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ichMANIBAY\Desktop\Monday Report\2020\0207\RECON\"/>
    </mc:Choice>
  </mc:AlternateContent>
  <xr:revisionPtr revIDLastSave="0" documentId="13_ncr:1_{9574A46F-3F06-4257-AB07-C27A9510334A}" xr6:coauthVersionLast="44" xr6:coauthVersionMax="44" xr10:uidLastSave="{00000000-0000-0000-0000-000000000000}"/>
  <bookViews>
    <workbookView xWindow="-108" yWindow="-108" windowWidth="23256" windowHeight="12576" tabRatio="818" activeTab="4" xr2:uid="{00000000-000D-0000-FFFF-FFFF00000000}"/>
  </bookViews>
  <sheets>
    <sheet name="Notes" sheetId="14" r:id="rId1"/>
    <sheet name="CTEPULL" sheetId="4" r:id="rId2"/>
    <sheet name="PIVOTILC" sheetId="5" r:id="rId3"/>
    <sheet name="ILCPULL" sheetId="6" r:id="rId4"/>
    <sheet name="DPESummary" sheetId="7" r:id="rId5"/>
    <sheet name="Per DPE Zero ILC CTE Hours" sheetId="13" r:id="rId6"/>
    <sheet name="PivotRecon" sheetId="12" r:id="rId7"/>
    <sheet name="PivotVR" sheetId="10" r:id="rId8"/>
    <sheet name="VarianceResources" sheetId="9" r:id="rId9"/>
    <sheet name="ZeroILCCTEResources" sheetId="16" r:id="rId10"/>
    <sheet name="RECON" sheetId="8" r:id="rId11"/>
  </sheets>
  <definedNames>
    <definedName name="_xlnm._FilterDatabase" localSheetId="1" hidden="1">CTEPULL!$A$1:$K$1078</definedName>
    <definedName name="_xlnm._FilterDatabase" localSheetId="4" hidden="1">DPESummary!$A$2:$I$11</definedName>
    <definedName name="_xlnm._FilterDatabase" localSheetId="3" hidden="1">ILCPULL!$A$1:$P$1585</definedName>
    <definedName name="_xlnm._FilterDatabase" localSheetId="2" hidden="1">PIVOTILC!$I$2:$K$1368</definedName>
    <definedName name="_xlnm._FilterDatabase" localSheetId="10" hidden="1">RECON!$A$2:$AZ$1118</definedName>
    <definedName name="_xlnm._FilterDatabase" localSheetId="8" hidden="1">VarianceResources!$B$1:$AN$8</definedName>
    <definedName name="_xlnm._FilterDatabase" localSheetId="9" hidden="1">ZeroILCCTEResources!$A$1:$AZ$1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7" i="13" l="1"/>
  <c r="J27" i="13"/>
  <c r="H27" i="13"/>
  <c r="F27" i="13"/>
  <c r="D27" i="13"/>
  <c r="B27" i="13"/>
  <c r="L35" i="13"/>
  <c r="L33" i="13"/>
  <c r="L32" i="13"/>
  <c r="L31" i="13"/>
  <c r="L30" i="13"/>
  <c r="L28" i="13"/>
  <c r="L29" i="13"/>
  <c r="L34" i="13"/>
  <c r="D30" i="13"/>
  <c r="H34" i="13"/>
  <c r="D33" i="13"/>
  <c r="H33" i="13"/>
  <c r="J35" i="13"/>
  <c r="D28" i="13"/>
  <c r="J31" i="13"/>
  <c r="B30" i="13"/>
  <c r="H28" i="13"/>
  <c r="F30" i="13"/>
  <c r="J33" i="13"/>
  <c r="F34" i="13"/>
  <c r="J29" i="13"/>
  <c r="B33" i="13"/>
  <c r="B34" i="13"/>
  <c r="F33" i="13"/>
  <c r="H35" i="13"/>
  <c r="F31" i="13"/>
  <c r="H31" i="13"/>
  <c r="F32" i="13"/>
  <c r="F29" i="13"/>
  <c r="B31" i="13"/>
  <c r="J34" i="13"/>
  <c r="B28" i="13"/>
  <c r="H29" i="13"/>
  <c r="F35" i="13"/>
  <c r="D35" i="13"/>
  <c r="D31" i="13"/>
  <c r="B32" i="13"/>
  <c r="J32" i="13"/>
  <c r="D34" i="13"/>
  <c r="D29" i="13"/>
  <c r="B29" i="13"/>
  <c r="H32" i="13"/>
  <c r="H30" i="13"/>
  <c r="J28" i="13"/>
  <c r="F28" i="13"/>
  <c r="J30" i="13"/>
  <c r="D32" i="13"/>
  <c r="B35" i="13"/>
  <c r="L36" i="13" l="1"/>
  <c r="J36" i="13"/>
  <c r="H36" i="13"/>
  <c r="F36" i="13"/>
  <c r="B36" i="13"/>
  <c r="D36" i="13" l="1"/>
  <c r="AT3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63" i="8"/>
  <c r="AT264" i="8"/>
  <c r="AT265" i="8"/>
  <c r="AT266" i="8"/>
  <c r="AT267" i="8"/>
  <c r="AT268" i="8"/>
  <c r="AT269" i="8"/>
  <c r="AT270" i="8"/>
  <c r="AT271" i="8"/>
  <c r="AT272" i="8"/>
  <c r="AT273" i="8"/>
  <c r="AT274" i="8"/>
  <c r="AT275" i="8"/>
  <c r="AT276" i="8"/>
  <c r="AT277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T331" i="8"/>
  <c r="AT332" i="8"/>
  <c r="AT333" i="8"/>
  <c r="AT334" i="8"/>
  <c r="AT335" i="8"/>
  <c r="AT336" i="8"/>
  <c r="AT337" i="8"/>
  <c r="AT338" i="8"/>
  <c r="AT339" i="8"/>
  <c r="AT340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3" i="8"/>
  <c r="AT354" i="8"/>
  <c r="AT355" i="8"/>
  <c r="AT356" i="8"/>
  <c r="AT357" i="8"/>
  <c r="AT358" i="8"/>
  <c r="AT359" i="8"/>
  <c r="AT360" i="8"/>
  <c r="AT361" i="8"/>
  <c r="AT362" i="8"/>
  <c r="AT363" i="8"/>
  <c r="AT364" i="8"/>
  <c r="AT365" i="8"/>
  <c r="AT366" i="8"/>
  <c r="AT367" i="8"/>
  <c r="AT368" i="8"/>
  <c r="AT369" i="8"/>
  <c r="AT370" i="8"/>
  <c r="AT371" i="8"/>
  <c r="AT372" i="8"/>
  <c r="AT373" i="8"/>
  <c r="AT374" i="8"/>
  <c r="AT375" i="8"/>
  <c r="AT376" i="8"/>
  <c r="AT377" i="8"/>
  <c r="AT378" i="8"/>
  <c r="AT379" i="8"/>
  <c r="AT380" i="8"/>
  <c r="AT381" i="8"/>
  <c r="AT382" i="8"/>
  <c r="AT383" i="8"/>
  <c r="AT384" i="8"/>
  <c r="AT385" i="8"/>
  <c r="AT386" i="8"/>
  <c r="AT387" i="8"/>
  <c r="AT388" i="8"/>
  <c r="AT389" i="8"/>
  <c r="AT390" i="8"/>
  <c r="AT391" i="8"/>
  <c r="AT392" i="8"/>
  <c r="AT393" i="8"/>
  <c r="AT394" i="8"/>
  <c r="AT395" i="8"/>
  <c r="AT396" i="8"/>
  <c r="AT397" i="8"/>
  <c r="AT398" i="8"/>
  <c r="AT399" i="8"/>
  <c r="AT400" i="8"/>
  <c r="AT401" i="8"/>
  <c r="AT402" i="8"/>
  <c r="AT403" i="8"/>
  <c r="AT404" i="8"/>
  <c r="AT405" i="8"/>
  <c r="AT406" i="8"/>
  <c r="AT407" i="8"/>
  <c r="AT408" i="8"/>
  <c r="AT409" i="8"/>
  <c r="AT410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3" i="8"/>
  <c r="AT424" i="8"/>
  <c r="AT425" i="8"/>
  <c r="AT426" i="8"/>
  <c r="AT427" i="8"/>
  <c r="AT428" i="8"/>
  <c r="AT429" i="8"/>
  <c r="AT430" i="8"/>
  <c r="AT431" i="8"/>
  <c r="AT432" i="8"/>
  <c r="AT433" i="8"/>
  <c r="AT434" i="8"/>
  <c r="AT435" i="8"/>
  <c r="AT436" i="8"/>
  <c r="AT437" i="8"/>
  <c r="AT438" i="8"/>
  <c r="AT439" i="8"/>
  <c r="AT440" i="8"/>
  <c r="AT441" i="8"/>
  <c r="AT442" i="8"/>
  <c r="AT443" i="8"/>
  <c r="AT444" i="8"/>
  <c r="AT445" i="8"/>
  <c r="AT446" i="8"/>
  <c r="AT447" i="8"/>
  <c r="AT448" i="8"/>
  <c r="AT449" i="8"/>
  <c r="AT450" i="8"/>
  <c r="AT451" i="8"/>
  <c r="AT452" i="8"/>
  <c r="AT453" i="8"/>
  <c r="AT454" i="8"/>
  <c r="AT455" i="8"/>
  <c r="AT456" i="8"/>
  <c r="AT457" i="8"/>
  <c r="AT458" i="8"/>
  <c r="AT459" i="8"/>
  <c r="AT460" i="8"/>
  <c r="AT461" i="8"/>
  <c r="AT462" i="8"/>
  <c r="AT463" i="8"/>
  <c r="AT464" i="8"/>
  <c r="AT465" i="8"/>
  <c r="AT466" i="8"/>
  <c r="AT467" i="8"/>
  <c r="AT468" i="8"/>
  <c r="AT469" i="8"/>
  <c r="AT470" i="8"/>
  <c r="AT471" i="8"/>
  <c r="AT472" i="8"/>
  <c r="AT473" i="8"/>
  <c r="AT474" i="8"/>
  <c r="AT475" i="8"/>
  <c r="AT476" i="8"/>
  <c r="AT477" i="8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T552" i="8"/>
  <c r="AT553" i="8"/>
  <c r="AT554" i="8"/>
  <c r="AT555" i="8"/>
  <c r="AT556" i="8"/>
  <c r="AT557" i="8"/>
  <c r="AT558" i="8"/>
  <c r="AT559" i="8"/>
  <c r="AT560" i="8"/>
  <c r="AT561" i="8"/>
  <c r="AT562" i="8"/>
  <c r="AT563" i="8"/>
  <c r="AT564" i="8"/>
  <c r="AT565" i="8"/>
  <c r="AT566" i="8"/>
  <c r="AT567" i="8"/>
  <c r="AT568" i="8"/>
  <c r="AT569" i="8"/>
  <c r="AT570" i="8"/>
  <c r="AT571" i="8"/>
  <c r="AT572" i="8"/>
  <c r="AT573" i="8"/>
  <c r="AT574" i="8"/>
  <c r="AT575" i="8"/>
  <c r="AT576" i="8"/>
  <c r="AT577" i="8"/>
  <c r="AT578" i="8"/>
  <c r="AT579" i="8"/>
  <c r="AT580" i="8"/>
  <c r="AT581" i="8"/>
  <c r="AT582" i="8"/>
  <c r="AT583" i="8"/>
  <c r="AT584" i="8"/>
  <c r="AT585" i="8"/>
  <c r="AT586" i="8"/>
  <c r="AT587" i="8"/>
  <c r="AT588" i="8"/>
  <c r="AT589" i="8"/>
  <c r="AT590" i="8"/>
  <c r="AT591" i="8"/>
  <c r="AT592" i="8"/>
  <c r="AT593" i="8"/>
  <c r="AT594" i="8"/>
  <c r="AT595" i="8"/>
  <c r="AT596" i="8"/>
  <c r="AT597" i="8"/>
  <c r="AT598" i="8"/>
  <c r="AT599" i="8"/>
  <c r="AT600" i="8"/>
  <c r="AT601" i="8"/>
  <c r="AT602" i="8"/>
  <c r="AT603" i="8"/>
  <c r="AT604" i="8"/>
  <c r="AT605" i="8"/>
  <c r="AT606" i="8"/>
  <c r="AT607" i="8"/>
  <c r="AT608" i="8"/>
  <c r="AT609" i="8"/>
  <c r="AT610" i="8"/>
  <c r="AT611" i="8"/>
  <c r="AT612" i="8"/>
  <c r="AT613" i="8"/>
  <c r="AT614" i="8"/>
  <c r="AT615" i="8"/>
  <c r="AT616" i="8"/>
  <c r="AT617" i="8"/>
  <c r="AT618" i="8"/>
  <c r="AT619" i="8"/>
  <c r="AT620" i="8"/>
  <c r="AT621" i="8"/>
  <c r="AT622" i="8"/>
  <c r="AT623" i="8"/>
  <c r="AT624" i="8"/>
  <c r="AT625" i="8"/>
  <c r="AT626" i="8"/>
  <c r="AT627" i="8"/>
  <c r="AT628" i="8"/>
  <c r="AT629" i="8"/>
  <c r="AT630" i="8"/>
  <c r="AT631" i="8"/>
  <c r="AT632" i="8"/>
  <c r="AT633" i="8"/>
  <c r="AT634" i="8"/>
  <c r="AT635" i="8"/>
  <c r="AT636" i="8"/>
  <c r="AT637" i="8"/>
  <c r="AT638" i="8"/>
  <c r="AT639" i="8"/>
  <c r="AT640" i="8"/>
  <c r="AT641" i="8"/>
  <c r="AT642" i="8"/>
  <c r="AT643" i="8"/>
  <c r="AT644" i="8"/>
  <c r="AT645" i="8"/>
  <c r="AT646" i="8"/>
  <c r="AT647" i="8"/>
  <c r="AT648" i="8"/>
  <c r="AT649" i="8"/>
  <c r="AT650" i="8"/>
  <c r="AT651" i="8"/>
  <c r="AT652" i="8"/>
  <c r="AT653" i="8"/>
  <c r="AT654" i="8"/>
  <c r="AT655" i="8"/>
  <c r="AT656" i="8"/>
  <c r="AT657" i="8"/>
  <c r="AT658" i="8"/>
  <c r="AT659" i="8"/>
  <c r="AT660" i="8"/>
  <c r="AT661" i="8"/>
  <c r="AT662" i="8"/>
  <c r="AT663" i="8"/>
  <c r="AT664" i="8"/>
  <c r="AT665" i="8"/>
  <c r="AT666" i="8"/>
  <c r="AT667" i="8"/>
  <c r="AT668" i="8"/>
  <c r="AT669" i="8"/>
  <c r="AT670" i="8"/>
  <c r="AT671" i="8"/>
  <c r="AT672" i="8"/>
  <c r="AT673" i="8"/>
  <c r="AT674" i="8"/>
  <c r="AT675" i="8"/>
  <c r="AT676" i="8"/>
  <c r="AT677" i="8"/>
  <c r="AT678" i="8"/>
  <c r="AT679" i="8"/>
  <c r="AT680" i="8"/>
  <c r="AT681" i="8"/>
  <c r="AT682" i="8"/>
  <c r="AT683" i="8"/>
  <c r="AT684" i="8"/>
  <c r="AT685" i="8"/>
  <c r="AT686" i="8"/>
  <c r="AT687" i="8"/>
  <c r="AT688" i="8"/>
  <c r="AT689" i="8"/>
  <c r="AT690" i="8"/>
  <c r="AT691" i="8"/>
  <c r="AT692" i="8"/>
  <c r="AT693" i="8"/>
  <c r="AT694" i="8"/>
  <c r="AT695" i="8"/>
  <c r="AT696" i="8"/>
  <c r="AT697" i="8"/>
  <c r="AT698" i="8"/>
  <c r="AT699" i="8"/>
  <c r="AT700" i="8"/>
  <c r="AT701" i="8"/>
  <c r="AT702" i="8"/>
  <c r="AT703" i="8"/>
  <c r="AT704" i="8"/>
  <c r="AT705" i="8"/>
  <c r="AT706" i="8"/>
  <c r="AT707" i="8"/>
  <c r="AT708" i="8"/>
  <c r="AT709" i="8"/>
  <c r="AT710" i="8"/>
  <c r="AT711" i="8"/>
  <c r="AT712" i="8"/>
  <c r="AT713" i="8"/>
  <c r="AT714" i="8"/>
  <c r="AT715" i="8"/>
  <c r="AT716" i="8"/>
  <c r="AT717" i="8"/>
  <c r="AT718" i="8"/>
  <c r="AT719" i="8"/>
  <c r="AT720" i="8"/>
  <c r="AT721" i="8"/>
  <c r="AT722" i="8"/>
  <c r="AT723" i="8"/>
  <c r="AT724" i="8"/>
  <c r="AT725" i="8"/>
  <c r="AT726" i="8"/>
  <c r="AT727" i="8"/>
  <c r="AT728" i="8"/>
  <c r="AT729" i="8"/>
  <c r="AT730" i="8"/>
  <c r="AT731" i="8"/>
  <c r="AT732" i="8"/>
  <c r="AT733" i="8"/>
  <c r="AT734" i="8"/>
  <c r="AT735" i="8"/>
  <c r="AT736" i="8"/>
  <c r="AT737" i="8"/>
  <c r="AT738" i="8"/>
  <c r="AT739" i="8"/>
  <c r="AT740" i="8"/>
  <c r="AT741" i="8"/>
  <c r="AT742" i="8"/>
  <c r="AT743" i="8"/>
  <c r="AT744" i="8"/>
  <c r="AT745" i="8"/>
  <c r="AT746" i="8"/>
  <c r="AT747" i="8"/>
  <c r="AT748" i="8"/>
  <c r="AT749" i="8"/>
  <c r="AT750" i="8"/>
  <c r="AT751" i="8"/>
  <c r="AT752" i="8"/>
  <c r="AT753" i="8"/>
  <c r="AT754" i="8"/>
  <c r="AT755" i="8"/>
  <c r="AT756" i="8"/>
  <c r="AT757" i="8"/>
  <c r="AT758" i="8"/>
  <c r="AT759" i="8"/>
  <c r="AT760" i="8"/>
  <c r="AT761" i="8"/>
  <c r="AT762" i="8"/>
  <c r="AT763" i="8"/>
  <c r="AT764" i="8"/>
  <c r="AT765" i="8"/>
  <c r="AT766" i="8"/>
  <c r="AT767" i="8"/>
  <c r="AT768" i="8"/>
  <c r="AT769" i="8"/>
  <c r="AT770" i="8"/>
  <c r="AT771" i="8"/>
  <c r="AT772" i="8"/>
  <c r="AT773" i="8"/>
  <c r="AT774" i="8"/>
  <c r="AT775" i="8"/>
  <c r="AT776" i="8"/>
  <c r="AT777" i="8"/>
  <c r="AT778" i="8"/>
  <c r="AT779" i="8"/>
  <c r="AT780" i="8"/>
  <c r="AT781" i="8"/>
  <c r="AT782" i="8"/>
  <c r="AT783" i="8"/>
  <c r="AT784" i="8"/>
  <c r="AT785" i="8"/>
  <c r="AT786" i="8"/>
  <c r="AT787" i="8"/>
  <c r="AT788" i="8"/>
  <c r="AT789" i="8"/>
  <c r="AT790" i="8"/>
  <c r="AT791" i="8"/>
  <c r="AT792" i="8"/>
  <c r="AT793" i="8"/>
  <c r="AT794" i="8"/>
  <c r="AT795" i="8"/>
  <c r="AT796" i="8"/>
  <c r="AT797" i="8"/>
  <c r="AT798" i="8"/>
  <c r="AT799" i="8"/>
  <c r="AT800" i="8"/>
  <c r="AT801" i="8"/>
  <c r="AT802" i="8"/>
  <c r="AT803" i="8"/>
  <c r="AT804" i="8"/>
  <c r="AT805" i="8"/>
  <c r="AT806" i="8"/>
  <c r="AT807" i="8"/>
  <c r="AT808" i="8"/>
  <c r="AT809" i="8"/>
  <c r="AT810" i="8"/>
  <c r="AT811" i="8"/>
  <c r="AT812" i="8"/>
  <c r="AT813" i="8"/>
  <c r="AT814" i="8"/>
  <c r="AT815" i="8"/>
  <c r="AT816" i="8"/>
  <c r="AT817" i="8"/>
  <c r="AT818" i="8"/>
  <c r="AT819" i="8"/>
  <c r="AT820" i="8"/>
  <c r="AT821" i="8"/>
  <c r="AT822" i="8"/>
  <c r="AT823" i="8"/>
  <c r="AT824" i="8"/>
  <c r="AT825" i="8"/>
  <c r="AT826" i="8"/>
  <c r="AT827" i="8"/>
  <c r="AT828" i="8"/>
  <c r="AT829" i="8"/>
  <c r="AT830" i="8"/>
  <c r="AT831" i="8"/>
  <c r="AT832" i="8"/>
  <c r="AT833" i="8"/>
  <c r="AT834" i="8"/>
  <c r="AT835" i="8"/>
  <c r="AT836" i="8"/>
  <c r="AT837" i="8"/>
  <c r="AT838" i="8"/>
  <c r="AT839" i="8"/>
  <c r="AT840" i="8"/>
  <c r="AT841" i="8"/>
  <c r="AT842" i="8"/>
  <c r="AT843" i="8"/>
  <c r="AT844" i="8"/>
  <c r="AT845" i="8"/>
  <c r="AT846" i="8"/>
  <c r="AT847" i="8"/>
  <c r="AT848" i="8"/>
  <c r="AT849" i="8"/>
  <c r="AT850" i="8"/>
  <c r="AT851" i="8"/>
  <c r="AT852" i="8"/>
  <c r="AT853" i="8"/>
  <c r="AT854" i="8"/>
  <c r="AT855" i="8"/>
  <c r="AT856" i="8"/>
  <c r="AT857" i="8"/>
  <c r="AT858" i="8"/>
  <c r="AT859" i="8"/>
  <c r="AT860" i="8"/>
  <c r="AT861" i="8"/>
  <c r="AT862" i="8"/>
  <c r="AT863" i="8"/>
  <c r="AT864" i="8"/>
  <c r="AT865" i="8"/>
  <c r="AT866" i="8"/>
  <c r="AT867" i="8"/>
  <c r="AT868" i="8"/>
  <c r="AT869" i="8"/>
  <c r="AT870" i="8"/>
  <c r="AT871" i="8"/>
  <c r="AT872" i="8"/>
  <c r="AT873" i="8"/>
  <c r="AT874" i="8"/>
  <c r="AT875" i="8"/>
  <c r="AT876" i="8"/>
  <c r="AT877" i="8"/>
  <c r="AT878" i="8"/>
  <c r="AT879" i="8"/>
  <c r="AT880" i="8"/>
  <c r="AT881" i="8"/>
  <c r="AT882" i="8"/>
  <c r="AT883" i="8"/>
  <c r="AT884" i="8"/>
  <c r="AT885" i="8"/>
  <c r="AT886" i="8"/>
  <c r="AT887" i="8"/>
  <c r="AT888" i="8"/>
  <c r="AT889" i="8"/>
  <c r="AT890" i="8"/>
  <c r="AT891" i="8"/>
  <c r="AT892" i="8"/>
  <c r="AT893" i="8"/>
  <c r="AT894" i="8"/>
  <c r="AT895" i="8"/>
  <c r="AT896" i="8"/>
  <c r="AT897" i="8"/>
  <c r="AT898" i="8"/>
  <c r="AT899" i="8"/>
  <c r="AT900" i="8"/>
  <c r="AT901" i="8"/>
  <c r="AT902" i="8"/>
  <c r="AT903" i="8"/>
  <c r="AT904" i="8"/>
  <c r="AT905" i="8"/>
  <c r="AT906" i="8"/>
  <c r="AT907" i="8"/>
  <c r="AT908" i="8"/>
  <c r="AT909" i="8"/>
  <c r="AT910" i="8"/>
  <c r="AT911" i="8"/>
  <c r="AT912" i="8"/>
  <c r="AT913" i="8"/>
  <c r="AT914" i="8"/>
  <c r="AT915" i="8"/>
  <c r="AT916" i="8"/>
  <c r="AT917" i="8"/>
  <c r="AT918" i="8"/>
  <c r="AT919" i="8"/>
  <c r="AT920" i="8"/>
  <c r="AT921" i="8"/>
  <c r="AT922" i="8"/>
  <c r="AT923" i="8"/>
  <c r="AT924" i="8"/>
  <c r="AT925" i="8"/>
  <c r="AT926" i="8"/>
  <c r="AT927" i="8"/>
  <c r="AT928" i="8"/>
  <c r="AT929" i="8"/>
  <c r="AT930" i="8"/>
  <c r="AT931" i="8"/>
  <c r="AT932" i="8"/>
  <c r="AT933" i="8"/>
  <c r="AT934" i="8"/>
  <c r="AT935" i="8"/>
  <c r="AT936" i="8"/>
  <c r="AT937" i="8"/>
  <c r="AT938" i="8"/>
  <c r="AT939" i="8"/>
  <c r="AT940" i="8"/>
  <c r="AT941" i="8"/>
  <c r="AT942" i="8"/>
  <c r="AT943" i="8"/>
  <c r="AT944" i="8"/>
  <c r="AT945" i="8"/>
  <c r="AT946" i="8"/>
  <c r="AT947" i="8"/>
  <c r="AT948" i="8"/>
  <c r="AT949" i="8"/>
  <c r="AT950" i="8"/>
  <c r="AT951" i="8"/>
  <c r="AT952" i="8"/>
  <c r="AT953" i="8"/>
  <c r="AT954" i="8"/>
  <c r="AT955" i="8"/>
  <c r="AT956" i="8"/>
  <c r="AT957" i="8"/>
  <c r="AT958" i="8"/>
  <c r="AT959" i="8"/>
  <c r="AT960" i="8"/>
  <c r="AT961" i="8"/>
  <c r="AT962" i="8"/>
  <c r="AT963" i="8"/>
  <c r="AT964" i="8"/>
  <c r="AT965" i="8"/>
  <c r="AT966" i="8"/>
  <c r="AT967" i="8"/>
  <c r="AT968" i="8"/>
  <c r="AT969" i="8"/>
  <c r="AT970" i="8"/>
  <c r="AT971" i="8"/>
  <c r="AT972" i="8"/>
  <c r="AT973" i="8"/>
  <c r="AT974" i="8"/>
  <c r="AT975" i="8"/>
  <c r="AT976" i="8"/>
  <c r="AT977" i="8"/>
  <c r="AT978" i="8"/>
  <c r="AT979" i="8"/>
  <c r="AT980" i="8"/>
  <c r="AT981" i="8"/>
  <c r="AT982" i="8"/>
  <c r="AT983" i="8"/>
  <c r="AT984" i="8"/>
  <c r="AT985" i="8"/>
  <c r="AT986" i="8"/>
  <c r="AT987" i="8"/>
  <c r="AT988" i="8"/>
  <c r="AT989" i="8"/>
  <c r="AT990" i="8"/>
  <c r="AT991" i="8"/>
  <c r="AT992" i="8"/>
  <c r="AT993" i="8"/>
  <c r="AT994" i="8"/>
  <c r="AT995" i="8"/>
  <c r="AT996" i="8"/>
  <c r="AT997" i="8"/>
  <c r="AT998" i="8"/>
  <c r="AT999" i="8"/>
  <c r="AT1000" i="8"/>
  <c r="AT1001" i="8"/>
  <c r="AT1002" i="8"/>
  <c r="AT1003" i="8"/>
  <c r="AT1004" i="8"/>
  <c r="AT1005" i="8"/>
  <c r="AT1006" i="8"/>
  <c r="AT1007" i="8"/>
  <c r="AT1008" i="8"/>
  <c r="AT1009" i="8"/>
  <c r="AT1010" i="8"/>
  <c r="AT1011" i="8"/>
  <c r="AT1012" i="8"/>
  <c r="AT1013" i="8"/>
  <c r="AT1014" i="8"/>
  <c r="AT1015" i="8"/>
  <c r="AT1016" i="8"/>
  <c r="AT1017" i="8"/>
  <c r="AT1018" i="8"/>
  <c r="AT1019" i="8"/>
  <c r="AT1020" i="8"/>
  <c r="AT1021" i="8"/>
  <c r="AT1022" i="8"/>
  <c r="AT1023" i="8"/>
  <c r="AT1024" i="8"/>
  <c r="AT1025" i="8"/>
  <c r="AT1026" i="8"/>
  <c r="AT1027" i="8"/>
  <c r="AT1028" i="8"/>
  <c r="AT1029" i="8"/>
  <c r="AT1030" i="8"/>
  <c r="AT1031" i="8"/>
  <c r="AT1032" i="8"/>
  <c r="AT1033" i="8"/>
  <c r="AT1034" i="8"/>
  <c r="AT1035" i="8"/>
  <c r="AT1036" i="8"/>
  <c r="AT1037" i="8"/>
  <c r="AT1038" i="8"/>
  <c r="AT1039" i="8"/>
  <c r="AT1040" i="8"/>
  <c r="AT1041" i="8"/>
  <c r="AT1042" i="8"/>
  <c r="AT1043" i="8"/>
  <c r="AT1044" i="8"/>
  <c r="AT1045" i="8"/>
  <c r="AT1046" i="8"/>
  <c r="AT1047" i="8"/>
  <c r="AT1048" i="8"/>
  <c r="AT1049" i="8"/>
  <c r="AT1050" i="8"/>
  <c r="AT1051" i="8"/>
  <c r="AT1052" i="8"/>
  <c r="AT1053" i="8"/>
  <c r="AT1054" i="8"/>
  <c r="AT1055" i="8"/>
  <c r="AT1056" i="8"/>
  <c r="AT1057" i="8"/>
  <c r="AT1058" i="8"/>
  <c r="AT1059" i="8"/>
  <c r="AT1060" i="8"/>
  <c r="AT1061" i="8"/>
  <c r="AT1062" i="8"/>
  <c r="AT1063" i="8"/>
  <c r="AT1064" i="8"/>
  <c r="AT1065" i="8"/>
  <c r="AT1066" i="8"/>
  <c r="AT1067" i="8"/>
  <c r="AT1068" i="8"/>
  <c r="AT1069" i="8"/>
  <c r="AT1070" i="8"/>
  <c r="AT1071" i="8"/>
  <c r="AT1072" i="8"/>
  <c r="AT1073" i="8"/>
  <c r="AT1074" i="8"/>
  <c r="AT1075" i="8"/>
  <c r="AT1076" i="8"/>
  <c r="AT1077" i="8"/>
  <c r="AT1078" i="8"/>
  <c r="AT1079" i="8"/>
  <c r="AT1080" i="8"/>
  <c r="AT1081" i="8"/>
  <c r="AT1082" i="8"/>
  <c r="AT1083" i="8"/>
  <c r="AT1084" i="8"/>
  <c r="AT1085" i="8"/>
  <c r="AT1086" i="8"/>
  <c r="AT1087" i="8"/>
  <c r="AT1088" i="8"/>
  <c r="AT1089" i="8"/>
  <c r="AT1090" i="8"/>
  <c r="AT1091" i="8"/>
  <c r="AT1092" i="8"/>
  <c r="AT1093" i="8"/>
  <c r="AT1094" i="8"/>
  <c r="AT1095" i="8"/>
  <c r="AT1096" i="8"/>
  <c r="AT1097" i="8"/>
  <c r="AT1098" i="8"/>
  <c r="AT1099" i="8"/>
  <c r="AT1100" i="8"/>
  <c r="AT1101" i="8"/>
  <c r="AT1102" i="8"/>
  <c r="AT1103" i="8"/>
  <c r="AT1104" i="8"/>
  <c r="AT1105" i="8"/>
  <c r="AT1106" i="8"/>
  <c r="AT1107" i="8"/>
  <c r="AT1108" i="8"/>
  <c r="AT1109" i="8"/>
  <c r="AT1110" i="8"/>
  <c r="AT1111" i="8"/>
  <c r="AT1112" i="8"/>
  <c r="AT1113" i="8"/>
  <c r="AT1114" i="8"/>
  <c r="AT1115" i="8"/>
  <c r="AT1116" i="8"/>
  <c r="AT1117" i="8"/>
  <c r="AT1118" i="8"/>
  <c r="AT2" i="8"/>
  <c r="AS2" i="8"/>
  <c r="AP2" i="8"/>
  <c r="AO2" i="8"/>
  <c r="AL2" i="8"/>
  <c r="AK2" i="8"/>
  <c r="AH2" i="8"/>
  <c r="AG2" i="8"/>
  <c r="AD2" i="8"/>
  <c r="Z2" i="8"/>
  <c r="F9" i="14" l="1"/>
  <c r="W1023" i="8" l="1"/>
  <c r="X1023" i="8"/>
  <c r="AA1023" i="8"/>
  <c r="AB1023" i="8"/>
  <c r="AE1023" i="8"/>
  <c r="AF1023" i="8"/>
  <c r="AI1023" i="8"/>
  <c r="AJ1023" i="8"/>
  <c r="AM1023" i="8"/>
  <c r="AN1023" i="8"/>
  <c r="AQ1023" i="8"/>
  <c r="AR1023" i="8"/>
  <c r="W775" i="8"/>
  <c r="X775" i="8"/>
  <c r="AA775" i="8"/>
  <c r="AB775" i="8"/>
  <c r="AE775" i="8"/>
  <c r="AF775" i="8"/>
  <c r="AI775" i="8"/>
  <c r="AJ775" i="8"/>
  <c r="AM775" i="8"/>
  <c r="AN775" i="8"/>
  <c r="AQ775" i="8"/>
  <c r="AR775" i="8"/>
  <c r="W297" i="8"/>
  <c r="X297" i="8"/>
  <c r="AA297" i="8"/>
  <c r="AB297" i="8"/>
  <c r="AE297" i="8"/>
  <c r="AF297" i="8"/>
  <c r="AI297" i="8"/>
  <c r="AJ297" i="8"/>
  <c r="AM297" i="8"/>
  <c r="AN297" i="8"/>
  <c r="AQ297" i="8"/>
  <c r="AR297" i="8"/>
  <c r="AC775" i="8" l="1"/>
  <c r="AD775" i="8" s="1"/>
  <c r="AO775" i="8"/>
  <c r="AP775" i="8" s="1"/>
  <c r="Y775" i="8"/>
  <c r="Z775" i="8" s="1"/>
  <c r="AG775" i="8"/>
  <c r="AH775" i="8" s="1"/>
  <c r="AG297" i="8"/>
  <c r="AH297" i="8" s="1"/>
  <c r="AK1023" i="8"/>
  <c r="AL1023" i="8" s="1"/>
  <c r="AS297" i="8"/>
  <c r="AK775" i="8"/>
  <c r="AL775" i="8" s="1"/>
  <c r="AO297" i="8"/>
  <c r="AP297" i="8" s="1"/>
  <c r="AS1023" i="8"/>
  <c r="AC1023" i="8"/>
  <c r="AD1023" i="8" s="1"/>
  <c r="AK297" i="8"/>
  <c r="AL297" i="8" s="1"/>
  <c r="AO1023" i="8"/>
  <c r="AP1023" i="8" s="1"/>
  <c r="Y1023" i="8"/>
  <c r="Z1023" i="8" s="1"/>
  <c r="AS775" i="8"/>
  <c r="Y297" i="8"/>
  <c r="Z297" i="8" s="1"/>
  <c r="AC297" i="8"/>
  <c r="AD297" i="8" s="1"/>
  <c r="AG1023" i="8"/>
  <c r="AH1023" i="8" s="1"/>
  <c r="W1113" i="8"/>
  <c r="X1113" i="8"/>
  <c r="AA1113" i="8"/>
  <c r="AB1113" i="8"/>
  <c r="AE1113" i="8"/>
  <c r="AF1113" i="8"/>
  <c r="AI1113" i="8"/>
  <c r="AJ1113" i="8"/>
  <c r="AM1113" i="8"/>
  <c r="AN1113" i="8"/>
  <c r="AQ1113" i="8"/>
  <c r="AR1113" i="8"/>
  <c r="AZ775" i="8" l="1"/>
  <c r="AZ297" i="8"/>
  <c r="AZ1023" i="8"/>
  <c r="AW1023" i="8"/>
  <c r="AX1023" i="8"/>
  <c r="AW775" i="8"/>
  <c r="AX775" i="8"/>
  <c r="AW297" i="8"/>
  <c r="AX297" i="8"/>
  <c r="AS1113" i="8"/>
  <c r="AC1113" i="8"/>
  <c r="AD1113" i="8" s="1"/>
  <c r="AO1113" i="8"/>
  <c r="AP1113" i="8" s="1"/>
  <c r="Y1113" i="8"/>
  <c r="Z1113" i="8" s="1"/>
  <c r="AK1113" i="8"/>
  <c r="AL1113" i="8" s="1"/>
  <c r="AG1113" i="8"/>
  <c r="AH1113" i="8" s="1"/>
  <c r="AZ1113" i="8" l="1"/>
  <c r="AY1023" i="8"/>
  <c r="AY775" i="8"/>
  <c r="AY297" i="8"/>
  <c r="AX1113" i="8"/>
  <c r="AW1113" i="8"/>
  <c r="AY1113" i="8" l="1"/>
  <c r="W22" i="8" l="1"/>
  <c r="X22" i="8"/>
  <c r="AA22" i="8"/>
  <c r="AB22" i="8"/>
  <c r="AE22" i="8"/>
  <c r="AF22" i="8"/>
  <c r="AI22" i="8"/>
  <c r="AJ22" i="8"/>
  <c r="AM22" i="8"/>
  <c r="AN22" i="8"/>
  <c r="AQ22" i="8"/>
  <c r="AR22" i="8"/>
  <c r="W1016" i="8"/>
  <c r="X1016" i="8"/>
  <c r="AA1016" i="8"/>
  <c r="AB1016" i="8"/>
  <c r="AE1016" i="8"/>
  <c r="AF1016" i="8"/>
  <c r="AI1016" i="8"/>
  <c r="AJ1016" i="8"/>
  <c r="AM1016" i="8"/>
  <c r="AN1016" i="8"/>
  <c r="AQ1016" i="8"/>
  <c r="AR1016" i="8"/>
  <c r="W151" i="8"/>
  <c r="X151" i="8"/>
  <c r="AA151" i="8"/>
  <c r="AB151" i="8"/>
  <c r="AE151" i="8"/>
  <c r="AF151" i="8"/>
  <c r="AI151" i="8"/>
  <c r="AJ151" i="8"/>
  <c r="AM151" i="8"/>
  <c r="AN151" i="8"/>
  <c r="AQ151" i="8"/>
  <c r="AR151" i="8"/>
  <c r="W929" i="8"/>
  <c r="X929" i="8"/>
  <c r="AA929" i="8"/>
  <c r="AB929" i="8"/>
  <c r="AE929" i="8"/>
  <c r="AF929" i="8"/>
  <c r="AI929" i="8"/>
  <c r="AJ929" i="8"/>
  <c r="AM929" i="8"/>
  <c r="AN929" i="8"/>
  <c r="AQ929" i="8"/>
  <c r="AR929" i="8"/>
  <c r="W737" i="8"/>
  <c r="X737" i="8"/>
  <c r="AA737" i="8"/>
  <c r="AB737" i="8"/>
  <c r="AE737" i="8"/>
  <c r="AF737" i="8"/>
  <c r="AI737" i="8"/>
  <c r="AJ737" i="8"/>
  <c r="AM737" i="8"/>
  <c r="AN737" i="8"/>
  <c r="AQ737" i="8"/>
  <c r="AR737" i="8"/>
  <c r="W1088" i="8"/>
  <c r="X1088" i="8"/>
  <c r="AA1088" i="8"/>
  <c r="AB1088" i="8"/>
  <c r="AE1088" i="8"/>
  <c r="AF1088" i="8"/>
  <c r="AI1088" i="8"/>
  <c r="AJ1088" i="8"/>
  <c r="AM1088" i="8"/>
  <c r="AN1088" i="8"/>
  <c r="AQ1088" i="8"/>
  <c r="AR1088" i="8"/>
  <c r="W222" i="8"/>
  <c r="X222" i="8"/>
  <c r="AA222" i="8"/>
  <c r="AB222" i="8"/>
  <c r="AE222" i="8"/>
  <c r="AF222" i="8"/>
  <c r="AI222" i="8"/>
  <c r="AJ222" i="8"/>
  <c r="AM222" i="8"/>
  <c r="AN222" i="8"/>
  <c r="AQ222" i="8"/>
  <c r="AR222" i="8"/>
  <c r="W390" i="8"/>
  <c r="X390" i="8"/>
  <c r="AA390" i="8"/>
  <c r="AB390" i="8"/>
  <c r="AE390" i="8"/>
  <c r="AF390" i="8"/>
  <c r="AI390" i="8"/>
  <c r="AJ390" i="8"/>
  <c r="AM390" i="8"/>
  <c r="AN390" i="8"/>
  <c r="AQ390" i="8"/>
  <c r="AR390" i="8"/>
  <c r="W1030" i="8"/>
  <c r="X1030" i="8"/>
  <c r="AA1030" i="8"/>
  <c r="AB1030" i="8"/>
  <c r="AE1030" i="8"/>
  <c r="AF1030" i="8"/>
  <c r="AI1030" i="8"/>
  <c r="AJ1030" i="8"/>
  <c r="AM1030" i="8"/>
  <c r="AN1030" i="8"/>
  <c r="AQ1030" i="8"/>
  <c r="AR1030" i="8"/>
  <c r="W30" i="8"/>
  <c r="X30" i="8"/>
  <c r="AA30" i="8"/>
  <c r="AB30" i="8"/>
  <c r="AE30" i="8"/>
  <c r="AF30" i="8"/>
  <c r="AI30" i="8"/>
  <c r="AJ30" i="8"/>
  <c r="AM30" i="8"/>
  <c r="AN30" i="8"/>
  <c r="AQ30" i="8"/>
  <c r="AR30" i="8"/>
  <c r="W370" i="8"/>
  <c r="X370" i="8"/>
  <c r="AA370" i="8"/>
  <c r="AB370" i="8"/>
  <c r="AE370" i="8"/>
  <c r="AF370" i="8"/>
  <c r="AI370" i="8"/>
  <c r="AJ370" i="8"/>
  <c r="AM370" i="8"/>
  <c r="AN370" i="8"/>
  <c r="AQ370" i="8"/>
  <c r="AR370" i="8"/>
  <c r="W205" i="8"/>
  <c r="X205" i="8"/>
  <c r="AA205" i="8"/>
  <c r="AB205" i="8"/>
  <c r="AE205" i="8"/>
  <c r="AF205" i="8"/>
  <c r="AI205" i="8"/>
  <c r="AJ205" i="8"/>
  <c r="AM205" i="8"/>
  <c r="AN205" i="8"/>
  <c r="AQ205" i="8"/>
  <c r="AR205" i="8"/>
  <c r="W119" i="8"/>
  <c r="X119" i="8"/>
  <c r="AA119" i="8"/>
  <c r="AB119" i="8"/>
  <c r="AE119" i="8"/>
  <c r="AF119" i="8"/>
  <c r="AI119" i="8"/>
  <c r="AJ119" i="8"/>
  <c r="AM119" i="8"/>
  <c r="AN119" i="8"/>
  <c r="AQ119" i="8"/>
  <c r="AR119" i="8"/>
  <c r="W1050" i="8"/>
  <c r="X1050" i="8"/>
  <c r="AA1050" i="8"/>
  <c r="AB1050" i="8"/>
  <c r="AE1050" i="8"/>
  <c r="AF1050" i="8"/>
  <c r="AI1050" i="8"/>
  <c r="AJ1050" i="8"/>
  <c r="AM1050" i="8"/>
  <c r="AN1050" i="8"/>
  <c r="AQ1050" i="8"/>
  <c r="AR1050" i="8"/>
  <c r="W907" i="8"/>
  <c r="X907" i="8"/>
  <c r="AA907" i="8"/>
  <c r="AB907" i="8"/>
  <c r="AE907" i="8"/>
  <c r="AF907" i="8"/>
  <c r="AI907" i="8"/>
  <c r="AJ907" i="8"/>
  <c r="AM907" i="8"/>
  <c r="AN907" i="8"/>
  <c r="AQ907" i="8"/>
  <c r="AR907" i="8"/>
  <c r="W976" i="8"/>
  <c r="X976" i="8"/>
  <c r="AA976" i="8"/>
  <c r="AB976" i="8"/>
  <c r="AE976" i="8"/>
  <c r="AF976" i="8"/>
  <c r="AI976" i="8"/>
  <c r="AJ976" i="8"/>
  <c r="AM976" i="8"/>
  <c r="AN976" i="8"/>
  <c r="AQ976" i="8"/>
  <c r="AR976" i="8"/>
  <c r="W440" i="8"/>
  <c r="X440" i="8"/>
  <c r="AA440" i="8"/>
  <c r="AB440" i="8"/>
  <c r="AE440" i="8"/>
  <c r="AF440" i="8"/>
  <c r="AI440" i="8"/>
  <c r="AJ440" i="8"/>
  <c r="AM440" i="8"/>
  <c r="AN440" i="8"/>
  <c r="AQ440" i="8"/>
  <c r="AR440" i="8"/>
  <c r="W1025" i="8"/>
  <c r="X1025" i="8"/>
  <c r="AA1025" i="8"/>
  <c r="AB1025" i="8"/>
  <c r="AE1025" i="8"/>
  <c r="AF1025" i="8"/>
  <c r="AI1025" i="8"/>
  <c r="AJ1025" i="8"/>
  <c r="AM1025" i="8"/>
  <c r="AN1025" i="8"/>
  <c r="AQ1025" i="8"/>
  <c r="AR1025" i="8"/>
  <c r="W287" i="8"/>
  <c r="X287" i="8"/>
  <c r="AA287" i="8"/>
  <c r="AB287" i="8"/>
  <c r="AE287" i="8"/>
  <c r="AF287" i="8"/>
  <c r="AI287" i="8"/>
  <c r="AJ287" i="8"/>
  <c r="AM287" i="8"/>
  <c r="AN287" i="8"/>
  <c r="AQ287" i="8"/>
  <c r="AR287" i="8"/>
  <c r="W820" i="8"/>
  <c r="X820" i="8"/>
  <c r="AA820" i="8"/>
  <c r="AB820" i="8"/>
  <c r="AE820" i="8"/>
  <c r="AF820" i="8"/>
  <c r="AI820" i="8"/>
  <c r="AJ820" i="8"/>
  <c r="AM820" i="8"/>
  <c r="AN820" i="8"/>
  <c r="AQ820" i="8"/>
  <c r="AR820" i="8"/>
  <c r="W607" i="8"/>
  <c r="X607" i="8"/>
  <c r="AA607" i="8"/>
  <c r="AB607" i="8"/>
  <c r="AE607" i="8"/>
  <c r="AF607" i="8"/>
  <c r="AI607" i="8"/>
  <c r="AJ607" i="8"/>
  <c r="AM607" i="8"/>
  <c r="AN607" i="8"/>
  <c r="AQ607" i="8"/>
  <c r="AR607" i="8"/>
  <c r="W347" i="8"/>
  <c r="X347" i="8"/>
  <c r="AA347" i="8"/>
  <c r="AB347" i="8"/>
  <c r="AE347" i="8"/>
  <c r="AF347" i="8"/>
  <c r="AI347" i="8"/>
  <c r="AJ347" i="8"/>
  <c r="AM347" i="8"/>
  <c r="AN347" i="8"/>
  <c r="AQ347" i="8"/>
  <c r="AR347" i="8"/>
  <c r="W446" i="8"/>
  <c r="X446" i="8"/>
  <c r="AA446" i="8"/>
  <c r="AB446" i="8"/>
  <c r="AE446" i="8"/>
  <c r="AF446" i="8"/>
  <c r="AI446" i="8"/>
  <c r="AJ446" i="8"/>
  <c r="AM446" i="8"/>
  <c r="AN446" i="8"/>
  <c r="AQ446" i="8"/>
  <c r="AR446" i="8"/>
  <c r="W582" i="8"/>
  <c r="X582" i="8"/>
  <c r="AA582" i="8"/>
  <c r="AB582" i="8"/>
  <c r="AE582" i="8"/>
  <c r="AF582" i="8"/>
  <c r="AI582" i="8"/>
  <c r="AJ582" i="8"/>
  <c r="AM582" i="8"/>
  <c r="AN582" i="8"/>
  <c r="AQ582" i="8"/>
  <c r="AR582" i="8"/>
  <c r="W464" i="8"/>
  <c r="X464" i="8"/>
  <c r="AA464" i="8"/>
  <c r="AB464" i="8"/>
  <c r="AE464" i="8"/>
  <c r="AF464" i="8"/>
  <c r="AI464" i="8"/>
  <c r="AJ464" i="8"/>
  <c r="AM464" i="8"/>
  <c r="AN464" i="8"/>
  <c r="AQ464" i="8"/>
  <c r="AR464" i="8"/>
  <c r="W597" i="8"/>
  <c r="X597" i="8"/>
  <c r="AA597" i="8"/>
  <c r="AB597" i="8"/>
  <c r="AE597" i="8"/>
  <c r="AF597" i="8"/>
  <c r="AI597" i="8"/>
  <c r="AJ597" i="8"/>
  <c r="AM597" i="8"/>
  <c r="AN597" i="8"/>
  <c r="AQ597" i="8"/>
  <c r="AR597" i="8"/>
  <c r="W568" i="8"/>
  <c r="X568" i="8"/>
  <c r="AA568" i="8"/>
  <c r="AB568" i="8"/>
  <c r="AE568" i="8"/>
  <c r="AF568" i="8"/>
  <c r="AI568" i="8"/>
  <c r="AJ568" i="8"/>
  <c r="AM568" i="8"/>
  <c r="AN568" i="8"/>
  <c r="AQ568" i="8"/>
  <c r="AR568" i="8"/>
  <c r="W355" i="8"/>
  <c r="X355" i="8"/>
  <c r="AA355" i="8"/>
  <c r="AB355" i="8"/>
  <c r="AE355" i="8"/>
  <c r="AF355" i="8"/>
  <c r="AI355" i="8"/>
  <c r="AJ355" i="8"/>
  <c r="AM355" i="8"/>
  <c r="AN355" i="8"/>
  <c r="AQ355" i="8"/>
  <c r="AR355" i="8"/>
  <c r="W875" i="8"/>
  <c r="X875" i="8"/>
  <c r="AA875" i="8"/>
  <c r="AB875" i="8"/>
  <c r="AE875" i="8"/>
  <c r="AF875" i="8"/>
  <c r="AI875" i="8"/>
  <c r="AJ875" i="8"/>
  <c r="AM875" i="8"/>
  <c r="AN875" i="8"/>
  <c r="AQ875" i="8"/>
  <c r="AR875" i="8"/>
  <c r="W765" i="8"/>
  <c r="X765" i="8"/>
  <c r="AA765" i="8"/>
  <c r="AB765" i="8"/>
  <c r="AE765" i="8"/>
  <c r="AF765" i="8"/>
  <c r="AI765" i="8"/>
  <c r="AJ765" i="8"/>
  <c r="AM765" i="8"/>
  <c r="AN765" i="8"/>
  <c r="AQ765" i="8"/>
  <c r="AR765" i="8"/>
  <c r="W742" i="8"/>
  <c r="X742" i="8"/>
  <c r="AA742" i="8"/>
  <c r="AB742" i="8"/>
  <c r="AE742" i="8"/>
  <c r="AF742" i="8"/>
  <c r="AI742" i="8"/>
  <c r="AJ742" i="8"/>
  <c r="AM742" i="8"/>
  <c r="AN742" i="8"/>
  <c r="AQ742" i="8"/>
  <c r="AR742" i="8"/>
  <c r="W715" i="8"/>
  <c r="X715" i="8"/>
  <c r="AA715" i="8"/>
  <c r="AB715" i="8"/>
  <c r="AE715" i="8"/>
  <c r="AF715" i="8"/>
  <c r="AI715" i="8"/>
  <c r="AJ715" i="8"/>
  <c r="AM715" i="8"/>
  <c r="AN715" i="8"/>
  <c r="AQ715" i="8"/>
  <c r="AR715" i="8"/>
  <c r="W622" i="8"/>
  <c r="X622" i="8"/>
  <c r="AA622" i="8"/>
  <c r="AB622" i="8"/>
  <c r="AE622" i="8"/>
  <c r="AF622" i="8"/>
  <c r="AI622" i="8"/>
  <c r="AJ622" i="8"/>
  <c r="AM622" i="8"/>
  <c r="AN622" i="8"/>
  <c r="AQ622" i="8"/>
  <c r="AR622" i="8"/>
  <c r="W40" i="8"/>
  <c r="X40" i="8"/>
  <c r="AA40" i="8"/>
  <c r="AB40" i="8"/>
  <c r="AE40" i="8"/>
  <c r="AF40" i="8"/>
  <c r="AI40" i="8"/>
  <c r="AJ40" i="8"/>
  <c r="AM40" i="8"/>
  <c r="AN40" i="8"/>
  <c r="AQ40" i="8"/>
  <c r="AR40" i="8"/>
  <c r="W301" i="8"/>
  <c r="X301" i="8"/>
  <c r="AA301" i="8"/>
  <c r="AB301" i="8"/>
  <c r="AE301" i="8"/>
  <c r="AF301" i="8"/>
  <c r="AI301" i="8"/>
  <c r="AJ301" i="8"/>
  <c r="AM301" i="8"/>
  <c r="AN301" i="8"/>
  <c r="AQ301" i="8"/>
  <c r="AR301" i="8"/>
  <c r="W894" i="8"/>
  <c r="X894" i="8"/>
  <c r="AA894" i="8"/>
  <c r="AB894" i="8"/>
  <c r="AE894" i="8"/>
  <c r="AF894" i="8"/>
  <c r="AI894" i="8"/>
  <c r="AJ894" i="8"/>
  <c r="AM894" i="8"/>
  <c r="AN894" i="8"/>
  <c r="AQ894" i="8"/>
  <c r="AR894" i="8"/>
  <c r="W978" i="8"/>
  <c r="X978" i="8"/>
  <c r="AA978" i="8"/>
  <c r="AB978" i="8"/>
  <c r="AE978" i="8"/>
  <c r="AF978" i="8"/>
  <c r="AI978" i="8"/>
  <c r="AJ978" i="8"/>
  <c r="AM978" i="8"/>
  <c r="AN978" i="8"/>
  <c r="AQ978" i="8"/>
  <c r="AR978" i="8"/>
  <c r="W442" i="8"/>
  <c r="X442" i="8"/>
  <c r="AA442" i="8"/>
  <c r="AB442" i="8"/>
  <c r="AE442" i="8"/>
  <c r="AF442" i="8"/>
  <c r="AI442" i="8"/>
  <c r="AJ442" i="8"/>
  <c r="AM442" i="8"/>
  <c r="AN442" i="8"/>
  <c r="AQ442" i="8"/>
  <c r="AR442" i="8"/>
  <c r="W393" i="8"/>
  <c r="X393" i="8"/>
  <c r="AA393" i="8"/>
  <c r="AB393" i="8"/>
  <c r="AE393" i="8"/>
  <c r="AF393" i="8"/>
  <c r="AI393" i="8"/>
  <c r="AJ393" i="8"/>
  <c r="AM393" i="8"/>
  <c r="AN393" i="8"/>
  <c r="AQ393" i="8"/>
  <c r="AR393" i="8"/>
  <c r="W308" i="8"/>
  <c r="X308" i="8"/>
  <c r="AA308" i="8"/>
  <c r="AB308" i="8"/>
  <c r="AE308" i="8"/>
  <c r="AF308" i="8"/>
  <c r="AI308" i="8"/>
  <c r="AJ308" i="8"/>
  <c r="AM308" i="8"/>
  <c r="AN308" i="8"/>
  <c r="AQ308" i="8"/>
  <c r="AR308" i="8"/>
  <c r="W723" i="8"/>
  <c r="X723" i="8"/>
  <c r="AA723" i="8"/>
  <c r="AB723" i="8"/>
  <c r="AE723" i="8"/>
  <c r="AF723" i="8"/>
  <c r="AI723" i="8"/>
  <c r="AJ723" i="8"/>
  <c r="AM723" i="8"/>
  <c r="AN723" i="8"/>
  <c r="AQ723" i="8"/>
  <c r="AR723" i="8"/>
  <c r="W1114" i="8"/>
  <c r="X1114" i="8"/>
  <c r="AA1114" i="8"/>
  <c r="AB1114" i="8"/>
  <c r="AE1114" i="8"/>
  <c r="AF1114" i="8"/>
  <c r="AI1114" i="8"/>
  <c r="AJ1114" i="8"/>
  <c r="AM1114" i="8"/>
  <c r="AN1114" i="8"/>
  <c r="AQ1114" i="8"/>
  <c r="AR1114" i="8"/>
  <c r="W565" i="8"/>
  <c r="X565" i="8"/>
  <c r="AA565" i="8"/>
  <c r="AB565" i="8"/>
  <c r="AE565" i="8"/>
  <c r="AF565" i="8"/>
  <c r="AI565" i="8"/>
  <c r="AJ565" i="8"/>
  <c r="AM565" i="8"/>
  <c r="AN565" i="8"/>
  <c r="AQ565" i="8"/>
  <c r="AR565" i="8"/>
  <c r="W491" i="8"/>
  <c r="X491" i="8"/>
  <c r="AA491" i="8"/>
  <c r="AB491" i="8"/>
  <c r="AE491" i="8"/>
  <c r="AF491" i="8"/>
  <c r="AI491" i="8"/>
  <c r="AJ491" i="8"/>
  <c r="AM491" i="8"/>
  <c r="AN491" i="8"/>
  <c r="AQ491" i="8"/>
  <c r="AR491" i="8"/>
  <c r="W761" i="8"/>
  <c r="X761" i="8"/>
  <c r="AA761" i="8"/>
  <c r="AB761" i="8"/>
  <c r="AE761" i="8"/>
  <c r="AF761" i="8"/>
  <c r="AI761" i="8"/>
  <c r="AJ761" i="8"/>
  <c r="AM761" i="8"/>
  <c r="AN761" i="8"/>
  <c r="AQ761" i="8"/>
  <c r="AR761" i="8"/>
  <c r="W892" i="8"/>
  <c r="X892" i="8"/>
  <c r="AA892" i="8"/>
  <c r="AB892" i="8"/>
  <c r="AE892" i="8"/>
  <c r="AF892" i="8"/>
  <c r="AI892" i="8"/>
  <c r="AJ892" i="8"/>
  <c r="AM892" i="8"/>
  <c r="AN892" i="8"/>
  <c r="AQ892" i="8"/>
  <c r="AR892" i="8"/>
  <c r="W571" i="8"/>
  <c r="X571" i="8"/>
  <c r="AA571" i="8"/>
  <c r="AB571" i="8"/>
  <c r="AE571" i="8"/>
  <c r="AF571" i="8"/>
  <c r="AI571" i="8"/>
  <c r="AJ571" i="8"/>
  <c r="AM571" i="8"/>
  <c r="AN571" i="8"/>
  <c r="AQ571" i="8"/>
  <c r="AR571" i="8"/>
  <c r="W1004" i="8"/>
  <c r="X1004" i="8"/>
  <c r="AA1004" i="8"/>
  <c r="AB1004" i="8"/>
  <c r="AE1004" i="8"/>
  <c r="AF1004" i="8"/>
  <c r="AI1004" i="8"/>
  <c r="AJ1004" i="8"/>
  <c r="AM1004" i="8"/>
  <c r="AN1004" i="8"/>
  <c r="AQ1004" i="8"/>
  <c r="AR1004" i="8"/>
  <c r="W847" i="8"/>
  <c r="X847" i="8"/>
  <c r="AA847" i="8"/>
  <c r="AB847" i="8"/>
  <c r="AE847" i="8"/>
  <c r="AF847" i="8"/>
  <c r="AI847" i="8"/>
  <c r="AJ847" i="8"/>
  <c r="AM847" i="8"/>
  <c r="AN847" i="8"/>
  <c r="AQ847" i="8"/>
  <c r="AR847" i="8"/>
  <c r="W983" i="8"/>
  <c r="X983" i="8"/>
  <c r="AA983" i="8"/>
  <c r="AB983" i="8"/>
  <c r="AE983" i="8"/>
  <c r="AF983" i="8"/>
  <c r="AI983" i="8"/>
  <c r="AJ983" i="8"/>
  <c r="AM983" i="8"/>
  <c r="AN983" i="8"/>
  <c r="AQ983" i="8"/>
  <c r="AR983" i="8"/>
  <c r="W991" i="8"/>
  <c r="X991" i="8"/>
  <c r="AA991" i="8"/>
  <c r="AB991" i="8"/>
  <c r="AE991" i="8"/>
  <c r="AF991" i="8"/>
  <c r="AI991" i="8"/>
  <c r="AJ991" i="8"/>
  <c r="AM991" i="8"/>
  <c r="AN991" i="8"/>
  <c r="AQ991" i="8"/>
  <c r="AR991" i="8"/>
  <c r="W20" i="8"/>
  <c r="X20" i="8"/>
  <c r="AA20" i="8"/>
  <c r="AB20" i="8"/>
  <c r="AE20" i="8"/>
  <c r="AF20" i="8"/>
  <c r="AI20" i="8"/>
  <c r="AJ20" i="8"/>
  <c r="AM20" i="8"/>
  <c r="AN20" i="8"/>
  <c r="AQ20" i="8"/>
  <c r="AR20" i="8"/>
  <c r="W944" i="8"/>
  <c r="X944" i="8"/>
  <c r="AA944" i="8"/>
  <c r="AB944" i="8"/>
  <c r="AE944" i="8"/>
  <c r="AF944" i="8"/>
  <c r="AI944" i="8"/>
  <c r="AJ944" i="8"/>
  <c r="AM944" i="8"/>
  <c r="AN944" i="8"/>
  <c r="AQ944" i="8"/>
  <c r="AR944" i="8"/>
  <c r="W413" i="8"/>
  <c r="X413" i="8"/>
  <c r="AA413" i="8"/>
  <c r="AB413" i="8"/>
  <c r="AE413" i="8"/>
  <c r="AF413" i="8"/>
  <c r="AI413" i="8"/>
  <c r="AJ413" i="8"/>
  <c r="AM413" i="8"/>
  <c r="AN413" i="8"/>
  <c r="AQ413" i="8"/>
  <c r="AR413" i="8"/>
  <c r="W570" i="8"/>
  <c r="X570" i="8"/>
  <c r="AA570" i="8"/>
  <c r="AB570" i="8"/>
  <c r="AE570" i="8"/>
  <c r="AF570" i="8"/>
  <c r="AI570" i="8"/>
  <c r="AJ570" i="8"/>
  <c r="AM570" i="8"/>
  <c r="AN570" i="8"/>
  <c r="AQ570" i="8"/>
  <c r="AR570" i="8"/>
  <c r="W950" i="8"/>
  <c r="X950" i="8"/>
  <c r="AA950" i="8"/>
  <c r="AB950" i="8"/>
  <c r="AE950" i="8"/>
  <c r="AF950" i="8"/>
  <c r="AI950" i="8"/>
  <c r="AJ950" i="8"/>
  <c r="AM950" i="8"/>
  <c r="AN950" i="8"/>
  <c r="AQ950" i="8"/>
  <c r="AR950" i="8"/>
  <c r="W1044" i="8"/>
  <c r="X1044" i="8"/>
  <c r="AA1044" i="8"/>
  <c r="AB1044" i="8"/>
  <c r="AE1044" i="8"/>
  <c r="AF1044" i="8"/>
  <c r="AI1044" i="8"/>
  <c r="AJ1044" i="8"/>
  <c r="AM1044" i="8"/>
  <c r="AN1044" i="8"/>
  <c r="AQ1044" i="8"/>
  <c r="AR1044" i="8"/>
  <c r="W89" i="8"/>
  <c r="X89" i="8"/>
  <c r="AA89" i="8"/>
  <c r="AB89" i="8"/>
  <c r="AE89" i="8"/>
  <c r="AF89" i="8"/>
  <c r="AI89" i="8"/>
  <c r="AJ89" i="8"/>
  <c r="AM89" i="8"/>
  <c r="AN89" i="8"/>
  <c r="AQ89" i="8"/>
  <c r="AR89" i="8"/>
  <c r="W317" i="8"/>
  <c r="X317" i="8"/>
  <c r="AA317" i="8"/>
  <c r="AB317" i="8"/>
  <c r="AE317" i="8"/>
  <c r="AF317" i="8"/>
  <c r="AI317" i="8"/>
  <c r="AJ317" i="8"/>
  <c r="AM317" i="8"/>
  <c r="AN317" i="8"/>
  <c r="AQ317" i="8"/>
  <c r="AR317" i="8"/>
  <c r="W76" i="8"/>
  <c r="X76" i="8"/>
  <c r="AA76" i="8"/>
  <c r="AB76" i="8"/>
  <c r="AE76" i="8"/>
  <c r="AF76" i="8"/>
  <c r="AI76" i="8"/>
  <c r="AJ76" i="8"/>
  <c r="AM76" i="8"/>
  <c r="AN76" i="8"/>
  <c r="AQ76" i="8"/>
  <c r="AR76" i="8"/>
  <c r="W730" i="8"/>
  <c r="X730" i="8"/>
  <c r="AA730" i="8"/>
  <c r="AB730" i="8"/>
  <c r="AE730" i="8"/>
  <c r="AF730" i="8"/>
  <c r="AI730" i="8"/>
  <c r="AJ730" i="8"/>
  <c r="AM730" i="8"/>
  <c r="AN730" i="8"/>
  <c r="AQ730" i="8"/>
  <c r="AR730" i="8"/>
  <c r="W994" i="8"/>
  <c r="X994" i="8"/>
  <c r="AA994" i="8"/>
  <c r="AB994" i="8"/>
  <c r="AE994" i="8"/>
  <c r="AF994" i="8"/>
  <c r="AI994" i="8"/>
  <c r="AJ994" i="8"/>
  <c r="AM994" i="8"/>
  <c r="AN994" i="8"/>
  <c r="AQ994" i="8"/>
  <c r="AR994" i="8"/>
  <c r="W425" i="8"/>
  <c r="X425" i="8"/>
  <c r="AA425" i="8"/>
  <c r="AB425" i="8"/>
  <c r="AE425" i="8"/>
  <c r="AF425" i="8"/>
  <c r="AI425" i="8"/>
  <c r="AJ425" i="8"/>
  <c r="AM425" i="8"/>
  <c r="AN425" i="8"/>
  <c r="AQ425" i="8"/>
  <c r="AR425" i="8"/>
  <c r="W939" i="8"/>
  <c r="X939" i="8"/>
  <c r="AA939" i="8"/>
  <c r="AB939" i="8"/>
  <c r="AE939" i="8"/>
  <c r="AF939" i="8"/>
  <c r="AI939" i="8"/>
  <c r="AJ939" i="8"/>
  <c r="AM939" i="8"/>
  <c r="AN939" i="8"/>
  <c r="AQ939" i="8"/>
  <c r="AR939" i="8"/>
  <c r="W743" i="8"/>
  <c r="X743" i="8"/>
  <c r="AA743" i="8"/>
  <c r="AB743" i="8"/>
  <c r="AE743" i="8"/>
  <c r="AF743" i="8"/>
  <c r="AI743" i="8"/>
  <c r="AJ743" i="8"/>
  <c r="AM743" i="8"/>
  <c r="AN743" i="8"/>
  <c r="AQ743" i="8"/>
  <c r="AR743" i="8"/>
  <c r="W49" i="8"/>
  <c r="X49" i="8"/>
  <c r="AA49" i="8"/>
  <c r="AB49" i="8"/>
  <c r="AE49" i="8"/>
  <c r="AF49" i="8"/>
  <c r="AI49" i="8"/>
  <c r="AJ49" i="8"/>
  <c r="AM49" i="8"/>
  <c r="AN49" i="8"/>
  <c r="AQ49" i="8"/>
  <c r="AR49" i="8"/>
  <c r="W706" i="8"/>
  <c r="X706" i="8"/>
  <c r="AA706" i="8"/>
  <c r="AB706" i="8"/>
  <c r="AE706" i="8"/>
  <c r="AF706" i="8"/>
  <c r="AI706" i="8"/>
  <c r="AJ706" i="8"/>
  <c r="AM706" i="8"/>
  <c r="AN706" i="8"/>
  <c r="AQ706" i="8"/>
  <c r="AR706" i="8"/>
  <c r="W69" i="8"/>
  <c r="X69" i="8"/>
  <c r="AA69" i="8"/>
  <c r="AB69" i="8"/>
  <c r="AE69" i="8"/>
  <c r="AF69" i="8"/>
  <c r="AI69" i="8"/>
  <c r="AJ69" i="8"/>
  <c r="AM69" i="8"/>
  <c r="AN69" i="8"/>
  <c r="AQ69" i="8"/>
  <c r="AR69" i="8"/>
  <c r="W811" i="8"/>
  <c r="X811" i="8"/>
  <c r="AA811" i="8"/>
  <c r="AB811" i="8"/>
  <c r="AE811" i="8"/>
  <c r="AF811" i="8"/>
  <c r="AI811" i="8"/>
  <c r="AJ811" i="8"/>
  <c r="AM811" i="8"/>
  <c r="AN811" i="8"/>
  <c r="AQ811" i="8"/>
  <c r="AR811" i="8"/>
  <c r="W128" i="8"/>
  <c r="X128" i="8"/>
  <c r="AA128" i="8"/>
  <c r="AB128" i="8"/>
  <c r="AE128" i="8"/>
  <c r="AF128" i="8"/>
  <c r="AI128" i="8"/>
  <c r="AJ128" i="8"/>
  <c r="AM128" i="8"/>
  <c r="AN128" i="8"/>
  <c r="AQ128" i="8"/>
  <c r="AR128" i="8"/>
  <c r="W977" i="8"/>
  <c r="X977" i="8"/>
  <c r="AA977" i="8"/>
  <c r="AB977" i="8"/>
  <c r="AE977" i="8"/>
  <c r="AF977" i="8"/>
  <c r="AI977" i="8"/>
  <c r="AJ977" i="8"/>
  <c r="AM977" i="8"/>
  <c r="AN977" i="8"/>
  <c r="AQ977" i="8"/>
  <c r="AR977" i="8"/>
  <c r="W603" i="8"/>
  <c r="X603" i="8"/>
  <c r="AA603" i="8"/>
  <c r="AB603" i="8"/>
  <c r="AE603" i="8"/>
  <c r="AF603" i="8"/>
  <c r="AI603" i="8"/>
  <c r="AJ603" i="8"/>
  <c r="AM603" i="8"/>
  <c r="AN603" i="8"/>
  <c r="AQ603" i="8"/>
  <c r="AR603" i="8"/>
  <c r="W289" i="8"/>
  <c r="X289" i="8"/>
  <c r="AA289" i="8"/>
  <c r="AB289" i="8"/>
  <c r="AE289" i="8"/>
  <c r="AF289" i="8"/>
  <c r="AI289" i="8"/>
  <c r="AJ289" i="8"/>
  <c r="AM289" i="8"/>
  <c r="AN289" i="8"/>
  <c r="AQ289" i="8"/>
  <c r="AR289" i="8"/>
  <c r="W1068" i="8"/>
  <c r="X1068" i="8"/>
  <c r="AA1068" i="8"/>
  <c r="AB1068" i="8"/>
  <c r="AE1068" i="8"/>
  <c r="AF1068" i="8"/>
  <c r="AI1068" i="8"/>
  <c r="AJ1068" i="8"/>
  <c r="AM1068" i="8"/>
  <c r="AN1068" i="8"/>
  <c r="AQ1068" i="8"/>
  <c r="AR1068" i="8"/>
  <c r="W215" i="8"/>
  <c r="X215" i="8"/>
  <c r="AA215" i="8"/>
  <c r="AB215" i="8"/>
  <c r="AE215" i="8"/>
  <c r="AF215" i="8"/>
  <c r="AI215" i="8"/>
  <c r="AJ215" i="8"/>
  <c r="AM215" i="8"/>
  <c r="AN215" i="8"/>
  <c r="AQ215" i="8"/>
  <c r="AR215" i="8"/>
  <c r="W146" i="8"/>
  <c r="X146" i="8"/>
  <c r="AA146" i="8"/>
  <c r="AB146" i="8"/>
  <c r="AE146" i="8"/>
  <c r="AF146" i="8"/>
  <c r="AI146" i="8"/>
  <c r="AJ146" i="8"/>
  <c r="AM146" i="8"/>
  <c r="AN146" i="8"/>
  <c r="AQ146" i="8"/>
  <c r="AR146" i="8"/>
  <c r="W877" i="8"/>
  <c r="X877" i="8"/>
  <c r="AA877" i="8"/>
  <c r="AB877" i="8"/>
  <c r="AE877" i="8"/>
  <c r="AF877" i="8"/>
  <c r="AI877" i="8"/>
  <c r="AJ877" i="8"/>
  <c r="AM877" i="8"/>
  <c r="AN877" i="8"/>
  <c r="AQ877" i="8"/>
  <c r="AR877" i="8"/>
  <c r="W299" i="8"/>
  <c r="X299" i="8"/>
  <c r="AA299" i="8"/>
  <c r="AB299" i="8"/>
  <c r="AE299" i="8"/>
  <c r="AF299" i="8"/>
  <c r="AI299" i="8"/>
  <c r="AJ299" i="8"/>
  <c r="AM299" i="8"/>
  <c r="AN299" i="8"/>
  <c r="AQ299" i="8"/>
  <c r="AR299" i="8"/>
  <c r="W423" i="8"/>
  <c r="X423" i="8"/>
  <c r="AA423" i="8"/>
  <c r="AB423" i="8"/>
  <c r="AE423" i="8"/>
  <c r="AF423" i="8"/>
  <c r="AI423" i="8"/>
  <c r="AJ423" i="8"/>
  <c r="AM423" i="8"/>
  <c r="AN423" i="8"/>
  <c r="AQ423" i="8"/>
  <c r="AR423" i="8"/>
  <c r="W1020" i="8"/>
  <c r="X1020" i="8"/>
  <c r="AA1020" i="8"/>
  <c r="AB1020" i="8"/>
  <c r="AE1020" i="8"/>
  <c r="AF1020" i="8"/>
  <c r="AI1020" i="8"/>
  <c r="AJ1020" i="8"/>
  <c r="AM1020" i="8"/>
  <c r="AN1020" i="8"/>
  <c r="AQ1020" i="8"/>
  <c r="AR1020" i="8"/>
  <c r="W238" i="8"/>
  <c r="X238" i="8"/>
  <c r="AA238" i="8"/>
  <c r="AB238" i="8"/>
  <c r="AE238" i="8"/>
  <c r="AF238" i="8"/>
  <c r="AI238" i="8"/>
  <c r="AJ238" i="8"/>
  <c r="AM238" i="8"/>
  <c r="AN238" i="8"/>
  <c r="AQ238" i="8"/>
  <c r="AR238" i="8"/>
  <c r="W895" i="8"/>
  <c r="X895" i="8"/>
  <c r="AA895" i="8"/>
  <c r="AB895" i="8"/>
  <c r="AE895" i="8"/>
  <c r="AF895" i="8"/>
  <c r="AI895" i="8"/>
  <c r="AJ895" i="8"/>
  <c r="AM895" i="8"/>
  <c r="AN895" i="8"/>
  <c r="AQ895" i="8"/>
  <c r="AR895" i="8"/>
  <c r="W874" i="8"/>
  <c r="X874" i="8"/>
  <c r="AA874" i="8"/>
  <c r="AB874" i="8"/>
  <c r="AE874" i="8"/>
  <c r="AF874" i="8"/>
  <c r="AI874" i="8"/>
  <c r="AJ874" i="8"/>
  <c r="AM874" i="8"/>
  <c r="AN874" i="8"/>
  <c r="AQ874" i="8"/>
  <c r="AR874" i="8"/>
  <c r="W149" i="8"/>
  <c r="X149" i="8"/>
  <c r="AA149" i="8"/>
  <c r="AB149" i="8"/>
  <c r="AE149" i="8"/>
  <c r="AF149" i="8"/>
  <c r="AI149" i="8"/>
  <c r="AJ149" i="8"/>
  <c r="AM149" i="8"/>
  <c r="AN149" i="8"/>
  <c r="AQ149" i="8"/>
  <c r="AR149" i="8"/>
  <c r="W125" i="8"/>
  <c r="X125" i="8"/>
  <c r="AA125" i="8"/>
  <c r="AB125" i="8"/>
  <c r="AE125" i="8"/>
  <c r="AF125" i="8"/>
  <c r="AI125" i="8"/>
  <c r="AJ125" i="8"/>
  <c r="AM125" i="8"/>
  <c r="AN125" i="8"/>
  <c r="AQ125" i="8"/>
  <c r="AR125" i="8"/>
  <c r="W196" i="8"/>
  <c r="X196" i="8"/>
  <c r="AA196" i="8"/>
  <c r="AB196" i="8"/>
  <c r="AE196" i="8"/>
  <c r="AF196" i="8"/>
  <c r="AI196" i="8"/>
  <c r="AJ196" i="8"/>
  <c r="AM196" i="8"/>
  <c r="AN196" i="8"/>
  <c r="AQ196" i="8"/>
  <c r="AR196" i="8"/>
  <c r="W841" i="8"/>
  <c r="X841" i="8"/>
  <c r="AA841" i="8"/>
  <c r="AB841" i="8"/>
  <c r="AE841" i="8"/>
  <c r="AF841" i="8"/>
  <c r="AI841" i="8"/>
  <c r="AJ841" i="8"/>
  <c r="AM841" i="8"/>
  <c r="AN841" i="8"/>
  <c r="AQ841" i="8"/>
  <c r="AR841" i="8"/>
  <c r="W131" i="8"/>
  <c r="X131" i="8"/>
  <c r="AA131" i="8"/>
  <c r="AB131" i="8"/>
  <c r="AE131" i="8"/>
  <c r="AF131" i="8"/>
  <c r="AI131" i="8"/>
  <c r="AJ131" i="8"/>
  <c r="AM131" i="8"/>
  <c r="AN131" i="8"/>
  <c r="AQ131" i="8"/>
  <c r="AR131" i="8"/>
  <c r="W598" i="8"/>
  <c r="X598" i="8"/>
  <c r="AA598" i="8"/>
  <c r="AB598" i="8"/>
  <c r="AE598" i="8"/>
  <c r="AF598" i="8"/>
  <c r="AI598" i="8"/>
  <c r="AJ598" i="8"/>
  <c r="AM598" i="8"/>
  <c r="AN598" i="8"/>
  <c r="AQ598" i="8"/>
  <c r="AR598" i="8"/>
  <c r="W408" i="8"/>
  <c r="X408" i="8"/>
  <c r="AA408" i="8"/>
  <c r="AB408" i="8"/>
  <c r="AE408" i="8"/>
  <c r="AF408" i="8"/>
  <c r="AI408" i="8"/>
  <c r="AJ408" i="8"/>
  <c r="AM408" i="8"/>
  <c r="AN408" i="8"/>
  <c r="AQ408" i="8"/>
  <c r="AR408" i="8"/>
  <c r="W203" i="8"/>
  <c r="X203" i="8"/>
  <c r="AA203" i="8"/>
  <c r="AB203" i="8"/>
  <c r="AE203" i="8"/>
  <c r="AF203" i="8"/>
  <c r="AI203" i="8"/>
  <c r="AJ203" i="8"/>
  <c r="AM203" i="8"/>
  <c r="AN203" i="8"/>
  <c r="AQ203" i="8"/>
  <c r="AR203" i="8"/>
  <c r="W185" i="8"/>
  <c r="X185" i="8"/>
  <c r="AA185" i="8"/>
  <c r="AB185" i="8"/>
  <c r="AE185" i="8"/>
  <c r="AF185" i="8"/>
  <c r="AI185" i="8"/>
  <c r="AJ185" i="8"/>
  <c r="AM185" i="8"/>
  <c r="AN185" i="8"/>
  <c r="AQ185" i="8"/>
  <c r="AR185" i="8"/>
  <c r="W691" i="8"/>
  <c r="X691" i="8"/>
  <c r="AA691" i="8"/>
  <c r="AB691" i="8"/>
  <c r="AE691" i="8"/>
  <c r="AF691" i="8"/>
  <c r="AI691" i="8"/>
  <c r="AJ691" i="8"/>
  <c r="AM691" i="8"/>
  <c r="AN691" i="8"/>
  <c r="AQ691" i="8"/>
  <c r="AR691" i="8"/>
  <c r="W497" i="8"/>
  <c r="X497" i="8"/>
  <c r="AA497" i="8"/>
  <c r="AB497" i="8"/>
  <c r="AE497" i="8"/>
  <c r="AF497" i="8"/>
  <c r="AI497" i="8"/>
  <c r="AJ497" i="8"/>
  <c r="AM497" i="8"/>
  <c r="AN497" i="8"/>
  <c r="AQ497" i="8"/>
  <c r="AR497" i="8"/>
  <c r="W932" i="8"/>
  <c r="X932" i="8"/>
  <c r="AA932" i="8"/>
  <c r="AB932" i="8"/>
  <c r="AE932" i="8"/>
  <c r="AF932" i="8"/>
  <c r="AI932" i="8"/>
  <c r="AJ932" i="8"/>
  <c r="AM932" i="8"/>
  <c r="AN932" i="8"/>
  <c r="AQ932" i="8"/>
  <c r="AR932" i="8"/>
  <c r="W438" i="8"/>
  <c r="X438" i="8"/>
  <c r="AA438" i="8"/>
  <c r="AB438" i="8"/>
  <c r="AE438" i="8"/>
  <c r="AF438" i="8"/>
  <c r="AI438" i="8"/>
  <c r="AJ438" i="8"/>
  <c r="AM438" i="8"/>
  <c r="AN438" i="8"/>
  <c r="AQ438" i="8"/>
  <c r="AR438" i="8"/>
  <c r="W1111" i="8"/>
  <c r="X1111" i="8"/>
  <c r="AA1111" i="8"/>
  <c r="AB1111" i="8"/>
  <c r="AE1111" i="8"/>
  <c r="AF1111" i="8"/>
  <c r="AI1111" i="8"/>
  <c r="AJ1111" i="8"/>
  <c r="AM1111" i="8"/>
  <c r="AN1111" i="8"/>
  <c r="AQ1111" i="8"/>
  <c r="AR1111" i="8"/>
  <c r="W527" i="8"/>
  <c r="X527" i="8"/>
  <c r="AA527" i="8"/>
  <c r="AB527" i="8"/>
  <c r="AE527" i="8"/>
  <c r="AF527" i="8"/>
  <c r="AI527" i="8"/>
  <c r="AJ527" i="8"/>
  <c r="AM527" i="8"/>
  <c r="AN527" i="8"/>
  <c r="AQ527" i="8"/>
  <c r="AR527" i="8"/>
  <c r="W437" i="8"/>
  <c r="X437" i="8"/>
  <c r="AA437" i="8"/>
  <c r="AB437" i="8"/>
  <c r="AE437" i="8"/>
  <c r="AF437" i="8"/>
  <c r="AI437" i="8"/>
  <c r="AJ437" i="8"/>
  <c r="AM437" i="8"/>
  <c r="AN437" i="8"/>
  <c r="AQ437" i="8"/>
  <c r="AR437" i="8"/>
  <c r="W122" i="8"/>
  <c r="X122" i="8"/>
  <c r="AA122" i="8"/>
  <c r="AB122" i="8"/>
  <c r="AE122" i="8"/>
  <c r="AF122" i="8"/>
  <c r="AI122" i="8"/>
  <c r="AJ122" i="8"/>
  <c r="AM122" i="8"/>
  <c r="AN122" i="8"/>
  <c r="AQ122" i="8"/>
  <c r="AR122" i="8"/>
  <c r="W1080" i="8"/>
  <c r="X1080" i="8"/>
  <c r="AA1080" i="8"/>
  <c r="AB1080" i="8"/>
  <c r="AE1080" i="8"/>
  <c r="AF1080" i="8"/>
  <c r="AI1080" i="8"/>
  <c r="AJ1080" i="8"/>
  <c r="AM1080" i="8"/>
  <c r="AN1080" i="8"/>
  <c r="AQ1080" i="8"/>
  <c r="AR1080" i="8"/>
  <c r="W94" i="8"/>
  <c r="X94" i="8"/>
  <c r="AA94" i="8"/>
  <c r="AB94" i="8"/>
  <c r="AE94" i="8"/>
  <c r="AF94" i="8"/>
  <c r="AI94" i="8"/>
  <c r="AJ94" i="8"/>
  <c r="AM94" i="8"/>
  <c r="AN94" i="8"/>
  <c r="AQ94" i="8"/>
  <c r="AR94" i="8"/>
  <c r="W241" i="8"/>
  <c r="X241" i="8"/>
  <c r="AA241" i="8"/>
  <c r="AB241" i="8"/>
  <c r="AE241" i="8"/>
  <c r="AF241" i="8"/>
  <c r="AI241" i="8"/>
  <c r="AJ241" i="8"/>
  <c r="AM241" i="8"/>
  <c r="AN241" i="8"/>
  <c r="AQ241" i="8"/>
  <c r="AR241" i="8"/>
  <c r="W714" i="8"/>
  <c r="X714" i="8"/>
  <c r="AA714" i="8"/>
  <c r="AB714" i="8"/>
  <c r="AE714" i="8"/>
  <c r="AF714" i="8"/>
  <c r="AI714" i="8"/>
  <c r="AJ714" i="8"/>
  <c r="AM714" i="8"/>
  <c r="AN714" i="8"/>
  <c r="AQ714" i="8"/>
  <c r="AR714" i="8"/>
  <c r="W545" i="8"/>
  <c r="X545" i="8"/>
  <c r="AA545" i="8"/>
  <c r="AB545" i="8"/>
  <c r="AE545" i="8"/>
  <c r="AF545" i="8"/>
  <c r="AI545" i="8"/>
  <c r="AJ545" i="8"/>
  <c r="AM545" i="8"/>
  <c r="AN545" i="8"/>
  <c r="AQ545" i="8"/>
  <c r="AR545" i="8"/>
  <c r="W1010" i="8"/>
  <c r="X1010" i="8"/>
  <c r="AA1010" i="8"/>
  <c r="AB1010" i="8"/>
  <c r="AE1010" i="8"/>
  <c r="AF1010" i="8"/>
  <c r="AI1010" i="8"/>
  <c r="AJ1010" i="8"/>
  <c r="AM1010" i="8"/>
  <c r="AN1010" i="8"/>
  <c r="AQ1010" i="8"/>
  <c r="AR1010" i="8"/>
  <c r="W672" i="8"/>
  <c r="X672" i="8"/>
  <c r="AA672" i="8"/>
  <c r="AB672" i="8"/>
  <c r="AE672" i="8"/>
  <c r="AF672" i="8"/>
  <c r="AI672" i="8"/>
  <c r="AJ672" i="8"/>
  <c r="AM672" i="8"/>
  <c r="AN672" i="8"/>
  <c r="AQ672" i="8"/>
  <c r="AR672" i="8"/>
  <c r="W216" i="8"/>
  <c r="X216" i="8"/>
  <c r="AA216" i="8"/>
  <c r="AB216" i="8"/>
  <c r="AE216" i="8"/>
  <c r="AF216" i="8"/>
  <c r="AI216" i="8"/>
  <c r="AJ216" i="8"/>
  <c r="AM216" i="8"/>
  <c r="AN216" i="8"/>
  <c r="AQ216" i="8"/>
  <c r="AR216" i="8"/>
  <c r="W159" i="8"/>
  <c r="X159" i="8"/>
  <c r="AA159" i="8"/>
  <c r="AB159" i="8"/>
  <c r="AE159" i="8"/>
  <c r="AF159" i="8"/>
  <c r="AI159" i="8"/>
  <c r="AJ159" i="8"/>
  <c r="AM159" i="8"/>
  <c r="AN159" i="8"/>
  <c r="AQ159" i="8"/>
  <c r="AR159" i="8"/>
  <c r="W539" i="8"/>
  <c r="X539" i="8"/>
  <c r="AA539" i="8"/>
  <c r="AB539" i="8"/>
  <c r="AE539" i="8"/>
  <c r="AF539" i="8"/>
  <c r="AI539" i="8"/>
  <c r="AJ539" i="8"/>
  <c r="AM539" i="8"/>
  <c r="AN539" i="8"/>
  <c r="AQ539" i="8"/>
  <c r="AR539" i="8"/>
  <c r="W223" i="8"/>
  <c r="X223" i="8"/>
  <c r="AA223" i="8"/>
  <c r="AB223" i="8"/>
  <c r="AE223" i="8"/>
  <c r="AF223" i="8"/>
  <c r="AI223" i="8"/>
  <c r="AJ223" i="8"/>
  <c r="AM223" i="8"/>
  <c r="AN223" i="8"/>
  <c r="AQ223" i="8"/>
  <c r="AR223" i="8"/>
  <c r="W385" i="8"/>
  <c r="X385" i="8"/>
  <c r="AA385" i="8"/>
  <c r="AB385" i="8"/>
  <c r="AE385" i="8"/>
  <c r="AF385" i="8"/>
  <c r="AI385" i="8"/>
  <c r="AJ385" i="8"/>
  <c r="AM385" i="8"/>
  <c r="AN385" i="8"/>
  <c r="AQ385" i="8"/>
  <c r="AR385" i="8"/>
  <c r="W511" i="8"/>
  <c r="X511" i="8"/>
  <c r="AA511" i="8"/>
  <c r="AB511" i="8"/>
  <c r="AE511" i="8"/>
  <c r="AF511" i="8"/>
  <c r="AI511" i="8"/>
  <c r="AJ511" i="8"/>
  <c r="AM511" i="8"/>
  <c r="AN511" i="8"/>
  <c r="AQ511" i="8"/>
  <c r="AR511" i="8"/>
  <c r="W237" i="8"/>
  <c r="X237" i="8"/>
  <c r="AA237" i="8"/>
  <c r="AB237" i="8"/>
  <c r="AE237" i="8"/>
  <c r="AF237" i="8"/>
  <c r="AI237" i="8"/>
  <c r="AJ237" i="8"/>
  <c r="AM237" i="8"/>
  <c r="AN237" i="8"/>
  <c r="AQ237" i="8"/>
  <c r="AR237" i="8"/>
  <c r="W998" i="8"/>
  <c r="X998" i="8"/>
  <c r="AA998" i="8"/>
  <c r="AB998" i="8"/>
  <c r="AE998" i="8"/>
  <c r="AF998" i="8"/>
  <c r="AI998" i="8"/>
  <c r="AJ998" i="8"/>
  <c r="AM998" i="8"/>
  <c r="AN998" i="8"/>
  <c r="AQ998" i="8"/>
  <c r="AR998" i="8"/>
  <c r="W67" i="8"/>
  <c r="X67" i="8"/>
  <c r="AA67" i="8"/>
  <c r="AB67" i="8"/>
  <c r="AE67" i="8"/>
  <c r="AF67" i="8"/>
  <c r="AI67" i="8"/>
  <c r="AJ67" i="8"/>
  <c r="AM67" i="8"/>
  <c r="AN67" i="8"/>
  <c r="AQ67" i="8"/>
  <c r="AR67" i="8"/>
  <c r="W127" i="8"/>
  <c r="X127" i="8"/>
  <c r="AA127" i="8"/>
  <c r="AB127" i="8"/>
  <c r="AE127" i="8"/>
  <c r="AF127" i="8"/>
  <c r="AI127" i="8"/>
  <c r="AJ127" i="8"/>
  <c r="AM127" i="8"/>
  <c r="AN127" i="8"/>
  <c r="AQ127" i="8"/>
  <c r="AR127" i="8"/>
  <c r="W722" i="8"/>
  <c r="X722" i="8"/>
  <c r="AA722" i="8"/>
  <c r="AB722" i="8"/>
  <c r="AE722" i="8"/>
  <c r="AF722" i="8"/>
  <c r="AI722" i="8"/>
  <c r="AJ722" i="8"/>
  <c r="AM722" i="8"/>
  <c r="AN722" i="8"/>
  <c r="AQ722" i="8"/>
  <c r="AR722" i="8"/>
  <c r="W1084" i="8"/>
  <c r="X1084" i="8"/>
  <c r="AA1084" i="8"/>
  <c r="AB1084" i="8"/>
  <c r="AE1084" i="8"/>
  <c r="AF1084" i="8"/>
  <c r="AI1084" i="8"/>
  <c r="AJ1084" i="8"/>
  <c r="AM1084" i="8"/>
  <c r="AN1084" i="8"/>
  <c r="AQ1084" i="8"/>
  <c r="AR1084" i="8"/>
  <c r="W943" i="8"/>
  <c r="X943" i="8"/>
  <c r="AA943" i="8"/>
  <c r="AB943" i="8"/>
  <c r="AE943" i="8"/>
  <c r="AF943" i="8"/>
  <c r="AI943" i="8"/>
  <c r="AJ943" i="8"/>
  <c r="AM943" i="8"/>
  <c r="AN943" i="8"/>
  <c r="AQ943" i="8"/>
  <c r="AR943" i="8"/>
  <c r="W1036" i="8"/>
  <c r="X1036" i="8"/>
  <c r="AA1036" i="8"/>
  <c r="AB1036" i="8"/>
  <c r="AE1036" i="8"/>
  <c r="AF1036" i="8"/>
  <c r="AI1036" i="8"/>
  <c r="AJ1036" i="8"/>
  <c r="AM1036" i="8"/>
  <c r="AN1036" i="8"/>
  <c r="AQ1036" i="8"/>
  <c r="AR1036" i="8"/>
  <c r="W57" i="8"/>
  <c r="X57" i="8"/>
  <c r="AA57" i="8"/>
  <c r="AB57" i="8"/>
  <c r="AE57" i="8"/>
  <c r="AF57" i="8"/>
  <c r="AI57" i="8"/>
  <c r="AJ57" i="8"/>
  <c r="AM57" i="8"/>
  <c r="AN57" i="8"/>
  <c r="AQ57" i="8"/>
  <c r="AR57" i="8"/>
  <c r="W963" i="8"/>
  <c r="X963" i="8"/>
  <c r="AA963" i="8"/>
  <c r="AB963" i="8"/>
  <c r="AE963" i="8"/>
  <c r="AF963" i="8"/>
  <c r="AI963" i="8"/>
  <c r="AJ963" i="8"/>
  <c r="AM963" i="8"/>
  <c r="AN963" i="8"/>
  <c r="AQ963" i="8"/>
  <c r="AR963" i="8"/>
  <c r="W687" i="8"/>
  <c r="X687" i="8"/>
  <c r="AA687" i="8"/>
  <c r="AB687" i="8"/>
  <c r="AE687" i="8"/>
  <c r="AF687" i="8"/>
  <c r="AI687" i="8"/>
  <c r="AJ687" i="8"/>
  <c r="AM687" i="8"/>
  <c r="AN687" i="8"/>
  <c r="AQ687" i="8"/>
  <c r="AR687" i="8"/>
  <c r="W724" i="8"/>
  <c r="X724" i="8"/>
  <c r="AA724" i="8"/>
  <c r="AB724" i="8"/>
  <c r="AE724" i="8"/>
  <c r="AF724" i="8"/>
  <c r="AI724" i="8"/>
  <c r="AJ724" i="8"/>
  <c r="AM724" i="8"/>
  <c r="AN724" i="8"/>
  <c r="AQ724" i="8"/>
  <c r="AR724" i="8"/>
  <c r="W613" i="8"/>
  <c r="X613" i="8"/>
  <c r="AA613" i="8"/>
  <c r="AB613" i="8"/>
  <c r="AE613" i="8"/>
  <c r="AF613" i="8"/>
  <c r="AI613" i="8"/>
  <c r="AJ613" i="8"/>
  <c r="AM613" i="8"/>
  <c r="AN613" i="8"/>
  <c r="AQ613" i="8"/>
  <c r="AR613" i="8"/>
  <c r="W247" i="8"/>
  <c r="X247" i="8"/>
  <c r="AA247" i="8"/>
  <c r="AB247" i="8"/>
  <c r="AE247" i="8"/>
  <c r="AF247" i="8"/>
  <c r="AI247" i="8"/>
  <c r="AJ247" i="8"/>
  <c r="AM247" i="8"/>
  <c r="AN247" i="8"/>
  <c r="AQ247" i="8"/>
  <c r="AR247" i="8"/>
  <c r="W82" i="8"/>
  <c r="X82" i="8"/>
  <c r="AA82" i="8"/>
  <c r="AB82" i="8"/>
  <c r="AE82" i="8"/>
  <c r="AF82" i="8"/>
  <c r="AI82" i="8"/>
  <c r="AJ82" i="8"/>
  <c r="AM82" i="8"/>
  <c r="AN82" i="8"/>
  <c r="AQ82" i="8"/>
  <c r="AR82" i="8"/>
  <c r="W61" i="8"/>
  <c r="X61" i="8"/>
  <c r="AA61" i="8"/>
  <c r="AB61" i="8"/>
  <c r="AE61" i="8"/>
  <c r="AF61" i="8"/>
  <c r="AI61" i="8"/>
  <c r="AJ61" i="8"/>
  <c r="AM61" i="8"/>
  <c r="AN61" i="8"/>
  <c r="AQ61" i="8"/>
  <c r="AR61" i="8"/>
  <c r="W396" i="8"/>
  <c r="X396" i="8"/>
  <c r="AA396" i="8"/>
  <c r="AB396" i="8"/>
  <c r="AE396" i="8"/>
  <c r="AF396" i="8"/>
  <c r="AI396" i="8"/>
  <c r="AJ396" i="8"/>
  <c r="AM396" i="8"/>
  <c r="AN396" i="8"/>
  <c r="AQ396" i="8"/>
  <c r="AR396" i="8"/>
  <c r="W27" i="8"/>
  <c r="X27" i="8"/>
  <c r="AA27" i="8"/>
  <c r="AB27" i="8"/>
  <c r="AE27" i="8"/>
  <c r="AF27" i="8"/>
  <c r="AI27" i="8"/>
  <c r="AJ27" i="8"/>
  <c r="AM27" i="8"/>
  <c r="AN27" i="8"/>
  <c r="AQ27" i="8"/>
  <c r="AR27" i="8"/>
  <c r="W204" i="8"/>
  <c r="X204" i="8"/>
  <c r="AA204" i="8"/>
  <c r="AB204" i="8"/>
  <c r="AE204" i="8"/>
  <c r="AF204" i="8"/>
  <c r="AI204" i="8"/>
  <c r="AJ204" i="8"/>
  <c r="AM204" i="8"/>
  <c r="AN204" i="8"/>
  <c r="AQ204" i="8"/>
  <c r="AR204" i="8"/>
  <c r="W97" i="8"/>
  <c r="X97" i="8"/>
  <c r="AA97" i="8"/>
  <c r="AB97" i="8"/>
  <c r="AE97" i="8"/>
  <c r="AF97" i="8"/>
  <c r="AI97" i="8"/>
  <c r="AJ97" i="8"/>
  <c r="AM97" i="8"/>
  <c r="AN97" i="8"/>
  <c r="AQ97" i="8"/>
  <c r="AR97" i="8"/>
  <c r="W10" i="8"/>
  <c r="X10" i="8"/>
  <c r="AA10" i="8"/>
  <c r="AB10" i="8"/>
  <c r="AE10" i="8"/>
  <c r="AF10" i="8"/>
  <c r="AI10" i="8"/>
  <c r="AJ10" i="8"/>
  <c r="AM10" i="8"/>
  <c r="AN10" i="8"/>
  <c r="AQ10" i="8"/>
  <c r="AR10" i="8"/>
  <c r="W422" i="8"/>
  <c r="X422" i="8"/>
  <c r="AA422" i="8"/>
  <c r="AB422" i="8"/>
  <c r="AE422" i="8"/>
  <c r="AF422" i="8"/>
  <c r="AI422" i="8"/>
  <c r="AJ422" i="8"/>
  <c r="AM422" i="8"/>
  <c r="AN422" i="8"/>
  <c r="AQ422" i="8"/>
  <c r="AR422" i="8"/>
  <c r="W572" i="8"/>
  <c r="X572" i="8"/>
  <c r="AA572" i="8"/>
  <c r="AB572" i="8"/>
  <c r="AE572" i="8"/>
  <c r="AF572" i="8"/>
  <c r="AI572" i="8"/>
  <c r="AJ572" i="8"/>
  <c r="AM572" i="8"/>
  <c r="AN572" i="8"/>
  <c r="AQ572" i="8"/>
  <c r="AR572" i="8"/>
  <c r="W161" i="8"/>
  <c r="X161" i="8"/>
  <c r="AA161" i="8"/>
  <c r="AB161" i="8"/>
  <c r="AE161" i="8"/>
  <c r="AF161" i="8"/>
  <c r="AI161" i="8"/>
  <c r="AJ161" i="8"/>
  <c r="AM161" i="8"/>
  <c r="AN161" i="8"/>
  <c r="AQ161" i="8"/>
  <c r="AR161" i="8"/>
  <c r="W4" i="8"/>
  <c r="X4" i="8"/>
  <c r="AA4" i="8"/>
  <c r="AB4" i="8"/>
  <c r="AE4" i="8"/>
  <c r="AF4" i="8"/>
  <c r="AI4" i="8"/>
  <c r="AJ4" i="8"/>
  <c r="AM4" i="8"/>
  <c r="AN4" i="8"/>
  <c r="AQ4" i="8"/>
  <c r="AR4" i="8"/>
  <c r="W534" i="8"/>
  <c r="X534" i="8"/>
  <c r="AA534" i="8"/>
  <c r="AB534" i="8"/>
  <c r="AE534" i="8"/>
  <c r="AF534" i="8"/>
  <c r="AI534" i="8"/>
  <c r="AJ534" i="8"/>
  <c r="AM534" i="8"/>
  <c r="AN534" i="8"/>
  <c r="AQ534" i="8"/>
  <c r="AR534" i="8"/>
  <c r="W906" i="8"/>
  <c r="X906" i="8"/>
  <c r="AA906" i="8"/>
  <c r="AB906" i="8"/>
  <c r="AE906" i="8"/>
  <c r="AF906" i="8"/>
  <c r="AI906" i="8"/>
  <c r="AJ906" i="8"/>
  <c r="AM906" i="8"/>
  <c r="AN906" i="8"/>
  <c r="AQ906" i="8"/>
  <c r="AR906" i="8"/>
  <c r="W772" i="8"/>
  <c r="X772" i="8"/>
  <c r="AA772" i="8"/>
  <c r="AB772" i="8"/>
  <c r="AE772" i="8"/>
  <c r="AF772" i="8"/>
  <c r="AI772" i="8"/>
  <c r="AJ772" i="8"/>
  <c r="AM772" i="8"/>
  <c r="AN772" i="8"/>
  <c r="AQ772" i="8"/>
  <c r="AR772" i="8"/>
  <c r="W358" i="8"/>
  <c r="X358" i="8"/>
  <c r="AA358" i="8"/>
  <c r="AB358" i="8"/>
  <c r="AE358" i="8"/>
  <c r="AF358" i="8"/>
  <c r="AI358" i="8"/>
  <c r="AJ358" i="8"/>
  <c r="AM358" i="8"/>
  <c r="AN358" i="8"/>
  <c r="AQ358" i="8"/>
  <c r="AR358" i="8"/>
  <c r="W890" i="8"/>
  <c r="X890" i="8"/>
  <c r="AA890" i="8"/>
  <c r="AB890" i="8"/>
  <c r="AE890" i="8"/>
  <c r="AF890" i="8"/>
  <c r="AI890" i="8"/>
  <c r="AJ890" i="8"/>
  <c r="AM890" i="8"/>
  <c r="AN890" i="8"/>
  <c r="AQ890" i="8"/>
  <c r="AR890" i="8"/>
  <c r="W800" i="8"/>
  <c r="X800" i="8"/>
  <c r="AA800" i="8"/>
  <c r="AB800" i="8"/>
  <c r="AE800" i="8"/>
  <c r="AF800" i="8"/>
  <c r="AI800" i="8"/>
  <c r="AJ800" i="8"/>
  <c r="AM800" i="8"/>
  <c r="AN800" i="8"/>
  <c r="AQ800" i="8"/>
  <c r="AR800" i="8"/>
  <c r="W52" i="8"/>
  <c r="X52" i="8"/>
  <c r="AA52" i="8"/>
  <c r="AB52" i="8"/>
  <c r="AE52" i="8"/>
  <c r="AF52" i="8"/>
  <c r="AI52" i="8"/>
  <c r="AJ52" i="8"/>
  <c r="AM52" i="8"/>
  <c r="AN52" i="8"/>
  <c r="AQ52" i="8"/>
  <c r="AR52" i="8"/>
  <c r="W1086" i="8"/>
  <c r="X1086" i="8"/>
  <c r="AA1086" i="8"/>
  <c r="AB1086" i="8"/>
  <c r="AE1086" i="8"/>
  <c r="AF1086" i="8"/>
  <c r="AI1086" i="8"/>
  <c r="AJ1086" i="8"/>
  <c r="AM1086" i="8"/>
  <c r="AN1086" i="8"/>
  <c r="AQ1086" i="8"/>
  <c r="AR1086" i="8"/>
  <c r="W23" i="8"/>
  <c r="X23" i="8"/>
  <c r="AA23" i="8"/>
  <c r="AB23" i="8"/>
  <c r="AE23" i="8"/>
  <c r="AF23" i="8"/>
  <c r="AI23" i="8"/>
  <c r="AJ23" i="8"/>
  <c r="AM23" i="8"/>
  <c r="AN23" i="8"/>
  <c r="AQ23" i="8"/>
  <c r="AR23" i="8"/>
  <c r="W608" i="8"/>
  <c r="X608" i="8"/>
  <c r="AA608" i="8"/>
  <c r="AB608" i="8"/>
  <c r="AE608" i="8"/>
  <c r="AF608" i="8"/>
  <c r="AI608" i="8"/>
  <c r="AJ608" i="8"/>
  <c r="AM608" i="8"/>
  <c r="AN608" i="8"/>
  <c r="AQ608" i="8"/>
  <c r="AR608" i="8"/>
  <c r="W310" i="8"/>
  <c r="X310" i="8"/>
  <c r="AA310" i="8"/>
  <c r="AB310" i="8"/>
  <c r="AE310" i="8"/>
  <c r="AF310" i="8"/>
  <c r="AI310" i="8"/>
  <c r="AJ310" i="8"/>
  <c r="AM310" i="8"/>
  <c r="AN310" i="8"/>
  <c r="AQ310" i="8"/>
  <c r="AR310" i="8"/>
  <c r="W192" i="8"/>
  <c r="X192" i="8"/>
  <c r="AA192" i="8"/>
  <c r="AB192" i="8"/>
  <c r="AE192" i="8"/>
  <c r="AF192" i="8"/>
  <c r="AI192" i="8"/>
  <c r="AJ192" i="8"/>
  <c r="AM192" i="8"/>
  <c r="AN192" i="8"/>
  <c r="AQ192" i="8"/>
  <c r="AR192" i="8"/>
  <c r="W375" i="8"/>
  <c r="X375" i="8"/>
  <c r="AA375" i="8"/>
  <c r="AB375" i="8"/>
  <c r="AE375" i="8"/>
  <c r="AF375" i="8"/>
  <c r="AI375" i="8"/>
  <c r="AJ375" i="8"/>
  <c r="AM375" i="8"/>
  <c r="AN375" i="8"/>
  <c r="AQ375" i="8"/>
  <c r="AR375" i="8"/>
  <c r="W809" i="8"/>
  <c r="X809" i="8"/>
  <c r="AA809" i="8"/>
  <c r="AB809" i="8"/>
  <c r="AE809" i="8"/>
  <c r="AF809" i="8"/>
  <c r="AI809" i="8"/>
  <c r="AJ809" i="8"/>
  <c r="AM809" i="8"/>
  <c r="AN809" i="8"/>
  <c r="AQ809" i="8"/>
  <c r="AR809" i="8"/>
  <c r="W942" i="8"/>
  <c r="X942" i="8"/>
  <c r="AA942" i="8"/>
  <c r="AB942" i="8"/>
  <c r="AE942" i="8"/>
  <c r="AF942" i="8"/>
  <c r="AI942" i="8"/>
  <c r="AJ942" i="8"/>
  <c r="AM942" i="8"/>
  <c r="AN942" i="8"/>
  <c r="AQ942" i="8"/>
  <c r="AR942" i="8"/>
  <c r="W799" i="8"/>
  <c r="X799" i="8"/>
  <c r="AA799" i="8"/>
  <c r="AB799" i="8"/>
  <c r="AE799" i="8"/>
  <c r="AF799" i="8"/>
  <c r="AI799" i="8"/>
  <c r="AJ799" i="8"/>
  <c r="AM799" i="8"/>
  <c r="AN799" i="8"/>
  <c r="AQ799" i="8"/>
  <c r="AR799" i="8"/>
  <c r="W409" i="8"/>
  <c r="X409" i="8"/>
  <c r="AA409" i="8"/>
  <c r="AB409" i="8"/>
  <c r="AE409" i="8"/>
  <c r="AF409" i="8"/>
  <c r="AI409" i="8"/>
  <c r="AJ409" i="8"/>
  <c r="AM409" i="8"/>
  <c r="AN409" i="8"/>
  <c r="AQ409" i="8"/>
  <c r="AR409" i="8"/>
  <c r="W708" i="8"/>
  <c r="X708" i="8"/>
  <c r="AA708" i="8"/>
  <c r="AB708" i="8"/>
  <c r="AE708" i="8"/>
  <c r="AF708" i="8"/>
  <c r="AI708" i="8"/>
  <c r="AJ708" i="8"/>
  <c r="AM708" i="8"/>
  <c r="AN708" i="8"/>
  <c r="AQ708" i="8"/>
  <c r="AR708" i="8"/>
  <c r="W803" i="8"/>
  <c r="X803" i="8"/>
  <c r="AA803" i="8"/>
  <c r="AB803" i="8"/>
  <c r="AE803" i="8"/>
  <c r="AF803" i="8"/>
  <c r="AI803" i="8"/>
  <c r="AJ803" i="8"/>
  <c r="AM803" i="8"/>
  <c r="AN803" i="8"/>
  <c r="AQ803" i="8"/>
  <c r="AR803" i="8"/>
  <c r="W588" i="8"/>
  <c r="X588" i="8"/>
  <c r="AA588" i="8"/>
  <c r="AB588" i="8"/>
  <c r="AE588" i="8"/>
  <c r="AF588" i="8"/>
  <c r="AI588" i="8"/>
  <c r="AJ588" i="8"/>
  <c r="AM588" i="8"/>
  <c r="AN588" i="8"/>
  <c r="AQ588" i="8"/>
  <c r="AR588" i="8"/>
  <c r="W517" i="8"/>
  <c r="X517" i="8"/>
  <c r="AA517" i="8"/>
  <c r="AB517" i="8"/>
  <c r="AE517" i="8"/>
  <c r="AF517" i="8"/>
  <c r="AI517" i="8"/>
  <c r="AJ517" i="8"/>
  <c r="AM517" i="8"/>
  <c r="AN517" i="8"/>
  <c r="AQ517" i="8"/>
  <c r="AR517" i="8"/>
  <c r="W292" i="8"/>
  <c r="X292" i="8"/>
  <c r="AA292" i="8"/>
  <c r="AB292" i="8"/>
  <c r="AE292" i="8"/>
  <c r="AF292" i="8"/>
  <c r="AI292" i="8"/>
  <c r="AJ292" i="8"/>
  <c r="AM292" i="8"/>
  <c r="AN292" i="8"/>
  <c r="AQ292" i="8"/>
  <c r="AR292" i="8"/>
  <c r="W233" i="8"/>
  <c r="X233" i="8"/>
  <c r="AA233" i="8"/>
  <c r="AB233" i="8"/>
  <c r="AE233" i="8"/>
  <c r="AF233" i="8"/>
  <c r="AI233" i="8"/>
  <c r="AJ233" i="8"/>
  <c r="AM233" i="8"/>
  <c r="AN233" i="8"/>
  <c r="AQ233" i="8"/>
  <c r="AR233" i="8"/>
  <c r="W738" i="8"/>
  <c r="X738" i="8"/>
  <c r="AA738" i="8"/>
  <c r="AB738" i="8"/>
  <c r="AE738" i="8"/>
  <c r="AF738" i="8"/>
  <c r="AI738" i="8"/>
  <c r="AJ738" i="8"/>
  <c r="AM738" i="8"/>
  <c r="AN738" i="8"/>
  <c r="AQ738" i="8"/>
  <c r="AR738" i="8"/>
  <c r="W1103" i="8"/>
  <c r="X1103" i="8"/>
  <c r="AA1103" i="8"/>
  <c r="AB1103" i="8"/>
  <c r="AE1103" i="8"/>
  <c r="AF1103" i="8"/>
  <c r="AI1103" i="8"/>
  <c r="AJ1103" i="8"/>
  <c r="AM1103" i="8"/>
  <c r="AN1103" i="8"/>
  <c r="AQ1103" i="8"/>
  <c r="AR1103" i="8"/>
  <c r="W1046" i="8"/>
  <c r="X1046" i="8"/>
  <c r="AA1046" i="8"/>
  <c r="AB1046" i="8"/>
  <c r="AE1046" i="8"/>
  <c r="AF1046" i="8"/>
  <c r="AI1046" i="8"/>
  <c r="AJ1046" i="8"/>
  <c r="AM1046" i="8"/>
  <c r="AN1046" i="8"/>
  <c r="AQ1046" i="8"/>
  <c r="AR1046" i="8"/>
  <c r="W164" i="8"/>
  <c r="X164" i="8"/>
  <c r="AA164" i="8"/>
  <c r="AB164" i="8"/>
  <c r="AE164" i="8"/>
  <c r="AF164" i="8"/>
  <c r="AI164" i="8"/>
  <c r="AJ164" i="8"/>
  <c r="AM164" i="8"/>
  <c r="AN164" i="8"/>
  <c r="AQ164" i="8"/>
  <c r="AR164" i="8"/>
  <c r="W654" i="8"/>
  <c r="X654" i="8"/>
  <c r="AA654" i="8"/>
  <c r="AB654" i="8"/>
  <c r="AE654" i="8"/>
  <c r="AF654" i="8"/>
  <c r="AI654" i="8"/>
  <c r="AJ654" i="8"/>
  <c r="AM654" i="8"/>
  <c r="AN654" i="8"/>
  <c r="AQ654" i="8"/>
  <c r="AR654" i="8"/>
  <c r="W693" i="8"/>
  <c r="X693" i="8"/>
  <c r="AA693" i="8"/>
  <c r="AB693" i="8"/>
  <c r="AE693" i="8"/>
  <c r="AF693" i="8"/>
  <c r="AI693" i="8"/>
  <c r="AJ693" i="8"/>
  <c r="AM693" i="8"/>
  <c r="AN693" i="8"/>
  <c r="AQ693" i="8"/>
  <c r="AR693" i="8"/>
  <c r="W935" i="8"/>
  <c r="X935" i="8"/>
  <c r="AA935" i="8"/>
  <c r="AB935" i="8"/>
  <c r="AE935" i="8"/>
  <c r="AF935" i="8"/>
  <c r="AI935" i="8"/>
  <c r="AJ935" i="8"/>
  <c r="AM935" i="8"/>
  <c r="AN935" i="8"/>
  <c r="AQ935" i="8"/>
  <c r="AR935" i="8"/>
  <c r="W632" i="8"/>
  <c r="X632" i="8"/>
  <c r="AA632" i="8"/>
  <c r="AB632" i="8"/>
  <c r="AE632" i="8"/>
  <c r="AF632" i="8"/>
  <c r="AI632" i="8"/>
  <c r="AJ632" i="8"/>
  <c r="AM632" i="8"/>
  <c r="AN632" i="8"/>
  <c r="AQ632" i="8"/>
  <c r="AR632" i="8"/>
  <c r="W656" i="8"/>
  <c r="X656" i="8"/>
  <c r="AA656" i="8"/>
  <c r="AB656" i="8"/>
  <c r="AE656" i="8"/>
  <c r="AF656" i="8"/>
  <c r="AI656" i="8"/>
  <c r="AJ656" i="8"/>
  <c r="AM656" i="8"/>
  <c r="AN656" i="8"/>
  <c r="AQ656" i="8"/>
  <c r="AR656" i="8"/>
  <c r="W886" i="8"/>
  <c r="X886" i="8"/>
  <c r="AA886" i="8"/>
  <c r="AB886" i="8"/>
  <c r="AE886" i="8"/>
  <c r="AF886" i="8"/>
  <c r="AI886" i="8"/>
  <c r="AJ886" i="8"/>
  <c r="AM886" i="8"/>
  <c r="AN886" i="8"/>
  <c r="AQ886" i="8"/>
  <c r="AR886" i="8"/>
  <c r="W620" i="8"/>
  <c r="X620" i="8"/>
  <c r="AA620" i="8"/>
  <c r="AB620" i="8"/>
  <c r="AE620" i="8"/>
  <c r="AF620" i="8"/>
  <c r="AI620" i="8"/>
  <c r="AJ620" i="8"/>
  <c r="AM620" i="8"/>
  <c r="AN620" i="8"/>
  <c r="AQ620" i="8"/>
  <c r="AR620" i="8"/>
  <c r="W712" i="8"/>
  <c r="X712" i="8"/>
  <c r="AA712" i="8"/>
  <c r="AB712" i="8"/>
  <c r="AE712" i="8"/>
  <c r="AF712" i="8"/>
  <c r="AI712" i="8"/>
  <c r="AJ712" i="8"/>
  <c r="AM712" i="8"/>
  <c r="AN712" i="8"/>
  <c r="AQ712" i="8"/>
  <c r="AR712" i="8"/>
  <c r="W1102" i="8"/>
  <c r="X1102" i="8"/>
  <c r="AA1102" i="8"/>
  <c r="AB1102" i="8"/>
  <c r="AE1102" i="8"/>
  <c r="AF1102" i="8"/>
  <c r="AI1102" i="8"/>
  <c r="AJ1102" i="8"/>
  <c r="AM1102" i="8"/>
  <c r="AN1102" i="8"/>
  <c r="AQ1102" i="8"/>
  <c r="AR1102" i="8"/>
  <c r="W560" i="8"/>
  <c r="X560" i="8"/>
  <c r="AA560" i="8"/>
  <c r="AB560" i="8"/>
  <c r="AE560" i="8"/>
  <c r="AF560" i="8"/>
  <c r="AI560" i="8"/>
  <c r="AJ560" i="8"/>
  <c r="AM560" i="8"/>
  <c r="AN560" i="8"/>
  <c r="AQ560" i="8"/>
  <c r="AR560" i="8"/>
  <c r="W688" i="8"/>
  <c r="X688" i="8"/>
  <c r="AA688" i="8"/>
  <c r="AB688" i="8"/>
  <c r="AE688" i="8"/>
  <c r="AF688" i="8"/>
  <c r="AI688" i="8"/>
  <c r="AJ688" i="8"/>
  <c r="AM688" i="8"/>
  <c r="AN688" i="8"/>
  <c r="AQ688" i="8"/>
  <c r="AR688" i="8"/>
  <c r="W1059" i="8"/>
  <c r="X1059" i="8"/>
  <c r="AA1059" i="8"/>
  <c r="AB1059" i="8"/>
  <c r="AE1059" i="8"/>
  <c r="AF1059" i="8"/>
  <c r="AI1059" i="8"/>
  <c r="AJ1059" i="8"/>
  <c r="AM1059" i="8"/>
  <c r="AN1059" i="8"/>
  <c r="AQ1059" i="8"/>
  <c r="AR1059" i="8"/>
  <c r="W967" i="8"/>
  <c r="X967" i="8"/>
  <c r="AA967" i="8"/>
  <c r="AB967" i="8"/>
  <c r="AE967" i="8"/>
  <c r="AF967" i="8"/>
  <c r="AI967" i="8"/>
  <c r="AJ967" i="8"/>
  <c r="AM967" i="8"/>
  <c r="AN967" i="8"/>
  <c r="AQ967" i="8"/>
  <c r="AR967" i="8"/>
  <c r="W912" i="8"/>
  <c r="X912" i="8"/>
  <c r="AA912" i="8"/>
  <c r="AB912" i="8"/>
  <c r="AE912" i="8"/>
  <c r="AF912" i="8"/>
  <c r="AI912" i="8"/>
  <c r="AJ912" i="8"/>
  <c r="AM912" i="8"/>
  <c r="AN912" i="8"/>
  <c r="AQ912" i="8"/>
  <c r="AR912" i="8"/>
  <c r="W366" i="8"/>
  <c r="X366" i="8"/>
  <c r="AA366" i="8"/>
  <c r="AB366" i="8"/>
  <c r="AE366" i="8"/>
  <c r="AF366" i="8"/>
  <c r="AI366" i="8"/>
  <c r="AJ366" i="8"/>
  <c r="AM366" i="8"/>
  <c r="AN366" i="8"/>
  <c r="AQ366" i="8"/>
  <c r="AR366" i="8"/>
  <c r="W329" i="8"/>
  <c r="X329" i="8"/>
  <c r="AA329" i="8"/>
  <c r="AB329" i="8"/>
  <c r="AE329" i="8"/>
  <c r="AF329" i="8"/>
  <c r="AI329" i="8"/>
  <c r="AJ329" i="8"/>
  <c r="AM329" i="8"/>
  <c r="AN329" i="8"/>
  <c r="AQ329" i="8"/>
  <c r="AR329" i="8"/>
  <c r="W1032" i="8"/>
  <c r="X1032" i="8"/>
  <c r="AA1032" i="8"/>
  <c r="AB1032" i="8"/>
  <c r="AE1032" i="8"/>
  <c r="AF1032" i="8"/>
  <c r="AI1032" i="8"/>
  <c r="AJ1032" i="8"/>
  <c r="AM1032" i="8"/>
  <c r="AN1032" i="8"/>
  <c r="AQ1032" i="8"/>
  <c r="AR1032" i="8"/>
  <c r="W746" i="8"/>
  <c r="X746" i="8"/>
  <c r="AA746" i="8"/>
  <c r="AB746" i="8"/>
  <c r="AE746" i="8"/>
  <c r="AF746" i="8"/>
  <c r="AI746" i="8"/>
  <c r="AJ746" i="8"/>
  <c r="AM746" i="8"/>
  <c r="AN746" i="8"/>
  <c r="AQ746" i="8"/>
  <c r="AR746" i="8"/>
  <c r="W1100" i="8"/>
  <c r="X1100" i="8"/>
  <c r="AA1100" i="8"/>
  <c r="AB1100" i="8"/>
  <c r="AE1100" i="8"/>
  <c r="AF1100" i="8"/>
  <c r="AI1100" i="8"/>
  <c r="AJ1100" i="8"/>
  <c r="AM1100" i="8"/>
  <c r="AN1100" i="8"/>
  <c r="AQ1100" i="8"/>
  <c r="AR1100" i="8"/>
  <c r="W893" i="8"/>
  <c r="X893" i="8"/>
  <c r="AA893" i="8"/>
  <c r="AB893" i="8"/>
  <c r="AE893" i="8"/>
  <c r="AF893" i="8"/>
  <c r="AI893" i="8"/>
  <c r="AJ893" i="8"/>
  <c r="AM893" i="8"/>
  <c r="AN893" i="8"/>
  <c r="AQ893" i="8"/>
  <c r="AR893" i="8"/>
  <c r="W645" i="8"/>
  <c r="X645" i="8"/>
  <c r="AA645" i="8"/>
  <c r="AB645" i="8"/>
  <c r="AE645" i="8"/>
  <c r="AF645" i="8"/>
  <c r="AI645" i="8"/>
  <c r="AJ645" i="8"/>
  <c r="AM645" i="8"/>
  <c r="AN645" i="8"/>
  <c r="AQ645" i="8"/>
  <c r="AR645" i="8"/>
  <c r="W621" i="8"/>
  <c r="X621" i="8"/>
  <c r="AA621" i="8"/>
  <c r="AB621" i="8"/>
  <c r="AE621" i="8"/>
  <c r="AF621" i="8"/>
  <c r="AI621" i="8"/>
  <c r="AJ621" i="8"/>
  <c r="AM621" i="8"/>
  <c r="AN621" i="8"/>
  <c r="AQ621" i="8"/>
  <c r="AR621" i="8"/>
  <c r="W411" i="8"/>
  <c r="X411" i="8"/>
  <c r="AA411" i="8"/>
  <c r="AB411" i="8"/>
  <c r="AE411" i="8"/>
  <c r="AF411" i="8"/>
  <c r="AI411" i="8"/>
  <c r="AJ411" i="8"/>
  <c r="AM411" i="8"/>
  <c r="AN411" i="8"/>
  <c r="AQ411" i="8"/>
  <c r="AR411" i="8"/>
  <c r="W996" i="8"/>
  <c r="X996" i="8"/>
  <c r="AA996" i="8"/>
  <c r="AB996" i="8"/>
  <c r="AE996" i="8"/>
  <c r="AF996" i="8"/>
  <c r="AI996" i="8"/>
  <c r="AJ996" i="8"/>
  <c r="AM996" i="8"/>
  <c r="AN996" i="8"/>
  <c r="AQ996" i="8"/>
  <c r="AR996" i="8"/>
  <c r="W938" i="8"/>
  <c r="X938" i="8"/>
  <c r="AA938" i="8"/>
  <c r="AB938" i="8"/>
  <c r="AE938" i="8"/>
  <c r="AF938" i="8"/>
  <c r="AI938" i="8"/>
  <c r="AJ938" i="8"/>
  <c r="AM938" i="8"/>
  <c r="AN938" i="8"/>
  <c r="AQ938" i="8"/>
  <c r="AR938" i="8"/>
  <c r="W1076" i="8"/>
  <c r="X1076" i="8"/>
  <c r="AA1076" i="8"/>
  <c r="AB1076" i="8"/>
  <c r="AE1076" i="8"/>
  <c r="AF1076" i="8"/>
  <c r="AI1076" i="8"/>
  <c r="AJ1076" i="8"/>
  <c r="AM1076" i="8"/>
  <c r="AN1076" i="8"/>
  <c r="AQ1076" i="8"/>
  <c r="AR1076" i="8"/>
  <c r="W989" i="8"/>
  <c r="X989" i="8"/>
  <c r="AA989" i="8"/>
  <c r="AB989" i="8"/>
  <c r="AE989" i="8"/>
  <c r="AF989" i="8"/>
  <c r="AI989" i="8"/>
  <c r="AJ989" i="8"/>
  <c r="AM989" i="8"/>
  <c r="AN989" i="8"/>
  <c r="AQ989" i="8"/>
  <c r="AR989" i="8"/>
  <c r="W955" i="8"/>
  <c r="X955" i="8"/>
  <c r="AA955" i="8"/>
  <c r="AB955" i="8"/>
  <c r="AE955" i="8"/>
  <c r="AF955" i="8"/>
  <c r="AI955" i="8"/>
  <c r="AJ955" i="8"/>
  <c r="AM955" i="8"/>
  <c r="AN955" i="8"/>
  <c r="AQ955" i="8"/>
  <c r="AR955" i="8"/>
  <c r="W523" i="8"/>
  <c r="X523" i="8"/>
  <c r="AA523" i="8"/>
  <c r="AB523" i="8"/>
  <c r="AE523" i="8"/>
  <c r="AF523" i="8"/>
  <c r="AI523" i="8"/>
  <c r="AJ523" i="8"/>
  <c r="AM523" i="8"/>
  <c r="AN523" i="8"/>
  <c r="AQ523" i="8"/>
  <c r="AR523" i="8"/>
  <c r="W888" i="8"/>
  <c r="X888" i="8"/>
  <c r="AA888" i="8"/>
  <c r="AB888" i="8"/>
  <c r="AE888" i="8"/>
  <c r="AF888" i="8"/>
  <c r="AI888" i="8"/>
  <c r="AJ888" i="8"/>
  <c r="AM888" i="8"/>
  <c r="AN888" i="8"/>
  <c r="AQ888" i="8"/>
  <c r="AR888" i="8"/>
  <c r="W628" i="8"/>
  <c r="X628" i="8"/>
  <c r="AA628" i="8"/>
  <c r="AB628" i="8"/>
  <c r="AE628" i="8"/>
  <c r="AF628" i="8"/>
  <c r="AI628" i="8"/>
  <c r="AJ628" i="8"/>
  <c r="AM628" i="8"/>
  <c r="AN628" i="8"/>
  <c r="AQ628" i="8"/>
  <c r="AR628" i="8"/>
  <c r="W1019" i="8"/>
  <c r="X1019" i="8"/>
  <c r="AA1019" i="8"/>
  <c r="AB1019" i="8"/>
  <c r="AE1019" i="8"/>
  <c r="AF1019" i="8"/>
  <c r="AI1019" i="8"/>
  <c r="AJ1019" i="8"/>
  <c r="AM1019" i="8"/>
  <c r="AN1019" i="8"/>
  <c r="AQ1019" i="8"/>
  <c r="AR1019" i="8"/>
  <c r="W123" i="8"/>
  <c r="X123" i="8"/>
  <c r="AA123" i="8"/>
  <c r="AB123" i="8"/>
  <c r="AE123" i="8"/>
  <c r="AF123" i="8"/>
  <c r="AI123" i="8"/>
  <c r="AJ123" i="8"/>
  <c r="AM123" i="8"/>
  <c r="AN123" i="8"/>
  <c r="AQ123" i="8"/>
  <c r="AR123" i="8"/>
  <c r="W840" i="8"/>
  <c r="X840" i="8"/>
  <c r="AA840" i="8"/>
  <c r="AB840" i="8"/>
  <c r="AE840" i="8"/>
  <c r="AF840" i="8"/>
  <c r="AI840" i="8"/>
  <c r="AJ840" i="8"/>
  <c r="AM840" i="8"/>
  <c r="AN840" i="8"/>
  <c r="AQ840" i="8"/>
  <c r="AR840" i="8"/>
  <c r="W319" i="8"/>
  <c r="X319" i="8"/>
  <c r="AA319" i="8"/>
  <c r="AB319" i="8"/>
  <c r="AE319" i="8"/>
  <c r="AF319" i="8"/>
  <c r="AI319" i="8"/>
  <c r="AJ319" i="8"/>
  <c r="AM319" i="8"/>
  <c r="AN319" i="8"/>
  <c r="AQ319" i="8"/>
  <c r="AR319" i="8"/>
  <c r="W72" i="8"/>
  <c r="X72" i="8"/>
  <c r="AA72" i="8"/>
  <c r="AB72" i="8"/>
  <c r="AE72" i="8"/>
  <c r="AF72" i="8"/>
  <c r="AI72" i="8"/>
  <c r="AJ72" i="8"/>
  <c r="AM72" i="8"/>
  <c r="AN72" i="8"/>
  <c r="AQ72" i="8"/>
  <c r="AR72" i="8"/>
  <c r="W791" i="8"/>
  <c r="X791" i="8"/>
  <c r="AA791" i="8"/>
  <c r="AB791" i="8"/>
  <c r="AE791" i="8"/>
  <c r="AF791" i="8"/>
  <c r="AI791" i="8"/>
  <c r="AJ791" i="8"/>
  <c r="AM791" i="8"/>
  <c r="AN791" i="8"/>
  <c r="AQ791" i="8"/>
  <c r="AR791" i="8"/>
  <c r="W183" i="8"/>
  <c r="X183" i="8"/>
  <c r="AA183" i="8"/>
  <c r="AB183" i="8"/>
  <c r="AE183" i="8"/>
  <c r="AF183" i="8"/>
  <c r="AI183" i="8"/>
  <c r="AJ183" i="8"/>
  <c r="AM183" i="8"/>
  <c r="AN183" i="8"/>
  <c r="AQ183" i="8"/>
  <c r="AR183" i="8"/>
  <c r="W426" i="8"/>
  <c r="X426" i="8"/>
  <c r="AA426" i="8"/>
  <c r="AB426" i="8"/>
  <c r="AE426" i="8"/>
  <c r="AF426" i="8"/>
  <c r="AI426" i="8"/>
  <c r="AJ426" i="8"/>
  <c r="AM426" i="8"/>
  <c r="AN426" i="8"/>
  <c r="AQ426" i="8"/>
  <c r="AR426" i="8"/>
  <c r="W197" i="8"/>
  <c r="X197" i="8"/>
  <c r="AA197" i="8"/>
  <c r="AB197" i="8"/>
  <c r="AE197" i="8"/>
  <c r="AF197" i="8"/>
  <c r="AI197" i="8"/>
  <c r="AJ197" i="8"/>
  <c r="AM197" i="8"/>
  <c r="AN197" i="8"/>
  <c r="AQ197" i="8"/>
  <c r="AR197" i="8"/>
  <c r="W350" i="8"/>
  <c r="X350" i="8"/>
  <c r="AA350" i="8"/>
  <c r="AB350" i="8"/>
  <c r="AE350" i="8"/>
  <c r="AF350" i="8"/>
  <c r="AI350" i="8"/>
  <c r="AJ350" i="8"/>
  <c r="AM350" i="8"/>
  <c r="AN350" i="8"/>
  <c r="AQ350" i="8"/>
  <c r="AR350" i="8"/>
  <c r="W256" i="8"/>
  <c r="X256" i="8"/>
  <c r="AA256" i="8"/>
  <c r="AB256" i="8"/>
  <c r="AE256" i="8"/>
  <c r="AF256" i="8"/>
  <c r="AI256" i="8"/>
  <c r="AJ256" i="8"/>
  <c r="AM256" i="8"/>
  <c r="AN256" i="8"/>
  <c r="AQ256" i="8"/>
  <c r="AR256" i="8"/>
  <c r="W12" i="8"/>
  <c r="X12" i="8"/>
  <c r="AA12" i="8"/>
  <c r="AB12" i="8"/>
  <c r="AE12" i="8"/>
  <c r="AF12" i="8"/>
  <c r="AI12" i="8"/>
  <c r="AJ12" i="8"/>
  <c r="AM12" i="8"/>
  <c r="AN12" i="8"/>
  <c r="AQ12" i="8"/>
  <c r="AR12" i="8"/>
  <c r="W112" i="8"/>
  <c r="X112" i="8"/>
  <c r="AA112" i="8"/>
  <c r="AB112" i="8"/>
  <c r="AE112" i="8"/>
  <c r="AF112" i="8"/>
  <c r="AI112" i="8"/>
  <c r="AJ112" i="8"/>
  <c r="AM112" i="8"/>
  <c r="AN112" i="8"/>
  <c r="AQ112" i="8"/>
  <c r="AR112" i="8"/>
  <c r="W68" i="8"/>
  <c r="X68" i="8"/>
  <c r="AA68" i="8"/>
  <c r="AB68" i="8"/>
  <c r="AE68" i="8"/>
  <c r="AF68" i="8"/>
  <c r="AI68" i="8"/>
  <c r="AJ68" i="8"/>
  <c r="AM68" i="8"/>
  <c r="AN68" i="8"/>
  <c r="AQ68" i="8"/>
  <c r="AR68" i="8"/>
  <c r="W24" i="8"/>
  <c r="X24" i="8"/>
  <c r="AA24" i="8"/>
  <c r="AB24" i="8"/>
  <c r="AE24" i="8"/>
  <c r="AF24" i="8"/>
  <c r="AI24" i="8"/>
  <c r="AJ24" i="8"/>
  <c r="AM24" i="8"/>
  <c r="AN24" i="8"/>
  <c r="AQ24" i="8"/>
  <c r="AR24" i="8"/>
  <c r="W503" i="8"/>
  <c r="X503" i="8"/>
  <c r="AA503" i="8"/>
  <c r="AB503" i="8"/>
  <c r="AE503" i="8"/>
  <c r="AF503" i="8"/>
  <c r="AI503" i="8"/>
  <c r="AJ503" i="8"/>
  <c r="AM503" i="8"/>
  <c r="AN503" i="8"/>
  <c r="AQ503" i="8"/>
  <c r="AR503" i="8"/>
  <c r="W353" i="8"/>
  <c r="X353" i="8"/>
  <c r="AA353" i="8"/>
  <c r="AB353" i="8"/>
  <c r="AE353" i="8"/>
  <c r="AF353" i="8"/>
  <c r="AI353" i="8"/>
  <c r="AJ353" i="8"/>
  <c r="AM353" i="8"/>
  <c r="AN353" i="8"/>
  <c r="AQ353" i="8"/>
  <c r="AR353" i="8"/>
  <c r="W514" i="8"/>
  <c r="X514" i="8"/>
  <c r="AA514" i="8"/>
  <c r="AB514" i="8"/>
  <c r="AE514" i="8"/>
  <c r="AF514" i="8"/>
  <c r="AI514" i="8"/>
  <c r="AJ514" i="8"/>
  <c r="AM514" i="8"/>
  <c r="AN514" i="8"/>
  <c r="AQ514" i="8"/>
  <c r="AR514" i="8"/>
  <c r="W948" i="8"/>
  <c r="X948" i="8"/>
  <c r="AA948" i="8"/>
  <c r="AB948" i="8"/>
  <c r="AE948" i="8"/>
  <c r="AF948" i="8"/>
  <c r="AI948" i="8"/>
  <c r="AJ948" i="8"/>
  <c r="AM948" i="8"/>
  <c r="AN948" i="8"/>
  <c r="AQ948" i="8"/>
  <c r="AR948" i="8"/>
  <c r="W749" i="8"/>
  <c r="X749" i="8"/>
  <c r="AA749" i="8"/>
  <c r="AB749" i="8"/>
  <c r="AE749" i="8"/>
  <c r="AF749" i="8"/>
  <c r="AI749" i="8"/>
  <c r="AJ749" i="8"/>
  <c r="AM749" i="8"/>
  <c r="AN749" i="8"/>
  <c r="AQ749" i="8"/>
  <c r="AR749" i="8"/>
  <c r="W493" i="8"/>
  <c r="X493" i="8"/>
  <c r="AA493" i="8"/>
  <c r="AB493" i="8"/>
  <c r="AE493" i="8"/>
  <c r="AF493" i="8"/>
  <c r="AI493" i="8"/>
  <c r="AJ493" i="8"/>
  <c r="AM493" i="8"/>
  <c r="AN493" i="8"/>
  <c r="AQ493" i="8"/>
  <c r="AR493" i="8"/>
  <c r="W584" i="8"/>
  <c r="X584" i="8"/>
  <c r="AA584" i="8"/>
  <c r="AB584" i="8"/>
  <c r="AE584" i="8"/>
  <c r="AF584" i="8"/>
  <c r="AI584" i="8"/>
  <c r="AJ584" i="8"/>
  <c r="AM584" i="8"/>
  <c r="AN584" i="8"/>
  <c r="AQ584" i="8"/>
  <c r="AR584" i="8"/>
  <c r="W51" i="8"/>
  <c r="X51" i="8"/>
  <c r="AA51" i="8"/>
  <c r="AB51" i="8"/>
  <c r="AE51" i="8"/>
  <c r="AF51" i="8"/>
  <c r="AI51" i="8"/>
  <c r="AJ51" i="8"/>
  <c r="AM51" i="8"/>
  <c r="AN51" i="8"/>
  <c r="AQ51" i="8"/>
  <c r="AR51" i="8"/>
  <c r="W433" i="8"/>
  <c r="X433" i="8"/>
  <c r="AA433" i="8"/>
  <c r="AB433" i="8"/>
  <c r="AE433" i="8"/>
  <c r="AF433" i="8"/>
  <c r="AI433" i="8"/>
  <c r="AJ433" i="8"/>
  <c r="AM433" i="8"/>
  <c r="AN433" i="8"/>
  <c r="AQ433" i="8"/>
  <c r="AR433" i="8"/>
  <c r="W689" i="8"/>
  <c r="X689" i="8"/>
  <c r="AA689" i="8"/>
  <c r="AB689" i="8"/>
  <c r="AE689" i="8"/>
  <c r="AF689" i="8"/>
  <c r="AI689" i="8"/>
  <c r="AJ689" i="8"/>
  <c r="AM689" i="8"/>
  <c r="AN689" i="8"/>
  <c r="AQ689" i="8"/>
  <c r="AR689" i="8"/>
  <c r="W114" i="8"/>
  <c r="X114" i="8"/>
  <c r="AA114" i="8"/>
  <c r="AB114" i="8"/>
  <c r="AE114" i="8"/>
  <c r="AF114" i="8"/>
  <c r="AI114" i="8"/>
  <c r="AJ114" i="8"/>
  <c r="AM114" i="8"/>
  <c r="AN114" i="8"/>
  <c r="AQ114" i="8"/>
  <c r="AR114" i="8"/>
  <c r="W543" i="8"/>
  <c r="X543" i="8"/>
  <c r="AA543" i="8"/>
  <c r="AB543" i="8"/>
  <c r="AE543" i="8"/>
  <c r="AF543" i="8"/>
  <c r="AI543" i="8"/>
  <c r="AJ543" i="8"/>
  <c r="AM543" i="8"/>
  <c r="AN543" i="8"/>
  <c r="AQ543" i="8"/>
  <c r="AR543" i="8"/>
  <c r="W1041" i="8"/>
  <c r="X1041" i="8"/>
  <c r="AA1041" i="8"/>
  <c r="AB1041" i="8"/>
  <c r="AE1041" i="8"/>
  <c r="AF1041" i="8"/>
  <c r="AI1041" i="8"/>
  <c r="AJ1041" i="8"/>
  <c r="AM1041" i="8"/>
  <c r="AN1041" i="8"/>
  <c r="AQ1041" i="8"/>
  <c r="AR1041" i="8"/>
  <c r="W631" i="8"/>
  <c r="X631" i="8"/>
  <c r="AA631" i="8"/>
  <c r="AB631" i="8"/>
  <c r="AE631" i="8"/>
  <c r="AF631" i="8"/>
  <c r="AI631" i="8"/>
  <c r="AJ631" i="8"/>
  <c r="AM631" i="8"/>
  <c r="AN631" i="8"/>
  <c r="AQ631" i="8"/>
  <c r="AR631" i="8"/>
  <c r="W901" i="8"/>
  <c r="X901" i="8"/>
  <c r="AA901" i="8"/>
  <c r="AB901" i="8"/>
  <c r="AE901" i="8"/>
  <c r="AF901" i="8"/>
  <c r="AI901" i="8"/>
  <c r="AJ901" i="8"/>
  <c r="AM901" i="8"/>
  <c r="AN901" i="8"/>
  <c r="AQ901" i="8"/>
  <c r="AR901" i="8"/>
  <c r="W548" i="8"/>
  <c r="X548" i="8"/>
  <c r="AA548" i="8"/>
  <c r="AB548" i="8"/>
  <c r="AE548" i="8"/>
  <c r="AF548" i="8"/>
  <c r="AI548" i="8"/>
  <c r="AJ548" i="8"/>
  <c r="AM548" i="8"/>
  <c r="AN548" i="8"/>
  <c r="AQ548" i="8"/>
  <c r="AR548" i="8"/>
  <c r="W450" i="8"/>
  <c r="X450" i="8"/>
  <c r="AA450" i="8"/>
  <c r="AB450" i="8"/>
  <c r="AE450" i="8"/>
  <c r="AF450" i="8"/>
  <c r="AI450" i="8"/>
  <c r="AJ450" i="8"/>
  <c r="AM450" i="8"/>
  <c r="AN450" i="8"/>
  <c r="AQ450" i="8"/>
  <c r="AR450" i="8"/>
  <c r="W130" i="8"/>
  <c r="X130" i="8"/>
  <c r="AA130" i="8"/>
  <c r="AB130" i="8"/>
  <c r="AE130" i="8"/>
  <c r="AF130" i="8"/>
  <c r="AI130" i="8"/>
  <c r="AJ130" i="8"/>
  <c r="AM130" i="8"/>
  <c r="AN130" i="8"/>
  <c r="AQ130" i="8"/>
  <c r="AR130" i="8"/>
  <c r="W1090" i="8"/>
  <c r="X1090" i="8"/>
  <c r="AA1090" i="8"/>
  <c r="AB1090" i="8"/>
  <c r="AE1090" i="8"/>
  <c r="AF1090" i="8"/>
  <c r="AI1090" i="8"/>
  <c r="AJ1090" i="8"/>
  <c r="AM1090" i="8"/>
  <c r="AN1090" i="8"/>
  <c r="AQ1090" i="8"/>
  <c r="AR1090" i="8"/>
  <c r="W658" i="8"/>
  <c r="X658" i="8"/>
  <c r="AA658" i="8"/>
  <c r="AB658" i="8"/>
  <c r="AE658" i="8"/>
  <c r="AF658" i="8"/>
  <c r="AI658" i="8"/>
  <c r="AJ658" i="8"/>
  <c r="AM658" i="8"/>
  <c r="AN658" i="8"/>
  <c r="AQ658" i="8"/>
  <c r="AR658" i="8"/>
  <c r="W668" i="8"/>
  <c r="X668" i="8"/>
  <c r="AA668" i="8"/>
  <c r="AB668" i="8"/>
  <c r="AE668" i="8"/>
  <c r="AF668" i="8"/>
  <c r="AI668" i="8"/>
  <c r="AJ668" i="8"/>
  <c r="AM668" i="8"/>
  <c r="AN668" i="8"/>
  <c r="AQ668" i="8"/>
  <c r="AR668" i="8"/>
  <c r="W1081" i="8"/>
  <c r="X1081" i="8"/>
  <c r="AA1081" i="8"/>
  <c r="AB1081" i="8"/>
  <c r="AE1081" i="8"/>
  <c r="AF1081" i="8"/>
  <c r="AI1081" i="8"/>
  <c r="AJ1081" i="8"/>
  <c r="AM1081" i="8"/>
  <c r="AN1081" i="8"/>
  <c r="AQ1081" i="8"/>
  <c r="AR1081" i="8"/>
  <c r="W719" i="8"/>
  <c r="X719" i="8"/>
  <c r="AA719" i="8"/>
  <c r="AB719" i="8"/>
  <c r="AE719" i="8"/>
  <c r="AF719" i="8"/>
  <c r="AI719" i="8"/>
  <c r="AJ719" i="8"/>
  <c r="AM719" i="8"/>
  <c r="AN719" i="8"/>
  <c r="AQ719" i="8"/>
  <c r="AR719" i="8"/>
  <c r="W974" i="8"/>
  <c r="X974" i="8"/>
  <c r="AA974" i="8"/>
  <c r="AB974" i="8"/>
  <c r="AE974" i="8"/>
  <c r="AF974" i="8"/>
  <c r="AI974" i="8"/>
  <c r="AJ974" i="8"/>
  <c r="AM974" i="8"/>
  <c r="AN974" i="8"/>
  <c r="AQ974" i="8"/>
  <c r="AR974" i="8"/>
  <c r="W1096" i="8"/>
  <c r="X1096" i="8"/>
  <c r="AA1096" i="8"/>
  <c r="AB1096" i="8"/>
  <c r="AE1096" i="8"/>
  <c r="AF1096" i="8"/>
  <c r="AI1096" i="8"/>
  <c r="AJ1096" i="8"/>
  <c r="AM1096" i="8"/>
  <c r="AN1096" i="8"/>
  <c r="AQ1096" i="8"/>
  <c r="AR1096" i="8"/>
  <c r="W766" i="8"/>
  <c r="X766" i="8"/>
  <c r="AA766" i="8"/>
  <c r="AB766" i="8"/>
  <c r="AE766" i="8"/>
  <c r="AF766" i="8"/>
  <c r="AI766" i="8"/>
  <c r="AJ766" i="8"/>
  <c r="AM766" i="8"/>
  <c r="AN766" i="8"/>
  <c r="AQ766" i="8"/>
  <c r="AR766" i="8"/>
  <c r="W600" i="8"/>
  <c r="X600" i="8"/>
  <c r="AA600" i="8"/>
  <c r="AB600" i="8"/>
  <c r="AE600" i="8"/>
  <c r="AF600" i="8"/>
  <c r="AI600" i="8"/>
  <c r="AJ600" i="8"/>
  <c r="AM600" i="8"/>
  <c r="AN600" i="8"/>
  <c r="AQ600" i="8"/>
  <c r="AR600" i="8"/>
  <c r="W418" i="8"/>
  <c r="X418" i="8"/>
  <c r="AA418" i="8"/>
  <c r="AB418" i="8"/>
  <c r="AE418" i="8"/>
  <c r="AF418" i="8"/>
  <c r="AI418" i="8"/>
  <c r="AJ418" i="8"/>
  <c r="AM418" i="8"/>
  <c r="AN418" i="8"/>
  <c r="AQ418" i="8"/>
  <c r="AR418" i="8"/>
  <c r="W145" i="8"/>
  <c r="X145" i="8"/>
  <c r="AA145" i="8"/>
  <c r="AB145" i="8"/>
  <c r="AE145" i="8"/>
  <c r="AF145" i="8"/>
  <c r="AI145" i="8"/>
  <c r="AJ145" i="8"/>
  <c r="AM145" i="8"/>
  <c r="AN145" i="8"/>
  <c r="AQ145" i="8"/>
  <c r="AR145" i="8"/>
  <c r="W21" i="8"/>
  <c r="X21" i="8"/>
  <c r="AA21" i="8"/>
  <c r="AB21" i="8"/>
  <c r="AE21" i="8"/>
  <c r="AF21" i="8"/>
  <c r="AI21" i="8"/>
  <c r="AJ21" i="8"/>
  <c r="AM21" i="8"/>
  <c r="AN21" i="8"/>
  <c r="AQ21" i="8"/>
  <c r="AR21" i="8"/>
  <c r="W225" i="8"/>
  <c r="X225" i="8"/>
  <c r="AA225" i="8"/>
  <c r="AB225" i="8"/>
  <c r="AE225" i="8"/>
  <c r="AF225" i="8"/>
  <c r="AI225" i="8"/>
  <c r="AJ225" i="8"/>
  <c r="AM225" i="8"/>
  <c r="AN225" i="8"/>
  <c r="AQ225" i="8"/>
  <c r="AR225" i="8"/>
  <c r="W436" i="8"/>
  <c r="X436" i="8"/>
  <c r="AA436" i="8"/>
  <c r="AB436" i="8"/>
  <c r="AE436" i="8"/>
  <c r="AF436" i="8"/>
  <c r="AI436" i="8"/>
  <c r="AJ436" i="8"/>
  <c r="AM436" i="8"/>
  <c r="AN436" i="8"/>
  <c r="AQ436" i="8"/>
  <c r="AR436" i="8"/>
  <c r="W235" i="8"/>
  <c r="X235" i="8"/>
  <c r="AA235" i="8"/>
  <c r="AB235" i="8"/>
  <c r="AE235" i="8"/>
  <c r="AF235" i="8"/>
  <c r="AI235" i="8"/>
  <c r="AJ235" i="8"/>
  <c r="AM235" i="8"/>
  <c r="AN235" i="8"/>
  <c r="AQ235" i="8"/>
  <c r="AR235" i="8"/>
  <c r="W71" i="8"/>
  <c r="X71" i="8"/>
  <c r="AA71" i="8"/>
  <c r="AB71" i="8"/>
  <c r="AE71" i="8"/>
  <c r="AF71" i="8"/>
  <c r="AI71" i="8"/>
  <c r="AJ71" i="8"/>
  <c r="AM71" i="8"/>
  <c r="AN71" i="8"/>
  <c r="AQ71" i="8"/>
  <c r="AR71" i="8"/>
  <c r="W842" i="8"/>
  <c r="X842" i="8"/>
  <c r="AA842" i="8"/>
  <c r="AB842" i="8"/>
  <c r="AE842" i="8"/>
  <c r="AF842" i="8"/>
  <c r="AI842" i="8"/>
  <c r="AJ842" i="8"/>
  <c r="AM842" i="8"/>
  <c r="AN842" i="8"/>
  <c r="AQ842" i="8"/>
  <c r="AR842" i="8"/>
  <c r="W961" i="8"/>
  <c r="X961" i="8"/>
  <c r="AA961" i="8"/>
  <c r="AB961" i="8"/>
  <c r="AE961" i="8"/>
  <c r="AF961" i="8"/>
  <c r="AI961" i="8"/>
  <c r="AJ961" i="8"/>
  <c r="AM961" i="8"/>
  <c r="AN961" i="8"/>
  <c r="AQ961" i="8"/>
  <c r="AR961" i="8"/>
  <c r="W665" i="8"/>
  <c r="X665" i="8"/>
  <c r="AA665" i="8"/>
  <c r="AB665" i="8"/>
  <c r="AE665" i="8"/>
  <c r="AF665" i="8"/>
  <c r="AI665" i="8"/>
  <c r="AJ665" i="8"/>
  <c r="AM665" i="8"/>
  <c r="AN665" i="8"/>
  <c r="AQ665" i="8"/>
  <c r="AR665" i="8"/>
  <c r="W1064" i="8"/>
  <c r="X1064" i="8"/>
  <c r="AA1064" i="8"/>
  <c r="AB1064" i="8"/>
  <c r="AE1064" i="8"/>
  <c r="AF1064" i="8"/>
  <c r="AI1064" i="8"/>
  <c r="AJ1064" i="8"/>
  <c r="AM1064" i="8"/>
  <c r="AN1064" i="8"/>
  <c r="AQ1064" i="8"/>
  <c r="AR1064" i="8"/>
  <c r="W1002" i="8"/>
  <c r="X1002" i="8"/>
  <c r="AA1002" i="8"/>
  <c r="AB1002" i="8"/>
  <c r="AE1002" i="8"/>
  <c r="AF1002" i="8"/>
  <c r="AI1002" i="8"/>
  <c r="AJ1002" i="8"/>
  <c r="AM1002" i="8"/>
  <c r="AN1002" i="8"/>
  <c r="AQ1002" i="8"/>
  <c r="AR1002" i="8"/>
  <c r="W905" i="8"/>
  <c r="X905" i="8"/>
  <c r="AA905" i="8"/>
  <c r="AB905" i="8"/>
  <c r="AE905" i="8"/>
  <c r="AF905" i="8"/>
  <c r="AI905" i="8"/>
  <c r="AJ905" i="8"/>
  <c r="AM905" i="8"/>
  <c r="AN905" i="8"/>
  <c r="AQ905" i="8"/>
  <c r="AR905" i="8"/>
  <c r="W643" i="8"/>
  <c r="X643" i="8"/>
  <c r="AA643" i="8"/>
  <c r="AB643" i="8"/>
  <c r="AE643" i="8"/>
  <c r="AF643" i="8"/>
  <c r="AI643" i="8"/>
  <c r="AJ643" i="8"/>
  <c r="AM643" i="8"/>
  <c r="AN643" i="8"/>
  <c r="AQ643" i="8"/>
  <c r="AR643" i="8"/>
  <c r="W652" i="8"/>
  <c r="X652" i="8"/>
  <c r="AA652" i="8"/>
  <c r="AB652" i="8"/>
  <c r="AE652" i="8"/>
  <c r="AF652" i="8"/>
  <c r="AI652" i="8"/>
  <c r="AJ652" i="8"/>
  <c r="AM652" i="8"/>
  <c r="AN652" i="8"/>
  <c r="AQ652" i="8"/>
  <c r="AR652" i="8"/>
  <c r="W648" i="8"/>
  <c r="X648" i="8"/>
  <c r="AA648" i="8"/>
  <c r="AB648" i="8"/>
  <c r="AE648" i="8"/>
  <c r="AF648" i="8"/>
  <c r="AI648" i="8"/>
  <c r="AJ648" i="8"/>
  <c r="AM648" i="8"/>
  <c r="AN648" i="8"/>
  <c r="AQ648" i="8"/>
  <c r="AR648" i="8"/>
  <c r="W351" i="8"/>
  <c r="X351" i="8"/>
  <c r="AA351" i="8"/>
  <c r="AB351" i="8"/>
  <c r="AE351" i="8"/>
  <c r="AF351" i="8"/>
  <c r="AI351" i="8"/>
  <c r="AJ351" i="8"/>
  <c r="AM351" i="8"/>
  <c r="AN351" i="8"/>
  <c r="AQ351" i="8"/>
  <c r="AR351" i="8"/>
  <c r="W627" i="8"/>
  <c r="X627" i="8"/>
  <c r="AA627" i="8"/>
  <c r="AB627" i="8"/>
  <c r="AE627" i="8"/>
  <c r="AF627" i="8"/>
  <c r="AI627" i="8"/>
  <c r="AJ627" i="8"/>
  <c r="AM627" i="8"/>
  <c r="AN627" i="8"/>
  <c r="AQ627" i="8"/>
  <c r="AR627" i="8"/>
  <c r="W649" i="8"/>
  <c r="X649" i="8"/>
  <c r="AA649" i="8"/>
  <c r="AB649" i="8"/>
  <c r="AE649" i="8"/>
  <c r="AF649" i="8"/>
  <c r="AI649" i="8"/>
  <c r="AJ649" i="8"/>
  <c r="AM649" i="8"/>
  <c r="AN649" i="8"/>
  <c r="AQ649" i="8"/>
  <c r="AR649" i="8"/>
  <c r="W745" i="8"/>
  <c r="X745" i="8"/>
  <c r="AA745" i="8"/>
  <c r="AB745" i="8"/>
  <c r="AE745" i="8"/>
  <c r="AF745" i="8"/>
  <c r="AI745" i="8"/>
  <c r="AJ745" i="8"/>
  <c r="AM745" i="8"/>
  <c r="AN745" i="8"/>
  <c r="AQ745" i="8"/>
  <c r="AR745" i="8"/>
  <c r="W636" i="8"/>
  <c r="X636" i="8"/>
  <c r="AA636" i="8"/>
  <c r="AB636" i="8"/>
  <c r="AE636" i="8"/>
  <c r="AF636" i="8"/>
  <c r="AI636" i="8"/>
  <c r="AJ636" i="8"/>
  <c r="AM636" i="8"/>
  <c r="AN636" i="8"/>
  <c r="AQ636" i="8"/>
  <c r="AR636" i="8"/>
  <c r="W606" i="8"/>
  <c r="X606" i="8"/>
  <c r="AA606" i="8"/>
  <c r="AB606" i="8"/>
  <c r="AE606" i="8"/>
  <c r="AF606" i="8"/>
  <c r="AI606" i="8"/>
  <c r="AJ606" i="8"/>
  <c r="AM606" i="8"/>
  <c r="AN606" i="8"/>
  <c r="AQ606" i="8"/>
  <c r="AR606" i="8"/>
  <c r="W729" i="8"/>
  <c r="X729" i="8"/>
  <c r="AA729" i="8"/>
  <c r="AB729" i="8"/>
  <c r="AE729" i="8"/>
  <c r="AF729" i="8"/>
  <c r="AI729" i="8"/>
  <c r="AJ729" i="8"/>
  <c r="AM729" i="8"/>
  <c r="AN729" i="8"/>
  <c r="AQ729" i="8"/>
  <c r="AR729" i="8"/>
  <c r="W311" i="8"/>
  <c r="X311" i="8"/>
  <c r="AA311" i="8"/>
  <c r="AB311" i="8"/>
  <c r="AE311" i="8"/>
  <c r="AF311" i="8"/>
  <c r="AI311" i="8"/>
  <c r="AJ311" i="8"/>
  <c r="AM311" i="8"/>
  <c r="AN311" i="8"/>
  <c r="AQ311" i="8"/>
  <c r="AR311" i="8"/>
  <c r="W340" i="8"/>
  <c r="X340" i="8"/>
  <c r="AA340" i="8"/>
  <c r="AB340" i="8"/>
  <c r="AE340" i="8"/>
  <c r="AF340" i="8"/>
  <c r="AI340" i="8"/>
  <c r="AJ340" i="8"/>
  <c r="AM340" i="8"/>
  <c r="AN340" i="8"/>
  <c r="AQ340" i="8"/>
  <c r="AR340" i="8"/>
  <c r="W824" i="8"/>
  <c r="X824" i="8"/>
  <c r="AA824" i="8"/>
  <c r="AB824" i="8"/>
  <c r="AE824" i="8"/>
  <c r="AF824" i="8"/>
  <c r="AI824" i="8"/>
  <c r="AJ824" i="8"/>
  <c r="AM824" i="8"/>
  <c r="AN824" i="8"/>
  <c r="AQ824" i="8"/>
  <c r="AR824" i="8"/>
  <c r="W142" i="8"/>
  <c r="X142" i="8"/>
  <c r="AA142" i="8"/>
  <c r="AB142" i="8"/>
  <c r="AE142" i="8"/>
  <c r="AF142" i="8"/>
  <c r="AI142" i="8"/>
  <c r="AJ142" i="8"/>
  <c r="AM142" i="8"/>
  <c r="AN142" i="8"/>
  <c r="AQ142" i="8"/>
  <c r="AR142" i="8"/>
  <c r="W881" i="8"/>
  <c r="X881" i="8"/>
  <c r="AA881" i="8"/>
  <c r="AB881" i="8"/>
  <c r="AE881" i="8"/>
  <c r="AF881" i="8"/>
  <c r="AI881" i="8"/>
  <c r="AJ881" i="8"/>
  <c r="AM881" i="8"/>
  <c r="AN881" i="8"/>
  <c r="AQ881" i="8"/>
  <c r="AR881" i="8"/>
  <c r="W262" i="8"/>
  <c r="X262" i="8"/>
  <c r="AA262" i="8"/>
  <c r="AB262" i="8"/>
  <c r="AE262" i="8"/>
  <c r="AF262" i="8"/>
  <c r="AI262" i="8"/>
  <c r="AJ262" i="8"/>
  <c r="AM262" i="8"/>
  <c r="AN262" i="8"/>
  <c r="AQ262" i="8"/>
  <c r="AR262" i="8"/>
  <c r="W194" i="8"/>
  <c r="X194" i="8"/>
  <c r="AA194" i="8"/>
  <c r="AB194" i="8"/>
  <c r="AE194" i="8"/>
  <c r="AF194" i="8"/>
  <c r="AI194" i="8"/>
  <c r="AJ194" i="8"/>
  <c r="AM194" i="8"/>
  <c r="AN194" i="8"/>
  <c r="AQ194" i="8"/>
  <c r="AR194" i="8"/>
  <c r="W1043" i="8"/>
  <c r="X1043" i="8"/>
  <c r="AA1043" i="8"/>
  <c r="AB1043" i="8"/>
  <c r="AE1043" i="8"/>
  <c r="AF1043" i="8"/>
  <c r="AI1043" i="8"/>
  <c r="AJ1043" i="8"/>
  <c r="AM1043" i="8"/>
  <c r="AN1043" i="8"/>
  <c r="AQ1043" i="8"/>
  <c r="AR1043" i="8"/>
  <c r="W982" i="8"/>
  <c r="X982" i="8"/>
  <c r="AA982" i="8"/>
  <c r="AB982" i="8"/>
  <c r="AE982" i="8"/>
  <c r="AF982" i="8"/>
  <c r="AI982" i="8"/>
  <c r="AJ982" i="8"/>
  <c r="AM982" i="8"/>
  <c r="AN982" i="8"/>
  <c r="AQ982" i="8"/>
  <c r="AR982" i="8"/>
  <c r="W634" i="8"/>
  <c r="X634" i="8"/>
  <c r="AA634" i="8"/>
  <c r="AB634" i="8"/>
  <c r="AE634" i="8"/>
  <c r="AF634" i="8"/>
  <c r="AI634" i="8"/>
  <c r="AJ634" i="8"/>
  <c r="AM634" i="8"/>
  <c r="AN634" i="8"/>
  <c r="AQ634" i="8"/>
  <c r="AR634" i="8"/>
  <c r="W1107" i="8"/>
  <c r="X1107" i="8"/>
  <c r="AA1107" i="8"/>
  <c r="AB1107" i="8"/>
  <c r="AE1107" i="8"/>
  <c r="AF1107" i="8"/>
  <c r="AI1107" i="8"/>
  <c r="AJ1107" i="8"/>
  <c r="AM1107" i="8"/>
  <c r="AN1107" i="8"/>
  <c r="AQ1107" i="8"/>
  <c r="AR1107" i="8"/>
  <c r="W910" i="8"/>
  <c r="X910" i="8"/>
  <c r="AA910" i="8"/>
  <c r="AB910" i="8"/>
  <c r="AE910" i="8"/>
  <c r="AF910" i="8"/>
  <c r="AI910" i="8"/>
  <c r="AJ910" i="8"/>
  <c r="AM910" i="8"/>
  <c r="AN910" i="8"/>
  <c r="AQ910" i="8"/>
  <c r="AR910" i="8"/>
  <c r="W736" i="8"/>
  <c r="X736" i="8"/>
  <c r="AA736" i="8"/>
  <c r="AB736" i="8"/>
  <c r="AE736" i="8"/>
  <c r="AF736" i="8"/>
  <c r="AI736" i="8"/>
  <c r="AJ736" i="8"/>
  <c r="AM736" i="8"/>
  <c r="AN736" i="8"/>
  <c r="AQ736" i="8"/>
  <c r="AR736" i="8"/>
  <c r="W655" i="8"/>
  <c r="X655" i="8"/>
  <c r="AA655" i="8"/>
  <c r="AB655" i="8"/>
  <c r="AE655" i="8"/>
  <c r="AF655" i="8"/>
  <c r="AI655" i="8"/>
  <c r="AJ655" i="8"/>
  <c r="AM655" i="8"/>
  <c r="AN655" i="8"/>
  <c r="AQ655" i="8"/>
  <c r="AR655" i="8"/>
  <c r="W184" i="8"/>
  <c r="X184" i="8"/>
  <c r="AA184" i="8"/>
  <c r="AB184" i="8"/>
  <c r="AE184" i="8"/>
  <c r="AF184" i="8"/>
  <c r="AI184" i="8"/>
  <c r="AJ184" i="8"/>
  <c r="AM184" i="8"/>
  <c r="AN184" i="8"/>
  <c r="AQ184" i="8"/>
  <c r="AR184" i="8"/>
  <c r="W510" i="8"/>
  <c r="X510" i="8"/>
  <c r="AA510" i="8"/>
  <c r="AB510" i="8"/>
  <c r="AE510" i="8"/>
  <c r="AF510" i="8"/>
  <c r="AI510" i="8"/>
  <c r="AJ510" i="8"/>
  <c r="AM510" i="8"/>
  <c r="AN510" i="8"/>
  <c r="AQ510" i="8"/>
  <c r="AR510" i="8"/>
  <c r="W703" i="8"/>
  <c r="X703" i="8"/>
  <c r="AA703" i="8"/>
  <c r="AB703" i="8"/>
  <c r="AE703" i="8"/>
  <c r="AF703" i="8"/>
  <c r="AI703" i="8"/>
  <c r="AJ703" i="8"/>
  <c r="AM703" i="8"/>
  <c r="AN703" i="8"/>
  <c r="AQ703" i="8"/>
  <c r="AR703" i="8"/>
  <c r="W1071" i="8"/>
  <c r="X1071" i="8"/>
  <c r="AA1071" i="8"/>
  <c r="AB1071" i="8"/>
  <c r="AE1071" i="8"/>
  <c r="AF1071" i="8"/>
  <c r="AI1071" i="8"/>
  <c r="AJ1071" i="8"/>
  <c r="AM1071" i="8"/>
  <c r="AN1071" i="8"/>
  <c r="AQ1071" i="8"/>
  <c r="AR1071" i="8"/>
  <c r="W979" i="8"/>
  <c r="X979" i="8"/>
  <c r="AA979" i="8"/>
  <c r="AB979" i="8"/>
  <c r="AE979" i="8"/>
  <c r="AF979" i="8"/>
  <c r="AI979" i="8"/>
  <c r="AJ979" i="8"/>
  <c r="AM979" i="8"/>
  <c r="AN979" i="8"/>
  <c r="AQ979" i="8"/>
  <c r="AR979" i="8"/>
  <c r="W485" i="8"/>
  <c r="X485" i="8"/>
  <c r="AA485" i="8"/>
  <c r="AB485" i="8"/>
  <c r="AE485" i="8"/>
  <c r="AF485" i="8"/>
  <c r="AI485" i="8"/>
  <c r="AJ485" i="8"/>
  <c r="AM485" i="8"/>
  <c r="AN485" i="8"/>
  <c r="AQ485" i="8"/>
  <c r="AR485" i="8"/>
  <c r="W750" i="8"/>
  <c r="X750" i="8"/>
  <c r="AA750" i="8"/>
  <c r="AB750" i="8"/>
  <c r="AE750" i="8"/>
  <c r="AF750" i="8"/>
  <c r="AI750" i="8"/>
  <c r="AJ750" i="8"/>
  <c r="AM750" i="8"/>
  <c r="AN750" i="8"/>
  <c r="AQ750" i="8"/>
  <c r="AR750" i="8"/>
  <c r="W1005" i="8"/>
  <c r="X1005" i="8"/>
  <c r="AA1005" i="8"/>
  <c r="AB1005" i="8"/>
  <c r="AE1005" i="8"/>
  <c r="AF1005" i="8"/>
  <c r="AI1005" i="8"/>
  <c r="AJ1005" i="8"/>
  <c r="AM1005" i="8"/>
  <c r="AN1005" i="8"/>
  <c r="AQ1005" i="8"/>
  <c r="AR1005" i="8"/>
  <c r="W680" i="8"/>
  <c r="X680" i="8"/>
  <c r="AA680" i="8"/>
  <c r="AB680" i="8"/>
  <c r="AE680" i="8"/>
  <c r="AF680" i="8"/>
  <c r="AI680" i="8"/>
  <c r="AJ680" i="8"/>
  <c r="AM680" i="8"/>
  <c r="AN680" i="8"/>
  <c r="AQ680" i="8"/>
  <c r="AR680" i="8"/>
  <c r="W610" i="8"/>
  <c r="X610" i="8"/>
  <c r="AA610" i="8"/>
  <c r="AB610" i="8"/>
  <c r="AE610" i="8"/>
  <c r="AF610" i="8"/>
  <c r="AI610" i="8"/>
  <c r="AJ610" i="8"/>
  <c r="AM610" i="8"/>
  <c r="AN610" i="8"/>
  <c r="AQ610" i="8"/>
  <c r="AR610" i="8"/>
  <c r="W1042" i="8"/>
  <c r="X1042" i="8"/>
  <c r="AA1042" i="8"/>
  <c r="AB1042" i="8"/>
  <c r="AE1042" i="8"/>
  <c r="AF1042" i="8"/>
  <c r="AI1042" i="8"/>
  <c r="AJ1042" i="8"/>
  <c r="AM1042" i="8"/>
  <c r="AN1042" i="8"/>
  <c r="AQ1042" i="8"/>
  <c r="AR1042" i="8"/>
  <c r="W670" i="8"/>
  <c r="X670" i="8"/>
  <c r="AA670" i="8"/>
  <c r="AB670" i="8"/>
  <c r="AE670" i="8"/>
  <c r="AF670" i="8"/>
  <c r="AI670" i="8"/>
  <c r="AJ670" i="8"/>
  <c r="AM670" i="8"/>
  <c r="AN670" i="8"/>
  <c r="AQ670" i="8"/>
  <c r="AR670" i="8"/>
  <c r="W169" i="8"/>
  <c r="X169" i="8"/>
  <c r="AA169" i="8"/>
  <c r="AB169" i="8"/>
  <c r="AE169" i="8"/>
  <c r="AF169" i="8"/>
  <c r="AI169" i="8"/>
  <c r="AJ169" i="8"/>
  <c r="AM169" i="8"/>
  <c r="AN169" i="8"/>
  <c r="AQ169" i="8"/>
  <c r="AR169" i="8"/>
  <c r="W431" i="8"/>
  <c r="X431" i="8"/>
  <c r="AA431" i="8"/>
  <c r="AB431" i="8"/>
  <c r="AE431" i="8"/>
  <c r="AF431" i="8"/>
  <c r="AI431" i="8"/>
  <c r="AJ431" i="8"/>
  <c r="AM431" i="8"/>
  <c r="AN431" i="8"/>
  <c r="AQ431" i="8"/>
  <c r="AR431" i="8"/>
  <c r="W863" i="8"/>
  <c r="X863" i="8"/>
  <c r="AA863" i="8"/>
  <c r="AB863" i="8"/>
  <c r="AE863" i="8"/>
  <c r="AF863" i="8"/>
  <c r="AI863" i="8"/>
  <c r="AJ863" i="8"/>
  <c r="AM863" i="8"/>
  <c r="AN863" i="8"/>
  <c r="AQ863" i="8"/>
  <c r="AR863" i="8"/>
  <c r="W731" i="8"/>
  <c r="X731" i="8"/>
  <c r="AA731" i="8"/>
  <c r="AB731" i="8"/>
  <c r="AE731" i="8"/>
  <c r="AF731" i="8"/>
  <c r="AI731" i="8"/>
  <c r="AJ731" i="8"/>
  <c r="AM731" i="8"/>
  <c r="AN731" i="8"/>
  <c r="AQ731" i="8"/>
  <c r="AR731" i="8"/>
  <c r="W993" i="8"/>
  <c r="X993" i="8"/>
  <c r="AA993" i="8"/>
  <c r="AB993" i="8"/>
  <c r="AE993" i="8"/>
  <c r="AF993" i="8"/>
  <c r="AI993" i="8"/>
  <c r="AJ993" i="8"/>
  <c r="AM993" i="8"/>
  <c r="AN993" i="8"/>
  <c r="AQ993" i="8"/>
  <c r="AR993" i="8"/>
  <c r="W812" i="8"/>
  <c r="X812" i="8"/>
  <c r="AA812" i="8"/>
  <c r="AB812" i="8"/>
  <c r="AE812" i="8"/>
  <c r="AF812" i="8"/>
  <c r="AI812" i="8"/>
  <c r="AJ812" i="8"/>
  <c r="AM812" i="8"/>
  <c r="AN812" i="8"/>
  <c r="AQ812" i="8"/>
  <c r="AR812" i="8"/>
  <c r="W1006" i="8"/>
  <c r="X1006" i="8"/>
  <c r="AA1006" i="8"/>
  <c r="AB1006" i="8"/>
  <c r="AE1006" i="8"/>
  <c r="AF1006" i="8"/>
  <c r="AI1006" i="8"/>
  <c r="AJ1006" i="8"/>
  <c r="AM1006" i="8"/>
  <c r="AN1006" i="8"/>
  <c r="AQ1006" i="8"/>
  <c r="AR1006" i="8"/>
  <c r="W637" i="8"/>
  <c r="X637" i="8"/>
  <c r="AA637" i="8"/>
  <c r="AB637" i="8"/>
  <c r="AE637" i="8"/>
  <c r="AF637" i="8"/>
  <c r="AI637" i="8"/>
  <c r="AJ637" i="8"/>
  <c r="AM637" i="8"/>
  <c r="AN637" i="8"/>
  <c r="AQ637" i="8"/>
  <c r="AR637" i="8"/>
  <c r="W1116" i="8"/>
  <c r="X1116" i="8"/>
  <c r="AA1116" i="8"/>
  <c r="AB1116" i="8"/>
  <c r="AE1116" i="8"/>
  <c r="AF1116" i="8"/>
  <c r="AI1116" i="8"/>
  <c r="AJ1116" i="8"/>
  <c r="AM1116" i="8"/>
  <c r="AN1116" i="8"/>
  <c r="AQ1116" i="8"/>
  <c r="AR1116" i="8"/>
  <c r="W697" i="8"/>
  <c r="X697" i="8"/>
  <c r="AA697" i="8"/>
  <c r="AB697" i="8"/>
  <c r="AE697" i="8"/>
  <c r="AF697" i="8"/>
  <c r="AI697" i="8"/>
  <c r="AJ697" i="8"/>
  <c r="AM697" i="8"/>
  <c r="AN697" i="8"/>
  <c r="AQ697" i="8"/>
  <c r="AR697" i="8"/>
  <c r="W1112" i="8"/>
  <c r="X1112" i="8"/>
  <c r="AA1112" i="8"/>
  <c r="AB1112" i="8"/>
  <c r="AE1112" i="8"/>
  <c r="AF1112" i="8"/>
  <c r="AI1112" i="8"/>
  <c r="AJ1112" i="8"/>
  <c r="AM1112" i="8"/>
  <c r="AN1112" i="8"/>
  <c r="AQ1112" i="8"/>
  <c r="AR1112" i="8"/>
  <c r="W641" i="8"/>
  <c r="X641" i="8"/>
  <c r="AA641" i="8"/>
  <c r="AB641" i="8"/>
  <c r="AE641" i="8"/>
  <c r="AF641" i="8"/>
  <c r="AI641" i="8"/>
  <c r="AJ641" i="8"/>
  <c r="AM641" i="8"/>
  <c r="AN641" i="8"/>
  <c r="AQ641" i="8"/>
  <c r="AR641" i="8"/>
  <c r="W1014" i="8"/>
  <c r="X1014" i="8"/>
  <c r="AA1014" i="8"/>
  <c r="AB1014" i="8"/>
  <c r="AE1014" i="8"/>
  <c r="AF1014" i="8"/>
  <c r="AI1014" i="8"/>
  <c r="AJ1014" i="8"/>
  <c r="AM1014" i="8"/>
  <c r="AN1014" i="8"/>
  <c r="AQ1014" i="8"/>
  <c r="AR1014" i="8"/>
  <c r="W1027" i="8"/>
  <c r="X1027" i="8"/>
  <c r="AA1027" i="8"/>
  <c r="AB1027" i="8"/>
  <c r="AE1027" i="8"/>
  <c r="AF1027" i="8"/>
  <c r="AI1027" i="8"/>
  <c r="AJ1027" i="8"/>
  <c r="AM1027" i="8"/>
  <c r="AN1027" i="8"/>
  <c r="AQ1027" i="8"/>
  <c r="AR1027" i="8"/>
  <c r="W1110" i="8"/>
  <c r="X1110" i="8"/>
  <c r="AA1110" i="8"/>
  <c r="AB1110" i="8"/>
  <c r="AE1110" i="8"/>
  <c r="AF1110" i="8"/>
  <c r="AI1110" i="8"/>
  <c r="AJ1110" i="8"/>
  <c r="AM1110" i="8"/>
  <c r="AN1110" i="8"/>
  <c r="AQ1110" i="8"/>
  <c r="AR1110" i="8"/>
  <c r="W462" i="8"/>
  <c r="X462" i="8"/>
  <c r="AA462" i="8"/>
  <c r="AB462" i="8"/>
  <c r="AE462" i="8"/>
  <c r="AF462" i="8"/>
  <c r="AI462" i="8"/>
  <c r="AJ462" i="8"/>
  <c r="AM462" i="8"/>
  <c r="AN462" i="8"/>
  <c r="AQ462" i="8"/>
  <c r="AR462" i="8"/>
  <c r="W949" i="8"/>
  <c r="X949" i="8"/>
  <c r="AA949" i="8"/>
  <c r="AB949" i="8"/>
  <c r="AE949" i="8"/>
  <c r="AF949" i="8"/>
  <c r="AI949" i="8"/>
  <c r="AJ949" i="8"/>
  <c r="AM949" i="8"/>
  <c r="AN949" i="8"/>
  <c r="AQ949" i="8"/>
  <c r="AR949" i="8"/>
  <c r="W528" i="8"/>
  <c r="X528" i="8"/>
  <c r="AA528" i="8"/>
  <c r="AB528" i="8"/>
  <c r="AE528" i="8"/>
  <c r="AF528" i="8"/>
  <c r="AI528" i="8"/>
  <c r="AJ528" i="8"/>
  <c r="AM528" i="8"/>
  <c r="AN528" i="8"/>
  <c r="AQ528" i="8"/>
  <c r="AR528" i="8"/>
  <c r="W908" i="8"/>
  <c r="X908" i="8"/>
  <c r="AA908" i="8"/>
  <c r="AB908" i="8"/>
  <c r="AE908" i="8"/>
  <c r="AF908" i="8"/>
  <c r="AI908" i="8"/>
  <c r="AJ908" i="8"/>
  <c r="AM908" i="8"/>
  <c r="AN908" i="8"/>
  <c r="AQ908" i="8"/>
  <c r="AR908" i="8"/>
  <c r="W699" i="8"/>
  <c r="X699" i="8"/>
  <c r="AA699" i="8"/>
  <c r="AB699" i="8"/>
  <c r="AE699" i="8"/>
  <c r="AF699" i="8"/>
  <c r="AI699" i="8"/>
  <c r="AJ699" i="8"/>
  <c r="AM699" i="8"/>
  <c r="AN699" i="8"/>
  <c r="AQ699" i="8"/>
  <c r="AR699" i="8"/>
  <c r="W1115" i="8"/>
  <c r="X1115" i="8"/>
  <c r="AA1115" i="8"/>
  <c r="AB1115" i="8"/>
  <c r="AE1115" i="8"/>
  <c r="AF1115" i="8"/>
  <c r="AI1115" i="8"/>
  <c r="AJ1115" i="8"/>
  <c r="AM1115" i="8"/>
  <c r="AN1115" i="8"/>
  <c r="AQ1115" i="8"/>
  <c r="AR1115" i="8"/>
  <c r="W546" i="8"/>
  <c r="X546" i="8"/>
  <c r="AA546" i="8"/>
  <c r="AB546" i="8"/>
  <c r="AE546" i="8"/>
  <c r="AF546" i="8"/>
  <c r="AI546" i="8"/>
  <c r="AJ546" i="8"/>
  <c r="AM546" i="8"/>
  <c r="AN546" i="8"/>
  <c r="AQ546" i="8"/>
  <c r="AR546" i="8"/>
  <c r="W897" i="8"/>
  <c r="X897" i="8"/>
  <c r="AA897" i="8"/>
  <c r="AB897" i="8"/>
  <c r="AE897" i="8"/>
  <c r="AF897" i="8"/>
  <c r="AI897" i="8"/>
  <c r="AJ897" i="8"/>
  <c r="AM897" i="8"/>
  <c r="AN897" i="8"/>
  <c r="AQ897" i="8"/>
  <c r="AR897" i="8"/>
  <c r="W716" i="8"/>
  <c r="X716" i="8"/>
  <c r="AA716" i="8"/>
  <c r="AB716" i="8"/>
  <c r="AE716" i="8"/>
  <c r="AF716" i="8"/>
  <c r="AI716" i="8"/>
  <c r="AJ716" i="8"/>
  <c r="AM716" i="8"/>
  <c r="AN716" i="8"/>
  <c r="AQ716" i="8"/>
  <c r="AR716" i="8"/>
  <c r="W713" i="8"/>
  <c r="X713" i="8"/>
  <c r="AA713" i="8"/>
  <c r="AB713" i="8"/>
  <c r="AE713" i="8"/>
  <c r="AF713" i="8"/>
  <c r="AI713" i="8"/>
  <c r="AJ713" i="8"/>
  <c r="AM713" i="8"/>
  <c r="AN713" i="8"/>
  <c r="AQ713" i="8"/>
  <c r="AR713" i="8"/>
  <c r="W564" i="8"/>
  <c r="X564" i="8"/>
  <c r="AA564" i="8"/>
  <c r="AB564" i="8"/>
  <c r="AE564" i="8"/>
  <c r="AF564" i="8"/>
  <c r="AI564" i="8"/>
  <c r="AJ564" i="8"/>
  <c r="AM564" i="8"/>
  <c r="AN564" i="8"/>
  <c r="AQ564" i="8"/>
  <c r="AR564" i="8"/>
  <c r="W339" i="8"/>
  <c r="X339" i="8"/>
  <c r="AA339" i="8"/>
  <c r="AB339" i="8"/>
  <c r="AE339" i="8"/>
  <c r="AF339" i="8"/>
  <c r="AI339" i="8"/>
  <c r="AJ339" i="8"/>
  <c r="AM339" i="8"/>
  <c r="AN339" i="8"/>
  <c r="AQ339" i="8"/>
  <c r="AR339" i="8"/>
  <c r="W609" i="8"/>
  <c r="X609" i="8"/>
  <c r="AA609" i="8"/>
  <c r="AB609" i="8"/>
  <c r="AE609" i="8"/>
  <c r="AF609" i="8"/>
  <c r="AI609" i="8"/>
  <c r="AJ609" i="8"/>
  <c r="AM609" i="8"/>
  <c r="AN609" i="8"/>
  <c r="AQ609" i="8"/>
  <c r="AR609" i="8"/>
  <c r="W526" i="8"/>
  <c r="X526" i="8"/>
  <c r="AA526" i="8"/>
  <c r="AB526" i="8"/>
  <c r="AE526" i="8"/>
  <c r="AF526" i="8"/>
  <c r="AI526" i="8"/>
  <c r="AJ526" i="8"/>
  <c r="AM526" i="8"/>
  <c r="AN526" i="8"/>
  <c r="AQ526" i="8"/>
  <c r="AR526" i="8"/>
  <c r="W807" i="8"/>
  <c r="X807" i="8"/>
  <c r="AA807" i="8"/>
  <c r="AB807" i="8"/>
  <c r="AE807" i="8"/>
  <c r="AF807" i="8"/>
  <c r="AI807" i="8"/>
  <c r="AJ807" i="8"/>
  <c r="AM807" i="8"/>
  <c r="AN807" i="8"/>
  <c r="AQ807" i="8"/>
  <c r="AR807" i="8"/>
  <c r="W1094" i="8"/>
  <c r="X1094" i="8"/>
  <c r="AA1094" i="8"/>
  <c r="AB1094" i="8"/>
  <c r="AE1094" i="8"/>
  <c r="AF1094" i="8"/>
  <c r="AI1094" i="8"/>
  <c r="AJ1094" i="8"/>
  <c r="AM1094" i="8"/>
  <c r="AN1094" i="8"/>
  <c r="AQ1094" i="8"/>
  <c r="AR1094" i="8"/>
  <c r="W1062" i="8"/>
  <c r="X1062" i="8"/>
  <c r="AA1062" i="8"/>
  <c r="AB1062" i="8"/>
  <c r="AE1062" i="8"/>
  <c r="AF1062" i="8"/>
  <c r="AI1062" i="8"/>
  <c r="AJ1062" i="8"/>
  <c r="AM1062" i="8"/>
  <c r="AN1062" i="8"/>
  <c r="AQ1062" i="8"/>
  <c r="AR1062" i="8"/>
  <c r="W980" i="8"/>
  <c r="X980" i="8"/>
  <c r="AA980" i="8"/>
  <c r="AB980" i="8"/>
  <c r="AE980" i="8"/>
  <c r="AF980" i="8"/>
  <c r="AI980" i="8"/>
  <c r="AJ980" i="8"/>
  <c r="AM980" i="8"/>
  <c r="AN980" i="8"/>
  <c r="AQ980" i="8"/>
  <c r="AR980" i="8"/>
  <c r="W1007" i="8"/>
  <c r="X1007" i="8"/>
  <c r="AA1007" i="8"/>
  <c r="AB1007" i="8"/>
  <c r="AE1007" i="8"/>
  <c r="AF1007" i="8"/>
  <c r="AI1007" i="8"/>
  <c r="AJ1007" i="8"/>
  <c r="AM1007" i="8"/>
  <c r="AN1007" i="8"/>
  <c r="AQ1007" i="8"/>
  <c r="AR1007" i="8"/>
  <c r="W549" i="8"/>
  <c r="X549" i="8"/>
  <c r="AA549" i="8"/>
  <c r="AB549" i="8"/>
  <c r="AE549" i="8"/>
  <c r="AF549" i="8"/>
  <c r="AI549" i="8"/>
  <c r="AJ549" i="8"/>
  <c r="AM549" i="8"/>
  <c r="AN549" i="8"/>
  <c r="AQ549" i="8"/>
  <c r="AR549" i="8"/>
  <c r="W681" i="8"/>
  <c r="X681" i="8"/>
  <c r="AA681" i="8"/>
  <c r="AB681" i="8"/>
  <c r="AE681" i="8"/>
  <c r="AF681" i="8"/>
  <c r="AI681" i="8"/>
  <c r="AJ681" i="8"/>
  <c r="AM681" i="8"/>
  <c r="AN681" i="8"/>
  <c r="AQ681" i="8"/>
  <c r="AR681" i="8"/>
  <c r="W574" i="8"/>
  <c r="X574" i="8"/>
  <c r="AA574" i="8"/>
  <c r="AB574" i="8"/>
  <c r="AE574" i="8"/>
  <c r="AF574" i="8"/>
  <c r="AI574" i="8"/>
  <c r="AJ574" i="8"/>
  <c r="AM574" i="8"/>
  <c r="AN574" i="8"/>
  <c r="AQ574" i="8"/>
  <c r="AR574" i="8"/>
  <c r="W441" i="8"/>
  <c r="X441" i="8"/>
  <c r="AA441" i="8"/>
  <c r="AB441" i="8"/>
  <c r="AE441" i="8"/>
  <c r="AF441" i="8"/>
  <c r="AI441" i="8"/>
  <c r="AJ441" i="8"/>
  <c r="AM441" i="8"/>
  <c r="AN441" i="8"/>
  <c r="AQ441" i="8"/>
  <c r="AR441" i="8"/>
  <c r="W797" i="8"/>
  <c r="X797" i="8"/>
  <c r="AA797" i="8"/>
  <c r="AB797" i="8"/>
  <c r="AE797" i="8"/>
  <c r="AF797" i="8"/>
  <c r="AI797" i="8"/>
  <c r="AJ797" i="8"/>
  <c r="AM797" i="8"/>
  <c r="AN797" i="8"/>
  <c r="AQ797" i="8"/>
  <c r="AR797" i="8"/>
  <c r="W490" i="8"/>
  <c r="X490" i="8"/>
  <c r="AA490" i="8"/>
  <c r="AB490" i="8"/>
  <c r="AE490" i="8"/>
  <c r="AF490" i="8"/>
  <c r="AI490" i="8"/>
  <c r="AJ490" i="8"/>
  <c r="AM490" i="8"/>
  <c r="AN490" i="8"/>
  <c r="AQ490" i="8"/>
  <c r="AR490" i="8"/>
  <c r="W525" i="8"/>
  <c r="X525" i="8"/>
  <c r="AA525" i="8"/>
  <c r="AB525" i="8"/>
  <c r="AE525" i="8"/>
  <c r="AF525" i="8"/>
  <c r="AI525" i="8"/>
  <c r="AJ525" i="8"/>
  <c r="AM525" i="8"/>
  <c r="AN525" i="8"/>
  <c r="AQ525" i="8"/>
  <c r="AR525" i="8"/>
  <c r="W825" i="8"/>
  <c r="X825" i="8"/>
  <c r="AA825" i="8"/>
  <c r="AB825" i="8"/>
  <c r="AE825" i="8"/>
  <c r="AF825" i="8"/>
  <c r="AI825" i="8"/>
  <c r="AJ825" i="8"/>
  <c r="AM825" i="8"/>
  <c r="AN825" i="8"/>
  <c r="AQ825" i="8"/>
  <c r="AR825" i="8"/>
  <c r="W33" i="8"/>
  <c r="X33" i="8"/>
  <c r="AA33" i="8"/>
  <c r="AB33" i="8"/>
  <c r="AE33" i="8"/>
  <c r="AF33" i="8"/>
  <c r="AI33" i="8"/>
  <c r="AJ33" i="8"/>
  <c r="AM33" i="8"/>
  <c r="AN33" i="8"/>
  <c r="AQ33" i="8"/>
  <c r="AR33" i="8"/>
  <c r="W926" i="8"/>
  <c r="X926" i="8"/>
  <c r="AA926" i="8"/>
  <c r="AB926" i="8"/>
  <c r="AE926" i="8"/>
  <c r="AF926" i="8"/>
  <c r="AI926" i="8"/>
  <c r="AJ926" i="8"/>
  <c r="AM926" i="8"/>
  <c r="AN926" i="8"/>
  <c r="AQ926" i="8"/>
  <c r="AR926" i="8"/>
  <c r="W400" i="8"/>
  <c r="X400" i="8"/>
  <c r="AA400" i="8"/>
  <c r="AB400" i="8"/>
  <c r="AE400" i="8"/>
  <c r="AF400" i="8"/>
  <c r="AI400" i="8"/>
  <c r="AJ400" i="8"/>
  <c r="AM400" i="8"/>
  <c r="AN400" i="8"/>
  <c r="AQ400" i="8"/>
  <c r="AR400" i="8"/>
  <c r="W682" i="8"/>
  <c r="X682" i="8"/>
  <c r="AA682" i="8"/>
  <c r="AB682" i="8"/>
  <c r="AE682" i="8"/>
  <c r="AF682" i="8"/>
  <c r="AI682" i="8"/>
  <c r="AJ682" i="8"/>
  <c r="AM682" i="8"/>
  <c r="AN682" i="8"/>
  <c r="AQ682" i="8"/>
  <c r="AR682" i="8"/>
  <c r="W968" i="8"/>
  <c r="X968" i="8"/>
  <c r="AA968" i="8"/>
  <c r="AB968" i="8"/>
  <c r="AE968" i="8"/>
  <c r="AF968" i="8"/>
  <c r="AI968" i="8"/>
  <c r="AJ968" i="8"/>
  <c r="AM968" i="8"/>
  <c r="AN968" i="8"/>
  <c r="AQ968" i="8"/>
  <c r="AR968" i="8"/>
  <c r="W74" i="8"/>
  <c r="X74" i="8"/>
  <c r="AA74" i="8"/>
  <c r="AB74" i="8"/>
  <c r="AE74" i="8"/>
  <c r="AF74" i="8"/>
  <c r="AI74" i="8"/>
  <c r="AJ74" i="8"/>
  <c r="AM74" i="8"/>
  <c r="AN74" i="8"/>
  <c r="AQ74" i="8"/>
  <c r="AR74" i="8"/>
  <c r="W860" i="8"/>
  <c r="X860" i="8"/>
  <c r="AA860" i="8"/>
  <c r="AB860" i="8"/>
  <c r="AE860" i="8"/>
  <c r="AF860" i="8"/>
  <c r="AI860" i="8"/>
  <c r="AJ860" i="8"/>
  <c r="AM860" i="8"/>
  <c r="AN860" i="8"/>
  <c r="AQ860" i="8"/>
  <c r="AR860" i="8"/>
  <c r="W39" i="8"/>
  <c r="X39" i="8"/>
  <c r="AA39" i="8"/>
  <c r="AB39" i="8"/>
  <c r="AE39" i="8"/>
  <c r="AF39" i="8"/>
  <c r="AI39" i="8"/>
  <c r="AJ39" i="8"/>
  <c r="AM39" i="8"/>
  <c r="AN39" i="8"/>
  <c r="AQ39" i="8"/>
  <c r="AR39" i="8"/>
  <c r="W80" i="8"/>
  <c r="X80" i="8"/>
  <c r="AA80" i="8"/>
  <c r="AB80" i="8"/>
  <c r="AE80" i="8"/>
  <c r="AF80" i="8"/>
  <c r="AI80" i="8"/>
  <c r="AJ80" i="8"/>
  <c r="AM80" i="8"/>
  <c r="AN80" i="8"/>
  <c r="AQ80" i="8"/>
  <c r="AR80" i="8"/>
  <c r="W725" i="8"/>
  <c r="X725" i="8"/>
  <c r="AA725" i="8"/>
  <c r="AB725" i="8"/>
  <c r="AE725" i="8"/>
  <c r="AF725" i="8"/>
  <c r="AI725" i="8"/>
  <c r="AJ725" i="8"/>
  <c r="AM725" i="8"/>
  <c r="AN725" i="8"/>
  <c r="AQ725" i="8"/>
  <c r="AR725" i="8"/>
  <c r="W1001" i="8"/>
  <c r="X1001" i="8"/>
  <c r="AA1001" i="8"/>
  <c r="AB1001" i="8"/>
  <c r="AE1001" i="8"/>
  <c r="AF1001" i="8"/>
  <c r="AI1001" i="8"/>
  <c r="AJ1001" i="8"/>
  <c r="AM1001" i="8"/>
  <c r="AN1001" i="8"/>
  <c r="AQ1001" i="8"/>
  <c r="AR1001" i="8"/>
  <c r="W611" i="8"/>
  <c r="X611" i="8"/>
  <c r="AA611" i="8"/>
  <c r="AB611" i="8"/>
  <c r="AE611" i="8"/>
  <c r="AF611" i="8"/>
  <c r="AI611" i="8"/>
  <c r="AJ611" i="8"/>
  <c r="AM611" i="8"/>
  <c r="AN611" i="8"/>
  <c r="AQ611" i="8"/>
  <c r="AR611" i="8"/>
  <c r="W424" i="8"/>
  <c r="X424" i="8"/>
  <c r="AA424" i="8"/>
  <c r="AB424" i="8"/>
  <c r="AE424" i="8"/>
  <c r="AF424" i="8"/>
  <c r="AI424" i="8"/>
  <c r="AJ424" i="8"/>
  <c r="AM424" i="8"/>
  <c r="AN424" i="8"/>
  <c r="AQ424" i="8"/>
  <c r="AR424" i="8"/>
  <c r="W559" i="8"/>
  <c r="X559" i="8"/>
  <c r="AA559" i="8"/>
  <c r="AB559" i="8"/>
  <c r="AE559" i="8"/>
  <c r="AF559" i="8"/>
  <c r="AI559" i="8"/>
  <c r="AJ559" i="8"/>
  <c r="AM559" i="8"/>
  <c r="AN559" i="8"/>
  <c r="AQ559" i="8"/>
  <c r="AR559" i="8"/>
  <c r="W6" i="8"/>
  <c r="X6" i="8"/>
  <c r="AA6" i="8"/>
  <c r="AB6" i="8"/>
  <c r="AE6" i="8"/>
  <c r="AF6" i="8"/>
  <c r="AI6" i="8"/>
  <c r="AJ6" i="8"/>
  <c r="AM6" i="8"/>
  <c r="AN6" i="8"/>
  <c r="AQ6" i="8"/>
  <c r="AR6" i="8"/>
  <c r="W966" i="8"/>
  <c r="X966" i="8"/>
  <c r="AA966" i="8"/>
  <c r="AB966" i="8"/>
  <c r="AE966" i="8"/>
  <c r="AF966" i="8"/>
  <c r="AI966" i="8"/>
  <c r="AJ966" i="8"/>
  <c r="AM966" i="8"/>
  <c r="AN966" i="8"/>
  <c r="AQ966" i="8"/>
  <c r="AR966" i="8"/>
  <c r="W62" i="8"/>
  <c r="X62" i="8"/>
  <c r="AA62" i="8"/>
  <c r="AB62" i="8"/>
  <c r="AE62" i="8"/>
  <c r="AF62" i="8"/>
  <c r="AI62" i="8"/>
  <c r="AJ62" i="8"/>
  <c r="AM62" i="8"/>
  <c r="AN62" i="8"/>
  <c r="AQ62" i="8"/>
  <c r="AR62" i="8"/>
  <c r="W831" i="8"/>
  <c r="X831" i="8"/>
  <c r="AA831" i="8"/>
  <c r="AB831" i="8"/>
  <c r="AE831" i="8"/>
  <c r="AF831" i="8"/>
  <c r="AI831" i="8"/>
  <c r="AJ831" i="8"/>
  <c r="AM831" i="8"/>
  <c r="AN831" i="8"/>
  <c r="AQ831" i="8"/>
  <c r="AR831" i="8"/>
  <c r="W639" i="8"/>
  <c r="X639" i="8"/>
  <c r="AA639" i="8"/>
  <c r="AB639" i="8"/>
  <c r="AE639" i="8"/>
  <c r="AF639" i="8"/>
  <c r="AI639" i="8"/>
  <c r="AJ639" i="8"/>
  <c r="AM639" i="8"/>
  <c r="AN639" i="8"/>
  <c r="AQ639" i="8"/>
  <c r="AR639" i="8"/>
  <c r="W747" i="8"/>
  <c r="X747" i="8"/>
  <c r="AA747" i="8"/>
  <c r="AB747" i="8"/>
  <c r="AE747" i="8"/>
  <c r="AF747" i="8"/>
  <c r="AI747" i="8"/>
  <c r="AJ747" i="8"/>
  <c r="AM747" i="8"/>
  <c r="AN747" i="8"/>
  <c r="AQ747" i="8"/>
  <c r="AR747" i="8"/>
  <c r="W783" i="8"/>
  <c r="X783" i="8"/>
  <c r="AA783" i="8"/>
  <c r="AB783" i="8"/>
  <c r="AE783" i="8"/>
  <c r="AF783" i="8"/>
  <c r="AI783" i="8"/>
  <c r="AJ783" i="8"/>
  <c r="AM783" i="8"/>
  <c r="AN783" i="8"/>
  <c r="AQ783" i="8"/>
  <c r="AR783" i="8"/>
  <c r="W187" i="8"/>
  <c r="X187" i="8"/>
  <c r="AA187" i="8"/>
  <c r="AB187" i="8"/>
  <c r="AE187" i="8"/>
  <c r="AF187" i="8"/>
  <c r="AI187" i="8"/>
  <c r="AJ187" i="8"/>
  <c r="AM187" i="8"/>
  <c r="AN187" i="8"/>
  <c r="AQ187" i="8"/>
  <c r="AR187" i="8"/>
  <c r="W1083" i="8"/>
  <c r="X1083" i="8"/>
  <c r="AA1083" i="8"/>
  <c r="AB1083" i="8"/>
  <c r="AE1083" i="8"/>
  <c r="AF1083" i="8"/>
  <c r="AI1083" i="8"/>
  <c r="AJ1083" i="8"/>
  <c r="AM1083" i="8"/>
  <c r="AN1083" i="8"/>
  <c r="AQ1083" i="8"/>
  <c r="AR1083" i="8"/>
  <c r="W1018" i="8"/>
  <c r="X1018" i="8"/>
  <c r="AA1018" i="8"/>
  <c r="AB1018" i="8"/>
  <c r="AE1018" i="8"/>
  <c r="AF1018" i="8"/>
  <c r="AI1018" i="8"/>
  <c r="AJ1018" i="8"/>
  <c r="AM1018" i="8"/>
  <c r="AN1018" i="8"/>
  <c r="AQ1018" i="8"/>
  <c r="AR1018" i="8"/>
  <c r="W469" i="8"/>
  <c r="X469" i="8"/>
  <c r="AA469" i="8"/>
  <c r="AB469" i="8"/>
  <c r="AE469" i="8"/>
  <c r="AF469" i="8"/>
  <c r="AI469" i="8"/>
  <c r="AJ469" i="8"/>
  <c r="AM469" i="8"/>
  <c r="AN469" i="8"/>
  <c r="AQ469" i="8"/>
  <c r="AR469" i="8"/>
  <c r="W496" i="8"/>
  <c r="X496" i="8"/>
  <c r="AA496" i="8"/>
  <c r="AB496" i="8"/>
  <c r="AE496" i="8"/>
  <c r="AF496" i="8"/>
  <c r="AI496" i="8"/>
  <c r="AJ496" i="8"/>
  <c r="AM496" i="8"/>
  <c r="AN496" i="8"/>
  <c r="AQ496" i="8"/>
  <c r="AR496" i="8"/>
  <c r="W705" i="8"/>
  <c r="X705" i="8"/>
  <c r="AA705" i="8"/>
  <c r="AB705" i="8"/>
  <c r="AE705" i="8"/>
  <c r="AF705" i="8"/>
  <c r="AI705" i="8"/>
  <c r="AJ705" i="8"/>
  <c r="AM705" i="8"/>
  <c r="AN705" i="8"/>
  <c r="AQ705" i="8"/>
  <c r="AR705" i="8"/>
  <c r="W191" i="8"/>
  <c r="X191" i="8"/>
  <c r="AA191" i="8"/>
  <c r="AB191" i="8"/>
  <c r="AE191" i="8"/>
  <c r="AF191" i="8"/>
  <c r="AI191" i="8"/>
  <c r="AJ191" i="8"/>
  <c r="AM191" i="8"/>
  <c r="AN191" i="8"/>
  <c r="AQ191" i="8"/>
  <c r="AR191" i="8"/>
  <c r="W1033" i="8"/>
  <c r="X1033" i="8"/>
  <c r="AA1033" i="8"/>
  <c r="AB1033" i="8"/>
  <c r="AE1033" i="8"/>
  <c r="AF1033" i="8"/>
  <c r="AI1033" i="8"/>
  <c r="AJ1033" i="8"/>
  <c r="AM1033" i="8"/>
  <c r="AN1033" i="8"/>
  <c r="AQ1033" i="8"/>
  <c r="AR1033" i="8"/>
  <c r="W806" i="8"/>
  <c r="X806" i="8"/>
  <c r="AA806" i="8"/>
  <c r="AB806" i="8"/>
  <c r="AE806" i="8"/>
  <c r="AF806" i="8"/>
  <c r="AI806" i="8"/>
  <c r="AJ806" i="8"/>
  <c r="AM806" i="8"/>
  <c r="AN806" i="8"/>
  <c r="AQ806" i="8"/>
  <c r="AR806" i="8"/>
  <c r="W784" i="8"/>
  <c r="X784" i="8"/>
  <c r="AA784" i="8"/>
  <c r="AB784" i="8"/>
  <c r="AE784" i="8"/>
  <c r="AF784" i="8"/>
  <c r="AI784" i="8"/>
  <c r="AJ784" i="8"/>
  <c r="AM784" i="8"/>
  <c r="AN784" i="8"/>
  <c r="AQ784" i="8"/>
  <c r="AR784" i="8"/>
  <c r="W465" i="8"/>
  <c r="X465" i="8"/>
  <c r="AA465" i="8"/>
  <c r="AB465" i="8"/>
  <c r="AE465" i="8"/>
  <c r="AF465" i="8"/>
  <c r="AI465" i="8"/>
  <c r="AJ465" i="8"/>
  <c r="AM465" i="8"/>
  <c r="AN465" i="8"/>
  <c r="AQ465" i="8"/>
  <c r="AR465" i="8"/>
  <c r="W296" i="8"/>
  <c r="X296" i="8"/>
  <c r="AA296" i="8"/>
  <c r="AB296" i="8"/>
  <c r="AE296" i="8"/>
  <c r="AF296" i="8"/>
  <c r="AI296" i="8"/>
  <c r="AJ296" i="8"/>
  <c r="AM296" i="8"/>
  <c r="AN296" i="8"/>
  <c r="AQ296" i="8"/>
  <c r="AR296" i="8"/>
  <c r="W87" i="8"/>
  <c r="X87" i="8"/>
  <c r="AA87" i="8"/>
  <c r="AB87" i="8"/>
  <c r="AE87" i="8"/>
  <c r="AF87" i="8"/>
  <c r="AI87" i="8"/>
  <c r="AJ87" i="8"/>
  <c r="AM87" i="8"/>
  <c r="AN87" i="8"/>
  <c r="AQ87" i="8"/>
  <c r="AR87" i="8"/>
  <c r="W1079" i="8"/>
  <c r="X1079" i="8"/>
  <c r="AA1079" i="8"/>
  <c r="AB1079" i="8"/>
  <c r="AE1079" i="8"/>
  <c r="AF1079" i="8"/>
  <c r="AI1079" i="8"/>
  <c r="AJ1079" i="8"/>
  <c r="AM1079" i="8"/>
  <c r="AN1079" i="8"/>
  <c r="AQ1079" i="8"/>
  <c r="AR1079" i="8"/>
  <c r="W642" i="8"/>
  <c r="X642" i="8"/>
  <c r="AA642" i="8"/>
  <c r="AB642" i="8"/>
  <c r="AE642" i="8"/>
  <c r="AF642" i="8"/>
  <c r="AI642" i="8"/>
  <c r="AJ642" i="8"/>
  <c r="AM642" i="8"/>
  <c r="AN642" i="8"/>
  <c r="AQ642" i="8"/>
  <c r="AR642" i="8"/>
  <c r="W460" i="8"/>
  <c r="X460" i="8"/>
  <c r="AA460" i="8"/>
  <c r="AB460" i="8"/>
  <c r="AE460" i="8"/>
  <c r="AF460" i="8"/>
  <c r="AI460" i="8"/>
  <c r="AJ460" i="8"/>
  <c r="AM460" i="8"/>
  <c r="AN460" i="8"/>
  <c r="AQ460" i="8"/>
  <c r="AR460" i="8"/>
  <c r="W866" i="8"/>
  <c r="X866" i="8"/>
  <c r="AA866" i="8"/>
  <c r="AB866" i="8"/>
  <c r="AE866" i="8"/>
  <c r="AF866" i="8"/>
  <c r="AI866" i="8"/>
  <c r="AJ866" i="8"/>
  <c r="AM866" i="8"/>
  <c r="AN866" i="8"/>
  <c r="AQ866" i="8"/>
  <c r="AR866" i="8"/>
  <c r="W45" i="8"/>
  <c r="X45" i="8"/>
  <c r="AA45" i="8"/>
  <c r="AB45" i="8"/>
  <c r="AE45" i="8"/>
  <c r="AF45" i="8"/>
  <c r="AI45" i="8"/>
  <c r="AJ45" i="8"/>
  <c r="AM45" i="8"/>
  <c r="AN45" i="8"/>
  <c r="AQ45" i="8"/>
  <c r="AR45" i="8"/>
  <c r="W830" i="8"/>
  <c r="X830" i="8"/>
  <c r="AA830" i="8"/>
  <c r="AB830" i="8"/>
  <c r="AE830" i="8"/>
  <c r="AF830" i="8"/>
  <c r="AI830" i="8"/>
  <c r="AJ830" i="8"/>
  <c r="AM830" i="8"/>
  <c r="AN830" i="8"/>
  <c r="AQ830" i="8"/>
  <c r="AR830" i="8"/>
  <c r="W576" i="8"/>
  <c r="X576" i="8"/>
  <c r="AA576" i="8"/>
  <c r="AB576" i="8"/>
  <c r="AE576" i="8"/>
  <c r="AF576" i="8"/>
  <c r="AI576" i="8"/>
  <c r="AJ576" i="8"/>
  <c r="AM576" i="8"/>
  <c r="AN576" i="8"/>
  <c r="AQ576" i="8"/>
  <c r="AR576" i="8"/>
  <c r="W937" i="8"/>
  <c r="X937" i="8"/>
  <c r="AA937" i="8"/>
  <c r="AB937" i="8"/>
  <c r="AE937" i="8"/>
  <c r="AF937" i="8"/>
  <c r="AI937" i="8"/>
  <c r="AJ937" i="8"/>
  <c r="AM937" i="8"/>
  <c r="AN937" i="8"/>
  <c r="AQ937" i="8"/>
  <c r="AR937" i="8"/>
  <c r="W1017" i="8"/>
  <c r="X1017" i="8"/>
  <c r="AA1017" i="8"/>
  <c r="AB1017" i="8"/>
  <c r="AE1017" i="8"/>
  <c r="AF1017" i="8"/>
  <c r="AI1017" i="8"/>
  <c r="AJ1017" i="8"/>
  <c r="AM1017" i="8"/>
  <c r="AN1017" i="8"/>
  <c r="AQ1017" i="8"/>
  <c r="AR1017" i="8"/>
  <c r="W884" i="8"/>
  <c r="X884" i="8"/>
  <c r="AA884" i="8"/>
  <c r="AB884" i="8"/>
  <c r="AE884" i="8"/>
  <c r="AF884" i="8"/>
  <c r="AI884" i="8"/>
  <c r="AJ884" i="8"/>
  <c r="AM884" i="8"/>
  <c r="AN884" i="8"/>
  <c r="AQ884" i="8"/>
  <c r="AR884" i="8"/>
  <c r="W964" i="8"/>
  <c r="X964" i="8"/>
  <c r="AA964" i="8"/>
  <c r="AB964" i="8"/>
  <c r="AE964" i="8"/>
  <c r="AF964" i="8"/>
  <c r="AI964" i="8"/>
  <c r="AJ964" i="8"/>
  <c r="AM964" i="8"/>
  <c r="AN964" i="8"/>
  <c r="AQ964" i="8"/>
  <c r="AR964" i="8"/>
  <c r="W322" i="8"/>
  <c r="X322" i="8"/>
  <c r="AA322" i="8"/>
  <c r="AB322" i="8"/>
  <c r="AE322" i="8"/>
  <c r="AF322" i="8"/>
  <c r="AI322" i="8"/>
  <c r="AJ322" i="8"/>
  <c r="AM322" i="8"/>
  <c r="AN322" i="8"/>
  <c r="AQ322" i="8"/>
  <c r="AR322" i="8"/>
  <c r="W239" i="8"/>
  <c r="X239" i="8"/>
  <c r="AA239" i="8"/>
  <c r="AB239" i="8"/>
  <c r="AE239" i="8"/>
  <c r="AF239" i="8"/>
  <c r="AI239" i="8"/>
  <c r="AJ239" i="8"/>
  <c r="AM239" i="8"/>
  <c r="AN239" i="8"/>
  <c r="AQ239" i="8"/>
  <c r="AR239" i="8"/>
  <c r="W494" i="8"/>
  <c r="X494" i="8"/>
  <c r="AA494" i="8"/>
  <c r="AB494" i="8"/>
  <c r="AE494" i="8"/>
  <c r="AF494" i="8"/>
  <c r="AI494" i="8"/>
  <c r="AJ494" i="8"/>
  <c r="AM494" i="8"/>
  <c r="AN494" i="8"/>
  <c r="AQ494" i="8"/>
  <c r="AR494" i="8"/>
  <c r="W933" i="8"/>
  <c r="X933" i="8"/>
  <c r="AA933" i="8"/>
  <c r="AB933" i="8"/>
  <c r="AE933" i="8"/>
  <c r="AF933" i="8"/>
  <c r="AI933" i="8"/>
  <c r="AJ933" i="8"/>
  <c r="AM933" i="8"/>
  <c r="AN933" i="8"/>
  <c r="AQ933" i="8"/>
  <c r="AR933" i="8"/>
  <c r="W880" i="8"/>
  <c r="X880" i="8"/>
  <c r="AA880" i="8"/>
  <c r="AB880" i="8"/>
  <c r="AE880" i="8"/>
  <c r="AF880" i="8"/>
  <c r="AI880" i="8"/>
  <c r="AJ880" i="8"/>
  <c r="AM880" i="8"/>
  <c r="AN880" i="8"/>
  <c r="AQ880" i="8"/>
  <c r="AR880" i="8"/>
  <c r="W1106" i="8"/>
  <c r="X1106" i="8"/>
  <c r="AA1106" i="8"/>
  <c r="AB1106" i="8"/>
  <c r="AE1106" i="8"/>
  <c r="AF1106" i="8"/>
  <c r="AI1106" i="8"/>
  <c r="AJ1106" i="8"/>
  <c r="AM1106" i="8"/>
  <c r="AN1106" i="8"/>
  <c r="AQ1106" i="8"/>
  <c r="AR1106" i="8"/>
  <c r="W848" i="8"/>
  <c r="X848" i="8"/>
  <c r="AA848" i="8"/>
  <c r="AB848" i="8"/>
  <c r="AE848" i="8"/>
  <c r="AF848" i="8"/>
  <c r="AI848" i="8"/>
  <c r="AJ848" i="8"/>
  <c r="AM848" i="8"/>
  <c r="AN848" i="8"/>
  <c r="AQ848" i="8"/>
  <c r="AR848" i="8"/>
  <c r="W403" i="8"/>
  <c r="X403" i="8"/>
  <c r="AA403" i="8"/>
  <c r="AB403" i="8"/>
  <c r="AE403" i="8"/>
  <c r="AF403" i="8"/>
  <c r="AI403" i="8"/>
  <c r="AJ403" i="8"/>
  <c r="AM403" i="8"/>
  <c r="AN403" i="8"/>
  <c r="AQ403" i="8"/>
  <c r="AR403" i="8"/>
  <c r="W47" i="8"/>
  <c r="X47" i="8"/>
  <c r="AA47" i="8"/>
  <c r="AB47" i="8"/>
  <c r="AE47" i="8"/>
  <c r="AF47" i="8"/>
  <c r="AI47" i="8"/>
  <c r="AJ47" i="8"/>
  <c r="AM47" i="8"/>
  <c r="AN47" i="8"/>
  <c r="AQ47" i="8"/>
  <c r="AR47" i="8"/>
  <c r="W992" i="8"/>
  <c r="X992" i="8"/>
  <c r="AA992" i="8"/>
  <c r="AB992" i="8"/>
  <c r="AE992" i="8"/>
  <c r="AF992" i="8"/>
  <c r="AI992" i="8"/>
  <c r="AJ992" i="8"/>
  <c r="AM992" i="8"/>
  <c r="AN992" i="8"/>
  <c r="AQ992" i="8"/>
  <c r="AR992" i="8"/>
  <c r="W105" i="8"/>
  <c r="X105" i="8"/>
  <c r="AA105" i="8"/>
  <c r="AB105" i="8"/>
  <c r="AE105" i="8"/>
  <c r="AF105" i="8"/>
  <c r="AI105" i="8"/>
  <c r="AJ105" i="8"/>
  <c r="AM105" i="8"/>
  <c r="AN105" i="8"/>
  <c r="AQ105" i="8"/>
  <c r="AR105" i="8"/>
  <c r="W927" i="8"/>
  <c r="X927" i="8"/>
  <c r="AA927" i="8"/>
  <c r="AB927" i="8"/>
  <c r="AE927" i="8"/>
  <c r="AF927" i="8"/>
  <c r="AI927" i="8"/>
  <c r="AJ927" i="8"/>
  <c r="AM927" i="8"/>
  <c r="AN927" i="8"/>
  <c r="AQ927" i="8"/>
  <c r="AR927" i="8"/>
  <c r="W200" i="8"/>
  <c r="X200" i="8"/>
  <c r="AA200" i="8"/>
  <c r="AB200" i="8"/>
  <c r="AE200" i="8"/>
  <c r="AF200" i="8"/>
  <c r="AI200" i="8"/>
  <c r="AJ200" i="8"/>
  <c r="AM200" i="8"/>
  <c r="AN200" i="8"/>
  <c r="AQ200" i="8"/>
  <c r="AR200" i="8"/>
  <c r="W381" i="8"/>
  <c r="X381" i="8"/>
  <c r="AA381" i="8"/>
  <c r="AB381" i="8"/>
  <c r="AE381" i="8"/>
  <c r="AF381" i="8"/>
  <c r="AI381" i="8"/>
  <c r="AJ381" i="8"/>
  <c r="AM381" i="8"/>
  <c r="AN381" i="8"/>
  <c r="AQ381" i="8"/>
  <c r="AR381" i="8"/>
  <c r="W1108" i="8"/>
  <c r="X1108" i="8"/>
  <c r="AA1108" i="8"/>
  <c r="AB1108" i="8"/>
  <c r="AE1108" i="8"/>
  <c r="AF1108" i="8"/>
  <c r="AI1108" i="8"/>
  <c r="AJ1108" i="8"/>
  <c r="AM1108" i="8"/>
  <c r="AN1108" i="8"/>
  <c r="AQ1108" i="8"/>
  <c r="AR1108" i="8"/>
  <c r="W865" i="8"/>
  <c r="X865" i="8"/>
  <c r="AA865" i="8"/>
  <c r="AB865" i="8"/>
  <c r="AE865" i="8"/>
  <c r="AF865" i="8"/>
  <c r="AI865" i="8"/>
  <c r="AJ865" i="8"/>
  <c r="AM865" i="8"/>
  <c r="AN865" i="8"/>
  <c r="AQ865" i="8"/>
  <c r="AR865" i="8"/>
  <c r="W973" i="8"/>
  <c r="X973" i="8"/>
  <c r="AA973" i="8"/>
  <c r="AB973" i="8"/>
  <c r="AE973" i="8"/>
  <c r="AF973" i="8"/>
  <c r="AI973" i="8"/>
  <c r="AJ973" i="8"/>
  <c r="AM973" i="8"/>
  <c r="AN973" i="8"/>
  <c r="AQ973" i="8"/>
  <c r="AR973" i="8"/>
  <c r="W1009" i="8"/>
  <c r="X1009" i="8"/>
  <c r="AA1009" i="8"/>
  <c r="AB1009" i="8"/>
  <c r="AE1009" i="8"/>
  <c r="AF1009" i="8"/>
  <c r="AI1009" i="8"/>
  <c r="AJ1009" i="8"/>
  <c r="AM1009" i="8"/>
  <c r="AN1009" i="8"/>
  <c r="AQ1009" i="8"/>
  <c r="AR1009" i="8"/>
  <c r="W1055" i="8"/>
  <c r="X1055" i="8"/>
  <c r="AA1055" i="8"/>
  <c r="AB1055" i="8"/>
  <c r="AE1055" i="8"/>
  <c r="AF1055" i="8"/>
  <c r="AI1055" i="8"/>
  <c r="AJ1055" i="8"/>
  <c r="AM1055" i="8"/>
  <c r="AN1055" i="8"/>
  <c r="AQ1055" i="8"/>
  <c r="AR1055" i="8"/>
  <c r="W213" i="8"/>
  <c r="X213" i="8"/>
  <c r="AA213" i="8"/>
  <c r="AB213" i="8"/>
  <c r="AE213" i="8"/>
  <c r="AF213" i="8"/>
  <c r="AI213" i="8"/>
  <c r="AJ213" i="8"/>
  <c r="AM213" i="8"/>
  <c r="AN213" i="8"/>
  <c r="AQ213" i="8"/>
  <c r="AR213" i="8"/>
  <c r="W854" i="8"/>
  <c r="X854" i="8"/>
  <c r="AA854" i="8"/>
  <c r="AB854" i="8"/>
  <c r="AE854" i="8"/>
  <c r="AF854" i="8"/>
  <c r="AI854" i="8"/>
  <c r="AJ854" i="8"/>
  <c r="AM854" i="8"/>
  <c r="AN854" i="8"/>
  <c r="AQ854" i="8"/>
  <c r="AR854" i="8"/>
  <c r="W9" i="8"/>
  <c r="X9" i="8"/>
  <c r="AA9" i="8"/>
  <c r="AB9" i="8"/>
  <c r="AE9" i="8"/>
  <c r="AF9" i="8"/>
  <c r="AI9" i="8"/>
  <c r="AJ9" i="8"/>
  <c r="AM9" i="8"/>
  <c r="AN9" i="8"/>
  <c r="AQ9" i="8"/>
  <c r="AR9" i="8"/>
  <c r="W899" i="8"/>
  <c r="X899" i="8"/>
  <c r="AA899" i="8"/>
  <c r="AB899" i="8"/>
  <c r="AE899" i="8"/>
  <c r="AF899" i="8"/>
  <c r="AI899" i="8"/>
  <c r="AJ899" i="8"/>
  <c r="AM899" i="8"/>
  <c r="AN899" i="8"/>
  <c r="AQ899" i="8"/>
  <c r="AR899" i="8"/>
  <c r="W19" i="8"/>
  <c r="X19" i="8"/>
  <c r="AA19" i="8"/>
  <c r="AB19" i="8"/>
  <c r="AE19" i="8"/>
  <c r="AF19" i="8"/>
  <c r="AI19" i="8"/>
  <c r="AJ19" i="8"/>
  <c r="AM19" i="8"/>
  <c r="AN19" i="8"/>
  <c r="AQ19" i="8"/>
  <c r="AR19" i="8"/>
  <c r="W846" i="8"/>
  <c r="X846" i="8"/>
  <c r="AA846" i="8"/>
  <c r="AB846" i="8"/>
  <c r="AE846" i="8"/>
  <c r="AF846" i="8"/>
  <c r="AI846" i="8"/>
  <c r="AJ846" i="8"/>
  <c r="AM846" i="8"/>
  <c r="AN846" i="8"/>
  <c r="AQ846" i="8"/>
  <c r="AR846" i="8"/>
  <c r="W124" i="8"/>
  <c r="X124" i="8"/>
  <c r="AA124" i="8"/>
  <c r="AB124" i="8"/>
  <c r="AE124" i="8"/>
  <c r="AF124" i="8"/>
  <c r="AI124" i="8"/>
  <c r="AJ124" i="8"/>
  <c r="AM124" i="8"/>
  <c r="AN124" i="8"/>
  <c r="AQ124" i="8"/>
  <c r="AR124" i="8"/>
  <c r="W38" i="8"/>
  <c r="X38" i="8"/>
  <c r="AA38" i="8"/>
  <c r="AB38" i="8"/>
  <c r="AE38" i="8"/>
  <c r="AF38" i="8"/>
  <c r="AI38" i="8"/>
  <c r="AJ38" i="8"/>
  <c r="AM38" i="8"/>
  <c r="AN38" i="8"/>
  <c r="AQ38" i="8"/>
  <c r="AR38" i="8"/>
  <c r="W883" i="8"/>
  <c r="X883" i="8"/>
  <c r="AA883" i="8"/>
  <c r="AB883" i="8"/>
  <c r="AE883" i="8"/>
  <c r="AF883" i="8"/>
  <c r="AI883" i="8"/>
  <c r="AJ883" i="8"/>
  <c r="AM883" i="8"/>
  <c r="AN883" i="8"/>
  <c r="AQ883" i="8"/>
  <c r="AR883" i="8"/>
  <c r="W195" i="8"/>
  <c r="X195" i="8"/>
  <c r="AA195" i="8"/>
  <c r="AB195" i="8"/>
  <c r="AE195" i="8"/>
  <c r="AF195" i="8"/>
  <c r="AI195" i="8"/>
  <c r="AJ195" i="8"/>
  <c r="AM195" i="8"/>
  <c r="AN195" i="8"/>
  <c r="AQ195" i="8"/>
  <c r="AR195" i="8"/>
  <c r="W206" i="8"/>
  <c r="X206" i="8"/>
  <c r="AA206" i="8"/>
  <c r="AB206" i="8"/>
  <c r="AE206" i="8"/>
  <c r="AF206" i="8"/>
  <c r="AI206" i="8"/>
  <c r="AJ206" i="8"/>
  <c r="AM206" i="8"/>
  <c r="AN206" i="8"/>
  <c r="AQ206" i="8"/>
  <c r="AR206" i="8"/>
  <c r="W186" i="8"/>
  <c r="X186" i="8"/>
  <c r="AA186" i="8"/>
  <c r="AB186" i="8"/>
  <c r="AE186" i="8"/>
  <c r="AF186" i="8"/>
  <c r="AI186" i="8"/>
  <c r="AJ186" i="8"/>
  <c r="AM186" i="8"/>
  <c r="AN186" i="8"/>
  <c r="AQ186" i="8"/>
  <c r="AR186" i="8"/>
  <c r="W395" i="8"/>
  <c r="X395" i="8"/>
  <c r="AA395" i="8"/>
  <c r="AB395" i="8"/>
  <c r="AE395" i="8"/>
  <c r="AF395" i="8"/>
  <c r="AI395" i="8"/>
  <c r="AJ395" i="8"/>
  <c r="AM395" i="8"/>
  <c r="AN395" i="8"/>
  <c r="AQ395" i="8"/>
  <c r="AR395" i="8"/>
  <c r="W180" i="8"/>
  <c r="X180" i="8"/>
  <c r="AA180" i="8"/>
  <c r="AB180" i="8"/>
  <c r="AE180" i="8"/>
  <c r="AF180" i="8"/>
  <c r="AI180" i="8"/>
  <c r="AJ180" i="8"/>
  <c r="AM180" i="8"/>
  <c r="AN180" i="8"/>
  <c r="AQ180" i="8"/>
  <c r="AR180" i="8"/>
  <c r="W141" i="8"/>
  <c r="X141" i="8"/>
  <c r="AA141" i="8"/>
  <c r="AB141" i="8"/>
  <c r="AE141" i="8"/>
  <c r="AF141" i="8"/>
  <c r="AI141" i="8"/>
  <c r="AJ141" i="8"/>
  <c r="AM141" i="8"/>
  <c r="AN141" i="8"/>
  <c r="AQ141" i="8"/>
  <c r="AR141" i="8"/>
  <c r="W1031" i="8"/>
  <c r="X1031" i="8"/>
  <c r="AA1031" i="8"/>
  <c r="AB1031" i="8"/>
  <c r="AE1031" i="8"/>
  <c r="AF1031" i="8"/>
  <c r="AI1031" i="8"/>
  <c r="AJ1031" i="8"/>
  <c r="AM1031" i="8"/>
  <c r="AN1031" i="8"/>
  <c r="AQ1031" i="8"/>
  <c r="AR1031" i="8"/>
  <c r="W813" i="8"/>
  <c r="X813" i="8"/>
  <c r="AA813" i="8"/>
  <c r="AB813" i="8"/>
  <c r="AE813" i="8"/>
  <c r="AF813" i="8"/>
  <c r="AI813" i="8"/>
  <c r="AJ813" i="8"/>
  <c r="AM813" i="8"/>
  <c r="AN813" i="8"/>
  <c r="AQ813" i="8"/>
  <c r="AR813" i="8"/>
  <c r="W936" i="8"/>
  <c r="X936" i="8"/>
  <c r="AA936" i="8"/>
  <c r="AB936" i="8"/>
  <c r="AE936" i="8"/>
  <c r="AF936" i="8"/>
  <c r="AI936" i="8"/>
  <c r="AJ936" i="8"/>
  <c r="AM936" i="8"/>
  <c r="AN936" i="8"/>
  <c r="AQ936" i="8"/>
  <c r="AR936" i="8"/>
  <c r="W444" i="8"/>
  <c r="X444" i="8"/>
  <c r="AA444" i="8"/>
  <c r="AB444" i="8"/>
  <c r="AE444" i="8"/>
  <c r="AF444" i="8"/>
  <c r="AI444" i="8"/>
  <c r="AJ444" i="8"/>
  <c r="AM444" i="8"/>
  <c r="AN444" i="8"/>
  <c r="AQ444" i="8"/>
  <c r="AR444" i="8"/>
  <c r="W360" i="8"/>
  <c r="X360" i="8"/>
  <c r="AA360" i="8"/>
  <c r="AB360" i="8"/>
  <c r="AE360" i="8"/>
  <c r="AF360" i="8"/>
  <c r="AI360" i="8"/>
  <c r="AJ360" i="8"/>
  <c r="AM360" i="8"/>
  <c r="AN360" i="8"/>
  <c r="AQ360" i="8"/>
  <c r="AR360" i="8"/>
  <c r="W474" i="8"/>
  <c r="X474" i="8"/>
  <c r="AA474" i="8"/>
  <c r="AB474" i="8"/>
  <c r="AE474" i="8"/>
  <c r="AF474" i="8"/>
  <c r="AI474" i="8"/>
  <c r="AJ474" i="8"/>
  <c r="AM474" i="8"/>
  <c r="AN474" i="8"/>
  <c r="AQ474" i="8"/>
  <c r="AR474" i="8"/>
  <c r="W710" i="8"/>
  <c r="X710" i="8"/>
  <c r="AA710" i="8"/>
  <c r="AB710" i="8"/>
  <c r="AE710" i="8"/>
  <c r="AF710" i="8"/>
  <c r="AI710" i="8"/>
  <c r="AJ710" i="8"/>
  <c r="AM710" i="8"/>
  <c r="AN710" i="8"/>
  <c r="AQ710" i="8"/>
  <c r="AR710" i="8"/>
  <c r="W388" i="8"/>
  <c r="X388" i="8"/>
  <c r="AA388" i="8"/>
  <c r="AB388" i="8"/>
  <c r="AE388" i="8"/>
  <c r="AF388" i="8"/>
  <c r="AI388" i="8"/>
  <c r="AJ388" i="8"/>
  <c r="AM388" i="8"/>
  <c r="AN388" i="8"/>
  <c r="AQ388" i="8"/>
  <c r="AR388" i="8"/>
  <c r="W488" i="8"/>
  <c r="X488" i="8"/>
  <c r="AA488" i="8"/>
  <c r="AB488" i="8"/>
  <c r="AE488" i="8"/>
  <c r="AF488" i="8"/>
  <c r="AI488" i="8"/>
  <c r="AJ488" i="8"/>
  <c r="AM488" i="8"/>
  <c r="AN488" i="8"/>
  <c r="AQ488" i="8"/>
  <c r="AR488" i="8"/>
  <c r="W1065" i="8"/>
  <c r="X1065" i="8"/>
  <c r="AA1065" i="8"/>
  <c r="AB1065" i="8"/>
  <c r="AE1065" i="8"/>
  <c r="AF1065" i="8"/>
  <c r="AI1065" i="8"/>
  <c r="AJ1065" i="8"/>
  <c r="AM1065" i="8"/>
  <c r="AN1065" i="8"/>
  <c r="AQ1065" i="8"/>
  <c r="AR1065" i="8"/>
  <c r="W740" i="8"/>
  <c r="X740" i="8"/>
  <c r="AA740" i="8"/>
  <c r="AB740" i="8"/>
  <c r="AE740" i="8"/>
  <c r="AF740" i="8"/>
  <c r="AI740" i="8"/>
  <c r="AJ740" i="8"/>
  <c r="AM740" i="8"/>
  <c r="AN740" i="8"/>
  <c r="AQ740" i="8"/>
  <c r="AR740" i="8"/>
  <c r="W106" i="8"/>
  <c r="X106" i="8"/>
  <c r="AA106" i="8"/>
  <c r="AB106" i="8"/>
  <c r="AE106" i="8"/>
  <c r="AF106" i="8"/>
  <c r="AI106" i="8"/>
  <c r="AJ106" i="8"/>
  <c r="AM106" i="8"/>
  <c r="AN106" i="8"/>
  <c r="AQ106" i="8"/>
  <c r="AR106" i="8"/>
  <c r="W365" i="8"/>
  <c r="X365" i="8"/>
  <c r="AA365" i="8"/>
  <c r="AB365" i="8"/>
  <c r="AE365" i="8"/>
  <c r="AF365" i="8"/>
  <c r="AI365" i="8"/>
  <c r="AJ365" i="8"/>
  <c r="AM365" i="8"/>
  <c r="AN365" i="8"/>
  <c r="AQ365" i="8"/>
  <c r="AR365" i="8"/>
  <c r="W193" i="8"/>
  <c r="X193" i="8"/>
  <c r="AA193" i="8"/>
  <c r="AB193" i="8"/>
  <c r="AE193" i="8"/>
  <c r="AF193" i="8"/>
  <c r="AI193" i="8"/>
  <c r="AJ193" i="8"/>
  <c r="AM193" i="8"/>
  <c r="AN193" i="8"/>
  <c r="AQ193" i="8"/>
  <c r="AR193" i="8"/>
  <c r="W42" i="8"/>
  <c r="X42" i="8"/>
  <c r="AA42" i="8"/>
  <c r="AB42" i="8"/>
  <c r="AE42" i="8"/>
  <c r="AF42" i="8"/>
  <c r="AI42" i="8"/>
  <c r="AJ42" i="8"/>
  <c r="AM42" i="8"/>
  <c r="AN42" i="8"/>
  <c r="AQ42" i="8"/>
  <c r="AR42" i="8"/>
  <c r="W368" i="8"/>
  <c r="X368" i="8"/>
  <c r="AA368" i="8"/>
  <c r="AB368" i="8"/>
  <c r="AE368" i="8"/>
  <c r="AF368" i="8"/>
  <c r="AI368" i="8"/>
  <c r="AJ368" i="8"/>
  <c r="AM368" i="8"/>
  <c r="AN368" i="8"/>
  <c r="AQ368" i="8"/>
  <c r="AR368" i="8"/>
  <c r="W536" i="8"/>
  <c r="X536" i="8"/>
  <c r="AA536" i="8"/>
  <c r="AB536" i="8"/>
  <c r="AE536" i="8"/>
  <c r="AF536" i="8"/>
  <c r="AI536" i="8"/>
  <c r="AJ536" i="8"/>
  <c r="AM536" i="8"/>
  <c r="AN536" i="8"/>
  <c r="AQ536" i="8"/>
  <c r="AR536" i="8"/>
  <c r="W780" i="8"/>
  <c r="X780" i="8"/>
  <c r="AA780" i="8"/>
  <c r="AB780" i="8"/>
  <c r="AE780" i="8"/>
  <c r="AF780" i="8"/>
  <c r="AI780" i="8"/>
  <c r="AJ780" i="8"/>
  <c r="AM780" i="8"/>
  <c r="AN780" i="8"/>
  <c r="AQ780" i="8"/>
  <c r="AR780" i="8"/>
  <c r="W751" i="8"/>
  <c r="X751" i="8"/>
  <c r="AA751" i="8"/>
  <c r="AB751" i="8"/>
  <c r="AE751" i="8"/>
  <c r="AF751" i="8"/>
  <c r="AI751" i="8"/>
  <c r="AJ751" i="8"/>
  <c r="AM751" i="8"/>
  <c r="AN751" i="8"/>
  <c r="AQ751" i="8"/>
  <c r="AR751" i="8"/>
  <c r="W168" i="8"/>
  <c r="X168" i="8"/>
  <c r="AA168" i="8"/>
  <c r="AB168" i="8"/>
  <c r="AE168" i="8"/>
  <c r="AF168" i="8"/>
  <c r="AI168" i="8"/>
  <c r="AJ168" i="8"/>
  <c r="AM168" i="8"/>
  <c r="AN168" i="8"/>
  <c r="AQ168" i="8"/>
  <c r="AR168" i="8"/>
  <c r="W1097" i="8"/>
  <c r="X1097" i="8"/>
  <c r="AA1097" i="8"/>
  <c r="AB1097" i="8"/>
  <c r="AE1097" i="8"/>
  <c r="AF1097" i="8"/>
  <c r="AI1097" i="8"/>
  <c r="AJ1097" i="8"/>
  <c r="AM1097" i="8"/>
  <c r="AN1097" i="8"/>
  <c r="AQ1097" i="8"/>
  <c r="AR1097" i="8"/>
  <c r="W653" i="8"/>
  <c r="X653" i="8"/>
  <c r="AA653" i="8"/>
  <c r="AB653" i="8"/>
  <c r="AE653" i="8"/>
  <c r="AF653" i="8"/>
  <c r="AI653" i="8"/>
  <c r="AJ653" i="8"/>
  <c r="AM653" i="8"/>
  <c r="AN653" i="8"/>
  <c r="AQ653" i="8"/>
  <c r="AR653" i="8"/>
  <c r="W786" i="8"/>
  <c r="X786" i="8"/>
  <c r="AA786" i="8"/>
  <c r="AB786" i="8"/>
  <c r="AE786" i="8"/>
  <c r="AF786" i="8"/>
  <c r="AI786" i="8"/>
  <c r="AJ786" i="8"/>
  <c r="AM786" i="8"/>
  <c r="AN786" i="8"/>
  <c r="AQ786" i="8"/>
  <c r="AR786" i="8"/>
  <c r="W252" i="8"/>
  <c r="X252" i="8"/>
  <c r="AA252" i="8"/>
  <c r="AB252" i="8"/>
  <c r="AE252" i="8"/>
  <c r="AF252" i="8"/>
  <c r="AI252" i="8"/>
  <c r="AJ252" i="8"/>
  <c r="AM252" i="8"/>
  <c r="AN252" i="8"/>
  <c r="AQ252" i="8"/>
  <c r="AR252" i="8"/>
  <c r="W917" i="8"/>
  <c r="X917" i="8"/>
  <c r="AA917" i="8"/>
  <c r="AB917" i="8"/>
  <c r="AE917" i="8"/>
  <c r="AF917" i="8"/>
  <c r="AI917" i="8"/>
  <c r="AJ917" i="8"/>
  <c r="AM917" i="8"/>
  <c r="AN917" i="8"/>
  <c r="AQ917" i="8"/>
  <c r="AR917" i="8"/>
  <c r="W651" i="8"/>
  <c r="X651" i="8"/>
  <c r="AA651" i="8"/>
  <c r="AB651" i="8"/>
  <c r="AE651" i="8"/>
  <c r="AF651" i="8"/>
  <c r="AI651" i="8"/>
  <c r="AJ651" i="8"/>
  <c r="AM651" i="8"/>
  <c r="AN651" i="8"/>
  <c r="AQ651" i="8"/>
  <c r="AR651" i="8"/>
  <c r="W878" i="8"/>
  <c r="X878" i="8"/>
  <c r="AA878" i="8"/>
  <c r="AB878" i="8"/>
  <c r="AE878" i="8"/>
  <c r="AF878" i="8"/>
  <c r="AI878" i="8"/>
  <c r="AJ878" i="8"/>
  <c r="AM878" i="8"/>
  <c r="AN878" i="8"/>
  <c r="AQ878" i="8"/>
  <c r="AR878" i="8"/>
  <c r="W362" i="8"/>
  <c r="X362" i="8"/>
  <c r="AA362" i="8"/>
  <c r="AB362" i="8"/>
  <c r="AE362" i="8"/>
  <c r="AF362" i="8"/>
  <c r="AI362" i="8"/>
  <c r="AJ362" i="8"/>
  <c r="AM362" i="8"/>
  <c r="AN362" i="8"/>
  <c r="AQ362" i="8"/>
  <c r="AR362" i="8"/>
  <c r="W102" i="8"/>
  <c r="X102" i="8"/>
  <c r="AA102" i="8"/>
  <c r="AB102" i="8"/>
  <c r="AE102" i="8"/>
  <c r="AF102" i="8"/>
  <c r="AI102" i="8"/>
  <c r="AJ102" i="8"/>
  <c r="AM102" i="8"/>
  <c r="AN102" i="8"/>
  <c r="AQ102" i="8"/>
  <c r="AR102" i="8"/>
  <c r="W448" i="8"/>
  <c r="X448" i="8"/>
  <c r="AA448" i="8"/>
  <c r="AB448" i="8"/>
  <c r="AE448" i="8"/>
  <c r="AF448" i="8"/>
  <c r="AI448" i="8"/>
  <c r="AJ448" i="8"/>
  <c r="AM448" i="8"/>
  <c r="AN448" i="8"/>
  <c r="AQ448" i="8"/>
  <c r="AR448" i="8"/>
  <c r="W201" i="8"/>
  <c r="X201" i="8"/>
  <c r="AA201" i="8"/>
  <c r="AB201" i="8"/>
  <c r="AE201" i="8"/>
  <c r="AF201" i="8"/>
  <c r="AI201" i="8"/>
  <c r="AJ201" i="8"/>
  <c r="AM201" i="8"/>
  <c r="AN201" i="8"/>
  <c r="AQ201" i="8"/>
  <c r="AR201" i="8"/>
  <c r="W502" i="8"/>
  <c r="X502" i="8"/>
  <c r="AA502" i="8"/>
  <c r="AB502" i="8"/>
  <c r="AE502" i="8"/>
  <c r="AF502" i="8"/>
  <c r="AI502" i="8"/>
  <c r="AJ502" i="8"/>
  <c r="AM502" i="8"/>
  <c r="AN502" i="8"/>
  <c r="AQ502" i="8"/>
  <c r="AR502" i="8"/>
  <c r="W307" i="8"/>
  <c r="X307" i="8"/>
  <c r="AA307" i="8"/>
  <c r="AB307" i="8"/>
  <c r="AE307" i="8"/>
  <c r="AF307" i="8"/>
  <c r="AI307" i="8"/>
  <c r="AJ307" i="8"/>
  <c r="AM307" i="8"/>
  <c r="AN307" i="8"/>
  <c r="AQ307" i="8"/>
  <c r="AR307" i="8"/>
  <c r="W940" i="8"/>
  <c r="X940" i="8"/>
  <c r="AA940" i="8"/>
  <c r="AB940" i="8"/>
  <c r="AE940" i="8"/>
  <c r="AF940" i="8"/>
  <c r="AI940" i="8"/>
  <c r="AJ940" i="8"/>
  <c r="AM940" i="8"/>
  <c r="AN940" i="8"/>
  <c r="AQ940" i="8"/>
  <c r="AR940" i="8"/>
  <c r="W276" i="8"/>
  <c r="X276" i="8"/>
  <c r="AA276" i="8"/>
  <c r="AB276" i="8"/>
  <c r="AE276" i="8"/>
  <c r="AF276" i="8"/>
  <c r="AI276" i="8"/>
  <c r="AJ276" i="8"/>
  <c r="AM276" i="8"/>
  <c r="AN276" i="8"/>
  <c r="AQ276" i="8"/>
  <c r="AR276" i="8"/>
  <c r="W957" i="8"/>
  <c r="X957" i="8"/>
  <c r="AA957" i="8"/>
  <c r="AB957" i="8"/>
  <c r="AE957" i="8"/>
  <c r="AF957" i="8"/>
  <c r="AI957" i="8"/>
  <c r="AJ957" i="8"/>
  <c r="AM957" i="8"/>
  <c r="AN957" i="8"/>
  <c r="AQ957" i="8"/>
  <c r="AR957" i="8"/>
  <c r="W91" i="8"/>
  <c r="X91" i="8"/>
  <c r="AA91" i="8"/>
  <c r="AB91" i="8"/>
  <c r="AE91" i="8"/>
  <c r="AF91" i="8"/>
  <c r="AI91" i="8"/>
  <c r="AJ91" i="8"/>
  <c r="AM91" i="8"/>
  <c r="AN91" i="8"/>
  <c r="AQ91" i="8"/>
  <c r="AR91" i="8"/>
  <c r="W1098" i="8"/>
  <c r="X1098" i="8"/>
  <c r="AA1098" i="8"/>
  <c r="AB1098" i="8"/>
  <c r="AE1098" i="8"/>
  <c r="AF1098" i="8"/>
  <c r="AI1098" i="8"/>
  <c r="AJ1098" i="8"/>
  <c r="AM1098" i="8"/>
  <c r="AN1098" i="8"/>
  <c r="AQ1098" i="8"/>
  <c r="AR1098" i="8"/>
  <c r="W134" i="8"/>
  <c r="X134" i="8"/>
  <c r="AA134" i="8"/>
  <c r="AB134" i="8"/>
  <c r="AE134" i="8"/>
  <c r="AF134" i="8"/>
  <c r="AI134" i="8"/>
  <c r="AJ134" i="8"/>
  <c r="AM134" i="8"/>
  <c r="AN134" i="8"/>
  <c r="AQ134" i="8"/>
  <c r="AR134" i="8"/>
  <c r="W398" i="8"/>
  <c r="X398" i="8"/>
  <c r="AA398" i="8"/>
  <c r="AB398" i="8"/>
  <c r="AE398" i="8"/>
  <c r="AF398" i="8"/>
  <c r="AI398" i="8"/>
  <c r="AJ398" i="8"/>
  <c r="AM398" i="8"/>
  <c r="AN398" i="8"/>
  <c r="AQ398" i="8"/>
  <c r="AR398" i="8"/>
  <c r="W136" i="8"/>
  <c r="X136" i="8"/>
  <c r="AA136" i="8"/>
  <c r="AB136" i="8"/>
  <c r="AE136" i="8"/>
  <c r="AF136" i="8"/>
  <c r="AI136" i="8"/>
  <c r="AJ136" i="8"/>
  <c r="AM136" i="8"/>
  <c r="AN136" i="8"/>
  <c r="AQ136" i="8"/>
  <c r="AR136" i="8"/>
  <c r="W35" i="8"/>
  <c r="X35" i="8"/>
  <c r="AA35" i="8"/>
  <c r="AB35" i="8"/>
  <c r="AE35" i="8"/>
  <c r="AF35" i="8"/>
  <c r="AI35" i="8"/>
  <c r="AJ35" i="8"/>
  <c r="AM35" i="8"/>
  <c r="AN35" i="8"/>
  <c r="AQ35" i="8"/>
  <c r="AR35" i="8"/>
  <c r="W500" i="8"/>
  <c r="X500" i="8"/>
  <c r="AA500" i="8"/>
  <c r="AB500" i="8"/>
  <c r="AE500" i="8"/>
  <c r="AF500" i="8"/>
  <c r="AI500" i="8"/>
  <c r="AJ500" i="8"/>
  <c r="AM500" i="8"/>
  <c r="AN500" i="8"/>
  <c r="AQ500" i="8"/>
  <c r="AR500" i="8"/>
  <c r="W279" i="8"/>
  <c r="X279" i="8"/>
  <c r="AA279" i="8"/>
  <c r="AB279" i="8"/>
  <c r="AE279" i="8"/>
  <c r="AF279" i="8"/>
  <c r="AI279" i="8"/>
  <c r="AJ279" i="8"/>
  <c r="AM279" i="8"/>
  <c r="AN279" i="8"/>
  <c r="AQ279" i="8"/>
  <c r="AR279" i="8"/>
  <c r="W304" i="8"/>
  <c r="X304" i="8"/>
  <c r="AA304" i="8"/>
  <c r="AB304" i="8"/>
  <c r="AE304" i="8"/>
  <c r="AF304" i="8"/>
  <c r="AI304" i="8"/>
  <c r="AJ304" i="8"/>
  <c r="AM304" i="8"/>
  <c r="AN304" i="8"/>
  <c r="AQ304" i="8"/>
  <c r="AR304" i="8"/>
  <c r="W178" i="8"/>
  <c r="X178" i="8"/>
  <c r="AA178" i="8"/>
  <c r="AB178" i="8"/>
  <c r="AE178" i="8"/>
  <c r="AF178" i="8"/>
  <c r="AI178" i="8"/>
  <c r="AJ178" i="8"/>
  <c r="AM178" i="8"/>
  <c r="AN178" i="8"/>
  <c r="AQ178" i="8"/>
  <c r="AR178" i="8"/>
  <c r="W26" i="8"/>
  <c r="X26" i="8"/>
  <c r="AA26" i="8"/>
  <c r="AB26" i="8"/>
  <c r="AE26" i="8"/>
  <c r="AF26" i="8"/>
  <c r="AI26" i="8"/>
  <c r="AJ26" i="8"/>
  <c r="AM26" i="8"/>
  <c r="AN26" i="8"/>
  <c r="AQ26" i="8"/>
  <c r="AR26" i="8"/>
  <c r="W472" i="8"/>
  <c r="X472" i="8"/>
  <c r="AA472" i="8"/>
  <c r="AB472" i="8"/>
  <c r="AE472" i="8"/>
  <c r="AF472" i="8"/>
  <c r="AI472" i="8"/>
  <c r="AJ472" i="8"/>
  <c r="AM472" i="8"/>
  <c r="AN472" i="8"/>
  <c r="AQ472" i="8"/>
  <c r="AR472" i="8"/>
  <c r="W752" i="8"/>
  <c r="X752" i="8"/>
  <c r="AA752" i="8"/>
  <c r="AB752" i="8"/>
  <c r="AE752" i="8"/>
  <c r="AF752" i="8"/>
  <c r="AI752" i="8"/>
  <c r="AJ752" i="8"/>
  <c r="AM752" i="8"/>
  <c r="AN752" i="8"/>
  <c r="AQ752" i="8"/>
  <c r="AR752" i="8"/>
  <c r="W760" i="8"/>
  <c r="X760" i="8"/>
  <c r="AA760" i="8"/>
  <c r="AB760" i="8"/>
  <c r="AE760" i="8"/>
  <c r="AF760" i="8"/>
  <c r="AI760" i="8"/>
  <c r="AJ760" i="8"/>
  <c r="AM760" i="8"/>
  <c r="AN760" i="8"/>
  <c r="AQ760" i="8"/>
  <c r="AR760" i="8"/>
  <c r="W379" i="8"/>
  <c r="X379" i="8"/>
  <c r="AA379" i="8"/>
  <c r="AB379" i="8"/>
  <c r="AE379" i="8"/>
  <c r="AF379" i="8"/>
  <c r="AI379" i="8"/>
  <c r="AJ379" i="8"/>
  <c r="AM379" i="8"/>
  <c r="AN379" i="8"/>
  <c r="AQ379" i="8"/>
  <c r="AR379" i="8"/>
  <c r="W387" i="8"/>
  <c r="X387" i="8"/>
  <c r="AA387" i="8"/>
  <c r="AB387" i="8"/>
  <c r="AE387" i="8"/>
  <c r="AF387" i="8"/>
  <c r="AI387" i="8"/>
  <c r="AJ387" i="8"/>
  <c r="AM387" i="8"/>
  <c r="AN387" i="8"/>
  <c r="AQ387" i="8"/>
  <c r="AR387" i="8"/>
  <c r="W147" i="8"/>
  <c r="X147" i="8"/>
  <c r="AA147" i="8"/>
  <c r="AB147" i="8"/>
  <c r="AE147" i="8"/>
  <c r="AF147" i="8"/>
  <c r="AI147" i="8"/>
  <c r="AJ147" i="8"/>
  <c r="AM147" i="8"/>
  <c r="AN147" i="8"/>
  <c r="AQ147" i="8"/>
  <c r="AR147" i="8"/>
  <c r="W118" i="8"/>
  <c r="X118" i="8"/>
  <c r="AA118" i="8"/>
  <c r="AB118" i="8"/>
  <c r="AE118" i="8"/>
  <c r="AF118" i="8"/>
  <c r="AI118" i="8"/>
  <c r="AJ118" i="8"/>
  <c r="AM118" i="8"/>
  <c r="AN118" i="8"/>
  <c r="AQ118" i="8"/>
  <c r="AR118" i="8"/>
  <c r="W246" i="8"/>
  <c r="X246" i="8"/>
  <c r="AA246" i="8"/>
  <c r="AB246" i="8"/>
  <c r="AE246" i="8"/>
  <c r="AF246" i="8"/>
  <c r="AI246" i="8"/>
  <c r="AJ246" i="8"/>
  <c r="AM246" i="8"/>
  <c r="AN246" i="8"/>
  <c r="AQ246" i="8"/>
  <c r="AR246" i="8"/>
  <c r="W162" i="8"/>
  <c r="X162" i="8"/>
  <c r="AA162" i="8"/>
  <c r="AB162" i="8"/>
  <c r="AE162" i="8"/>
  <c r="AF162" i="8"/>
  <c r="AI162" i="8"/>
  <c r="AJ162" i="8"/>
  <c r="AM162" i="8"/>
  <c r="AN162" i="8"/>
  <c r="AQ162" i="8"/>
  <c r="AR162" i="8"/>
  <c r="W43" i="8"/>
  <c r="X43" i="8"/>
  <c r="AA43" i="8"/>
  <c r="AB43" i="8"/>
  <c r="AE43" i="8"/>
  <c r="AF43" i="8"/>
  <c r="AI43" i="8"/>
  <c r="AJ43" i="8"/>
  <c r="AM43" i="8"/>
  <c r="AN43" i="8"/>
  <c r="AQ43" i="8"/>
  <c r="AR43" i="8"/>
  <c r="W218" i="8"/>
  <c r="X218" i="8"/>
  <c r="AA218" i="8"/>
  <c r="AB218" i="8"/>
  <c r="AE218" i="8"/>
  <c r="AF218" i="8"/>
  <c r="AI218" i="8"/>
  <c r="AJ218" i="8"/>
  <c r="AM218" i="8"/>
  <c r="AN218" i="8"/>
  <c r="AQ218" i="8"/>
  <c r="AR218" i="8"/>
  <c r="W313" i="8"/>
  <c r="X313" i="8"/>
  <c r="AA313" i="8"/>
  <c r="AB313" i="8"/>
  <c r="AE313" i="8"/>
  <c r="AF313" i="8"/>
  <c r="AI313" i="8"/>
  <c r="AJ313" i="8"/>
  <c r="AM313" i="8"/>
  <c r="AN313" i="8"/>
  <c r="AQ313" i="8"/>
  <c r="AR313" i="8"/>
  <c r="W148" i="8"/>
  <c r="X148" i="8"/>
  <c r="AA148" i="8"/>
  <c r="AB148" i="8"/>
  <c r="AE148" i="8"/>
  <c r="AF148" i="8"/>
  <c r="AI148" i="8"/>
  <c r="AJ148" i="8"/>
  <c r="AM148" i="8"/>
  <c r="AN148" i="8"/>
  <c r="AQ148" i="8"/>
  <c r="AR148" i="8"/>
  <c r="W333" i="8"/>
  <c r="X333" i="8"/>
  <c r="AA333" i="8"/>
  <c r="AB333" i="8"/>
  <c r="AE333" i="8"/>
  <c r="AF333" i="8"/>
  <c r="AI333" i="8"/>
  <c r="AJ333" i="8"/>
  <c r="AM333" i="8"/>
  <c r="AN333" i="8"/>
  <c r="AQ333" i="8"/>
  <c r="AR333" i="8"/>
  <c r="W157" i="8"/>
  <c r="X157" i="8"/>
  <c r="AA157" i="8"/>
  <c r="AB157" i="8"/>
  <c r="AE157" i="8"/>
  <c r="AF157" i="8"/>
  <c r="AI157" i="8"/>
  <c r="AJ157" i="8"/>
  <c r="AM157" i="8"/>
  <c r="AN157" i="8"/>
  <c r="AQ157" i="8"/>
  <c r="AR157" i="8"/>
  <c r="W427" i="8"/>
  <c r="X427" i="8"/>
  <c r="AA427" i="8"/>
  <c r="AB427" i="8"/>
  <c r="AE427" i="8"/>
  <c r="AF427" i="8"/>
  <c r="AI427" i="8"/>
  <c r="AJ427" i="8"/>
  <c r="AM427" i="8"/>
  <c r="AN427" i="8"/>
  <c r="AQ427" i="8"/>
  <c r="AR427" i="8"/>
  <c r="W930" i="8"/>
  <c r="X930" i="8"/>
  <c r="AA930" i="8"/>
  <c r="AB930" i="8"/>
  <c r="AE930" i="8"/>
  <c r="AF930" i="8"/>
  <c r="AI930" i="8"/>
  <c r="AJ930" i="8"/>
  <c r="AM930" i="8"/>
  <c r="AN930" i="8"/>
  <c r="AQ930" i="8"/>
  <c r="AR930" i="8"/>
  <c r="W882" i="8"/>
  <c r="X882" i="8"/>
  <c r="AA882" i="8"/>
  <c r="AB882" i="8"/>
  <c r="AE882" i="8"/>
  <c r="AF882" i="8"/>
  <c r="AI882" i="8"/>
  <c r="AJ882" i="8"/>
  <c r="AM882" i="8"/>
  <c r="AN882" i="8"/>
  <c r="AQ882" i="8"/>
  <c r="AR882" i="8"/>
  <c r="W294" i="8"/>
  <c r="X294" i="8"/>
  <c r="AA294" i="8"/>
  <c r="AB294" i="8"/>
  <c r="AE294" i="8"/>
  <c r="AF294" i="8"/>
  <c r="AI294" i="8"/>
  <c r="AJ294" i="8"/>
  <c r="AM294" i="8"/>
  <c r="AN294" i="8"/>
  <c r="AQ294" i="8"/>
  <c r="AR294" i="8"/>
  <c r="W41" i="8"/>
  <c r="X41" i="8"/>
  <c r="AA41" i="8"/>
  <c r="AB41" i="8"/>
  <c r="AE41" i="8"/>
  <c r="AF41" i="8"/>
  <c r="AI41" i="8"/>
  <c r="AJ41" i="8"/>
  <c r="AM41" i="8"/>
  <c r="AN41" i="8"/>
  <c r="AQ41" i="8"/>
  <c r="AR41" i="8"/>
  <c r="W763" i="8"/>
  <c r="X763" i="8"/>
  <c r="AA763" i="8"/>
  <c r="AB763" i="8"/>
  <c r="AE763" i="8"/>
  <c r="AF763" i="8"/>
  <c r="AI763" i="8"/>
  <c r="AJ763" i="8"/>
  <c r="AM763" i="8"/>
  <c r="AN763" i="8"/>
  <c r="AQ763" i="8"/>
  <c r="AR763" i="8"/>
  <c r="W327" i="8"/>
  <c r="X327" i="8"/>
  <c r="AA327" i="8"/>
  <c r="AB327" i="8"/>
  <c r="AE327" i="8"/>
  <c r="AF327" i="8"/>
  <c r="AI327" i="8"/>
  <c r="AJ327" i="8"/>
  <c r="AM327" i="8"/>
  <c r="AN327" i="8"/>
  <c r="AQ327" i="8"/>
  <c r="AR327" i="8"/>
  <c r="W873" i="8"/>
  <c r="X873" i="8"/>
  <c r="AA873" i="8"/>
  <c r="AB873" i="8"/>
  <c r="AE873" i="8"/>
  <c r="AF873" i="8"/>
  <c r="AI873" i="8"/>
  <c r="AJ873" i="8"/>
  <c r="AM873" i="8"/>
  <c r="AN873" i="8"/>
  <c r="AQ873" i="8"/>
  <c r="AR873" i="8"/>
  <c r="W397" i="8"/>
  <c r="X397" i="8"/>
  <c r="AA397" i="8"/>
  <c r="AB397" i="8"/>
  <c r="AE397" i="8"/>
  <c r="AF397" i="8"/>
  <c r="AI397" i="8"/>
  <c r="AJ397" i="8"/>
  <c r="AM397" i="8"/>
  <c r="AN397" i="8"/>
  <c r="AQ397" i="8"/>
  <c r="AR397" i="8"/>
  <c r="W931" i="8"/>
  <c r="X931" i="8"/>
  <c r="AA931" i="8"/>
  <c r="AB931" i="8"/>
  <c r="AE931" i="8"/>
  <c r="AF931" i="8"/>
  <c r="AI931" i="8"/>
  <c r="AJ931" i="8"/>
  <c r="AM931" i="8"/>
  <c r="AN931" i="8"/>
  <c r="AQ931" i="8"/>
  <c r="AR931" i="8"/>
  <c r="W25" i="8"/>
  <c r="X25" i="8"/>
  <c r="AA25" i="8"/>
  <c r="AB25" i="8"/>
  <c r="AE25" i="8"/>
  <c r="AF25" i="8"/>
  <c r="AI25" i="8"/>
  <c r="AJ25" i="8"/>
  <c r="AM25" i="8"/>
  <c r="AN25" i="8"/>
  <c r="AQ25" i="8"/>
  <c r="AR25" i="8"/>
  <c r="W817" i="8"/>
  <c r="X817" i="8"/>
  <c r="AA817" i="8"/>
  <c r="AB817" i="8"/>
  <c r="AE817" i="8"/>
  <c r="AF817" i="8"/>
  <c r="AI817" i="8"/>
  <c r="AJ817" i="8"/>
  <c r="AM817" i="8"/>
  <c r="AN817" i="8"/>
  <c r="AQ817" i="8"/>
  <c r="AR817" i="8"/>
  <c r="W844" i="8"/>
  <c r="X844" i="8"/>
  <c r="AA844" i="8"/>
  <c r="AB844" i="8"/>
  <c r="AE844" i="8"/>
  <c r="AF844" i="8"/>
  <c r="AI844" i="8"/>
  <c r="AJ844" i="8"/>
  <c r="AM844" i="8"/>
  <c r="AN844" i="8"/>
  <c r="AQ844" i="8"/>
  <c r="AR844" i="8"/>
  <c r="W986" i="8"/>
  <c r="X986" i="8"/>
  <c r="AA986" i="8"/>
  <c r="AB986" i="8"/>
  <c r="AE986" i="8"/>
  <c r="AF986" i="8"/>
  <c r="AI986" i="8"/>
  <c r="AJ986" i="8"/>
  <c r="AM986" i="8"/>
  <c r="AN986" i="8"/>
  <c r="AQ986" i="8"/>
  <c r="AR986" i="8"/>
  <c r="W478" i="8"/>
  <c r="X478" i="8"/>
  <c r="AA478" i="8"/>
  <c r="AB478" i="8"/>
  <c r="AE478" i="8"/>
  <c r="AF478" i="8"/>
  <c r="AI478" i="8"/>
  <c r="AJ478" i="8"/>
  <c r="AM478" i="8"/>
  <c r="AN478" i="8"/>
  <c r="AQ478" i="8"/>
  <c r="AR478" i="8"/>
  <c r="W171" i="8"/>
  <c r="X171" i="8"/>
  <c r="AA171" i="8"/>
  <c r="AB171" i="8"/>
  <c r="AE171" i="8"/>
  <c r="AF171" i="8"/>
  <c r="AI171" i="8"/>
  <c r="AJ171" i="8"/>
  <c r="AM171" i="8"/>
  <c r="AN171" i="8"/>
  <c r="AQ171" i="8"/>
  <c r="AR171" i="8"/>
  <c r="W487" i="8"/>
  <c r="X487" i="8"/>
  <c r="AA487" i="8"/>
  <c r="AB487" i="8"/>
  <c r="AE487" i="8"/>
  <c r="AF487" i="8"/>
  <c r="AI487" i="8"/>
  <c r="AJ487" i="8"/>
  <c r="AM487" i="8"/>
  <c r="AN487" i="8"/>
  <c r="AQ487" i="8"/>
  <c r="AR487" i="8"/>
  <c r="W271" i="8"/>
  <c r="X271" i="8"/>
  <c r="AA271" i="8"/>
  <c r="AB271" i="8"/>
  <c r="AE271" i="8"/>
  <c r="AF271" i="8"/>
  <c r="AI271" i="8"/>
  <c r="AJ271" i="8"/>
  <c r="AM271" i="8"/>
  <c r="AN271" i="8"/>
  <c r="AQ271" i="8"/>
  <c r="AR271" i="8"/>
  <c r="W798" i="8"/>
  <c r="X798" i="8"/>
  <c r="AA798" i="8"/>
  <c r="AB798" i="8"/>
  <c r="AE798" i="8"/>
  <c r="AF798" i="8"/>
  <c r="AI798" i="8"/>
  <c r="AJ798" i="8"/>
  <c r="AM798" i="8"/>
  <c r="AN798" i="8"/>
  <c r="AQ798" i="8"/>
  <c r="AR798" i="8"/>
  <c r="W85" i="8"/>
  <c r="X85" i="8"/>
  <c r="AA85" i="8"/>
  <c r="AB85" i="8"/>
  <c r="AE85" i="8"/>
  <c r="AF85" i="8"/>
  <c r="AI85" i="8"/>
  <c r="AJ85" i="8"/>
  <c r="AM85" i="8"/>
  <c r="AN85" i="8"/>
  <c r="AQ85" i="8"/>
  <c r="AR85" i="8"/>
  <c r="W1057" i="8"/>
  <c r="X1057" i="8"/>
  <c r="AA1057" i="8"/>
  <c r="AB1057" i="8"/>
  <c r="AE1057" i="8"/>
  <c r="AF1057" i="8"/>
  <c r="AI1057" i="8"/>
  <c r="AJ1057" i="8"/>
  <c r="AM1057" i="8"/>
  <c r="AN1057" i="8"/>
  <c r="AQ1057" i="8"/>
  <c r="AR1057" i="8"/>
  <c r="W101" i="8"/>
  <c r="X101" i="8"/>
  <c r="AA101" i="8"/>
  <c r="AB101" i="8"/>
  <c r="AE101" i="8"/>
  <c r="AF101" i="8"/>
  <c r="AI101" i="8"/>
  <c r="AJ101" i="8"/>
  <c r="AM101" i="8"/>
  <c r="AN101" i="8"/>
  <c r="AQ101" i="8"/>
  <c r="AR101" i="8"/>
  <c r="W44" i="8"/>
  <c r="X44" i="8"/>
  <c r="AA44" i="8"/>
  <c r="AB44" i="8"/>
  <c r="AE44" i="8"/>
  <c r="AF44" i="8"/>
  <c r="AI44" i="8"/>
  <c r="AJ44" i="8"/>
  <c r="AM44" i="8"/>
  <c r="AN44" i="8"/>
  <c r="AQ44" i="8"/>
  <c r="AR44" i="8"/>
  <c r="W401" i="8"/>
  <c r="X401" i="8"/>
  <c r="AA401" i="8"/>
  <c r="AB401" i="8"/>
  <c r="AE401" i="8"/>
  <c r="AF401" i="8"/>
  <c r="AI401" i="8"/>
  <c r="AJ401" i="8"/>
  <c r="AM401" i="8"/>
  <c r="AN401" i="8"/>
  <c r="AQ401" i="8"/>
  <c r="AR401" i="8"/>
  <c r="W242" i="8"/>
  <c r="X242" i="8"/>
  <c r="AA242" i="8"/>
  <c r="AB242" i="8"/>
  <c r="AE242" i="8"/>
  <c r="AF242" i="8"/>
  <c r="AI242" i="8"/>
  <c r="AJ242" i="8"/>
  <c r="AM242" i="8"/>
  <c r="AN242" i="8"/>
  <c r="AQ242" i="8"/>
  <c r="AR242" i="8"/>
  <c r="W115" i="8"/>
  <c r="X115" i="8"/>
  <c r="AA115" i="8"/>
  <c r="AB115" i="8"/>
  <c r="AE115" i="8"/>
  <c r="AF115" i="8"/>
  <c r="AI115" i="8"/>
  <c r="AJ115" i="8"/>
  <c r="AM115" i="8"/>
  <c r="AN115" i="8"/>
  <c r="AQ115" i="8"/>
  <c r="AR115" i="8"/>
  <c r="W98" i="8"/>
  <c r="X98" i="8"/>
  <c r="AA98" i="8"/>
  <c r="AB98" i="8"/>
  <c r="AE98" i="8"/>
  <c r="AF98" i="8"/>
  <c r="AI98" i="8"/>
  <c r="AJ98" i="8"/>
  <c r="AM98" i="8"/>
  <c r="AN98" i="8"/>
  <c r="AQ98" i="8"/>
  <c r="AR98" i="8"/>
  <c r="W447" i="8"/>
  <c r="X447" i="8"/>
  <c r="AA447" i="8"/>
  <c r="AB447" i="8"/>
  <c r="AE447" i="8"/>
  <c r="AF447" i="8"/>
  <c r="AI447" i="8"/>
  <c r="AJ447" i="8"/>
  <c r="AM447" i="8"/>
  <c r="AN447" i="8"/>
  <c r="AQ447" i="8"/>
  <c r="AR447" i="8"/>
  <c r="W787" i="8"/>
  <c r="X787" i="8"/>
  <c r="AA787" i="8"/>
  <c r="AB787" i="8"/>
  <c r="AE787" i="8"/>
  <c r="AF787" i="8"/>
  <c r="AI787" i="8"/>
  <c r="AJ787" i="8"/>
  <c r="AM787" i="8"/>
  <c r="AN787" i="8"/>
  <c r="AQ787" i="8"/>
  <c r="AR787" i="8"/>
  <c r="W332" i="8"/>
  <c r="X332" i="8"/>
  <c r="AA332" i="8"/>
  <c r="AB332" i="8"/>
  <c r="AE332" i="8"/>
  <c r="AF332" i="8"/>
  <c r="AI332" i="8"/>
  <c r="AJ332" i="8"/>
  <c r="AM332" i="8"/>
  <c r="AN332" i="8"/>
  <c r="AQ332" i="8"/>
  <c r="AR332" i="8"/>
  <c r="W417" i="8"/>
  <c r="X417" i="8"/>
  <c r="AA417" i="8"/>
  <c r="AB417" i="8"/>
  <c r="AE417" i="8"/>
  <c r="AF417" i="8"/>
  <c r="AI417" i="8"/>
  <c r="AJ417" i="8"/>
  <c r="AM417" i="8"/>
  <c r="AN417" i="8"/>
  <c r="AQ417" i="8"/>
  <c r="AR417" i="8"/>
  <c r="W135" i="8"/>
  <c r="X135" i="8"/>
  <c r="AA135" i="8"/>
  <c r="AB135" i="8"/>
  <c r="AE135" i="8"/>
  <c r="AF135" i="8"/>
  <c r="AI135" i="8"/>
  <c r="AJ135" i="8"/>
  <c r="AM135" i="8"/>
  <c r="AN135" i="8"/>
  <c r="AQ135" i="8"/>
  <c r="AR135" i="8"/>
  <c r="W918" i="8"/>
  <c r="X918" i="8"/>
  <c r="AA918" i="8"/>
  <c r="AB918" i="8"/>
  <c r="AE918" i="8"/>
  <c r="AF918" i="8"/>
  <c r="AI918" i="8"/>
  <c r="AJ918" i="8"/>
  <c r="AM918" i="8"/>
  <c r="AN918" i="8"/>
  <c r="AQ918" i="8"/>
  <c r="AR918" i="8"/>
  <c r="W776" i="8"/>
  <c r="X776" i="8"/>
  <c r="AA776" i="8"/>
  <c r="AB776" i="8"/>
  <c r="AE776" i="8"/>
  <c r="AF776" i="8"/>
  <c r="AI776" i="8"/>
  <c r="AJ776" i="8"/>
  <c r="AM776" i="8"/>
  <c r="AN776" i="8"/>
  <c r="AQ776" i="8"/>
  <c r="AR776" i="8"/>
  <c r="W312" i="8"/>
  <c r="X312" i="8"/>
  <c r="AA312" i="8"/>
  <c r="AB312" i="8"/>
  <c r="AE312" i="8"/>
  <c r="AF312" i="8"/>
  <c r="AI312" i="8"/>
  <c r="AJ312" i="8"/>
  <c r="AM312" i="8"/>
  <c r="AN312" i="8"/>
  <c r="AQ312" i="8"/>
  <c r="AR312" i="8"/>
  <c r="W198" i="8"/>
  <c r="X198" i="8"/>
  <c r="AA198" i="8"/>
  <c r="AB198" i="8"/>
  <c r="AE198" i="8"/>
  <c r="AF198" i="8"/>
  <c r="AI198" i="8"/>
  <c r="AJ198" i="8"/>
  <c r="AM198" i="8"/>
  <c r="AN198" i="8"/>
  <c r="AQ198" i="8"/>
  <c r="AR198" i="8"/>
  <c r="W109" i="8"/>
  <c r="X109" i="8"/>
  <c r="AA109" i="8"/>
  <c r="AB109" i="8"/>
  <c r="AE109" i="8"/>
  <c r="AF109" i="8"/>
  <c r="AI109" i="8"/>
  <c r="AJ109" i="8"/>
  <c r="AM109" i="8"/>
  <c r="AN109" i="8"/>
  <c r="AQ109" i="8"/>
  <c r="AR109" i="8"/>
  <c r="W208" i="8"/>
  <c r="X208" i="8"/>
  <c r="AA208" i="8"/>
  <c r="AB208" i="8"/>
  <c r="AE208" i="8"/>
  <c r="AF208" i="8"/>
  <c r="AI208" i="8"/>
  <c r="AJ208" i="8"/>
  <c r="AM208" i="8"/>
  <c r="AN208" i="8"/>
  <c r="AQ208" i="8"/>
  <c r="AR208" i="8"/>
  <c r="W909" i="8"/>
  <c r="X909" i="8"/>
  <c r="AA909" i="8"/>
  <c r="AB909" i="8"/>
  <c r="AE909" i="8"/>
  <c r="AF909" i="8"/>
  <c r="AI909" i="8"/>
  <c r="AJ909" i="8"/>
  <c r="AM909" i="8"/>
  <c r="AN909" i="8"/>
  <c r="AQ909" i="8"/>
  <c r="AR909" i="8"/>
  <c r="W77" i="8"/>
  <c r="X77" i="8"/>
  <c r="AA77" i="8"/>
  <c r="AB77" i="8"/>
  <c r="AE77" i="8"/>
  <c r="AF77" i="8"/>
  <c r="AI77" i="8"/>
  <c r="AJ77" i="8"/>
  <c r="AM77" i="8"/>
  <c r="AN77" i="8"/>
  <c r="AQ77" i="8"/>
  <c r="AR77" i="8"/>
  <c r="W778" i="8"/>
  <c r="X778" i="8"/>
  <c r="AA778" i="8"/>
  <c r="AB778" i="8"/>
  <c r="AE778" i="8"/>
  <c r="AF778" i="8"/>
  <c r="AI778" i="8"/>
  <c r="AJ778" i="8"/>
  <c r="AM778" i="8"/>
  <c r="AN778" i="8"/>
  <c r="AQ778" i="8"/>
  <c r="AR778" i="8"/>
  <c r="W345" i="8"/>
  <c r="X345" i="8"/>
  <c r="AA345" i="8"/>
  <c r="AB345" i="8"/>
  <c r="AE345" i="8"/>
  <c r="AF345" i="8"/>
  <c r="AI345" i="8"/>
  <c r="AJ345" i="8"/>
  <c r="AM345" i="8"/>
  <c r="AN345" i="8"/>
  <c r="AQ345" i="8"/>
  <c r="AR345" i="8"/>
  <c r="W461" i="8"/>
  <c r="X461" i="8"/>
  <c r="AA461" i="8"/>
  <c r="AB461" i="8"/>
  <c r="AE461" i="8"/>
  <c r="AF461" i="8"/>
  <c r="AI461" i="8"/>
  <c r="AJ461" i="8"/>
  <c r="AM461" i="8"/>
  <c r="AN461" i="8"/>
  <c r="AQ461" i="8"/>
  <c r="AR461" i="8"/>
  <c r="W467" i="8"/>
  <c r="X467" i="8"/>
  <c r="AA467" i="8"/>
  <c r="AB467" i="8"/>
  <c r="AE467" i="8"/>
  <c r="AF467" i="8"/>
  <c r="AI467" i="8"/>
  <c r="AJ467" i="8"/>
  <c r="AM467" i="8"/>
  <c r="AN467" i="8"/>
  <c r="AQ467" i="8"/>
  <c r="AR467" i="8"/>
  <c r="W212" i="8"/>
  <c r="X212" i="8"/>
  <c r="AA212" i="8"/>
  <c r="AB212" i="8"/>
  <c r="AE212" i="8"/>
  <c r="AF212" i="8"/>
  <c r="AI212" i="8"/>
  <c r="AJ212" i="8"/>
  <c r="AM212" i="8"/>
  <c r="AN212" i="8"/>
  <c r="AQ212" i="8"/>
  <c r="AR212" i="8"/>
  <c r="W509" i="8"/>
  <c r="X509" i="8"/>
  <c r="AA509" i="8"/>
  <c r="AB509" i="8"/>
  <c r="AE509" i="8"/>
  <c r="AF509" i="8"/>
  <c r="AI509" i="8"/>
  <c r="AJ509" i="8"/>
  <c r="AM509" i="8"/>
  <c r="AN509" i="8"/>
  <c r="AQ509" i="8"/>
  <c r="AR509" i="8"/>
  <c r="W181" i="8"/>
  <c r="X181" i="8"/>
  <c r="AA181" i="8"/>
  <c r="AB181" i="8"/>
  <c r="AE181" i="8"/>
  <c r="AF181" i="8"/>
  <c r="AI181" i="8"/>
  <c r="AJ181" i="8"/>
  <c r="AM181" i="8"/>
  <c r="AN181" i="8"/>
  <c r="AQ181" i="8"/>
  <c r="AR181" i="8"/>
  <c r="W443" i="8"/>
  <c r="X443" i="8"/>
  <c r="AA443" i="8"/>
  <c r="AB443" i="8"/>
  <c r="AE443" i="8"/>
  <c r="AF443" i="8"/>
  <c r="AI443" i="8"/>
  <c r="AJ443" i="8"/>
  <c r="AM443" i="8"/>
  <c r="AN443" i="8"/>
  <c r="AQ443" i="8"/>
  <c r="AR443" i="8"/>
  <c r="W454" i="8"/>
  <c r="X454" i="8"/>
  <c r="AA454" i="8"/>
  <c r="AB454" i="8"/>
  <c r="AE454" i="8"/>
  <c r="AF454" i="8"/>
  <c r="AI454" i="8"/>
  <c r="AJ454" i="8"/>
  <c r="AM454" i="8"/>
  <c r="AN454" i="8"/>
  <c r="AQ454" i="8"/>
  <c r="AR454" i="8"/>
  <c r="W853" i="8"/>
  <c r="X853" i="8"/>
  <c r="AA853" i="8"/>
  <c r="AB853" i="8"/>
  <c r="AE853" i="8"/>
  <c r="AF853" i="8"/>
  <c r="AI853" i="8"/>
  <c r="AJ853" i="8"/>
  <c r="AM853" i="8"/>
  <c r="AN853" i="8"/>
  <c r="AQ853" i="8"/>
  <c r="AR853" i="8"/>
  <c r="W458" i="8"/>
  <c r="X458" i="8"/>
  <c r="AA458" i="8"/>
  <c r="AB458" i="8"/>
  <c r="AE458" i="8"/>
  <c r="AF458" i="8"/>
  <c r="AI458" i="8"/>
  <c r="AJ458" i="8"/>
  <c r="AM458" i="8"/>
  <c r="AN458" i="8"/>
  <c r="AQ458" i="8"/>
  <c r="AR458" i="8"/>
  <c r="W166" i="8"/>
  <c r="X166" i="8"/>
  <c r="AA166" i="8"/>
  <c r="AB166" i="8"/>
  <c r="AE166" i="8"/>
  <c r="AF166" i="8"/>
  <c r="AI166" i="8"/>
  <c r="AJ166" i="8"/>
  <c r="AM166" i="8"/>
  <c r="AN166" i="8"/>
  <c r="AQ166" i="8"/>
  <c r="AR166" i="8"/>
  <c r="W54" i="8"/>
  <c r="X54" i="8"/>
  <c r="AA54" i="8"/>
  <c r="AB54" i="8"/>
  <c r="AE54" i="8"/>
  <c r="AF54" i="8"/>
  <c r="AI54" i="8"/>
  <c r="AJ54" i="8"/>
  <c r="AM54" i="8"/>
  <c r="AN54" i="8"/>
  <c r="AQ54" i="8"/>
  <c r="AR54" i="8"/>
  <c r="W828" i="8"/>
  <c r="X828" i="8"/>
  <c r="AA828" i="8"/>
  <c r="AB828" i="8"/>
  <c r="AE828" i="8"/>
  <c r="AF828" i="8"/>
  <c r="AI828" i="8"/>
  <c r="AJ828" i="8"/>
  <c r="AM828" i="8"/>
  <c r="AN828" i="8"/>
  <c r="AQ828" i="8"/>
  <c r="AR828" i="8"/>
  <c r="W79" i="8"/>
  <c r="X79" i="8"/>
  <c r="AA79" i="8"/>
  <c r="AB79" i="8"/>
  <c r="AE79" i="8"/>
  <c r="AF79" i="8"/>
  <c r="AI79" i="8"/>
  <c r="AJ79" i="8"/>
  <c r="AM79" i="8"/>
  <c r="AN79" i="8"/>
  <c r="AQ79" i="8"/>
  <c r="AR79" i="8"/>
  <c r="W234" i="8"/>
  <c r="X234" i="8"/>
  <c r="AA234" i="8"/>
  <c r="AB234" i="8"/>
  <c r="AE234" i="8"/>
  <c r="AF234" i="8"/>
  <c r="AI234" i="8"/>
  <c r="AJ234" i="8"/>
  <c r="AM234" i="8"/>
  <c r="AN234" i="8"/>
  <c r="AQ234" i="8"/>
  <c r="AR234" i="8"/>
  <c r="W872" i="8"/>
  <c r="X872" i="8"/>
  <c r="AA872" i="8"/>
  <c r="AB872" i="8"/>
  <c r="AE872" i="8"/>
  <c r="AF872" i="8"/>
  <c r="AI872" i="8"/>
  <c r="AJ872" i="8"/>
  <c r="AM872" i="8"/>
  <c r="AN872" i="8"/>
  <c r="AQ872" i="8"/>
  <c r="AR872" i="8"/>
  <c r="W781" i="8"/>
  <c r="X781" i="8"/>
  <c r="AA781" i="8"/>
  <c r="AB781" i="8"/>
  <c r="AE781" i="8"/>
  <c r="AF781" i="8"/>
  <c r="AI781" i="8"/>
  <c r="AJ781" i="8"/>
  <c r="AM781" i="8"/>
  <c r="AN781" i="8"/>
  <c r="AQ781" i="8"/>
  <c r="AR781" i="8"/>
  <c r="W481" i="8"/>
  <c r="X481" i="8"/>
  <c r="AA481" i="8"/>
  <c r="AB481" i="8"/>
  <c r="AE481" i="8"/>
  <c r="AF481" i="8"/>
  <c r="AI481" i="8"/>
  <c r="AJ481" i="8"/>
  <c r="AM481" i="8"/>
  <c r="AN481" i="8"/>
  <c r="AQ481" i="8"/>
  <c r="AR481" i="8"/>
  <c r="W386" i="8"/>
  <c r="X386" i="8"/>
  <c r="AA386" i="8"/>
  <c r="AB386" i="8"/>
  <c r="AE386" i="8"/>
  <c r="AF386" i="8"/>
  <c r="AI386" i="8"/>
  <c r="AJ386" i="8"/>
  <c r="AM386" i="8"/>
  <c r="AN386" i="8"/>
  <c r="AQ386" i="8"/>
  <c r="AR386" i="8"/>
  <c r="W224" i="8"/>
  <c r="X224" i="8"/>
  <c r="AA224" i="8"/>
  <c r="AB224" i="8"/>
  <c r="AE224" i="8"/>
  <c r="AF224" i="8"/>
  <c r="AI224" i="8"/>
  <c r="AJ224" i="8"/>
  <c r="AM224" i="8"/>
  <c r="AN224" i="8"/>
  <c r="AQ224" i="8"/>
  <c r="AR224" i="8"/>
  <c r="W814" i="8"/>
  <c r="X814" i="8"/>
  <c r="AA814" i="8"/>
  <c r="AB814" i="8"/>
  <c r="AE814" i="8"/>
  <c r="AF814" i="8"/>
  <c r="AI814" i="8"/>
  <c r="AJ814" i="8"/>
  <c r="AM814" i="8"/>
  <c r="AN814" i="8"/>
  <c r="AQ814" i="8"/>
  <c r="AR814" i="8"/>
  <c r="W1063" i="8"/>
  <c r="X1063" i="8"/>
  <c r="AA1063" i="8"/>
  <c r="AB1063" i="8"/>
  <c r="AE1063" i="8"/>
  <c r="AF1063" i="8"/>
  <c r="AI1063" i="8"/>
  <c r="AJ1063" i="8"/>
  <c r="AM1063" i="8"/>
  <c r="AN1063" i="8"/>
  <c r="AQ1063" i="8"/>
  <c r="AR1063" i="8"/>
  <c r="W380" i="8"/>
  <c r="X380" i="8"/>
  <c r="AA380" i="8"/>
  <c r="AB380" i="8"/>
  <c r="AE380" i="8"/>
  <c r="AF380" i="8"/>
  <c r="AI380" i="8"/>
  <c r="AJ380" i="8"/>
  <c r="AM380" i="8"/>
  <c r="AN380" i="8"/>
  <c r="AQ380" i="8"/>
  <c r="AR380" i="8"/>
  <c r="W958" i="8"/>
  <c r="X958" i="8"/>
  <c r="AA958" i="8"/>
  <c r="AB958" i="8"/>
  <c r="AE958" i="8"/>
  <c r="AF958" i="8"/>
  <c r="AI958" i="8"/>
  <c r="AJ958" i="8"/>
  <c r="AM958" i="8"/>
  <c r="AN958" i="8"/>
  <c r="AQ958" i="8"/>
  <c r="AR958" i="8"/>
  <c r="W1058" i="8"/>
  <c r="X1058" i="8"/>
  <c r="AA1058" i="8"/>
  <c r="AB1058" i="8"/>
  <c r="AE1058" i="8"/>
  <c r="AF1058" i="8"/>
  <c r="AI1058" i="8"/>
  <c r="AJ1058" i="8"/>
  <c r="AM1058" i="8"/>
  <c r="AN1058" i="8"/>
  <c r="AQ1058" i="8"/>
  <c r="AR1058" i="8"/>
  <c r="W915" i="8"/>
  <c r="X915" i="8"/>
  <c r="AA915" i="8"/>
  <c r="AB915" i="8"/>
  <c r="AE915" i="8"/>
  <c r="AF915" i="8"/>
  <c r="AI915" i="8"/>
  <c r="AJ915" i="8"/>
  <c r="AM915" i="8"/>
  <c r="AN915" i="8"/>
  <c r="AQ915" i="8"/>
  <c r="AR915" i="8"/>
  <c r="W60" i="8"/>
  <c r="X60" i="8"/>
  <c r="AA60" i="8"/>
  <c r="AB60" i="8"/>
  <c r="AE60" i="8"/>
  <c r="AF60" i="8"/>
  <c r="AI60" i="8"/>
  <c r="AJ60" i="8"/>
  <c r="AM60" i="8"/>
  <c r="AN60" i="8"/>
  <c r="AQ60" i="8"/>
  <c r="AR60" i="8"/>
  <c r="W336" i="8"/>
  <c r="X336" i="8"/>
  <c r="AA336" i="8"/>
  <c r="AB336" i="8"/>
  <c r="AE336" i="8"/>
  <c r="AF336" i="8"/>
  <c r="AI336" i="8"/>
  <c r="AJ336" i="8"/>
  <c r="AM336" i="8"/>
  <c r="AN336" i="8"/>
  <c r="AQ336" i="8"/>
  <c r="AR336" i="8"/>
  <c r="W405" i="8"/>
  <c r="X405" i="8"/>
  <c r="AA405" i="8"/>
  <c r="AB405" i="8"/>
  <c r="AE405" i="8"/>
  <c r="AF405" i="8"/>
  <c r="AI405" i="8"/>
  <c r="AJ405" i="8"/>
  <c r="AM405" i="8"/>
  <c r="AN405" i="8"/>
  <c r="AQ405" i="8"/>
  <c r="AR405" i="8"/>
  <c r="W589" i="8"/>
  <c r="X589" i="8"/>
  <c r="AA589" i="8"/>
  <c r="AB589" i="8"/>
  <c r="AE589" i="8"/>
  <c r="AF589" i="8"/>
  <c r="AI589" i="8"/>
  <c r="AJ589" i="8"/>
  <c r="AM589" i="8"/>
  <c r="AN589" i="8"/>
  <c r="AQ589" i="8"/>
  <c r="AR589" i="8"/>
  <c r="W553" i="8"/>
  <c r="X553" i="8"/>
  <c r="AA553" i="8"/>
  <c r="AB553" i="8"/>
  <c r="AE553" i="8"/>
  <c r="AF553" i="8"/>
  <c r="AI553" i="8"/>
  <c r="AJ553" i="8"/>
  <c r="AM553" i="8"/>
  <c r="AN553" i="8"/>
  <c r="AQ553" i="8"/>
  <c r="AR553" i="8"/>
  <c r="W1012" i="8"/>
  <c r="X1012" i="8"/>
  <c r="AA1012" i="8"/>
  <c r="AB1012" i="8"/>
  <c r="AE1012" i="8"/>
  <c r="AF1012" i="8"/>
  <c r="AI1012" i="8"/>
  <c r="AJ1012" i="8"/>
  <c r="AM1012" i="8"/>
  <c r="AN1012" i="8"/>
  <c r="AQ1012" i="8"/>
  <c r="AR1012" i="8"/>
  <c r="W753" i="8"/>
  <c r="X753" i="8"/>
  <c r="AA753" i="8"/>
  <c r="AB753" i="8"/>
  <c r="AE753" i="8"/>
  <c r="AF753" i="8"/>
  <c r="AI753" i="8"/>
  <c r="AJ753" i="8"/>
  <c r="AM753" i="8"/>
  <c r="AN753" i="8"/>
  <c r="AQ753" i="8"/>
  <c r="AR753" i="8"/>
  <c r="W165" i="8"/>
  <c r="X165" i="8"/>
  <c r="AA165" i="8"/>
  <c r="AB165" i="8"/>
  <c r="AE165" i="8"/>
  <c r="AF165" i="8"/>
  <c r="AI165" i="8"/>
  <c r="AJ165" i="8"/>
  <c r="AM165" i="8"/>
  <c r="AN165" i="8"/>
  <c r="AQ165" i="8"/>
  <c r="AR165" i="8"/>
  <c r="W1056" i="8"/>
  <c r="X1056" i="8"/>
  <c r="AA1056" i="8"/>
  <c r="AB1056" i="8"/>
  <c r="AE1056" i="8"/>
  <c r="AF1056" i="8"/>
  <c r="AI1056" i="8"/>
  <c r="AJ1056" i="8"/>
  <c r="AM1056" i="8"/>
  <c r="AN1056" i="8"/>
  <c r="AQ1056" i="8"/>
  <c r="AR1056" i="8"/>
  <c r="W726" i="8"/>
  <c r="X726" i="8"/>
  <c r="AA726" i="8"/>
  <c r="AB726" i="8"/>
  <c r="AE726" i="8"/>
  <c r="AF726" i="8"/>
  <c r="AI726" i="8"/>
  <c r="AJ726" i="8"/>
  <c r="AM726" i="8"/>
  <c r="AN726" i="8"/>
  <c r="AQ726" i="8"/>
  <c r="AR726" i="8"/>
  <c r="W727" i="8"/>
  <c r="X727" i="8"/>
  <c r="AA727" i="8"/>
  <c r="AB727" i="8"/>
  <c r="AE727" i="8"/>
  <c r="AF727" i="8"/>
  <c r="AI727" i="8"/>
  <c r="AJ727" i="8"/>
  <c r="AM727" i="8"/>
  <c r="AN727" i="8"/>
  <c r="AQ727" i="8"/>
  <c r="AR727" i="8"/>
  <c r="W1045" i="8"/>
  <c r="X1045" i="8"/>
  <c r="AA1045" i="8"/>
  <c r="AB1045" i="8"/>
  <c r="AE1045" i="8"/>
  <c r="AF1045" i="8"/>
  <c r="AI1045" i="8"/>
  <c r="AJ1045" i="8"/>
  <c r="AM1045" i="8"/>
  <c r="AN1045" i="8"/>
  <c r="AQ1045" i="8"/>
  <c r="AR1045" i="8"/>
  <c r="W660" i="8"/>
  <c r="X660" i="8"/>
  <c r="AA660" i="8"/>
  <c r="AB660" i="8"/>
  <c r="AE660" i="8"/>
  <c r="AF660" i="8"/>
  <c r="AI660" i="8"/>
  <c r="AJ660" i="8"/>
  <c r="AM660" i="8"/>
  <c r="AN660" i="8"/>
  <c r="AQ660" i="8"/>
  <c r="AR660" i="8"/>
  <c r="W541" i="8"/>
  <c r="X541" i="8"/>
  <c r="AA541" i="8"/>
  <c r="AB541" i="8"/>
  <c r="AE541" i="8"/>
  <c r="AF541" i="8"/>
  <c r="AI541" i="8"/>
  <c r="AJ541" i="8"/>
  <c r="AM541" i="8"/>
  <c r="AN541" i="8"/>
  <c r="AQ541" i="8"/>
  <c r="AR541" i="8"/>
  <c r="W617" i="8"/>
  <c r="X617" i="8"/>
  <c r="AA617" i="8"/>
  <c r="AB617" i="8"/>
  <c r="AE617" i="8"/>
  <c r="AF617" i="8"/>
  <c r="AI617" i="8"/>
  <c r="AJ617" i="8"/>
  <c r="AM617" i="8"/>
  <c r="AN617" i="8"/>
  <c r="AQ617" i="8"/>
  <c r="AR617" i="8"/>
  <c r="W300" i="8"/>
  <c r="X300" i="8"/>
  <c r="AA300" i="8"/>
  <c r="AB300" i="8"/>
  <c r="AE300" i="8"/>
  <c r="AF300" i="8"/>
  <c r="AI300" i="8"/>
  <c r="AJ300" i="8"/>
  <c r="AM300" i="8"/>
  <c r="AN300" i="8"/>
  <c r="AQ300" i="8"/>
  <c r="AR300" i="8"/>
  <c r="W769" i="8"/>
  <c r="X769" i="8"/>
  <c r="AA769" i="8"/>
  <c r="AB769" i="8"/>
  <c r="AE769" i="8"/>
  <c r="AF769" i="8"/>
  <c r="AI769" i="8"/>
  <c r="AJ769" i="8"/>
  <c r="AM769" i="8"/>
  <c r="AN769" i="8"/>
  <c r="AQ769" i="8"/>
  <c r="AR769" i="8"/>
  <c r="W624" i="8"/>
  <c r="X624" i="8"/>
  <c r="AA624" i="8"/>
  <c r="AB624" i="8"/>
  <c r="AE624" i="8"/>
  <c r="AF624" i="8"/>
  <c r="AI624" i="8"/>
  <c r="AJ624" i="8"/>
  <c r="AM624" i="8"/>
  <c r="AN624" i="8"/>
  <c r="AQ624" i="8"/>
  <c r="AR624" i="8"/>
  <c r="W678" i="8"/>
  <c r="X678" i="8"/>
  <c r="AA678" i="8"/>
  <c r="AB678" i="8"/>
  <c r="AE678" i="8"/>
  <c r="AF678" i="8"/>
  <c r="AI678" i="8"/>
  <c r="AJ678" i="8"/>
  <c r="AM678" i="8"/>
  <c r="AN678" i="8"/>
  <c r="AQ678" i="8"/>
  <c r="AR678" i="8"/>
  <c r="W557" i="8"/>
  <c r="X557" i="8"/>
  <c r="AA557" i="8"/>
  <c r="AB557" i="8"/>
  <c r="AE557" i="8"/>
  <c r="AF557" i="8"/>
  <c r="AI557" i="8"/>
  <c r="AJ557" i="8"/>
  <c r="AM557" i="8"/>
  <c r="AN557" i="8"/>
  <c r="AQ557" i="8"/>
  <c r="AR557" i="8"/>
  <c r="W709" i="8"/>
  <c r="X709" i="8"/>
  <c r="AA709" i="8"/>
  <c r="AB709" i="8"/>
  <c r="AE709" i="8"/>
  <c r="AF709" i="8"/>
  <c r="AI709" i="8"/>
  <c r="AJ709" i="8"/>
  <c r="AM709" i="8"/>
  <c r="AN709" i="8"/>
  <c r="AQ709" i="8"/>
  <c r="AR709" i="8"/>
  <c r="W744" i="8"/>
  <c r="X744" i="8"/>
  <c r="AA744" i="8"/>
  <c r="AB744" i="8"/>
  <c r="AE744" i="8"/>
  <c r="AF744" i="8"/>
  <c r="AI744" i="8"/>
  <c r="AJ744" i="8"/>
  <c r="AM744" i="8"/>
  <c r="AN744" i="8"/>
  <c r="AQ744" i="8"/>
  <c r="AR744" i="8"/>
  <c r="W702" i="8"/>
  <c r="X702" i="8"/>
  <c r="AA702" i="8"/>
  <c r="AB702" i="8"/>
  <c r="AE702" i="8"/>
  <c r="AF702" i="8"/>
  <c r="AI702" i="8"/>
  <c r="AJ702" i="8"/>
  <c r="AM702" i="8"/>
  <c r="AN702" i="8"/>
  <c r="AQ702" i="8"/>
  <c r="AR702" i="8"/>
  <c r="W367" i="8"/>
  <c r="X367" i="8"/>
  <c r="AA367" i="8"/>
  <c r="AB367" i="8"/>
  <c r="AE367" i="8"/>
  <c r="AF367" i="8"/>
  <c r="AI367" i="8"/>
  <c r="AJ367" i="8"/>
  <c r="AM367" i="8"/>
  <c r="AN367" i="8"/>
  <c r="AQ367" i="8"/>
  <c r="AR367" i="8"/>
  <c r="W981" i="8"/>
  <c r="X981" i="8"/>
  <c r="AA981" i="8"/>
  <c r="AB981" i="8"/>
  <c r="AE981" i="8"/>
  <c r="AF981" i="8"/>
  <c r="AI981" i="8"/>
  <c r="AJ981" i="8"/>
  <c r="AM981" i="8"/>
  <c r="AN981" i="8"/>
  <c r="AQ981" i="8"/>
  <c r="AR981" i="8"/>
  <c r="W1073" i="8"/>
  <c r="X1073" i="8"/>
  <c r="AA1073" i="8"/>
  <c r="AB1073" i="8"/>
  <c r="AE1073" i="8"/>
  <c r="AF1073" i="8"/>
  <c r="AI1073" i="8"/>
  <c r="AJ1073" i="8"/>
  <c r="AM1073" i="8"/>
  <c r="AN1073" i="8"/>
  <c r="AQ1073" i="8"/>
  <c r="AR1073" i="8"/>
  <c r="W605" i="8"/>
  <c r="X605" i="8"/>
  <c r="AA605" i="8"/>
  <c r="AB605" i="8"/>
  <c r="AE605" i="8"/>
  <c r="AF605" i="8"/>
  <c r="AI605" i="8"/>
  <c r="AJ605" i="8"/>
  <c r="AM605" i="8"/>
  <c r="AN605" i="8"/>
  <c r="AQ605" i="8"/>
  <c r="AR605" i="8"/>
  <c r="W476" i="8"/>
  <c r="X476" i="8"/>
  <c r="AA476" i="8"/>
  <c r="AB476" i="8"/>
  <c r="AE476" i="8"/>
  <c r="AF476" i="8"/>
  <c r="AI476" i="8"/>
  <c r="AJ476" i="8"/>
  <c r="AM476" i="8"/>
  <c r="AN476" i="8"/>
  <c r="AQ476" i="8"/>
  <c r="AR476" i="8"/>
  <c r="W1053" i="8"/>
  <c r="X1053" i="8"/>
  <c r="AA1053" i="8"/>
  <c r="AB1053" i="8"/>
  <c r="AE1053" i="8"/>
  <c r="AF1053" i="8"/>
  <c r="AI1053" i="8"/>
  <c r="AJ1053" i="8"/>
  <c r="AM1053" i="8"/>
  <c r="AN1053" i="8"/>
  <c r="AQ1053" i="8"/>
  <c r="AR1053" i="8"/>
  <c r="W815" i="8"/>
  <c r="X815" i="8"/>
  <c r="AA815" i="8"/>
  <c r="AB815" i="8"/>
  <c r="AE815" i="8"/>
  <c r="AF815" i="8"/>
  <c r="AI815" i="8"/>
  <c r="AJ815" i="8"/>
  <c r="AM815" i="8"/>
  <c r="AN815" i="8"/>
  <c r="AQ815" i="8"/>
  <c r="AR815" i="8"/>
  <c r="W117" i="8"/>
  <c r="X117" i="8"/>
  <c r="AA117" i="8"/>
  <c r="AB117" i="8"/>
  <c r="AE117" i="8"/>
  <c r="AF117" i="8"/>
  <c r="AI117" i="8"/>
  <c r="AJ117" i="8"/>
  <c r="AM117" i="8"/>
  <c r="AN117" i="8"/>
  <c r="AQ117" i="8"/>
  <c r="AR117" i="8"/>
  <c r="W150" i="8"/>
  <c r="X150" i="8"/>
  <c r="AA150" i="8"/>
  <c r="AB150" i="8"/>
  <c r="AE150" i="8"/>
  <c r="AF150" i="8"/>
  <c r="AI150" i="8"/>
  <c r="AJ150" i="8"/>
  <c r="AM150" i="8"/>
  <c r="AN150" i="8"/>
  <c r="AQ150" i="8"/>
  <c r="AR150" i="8"/>
  <c r="W816" i="8"/>
  <c r="X816" i="8"/>
  <c r="AA816" i="8"/>
  <c r="AB816" i="8"/>
  <c r="AE816" i="8"/>
  <c r="AF816" i="8"/>
  <c r="AI816" i="8"/>
  <c r="AJ816" i="8"/>
  <c r="AM816" i="8"/>
  <c r="AN816" i="8"/>
  <c r="AQ816" i="8"/>
  <c r="AR816" i="8"/>
  <c r="W558" i="8"/>
  <c r="X558" i="8"/>
  <c r="AA558" i="8"/>
  <c r="AB558" i="8"/>
  <c r="AE558" i="8"/>
  <c r="AF558" i="8"/>
  <c r="AI558" i="8"/>
  <c r="AJ558" i="8"/>
  <c r="AM558" i="8"/>
  <c r="AN558" i="8"/>
  <c r="AQ558" i="8"/>
  <c r="AR558" i="8"/>
  <c r="W969" i="8"/>
  <c r="X969" i="8"/>
  <c r="AA969" i="8"/>
  <c r="AB969" i="8"/>
  <c r="AE969" i="8"/>
  <c r="AF969" i="8"/>
  <c r="AI969" i="8"/>
  <c r="AJ969" i="8"/>
  <c r="AM969" i="8"/>
  <c r="AN969" i="8"/>
  <c r="AQ969" i="8"/>
  <c r="AR969" i="8"/>
  <c r="W644" i="8"/>
  <c r="X644" i="8"/>
  <c r="AA644" i="8"/>
  <c r="AB644" i="8"/>
  <c r="AE644" i="8"/>
  <c r="AF644" i="8"/>
  <c r="AI644" i="8"/>
  <c r="AJ644" i="8"/>
  <c r="AM644" i="8"/>
  <c r="AN644" i="8"/>
  <c r="AQ644" i="8"/>
  <c r="AR644" i="8"/>
  <c r="W896" i="8"/>
  <c r="X896" i="8"/>
  <c r="AA896" i="8"/>
  <c r="AB896" i="8"/>
  <c r="AE896" i="8"/>
  <c r="AF896" i="8"/>
  <c r="AI896" i="8"/>
  <c r="AJ896" i="8"/>
  <c r="AM896" i="8"/>
  <c r="AN896" i="8"/>
  <c r="AQ896" i="8"/>
  <c r="AR896" i="8"/>
  <c r="W952" i="8"/>
  <c r="X952" i="8"/>
  <c r="AA952" i="8"/>
  <c r="AB952" i="8"/>
  <c r="AE952" i="8"/>
  <c r="AF952" i="8"/>
  <c r="AI952" i="8"/>
  <c r="AJ952" i="8"/>
  <c r="AM952" i="8"/>
  <c r="AN952" i="8"/>
  <c r="AQ952" i="8"/>
  <c r="AR952" i="8"/>
  <c r="W318" i="8"/>
  <c r="X318" i="8"/>
  <c r="AA318" i="8"/>
  <c r="AB318" i="8"/>
  <c r="AE318" i="8"/>
  <c r="AF318" i="8"/>
  <c r="AI318" i="8"/>
  <c r="AJ318" i="8"/>
  <c r="AM318" i="8"/>
  <c r="AN318" i="8"/>
  <c r="AQ318" i="8"/>
  <c r="AR318" i="8"/>
  <c r="W18" i="8"/>
  <c r="X18" i="8"/>
  <c r="AA18" i="8"/>
  <c r="AB18" i="8"/>
  <c r="AE18" i="8"/>
  <c r="AF18" i="8"/>
  <c r="AI18" i="8"/>
  <c r="AJ18" i="8"/>
  <c r="AM18" i="8"/>
  <c r="AN18" i="8"/>
  <c r="AQ18" i="8"/>
  <c r="AR18" i="8"/>
  <c r="W501" i="8"/>
  <c r="X501" i="8"/>
  <c r="AA501" i="8"/>
  <c r="AB501" i="8"/>
  <c r="AE501" i="8"/>
  <c r="AF501" i="8"/>
  <c r="AI501" i="8"/>
  <c r="AJ501" i="8"/>
  <c r="AM501" i="8"/>
  <c r="AN501" i="8"/>
  <c r="AQ501" i="8"/>
  <c r="AR501" i="8"/>
  <c r="W1038" i="8"/>
  <c r="X1038" i="8"/>
  <c r="AA1038" i="8"/>
  <c r="AB1038" i="8"/>
  <c r="AE1038" i="8"/>
  <c r="AF1038" i="8"/>
  <c r="AI1038" i="8"/>
  <c r="AJ1038" i="8"/>
  <c r="AM1038" i="8"/>
  <c r="AN1038" i="8"/>
  <c r="AQ1038" i="8"/>
  <c r="AR1038" i="8"/>
  <c r="W1003" i="8"/>
  <c r="X1003" i="8"/>
  <c r="AA1003" i="8"/>
  <c r="AB1003" i="8"/>
  <c r="AE1003" i="8"/>
  <c r="AF1003" i="8"/>
  <c r="AI1003" i="8"/>
  <c r="AJ1003" i="8"/>
  <c r="AM1003" i="8"/>
  <c r="AN1003" i="8"/>
  <c r="AQ1003" i="8"/>
  <c r="AR1003" i="8"/>
  <c r="W1072" i="8"/>
  <c r="X1072" i="8"/>
  <c r="AA1072" i="8"/>
  <c r="AB1072" i="8"/>
  <c r="AE1072" i="8"/>
  <c r="AF1072" i="8"/>
  <c r="AI1072" i="8"/>
  <c r="AJ1072" i="8"/>
  <c r="AM1072" i="8"/>
  <c r="AN1072" i="8"/>
  <c r="AQ1072" i="8"/>
  <c r="AR1072" i="8"/>
  <c r="W720" i="8"/>
  <c r="X720" i="8"/>
  <c r="AA720" i="8"/>
  <c r="AB720" i="8"/>
  <c r="AE720" i="8"/>
  <c r="AF720" i="8"/>
  <c r="AI720" i="8"/>
  <c r="AJ720" i="8"/>
  <c r="AM720" i="8"/>
  <c r="AN720" i="8"/>
  <c r="AQ720" i="8"/>
  <c r="AR720" i="8"/>
  <c r="W1037" i="8"/>
  <c r="X1037" i="8"/>
  <c r="AA1037" i="8"/>
  <c r="AB1037" i="8"/>
  <c r="AE1037" i="8"/>
  <c r="AF1037" i="8"/>
  <c r="AI1037" i="8"/>
  <c r="AJ1037" i="8"/>
  <c r="AM1037" i="8"/>
  <c r="AN1037" i="8"/>
  <c r="AQ1037" i="8"/>
  <c r="AR1037" i="8"/>
  <c r="W1061" i="8"/>
  <c r="X1061" i="8"/>
  <c r="AA1061" i="8"/>
  <c r="AB1061" i="8"/>
  <c r="AE1061" i="8"/>
  <c r="AF1061" i="8"/>
  <c r="AI1061" i="8"/>
  <c r="AJ1061" i="8"/>
  <c r="AM1061" i="8"/>
  <c r="AN1061" i="8"/>
  <c r="AQ1061" i="8"/>
  <c r="AR1061" i="8"/>
  <c r="W1000" i="8"/>
  <c r="X1000" i="8"/>
  <c r="AA1000" i="8"/>
  <c r="AB1000" i="8"/>
  <c r="AE1000" i="8"/>
  <c r="AF1000" i="8"/>
  <c r="AI1000" i="8"/>
  <c r="AJ1000" i="8"/>
  <c r="AM1000" i="8"/>
  <c r="AN1000" i="8"/>
  <c r="AQ1000" i="8"/>
  <c r="AR1000" i="8"/>
  <c r="W671" i="8"/>
  <c r="X671" i="8"/>
  <c r="AA671" i="8"/>
  <c r="AB671" i="8"/>
  <c r="AE671" i="8"/>
  <c r="AF671" i="8"/>
  <c r="AI671" i="8"/>
  <c r="AJ671" i="8"/>
  <c r="AM671" i="8"/>
  <c r="AN671" i="8"/>
  <c r="AQ671" i="8"/>
  <c r="AR671" i="8"/>
  <c r="W555" i="8"/>
  <c r="X555" i="8"/>
  <c r="AA555" i="8"/>
  <c r="AB555" i="8"/>
  <c r="AE555" i="8"/>
  <c r="AF555" i="8"/>
  <c r="AI555" i="8"/>
  <c r="AJ555" i="8"/>
  <c r="AM555" i="8"/>
  <c r="AN555" i="8"/>
  <c r="AQ555" i="8"/>
  <c r="AR555" i="8"/>
  <c r="W266" i="8"/>
  <c r="X266" i="8"/>
  <c r="AA266" i="8"/>
  <c r="AB266" i="8"/>
  <c r="AE266" i="8"/>
  <c r="AF266" i="8"/>
  <c r="AI266" i="8"/>
  <c r="AJ266" i="8"/>
  <c r="AM266" i="8"/>
  <c r="AN266" i="8"/>
  <c r="AQ266" i="8"/>
  <c r="AR266" i="8"/>
  <c r="W990" i="8"/>
  <c r="X990" i="8"/>
  <c r="AA990" i="8"/>
  <c r="AB990" i="8"/>
  <c r="AE990" i="8"/>
  <c r="AF990" i="8"/>
  <c r="AI990" i="8"/>
  <c r="AJ990" i="8"/>
  <c r="AM990" i="8"/>
  <c r="AN990" i="8"/>
  <c r="AQ990" i="8"/>
  <c r="AR990" i="8"/>
  <c r="W972" i="8"/>
  <c r="X972" i="8"/>
  <c r="AA972" i="8"/>
  <c r="AB972" i="8"/>
  <c r="AE972" i="8"/>
  <c r="AF972" i="8"/>
  <c r="AI972" i="8"/>
  <c r="AJ972" i="8"/>
  <c r="AM972" i="8"/>
  <c r="AN972" i="8"/>
  <c r="AQ972" i="8"/>
  <c r="AR972" i="8"/>
  <c r="W1021" i="8"/>
  <c r="X1021" i="8"/>
  <c r="AA1021" i="8"/>
  <c r="AB1021" i="8"/>
  <c r="AE1021" i="8"/>
  <c r="AF1021" i="8"/>
  <c r="AI1021" i="8"/>
  <c r="AJ1021" i="8"/>
  <c r="AM1021" i="8"/>
  <c r="AN1021" i="8"/>
  <c r="AQ1021" i="8"/>
  <c r="AR1021" i="8"/>
  <c r="W934" i="8"/>
  <c r="X934" i="8"/>
  <c r="AA934" i="8"/>
  <c r="AB934" i="8"/>
  <c r="AE934" i="8"/>
  <c r="AF934" i="8"/>
  <c r="AI934" i="8"/>
  <c r="AJ934" i="8"/>
  <c r="AM934" i="8"/>
  <c r="AN934" i="8"/>
  <c r="AQ934" i="8"/>
  <c r="AR934" i="8"/>
  <c r="W1066" i="8"/>
  <c r="X1066" i="8"/>
  <c r="AA1066" i="8"/>
  <c r="AB1066" i="8"/>
  <c r="AE1066" i="8"/>
  <c r="AF1066" i="8"/>
  <c r="AI1066" i="8"/>
  <c r="AJ1066" i="8"/>
  <c r="AM1066" i="8"/>
  <c r="AN1066" i="8"/>
  <c r="AQ1066" i="8"/>
  <c r="AR1066" i="8"/>
  <c r="W1117" i="8"/>
  <c r="X1117" i="8"/>
  <c r="AA1117" i="8"/>
  <c r="AB1117" i="8"/>
  <c r="AE1117" i="8"/>
  <c r="AF1117" i="8"/>
  <c r="AI1117" i="8"/>
  <c r="AJ1117" i="8"/>
  <c r="AM1117" i="8"/>
  <c r="AN1117" i="8"/>
  <c r="AQ1117" i="8"/>
  <c r="AR1117" i="8"/>
  <c r="W956" i="8"/>
  <c r="X956" i="8"/>
  <c r="AA956" i="8"/>
  <c r="AB956" i="8"/>
  <c r="AE956" i="8"/>
  <c r="AF956" i="8"/>
  <c r="AI956" i="8"/>
  <c r="AJ956" i="8"/>
  <c r="AM956" i="8"/>
  <c r="AN956" i="8"/>
  <c r="AQ956" i="8"/>
  <c r="AR956" i="8"/>
  <c r="W676" i="8"/>
  <c r="X676" i="8"/>
  <c r="AA676" i="8"/>
  <c r="AB676" i="8"/>
  <c r="AE676" i="8"/>
  <c r="AF676" i="8"/>
  <c r="AI676" i="8"/>
  <c r="AJ676" i="8"/>
  <c r="AM676" i="8"/>
  <c r="AN676" i="8"/>
  <c r="AQ676" i="8"/>
  <c r="AR676" i="8"/>
  <c r="W384" i="8"/>
  <c r="X384" i="8"/>
  <c r="AA384" i="8"/>
  <c r="AB384" i="8"/>
  <c r="AE384" i="8"/>
  <c r="AF384" i="8"/>
  <c r="AI384" i="8"/>
  <c r="AJ384" i="8"/>
  <c r="AM384" i="8"/>
  <c r="AN384" i="8"/>
  <c r="AQ384" i="8"/>
  <c r="AR384" i="8"/>
  <c r="W190" i="8"/>
  <c r="X190" i="8"/>
  <c r="AA190" i="8"/>
  <c r="AB190" i="8"/>
  <c r="AE190" i="8"/>
  <c r="AF190" i="8"/>
  <c r="AI190" i="8"/>
  <c r="AJ190" i="8"/>
  <c r="AM190" i="8"/>
  <c r="AN190" i="8"/>
  <c r="AQ190" i="8"/>
  <c r="AR190" i="8"/>
  <c r="W614" i="8"/>
  <c r="X614" i="8"/>
  <c r="AA614" i="8"/>
  <c r="AB614" i="8"/>
  <c r="AE614" i="8"/>
  <c r="AF614" i="8"/>
  <c r="AI614" i="8"/>
  <c r="AJ614" i="8"/>
  <c r="AM614" i="8"/>
  <c r="AN614" i="8"/>
  <c r="AQ614" i="8"/>
  <c r="AR614" i="8"/>
  <c r="W674" i="8"/>
  <c r="X674" i="8"/>
  <c r="AA674" i="8"/>
  <c r="AB674" i="8"/>
  <c r="AE674" i="8"/>
  <c r="AF674" i="8"/>
  <c r="AI674" i="8"/>
  <c r="AJ674" i="8"/>
  <c r="AM674" i="8"/>
  <c r="AN674" i="8"/>
  <c r="AQ674" i="8"/>
  <c r="AR674" i="8"/>
  <c r="W53" i="8"/>
  <c r="X53" i="8"/>
  <c r="AA53" i="8"/>
  <c r="AB53" i="8"/>
  <c r="AE53" i="8"/>
  <c r="AF53" i="8"/>
  <c r="AI53" i="8"/>
  <c r="AJ53" i="8"/>
  <c r="AM53" i="8"/>
  <c r="AN53" i="8"/>
  <c r="AQ53" i="8"/>
  <c r="AR53" i="8"/>
  <c r="W777" i="8"/>
  <c r="X777" i="8"/>
  <c r="AA777" i="8"/>
  <c r="AB777" i="8"/>
  <c r="AE777" i="8"/>
  <c r="AF777" i="8"/>
  <c r="AI777" i="8"/>
  <c r="AJ777" i="8"/>
  <c r="AM777" i="8"/>
  <c r="AN777" i="8"/>
  <c r="AQ777" i="8"/>
  <c r="AR777" i="8"/>
  <c r="W214" i="8"/>
  <c r="X214" i="8"/>
  <c r="AA214" i="8"/>
  <c r="AB214" i="8"/>
  <c r="AE214" i="8"/>
  <c r="AF214" i="8"/>
  <c r="AI214" i="8"/>
  <c r="AJ214" i="8"/>
  <c r="AM214" i="8"/>
  <c r="AN214" i="8"/>
  <c r="AQ214" i="8"/>
  <c r="AR214" i="8"/>
  <c r="W898" i="8"/>
  <c r="X898" i="8"/>
  <c r="AA898" i="8"/>
  <c r="AB898" i="8"/>
  <c r="AE898" i="8"/>
  <c r="AF898" i="8"/>
  <c r="AI898" i="8"/>
  <c r="AJ898" i="8"/>
  <c r="AM898" i="8"/>
  <c r="AN898" i="8"/>
  <c r="AQ898" i="8"/>
  <c r="AR898" i="8"/>
  <c r="W1069" i="8"/>
  <c r="X1069" i="8"/>
  <c r="AA1069" i="8"/>
  <c r="AB1069" i="8"/>
  <c r="AE1069" i="8"/>
  <c r="AF1069" i="8"/>
  <c r="AI1069" i="8"/>
  <c r="AJ1069" i="8"/>
  <c r="AM1069" i="8"/>
  <c r="AN1069" i="8"/>
  <c r="AQ1069" i="8"/>
  <c r="AR1069" i="8"/>
  <c r="W1028" i="8"/>
  <c r="X1028" i="8"/>
  <c r="AA1028" i="8"/>
  <c r="AB1028" i="8"/>
  <c r="AE1028" i="8"/>
  <c r="AF1028" i="8"/>
  <c r="AI1028" i="8"/>
  <c r="AJ1028" i="8"/>
  <c r="AM1028" i="8"/>
  <c r="AN1028" i="8"/>
  <c r="AQ1028" i="8"/>
  <c r="AR1028" i="8"/>
  <c r="W480" i="8"/>
  <c r="X480" i="8"/>
  <c r="AA480" i="8"/>
  <c r="AB480" i="8"/>
  <c r="AE480" i="8"/>
  <c r="AF480" i="8"/>
  <c r="AI480" i="8"/>
  <c r="AJ480" i="8"/>
  <c r="AM480" i="8"/>
  <c r="AN480" i="8"/>
  <c r="AQ480" i="8"/>
  <c r="AR480" i="8"/>
  <c r="W512" i="8"/>
  <c r="X512" i="8"/>
  <c r="AA512" i="8"/>
  <c r="AB512" i="8"/>
  <c r="AE512" i="8"/>
  <c r="AF512" i="8"/>
  <c r="AI512" i="8"/>
  <c r="AJ512" i="8"/>
  <c r="AM512" i="8"/>
  <c r="AN512" i="8"/>
  <c r="AQ512" i="8"/>
  <c r="AR512" i="8"/>
  <c r="W369" i="8"/>
  <c r="X369" i="8"/>
  <c r="AA369" i="8"/>
  <c r="AB369" i="8"/>
  <c r="AE369" i="8"/>
  <c r="AF369" i="8"/>
  <c r="AI369" i="8"/>
  <c r="AJ369" i="8"/>
  <c r="AM369" i="8"/>
  <c r="AN369" i="8"/>
  <c r="AQ369" i="8"/>
  <c r="AR369" i="8"/>
  <c r="W581" i="8"/>
  <c r="X581" i="8"/>
  <c r="AA581" i="8"/>
  <c r="AB581" i="8"/>
  <c r="AE581" i="8"/>
  <c r="AF581" i="8"/>
  <c r="AI581" i="8"/>
  <c r="AJ581" i="8"/>
  <c r="AM581" i="8"/>
  <c r="AN581" i="8"/>
  <c r="AQ581" i="8"/>
  <c r="AR581" i="8"/>
  <c r="W941" i="8"/>
  <c r="X941" i="8"/>
  <c r="AA941" i="8"/>
  <c r="AB941" i="8"/>
  <c r="AE941" i="8"/>
  <c r="AF941" i="8"/>
  <c r="AI941" i="8"/>
  <c r="AJ941" i="8"/>
  <c r="AM941" i="8"/>
  <c r="AN941" i="8"/>
  <c r="AQ941" i="8"/>
  <c r="AR941" i="8"/>
  <c r="W821" i="8"/>
  <c r="X821" i="8"/>
  <c r="AA821" i="8"/>
  <c r="AB821" i="8"/>
  <c r="AE821" i="8"/>
  <c r="AF821" i="8"/>
  <c r="AI821" i="8"/>
  <c r="AJ821" i="8"/>
  <c r="AM821" i="8"/>
  <c r="AN821" i="8"/>
  <c r="AQ821" i="8"/>
  <c r="AR821" i="8"/>
  <c r="W363" i="8"/>
  <c r="X363" i="8"/>
  <c r="AA363" i="8"/>
  <c r="AB363" i="8"/>
  <c r="AE363" i="8"/>
  <c r="AF363" i="8"/>
  <c r="AI363" i="8"/>
  <c r="AJ363" i="8"/>
  <c r="AM363" i="8"/>
  <c r="AN363" i="8"/>
  <c r="AQ363" i="8"/>
  <c r="AR363" i="8"/>
  <c r="W919" i="8"/>
  <c r="X919" i="8"/>
  <c r="AA919" i="8"/>
  <c r="AB919" i="8"/>
  <c r="AE919" i="8"/>
  <c r="AF919" i="8"/>
  <c r="AI919" i="8"/>
  <c r="AJ919" i="8"/>
  <c r="AM919" i="8"/>
  <c r="AN919" i="8"/>
  <c r="AQ919" i="8"/>
  <c r="AR919" i="8"/>
  <c r="W887" i="8"/>
  <c r="X887" i="8"/>
  <c r="AA887" i="8"/>
  <c r="AB887" i="8"/>
  <c r="AE887" i="8"/>
  <c r="AF887" i="8"/>
  <c r="AI887" i="8"/>
  <c r="AJ887" i="8"/>
  <c r="AM887" i="8"/>
  <c r="AN887" i="8"/>
  <c r="AQ887" i="8"/>
  <c r="AR887" i="8"/>
  <c r="W1087" i="8"/>
  <c r="X1087" i="8"/>
  <c r="AA1087" i="8"/>
  <c r="AB1087" i="8"/>
  <c r="AE1087" i="8"/>
  <c r="AF1087" i="8"/>
  <c r="AI1087" i="8"/>
  <c r="AJ1087" i="8"/>
  <c r="AM1087" i="8"/>
  <c r="AN1087" i="8"/>
  <c r="AQ1087" i="8"/>
  <c r="AR1087" i="8"/>
  <c r="W519" i="8"/>
  <c r="X519" i="8"/>
  <c r="AA519" i="8"/>
  <c r="AB519" i="8"/>
  <c r="AE519" i="8"/>
  <c r="AF519" i="8"/>
  <c r="AI519" i="8"/>
  <c r="AJ519" i="8"/>
  <c r="AM519" i="8"/>
  <c r="AN519" i="8"/>
  <c r="AQ519" i="8"/>
  <c r="AR519" i="8"/>
  <c r="W341" i="8"/>
  <c r="X341" i="8"/>
  <c r="AA341" i="8"/>
  <c r="AB341" i="8"/>
  <c r="AE341" i="8"/>
  <c r="AF341" i="8"/>
  <c r="AI341" i="8"/>
  <c r="AJ341" i="8"/>
  <c r="AM341" i="8"/>
  <c r="AN341" i="8"/>
  <c r="AQ341" i="8"/>
  <c r="AR341" i="8"/>
  <c r="W573" i="8"/>
  <c r="X573" i="8"/>
  <c r="AA573" i="8"/>
  <c r="AB573" i="8"/>
  <c r="AE573" i="8"/>
  <c r="AF573" i="8"/>
  <c r="AI573" i="8"/>
  <c r="AJ573" i="8"/>
  <c r="AM573" i="8"/>
  <c r="AN573" i="8"/>
  <c r="AQ573" i="8"/>
  <c r="AR573" i="8"/>
  <c r="W601" i="8"/>
  <c r="X601" i="8"/>
  <c r="AA601" i="8"/>
  <c r="AB601" i="8"/>
  <c r="AE601" i="8"/>
  <c r="AF601" i="8"/>
  <c r="AI601" i="8"/>
  <c r="AJ601" i="8"/>
  <c r="AM601" i="8"/>
  <c r="AN601" i="8"/>
  <c r="AQ601" i="8"/>
  <c r="AR601" i="8"/>
  <c r="W374" i="8"/>
  <c r="X374" i="8"/>
  <c r="AA374" i="8"/>
  <c r="AB374" i="8"/>
  <c r="AE374" i="8"/>
  <c r="AF374" i="8"/>
  <c r="AI374" i="8"/>
  <c r="AJ374" i="8"/>
  <c r="AM374" i="8"/>
  <c r="AN374" i="8"/>
  <c r="AQ374" i="8"/>
  <c r="AR374" i="8"/>
  <c r="W805" i="8"/>
  <c r="X805" i="8"/>
  <c r="AA805" i="8"/>
  <c r="AB805" i="8"/>
  <c r="AE805" i="8"/>
  <c r="AF805" i="8"/>
  <c r="AI805" i="8"/>
  <c r="AJ805" i="8"/>
  <c r="AM805" i="8"/>
  <c r="AN805" i="8"/>
  <c r="AQ805" i="8"/>
  <c r="AR805" i="8"/>
  <c r="W928" i="8"/>
  <c r="X928" i="8"/>
  <c r="AA928" i="8"/>
  <c r="AB928" i="8"/>
  <c r="AE928" i="8"/>
  <c r="AF928" i="8"/>
  <c r="AI928" i="8"/>
  <c r="AJ928" i="8"/>
  <c r="AM928" i="8"/>
  <c r="AN928" i="8"/>
  <c r="AQ928" i="8"/>
  <c r="AR928" i="8"/>
  <c r="W823" i="8"/>
  <c r="X823" i="8"/>
  <c r="AA823" i="8"/>
  <c r="AB823" i="8"/>
  <c r="AE823" i="8"/>
  <c r="AF823" i="8"/>
  <c r="AI823" i="8"/>
  <c r="AJ823" i="8"/>
  <c r="AM823" i="8"/>
  <c r="AN823" i="8"/>
  <c r="AQ823" i="8"/>
  <c r="AR823" i="8"/>
  <c r="W913" i="8"/>
  <c r="X913" i="8"/>
  <c r="AA913" i="8"/>
  <c r="AB913" i="8"/>
  <c r="AE913" i="8"/>
  <c r="AF913" i="8"/>
  <c r="AI913" i="8"/>
  <c r="AJ913" i="8"/>
  <c r="AM913" i="8"/>
  <c r="AN913" i="8"/>
  <c r="AQ913" i="8"/>
  <c r="AR913" i="8"/>
  <c r="W529" i="8"/>
  <c r="X529" i="8"/>
  <c r="AA529" i="8"/>
  <c r="AB529" i="8"/>
  <c r="AE529" i="8"/>
  <c r="AF529" i="8"/>
  <c r="AI529" i="8"/>
  <c r="AJ529" i="8"/>
  <c r="AM529" i="8"/>
  <c r="AN529" i="8"/>
  <c r="AQ529" i="8"/>
  <c r="AR529" i="8"/>
  <c r="W133" i="8"/>
  <c r="X133" i="8"/>
  <c r="AA133" i="8"/>
  <c r="AB133" i="8"/>
  <c r="AE133" i="8"/>
  <c r="AF133" i="8"/>
  <c r="AI133" i="8"/>
  <c r="AJ133" i="8"/>
  <c r="AM133" i="8"/>
  <c r="AN133" i="8"/>
  <c r="AQ133" i="8"/>
  <c r="AR133" i="8"/>
  <c r="W330" i="8"/>
  <c r="X330" i="8"/>
  <c r="AA330" i="8"/>
  <c r="AB330" i="8"/>
  <c r="AE330" i="8"/>
  <c r="AF330" i="8"/>
  <c r="AI330" i="8"/>
  <c r="AJ330" i="8"/>
  <c r="AM330" i="8"/>
  <c r="AN330" i="8"/>
  <c r="AQ330" i="8"/>
  <c r="AR330" i="8"/>
  <c r="W499" i="8"/>
  <c r="X499" i="8"/>
  <c r="AA499" i="8"/>
  <c r="AB499" i="8"/>
  <c r="AE499" i="8"/>
  <c r="AF499" i="8"/>
  <c r="AI499" i="8"/>
  <c r="AJ499" i="8"/>
  <c r="AM499" i="8"/>
  <c r="AN499" i="8"/>
  <c r="AQ499" i="8"/>
  <c r="AR499" i="8"/>
  <c r="W251" i="8"/>
  <c r="X251" i="8"/>
  <c r="AA251" i="8"/>
  <c r="AB251" i="8"/>
  <c r="AE251" i="8"/>
  <c r="AF251" i="8"/>
  <c r="AI251" i="8"/>
  <c r="AJ251" i="8"/>
  <c r="AM251" i="8"/>
  <c r="AN251" i="8"/>
  <c r="AQ251" i="8"/>
  <c r="AR251" i="8"/>
  <c r="W132" i="8"/>
  <c r="X132" i="8"/>
  <c r="AA132" i="8"/>
  <c r="AB132" i="8"/>
  <c r="AE132" i="8"/>
  <c r="AF132" i="8"/>
  <c r="AI132" i="8"/>
  <c r="AJ132" i="8"/>
  <c r="AM132" i="8"/>
  <c r="AN132" i="8"/>
  <c r="AQ132" i="8"/>
  <c r="AR132" i="8"/>
  <c r="W65" i="8"/>
  <c r="X65" i="8"/>
  <c r="AA65" i="8"/>
  <c r="AB65" i="8"/>
  <c r="AE65" i="8"/>
  <c r="AF65" i="8"/>
  <c r="AI65" i="8"/>
  <c r="AJ65" i="8"/>
  <c r="AM65" i="8"/>
  <c r="AN65" i="8"/>
  <c r="AQ65" i="8"/>
  <c r="AR65" i="8"/>
  <c r="W298" i="8"/>
  <c r="X298" i="8"/>
  <c r="AA298" i="8"/>
  <c r="AB298" i="8"/>
  <c r="AE298" i="8"/>
  <c r="AF298" i="8"/>
  <c r="AI298" i="8"/>
  <c r="AJ298" i="8"/>
  <c r="AM298" i="8"/>
  <c r="AN298" i="8"/>
  <c r="AQ298" i="8"/>
  <c r="AR298" i="8"/>
  <c r="W538" i="8"/>
  <c r="X538" i="8"/>
  <c r="AA538" i="8"/>
  <c r="AB538" i="8"/>
  <c r="AE538" i="8"/>
  <c r="AF538" i="8"/>
  <c r="AI538" i="8"/>
  <c r="AJ538" i="8"/>
  <c r="AM538" i="8"/>
  <c r="AN538" i="8"/>
  <c r="AQ538" i="8"/>
  <c r="AR538" i="8"/>
  <c r="W394" i="8"/>
  <c r="X394" i="8"/>
  <c r="AA394" i="8"/>
  <c r="AB394" i="8"/>
  <c r="AE394" i="8"/>
  <c r="AF394" i="8"/>
  <c r="AI394" i="8"/>
  <c r="AJ394" i="8"/>
  <c r="AM394" i="8"/>
  <c r="AN394" i="8"/>
  <c r="AQ394" i="8"/>
  <c r="AR394" i="8"/>
  <c r="W520" i="8"/>
  <c r="X520" i="8"/>
  <c r="AA520" i="8"/>
  <c r="AB520" i="8"/>
  <c r="AE520" i="8"/>
  <c r="AF520" i="8"/>
  <c r="AI520" i="8"/>
  <c r="AJ520" i="8"/>
  <c r="AM520" i="8"/>
  <c r="AN520" i="8"/>
  <c r="AQ520" i="8"/>
  <c r="AR520" i="8"/>
  <c r="W718" i="8"/>
  <c r="X718" i="8"/>
  <c r="AA718" i="8"/>
  <c r="AB718" i="8"/>
  <c r="AE718" i="8"/>
  <c r="AF718" i="8"/>
  <c r="AI718" i="8"/>
  <c r="AJ718" i="8"/>
  <c r="AM718" i="8"/>
  <c r="AN718" i="8"/>
  <c r="AQ718" i="8"/>
  <c r="AR718" i="8"/>
  <c r="W1048" i="8"/>
  <c r="X1048" i="8"/>
  <c r="AA1048" i="8"/>
  <c r="AB1048" i="8"/>
  <c r="AE1048" i="8"/>
  <c r="AF1048" i="8"/>
  <c r="AI1048" i="8"/>
  <c r="AJ1048" i="8"/>
  <c r="AM1048" i="8"/>
  <c r="AN1048" i="8"/>
  <c r="AQ1048" i="8"/>
  <c r="AR1048" i="8"/>
  <c r="W623" i="8"/>
  <c r="X623" i="8"/>
  <c r="AA623" i="8"/>
  <c r="AB623" i="8"/>
  <c r="AE623" i="8"/>
  <c r="AF623" i="8"/>
  <c r="AI623" i="8"/>
  <c r="AJ623" i="8"/>
  <c r="AM623" i="8"/>
  <c r="AN623" i="8"/>
  <c r="AQ623" i="8"/>
  <c r="AR623" i="8"/>
  <c r="W728" i="8"/>
  <c r="X728" i="8"/>
  <c r="AA728" i="8"/>
  <c r="AB728" i="8"/>
  <c r="AE728" i="8"/>
  <c r="AF728" i="8"/>
  <c r="AI728" i="8"/>
  <c r="AJ728" i="8"/>
  <c r="AM728" i="8"/>
  <c r="AN728" i="8"/>
  <c r="AQ728" i="8"/>
  <c r="AR728" i="8"/>
  <c r="W1089" i="8"/>
  <c r="X1089" i="8"/>
  <c r="AA1089" i="8"/>
  <c r="AB1089" i="8"/>
  <c r="AE1089" i="8"/>
  <c r="AF1089" i="8"/>
  <c r="AI1089" i="8"/>
  <c r="AJ1089" i="8"/>
  <c r="AM1089" i="8"/>
  <c r="AN1089" i="8"/>
  <c r="AQ1089" i="8"/>
  <c r="AR1089" i="8"/>
  <c r="W532" i="8"/>
  <c r="X532" i="8"/>
  <c r="AA532" i="8"/>
  <c r="AB532" i="8"/>
  <c r="AE532" i="8"/>
  <c r="AF532" i="8"/>
  <c r="AI532" i="8"/>
  <c r="AJ532" i="8"/>
  <c r="AM532" i="8"/>
  <c r="AN532" i="8"/>
  <c r="AQ532" i="8"/>
  <c r="AR532" i="8"/>
  <c r="W619" i="8"/>
  <c r="X619" i="8"/>
  <c r="AA619" i="8"/>
  <c r="AB619" i="8"/>
  <c r="AE619" i="8"/>
  <c r="AF619" i="8"/>
  <c r="AI619" i="8"/>
  <c r="AJ619" i="8"/>
  <c r="AM619" i="8"/>
  <c r="AN619" i="8"/>
  <c r="AQ619" i="8"/>
  <c r="AR619" i="8"/>
  <c r="W850" i="8"/>
  <c r="X850" i="8"/>
  <c r="AA850" i="8"/>
  <c r="AB850" i="8"/>
  <c r="AE850" i="8"/>
  <c r="AF850" i="8"/>
  <c r="AI850" i="8"/>
  <c r="AJ850" i="8"/>
  <c r="AM850" i="8"/>
  <c r="AN850" i="8"/>
  <c r="AQ850" i="8"/>
  <c r="AR850" i="8"/>
  <c r="W959" i="8"/>
  <c r="X959" i="8"/>
  <c r="AA959" i="8"/>
  <c r="AB959" i="8"/>
  <c r="AE959" i="8"/>
  <c r="AF959" i="8"/>
  <c r="AI959" i="8"/>
  <c r="AJ959" i="8"/>
  <c r="AM959" i="8"/>
  <c r="AN959" i="8"/>
  <c r="AQ959" i="8"/>
  <c r="AR959" i="8"/>
  <c r="W694" i="8"/>
  <c r="X694" i="8"/>
  <c r="AA694" i="8"/>
  <c r="AB694" i="8"/>
  <c r="AE694" i="8"/>
  <c r="AF694" i="8"/>
  <c r="AI694" i="8"/>
  <c r="AJ694" i="8"/>
  <c r="AM694" i="8"/>
  <c r="AN694" i="8"/>
  <c r="AQ694" i="8"/>
  <c r="AR694" i="8"/>
  <c r="W774" i="8"/>
  <c r="X774" i="8"/>
  <c r="AA774" i="8"/>
  <c r="AB774" i="8"/>
  <c r="AE774" i="8"/>
  <c r="AF774" i="8"/>
  <c r="AI774" i="8"/>
  <c r="AJ774" i="8"/>
  <c r="AM774" i="8"/>
  <c r="AN774" i="8"/>
  <c r="AQ774" i="8"/>
  <c r="AR774" i="8"/>
  <c r="W834" i="8"/>
  <c r="X834" i="8"/>
  <c r="AA834" i="8"/>
  <c r="AB834" i="8"/>
  <c r="AE834" i="8"/>
  <c r="AF834" i="8"/>
  <c r="AI834" i="8"/>
  <c r="AJ834" i="8"/>
  <c r="AM834" i="8"/>
  <c r="AN834" i="8"/>
  <c r="AQ834" i="8"/>
  <c r="AR834" i="8"/>
  <c r="W822" i="8"/>
  <c r="X822" i="8"/>
  <c r="AA822" i="8"/>
  <c r="AB822" i="8"/>
  <c r="AE822" i="8"/>
  <c r="AF822" i="8"/>
  <c r="AI822" i="8"/>
  <c r="AJ822" i="8"/>
  <c r="AM822" i="8"/>
  <c r="AN822" i="8"/>
  <c r="AQ822" i="8"/>
  <c r="AR822" i="8"/>
  <c r="W889" i="8"/>
  <c r="X889" i="8"/>
  <c r="AA889" i="8"/>
  <c r="AB889" i="8"/>
  <c r="AE889" i="8"/>
  <c r="AF889" i="8"/>
  <c r="AI889" i="8"/>
  <c r="AJ889" i="8"/>
  <c r="AM889" i="8"/>
  <c r="AN889" i="8"/>
  <c r="AQ889" i="8"/>
  <c r="AR889" i="8"/>
  <c r="W31" i="8"/>
  <c r="X31" i="8"/>
  <c r="AA31" i="8"/>
  <c r="AB31" i="8"/>
  <c r="AE31" i="8"/>
  <c r="AF31" i="8"/>
  <c r="AI31" i="8"/>
  <c r="AJ31" i="8"/>
  <c r="AM31" i="8"/>
  <c r="AN31" i="8"/>
  <c r="AQ31" i="8"/>
  <c r="AR31" i="8"/>
  <c r="W453" i="8"/>
  <c r="X453" i="8"/>
  <c r="AA453" i="8"/>
  <c r="AB453" i="8"/>
  <c r="AE453" i="8"/>
  <c r="AF453" i="8"/>
  <c r="AI453" i="8"/>
  <c r="AJ453" i="8"/>
  <c r="AM453" i="8"/>
  <c r="AN453" i="8"/>
  <c r="AQ453" i="8"/>
  <c r="AR453" i="8"/>
  <c r="W56" i="8"/>
  <c r="X56" i="8"/>
  <c r="AA56" i="8"/>
  <c r="AB56" i="8"/>
  <c r="AE56" i="8"/>
  <c r="AF56" i="8"/>
  <c r="AI56" i="8"/>
  <c r="AJ56" i="8"/>
  <c r="AM56" i="8"/>
  <c r="AN56" i="8"/>
  <c r="AQ56" i="8"/>
  <c r="AR56" i="8"/>
  <c r="W392" i="8"/>
  <c r="X392" i="8"/>
  <c r="AA392" i="8"/>
  <c r="AB392" i="8"/>
  <c r="AE392" i="8"/>
  <c r="AF392" i="8"/>
  <c r="AI392" i="8"/>
  <c r="AJ392" i="8"/>
  <c r="AM392" i="8"/>
  <c r="AN392" i="8"/>
  <c r="AQ392" i="8"/>
  <c r="AR392" i="8"/>
  <c r="W290" i="8"/>
  <c r="X290" i="8"/>
  <c r="AA290" i="8"/>
  <c r="AB290" i="8"/>
  <c r="AE290" i="8"/>
  <c r="AF290" i="8"/>
  <c r="AI290" i="8"/>
  <c r="AJ290" i="8"/>
  <c r="AM290" i="8"/>
  <c r="AN290" i="8"/>
  <c r="AQ290" i="8"/>
  <c r="AR290" i="8"/>
  <c r="W852" i="8"/>
  <c r="X852" i="8"/>
  <c r="AA852" i="8"/>
  <c r="AB852" i="8"/>
  <c r="AE852" i="8"/>
  <c r="AF852" i="8"/>
  <c r="AI852" i="8"/>
  <c r="AJ852" i="8"/>
  <c r="AM852" i="8"/>
  <c r="AN852" i="8"/>
  <c r="AQ852" i="8"/>
  <c r="AR852" i="8"/>
  <c r="W70" i="8"/>
  <c r="X70" i="8"/>
  <c r="AA70" i="8"/>
  <c r="AB70" i="8"/>
  <c r="AE70" i="8"/>
  <c r="AF70" i="8"/>
  <c r="AI70" i="8"/>
  <c r="AJ70" i="8"/>
  <c r="AM70" i="8"/>
  <c r="AN70" i="8"/>
  <c r="AQ70" i="8"/>
  <c r="AR70" i="8"/>
  <c r="W635" i="8"/>
  <c r="X635" i="8"/>
  <c r="AA635" i="8"/>
  <c r="AB635" i="8"/>
  <c r="AE635" i="8"/>
  <c r="AF635" i="8"/>
  <c r="AI635" i="8"/>
  <c r="AJ635" i="8"/>
  <c r="AM635" i="8"/>
  <c r="AN635" i="8"/>
  <c r="AQ635" i="8"/>
  <c r="AR635" i="8"/>
  <c r="W254" i="8"/>
  <c r="X254" i="8"/>
  <c r="AA254" i="8"/>
  <c r="AB254" i="8"/>
  <c r="AE254" i="8"/>
  <c r="AF254" i="8"/>
  <c r="AI254" i="8"/>
  <c r="AJ254" i="8"/>
  <c r="AM254" i="8"/>
  <c r="AN254" i="8"/>
  <c r="AQ254" i="8"/>
  <c r="AR254" i="8"/>
  <c r="W258" i="8"/>
  <c r="X258" i="8"/>
  <c r="AA258" i="8"/>
  <c r="AB258" i="8"/>
  <c r="AE258" i="8"/>
  <c r="AF258" i="8"/>
  <c r="AI258" i="8"/>
  <c r="AJ258" i="8"/>
  <c r="AM258" i="8"/>
  <c r="AN258" i="8"/>
  <c r="AQ258" i="8"/>
  <c r="AR258" i="8"/>
  <c r="W199" i="8"/>
  <c r="X199" i="8"/>
  <c r="AA199" i="8"/>
  <c r="AB199" i="8"/>
  <c r="AE199" i="8"/>
  <c r="AF199" i="8"/>
  <c r="AI199" i="8"/>
  <c r="AJ199" i="8"/>
  <c r="AM199" i="8"/>
  <c r="AN199" i="8"/>
  <c r="AQ199" i="8"/>
  <c r="AR199" i="8"/>
  <c r="W17" i="8"/>
  <c r="X17" i="8"/>
  <c r="AA17" i="8"/>
  <c r="AB17" i="8"/>
  <c r="AE17" i="8"/>
  <c r="AF17" i="8"/>
  <c r="AI17" i="8"/>
  <c r="AJ17" i="8"/>
  <c r="AM17" i="8"/>
  <c r="AN17" i="8"/>
  <c r="AQ17" i="8"/>
  <c r="AR17" i="8"/>
  <c r="W5" i="8"/>
  <c r="X5" i="8"/>
  <c r="AA5" i="8"/>
  <c r="AB5" i="8"/>
  <c r="AE5" i="8"/>
  <c r="AF5" i="8"/>
  <c r="AI5" i="8"/>
  <c r="AJ5" i="8"/>
  <c r="AM5" i="8"/>
  <c r="AN5" i="8"/>
  <c r="AQ5" i="8"/>
  <c r="AR5" i="8"/>
  <c r="W335" i="8"/>
  <c r="X335" i="8"/>
  <c r="AA335" i="8"/>
  <c r="AB335" i="8"/>
  <c r="AE335" i="8"/>
  <c r="AF335" i="8"/>
  <c r="AI335" i="8"/>
  <c r="AJ335" i="8"/>
  <c r="AM335" i="8"/>
  <c r="AN335" i="8"/>
  <c r="AQ335" i="8"/>
  <c r="AR335" i="8"/>
  <c r="W154" i="8"/>
  <c r="X154" i="8"/>
  <c r="AA154" i="8"/>
  <c r="AB154" i="8"/>
  <c r="AE154" i="8"/>
  <c r="AF154" i="8"/>
  <c r="AI154" i="8"/>
  <c r="AJ154" i="8"/>
  <c r="AM154" i="8"/>
  <c r="AN154" i="8"/>
  <c r="AQ154" i="8"/>
  <c r="AR154" i="8"/>
  <c r="W515" i="8"/>
  <c r="X515" i="8"/>
  <c r="AA515" i="8"/>
  <c r="AB515" i="8"/>
  <c r="AE515" i="8"/>
  <c r="AF515" i="8"/>
  <c r="AI515" i="8"/>
  <c r="AJ515" i="8"/>
  <c r="AM515" i="8"/>
  <c r="AN515" i="8"/>
  <c r="AQ515" i="8"/>
  <c r="AR515" i="8"/>
  <c r="W498" i="8"/>
  <c r="X498" i="8"/>
  <c r="AA498" i="8"/>
  <c r="AB498" i="8"/>
  <c r="AE498" i="8"/>
  <c r="AF498" i="8"/>
  <c r="AI498" i="8"/>
  <c r="AJ498" i="8"/>
  <c r="AM498" i="8"/>
  <c r="AN498" i="8"/>
  <c r="AQ498" i="8"/>
  <c r="AR498" i="8"/>
  <c r="W429" i="8"/>
  <c r="X429" i="8"/>
  <c r="AA429" i="8"/>
  <c r="AB429" i="8"/>
  <c r="AE429" i="8"/>
  <c r="AF429" i="8"/>
  <c r="AI429" i="8"/>
  <c r="AJ429" i="8"/>
  <c r="AM429" i="8"/>
  <c r="AN429" i="8"/>
  <c r="AQ429" i="8"/>
  <c r="AR429" i="8"/>
  <c r="W640" i="8"/>
  <c r="X640" i="8"/>
  <c r="AA640" i="8"/>
  <c r="AB640" i="8"/>
  <c r="AE640" i="8"/>
  <c r="AF640" i="8"/>
  <c r="AI640" i="8"/>
  <c r="AJ640" i="8"/>
  <c r="AM640" i="8"/>
  <c r="AN640" i="8"/>
  <c r="AQ640" i="8"/>
  <c r="AR640" i="8"/>
  <c r="W647" i="8"/>
  <c r="X647" i="8"/>
  <c r="AA647" i="8"/>
  <c r="AB647" i="8"/>
  <c r="AE647" i="8"/>
  <c r="AF647" i="8"/>
  <c r="AI647" i="8"/>
  <c r="AJ647" i="8"/>
  <c r="AM647" i="8"/>
  <c r="AN647" i="8"/>
  <c r="AQ647" i="8"/>
  <c r="AR647" i="8"/>
  <c r="W210" i="8"/>
  <c r="X210" i="8"/>
  <c r="AA210" i="8"/>
  <c r="AB210" i="8"/>
  <c r="AE210" i="8"/>
  <c r="AF210" i="8"/>
  <c r="AI210" i="8"/>
  <c r="AJ210" i="8"/>
  <c r="AM210" i="8"/>
  <c r="AN210" i="8"/>
  <c r="AQ210" i="8"/>
  <c r="AR210" i="8"/>
  <c r="W466" i="8"/>
  <c r="X466" i="8"/>
  <c r="AA466" i="8"/>
  <c r="AB466" i="8"/>
  <c r="AE466" i="8"/>
  <c r="AF466" i="8"/>
  <c r="AI466" i="8"/>
  <c r="AJ466" i="8"/>
  <c r="AM466" i="8"/>
  <c r="AN466" i="8"/>
  <c r="AQ466" i="8"/>
  <c r="AR466" i="8"/>
  <c r="W1067" i="8"/>
  <c r="X1067" i="8"/>
  <c r="AA1067" i="8"/>
  <c r="AB1067" i="8"/>
  <c r="AE1067" i="8"/>
  <c r="AF1067" i="8"/>
  <c r="AI1067" i="8"/>
  <c r="AJ1067" i="8"/>
  <c r="AM1067" i="8"/>
  <c r="AN1067" i="8"/>
  <c r="AQ1067" i="8"/>
  <c r="AR1067" i="8"/>
  <c r="W1070" i="8"/>
  <c r="X1070" i="8"/>
  <c r="AA1070" i="8"/>
  <c r="AB1070" i="8"/>
  <c r="AE1070" i="8"/>
  <c r="AF1070" i="8"/>
  <c r="AI1070" i="8"/>
  <c r="AJ1070" i="8"/>
  <c r="AM1070" i="8"/>
  <c r="AN1070" i="8"/>
  <c r="AQ1070" i="8"/>
  <c r="AR1070" i="8"/>
  <c r="W586" i="8"/>
  <c r="X586" i="8"/>
  <c r="AA586" i="8"/>
  <c r="AB586" i="8"/>
  <c r="AE586" i="8"/>
  <c r="AF586" i="8"/>
  <c r="AI586" i="8"/>
  <c r="AJ586" i="8"/>
  <c r="AM586" i="8"/>
  <c r="AN586" i="8"/>
  <c r="AQ586" i="8"/>
  <c r="AR586" i="8"/>
  <c r="W859" i="8"/>
  <c r="X859" i="8"/>
  <c r="AA859" i="8"/>
  <c r="AB859" i="8"/>
  <c r="AE859" i="8"/>
  <c r="AF859" i="8"/>
  <c r="AI859" i="8"/>
  <c r="AJ859" i="8"/>
  <c r="AM859" i="8"/>
  <c r="AN859" i="8"/>
  <c r="AQ859" i="8"/>
  <c r="AR859" i="8"/>
  <c r="W482" i="8"/>
  <c r="X482" i="8"/>
  <c r="AA482" i="8"/>
  <c r="AB482" i="8"/>
  <c r="AE482" i="8"/>
  <c r="AF482" i="8"/>
  <c r="AI482" i="8"/>
  <c r="AJ482" i="8"/>
  <c r="AM482" i="8"/>
  <c r="AN482" i="8"/>
  <c r="AQ482" i="8"/>
  <c r="AR482" i="8"/>
  <c r="W920" i="8"/>
  <c r="X920" i="8"/>
  <c r="AA920" i="8"/>
  <c r="AB920" i="8"/>
  <c r="AE920" i="8"/>
  <c r="AF920" i="8"/>
  <c r="AI920" i="8"/>
  <c r="AJ920" i="8"/>
  <c r="AM920" i="8"/>
  <c r="AN920" i="8"/>
  <c r="AQ920" i="8"/>
  <c r="AR920" i="8"/>
  <c r="W770" i="8"/>
  <c r="X770" i="8"/>
  <c r="AA770" i="8"/>
  <c r="AB770" i="8"/>
  <c r="AE770" i="8"/>
  <c r="AF770" i="8"/>
  <c r="AI770" i="8"/>
  <c r="AJ770" i="8"/>
  <c r="AM770" i="8"/>
  <c r="AN770" i="8"/>
  <c r="AQ770" i="8"/>
  <c r="AR770" i="8"/>
  <c r="W188" i="8"/>
  <c r="X188" i="8"/>
  <c r="AA188" i="8"/>
  <c r="AB188" i="8"/>
  <c r="AE188" i="8"/>
  <c r="AF188" i="8"/>
  <c r="AI188" i="8"/>
  <c r="AJ188" i="8"/>
  <c r="AM188" i="8"/>
  <c r="AN188" i="8"/>
  <c r="AQ188" i="8"/>
  <c r="AR188" i="8"/>
  <c r="W236" i="8"/>
  <c r="X236" i="8"/>
  <c r="AA236" i="8"/>
  <c r="AB236" i="8"/>
  <c r="AE236" i="8"/>
  <c r="AF236" i="8"/>
  <c r="AI236" i="8"/>
  <c r="AJ236" i="8"/>
  <c r="AM236" i="8"/>
  <c r="AN236" i="8"/>
  <c r="AQ236" i="8"/>
  <c r="AR236" i="8"/>
  <c r="W273" i="8"/>
  <c r="X273" i="8"/>
  <c r="AA273" i="8"/>
  <c r="AB273" i="8"/>
  <c r="AE273" i="8"/>
  <c r="AF273" i="8"/>
  <c r="AI273" i="8"/>
  <c r="AJ273" i="8"/>
  <c r="AM273" i="8"/>
  <c r="AN273" i="8"/>
  <c r="AQ273" i="8"/>
  <c r="AR273" i="8"/>
  <c r="W278" i="8"/>
  <c r="X278" i="8"/>
  <c r="AA278" i="8"/>
  <c r="AB278" i="8"/>
  <c r="AE278" i="8"/>
  <c r="AF278" i="8"/>
  <c r="AI278" i="8"/>
  <c r="AJ278" i="8"/>
  <c r="AM278" i="8"/>
  <c r="AN278" i="8"/>
  <c r="AQ278" i="8"/>
  <c r="AR278" i="8"/>
  <c r="W456" i="8"/>
  <c r="X456" i="8"/>
  <c r="AA456" i="8"/>
  <c r="AB456" i="8"/>
  <c r="AE456" i="8"/>
  <c r="AF456" i="8"/>
  <c r="AI456" i="8"/>
  <c r="AJ456" i="8"/>
  <c r="AM456" i="8"/>
  <c r="AN456" i="8"/>
  <c r="AQ456" i="8"/>
  <c r="AR456" i="8"/>
  <c r="W522" i="8"/>
  <c r="X522" i="8"/>
  <c r="AA522" i="8"/>
  <c r="AB522" i="8"/>
  <c r="AE522" i="8"/>
  <c r="AF522" i="8"/>
  <c r="AI522" i="8"/>
  <c r="AJ522" i="8"/>
  <c r="AM522" i="8"/>
  <c r="AN522" i="8"/>
  <c r="AQ522" i="8"/>
  <c r="AR522" i="8"/>
  <c r="W158" i="8"/>
  <c r="X158" i="8"/>
  <c r="AA158" i="8"/>
  <c r="AB158" i="8"/>
  <c r="AE158" i="8"/>
  <c r="AF158" i="8"/>
  <c r="AI158" i="8"/>
  <c r="AJ158" i="8"/>
  <c r="AM158" i="8"/>
  <c r="AN158" i="8"/>
  <c r="AQ158" i="8"/>
  <c r="AR158" i="8"/>
  <c r="W284" i="8"/>
  <c r="X284" i="8"/>
  <c r="AA284" i="8"/>
  <c r="AB284" i="8"/>
  <c r="AE284" i="8"/>
  <c r="AF284" i="8"/>
  <c r="AI284" i="8"/>
  <c r="AJ284" i="8"/>
  <c r="AM284" i="8"/>
  <c r="AN284" i="8"/>
  <c r="AQ284" i="8"/>
  <c r="AR284" i="8"/>
  <c r="W451" i="8"/>
  <c r="X451" i="8"/>
  <c r="AA451" i="8"/>
  <c r="AB451" i="8"/>
  <c r="AE451" i="8"/>
  <c r="AF451" i="8"/>
  <c r="AI451" i="8"/>
  <c r="AJ451" i="8"/>
  <c r="AM451" i="8"/>
  <c r="AN451" i="8"/>
  <c r="AQ451" i="8"/>
  <c r="AR451" i="8"/>
  <c r="W108" i="8"/>
  <c r="X108" i="8"/>
  <c r="AA108" i="8"/>
  <c r="AB108" i="8"/>
  <c r="AE108" i="8"/>
  <c r="AF108" i="8"/>
  <c r="AI108" i="8"/>
  <c r="AJ108" i="8"/>
  <c r="AM108" i="8"/>
  <c r="AN108" i="8"/>
  <c r="AQ108" i="8"/>
  <c r="AR108" i="8"/>
  <c r="W189" i="8"/>
  <c r="X189" i="8"/>
  <c r="AA189" i="8"/>
  <c r="AB189" i="8"/>
  <c r="AE189" i="8"/>
  <c r="AF189" i="8"/>
  <c r="AI189" i="8"/>
  <c r="AJ189" i="8"/>
  <c r="AM189" i="8"/>
  <c r="AN189" i="8"/>
  <c r="AQ189" i="8"/>
  <c r="AR189" i="8"/>
  <c r="W177" i="8"/>
  <c r="X177" i="8"/>
  <c r="AA177" i="8"/>
  <c r="AB177" i="8"/>
  <c r="AE177" i="8"/>
  <c r="AF177" i="8"/>
  <c r="AI177" i="8"/>
  <c r="AJ177" i="8"/>
  <c r="AM177" i="8"/>
  <c r="AN177" i="8"/>
  <c r="AQ177" i="8"/>
  <c r="AR177" i="8"/>
  <c r="W471" i="8"/>
  <c r="X471" i="8"/>
  <c r="AA471" i="8"/>
  <c r="AB471" i="8"/>
  <c r="AE471" i="8"/>
  <c r="AF471" i="8"/>
  <c r="AI471" i="8"/>
  <c r="AJ471" i="8"/>
  <c r="AM471" i="8"/>
  <c r="AN471" i="8"/>
  <c r="AQ471" i="8"/>
  <c r="AR471" i="8"/>
  <c r="W277" i="8"/>
  <c r="X277" i="8"/>
  <c r="AA277" i="8"/>
  <c r="AB277" i="8"/>
  <c r="AE277" i="8"/>
  <c r="AF277" i="8"/>
  <c r="AI277" i="8"/>
  <c r="AJ277" i="8"/>
  <c r="AM277" i="8"/>
  <c r="AN277" i="8"/>
  <c r="AQ277" i="8"/>
  <c r="AR277" i="8"/>
  <c r="W506" i="8"/>
  <c r="X506" i="8"/>
  <c r="AA506" i="8"/>
  <c r="AB506" i="8"/>
  <c r="AE506" i="8"/>
  <c r="AF506" i="8"/>
  <c r="AI506" i="8"/>
  <c r="AJ506" i="8"/>
  <c r="AM506" i="8"/>
  <c r="AN506" i="8"/>
  <c r="AQ506" i="8"/>
  <c r="AR506" i="8"/>
  <c r="W302" i="8"/>
  <c r="X302" i="8"/>
  <c r="AA302" i="8"/>
  <c r="AB302" i="8"/>
  <c r="AE302" i="8"/>
  <c r="AF302" i="8"/>
  <c r="AI302" i="8"/>
  <c r="AJ302" i="8"/>
  <c r="AM302" i="8"/>
  <c r="AN302" i="8"/>
  <c r="AQ302" i="8"/>
  <c r="AR302" i="8"/>
  <c r="W34" i="8"/>
  <c r="X34" i="8"/>
  <c r="AA34" i="8"/>
  <c r="AB34" i="8"/>
  <c r="AE34" i="8"/>
  <c r="AF34" i="8"/>
  <c r="AI34" i="8"/>
  <c r="AJ34" i="8"/>
  <c r="AM34" i="8"/>
  <c r="AN34" i="8"/>
  <c r="AQ34" i="8"/>
  <c r="AR34" i="8"/>
  <c r="W58" i="8"/>
  <c r="X58" i="8"/>
  <c r="AA58" i="8"/>
  <c r="AB58" i="8"/>
  <c r="AE58" i="8"/>
  <c r="AF58" i="8"/>
  <c r="AI58" i="8"/>
  <c r="AJ58" i="8"/>
  <c r="AM58" i="8"/>
  <c r="AN58" i="8"/>
  <c r="AQ58" i="8"/>
  <c r="AR58" i="8"/>
  <c r="W855" i="8"/>
  <c r="X855" i="8"/>
  <c r="AA855" i="8"/>
  <c r="AB855" i="8"/>
  <c r="AE855" i="8"/>
  <c r="AF855" i="8"/>
  <c r="AI855" i="8"/>
  <c r="AJ855" i="8"/>
  <c r="AM855" i="8"/>
  <c r="AN855" i="8"/>
  <c r="AQ855" i="8"/>
  <c r="AR855" i="8"/>
  <c r="W202" i="8"/>
  <c r="X202" i="8"/>
  <c r="AA202" i="8"/>
  <c r="AB202" i="8"/>
  <c r="AE202" i="8"/>
  <c r="AF202" i="8"/>
  <c r="AI202" i="8"/>
  <c r="AJ202" i="8"/>
  <c r="AM202" i="8"/>
  <c r="AN202" i="8"/>
  <c r="AQ202" i="8"/>
  <c r="AR202" i="8"/>
  <c r="W259" i="8"/>
  <c r="X259" i="8"/>
  <c r="AA259" i="8"/>
  <c r="AB259" i="8"/>
  <c r="AE259" i="8"/>
  <c r="AF259" i="8"/>
  <c r="AI259" i="8"/>
  <c r="AJ259" i="8"/>
  <c r="AM259" i="8"/>
  <c r="AN259" i="8"/>
  <c r="AQ259" i="8"/>
  <c r="AR259" i="8"/>
  <c r="W696" i="8"/>
  <c r="X696" i="8"/>
  <c r="AA696" i="8"/>
  <c r="AB696" i="8"/>
  <c r="AE696" i="8"/>
  <c r="AF696" i="8"/>
  <c r="AI696" i="8"/>
  <c r="AJ696" i="8"/>
  <c r="AM696" i="8"/>
  <c r="AN696" i="8"/>
  <c r="AQ696" i="8"/>
  <c r="AR696" i="8"/>
  <c r="W516" i="8"/>
  <c r="X516" i="8"/>
  <c r="AA516" i="8"/>
  <c r="AB516" i="8"/>
  <c r="AE516" i="8"/>
  <c r="AF516" i="8"/>
  <c r="AI516" i="8"/>
  <c r="AJ516" i="8"/>
  <c r="AM516" i="8"/>
  <c r="AN516" i="8"/>
  <c r="AQ516" i="8"/>
  <c r="AR516" i="8"/>
  <c r="W717" i="8"/>
  <c r="X717" i="8"/>
  <c r="AA717" i="8"/>
  <c r="AB717" i="8"/>
  <c r="AE717" i="8"/>
  <c r="AF717" i="8"/>
  <c r="AI717" i="8"/>
  <c r="AJ717" i="8"/>
  <c r="AM717" i="8"/>
  <c r="AN717" i="8"/>
  <c r="AQ717" i="8"/>
  <c r="AR717" i="8"/>
  <c r="W858" i="8"/>
  <c r="X858" i="8"/>
  <c r="AA858" i="8"/>
  <c r="AB858" i="8"/>
  <c r="AE858" i="8"/>
  <c r="AF858" i="8"/>
  <c r="AI858" i="8"/>
  <c r="AJ858" i="8"/>
  <c r="AM858" i="8"/>
  <c r="AN858" i="8"/>
  <c r="AQ858" i="8"/>
  <c r="AR858" i="8"/>
  <c r="W172" i="8"/>
  <c r="X172" i="8"/>
  <c r="AA172" i="8"/>
  <c r="AB172" i="8"/>
  <c r="AE172" i="8"/>
  <c r="AF172" i="8"/>
  <c r="AI172" i="8"/>
  <c r="AJ172" i="8"/>
  <c r="AM172" i="8"/>
  <c r="AN172" i="8"/>
  <c r="AQ172" i="8"/>
  <c r="AR172" i="8"/>
  <c r="W594" i="8"/>
  <c r="X594" i="8"/>
  <c r="AA594" i="8"/>
  <c r="AB594" i="8"/>
  <c r="AE594" i="8"/>
  <c r="AF594" i="8"/>
  <c r="AI594" i="8"/>
  <c r="AJ594" i="8"/>
  <c r="AM594" i="8"/>
  <c r="AN594" i="8"/>
  <c r="AQ594" i="8"/>
  <c r="AR594" i="8"/>
  <c r="W599" i="8"/>
  <c r="X599" i="8"/>
  <c r="AA599" i="8"/>
  <c r="AB599" i="8"/>
  <c r="AE599" i="8"/>
  <c r="AF599" i="8"/>
  <c r="AI599" i="8"/>
  <c r="AJ599" i="8"/>
  <c r="AM599" i="8"/>
  <c r="AN599" i="8"/>
  <c r="AQ599" i="8"/>
  <c r="AR599" i="8"/>
  <c r="W1074" i="8"/>
  <c r="X1074" i="8"/>
  <c r="AA1074" i="8"/>
  <c r="AB1074" i="8"/>
  <c r="AE1074" i="8"/>
  <c r="AF1074" i="8"/>
  <c r="AI1074" i="8"/>
  <c r="AJ1074" i="8"/>
  <c r="AM1074" i="8"/>
  <c r="AN1074" i="8"/>
  <c r="AQ1074" i="8"/>
  <c r="AR1074" i="8"/>
  <c r="W561" i="8"/>
  <c r="X561" i="8"/>
  <c r="AA561" i="8"/>
  <c r="AB561" i="8"/>
  <c r="AE561" i="8"/>
  <c r="AF561" i="8"/>
  <c r="AI561" i="8"/>
  <c r="AJ561" i="8"/>
  <c r="AM561" i="8"/>
  <c r="AN561" i="8"/>
  <c r="AQ561" i="8"/>
  <c r="AR561" i="8"/>
  <c r="W593" i="8"/>
  <c r="X593" i="8"/>
  <c r="AA593" i="8"/>
  <c r="AB593" i="8"/>
  <c r="AE593" i="8"/>
  <c r="AF593" i="8"/>
  <c r="AI593" i="8"/>
  <c r="AJ593" i="8"/>
  <c r="AM593" i="8"/>
  <c r="AN593" i="8"/>
  <c r="AQ593" i="8"/>
  <c r="AR593" i="8"/>
  <c r="W36" i="8"/>
  <c r="X36" i="8"/>
  <c r="AA36" i="8"/>
  <c r="AB36" i="8"/>
  <c r="AE36" i="8"/>
  <c r="AF36" i="8"/>
  <c r="AI36" i="8"/>
  <c r="AJ36" i="8"/>
  <c r="AM36" i="8"/>
  <c r="AN36" i="8"/>
  <c r="AQ36" i="8"/>
  <c r="AR36" i="8"/>
  <c r="W779" i="8"/>
  <c r="X779" i="8"/>
  <c r="AA779" i="8"/>
  <c r="AB779" i="8"/>
  <c r="AE779" i="8"/>
  <c r="AF779" i="8"/>
  <c r="AI779" i="8"/>
  <c r="AJ779" i="8"/>
  <c r="AM779" i="8"/>
  <c r="AN779" i="8"/>
  <c r="AQ779" i="8"/>
  <c r="AR779" i="8"/>
  <c r="W144" i="8"/>
  <c r="X144" i="8"/>
  <c r="AA144" i="8"/>
  <c r="AB144" i="8"/>
  <c r="AE144" i="8"/>
  <c r="AF144" i="8"/>
  <c r="AI144" i="8"/>
  <c r="AJ144" i="8"/>
  <c r="AM144" i="8"/>
  <c r="AN144" i="8"/>
  <c r="AQ144" i="8"/>
  <c r="AR144" i="8"/>
  <c r="W1015" i="8"/>
  <c r="X1015" i="8"/>
  <c r="AA1015" i="8"/>
  <c r="AB1015" i="8"/>
  <c r="AE1015" i="8"/>
  <c r="AF1015" i="8"/>
  <c r="AI1015" i="8"/>
  <c r="AJ1015" i="8"/>
  <c r="AM1015" i="8"/>
  <c r="AN1015" i="8"/>
  <c r="AQ1015" i="8"/>
  <c r="AR1015" i="8"/>
  <c r="W960" i="8"/>
  <c r="X960" i="8"/>
  <c r="AA960" i="8"/>
  <c r="AB960" i="8"/>
  <c r="AE960" i="8"/>
  <c r="AF960" i="8"/>
  <c r="AI960" i="8"/>
  <c r="AJ960" i="8"/>
  <c r="AM960" i="8"/>
  <c r="AN960" i="8"/>
  <c r="AQ960" i="8"/>
  <c r="AR960" i="8"/>
  <c r="W629" i="8"/>
  <c r="X629" i="8"/>
  <c r="AA629" i="8"/>
  <c r="AB629" i="8"/>
  <c r="AE629" i="8"/>
  <c r="AF629" i="8"/>
  <c r="AI629" i="8"/>
  <c r="AJ629" i="8"/>
  <c r="AM629" i="8"/>
  <c r="AN629" i="8"/>
  <c r="AQ629" i="8"/>
  <c r="AR629" i="8"/>
  <c r="W616" i="8"/>
  <c r="X616" i="8"/>
  <c r="AA616" i="8"/>
  <c r="AB616" i="8"/>
  <c r="AE616" i="8"/>
  <c r="AF616" i="8"/>
  <c r="AI616" i="8"/>
  <c r="AJ616" i="8"/>
  <c r="AM616" i="8"/>
  <c r="AN616" i="8"/>
  <c r="AQ616" i="8"/>
  <c r="AR616" i="8"/>
  <c r="W819" i="8"/>
  <c r="X819" i="8"/>
  <c r="AA819" i="8"/>
  <c r="AB819" i="8"/>
  <c r="AE819" i="8"/>
  <c r="AF819" i="8"/>
  <c r="AI819" i="8"/>
  <c r="AJ819" i="8"/>
  <c r="AM819" i="8"/>
  <c r="AN819" i="8"/>
  <c r="AQ819" i="8"/>
  <c r="AR819" i="8"/>
  <c r="W615" i="8"/>
  <c r="X615" i="8"/>
  <c r="AA615" i="8"/>
  <c r="AB615" i="8"/>
  <c r="AE615" i="8"/>
  <c r="AF615" i="8"/>
  <c r="AI615" i="8"/>
  <c r="AJ615" i="8"/>
  <c r="AM615" i="8"/>
  <c r="AN615" i="8"/>
  <c r="AQ615" i="8"/>
  <c r="AR615" i="8"/>
  <c r="W435" i="8"/>
  <c r="X435" i="8"/>
  <c r="AA435" i="8"/>
  <c r="AB435" i="8"/>
  <c r="AE435" i="8"/>
  <c r="AF435" i="8"/>
  <c r="AI435" i="8"/>
  <c r="AJ435" i="8"/>
  <c r="AM435" i="8"/>
  <c r="AN435" i="8"/>
  <c r="AQ435" i="8"/>
  <c r="AR435" i="8"/>
  <c r="W430" i="8"/>
  <c r="X430" i="8"/>
  <c r="AA430" i="8"/>
  <c r="AB430" i="8"/>
  <c r="AE430" i="8"/>
  <c r="AF430" i="8"/>
  <c r="AI430" i="8"/>
  <c r="AJ430" i="8"/>
  <c r="AM430" i="8"/>
  <c r="AN430" i="8"/>
  <c r="AQ430" i="8"/>
  <c r="AR430" i="8"/>
  <c r="W445" i="8"/>
  <c r="X445" i="8"/>
  <c r="AA445" i="8"/>
  <c r="AB445" i="8"/>
  <c r="AE445" i="8"/>
  <c r="AF445" i="8"/>
  <c r="AI445" i="8"/>
  <c r="AJ445" i="8"/>
  <c r="AM445" i="8"/>
  <c r="AN445" i="8"/>
  <c r="AQ445" i="8"/>
  <c r="AR445" i="8"/>
  <c r="W1105" i="8"/>
  <c r="X1105" i="8"/>
  <c r="AA1105" i="8"/>
  <c r="AB1105" i="8"/>
  <c r="AE1105" i="8"/>
  <c r="AF1105" i="8"/>
  <c r="AI1105" i="8"/>
  <c r="AJ1105" i="8"/>
  <c r="AM1105" i="8"/>
  <c r="AN1105" i="8"/>
  <c r="AQ1105" i="8"/>
  <c r="AR1105" i="8"/>
  <c r="W551" i="8"/>
  <c r="X551" i="8"/>
  <c r="AA551" i="8"/>
  <c r="AB551" i="8"/>
  <c r="AE551" i="8"/>
  <c r="AF551" i="8"/>
  <c r="AI551" i="8"/>
  <c r="AJ551" i="8"/>
  <c r="AM551" i="8"/>
  <c r="AN551" i="8"/>
  <c r="AQ551" i="8"/>
  <c r="AR551" i="8"/>
  <c r="W552" i="8"/>
  <c r="X552" i="8"/>
  <c r="AA552" i="8"/>
  <c r="AB552" i="8"/>
  <c r="AE552" i="8"/>
  <c r="AF552" i="8"/>
  <c r="AI552" i="8"/>
  <c r="AJ552" i="8"/>
  <c r="AM552" i="8"/>
  <c r="AN552" i="8"/>
  <c r="AQ552" i="8"/>
  <c r="AR552" i="8"/>
  <c r="W701" i="8"/>
  <c r="X701" i="8"/>
  <c r="AA701" i="8"/>
  <c r="AB701" i="8"/>
  <c r="AE701" i="8"/>
  <c r="AF701" i="8"/>
  <c r="AI701" i="8"/>
  <c r="AJ701" i="8"/>
  <c r="AM701" i="8"/>
  <c r="AN701" i="8"/>
  <c r="AQ701" i="8"/>
  <c r="AR701" i="8"/>
  <c r="W489" i="8"/>
  <c r="X489" i="8"/>
  <c r="AA489" i="8"/>
  <c r="AB489" i="8"/>
  <c r="AE489" i="8"/>
  <c r="AF489" i="8"/>
  <c r="AI489" i="8"/>
  <c r="AJ489" i="8"/>
  <c r="AM489" i="8"/>
  <c r="AN489" i="8"/>
  <c r="AQ489" i="8"/>
  <c r="AR489" i="8"/>
  <c r="W48" i="8"/>
  <c r="X48" i="8"/>
  <c r="AA48" i="8"/>
  <c r="AB48" i="8"/>
  <c r="AE48" i="8"/>
  <c r="AF48" i="8"/>
  <c r="AI48" i="8"/>
  <c r="AJ48" i="8"/>
  <c r="AM48" i="8"/>
  <c r="AN48" i="8"/>
  <c r="AQ48" i="8"/>
  <c r="AR48" i="8"/>
  <c r="W505" i="8"/>
  <c r="X505" i="8"/>
  <c r="AA505" i="8"/>
  <c r="AB505" i="8"/>
  <c r="AE505" i="8"/>
  <c r="AF505" i="8"/>
  <c r="AI505" i="8"/>
  <c r="AJ505" i="8"/>
  <c r="AM505" i="8"/>
  <c r="AN505" i="8"/>
  <c r="AQ505" i="8"/>
  <c r="AR505" i="8"/>
  <c r="W837" i="8"/>
  <c r="X837" i="8"/>
  <c r="AA837" i="8"/>
  <c r="AB837" i="8"/>
  <c r="AE837" i="8"/>
  <c r="AF837" i="8"/>
  <c r="AI837" i="8"/>
  <c r="AJ837" i="8"/>
  <c r="AM837" i="8"/>
  <c r="AN837" i="8"/>
  <c r="AQ837" i="8"/>
  <c r="AR837" i="8"/>
  <c r="W999" i="8"/>
  <c r="X999" i="8"/>
  <c r="AA999" i="8"/>
  <c r="AB999" i="8"/>
  <c r="AE999" i="8"/>
  <c r="AF999" i="8"/>
  <c r="AI999" i="8"/>
  <c r="AJ999" i="8"/>
  <c r="AM999" i="8"/>
  <c r="AN999" i="8"/>
  <c r="AQ999" i="8"/>
  <c r="AR999" i="8"/>
  <c r="W692" i="8"/>
  <c r="X692" i="8"/>
  <c r="AA692" i="8"/>
  <c r="AB692" i="8"/>
  <c r="AE692" i="8"/>
  <c r="AF692" i="8"/>
  <c r="AI692" i="8"/>
  <c r="AJ692" i="8"/>
  <c r="AM692" i="8"/>
  <c r="AN692" i="8"/>
  <c r="AQ692" i="8"/>
  <c r="AR692" i="8"/>
  <c r="W739" i="8"/>
  <c r="X739" i="8"/>
  <c r="AA739" i="8"/>
  <c r="AB739" i="8"/>
  <c r="AE739" i="8"/>
  <c r="AF739" i="8"/>
  <c r="AI739" i="8"/>
  <c r="AJ739" i="8"/>
  <c r="AM739" i="8"/>
  <c r="AN739" i="8"/>
  <c r="AQ739" i="8"/>
  <c r="AR739" i="8"/>
  <c r="W533" i="8"/>
  <c r="X533" i="8"/>
  <c r="AA533" i="8"/>
  <c r="AB533" i="8"/>
  <c r="AE533" i="8"/>
  <c r="AF533" i="8"/>
  <c r="AI533" i="8"/>
  <c r="AJ533" i="8"/>
  <c r="AM533" i="8"/>
  <c r="AN533" i="8"/>
  <c r="AQ533" i="8"/>
  <c r="AR533" i="8"/>
  <c r="W280" i="8"/>
  <c r="X280" i="8"/>
  <c r="AA280" i="8"/>
  <c r="AB280" i="8"/>
  <c r="AE280" i="8"/>
  <c r="AF280" i="8"/>
  <c r="AI280" i="8"/>
  <c r="AJ280" i="8"/>
  <c r="AM280" i="8"/>
  <c r="AN280" i="8"/>
  <c r="AQ280" i="8"/>
  <c r="AR280" i="8"/>
  <c r="W1051" i="8"/>
  <c r="X1051" i="8"/>
  <c r="AA1051" i="8"/>
  <c r="AB1051" i="8"/>
  <c r="AE1051" i="8"/>
  <c r="AF1051" i="8"/>
  <c r="AI1051" i="8"/>
  <c r="AJ1051" i="8"/>
  <c r="AM1051" i="8"/>
  <c r="AN1051" i="8"/>
  <c r="AQ1051" i="8"/>
  <c r="AR1051" i="8"/>
  <c r="W260" i="8"/>
  <c r="X260" i="8"/>
  <c r="AA260" i="8"/>
  <c r="AB260" i="8"/>
  <c r="AE260" i="8"/>
  <c r="AF260" i="8"/>
  <c r="AI260" i="8"/>
  <c r="AJ260" i="8"/>
  <c r="AM260" i="8"/>
  <c r="AN260" i="8"/>
  <c r="AQ260" i="8"/>
  <c r="AR260" i="8"/>
  <c r="W630" i="8"/>
  <c r="X630" i="8"/>
  <c r="AA630" i="8"/>
  <c r="AB630" i="8"/>
  <c r="AE630" i="8"/>
  <c r="AF630" i="8"/>
  <c r="AI630" i="8"/>
  <c r="AJ630" i="8"/>
  <c r="AM630" i="8"/>
  <c r="AN630" i="8"/>
  <c r="AQ630" i="8"/>
  <c r="AR630" i="8"/>
  <c r="W790" i="8"/>
  <c r="X790" i="8"/>
  <c r="AA790" i="8"/>
  <c r="AB790" i="8"/>
  <c r="AE790" i="8"/>
  <c r="AF790" i="8"/>
  <c r="AI790" i="8"/>
  <c r="AJ790" i="8"/>
  <c r="AM790" i="8"/>
  <c r="AN790" i="8"/>
  <c r="AQ790" i="8"/>
  <c r="AR790" i="8"/>
  <c r="W121" i="8"/>
  <c r="X121" i="8"/>
  <c r="AA121" i="8"/>
  <c r="AB121" i="8"/>
  <c r="AE121" i="8"/>
  <c r="AF121" i="8"/>
  <c r="AI121" i="8"/>
  <c r="AJ121" i="8"/>
  <c r="AM121" i="8"/>
  <c r="AN121" i="8"/>
  <c r="AQ121" i="8"/>
  <c r="AR121" i="8"/>
  <c r="W107" i="8"/>
  <c r="X107" i="8"/>
  <c r="AA107" i="8"/>
  <c r="AB107" i="8"/>
  <c r="AE107" i="8"/>
  <c r="AF107" i="8"/>
  <c r="AI107" i="8"/>
  <c r="AJ107" i="8"/>
  <c r="AM107" i="8"/>
  <c r="AN107" i="8"/>
  <c r="AQ107" i="8"/>
  <c r="AR107" i="8"/>
  <c r="W1085" i="8"/>
  <c r="X1085" i="8"/>
  <c r="AA1085" i="8"/>
  <c r="AB1085" i="8"/>
  <c r="AE1085" i="8"/>
  <c r="AF1085" i="8"/>
  <c r="AI1085" i="8"/>
  <c r="AJ1085" i="8"/>
  <c r="AM1085" i="8"/>
  <c r="AN1085" i="8"/>
  <c r="AQ1085" i="8"/>
  <c r="AR1085" i="8"/>
  <c r="W677" i="8"/>
  <c r="X677" i="8"/>
  <c r="AA677" i="8"/>
  <c r="AB677" i="8"/>
  <c r="AE677" i="8"/>
  <c r="AF677" i="8"/>
  <c r="AI677" i="8"/>
  <c r="AJ677" i="8"/>
  <c r="AM677" i="8"/>
  <c r="AN677" i="8"/>
  <c r="AQ677" i="8"/>
  <c r="AR677" i="8"/>
  <c r="W324" i="8"/>
  <c r="X324" i="8"/>
  <c r="AA324" i="8"/>
  <c r="AB324" i="8"/>
  <c r="AE324" i="8"/>
  <c r="AF324" i="8"/>
  <c r="AI324" i="8"/>
  <c r="AJ324" i="8"/>
  <c r="AM324" i="8"/>
  <c r="AN324" i="8"/>
  <c r="AQ324" i="8"/>
  <c r="AR324" i="8"/>
  <c r="W376" i="8"/>
  <c r="X376" i="8"/>
  <c r="AA376" i="8"/>
  <c r="AB376" i="8"/>
  <c r="AE376" i="8"/>
  <c r="AF376" i="8"/>
  <c r="AI376" i="8"/>
  <c r="AJ376" i="8"/>
  <c r="AM376" i="8"/>
  <c r="AN376" i="8"/>
  <c r="AQ376" i="8"/>
  <c r="AR376" i="8"/>
  <c r="W228" i="8"/>
  <c r="X228" i="8"/>
  <c r="AA228" i="8"/>
  <c r="AB228" i="8"/>
  <c r="AE228" i="8"/>
  <c r="AF228" i="8"/>
  <c r="AI228" i="8"/>
  <c r="AJ228" i="8"/>
  <c r="AM228" i="8"/>
  <c r="AN228" i="8"/>
  <c r="AQ228" i="8"/>
  <c r="AR228" i="8"/>
  <c r="W120" i="8"/>
  <c r="X120" i="8"/>
  <c r="AA120" i="8"/>
  <c r="AB120" i="8"/>
  <c r="AE120" i="8"/>
  <c r="AF120" i="8"/>
  <c r="AI120" i="8"/>
  <c r="AJ120" i="8"/>
  <c r="AM120" i="8"/>
  <c r="AN120" i="8"/>
  <c r="AQ120" i="8"/>
  <c r="AR120" i="8"/>
  <c r="W1078" i="8"/>
  <c r="X1078" i="8"/>
  <c r="AA1078" i="8"/>
  <c r="AB1078" i="8"/>
  <c r="AE1078" i="8"/>
  <c r="AF1078" i="8"/>
  <c r="AI1078" i="8"/>
  <c r="AJ1078" i="8"/>
  <c r="AM1078" i="8"/>
  <c r="AN1078" i="8"/>
  <c r="AQ1078" i="8"/>
  <c r="AR1078" i="8"/>
  <c r="W88" i="8"/>
  <c r="X88" i="8"/>
  <c r="AA88" i="8"/>
  <c r="AB88" i="8"/>
  <c r="AE88" i="8"/>
  <c r="AF88" i="8"/>
  <c r="AI88" i="8"/>
  <c r="AJ88" i="8"/>
  <c r="AM88" i="8"/>
  <c r="AN88" i="8"/>
  <c r="AQ88" i="8"/>
  <c r="AR88" i="8"/>
  <c r="W771" i="8"/>
  <c r="X771" i="8"/>
  <c r="AA771" i="8"/>
  <c r="AB771" i="8"/>
  <c r="AE771" i="8"/>
  <c r="AF771" i="8"/>
  <c r="AI771" i="8"/>
  <c r="AJ771" i="8"/>
  <c r="AM771" i="8"/>
  <c r="AN771" i="8"/>
  <c r="AQ771" i="8"/>
  <c r="AR771" i="8"/>
  <c r="W63" i="8"/>
  <c r="X63" i="8"/>
  <c r="AA63" i="8"/>
  <c r="AB63" i="8"/>
  <c r="AE63" i="8"/>
  <c r="AF63" i="8"/>
  <c r="AI63" i="8"/>
  <c r="AJ63" i="8"/>
  <c r="AM63" i="8"/>
  <c r="AN63" i="8"/>
  <c r="AQ63" i="8"/>
  <c r="AR63" i="8"/>
  <c r="W29" i="8"/>
  <c r="X29" i="8"/>
  <c r="AA29" i="8"/>
  <c r="AB29" i="8"/>
  <c r="AE29" i="8"/>
  <c r="AF29" i="8"/>
  <c r="AI29" i="8"/>
  <c r="AJ29" i="8"/>
  <c r="AM29" i="8"/>
  <c r="AN29" i="8"/>
  <c r="AQ29" i="8"/>
  <c r="AR29" i="8"/>
  <c r="W249" i="8"/>
  <c r="X249" i="8"/>
  <c r="AA249" i="8"/>
  <c r="AB249" i="8"/>
  <c r="AE249" i="8"/>
  <c r="AF249" i="8"/>
  <c r="AI249" i="8"/>
  <c r="AJ249" i="8"/>
  <c r="AM249" i="8"/>
  <c r="AN249" i="8"/>
  <c r="AQ249" i="8"/>
  <c r="AR249" i="8"/>
  <c r="W835" i="8"/>
  <c r="X835" i="8"/>
  <c r="AA835" i="8"/>
  <c r="AB835" i="8"/>
  <c r="AE835" i="8"/>
  <c r="AF835" i="8"/>
  <c r="AI835" i="8"/>
  <c r="AJ835" i="8"/>
  <c r="AM835" i="8"/>
  <c r="AN835" i="8"/>
  <c r="AQ835" i="8"/>
  <c r="AR835" i="8"/>
  <c r="W55" i="8"/>
  <c r="X55" i="8"/>
  <c r="AA55" i="8"/>
  <c r="AB55" i="8"/>
  <c r="AE55" i="8"/>
  <c r="AF55" i="8"/>
  <c r="AI55" i="8"/>
  <c r="AJ55" i="8"/>
  <c r="AM55" i="8"/>
  <c r="AN55" i="8"/>
  <c r="AQ55" i="8"/>
  <c r="AR55" i="8"/>
  <c r="W7" i="8"/>
  <c r="X7" i="8"/>
  <c r="AA7" i="8"/>
  <c r="AB7" i="8"/>
  <c r="AE7" i="8"/>
  <c r="AF7" i="8"/>
  <c r="AI7" i="8"/>
  <c r="AJ7" i="8"/>
  <c r="AM7" i="8"/>
  <c r="AN7" i="8"/>
  <c r="AQ7" i="8"/>
  <c r="AR7" i="8"/>
  <c r="W826" i="8"/>
  <c r="X826" i="8"/>
  <c r="AA826" i="8"/>
  <c r="AB826" i="8"/>
  <c r="AE826" i="8"/>
  <c r="AF826" i="8"/>
  <c r="AI826" i="8"/>
  <c r="AJ826" i="8"/>
  <c r="AM826" i="8"/>
  <c r="AN826" i="8"/>
  <c r="AQ826" i="8"/>
  <c r="AR826" i="8"/>
  <c r="W331" i="8"/>
  <c r="X331" i="8"/>
  <c r="AA331" i="8"/>
  <c r="AB331" i="8"/>
  <c r="AE331" i="8"/>
  <c r="AF331" i="8"/>
  <c r="AI331" i="8"/>
  <c r="AJ331" i="8"/>
  <c r="AM331" i="8"/>
  <c r="AN331" i="8"/>
  <c r="AQ331" i="8"/>
  <c r="AR331" i="8"/>
  <c r="W326" i="8"/>
  <c r="X326" i="8"/>
  <c r="AA326" i="8"/>
  <c r="AB326" i="8"/>
  <c r="AE326" i="8"/>
  <c r="AF326" i="8"/>
  <c r="AI326" i="8"/>
  <c r="AJ326" i="8"/>
  <c r="AM326" i="8"/>
  <c r="AN326" i="8"/>
  <c r="AQ326" i="8"/>
  <c r="AR326" i="8"/>
  <c r="W337" i="8"/>
  <c r="X337" i="8"/>
  <c r="AA337" i="8"/>
  <c r="AB337" i="8"/>
  <c r="AE337" i="8"/>
  <c r="AF337" i="8"/>
  <c r="AI337" i="8"/>
  <c r="AJ337" i="8"/>
  <c r="AM337" i="8"/>
  <c r="AN337" i="8"/>
  <c r="AQ337" i="8"/>
  <c r="AR337" i="8"/>
  <c r="W789" i="8"/>
  <c r="X789" i="8"/>
  <c r="AA789" i="8"/>
  <c r="AB789" i="8"/>
  <c r="AE789" i="8"/>
  <c r="AF789" i="8"/>
  <c r="AI789" i="8"/>
  <c r="AJ789" i="8"/>
  <c r="AM789" i="8"/>
  <c r="AN789" i="8"/>
  <c r="AQ789" i="8"/>
  <c r="AR789" i="8"/>
  <c r="W477" i="8"/>
  <c r="X477" i="8"/>
  <c r="AA477" i="8"/>
  <c r="AB477" i="8"/>
  <c r="AE477" i="8"/>
  <c r="AF477" i="8"/>
  <c r="AI477" i="8"/>
  <c r="AJ477" i="8"/>
  <c r="AM477" i="8"/>
  <c r="AN477" i="8"/>
  <c r="AQ477" i="8"/>
  <c r="AR477" i="8"/>
  <c r="W314" i="8"/>
  <c r="X314" i="8"/>
  <c r="AA314" i="8"/>
  <c r="AB314" i="8"/>
  <c r="AE314" i="8"/>
  <c r="AF314" i="8"/>
  <c r="AI314" i="8"/>
  <c r="AJ314" i="8"/>
  <c r="AM314" i="8"/>
  <c r="AN314" i="8"/>
  <c r="AQ314" i="8"/>
  <c r="AR314" i="8"/>
  <c r="W410" i="8"/>
  <c r="X410" i="8"/>
  <c r="AA410" i="8"/>
  <c r="AB410" i="8"/>
  <c r="AE410" i="8"/>
  <c r="AF410" i="8"/>
  <c r="AI410" i="8"/>
  <c r="AJ410" i="8"/>
  <c r="AM410" i="8"/>
  <c r="AN410" i="8"/>
  <c r="AQ410" i="8"/>
  <c r="AR410" i="8"/>
  <c r="W428" i="8"/>
  <c r="X428" i="8"/>
  <c r="AA428" i="8"/>
  <c r="AB428" i="8"/>
  <c r="AE428" i="8"/>
  <c r="AF428" i="8"/>
  <c r="AI428" i="8"/>
  <c r="AJ428" i="8"/>
  <c r="AM428" i="8"/>
  <c r="AN428" i="8"/>
  <c r="AQ428" i="8"/>
  <c r="AR428" i="8"/>
  <c r="W796" i="8"/>
  <c r="X796" i="8"/>
  <c r="AA796" i="8"/>
  <c r="AB796" i="8"/>
  <c r="AE796" i="8"/>
  <c r="AF796" i="8"/>
  <c r="AI796" i="8"/>
  <c r="AJ796" i="8"/>
  <c r="AM796" i="8"/>
  <c r="AN796" i="8"/>
  <c r="AQ796" i="8"/>
  <c r="AR796" i="8"/>
  <c r="W1109" i="8"/>
  <c r="X1109" i="8"/>
  <c r="AA1109" i="8"/>
  <c r="AB1109" i="8"/>
  <c r="AE1109" i="8"/>
  <c r="AF1109" i="8"/>
  <c r="AI1109" i="8"/>
  <c r="AJ1109" i="8"/>
  <c r="AM1109" i="8"/>
  <c r="AN1109" i="8"/>
  <c r="AQ1109" i="8"/>
  <c r="AR1109" i="8"/>
  <c r="W580" i="8"/>
  <c r="X580" i="8"/>
  <c r="AA580" i="8"/>
  <c r="AB580" i="8"/>
  <c r="AE580" i="8"/>
  <c r="AF580" i="8"/>
  <c r="AI580" i="8"/>
  <c r="AJ580" i="8"/>
  <c r="AM580" i="8"/>
  <c r="AN580" i="8"/>
  <c r="AQ580" i="8"/>
  <c r="AR580" i="8"/>
  <c r="W1013" i="8"/>
  <c r="X1013" i="8"/>
  <c r="AA1013" i="8"/>
  <c r="AB1013" i="8"/>
  <c r="AE1013" i="8"/>
  <c r="AF1013" i="8"/>
  <c r="AI1013" i="8"/>
  <c r="AJ1013" i="8"/>
  <c r="AM1013" i="8"/>
  <c r="AN1013" i="8"/>
  <c r="AQ1013" i="8"/>
  <c r="AR1013" i="8"/>
  <c r="W372" i="8"/>
  <c r="X372" i="8"/>
  <c r="AA372" i="8"/>
  <c r="AB372" i="8"/>
  <c r="AE372" i="8"/>
  <c r="AF372" i="8"/>
  <c r="AI372" i="8"/>
  <c r="AJ372" i="8"/>
  <c r="AM372" i="8"/>
  <c r="AN372" i="8"/>
  <c r="AQ372" i="8"/>
  <c r="AR372" i="8"/>
  <c r="W470" i="8"/>
  <c r="X470" i="8"/>
  <c r="AA470" i="8"/>
  <c r="AB470" i="8"/>
  <c r="AE470" i="8"/>
  <c r="AF470" i="8"/>
  <c r="AI470" i="8"/>
  <c r="AJ470" i="8"/>
  <c r="AM470" i="8"/>
  <c r="AN470" i="8"/>
  <c r="AQ470" i="8"/>
  <c r="AR470" i="8"/>
  <c r="W951" i="8"/>
  <c r="X951" i="8"/>
  <c r="AA951" i="8"/>
  <c r="AB951" i="8"/>
  <c r="AE951" i="8"/>
  <c r="AF951" i="8"/>
  <c r="AI951" i="8"/>
  <c r="AJ951" i="8"/>
  <c r="AM951" i="8"/>
  <c r="AN951" i="8"/>
  <c r="AQ951" i="8"/>
  <c r="AR951" i="8"/>
  <c r="W507" i="8"/>
  <c r="X507" i="8"/>
  <c r="AA507" i="8"/>
  <c r="AB507" i="8"/>
  <c r="AE507" i="8"/>
  <c r="AF507" i="8"/>
  <c r="AI507" i="8"/>
  <c r="AJ507" i="8"/>
  <c r="AM507" i="8"/>
  <c r="AN507" i="8"/>
  <c r="AQ507" i="8"/>
  <c r="AR507" i="8"/>
  <c r="W316" i="8"/>
  <c r="X316" i="8"/>
  <c r="AA316" i="8"/>
  <c r="AB316" i="8"/>
  <c r="AE316" i="8"/>
  <c r="AF316" i="8"/>
  <c r="AI316" i="8"/>
  <c r="AJ316" i="8"/>
  <c r="AM316" i="8"/>
  <c r="AN316" i="8"/>
  <c r="AQ316" i="8"/>
  <c r="AR316" i="8"/>
  <c r="W414" i="8"/>
  <c r="X414" i="8"/>
  <c r="AA414" i="8"/>
  <c r="AB414" i="8"/>
  <c r="AE414" i="8"/>
  <c r="AF414" i="8"/>
  <c r="AI414" i="8"/>
  <c r="AJ414" i="8"/>
  <c r="AM414" i="8"/>
  <c r="AN414" i="8"/>
  <c r="AQ414" i="8"/>
  <c r="AR414" i="8"/>
  <c r="W227" i="8"/>
  <c r="X227" i="8"/>
  <c r="AA227" i="8"/>
  <c r="AB227" i="8"/>
  <c r="AE227" i="8"/>
  <c r="AF227" i="8"/>
  <c r="AI227" i="8"/>
  <c r="AJ227" i="8"/>
  <c r="AM227" i="8"/>
  <c r="AN227" i="8"/>
  <c r="AQ227" i="8"/>
  <c r="AR227" i="8"/>
  <c r="W521" i="8"/>
  <c r="X521" i="8"/>
  <c r="AA521" i="8"/>
  <c r="AB521" i="8"/>
  <c r="AE521" i="8"/>
  <c r="AF521" i="8"/>
  <c r="AI521" i="8"/>
  <c r="AJ521" i="8"/>
  <c r="AM521" i="8"/>
  <c r="AN521" i="8"/>
  <c r="AQ521" i="8"/>
  <c r="AR521" i="8"/>
  <c r="W592" i="8"/>
  <c r="X592" i="8"/>
  <c r="AA592" i="8"/>
  <c r="AB592" i="8"/>
  <c r="AE592" i="8"/>
  <c r="AF592" i="8"/>
  <c r="AI592" i="8"/>
  <c r="AJ592" i="8"/>
  <c r="AM592" i="8"/>
  <c r="AN592" i="8"/>
  <c r="AQ592" i="8"/>
  <c r="AR592" i="8"/>
  <c r="W346" i="8"/>
  <c r="X346" i="8"/>
  <c r="AA346" i="8"/>
  <c r="AB346" i="8"/>
  <c r="AE346" i="8"/>
  <c r="AF346" i="8"/>
  <c r="AI346" i="8"/>
  <c r="AJ346" i="8"/>
  <c r="AM346" i="8"/>
  <c r="AN346" i="8"/>
  <c r="AQ346" i="8"/>
  <c r="AR346" i="8"/>
  <c r="W419" i="8"/>
  <c r="X419" i="8"/>
  <c r="AA419" i="8"/>
  <c r="AB419" i="8"/>
  <c r="AE419" i="8"/>
  <c r="AF419" i="8"/>
  <c r="AI419" i="8"/>
  <c r="AJ419" i="8"/>
  <c r="AM419" i="8"/>
  <c r="AN419" i="8"/>
  <c r="AQ419" i="8"/>
  <c r="AR419" i="8"/>
  <c r="W66" i="8"/>
  <c r="X66" i="8"/>
  <c r="AA66" i="8"/>
  <c r="AB66" i="8"/>
  <c r="AE66" i="8"/>
  <c r="AF66" i="8"/>
  <c r="AI66" i="8"/>
  <c r="AJ66" i="8"/>
  <c r="AM66" i="8"/>
  <c r="AN66" i="8"/>
  <c r="AQ66" i="8"/>
  <c r="AR66" i="8"/>
  <c r="W315" i="8"/>
  <c r="X315" i="8"/>
  <c r="AA315" i="8"/>
  <c r="AB315" i="8"/>
  <c r="AE315" i="8"/>
  <c r="AF315" i="8"/>
  <c r="AI315" i="8"/>
  <c r="AJ315" i="8"/>
  <c r="AM315" i="8"/>
  <c r="AN315" i="8"/>
  <c r="AQ315" i="8"/>
  <c r="AR315" i="8"/>
  <c r="W1077" i="8"/>
  <c r="X1077" i="8"/>
  <c r="AA1077" i="8"/>
  <c r="AB1077" i="8"/>
  <c r="AE1077" i="8"/>
  <c r="AF1077" i="8"/>
  <c r="AI1077" i="8"/>
  <c r="AJ1077" i="8"/>
  <c r="AM1077" i="8"/>
  <c r="AN1077" i="8"/>
  <c r="AQ1077" i="8"/>
  <c r="AR1077" i="8"/>
  <c r="W182" i="8"/>
  <c r="X182" i="8"/>
  <c r="AA182" i="8"/>
  <c r="AB182" i="8"/>
  <c r="AE182" i="8"/>
  <c r="AF182" i="8"/>
  <c r="AI182" i="8"/>
  <c r="AJ182" i="8"/>
  <c r="AM182" i="8"/>
  <c r="AN182" i="8"/>
  <c r="AQ182" i="8"/>
  <c r="AR182" i="8"/>
  <c r="W962" i="8"/>
  <c r="X962" i="8"/>
  <c r="AA962" i="8"/>
  <c r="AB962" i="8"/>
  <c r="AE962" i="8"/>
  <c r="AF962" i="8"/>
  <c r="AI962" i="8"/>
  <c r="AJ962" i="8"/>
  <c r="AM962" i="8"/>
  <c r="AN962" i="8"/>
  <c r="AQ962" i="8"/>
  <c r="AR962" i="8"/>
  <c r="W904" i="8"/>
  <c r="X904" i="8"/>
  <c r="AA904" i="8"/>
  <c r="AB904" i="8"/>
  <c r="AE904" i="8"/>
  <c r="AF904" i="8"/>
  <c r="AI904" i="8"/>
  <c r="AJ904" i="8"/>
  <c r="AM904" i="8"/>
  <c r="AN904" i="8"/>
  <c r="AQ904" i="8"/>
  <c r="AR904" i="8"/>
  <c r="W667" i="8"/>
  <c r="X667" i="8"/>
  <c r="AA667" i="8"/>
  <c r="AB667" i="8"/>
  <c r="AE667" i="8"/>
  <c r="AF667" i="8"/>
  <c r="AI667" i="8"/>
  <c r="AJ667" i="8"/>
  <c r="AM667" i="8"/>
  <c r="AN667" i="8"/>
  <c r="AQ667" i="8"/>
  <c r="AR667" i="8"/>
  <c r="W566" i="8"/>
  <c r="X566" i="8"/>
  <c r="AA566" i="8"/>
  <c r="AB566" i="8"/>
  <c r="AE566" i="8"/>
  <c r="AF566" i="8"/>
  <c r="AI566" i="8"/>
  <c r="AJ566" i="8"/>
  <c r="AM566" i="8"/>
  <c r="AN566" i="8"/>
  <c r="AQ566" i="8"/>
  <c r="AR566" i="8"/>
  <c r="W508" i="8"/>
  <c r="X508" i="8"/>
  <c r="AA508" i="8"/>
  <c r="AB508" i="8"/>
  <c r="AE508" i="8"/>
  <c r="AF508" i="8"/>
  <c r="AI508" i="8"/>
  <c r="AJ508" i="8"/>
  <c r="AM508" i="8"/>
  <c r="AN508" i="8"/>
  <c r="AQ508" i="8"/>
  <c r="AR508" i="8"/>
  <c r="W257" i="8"/>
  <c r="X257" i="8"/>
  <c r="AA257" i="8"/>
  <c r="AB257" i="8"/>
  <c r="AE257" i="8"/>
  <c r="AF257" i="8"/>
  <c r="AI257" i="8"/>
  <c r="AJ257" i="8"/>
  <c r="AM257" i="8"/>
  <c r="AN257" i="8"/>
  <c r="AQ257" i="8"/>
  <c r="AR257" i="8"/>
  <c r="W879" i="8"/>
  <c r="X879" i="8"/>
  <c r="AA879" i="8"/>
  <c r="AB879" i="8"/>
  <c r="AE879" i="8"/>
  <c r="AF879" i="8"/>
  <c r="AI879" i="8"/>
  <c r="AJ879" i="8"/>
  <c r="AM879" i="8"/>
  <c r="AN879" i="8"/>
  <c r="AQ879" i="8"/>
  <c r="AR879" i="8"/>
  <c r="W391" i="8"/>
  <c r="X391" i="8"/>
  <c r="AA391" i="8"/>
  <c r="AB391" i="8"/>
  <c r="AE391" i="8"/>
  <c r="AF391" i="8"/>
  <c r="AI391" i="8"/>
  <c r="AJ391" i="8"/>
  <c r="AM391" i="8"/>
  <c r="AN391" i="8"/>
  <c r="AQ391" i="8"/>
  <c r="AR391" i="8"/>
  <c r="W59" i="8"/>
  <c r="X59" i="8"/>
  <c r="AA59" i="8"/>
  <c r="AB59" i="8"/>
  <c r="AE59" i="8"/>
  <c r="AF59" i="8"/>
  <c r="AI59" i="8"/>
  <c r="AJ59" i="8"/>
  <c r="AM59" i="8"/>
  <c r="AN59" i="8"/>
  <c r="AQ59" i="8"/>
  <c r="AR59" i="8"/>
  <c r="W704" i="8"/>
  <c r="X704" i="8"/>
  <c r="AA704" i="8"/>
  <c r="AB704" i="8"/>
  <c r="AE704" i="8"/>
  <c r="AF704" i="8"/>
  <c r="AI704" i="8"/>
  <c r="AJ704" i="8"/>
  <c r="AM704" i="8"/>
  <c r="AN704" i="8"/>
  <c r="AQ704" i="8"/>
  <c r="AR704" i="8"/>
  <c r="W84" i="8"/>
  <c r="X84" i="8"/>
  <c r="AA84" i="8"/>
  <c r="AB84" i="8"/>
  <c r="AE84" i="8"/>
  <c r="AF84" i="8"/>
  <c r="AI84" i="8"/>
  <c r="AJ84" i="8"/>
  <c r="AM84" i="8"/>
  <c r="AN84" i="8"/>
  <c r="AQ84" i="8"/>
  <c r="AR84" i="8"/>
  <c r="W591" i="8"/>
  <c r="X591" i="8"/>
  <c r="AA591" i="8"/>
  <c r="AB591" i="8"/>
  <c r="AE591" i="8"/>
  <c r="AF591" i="8"/>
  <c r="AI591" i="8"/>
  <c r="AJ591" i="8"/>
  <c r="AM591" i="8"/>
  <c r="AN591" i="8"/>
  <c r="AQ591" i="8"/>
  <c r="AR591" i="8"/>
  <c r="W829" i="8"/>
  <c r="X829" i="8"/>
  <c r="AA829" i="8"/>
  <c r="AB829" i="8"/>
  <c r="AE829" i="8"/>
  <c r="AF829" i="8"/>
  <c r="AI829" i="8"/>
  <c r="AJ829" i="8"/>
  <c r="AM829" i="8"/>
  <c r="AN829" i="8"/>
  <c r="AQ829" i="8"/>
  <c r="AR829" i="8"/>
  <c r="W113" i="8"/>
  <c r="X113" i="8"/>
  <c r="AA113" i="8"/>
  <c r="AB113" i="8"/>
  <c r="AE113" i="8"/>
  <c r="AF113" i="8"/>
  <c r="AI113" i="8"/>
  <c r="AJ113" i="8"/>
  <c r="AM113" i="8"/>
  <c r="AN113" i="8"/>
  <c r="AQ113" i="8"/>
  <c r="AR113" i="8"/>
  <c r="W867" i="8"/>
  <c r="X867" i="8"/>
  <c r="AA867" i="8"/>
  <c r="AB867" i="8"/>
  <c r="AE867" i="8"/>
  <c r="AF867" i="8"/>
  <c r="AI867" i="8"/>
  <c r="AJ867" i="8"/>
  <c r="AM867" i="8"/>
  <c r="AN867" i="8"/>
  <c r="AQ867" i="8"/>
  <c r="AR867" i="8"/>
  <c r="W782" i="8"/>
  <c r="X782" i="8"/>
  <c r="AA782" i="8"/>
  <c r="AB782" i="8"/>
  <c r="AE782" i="8"/>
  <c r="AF782" i="8"/>
  <c r="AI782" i="8"/>
  <c r="AJ782" i="8"/>
  <c r="AM782" i="8"/>
  <c r="AN782" i="8"/>
  <c r="AQ782" i="8"/>
  <c r="AR782" i="8"/>
  <c r="W833" i="8"/>
  <c r="X833" i="8"/>
  <c r="AA833" i="8"/>
  <c r="AB833" i="8"/>
  <c r="AE833" i="8"/>
  <c r="AF833" i="8"/>
  <c r="AI833" i="8"/>
  <c r="AJ833" i="8"/>
  <c r="AM833" i="8"/>
  <c r="AN833" i="8"/>
  <c r="AQ833" i="8"/>
  <c r="AR833" i="8"/>
  <c r="W306" i="8"/>
  <c r="X306" i="8"/>
  <c r="AA306" i="8"/>
  <c r="AB306" i="8"/>
  <c r="AE306" i="8"/>
  <c r="AF306" i="8"/>
  <c r="AI306" i="8"/>
  <c r="AJ306" i="8"/>
  <c r="AM306" i="8"/>
  <c r="AN306" i="8"/>
  <c r="AQ306" i="8"/>
  <c r="AR306" i="8"/>
  <c r="W764" i="8"/>
  <c r="X764" i="8"/>
  <c r="AA764" i="8"/>
  <c r="AB764" i="8"/>
  <c r="AE764" i="8"/>
  <c r="AF764" i="8"/>
  <c r="AI764" i="8"/>
  <c r="AJ764" i="8"/>
  <c r="AM764" i="8"/>
  <c r="AN764" i="8"/>
  <c r="AQ764" i="8"/>
  <c r="AR764" i="8"/>
  <c r="W323" i="8"/>
  <c r="X323" i="8"/>
  <c r="AA323" i="8"/>
  <c r="AB323" i="8"/>
  <c r="AE323" i="8"/>
  <c r="AF323" i="8"/>
  <c r="AI323" i="8"/>
  <c r="AJ323" i="8"/>
  <c r="AM323" i="8"/>
  <c r="AN323" i="8"/>
  <c r="AQ323" i="8"/>
  <c r="AR323" i="8"/>
  <c r="W389" i="8"/>
  <c r="X389" i="8"/>
  <c r="AA389" i="8"/>
  <c r="AB389" i="8"/>
  <c r="AE389" i="8"/>
  <c r="AF389" i="8"/>
  <c r="AI389" i="8"/>
  <c r="AJ389" i="8"/>
  <c r="AM389" i="8"/>
  <c r="AN389" i="8"/>
  <c r="AQ389" i="8"/>
  <c r="AR389" i="8"/>
  <c r="W110" i="8"/>
  <c r="X110" i="8"/>
  <c r="AA110" i="8"/>
  <c r="AB110" i="8"/>
  <c r="AE110" i="8"/>
  <c r="AF110" i="8"/>
  <c r="AI110" i="8"/>
  <c r="AJ110" i="8"/>
  <c r="AM110" i="8"/>
  <c r="AN110" i="8"/>
  <c r="AQ110" i="8"/>
  <c r="AR110" i="8"/>
  <c r="W985" i="8"/>
  <c r="X985" i="8"/>
  <c r="AA985" i="8"/>
  <c r="AB985" i="8"/>
  <c r="AE985" i="8"/>
  <c r="AF985" i="8"/>
  <c r="AI985" i="8"/>
  <c r="AJ985" i="8"/>
  <c r="AM985" i="8"/>
  <c r="AN985" i="8"/>
  <c r="AQ985" i="8"/>
  <c r="AR985" i="8"/>
  <c r="W735" i="8"/>
  <c r="X735" i="8"/>
  <c r="AA735" i="8"/>
  <c r="AB735" i="8"/>
  <c r="AE735" i="8"/>
  <c r="AF735" i="8"/>
  <c r="AI735" i="8"/>
  <c r="AJ735" i="8"/>
  <c r="AM735" i="8"/>
  <c r="AN735" i="8"/>
  <c r="AQ735" i="8"/>
  <c r="AR735" i="8"/>
  <c r="W922" i="8"/>
  <c r="X922" i="8"/>
  <c r="AA922" i="8"/>
  <c r="AB922" i="8"/>
  <c r="AE922" i="8"/>
  <c r="AF922" i="8"/>
  <c r="AI922" i="8"/>
  <c r="AJ922" i="8"/>
  <c r="AM922" i="8"/>
  <c r="AN922" i="8"/>
  <c r="AQ922" i="8"/>
  <c r="AR922" i="8"/>
  <c r="W156" i="8"/>
  <c r="X156" i="8"/>
  <c r="AA156" i="8"/>
  <c r="AB156" i="8"/>
  <c r="AE156" i="8"/>
  <c r="AF156" i="8"/>
  <c r="AI156" i="8"/>
  <c r="AJ156" i="8"/>
  <c r="AM156" i="8"/>
  <c r="AN156" i="8"/>
  <c r="AQ156" i="8"/>
  <c r="AR156" i="8"/>
  <c r="W295" i="8"/>
  <c r="X295" i="8"/>
  <c r="AA295" i="8"/>
  <c r="AB295" i="8"/>
  <c r="AE295" i="8"/>
  <c r="AF295" i="8"/>
  <c r="AI295" i="8"/>
  <c r="AJ295" i="8"/>
  <c r="AM295" i="8"/>
  <c r="AN295" i="8"/>
  <c r="AQ295" i="8"/>
  <c r="AR295" i="8"/>
  <c r="W876" i="8"/>
  <c r="X876" i="8"/>
  <c r="AA876" i="8"/>
  <c r="AB876" i="8"/>
  <c r="AE876" i="8"/>
  <c r="AF876" i="8"/>
  <c r="AI876" i="8"/>
  <c r="AJ876" i="8"/>
  <c r="AM876" i="8"/>
  <c r="AN876" i="8"/>
  <c r="AQ876" i="8"/>
  <c r="AR876" i="8"/>
  <c r="W263" i="8"/>
  <c r="X263" i="8"/>
  <c r="AA263" i="8"/>
  <c r="AB263" i="8"/>
  <c r="AE263" i="8"/>
  <c r="AF263" i="8"/>
  <c r="AI263" i="8"/>
  <c r="AJ263" i="8"/>
  <c r="AM263" i="8"/>
  <c r="AN263" i="8"/>
  <c r="AQ263" i="8"/>
  <c r="AR263" i="8"/>
  <c r="W221" i="8"/>
  <c r="X221" i="8"/>
  <c r="AA221" i="8"/>
  <c r="AB221" i="8"/>
  <c r="AE221" i="8"/>
  <c r="AF221" i="8"/>
  <c r="AI221" i="8"/>
  <c r="AJ221" i="8"/>
  <c r="AM221" i="8"/>
  <c r="AN221" i="8"/>
  <c r="AQ221" i="8"/>
  <c r="AR221" i="8"/>
  <c r="W954" i="8"/>
  <c r="X954" i="8"/>
  <c r="AA954" i="8"/>
  <c r="AB954" i="8"/>
  <c r="AE954" i="8"/>
  <c r="AF954" i="8"/>
  <c r="AI954" i="8"/>
  <c r="AJ954" i="8"/>
  <c r="AM954" i="8"/>
  <c r="AN954" i="8"/>
  <c r="AQ954" i="8"/>
  <c r="AR954" i="8"/>
  <c r="W626" i="8"/>
  <c r="X626" i="8"/>
  <c r="AA626" i="8"/>
  <c r="AB626" i="8"/>
  <c r="AE626" i="8"/>
  <c r="AF626" i="8"/>
  <c r="AI626" i="8"/>
  <c r="AJ626" i="8"/>
  <c r="AM626" i="8"/>
  <c r="AN626" i="8"/>
  <c r="AQ626" i="8"/>
  <c r="AR626" i="8"/>
  <c r="W707" i="8"/>
  <c r="X707" i="8"/>
  <c r="AA707" i="8"/>
  <c r="AB707" i="8"/>
  <c r="AE707" i="8"/>
  <c r="AF707" i="8"/>
  <c r="AI707" i="8"/>
  <c r="AJ707" i="8"/>
  <c r="AM707" i="8"/>
  <c r="AN707" i="8"/>
  <c r="AQ707" i="8"/>
  <c r="AR707" i="8"/>
  <c r="W153" i="8"/>
  <c r="X153" i="8"/>
  <c r="AA153" i="8"/>
  <c r="AB153" i="8"/>
  <c r="AE153" i="8"/>
  <c r="AF153" i="8"/>
  <c r="AI153" i="8"/>
  <c r="AJ153" i="8"/>
  <c r="AM153" i="8"/>
  <c r="AN153" i="8"/>
  <c r="AQ153" i="8"/>
  <c r="AR153" i="8"/>
  <c r="W73" i="8"/>
  <c r="X73" i="8"/>
  <c r="AA73" i="8"/>
  <c r="AB73" i="8"/>
  <c r="AE73" i="8"/>
  <c r="AF73" i="8"/>
  <c r="AI73" i="8"/>
  <c r="AJ73" i="8"/>
  <c r="AM73" i="8"/>
  <c r="AN73" i="8"/>
  <c r="AQ73" i="8"/>
  <c r="AR73" i="8"/>
  <c r="W32" i="8"/>
  <c r="X32" i="8"/>
  <c r="AA32" i="8"/>
  <c r="AB32" i="8"/>
  <c r="AE32" i="8"/>
  <c r="AF32" i="8"/>
  <c r="AI32" i="8"/>
  <c r="AJ32" i="8"/>
  <c r="AM32" i="8"/>
  <c r="AN32" i="8"/>
  <c r="AQ32" i="8"/>
  <c r="AR32" i="8"/>
  <c r="W175" i="8"/>
  <c r="X175" i="8"/>
  <c r="AA175" i="8"/>
  <c r="AB175" i="8"/>
  <c r="AE175" i="8"/>
  <c r="AF175" i="8"/>
  <c r="AI175" i="8"/>
  <c r="AJ175" i="8"/>
  <c r="AM175" i="8"/>
  <c r="AN175" i="8"/>
  <c r="AQ175" i="8"/>
  <c r="AR175" i="8"/>
  <c r="W383" i="8"/>
  <c r="X383" i="8"/>
  <c r="AA383" i="8"/>
  <c r="AB383" i="8"/>
  <c r="AE383" i="8"/>
  <c r="AF383" i="8"/>
  <c r="AI383" i="8"/>
  <c r="AJ383" i="8"/>
  <c r="AM383" i="8"/>
  <c r="AN383" i="8"/>
  <c r="AQ383" i="8"/>
  <c r="AR383" i="8"/>
  <c r="W37" i="8"/>
  <c r="X37" i="8"/>
  <c r="AA37" i="8"/>
  <c r="AB37" i="8"/>
  <c r="AE37" i="8"/>
  <c r="AF37" i="8"/>
  <c r="AI37" i="8"/>
  <c r="AJ37" i="8"/>
  <c r="AM37" i="8"/>
  <c r="AN37" i="8"/>
  <c r="AQ37" i="8"/>
  <c r="AR37" i="8"/>
  <c r="W103" i="8"/>
  <c r="X103" i="8"/>
  <c r="AA103" i="8"/>
  <c r="AB103" i="8"/>
  <c r="AE103" i="8"/>
  <c r="AF103" i="8"/>
  <c r="AI103" i="8"/>
  <c r="AJ103" i="8"/>
  <c r="AM103" i="8"/>
  <c r="AN103" i="8"/>
  <c r="AQ103" i="8"/>
  <c r="AR103" i="8"/>
  <c r="W267" i="8"/>
  <c r="X267" i="8"/>
  <c r="AA267" i="8"/>
  <c r="AB267" i="8"/>
  <c r="AE267" i="8"/>
  <c r="AF267" i="8"/>
  <c r="AI267" i="8"/>
  <c r="AJ267" i="8"/>
  <c r="AM267" i="8"/>
  <c r="AN267" i="8"/>
  <c r="AQ267" i="8"/>
  <c r="AR267" i="8"/>
  <c r="W283" i="8"/>
  <c r="X283" i="8"/>
  <c r="AA283" i="8"/>
  <c r="AB283" i="8"/>
  <c r="AE283" i="8"/>
  <c r="AF283" i="8"/>
  <c r="AI283" i="8"/>
  <c r="AJ283" i="8"/>
  <c r="AM283" i="8"/>
  <c r="AN283" i="8"/>
  <c r="AQ283" i="8"/>
  <c r="AR283" i="8"/>
  <c r="W492" i="8"/>
  <c r="X492" i="8"/>
  <c r="AA492" i="8"/>
  <c r="AB492" i="8"/>
  <c r="AE492" i="8"/>
  <c r="AF492" i="8"/>
  <c r="AI492" i="8"/>
  <c r="AJ492" i="8"/>
  <c r="AM492" i="8"/>
  <c r="AN492" i="8"/>
  <c r="AQ492" i="8"/>
  <c r="AR492" i="8"/>
  <c r="W232" i="8"/>
  <c r="X232" i="8"/>
  <c r="AA232" i="8"/>
  <c r="AB232" i="8"/>
  <c r="AE232" i="8"/>
  <c r="AF232" i="8"/>
  <c r="AI232" i="8"/>
  <c r="AJ232" i="8"/>
  <c r="AM232" i="8"/>
  <c r="AN232" i="8"/>
  <c r="AQ232" i="8"/>
  <c r="AR232" i="8"/>
  <c r="W356" i="8"/>
  <c r="X356" i="8"/>
  <c r="AA356" i="8"/>
  <c r="AB356" i="8"/>
  <c r="AE356" i="8"/>
  <c r="AF356" i="8"/>
  <c r="AI356" i="8"/>
  <c r="AJ356" i="8"/>
  <c r="AM356" i="8"/>
  <c r="AN356" i="8"/>
  <c r="AQ356" i="8"/>
  <c r="AR356" i="8"/>
  <c r="W129" i="8"/>
  <c r="X129" i="8"/>
  <c r="AA129" i="8"/>
  <c r="AB129" i="8"/>
  <c r="AE129" i="8"/>
  <c r="AF129" i="8"/>
  <c r="AI129" i="8"/>
  <c r="AJ129" i="8"/>
  <c r="AM129" i="8"/>
  <c r="AN129" i="8"/>
  <c r="AQ129" i="8"/>
  <c r="AR129" i="8"/>
  <c r="W291" i="8"/>
  <c r="X291" i="8"/>
  <c r="AA291" i="8"/>
  <c r="AB291" i="8"/>
  <c r="AE291" i="8"/>
  <c r="AF291" i="8"/>
  <c r="AI291" i="8"/>
  <c r="AJ291" i="8"/>
  <c r="AM291" i="8"/>
  <c r="AN291" i="8"/>
  <c r="AQ291" i="8"/>
  <c r="AR291" i="8"/>
  <c r="W513" i="8"/>
  <c r="X513" i="8"/>
  <c r="AA513" i="8"/>
  <c r="AB513" i="8"/>
  <c r="AE513" i="8"/>
  <c r="AF513" i="8"/>
  <c r="AI513" i="8"/>
  <c r="AJ513" i="8"/>
  <c r="AM513" i="8"/>
  <c r="AN513" i="8"/>
  <c r="AQ513" i="8"/>
  <c r="AR513" i="8"/>
  <c r="W602" i="8"/>
  <c r="X602" i="8"/>
  <c r="AA602" i="8"/>
  <c r="AB602" i="8"/>
  <c r="AE602" i="8"/>
  <c r="AF602" i="8"/>
  <c r="AI602" i="8"/>
  <c r="AJ602" i="8"/>
  <c r="AM602" i="8"/>
  <c r="AN602" i="8"/>
  <c r="AQ602" i="8"/>
  <c r="AR602" i="8"/>
  <c r="W690" i="8"/>
  <c r="X690" i="8"/>
  <c r="AA690" i="8"/>
  <c r="AB690" i="8"/>
  <c r="AE690" i="8"/>
  <c r="AF690" i="8"/>
  <c r="AI690" i="8"/>
  <c r="AJ690" i="8"/>
  <c r="AM690" i="8"/>
  <c r="AN690" i="8"/>
  <c r="AQ690" i="8"/>
  <c r="AR690" i="8"/>
  <c r="W96" i="8"/>
  <c r="X96" i="8"/>
  <c r="AA96" i="8"/>
  <c r="AB96" i="8"/>
  <c r="AE96" i="8"/>
  <c r="AF96" i="8"/>
  <c r="AI96" i="8"/>
  <c r="AJ96" i="8"/>
  <c r="AM96" i="8"/>
  <c r="AN96" i="8"/>
  <c r="AQ96" i="8"/>
  <c r="AR96" i="8"/>
  <c r="W93" i="8"/>
  <c r="X93" i="8"/>
  <c r="AA93" i="8"/>
  <c r="AB93" i="8"/>
  <c r="AE93" i="8"/>
  <c r="AF93" i="8"/>
  <c r="AI93" i="8"/>
  <c r="AJ93" i="8"/>
  <c r="AM93" i="8"/>
  <c r="AN93" i="8"/>
  <c r="AQ93" i="8"/>
  <c r="AR93" i="8"/>
  <c r="W925" i="8"/>
  <c r="X925" i="8"/>
  <c r="AA925" i="8"/>
  <c r="AB925" i="8"/>
  <c r="AE925" i="8"/>
  <c r="AF925" i="8"/>
  <c r="AI925" i="8"/>
  <c r="AJ925" i="8"/>
  <c r="AM925" i="8"/>
  <c r="AN925" i="8"/>
  <c r="AQ925" i="8"/>
  <c r="AR925" i="8"/>
  <c r="W590" i="8"/>
  <c r="X590" i="8"/>
  <c r="AA590" i="8"/>
  <c r="AB590" i="8"/>
  <c r="AE590" i="8"/>
  <c r="AF590" i="8"/>
  <c r="AI590" i="8"/>
  <c r="AJ590" i="8"/>
  <c r="AM590" i="8"/>
  <c r="AN590" i="8"/>
  <c r="AQ590" i="8"/>
  <c r="AR590" i="8"/>
  <c r="W50" i="8"/>
  <c r="X50" i="8"/>
  <c r="AA50" i="8"/>
  <c r="AB50" i="8"/>
  <c r="AE50" i="8"/>
  <c r="AF50" i="8"/>
  <c r="AI50" i="8"/>
  <c r="AJ50" i="8"/>
  <c r="AM50" i="8"/>
  <c r="AN50" i="8"/>
  <c r="AQ50" i="8"/>
  <c r="AR50" i="8"/>
  <c r="W661" i="8"/>
  <c r="X661" i="8"/>
  <c r="AA661" i="8"/>
  <c r="AB661" i="8"/>
  <c r="AE661" i="8"/>
  <c r="AF661" i="8"/>
  <c r="AI661" i="8"/>
  <c r="AJ661" i="8"/>
  <c r="AM661" i="8"/>
  <c r="AN661" i="8"/>
  <c r="AQ661" i="8"/>
  <c r="AR661" i="8"/>
  <c r="W261" i="8"/>
  <c r="X261" i="8"/>
  <c r="AA261" i="8"/>
  <c r="AB261" i="8"/>
  <c r="AE261" i="8"/>
  <c r="AF261" i="8"/>
  <c r="AI261" i="8"/>
  <c r="AJ261" i="8"/>
  <c r="AM261" i="8"/>
  <c r="AN261" i="8"/>
  <c r="AQ261" i="8"/>
  <c r="AR261" i="8"/>
  <c r="W794" i="8"/>
  <c r="X794" i="8"/>
  <c r="AA794" i="8"/>
  <c r="AB794" i="8"/>
  <c r="AE794" i="8"/>
  <c r="AF794" i="8"/>
  <c r="AI794" i="8"/>
  <c r="AJ794" i="8"/>
  <c r="AM794" i="8"/>
  <c r="AN794" i="8"/>
  <c r="AQ794" i="8"/>
  <c r="AR794" i="8"/>
  <c r="W869" i="8"/>
  <c r="X869" i="8"/>
  <c r="AA869" i="8"/>
  <c r="AB869" i="8"/>
  <c r="AE869" i="8"/>
  <c r="AF869" i="8"/>
  <c r="AI869" i="8"/>
  <c r="AJ869" i="8"/>
  <c r="AM869" i="8"/>
  <c r="AN869" i="8"/>
  <c r="AQ869" i="8"/>
  <c r="AR869" i="8"/>
  <c r="W684" i="8"/>
  <c r="X684" i="8"/>
  <c r="AA684" i="8"/>
  <c r="AB684" i="8"/>
  <c r="AE684" i="8"/>
  <c r="AF684" i="8"/>
  <c r="AI684" i="8"/>
  <c r="AJ684" i="8"/>
  <c r="AM684" i="8"/>
  <c r="AN684" i="8"/>
  <c r="AQ684" i="8"/>
  <c r="AR684" i="8"/>
  <c r="W111" i="8"/>
  <c r="X111" i="8"/>
  <c r="AA111" i="8"/>
  <c r="AB111" i="8"/>
  <c r="AE111" i="8"/>
  <c r="AF111" i="8"/>
  <c r="AI111" i="8"/>
  <c r="AJ111" i="8"/>
  <c r="AM111" i="8"/>
  <c r="AN111" i="8"/>
  <c r="AQ111" i="8"/>
  <c r="AR111" i="8"/>
  <c r="W864" i="8"/>
  <c r="X864" i="8"/>
  <c r="AA864" i="8"/>
  <c r="AB864" i="8"/>
  <c r="AE864" i="8"/>
  <c r="AF864" i="8"/>
  <c r="AI864" i="8"/>
  <c r="AJ864" i="8"/>
  <c r="AM864" i="8"/>
  <c r="AN864" i="8"/>
  <c r="AQ864" i="8"/>
  <c r="AR864" i="8"/>
  <c r="W1011" i="8"/>
  <c r="X1011" i="8"/>
  <c r="AA1011" i="8"/>
  <c r="AB1011" i="8"/>
  <c r="AE1011" i="8"/>
  <c r="AF1011" i="8"/>
  <c r="AI1011" i="8"/>
  <c r="AJ1011" i="8"/>
  <c r="AM1011" i="8"/>
  <c r="AN1011" i="8"/>
  <c r="AQ1011" i="8"/>
  <c r="AR1011" i="8"/>
  <c r="W1034" i="8"/>
  <c r="X1034" i="8"/>
  <c r="AA1034" i="8"/>
  <c r="AB1034" i="8"/>
  <c r="AE1034" i="8"/>
  <c r="AF1034" i="8"/>
  <c r="AI1034" i="8"/>
  <c r="AJ1034" i="8"/>
  <c r="AM1034" i="8"/>
  <c r="AN1034" i="8"/>
  <c r="AQ1034" i="8"/>
  <c r="AR1034" i="8"/>
  <c r="W1054" i="8"/>
  <c r="X1054" i="8"/>
  <c r="AA1054" i="8"/>
  <c r="AB1054" i="8"/>
  <c r="AE1054" i="8"/>
  <c r="AF1054" i="8"/>
  <c r="AI1054" i="8"/>
  <c r="AJ1054" i="8"/>
  <c r="AM1054" i="8"/>
  <c r="AN1054" i="8"/>
  <c r="AQ1054" i="8"/>
  <c r="AR1054" i="8"/>
  <c r="W16" i="8"/>
  <c r="X16" i="8"/>
  <c r="AA16" i="8"/>
  <c r="AB16" i="8"/>
  <c r="AE16" i="8"/>
  <c r="AF16" i="8"/>
  <c r="AI16" i="8"/>
  <c r="AJ16" i="8"/>
  <c r="AM16" i="8"/>
  <c r="AN16" i="8"/>
  <c r="AQ16" i="8"/>
  <c r="AR16" i="8"/>
  <c r="W92" i="8"/>
  <c r="X92" i="8"/>
  <c r="AA92" i="8"/>
  <c r="AB92" i="8"/>
  <c r="AE92" i="8"/>
  <c r="AF92" i="8"/>
  <c r="AI92" i="8"/>
  <c r="AJ92" i="8"/>
  <c r="AM92" i="8"/>
  <c r="AN92" i="8"/>
  <c r="AQ92" i="8"/>
  <c r="AR92" i="8"/>
  <c r="W836" i="8"/>
  <c r="X836" i="8"/>
  <c r="AA836" i="8"/>
  <c r="AB836" i="8"/>
  <c r="AE836" i="8"/>
  <c r="AF836" i="8"/>
  <c r="AI836" i="8"/>
  <c r="AJ836" i="8"/>
  <c r="AM836" i="8"/>
  <c r="AN836" i="8"/>
  <c r="AQ836" i="8"/>
  <c r="AR836" i="8"/>
  <c r="W838" i="8"/>
  <c r="X838" i="8"/>
  <c r="AA838" i="8"/>
  <c r="AB838" i="8"/>
  <c r="AE838" i="8"/>
  <c r="AF838" i="8"/>
  <c r="AI838" i="8"/>
  <c r="AJ838" i="8"/>
  <c r="AM838" i="8"/>
  <c r="AN838" i="8"/>
  <c r="AQ838" i="8"/>
  <c r="AR838" i="8"/>
  <c r="W321" i="8"/>
  <c r="X321" i="8"/>
  <c r="AA321" i="8"/>
  <c r="AB321" i="8"/>
  <c r="AE321" i="8"/>
  <c r="AF321" i="8"/>
  <c r="AI321" i="8"/>
  <c r="AJ321" i="8"/>
  <c r="AM321" i="8"/>
  <c r="AN321" i="8"/>
  <c r="AQ321" i="8"/>
  <c r="AR321" i="8"/>
  <c r="W104" i="8"/>
  <c r="X104" i="8"/>
  <c r="AA104" i="8"/>
  <c r="AB104" i="8"/>
  <c r="AE104" i="8"/>
  <c r="AF104" i="8"/>
  <c r="AI104" i="8"/>
  <c r="AJ104" i="8"/>
  <c r="AM104" i="8"/>
  <c r="AN104" i="8"/>
  <c r="AQ104" i="8"/>
  <c r="AR104" i="8"/>
  <c r="W856" i="8"/>
  <c r="X856" i="8"/>
  <c r="AA856" i="8"/>
  <c r="AB856" i="8"/>
  <c r="AE856" i="8"/>
  <c r="AF856" i="8"/>
  <c r="AI856" i="8"/>
  <c r="AJ856" i="8"/>
  <c r="AM856" i="8"/>
  <c r="AN856" i="8"/>
  <c r="AQ856" i="8"/>
  <c r="AR856" i="8"/>
  <c r="W839" i="8"/>
  <c r="X839" i="8"/>
  <c r="AA839" i="8"/>
  <c r="AB839" i="8"/>
  <c r="AE839" i="8"/>
  <c r="AF839" i="8"/>
  <c r="AI839" i="8"/>
  <c r="AJ839" i="8"/>
  <c r="AM839" i="8"/>
  <c r="AN839" i="8"/>
  <c r="AQ839" i="8"/>
  <c r="AR839" i="8"/>
  <c r="W473" i="8"/>
  <c r="X473" i="8"/>
  <c r="AA473" i="8"/>
  <c r="AB473" i="8"/>
  <c r="AE473" i="8"/>
  <c r="AF473" i="8"/>
  <c r="AI473" i="8"/>
  <c r="AJ473" i="8"/>
  <c r="AM473" i="8"/>
  <c r="AN473" i="8"/>
  <c r="AQ473" i="8"/>
  <c r="AR473" i="8"/>
  <c r="W721" i="8"/>
  <c r="X721" i="8"/>
  <c r="AA721" i="8"/>
  <c r="AB721" i="8"/>
  <c r="AE721" i="8"/>
  <c r="AF721" i="8"/>
  <c r="AI721" i="8"/>
  <c r="AJ721" i="8"/>
  <c r="AM721" i="8"/>
  <c r="AN721" i="8"/>
  <c r="AQ721" i="8"/>
  <c r="AR721" i="8"/>
  <c r="W801" i="8"/>
  <c r="X801" i="8"/>
  <c r="AA801" i="8"/>
  <c r="AB801" i="8"/>
  <c r="AE801" i="8"/>
  <c r="AF801" i="8"/>
  <c r="AI801" i="8"/>
  <c r="AJ801" i="8"/>
  <c r="AM801" i="8"/>
  <c r="AN801" i="8"/>
  <c r="AQ801" i="8"/>
  <c r="AR801" i="8"/>
  <c r="W1040" i="8"/>
  <c r="X1040" i="8"/>
  <c r="AA1040" i="8"/>
  <c r="AB1040" i="8"/>
  <c r="AE1040" i="8"/>
  <c r="AF1040" i="8"/>
  <c r="AI1040" i="8"/>
  <c r="AJ1040" i="8"/>
  <c r="AM1040" i="8"/>
  <c r="AN1040" i="8"/>
  <c r="AQ1040" i="8"/>
  <c r="AR1040" i="8"/>
  <c r="W1060" i="8"/>
  <c r="X1060" i="8"/>
  <c r="AA1060" i="8"/>
  <c r="AB1060" i="8"/>
  <c r="AE1060" i="8"/>
  <c r="AF1060" i="8"/>
  <c r="AI1060" i="8"/>
  <c r="AJ1060" i="8"/>
  <c r="AM1060" i="8"/>
  <c r="AN1060" i="8"/>
  <c r="AQ1060" i="8"/>
  <c r="AR1060" i="8"/>
  <c r="W1082" i="8"/>
  <c r="X1082" i="8"/>
  <c r="AA1082" i="8"/>
  <c r="AB1082" i="8"/>
  <c r="AE1082" i="8"/>
  <c r="AF1082" i="8"/>
  <c r="AI1082" i="8"/>
  <c r="AJ1082" i="8"/>
  <c r="AM1082" i="8"/>
  <c r="AN1082" i="8"/>
  <c r="AQ1082" i="8"/>
  <c r="AR1082" i="8"/>
  <c r="W673" i="8"/>
  <c r="X673" i="8"/>
  <c r="AA673" i="8"/>
  <c r="AB673" i="8"/>
  <c r="AE673" i="8"/>
  <c r="AF673" i="8"/>
  <c r="AI673" i="8"/>
  <c r="AJ673" i="8"/>
  <c r="AM673" i="8"/>
  <c r="AN673" i="8"/>
  <c r="AQ673" i="8"/>
  <c r="AR673" i="8"/>
  <c r="W1024" i="8"/>
  <c r="X1024" i="8"/>
  <c r="AA1024" i="8"/>
  <c r="AB1024" i="8"/>
  <c r="AE1024" i="8"/>
  <c r="AF1024" i="8"/>
  <c r="AI1024" i="8"/>
  <c r="AJ1024" i="8"/>
  <c r="AM1024" i="8"/>
  <c r="AN1024" i="8"/>
  <c r="AQ1024" i="8"/>
  <c r="AR1024" i="8"/>
  <c r="W1026" i="8"/>
  <c r="X1026" i="8"/>
  <c r="AA1026" i="8"/>
  <c r="AB1026" i="8"/>
  <c r="AE1026" i="8"/>
  <c r="AF1026" i="8"/>
  <c r="AI1026" i="8"/>
  <c r="AJ1026" i="8"/>
  <c r="AM1026" i="8"/>
  <c r="AN1026" i="8"/>
  <c r="AQ1026" i="8"/>
  <c r="AR1026" i="8"/>
  <c r="W170" i="8"/>
  <c r="X170" i="8"/>
  <c r="AA170" i="8"/>
  <c r="AB170" i="8"/>
  <c r="AE170" i="8"/>
  <c r="AF170" i="8"/>
  <c r="AI170" i="8"/>
  <c r="AJ170" i="8"/>
  <c r="AM170" i="8"/>
  <c r="AN170" i="8"/>
  <c r="AQ170" i="8"/>
  <c r="AR170" i="8"/>
  <c r="W1092" i="8"/>
  <c r="X1092" i="8"/>
  <c r="AA1092" i="8"/>
  <c r="AB1092" i="8"/>
  <c r="AE1092" i="8"/>
  <c r="AF1092" i="8"/>
  <c r="AI1092" i="8"/>
  <c r="AJ1092" i="8"/>
  <c r="AM1092" i="8"/>
  <c r="AN1092" i="8"/>
  <c r="AQ1092" i="8"/>
  <c r="AR1092" i="8"/>
  <c r="W579" i="8"/>
  <c r="X579" i="8"/>
  <c r="AA579" i="8"/>
  <c r="AB579" i="8"/>
  <c r="AE579" i="8"/>
  <c r="AF579" i="8"/>
  <c r="AI579" i="8"/>
  <c r="AJ579" i="8"/>
  <c r="AM579" i="8"/>
  <c r="AN579" i="8"/>
  <c r="AQ579" i="8"/>
  <c r="AR579" i="8"/>
  <c r="W452" i="8"/>
  <c r="X452" i="8"/>
  <c r="AA452" i="8"/>
  <c r="AB452" i="8"/>
  <c r="AE452" i="8"/>
  <c r="AF452" i="8"/>
  <c r="AI452" i="8"/>
  <c r="AJ452" i="8"/>
  <c r="AM452" i="8"/>
  <c r="AN452" i="8"/>
  <c r="AQ452" i="8"/>
  <c r="AR452" i="8"/>
  <c r="W468" i="8"/>
  <c r="X468" i="8"/>
  <c r="AA468" i="8"/>
  <c r="AB468" i="8"/>
  <c r="AE468" i="8"/>
  <c r="AF468" i="8"/>
  <c r="AI468" i="8"/>
  <c r="AJ468" i="8"/>
  <c r="AM468" i="8"/>
  <c r="AN468" i="8"/>
  <c r="AQ468" i="8"/>
  <c r="AR468" i="8"/>
  <c r="W638" i="8"/>
  <c r="X638" i="8"/>
  <c r="AA638" i="8"/>
  <c r="AB638" i="8"/>
  <c r="AE638" i="8"/>
  <c r="AF638" i="8"/>
  <c r="AI638" i="8"/>
  <c r="AJ638" i="8"/>
  <c r="AM638" i="8"/>
  <c r="AN638" i="8"/>
  <c r="AQ638" i="8"/>
  <c r="AR638" i="8"/>
  <c r="W1039" i="8"/>
  <c r="X1039" i="8"/>
  <c r="AA1039" i="8"/>
  <c r="AB1039" i="8"/>
  <c r="AE1039" i="8"/>
  <c r="AF1039" i="8"/>
  <c r="AI1039" i="8"/>
  <c r="AJ1039" i="8"/>
  <c r="AM1039" i="8"/>
  <c r="AN1039" i="8"/>
  <c r="AQ1039" i="8"/>
  <c r="AR1039" i="8"/>
  <c r="W664" i="8"/>
  <c r="X664" i="8"/>
  <c r="AA664" i="8"/>
  <c r="AB664" i="8"/>
  <c r="AE664" i="8"/>
  <c r="AF664" i="8"/>
  <c r="AI664" i="8"/>
  <c r="AJ664" i="8"/>
  <c r="AM664" i="8"/>
  <c r="AN664" i="8"/>
  <c r="AQ664" i="8"/>
  <c r="AR664" i="8"/>
  <c r="W679" i="8"/>
  <c r="X679" i="8"/>
  <c r="AA679" i="8"/>
  <c r="AB679" i="8"/>
  <c r="AE679" i="8"/>
  <c r="AF679" i="8"/>
  <c r="AI679" i="8"/>
  <c r="AJ679" i="8"/>
  <c r="AM679" i="8"/>
  <c r="AN679" i="8"/>
  <c r="AQ679" i="8"/>
  <c r="AR679" i="8"/>
  <c r="W547" i="8"/>
  <c r="X547" i="8"/>
  <c r="AA547" i="8"/>
  <c r="AB547" i="8"/>
  <c r="AE547" i="8"/>
  <c r="AF547" i="8"/>
  <c r="AI547" i="8"/>
  <c r="AJ547" i="8"/>
  <c r="AM547" i="8"/>
  <c r="AN547" i="8"/>
  <c r="AQ547" i="8"/>
  <c r="AR547" i="8"/>
  <c r="W342" i="8"/>
  <c r="X342" i="8"/>
  <c r="AA342" i="8"/>
  <c r="AB342" i="8"/>
  <c r="AE342" i="8"/>
  <c r="AF342" i="8"/>
  <c r="AI342" i="8"/>
  <c r="AJ342" i="8"/>
  <c r="AM342" i="8"/>
  <c r="AN342" i="8"/>
  <c r="AQ342" i="8"/>
  <c r="AR342" i="8"/>
  <c r="W845" i="8"/>
  <c r="X845" i="8"/>
  <c r="AA845" i="8"/>
  <c r="AB845" i="8"/>
  <c r="AE845" i="8"/>
  <c r="AF845" i="8"/>
  <c r="AI845" i="8"/>
  <c r="AJ845" i="8"/>
  <c r="AM845" i="8"/>
  <c r="AN845" i="8"/>
  <c r="AQ845" i="8"/>
  <c r="AR845" i="8"/>
  <c r="W338" i="8"/>
  <c r="X338" i="8"/>
  <c r="AA338" i="8"/>
  <c r="AB338" i="8"/>
  <c r="AE338" i="8"/>
  <c r="AF338" i="8"/>
  <c r="AI338" i="8"/>
  <c r="AJ338" i="8"/>
  <c r="AM338" i="8"/>
  <c r="AN338" i="8"/>
  <c r="AQ338" i="8"/>
  <c r="AR338" i="8"/>
  <c r="W270" i="8"/>
  <c r="X270" i="8"/>
  <c r="AA270" i="8"/>
  <c r="AB270" i="8"/>
  <c r="AE270" i="8"/>
  <c r="AF270" i="8"/>
  <c r="AI270" i="8"/>
  <c r="AJ270" i="8"/>
  <c r="AM270" i="8"/>
  <c r="AN270" i="8"/>
  <c r="AQ270" i="8"/>
  <c r="AR270" i="8"/>
  <c r="W1029" i="8"/>
  <c r="X1029" i="8"/>
  <c r="AA1029" i="8"/>
  <c r="AB1029" i="8"/>
  <c r="AE1029" i="8"/>
  <c r="AF1029" i="8"/>
  <c r="AI1029" i="8"/>
  <c r="AJ1029" i="8"/>
  <c r="AM1029" i="8"/>
  <c r="AN1029" i="8"/>
  <c r="AQ1029" i="8"/>
  <c r="AR1029" i="8"/>
  <c r="W971" i="8"/>
  <c r="X971" i="8"/>
  <c r="AA971" i="8"/>
  <c r="AB971" i="8"/>
  <c r="AE971" i="8"/>
  <c r="AF971" i="8"/>
  <c r="AI971" i="8"/>
  <c r="AJ971" i="8"/>
  <c r="AM971" i="8"/>
  <c r="AN971" i="8"/>
  <c r="AQ971" i="8"/>
  <c r="AR971" i="8"/>
  <c r="W268" i="8"/>
  <c r="X268" i="8"/>
  <c r="AA268" i="8"/>
  <c r="AB268" i="8"/>
  <c r="AE268" i="8"/>
  <c r="AF268" i="8"/>
  <c r="AI268" i="8"/>
  <c r="AJ268" i="8"/>
  <c r="AM268" i="8"/>
  <c r="AN268" i="8"/>
  <c r="AQ268" i="8"/>
  <c r="AR268" i="8"/>
  <c r="W244" i="8"/>
  <c r="X244" i="8"/>
  <c r="AA244" i="8"/>
  <c r="AB244" i="8"/>
  <c r="AE244" i="8"/>
  <c r="AF244" i="8"/>
  <c r="AI244" i="8"/>
  <c r="AJ244" i="8"/>
  <c r="AM244" i="8"/>
  <c r="AN244" i="8"/>
  <c r="AQ244" i="8"/>
  <c r="AR244" i="8"/>
  <c r="W475" i="8"/>
  <c r="X475" i="8"/>
  <c r="AA475" i="8"/>
  <c r="AB475" i="8"/>
  <c r="AE475" i="8"/>
  <c r="AF475" i="8"/>
  <c r="AI475" i="8"/>
  <c r="AJ475" i="8"/>
  <c r="AM475" i="8"/>
  <c r="AN475" i="8"/>
  <c r="AQ475" i="8"/>
  <c r="AR475" i="8"/>
  <c r="W870" i="8"/>
  <c r="X870" i="8"/>
  <c r="AA870" i="8"/>
  <c r="AB870" i="8"/>
  <c r="AE870" i="8"/>
  <c r="AF870" i="8"/>
  <c r="AI870" i="8"/>
  <c r="AJ870" i="8"/>
  <c r="AM870" i="8"/>
  <c r="AN870" i="8"/>
  <c r="AQ870" i="8"/>
  <c r="AR870" i="8"/>
  <c r="W911" i="8"/>
  <c r="X911" i="8"/>
  <c r="AA911" i="8"/>
  <c r="AB911" i="8"/>
  <c r="AE911" i="8"/>
  <c r="AF911" i="8"/>
  <c r="AI911" i="8"/>
  <c r="AJ911" i="8"/>
  <c r="AM911" i="8"/>
  <c r="AN911" i="8"/>
  <c r="AQ911" i="8"/>
  <c r="AR911" i="8"/>
  <c r="W286" i="8"/>
  <c r="X286" i="8"/>
  <c r="AA286" i="8"/>
  <c r="AB286" i="8"/>
  <c r="AE286" i="8"/>
  <c r="AF286" i="8"/>
  <c r="AI286" i="8"/>
  <c r="AJ286" i="8"/>
  <c r="AM286" i="8"/>
  <c r="AN286" i="8"/>
  <c r="AQ286" i="8"/>
  <c r="AR286" i="8"/>
  <c r="W343" i="8"/>
  <c r="X343" i="8"/>
  <c r="AA343" i="8"/>
  <c r="AB343" i="8"/>
  <c r="AE343" i="8"/>
  <c r="AF343" i="8"/>
  <c r="AI343" i="8"/>
  <c r="AJ343" i="8"/>
  <c r="AM343" i="8"/>
  <c r="AN343" i="8"/>
  <c r="AQ343" i="8"/>
  <c r="AR343" i="8"/>
  <c r="W265" i="8"/>
  <c r="X265" i="8"/>
  <c r="AA265" i="8"/>
  <c r="AB265" i="8"/>
  <c r="AE265" i="8"/>
  <c r="AF265" i="8"/>
  <c r="AI265" i="8"/>
  <c r="AJ265" i="8"/>
  <c r="AM265" i="8"/>
  <c r="AN265" i="8"/>
  <c r="AQ265" i="8"/>
  <c r="AR265" i="8"/>
  <c r="W868" i="8"/>
  <c r="X868" i="8"/>
  <c r="AA868" i="8"/>
  <c r="AB868" i="8"/>
  <c r="AE868" i="8"/>
  <c r="AF868" i="8"/>
  <c r="AI868" i="8"/>
  <c r="AJ868" i="8"/>
  <c r="AM868" i="8"/>
  <c r="AN868" i="8"/>
  <c r="AQ868" i="8"/>
  <c r="AR868" i="8"/>
  <c r="W484" i="8"/>
  <c r="X484" i="8"/>
  <c r="AA484" i="8"/>
  <c r="AB484" i="8"/>
  <c r="AE484" i="8"/>
  <c r="AF484" i="8"/>
  <c r="AI484" i="8"/>
  <c r="AJ484" i="8"/>
  <c r="AM484" i="8"/>
  <c r="AN484" i="8"/>
  <c r="AQ484" i="8"/>
  <c r="AR484" i="8"/>
  <c r="W486" i="8"/>
  <c r="X486" i="8"/>
  <c r="AA486" i="8"/>
  <c r="AB486" i="8"/>
  <c r="AE486" i="8"/>
  <c r="AF486" i="8"/>
  <c r="AI486" i="8"/>
  <c r="AJ486" i="8"/>
  <c r="AM486" i="8"/>
  <c r="AN486" i="8"/>
  <c r="AQ486" i="8"/>
  <c r="AR486" i="8"/>
  <c r="W924" i="8"/>
  <c r="X924" i="8"/>
  <c r="AA924" i="8"/>
  <c r="AB924" i="8"/>
  <c r="AE924" i="8"/>
  <c r="AF924" i="8"/>
  <c r="AI924" i="8"/>
  <c r="AJ924" i="8"/>
  <c r="AM924" i="8"/>
  <c r="AN924" i="8"/>
  <c r="AQ924" i="8"/>
  <c r="AR924" i="8"/>
  <c r="W399" i="8"/>
  <c r="X399" i="8"/>
  <c r="AA399" i="8"/>
  <c r="AB399" i="8"/>
  <c r="AE399" i="8"/>
  <c r="AF399" i="8"/>
  <c r="AI399" i="8"/>
  <c r="AJ399" i="8"/>
  <c r="AM399" i="8"/>
  <c r="AN399" i="8"/>
  <c r="AQ399" i="8"/>
  <c r="AR399" i="8"/>
  <c r="W483" i="8"/>
  <c r="X483" i="8"/>
  <c r="AA483" i="8"/>
  <c r="AB483" i="8"/>
  <c r="AE483" i="8"/>
  <c r="AF483" i="8"/>
  <c r="AI483" i="8"/>
  <c r="AJ483" i="8"/>
  <c r="AM483" i="8"/>
  <c r="AN483" i="8"/>
  <c r="AQ483" i="8"/>
  <c r="AR483" i="8"/>
  <c r="W604" i="8"/>
  <c r="X604" i="8"/>
  <c r="AA604" i="8"/>
  <c r="AB604" i="8"/>
  <c r="AE604" i="8"/>
  <c r="AF604" i="8"/>
  <c r="AI604" i="8"/>
  <c r="AJ604" i="8"/>
  <c r="AM604" i="8"/>
  <c r="AN604" i="8"/>
  <c r="AQ604" i="8"/>
  <c r="AR604" i="8"/>
  <c r="W1075" i="8"/>
  <c r="X1075" i="8"/>
  <c r="AA1075" i="8"/>
  <c r="AB1075" i="8"/>
  <c r="AE1075" i="8"/>
  <c r="AF1075" i="8"/>
  <c r="AI1075" i="8"/>
  <c r="AJ1075" i="8"/>
  <c r="AM1075" i="8"/>
  <c r="AN1075" i="8"/>
  <c r="AQ1075" i="8"/>
  <c r="AR1075" i="8"/>
  <c r="W732" i="8"/>
  <c r="X732" i="8"/>
  <c r="AA732" i="8"/>
  <c r="AB732" i="8"/>
  <c r="AE732" i="8"/>
  <c r="AF732" i="8"/>
  <c r="AI732" i="8"/>
  <c r="AJ732" i="8"/>
  <c r="AM732" i="8"/>
  <c r="AN732" i="8"/>
  <c r="AQ732" i="8"/>
  <c r="AR732" i="8"/>
  <c r="W633" i="8"/>
  <c r="X633" i="8"/>
  <c r="AA633" i="8"/>
  <c r="AB633" i="8"/>
  <c r="AE633" i="8"/>
  <c r="AF633" i="8"/>
  <c r="AI633" i="8"/>
  <c r="AJ633" i="8"/>
  <c r="AM633" i="8"/>
  <c r="AN633" i="8"/>
  <c r="AQ633" i="8"/>
  <c r="AR633" i="8"/>
  <c r="W612" i="8"/>
  <c r="X612" i="8"/>
  <c r="AA612" i="8"/>
  <c r="AB612" i="8"/>
  <c r="AE612" i="8"/>
  <c r="AF612" i="8"/>
  <c r="AI612" i="8"/>
  <c r="AJ612" i="8"/>
  <c r="AM612" i="8"/>
  <c r="AN612" i="8"/>
  <c r="AQ612" i="8"/>
  <c r="AR612" i="8"/>
  <c r="W255" i="8"/>
  <c r="X255" i="8"/>
  <c r="AA255" i="8"/>
  <c r="AB255" i="8"/>
  <c r="AE255" i="8"/>
  <c r="AF255" i="8"/>
  <c r="AI255" i="8"/>
  <c r="AJ255" i="8"/>
  <c r="AM255" i="8"/>
  <c r="AN255" i="8"/>
  <c r="AQ255" i="8"/>
  <c r="AR255" i="8"/>
  <c r="W618" i="8"/>
  <c r="X618" i="8"/>
  <c r="AA618" i="8"/>
  <c r="AB618" i="8"/>
  <c r="AE618" i="8"/>
  <c r="AF618" i="8"/>
  <c r="AI618" i="8"/>
  <c r="AJ618" i="8"/>
  <c r="AM618" i="8"/>
  <c r="AN618" i="8"/>
  <c r="AQ618" i="8"/>
  <c r="AR618" i="8"/>
  <c r="W575" i="8"/>
  <c r="X575" i="8"/>
  <c r="AA575" i="8"/>
  <c r="AB575" i="8"/>
  <c r="AE575" i="8"/>
  <c r="AF575" i="8"/>
  <c r="AI575" i="8"/>
  <c r="AJ575" i="8"/>
  <c r="AM575" i="8"/>
  <c r="AN575" i="8"/>
  <c r="AQ575" i="8"/>
  <c r="AR575" i="8"/>
  <c r="W518" i="8"/>
  <c r="X518" i="8"/>
  <c r="AA518" i="8"/>
  <c r="AB518" i="8"/>
  <c r="AE518" i="8"/>
  <c r="AF518" i="8"/>
  <c r="AI518" i="8"/>
  <c r="AJ518" i="8"/>
  <c r="AM518" i="8"/>
  <c r="AN518" i="8"/>
  <c r="AQ518" i="8"/>
  <c r="AR518" i="8"/>
  <c r="W585" i="8"/>
  <c r="X585" i="8"/>
  <c r="AA585" i="8"/>
  <c r="AB585" i="8"/>
  <c r="AE585" i="8"/>
  <c r="AF585" i="8"/>
  <c r="AI585" i="8"/>
  <c r="AJ585" i="8"/>
  <c r="AM585" i="8"/>
  <c r="AN585" i="8"/>
  <c r="AQ585" i="8"/>
  <c r="AR585" i="8"/>
  <c r="W459" i="8"/>
  <c r="X459" i="8"/>
  <c r="AA459" i="8"/>
  <c r="AB459" i="8"/>
  <c r="AE459" i="8"/>
  <c r="AF459" i="8"/>
  <c r="AI459" i="8"/>
  <c r="AJ459" i="8"/>
  <c r="AM459" i="8"/>
  <c r="AN459" i="8"/>
  <c r="AQ459" i="8"/>
  <c r="AR459" i="8"/>
  <c r="W666" i="8"/>
  <c r="X666" i="8"/>
  <c r="AA666" i="8"/>
  <c r="AB666" i="8"/>
  <c r="AE666" i="8"/>
  <c r="AF666" i="8"/>
  <c r="AI666" i="8"/>
  <c r="AJ666" i="8"/>
  <c r="AM666" i="8"/>
  <c r="AN666" i="8"/>
  <c r="AQ666" i="8"/>
  <c r="AR666" i="8"/>
  <c r="W686" i="8"/>
  <c r="X686" i="8"/>
  <c r="AA686" i="8"/>
  <c r="AB686" i="8"/>
  <c r="AE686" i="8"/>
  <c r="AF686" i="8"/>
  <c r="AI686" i="8"/>
  <c r="AJ686" i="8"/>
  <c r="AM686" i="8"/>
  <c r="AN686" i="8"/>
  <c r="AQ686" i="8"/>
  <c r="AR686" i="8"/>
  <c r="W309" i="8"/>
  <c r="X309" i="8"/>
  <c r="AA309" i="8"/>
  <c r="AB309" i="8"/>
  <c r="AE309" i="8"/>
  <c r="AF309" i="8"/>
  <c r="AI309" i="8"/>
  <c r="AJ309" i="8"/>
  <c r="AM309" i="8"/>
  <c r="AN309" i="8"/>
  <c r="AQ309" i="8"/>
  <c r="AR309" i="8"/>
  <c r="W281" i="8"/>
  <c r="X281" i="8"/>
  <c r="AA281" i="8"/>
  <c r="AB281" i="8"/>
  <c r="AE281" i="8"/>
  <c r="AF281" i="8"/>
  <c r="AI281" i="8"/>
  <c r="AJ281" i="8"/>
  <c r="AM281" i="8"/>
  <c r="AN281" i="8"/>
  <c r="AQ281" i="8"/>
  <c r="AR281" i="8"/>
  <c r="W741" i="8"/>
  <c r="X741" i="8"/>
  <c r="AA741" i="8"/>
  <c r="AB741" i="8"/>
  <c r="AE741" i="8"/>
  <c r="AF741" i="8"/>
  <c r="AI741" i="8"/>
  <c r="AJ741" i="8"/>
  <c r="AM741" i="8"/>
  <c r="AN741" i="8"/>
  <c r="AQ741" i="8"/>
  <c r="AR741" i="8"/>
  <c r="W1099" i="8"/>
  <c r="X1099" i="8"/>
  <c r="AA1099" i="8"/>
  <c r="AB1099" i="8"/>
  <c r="AE1099" i="8"/>
  <c r="AF1099" i="8"/>
  <c r="AI1099" i="8"/>
  <c r="AJ1099" i="8"/>
  <c r="AM1099" i="8"/>
  <c r="AN1099" i="8"/>
  <c r="AQ1099" i="8"/>
  <c r="AR1099" i="8"/>
  <c r="W953" i="8"/>
  <c r="X953" i="8"/>
  <c r="AA953" i="8"/>
  <c r="AB953" i="8"/>
  <c r="AE953" i="8"/>
  <c r="AF953" i="8"/>
  <c r="AI953" i="8"/>
  <c r="AJ953" i="8"/>
  <c r="AM953" i="8"/>
  <c r="AN953" i="8"/>
  <c r="AQ953" i="8"/>
  <c r="AR953" i="8"/>
  <c r="W685" i="8"/>
  <c r="X685" i="8"/>
  <c r="AA685" i="8"/>
  <c r="AB685" i="8"/>
  <c r="AE685" i="8"/>
  <c r="AF685" i="8"/>
  <c r="AI685" i="8"/>
  <c r="AJ685" i="8"/>
  <c r="AM685" i="8"/>
  <c r="AN685" i="8"/>
  <c r="AQ685" i="8"/>
  <c r="AR685" i="8"/>
  <c r="W550" i="8"/>
  <c r="X550" i="8"/>
  <c r="AA550" i="8"/>
  <c r="AB550" i="8"/>
  <c r="AE550" i="8"/>
  <c r="AF550" i="8"/>
  <c r="AI550" i="8"/>
  <c r="AJ550" i="8"/>
  <c r="AM550" i="8"/>
  <c r="AN550" i="8"/>
  <c r="AQ550" i="8"/>
  <c r="AR550" i="8"/>
  <c r="W1022" i="8"/>
  <c r="X1022" i="8"/>
  <c r="AA1022" i="8"/>
  <c r="AB1022" i="8"/>
  <c r="AE1022" i="8"/>
  <c r="AF1022" i="8"/>
  <c r="AI1022" i="8"/>
  <c r="AJ1022" i="8"/>
  <c r="AM1022" i="8"/>
  <c r="AN1022" i="8"/>
  <c r="AQ1022" i="8"/>
  <c r="AR1022" i="8"/>
  <c r="W420" i="8"/>
  <c r="X420" i="8"/>
  <c r="AA420" i="8"/>
  <c r="AB420" i="8"/>
  <c r="AE420" i="8"/>
  <c r="AF420" i="8"/>
  <c r="AI420" i="8"/>
  <c r="AJ420" i="8"/>
  <c r="AM420" i="8"/>
  <c r="AN420" i="8"/>
  <c r="AQ420" i="8"/>
  <c r="AR420" i="8"/>
  <c r="W567" i="8"/>
  <c r="X567" i="8"/>
  <c r="AA567" i="8"/>
  <c r="AB567" i="8"/>
  <c r="AE567" i="8"/>
  <c r="AF567" i="8"/>
  <c r="AI567" i="8"/>
  <c r="AJ567" i="8"/>
  <c r="AM567" i="8"/>
  <c r="AN567" i="8"/>
  <c r="AQ567" i="8"/>
  <c r="AR567" i="8"/>
  <c r="W659" i="8"/>
  <c r="X659" i="8"/>
  <c r="AA659" i="8"/>
  <c r="AB659" i="8"/>
  <c r="AE659" i="8"/>
  <c r="AF659" i="8"/>
  <c r="AI659" i="8"/>
  <c r="AJ659" i="8"/>
  <c r="AM659" i="8"/>
  <c r="AN659" i="8"/>
  <c r="AQ659" i="8"/>
  <c r="AR659" i="8"/>
  <c r="W364" i="8"/>
  <c r="X364" i="8"/>
  <c r="AA364" i="8"/>
  <c r="AB364" i="8"/>
  <c r="AE364" i="8"/>
  <c r="AF364" i="8"/>
  <c r="AI364" i="8"/>
  <c r="AJ364" i="8"/>
  <c r="AM364" i="8"/>
  <c r="AN364" i="8"/>
  <c r="AQ364" i="8"/>
  <c r="AR364" i="8"/>
  <c r="W946" i="8"/>
  <c r="X946" i="8"/>
  <c r="AA946" i="8"/>
  <c r="AB946" i="8"/>
  <c r="AE946" i="8"/>
  <c r="AF946" i="8"/>
  <c r="AI946" i="8"/>
  <c r="AJ946" i="8"/>
  <c r="AM946" i="8"/>
  <c r="AN946" i="8"/>
  <c r="AQ946" i="8"/>
  <c r="AR946" i="8"/>
  <c r="W695" i="8"/>
  <c r="X695" i="8"/>
  <c r="AA695" i="8"/>
  <c r="AB695" i="8"/>
  <c r="AE695" i="8"/>
  <c r="AF695" i="8"/>
  <c r="AI695" i="8"/>
  <c r="AJ695" i="8"/>
  <c r="AM695" i="8"/>
  <c r="AN695" i="8"/>
  <c r="AQ695" i="8"/>
  <c r="AR695" i="8"/>
  <c r="W275" i="8"/>
  <c r="X275" i="8"/>
  <c r="AA275" i="8"/>
  <c r="AB275" i="8"/>
  <c r="AE275" i="8"/>
  <c r="AF275" i="8"/>
  <c r="AI275" i="8"/>
  <c r="AJ275" i="8"/>
  <c r="AM275" i="8"/>
  <c r="AN275" i="8"/>
  <c r="AQ275" i="8"/>
  <c r="AR275" i="8"/>
  <c r="W569" i="8"/>
  <c r="X569" i="8"/>
  <c r="AA569" i="8"/>
  <c r="AB569" i="8"/>
  <c r="AE569" i="8"/>
  <c r="AF569" i="8"/>
  <c r="AI569" i="8"/>
  <c r="AJ569" i="8"/>
  <c r="AM569" i="8"/>
  <c r="AN569" i="8"/>
  <c r="AQ569" i="8"/>
  <c r="AR569" i="8"/>
  <c r="W293" i="8"/>
  <c r="X293" i="8"/>
  <c r="AA293" i="8"/>
  <c r="AB293" i="8"/>
  <c r="AE293" i="8"/>
  <c r="AF293" i="8"/>
  <c r="AI293" i="8"/>
  <c r="AJ293" i="8"/>
  <c r="AM293" i="8"/>
  <c r="AN293" i="8"/>
  <c r="AQ293" i="8"/>
  <c r="AR293" i="8"/>
  <c r="W250" i="8"/>
  <c r="X250" i="8"/>
  <c r="AA250" i="8"/>
  <c r="AB250" i="8"/>
  <c r="AE250" i="8"/>
  <c r="AF250" i="8"/>
  <c r="AI250" i="8"/>
  <c r="AJ250" i="8"/>
  <c r="AM250" i="8"/>
  <c r="AN250" i="8"/>
  <c r="AQ250" i="8"/>
  <c r="AR250" i="8"/>
  <c r="W13" i="8"/>
  <c r="X13" i="8"/>
  <c r="AA13" i="8"/>
  <c r="AB13" i="8"/>
  <c r="AE13" i="8"/>
  <c r="AF13" i="8"/>
  <c r="AI13" i="8"/>
  <c r="AJ13" i="8"/>
  <c r="AM13" i="8"/>
  <c r="AN13" i="8"/>
  <c r="AQ13" i="8"/>
  <c r="AR13" i="8"/>
  <c r="W354" i="8"/>
  <c r="X354" i="8"/>
  <c r="AA354" i="8"/>
  <c r="AB354" i="8"/>
  <c r="AE354" i="8"/>
  <c r="AF354" i="8"/>
  <c r="AI354" i="8"/>
  <c r="AJ354" i="8"/>
  <c r="AM354" i="8"/>
  <c r="AN354" i="8"/>
  <c r="AQ354" i="8"/>
  <c r="AR354" i="8"/>
  <c r="W217" i="8"/>
  <c r="X217" i="8"/>
  <c r="AA217" i="8"/>
  <c r="AB217" i="8"/>
  <c r="AE217" i="8"/>
  <c r="AF217" i="8"/>
  <c r="AI217" i="8"/>
  <c r="AJ217" i="8"/>
  <c r="AM217" i="8"/>
  <c r="AN217" i="8"/>
  <c r="AQ217" i="8"/>
  <c r="AR217" i="8"/>
  <c r="W95" i="8"/>
  <c r="X95" i="8"/>
  <c r="AA95" i="8"/>
  <c r="AB95" i="8"/>
  <c r="AE95" i="8"/>
  <c r="AF95" i="8"/>
  <c r="AI95" i="8"/>
  <c r="AJ95" i="8"/>
  <c r="AM95" i="8"/>
  <c r="AN95" i="8"/>
  <c r="AQ95" i="8"/>
  <c r="AR95" i="8"/>
  <c r="W997" i="8"/>
  <c r="X997" i="8"/>
  <c r="AA997" i="8"/>
  <c r="AB997" i="8"/>
  <c r="AE997" i="8"/>
  <c r="AF997" i="8"/>
  <c r="AI997" i="8"/>
  <c r="AJ997" i="8"/>
  <c r="AM997" i="8"/>
  <c r="AN997" i="8"/>
  <c r="AQ997" i="8"/>
  <c r="AR997" i="8"/>
  <c r="W562" i="8"/>
  <c r="X562" i="8"/>
  <c r="AA562" i="8"/>
  <c r="AB562" i="8"/>
  <c r="AE562" i="8"/>
  <c r="AF562" i="8"/>
  <c r="AI562" i="8"/>
  <c r="AJ562" i="8"/>
  <c r="AM562" i="8"/>
  <c r="AN562" i="8"/>
  <c r="AQ562" i="8"/>
  <c r="AR562" i="8"/>
  <c r="W495" i="8"/>
  <c r="X495" i="8"/>
  <c r="AA495" i="8"/>
  <c r="AB495" i="8"/>
  <c r="AE495" i="8"/>
  <c r="AF495" i="8"/>
  <c r="AI495" i="8"/>
  <c r="AJ495" i="8"/>
  <c r="AM495" i="8"/>
  <c r="AN495" i="8"/>
  <c r="AQ495" i="8"/>
  <c r="AR495" i="8"/>
  <c r="W810" i="8"/>
  <c r="X810" i="8"/>
  <c r="AA810" i="8"/>
  <c r="AB810" i="8"/>
  <c r="AE810" i="8"/>
  <c r="AF810" i="8"/>
  <c r="AI810" i="8"/>
  <c r="AJ810" i="8"/>
  <c r="AM810" i="8"/>
  <c r="AN810" i="8"/>
  <c r="AQ810" i="8"/>
  <c r="AR810" i="8"/>
  <c r="W773" i="8"/>
  <c r="X773" i="8"/>
  <c r="AA773" i="8"/>
  <c r="AB773" i="8"/>
  <c r="AE773" i="8"/>
  <c r="AF773" i="8"/>
  <c r="AI773" i="8"/>
  <c r="AJ773" i="8"/>
  <c r="AM773" i="8"/>
  <c r="AN773" i="8"/>
  <c r="AQ773" i="8"/>
  <c r="AR773" i="8"/>
  <c r="W3" i="8"/>
  <c r="X3" i="8"/>
  <c r="AA3" i="8"/>
  <c r="AB3" i="8"/>
  <c r="AE3" i="8"/>
  <c r="AF3" i="8"/>
  <c r="AI3" i="8"/>
  <c r="AJ3" i="8"/>
  <c r="AM3" i="8"/>
  <c r="AN3" i="8"/>
  <c r="AQ3" i="8"/>
  <c r="AR3" i="8"/>
  <c r="W535" i="8"/>
  <c r="X535" i="8"/>
  <c r="AA535" i="8"/>
  <c r="AB535" i="8"/>
  <c r="AE535" i="8"/>
  <c r="AF535" i="8"/>
  <c r="AI535" i="8"/>
  <c r="AJ535" i="8"/>
  <c r="AM535" i="8"/>
  <c r="AN535" i="8"/>
  <c r="AQ535" i="8"/>
  <c r="AR535" i="8"/>
  <c r="W530" i="8"/>
  <c r="X530" i="8"/>
  <c r="AA530" i="8"/>
  <c r="AB530" i="8"/>
  <c r="AE530" i="8"/>
  <c r="AF530" i="8"/>
  <c r="AI530" i="8"/>
  <c r="AJ530" i="8"/>
  <c r="AM530" i="8"/>
  <c r="AN530" i="8"/>
  <c r="AQ530" i="8"/>
  <c r="AR530" i="8"/>
  <c r="W578" i="8"/>
  <c r="X578" i="8"/>
  <c r="AA578" i="8"/>
  <c r="AB578" i="8"/>
  <c r="AE578" i="8"/>
  <c r="AF578" i="8"/>
  <c r="AI578" i="8"/>
  <c r="AJ578" i="8"/>
  <c r="AM578" i="8"/>
  <c r="AN578" i="8"/>
  <c r="AQ578" i="8"/>
  <c r="AR578" i="8"/>
  <c r="W625" i="8"/>
  <c r="X625" i="8"/>
  <c r="AA625" i="8"/>
  <c r="AB625" i="8"/>
  <c r="AE625" i="8"/>
  <c r="AF625" i="8"/>
  <c r="AI625" i="8"/>
  <c r="AJ625" i="8"/>
  <c r="AM625" i="8"/>
  <c r="AN625" i="8"/>
  <c r="AQ625" i="8"/>
  <c r="AR625" i="8"/>
  <c r="W595" i="8"/>
  <c r="X595" i="8"/>
  <c r="AA595" i="8"/>
  <c r="AB595" i="8"/>
  <c r="AE595" i="8"/>
  <c r="AF595" i="8"/>
  <c r="AI595" i="8"/>
  <c r="AJ595" i="8"/>
  <c r="AM595" i="8"/>
  <c r="AN595" i="8"/>
  <c r="AQ595" i="8"/>
  <c r="AR595" i="8"/>
  <c r="W412" i="8"/>
  <c r="X412" i="8"/>
  <c r="AA412" i="8"/>
  <c r="AB412" i="8"/>
  <c r="AE412" i="8"/>
  <c r="AF412" i="8"/>
  <c r="AI412" i="8"/>
  <c r="AJ412" i="8"/>
  <c r="AM412" i="8"/>
  <c r="AN412" i="8"/>
  <c r="AQ412" i="8"/>
  <c r="AR412" i="8"/>
  <c r="W1049" i="8"/>
  <c r="X1049" i="8"/>
  <c r="AA1049" i="8"/>
  <c r="AB1049" i="8"/>
  <c r="AE1049" i="8"/>
  <c r="AF1049" i="8"/>
  <c r="AI1049" i="8"/>
  <c r="AJ1049" i="8"/>
  <c r="AM1049" i="8"/>
  <c r="AN1049" i="8"/>
  <c r="AQ1049" i="8"/>
  <c r="AR1049" i="8"/>
  <c r="W139" i="8"/>
  <c r="X139" i="8"/>
  <c r="AA139" i="8"/>
  <c r="AB139" i="8"/>
  <c r="AE139" i="8"/>
  <c r="AF139" i="8"/>
  <c r="AI139" i="8"/>
  <c r="AJ139" i="8"/>
  <c r="AM139" i="8"/>
  <c r="AN139" i="8"/>
  <c r="AQ139" i="8"/>
  <c r="AR139" i="8"/>
  <c r="W75" i="8"/>
  <c r="X75" i="8"/>
  <c r="AA75" i="8"/>
  <c r="AB75" i="8"/>
  <c r="AE75" i="8"/>
  <c r="AF75" i="8"/>
  <c r="AI75" i="8"/>
  <c r="AJ75" i="8"/>
  <c r="AM75" i="8"/>
  <c r="AN75" i="8"/>
  <c r="AQ75" i="8"/>
  <c r="AR75" i="8"/>
  <c r="W230" i="8"/>
  <c r="X230" i="8"/>
  <c r="AA230" i="8"/>
  <c r="AB230" i="8"/>
  <c r="AE230" i="8"/>
  <c r="AF230" i="8"/>
  <c r="AI230" i="8"/>
  <c r="AJ230" i="8"/>
  <c r="AM230" i="8"/>
  <c r="AN230" i="8"/>
  <c r="AQ230" i="8"/>
  <c r="AR230" i="8"/>
  <c r="W849" i="8"/>
  <c r="X849" i="8"/>
  <c r="AA849" i="8"/>
  <c r="AB849" i="8"/>
  <c r="AE849" i="8"/>
  <c r="AF849" i="8"/>
  <c r="AI849" i="8"/>
  <c r="AJ849" i="8"/>
  <c r="AM849" i="8"/>
  <c r="AN849" i="8"/>
  <c r="AQ849" i="8"/>
  <c r="AR849" i="8"/>
  <c r="W226" i="8"/>
  <c r="X226" i="8"/>
  <c r="AA226" i="8"/>
  <c r="AB226" i="8"/>
  <c r="AE226" i="8"/>
  <c r="AF226" i="8"/>
  <c r="AI226" i="8"/>
  <c r="AJ226" i="8"/>
  <c r="AM226" i="8"/>
  <c r="AN226" i="8"/>
  <c r="AQ226" i="8"/>
  <c r="AR226" i="8"/>
  <c r="W449" i="8"/>
  <c r="X449" i="8"/>
  <c r="AA449" i="8"/>
  <c r="AB449" i="8"/>
  <c r="AE449" i="8"/>
  <c r="AF449" i="8"/>
  <c r="AI449" i="8"/>
  <c r="AJ449" i="8"/>
  <c r="AM449" i="8"/>
  <c r="AN449" i="8"/>
  <c r="AQ449" i="8"/>
  <c r="AR449" i="8"/>
  <c r="W78" i="8"/>
  <c r="X78" i="8"/>
  <c r="AA78" i="8"/>
  <c r="AB78" i="8"/>
  <c r="AE78" i="8"/>
  <c r="AF78" i="8"/>
  <c r="AI78" i="8"/>
  <c r="AJ78" i="8"/>
  <c r="AM78" i="8"/>
  <c r="AN78" i="8"/>
  <c r="AQ78" i="8"/>
  <c r="AR78" i="8"/>
  <c r="W155" i="8"/>
  <c r="X155" i="8"/>
  <c r="AA155" i="8"/>
  <c r="AB155" i="8"/>
  <c r="AE155" i="8"/>
  <c r="AF155" i="8"/>
  <c r="AI155" i="8"/>
  <c r="AJ155" i="8"/>
  <c r="AM155" i="8"/>
  <c r="AN155" i="8"/>
  <c r="AQ155" i="8"/>
  <c r="AR155" i="8"/>
  <c r="W793" i="8"/>
  <c r="X793" i="8"/>
  <c r="AA793" i="8"/>
  <c r="AB793" i="8"/>
  <c r="AE793" i="8"/>
  <c r="AF793" i="8"/>
  <c r="AI793" i="8"/>
  <c r="AJ793" i="8"/>
  <c r="AM793" i="8"/>
  <c r="AN793" i="8"/>
  <c r="AQ793" i="8"/>
  <c r="AR793" i="8"/>
  <c r="W264" i="8"/>
  <c r="X264" i="8"/>
  <c r="AA264" i="8"/>
  <c r="AB264" i="8"/>
  <c r="AE264" i="8"/>
  <c r="AF264" i="8"/>
  <c r="AI264" i="8"/>
  <c r="AJ264" i="8"/>
  <c r="AM264" i="8"/>
  <c r="AN264" i="8"/>
  <c r="AQ264" i="8"/>
  <c r="AR264" i="8"/>
  <c r="W851" i="8"/>
  <c r="X851" i="8"/>
  <c r="AA851" i="8"/>
  <c r="AB851" i="8"/>
  <c r="AE851" i="8"/>
  <c r="AF851" i="8"/>
  <c r="AI851" i="8"/>
  <c r="AJ851" i="8"/>
  <c r="AM851" i="8"/>
  <c r="AN851" i="8"/>
  <c r="AQ851" i="8"/>
  <c r="AR851" i="8"/>
  <c r="W272" i="8"/>
  <c r="X272" i="8"/>
  <c r="AA272" i="8"/>
  <c r="AB272" i="8"/>
  <c r="AE272" i="8"/>
  <c r="AF272" i="8"/>
  <c r="AI272" i="8"/>
  <c r="AJ272" i="8"/>
  <c r="AM272" i="8"/>
  <c r="AN272" i="8"/>
  <c r="AQ272" i="8"/>
  <c r="AR272" i="8"/>
  <c r="W160" i="8"/>
  <c r="X160" i="8"/>
  <c r="AA160" i="8"/>
  <c r="AB160" i="8"/>
  <c r="AE160" i="8"/>
  <c r="AF160" i="8"/>
  <c r="AI160" i="8"/>
  <c r="AJ160" i="8"/>
  <c r="AM160" i="8"/>
  <c r="AN160" i="8"/>
  <c r="AQ160" i="8"/>
  <c r="AR160" i="8"/>
  <c r="W138" i="8"/>
  <c r="X138" i="8"/>
  <c r="AA138" i="8"/>
  <c r="AB138" i="8"/>
  <c r="AE138" i="8"/>
  <c r="AF138" i="8"/>
  <c r="AI138" i="8"/>
  <c r="AJ138" i="8"/>
  <c r="AM138" i="8"/>
  <c r="AN138" i="8"/>
  <c r="AQ138" i="8"/>
  <c r="AR138" i="8"/>
  <c r="W288" i="8"/>
  <c r="X288" i="8"/>
  <c r="AA288" i="8"/>
  <c r="AB288" i="8"/>
  <c r="AE288" i="8"/>
  <c r="AF288" i="8"/>
  <c r="AI288" i="8"/>
  <c r="AJ288" i="8"/>
  <c r="AM288" i="8"/>
  <c r="AN288" i="8"/>
  <c r="AQ288" i="8"/>
  <c r="AR288" i="8"/>
  <c r="W348" i="8"/>
  <c r="X348" i="8"/>
  <c r="AA348" i="8"/>
  <c r="AB348" i="8"/>
  <c r="AE348" i="8"/>
  <c r="AF348" i="8"/>
  <c r="AI348" i="8"/>
  <c r="AJ348" i="8"/>
  <c r="AM348" i="8"/>
  <c r="AN348" i="8"/>
  <c r="AQ348" i="8"/>
  <c r="AR348" i="8"/>
  <c r="W857" i="8"/>
  <c r="X857" i="8"/>
  <c r="AA857" i="8"/>
  <c r="AB857" i="8"/>
  <c r="AE857" i="8"/>
  <c r="AF857" i="8"/>
  <c r="AI857" i="8"/>
  <c r="AJ857" i="8"/>
  <c r="AM857" i="8"/>
  <c r="AN857" i="8"/>
  <c r="AQ857" i="8"/>
  <c r="AR857" i="8"/>
  <c r="W303" i="8"/>
  <c r="X303" i="8"/>
  <c r="AA303" i="8"/>
  <c r="AB303" i="8"/>
  <c r="AE303" i="8"/>
  <c r="AF303" i="8"/>
  <c r="AI303" i="8"/>
  <c r="AJ303" i="8"/>
  <c r="AM303" i="8"/>
  <c r="AN303" i="8"/>
  <c r="AQ303" i="8"/>
  <c r="AR303" i="8"/>
  <c r="W334" i="8"/>
  <c r="X334" i="8"/>
  <c r="AA334" i="8"/>
  <c r="AB334" i="8"/>
  <c r="AE334" i="8"/>
  <c r="AF334" i="8"/>
  <c r="AI334" i="8"/>
  <c r="AJ334" i="8"/>
  <c r="AM334" i="8"/>
  <c r="AN334" i="8"/>
  <c r="AQ334" i="8"/>
  <c r="AR334" i="8"/>
  <c r="W64" i="8"/>
  <c r="X64" i="8"/>
  <c r="AA64" i="8"/>
  <c r="AB64" i="8"/>
  <c r="AE64" i="8"/>
  <c r="AF64" i="8"/>
  <c r="AI64" i="8"/>
  <c r="AJ64" i="8"/>
  <c r="AM64" i="8"/>
  <c r="AN64" i="8"/>
  <c r="AQ64" i="8"/>
  <c r="AR64" i="8"/>
  <c r="W402" i="8"/>
  <c r="X402" i="8"/>
  <c r="AA402" i="8"/>
  <c r="AB402" i="8"/>
  <c r="AE402" i="8"/>
  <c r="AF402" i="8"/>
  <c r="AI402" i="8"/>
  <c r="AJ402" i="8"/>
  <c r="AM402" i="8"/>
  <c r="AN402" i="8"/>
  <c r="AQ402" i="8"/>
  <c r="AR402" i="8"/>
  <c r="W174" i="8"/>
  <c r="X174" i="8"/>
  <c r="AA174" i="8"/>
  <c r="AB174" i="8"/>
  <c r="AE174" i="8"/>
  <c r="AF174" i="8"/>
  <c r="AI174" i="8"/>
  <c r="AJ174" i="8"/>
  <c r="AM174" i="8"/>
  <c r="AN174" i="8"/>
  <c r="AQ174" i="8"/>
  <c r="AR174" i="8"/>
  <c r="W542" i="8"/>
  <c r="X542" i="8"/>
  <c r="AA542" i="8"/>
  <c r="AB542" i="8"/>
  <c r="AE542" i="8"/>
  <c r="AF542" i="8"/>
  <c r="AI542" i="8"/>
  <c r="AJ542" i="8"/>
  <c r="AM542" i="8"/>
  <c r="AN542" i="8"/>
  <c r="AQ542" i="8"/>
  <c r="AR542" i="8"/>
  <c r="W479" i="8"/>
  <c r="X479" i="8"/>
  <c r="AA479" i="8"/>
  <c r="AB479" i="8"/>
  <c r="AE479" i="8"/>
  <c r="AF479" i="8"/>
  <c r="AI479" i="8"/>
  <c r="AJ479" i="8"/>
  <c r="AM479" i="8"/>
  <c r="AN479" i="8"/>
  <c r="AQ479" i="8"/>
  <c r="AR479" i="8"/>
  <c r="W945" i="8"/>
  <c r="X945" i="8"/>
  <c r="AA945" i="8"/>
  <c r="AB945" i="8"/>
  <c r="AE945" i="8"/>
  <c r="AF945" i="8"/>
  <c r="AI945" i="8"/>
  <c r="AJ945" i="8"/>
  <c r="AM945" i="8"/>
  <c r="AN945" i="8"/>
  <c r="AQ945" i="8"/>
  <c r="AR945" i="8"/>
  <c r="W554" i="8"/>
  <c r="X554" i="8"/>
  <c r="AA554" i="8"/>
  <c r="AB554" i="8"/>
  <c r="AE554" i="8"/>
  <c r="AF554" i="8"/>
  <c r="AI554" i="8"/>
  <c r="AJ554" i="8"/>
  <c r="AM554" i="8"/>
  <c r="AN554" i="8"/>
  <c r="AQ554" i="8"/>
  <c r="AR554" i="8"/>
  <c r="W415" i="8"/>
  <c r="X415" i="8"/>
  <c r="AA415" i="8"/>
  <c r="AB415" i="8"/>
  <c r="AE415" i="8"/>
  <c r="AF415" i="8"/>
  <c r="AI415" i="8"/>
  <c r="AJ415" i="8"/>
  <c r="AM415" i="8"/>
  <c r="AN415" i="8"/>
  <c r="AQ415" i="8"/>
  <c r="AR415" i="8"/>
  <c r="W421" i="8"/>
  <c r="X421" i="8"/>
  <c r="AA421" i="8"/>
  <c r="AB421" i="8"/>
  <c r="AE421" i="8"/>
  <c r="AF421" i="8"/>
  <c r="AI421" i="8"/>
  <c r="AJ421" i="8"/>
  <c r="AM421" i="8"/>
  <c r="AN421" i="8"/>
  <c r="AQ421" i="8"/>
  <c r="AR421" i="8"/>
  <c r="W540" i="8"/>
  <c r="X540" i="8"/>
  <c r="AA540" i="8"/>
  <c r="AB540" i="8"/>
  <c r="AE540" i="8"/>
  <c r="AF540" i="8"/>
  <c r="AI540" i="8"/>
  <c r="AJ540" i="8"/>
  <c r="AM540" i="8"/>
  <c r="AN540" i="8"/>
  <c r="AQ540" i="8"/>
  <c r="AR540" i="8"/>
  <c r="W406" i="8"/>
  <c r="X406" i="8"/>
  <c r="AA406" i="8"/>
  <c r="AB406" i="8"/>
  <c r="AE406" i="8"/>
  <c r="AF406" i="8"/>
  <c r="AI406" i="8"/>
  <c r="AJ406" i="8"/>
  <c r="AM406" i="8"/>
  <c r="AN406" i="8"/>
  <c r="AQ406" i="8"/>
  <c r="AR406" i="8"/>
  <c r="W596" i="8"/>
  <c r="X596" i="8"/>
  <c r="AA596" i="8"/>
  <c r="AB596" i="8"/>
  <c r="AE596" i="8"/>
  <c r="AF596" i="8"/>
  <c r="AI596" i="8"/>
  <c r="AJ596" i="8"/>
  <c r="AM596" i="8"/>
  <c r="AN596" i="8"/>
  <c r="AQ596" i="8"/>
  <c r="AR596" i="8"/>
  <c r="W377" i="8"/>
  <c r="X377" i="8"/>
  <c r="AA377" i="8"/>
  <c r="AB377" i="8"/>
  <c r="AE377" i="8"/>
  <c r="AF377" i="8"/>
  <c r="AI377" i="8"/>
  <c r="AJ377" i="8"/>
  <c r="AM377" i="8"/>
  <c r="AN377" i="8"/>
  <c r="AQ377" i="8"/>
  <c r="AR377" i="8"/>
  <c r="W11" i="8"/>
  <c r="X11" i="8"/>
  <c r="AA11" i="8"/>
  <c r="AB11" i="8"/>
  <c r="AE11" i="8"/>
  <c r="AF11" i="8"/>
  <c r="AI11" i="8"/>
  <c r="AJ11" i="8"/>
  <c r="AM11" i="8"/>
  <c r="AN11" i="8"/>
  <c r="AQ11" i="8"/>
  <c r="AR11" i="8"/>
  <c r="W243" i="8"/>
  <c r="X243" i="8"/>
  <c r="AA243" i="8"/>
  <c r="AB243" i="8"/>
  <c r="AE243" i="8"/>
  <c r="AF243" i="8"/>
  <c r="AI243" i="8"/>
  <c r="AJ243" i="8"/>
  <c r="AM243" i="8"/>
  <c r="AN243" i="8"/>
  <c r="AQ243" i="8"/>
  <c r="AR243" i="8"/>
  <c r="W382" i="8"/>
  <c r="X382" i="8"/>
  <c r="AA382" i="8"/>
  <c r="AB382" i="8"/>
  <c r="AE382" i="8"/>
  <c r="AF382" i="8"/>
  <c r="AI382" i="8"/>
  <c r="AJ382" i="8"/>
  <c r="AM382" i="8"/>
  <c r="AN382" i="8"/>
  <c r="AQ382" i="8"/>
  <c r="AR382" i="8"/>
  <c r="W173" i="8"/>
  <c r="X173" i="8"/>
  <c r="AA173" i="8"/>
  <c r="AB173" i="8"/>
  <c r="AE173" i="8"/>
  <c r="AF173" i="8"/>
  <c r="AI173" i="8"/>
  <c r="AJ173" i="8"/>
  <c r="AM173" i="8"/>
  <c r="AN173" i="8"/>
  <c r="AQ173" i="8"/>
  <c r="AR173" i="8"/>
  <c r="W792" i="8"/>
  <c r="X792" i="8"/>
  <c r="AA792" i="8"/>
  <c r="AB792" i="8"/>
  <c r="AE792" i="8"/>
  <c r="AF792" i="8"/>
  <c r="AI792" i="8"/>
  <c r="AJ792" i="8"/>
  <c r="AM792" i="8"/>
  <c r="AN792" i="8"/>
  <c r="AQ792" i="8"/>
  <c r="AR792" i="8"/>
  <c r="W457" i="8"/>
  <c r="X457" i="8"/>
  <c r="AA457" i="8"/>
  <c r="AB457" i="8"/>
  <c r="AE457" i="8"/>
  <c r="AF457" i="8"/>
  <c r="AI457" i="8"/>
  <c r="AJ457" i="8"/>
  <c r="AM457" i="8"/>
  <c r="AN457" i="8"/>
  <c r="AQ457" i="8"/>
  <c r="AR457" i="8"/>
  <c r="W827" i="8"/>
  <c r="X827" i="8"/>
  <c r="AA827" i="8"/>
  <c r="AB827" i="8"/>
  <c r="AE827" i="8"/>
  <c r="AF827" i="8"/>
  <c r="AI827" i="8"/>
  <c r="AJ827" i="8"/>
  <c r="AM827" i="8"/>
  <c r="AN827" i="8"/>
  <c r="AQ827" i="8"/>
  <c r="AR827" i="8"/>
  <c r="W167" i="8"/>
  <c r="X167" i="8"/>
  <c r="AA167" i="8"/>
  <c r="AB167" i="8"/>
  <c r="AE167" i="8"/>
  <c r="AF167" i="8"/>
  <c r="AI167" i="8"/>
  <c r="AJ167" i="8"/>
  <c r="AM167" i="8"/>
  <c r="AN167" i="8"/>
  <c r="AQ167" i="8"/>
  <c r="AR167" i="8"/>
  <c r="W229" i="8"/>
  <c r="X229" i="8"/>
  <c r="AA229" i="8"/>
  <c r="AB229" i="8"/>
  <c r="AE229" i="8"/>
  <c r="AF229" i="8"/>
  <c r="AI229" i="8"/>
  <c r="AJ229" i="8"/>
  <c r="AM229" i="8"/>
  <c r="AN229" i="8"/>
  <c r="AQ229" i="8"/>
  <c r="AR229" i="8"/>
  <c r="W504" i="8"/>
  <c r="X504" i="8"/>
  <c r="AA504" i="8"/>
  <c r="AB504" i="8"/>
  <c r="AE504" i="8"/>
  <c r="AF504" i="8"/>
  <c r="AI504" i="8"/>
  <c r="AJ504" i="8"/>
  <c r="AM504" i="8"/>
  <c r="AN504" i="8"/>
  <c r="AQ504" i="8"/>
  <c r="AR504" i="8"/>
  <c r="W349" i="8"/>
  <c r="X349" i="8"/>
  <c r="AA349" i="8"/>
  <c r="AB349" i="8"/>
  <c r="AE349" i="8"/>
  <c r="AF349" i="8"/>
  <c r="AI349" i="8"/>
  <c r="AJ349" i="8"/>
  <c r="AM349" i="8"/>
  <c r="AN349" i="8"/>
  <c r="AQ349" i="8"/>
  <c r="AR349" i="8"/>
  <c r="W916" i="8"/>
  <c r="X916" i="8"/>
  <c r="AA916" i="8"/>
  <c r="AB916" i="8"/>
  <c r="AE916" i="8"/>
  <c r="AF916" i="8"/>
  <c r="AI916" i="8"/>
  <c r="AJ916" i="8"/>
  <c r="AM916" i="8"/>
  <c r="AN916" i="8"/>
  <c r="AQ916" i="8"/>
  <c r="AR916" i="8"/>
  <c r="W245" i="8"/>
  <c r="X245" i="8"/>
  <c r="AA245" i="8"/>
  <c r="AB245" i="8"/>
  <c r="AE245" i="8"/>
  <c r="AF245" i="8"/>
  <c r="AI245" i="8"/>
  <c r="AJ245" i="8"/>
  <c r="AM245" i="8"/>
  <c r="AN245" i="8"/>
  <c r="AQ245" i="8"/>
  <c r="AR245" i="8"/>
  <c r="W965" i="8"/>
  <c r="X965" i="8"/>
  <c r="AA965" i="8"/>
  <c r="AB965" i="8"/>
  <c r="AE965" i="8"/>
  <c r="AF965" i="8"/>
  <c r="AI965" i="8"/>
  <c r="AJ965" i="8"/>
  <c r="AM965" i="8"/>
  <c r="AN965" i="8"/>
  <c r="AQ965" i="8"/>
  <c r="AR965" i="8"/>
  <c r="W1101" i="8"/>
  <c r="X1101" i="8"/>
  <c r="AA1101" i="8"/>
  <c r="AB1101" i="8"/>
  <c r="AE1101" i="8"/>
  <c r="AF1101" i="8"/>
  <c r="AI1101" i="8"/>
  <c r="AJ1101" i="8"/>
  <c r="AM1101" i="8"/>
  <c r="AN1101" i="8"/>
  <c r="AQ1101" i="8"/>
  <c r="AR1101" i="8"/>
  <c r="W439" i="8"/>
  <c r="X439" i="8"/>
  <c r="AA439" i="8"/>
  <c r="AB439" i="8"/>
  <c r="AE439" i="8"/>
  <c r="AF439" i="8"/>
  <c r="AI439" i="8"/>
  <c r="AJ439" i="8"/>
  <c r="AM439" i="8"/>
  <c r="AN439" i="8"/>
  <c r="AQ439" i="8"/>
  <c r="AR439" i="8"/>
  <c r="W140" i="8"/>
  <c r="X140" i="8"/>
  <c r="AA140" i="8"/>
  <c r="AB140" i="8"/>
  <c r="AE140" i="8"/>
  <c r="AF140" i="8"/>
  <c r="AI140" i="8"/>
  <c r="AJ140" i="8"/>
  <c r="AM140" i="8"/>
  <c r="AN140" i="8"/>
  <c r="AQ140" i="8"/>
  <c r="AR140" i="8"/>
  <c r="W416" i="8"/>
  <c r="X416" i="8"/>
  <c r="AA416" i="8"/>
  <c r="AB416" i="8"/>
  <c r="AE416" i="8"/>
  <c r="AF416" i="8"/>
  <c r="AI416" i="8"/>
  <c r="AJ416" i="8"/>
  <c r="AM416" i="8"/>
  <c r="AN416" i="8"/>
  <c r="AQ416" i="8"/>
  <c r="AR416" i="8"/>
  <c r="W556" i="8"/>
  <c r="X556" i="8"/>
  <c r="AA556" i="8"/>
  <c r="AB556" i="8"/>
  <c r="AE556" i="8"/>
  <c r="AF556" i="8"/>
  <c r="AI556" i="8"/>
  <c r="AJ556" i="8"/>
  <c r="AM556" i="8"/>
  <c r="AN556" i="8"/>
  <c r="AQ556" i="8"/>
  <c r="AR556" i="8"/>
  <c r="W537" i="8"/>
  <c r="X537" i="8"/>
  <c r="AA537" i="8"/>
  <c r="AB537" i="8"/>
  <c r="AE537" i="8"/>
  <c r="AF537" i="8"/>
  <c r="AI537" i="8"/>
  <c r="AJ537" i="8"/>
  <c r="AM537" i="8"/>
  <c r="AN537" i="8"/>
  <c r="AQ537" i="8"/>
  <c r="AR537" i="8"/>
  <c r="W28" i="8"/>
  <c r="X28" i="8"/>
  <c r="AA28" i="8"/>
  <c r="AB28" i="8"/>
  <c r="AE28" i="8"/>
  <c r="AF28" i="8"/>
  <c r="AI28" i="8"/>
  <c r="AJ28" i="8"/>
  <c r="AM28" i="8"/>
  <c r="AN28" i="8"/>
  <c r="AQ28" i="8"/>
  <c r="AR28" i="8"/>
  <c r="W285" i="8"/>
  <c r="X285" i="8"/>
  <c r="AA285" i="8"/>
  <c r="AB285" i="8"/>
  <c r="AE285" i="8"/>
  <c r="AF285" i="8"/>
  <c r="AI285" i="8"/>
  <c r="AJ285" i="8"/>
  <c r="AM285" i="8"/>
  <c r="AN285" i="8"/>
  <c r="AQ285" i="8"/>
  <c r="AR285" i="8"/>
  <c r="W463" i="8"/>
  <c r="X463" i="8"/>
  <c r="AA463" i="8"/>
  <c r="AB463" i="8"/>
  <c r="AE463" i="8"/>
  <c r="AF463" i="8"/>
  <c r="AI463" i="8"/>
  <c r="AJ463" i="8"/>
  <c r="AM463" i="8"/>
  <c r="AN463" i="8"/>
  <c r="AQ463" i="8"/>
  <c r="AR463" i="8"/>
  <c r="W126" i="8"/>
  <c r="X126" i="8"/>
  <c r="AA126" i="8"/>
  <c r="AB126" i="8"/>
  <c r="AE126" i="8"/>
  <c r="AF126" i="8"/>
  <c r="AI126" i="8"/>
  <c r="AJ126" i="8"/>
  <c r="AM126" i="8"/>
  <c r="AN126" i="8"/>
  <c r="AQ126" i="8"/>
  <c r="AR126" i="8"/>
  <c r="W15" i="8"/>
  <c r="X15" i="8"/>
  <c r="AA15" i="8"/>
  <c r="AB15" i="8"/>
  <c r="AE15" i="8"/>
  <c r="AF15" i="8"/>
  <c r="AI15" i="8"/>
  <c r="AJ15" i="8"/>
  <c r="AM15" i="8"/>
  <c r="AN15" i="8"/>
  <c r="AQ15" i="8"/>
  <c r="AR15" i="8"/>
  <c r="W762" i="8"/>
  <c r="X762" i="8"/>
  <c r="AA762" i="8"/>
  <c r="AB762" i="8"/>
  <c r="AE762" i="8"/>
  <c r="AF762" i="8"/>
  <c r="AI762" i="8"/>
  <c r="AJ762" i="8"/>
  <c r="AM762" i="8"/>
  <c r="AN762" i="8"/>
  <c r="AQ762" i="8"/>
  <c r="AR762" i="8"/>
  <c r="W734" i="8"/>
  <c r="X734" i="8"/>
  <c r="AA734" i="8"/>
  <c r="AB734" i="8"/>
  <c r="AE734" i="8"/>
  <c r="AF734" i="8"/>
  <c r="AI734" i="8"/>
  <c r="AJ734" i="8"/>
  <c r="AM734" i="8"/>
  <c r="AN734" i="8"/>
  <c r="AQ734" i="8"/>
  <c r="AR734" i="8"/>
  <c r="W754" i="8"/>
  <c r="X754" i="8"/>
  <c r="AA754" i="8"/>
  <c r="AB754" i="8"/>
  <c r="AE754" i="8"/>
  <c r="AF754" i="8"/>
  <c r="AI754" i="8"/>
  <c r="AJ754" i="8"/>
  <c r="AM754" i="8"/>
  <c r="AN754" i="8"/>
  <c r="AQ754" i="8"/>
  <c r="AR754" i="8"/>
  <c r="W984" i="8"/>
  <c r="X984" i="8"/>
  <c r="AA984" i="8"/>
  <c r="AB984" i="8"/>
  <c r="AE984" i="8"/>
  <c r="AF984" i="8"/>
  <c r="AI984" i="8"/>
  <c r="AJ984" i="8"/>
  <c r="AM984" i="8"/>
  <c r="AN984" i="8"/>
  <c r="AQ984" i="8"/>
  <c r="AR984" i="8"/>
  <c r="W152" i="8"/>
  <c r="X152" i="8"/>
  <c r="AA152" i="8"/>
  <c r="AB152" i="8"/>
  <c r="AE152" i="8"/>
  <c r="AF152" i="8"/>
  <c r="AI152" i="8"/>
  <c r="AJ152" i="8"/>
  <c r="AM152" i="8"/>
  <c r="AN152" i="8"/>
  <c r="AQ152" i="8"/>
  <c r="AR152" i="8"/>
  <c r="W116" i="8"/>
  <c r="X116" i="8"/>
  <c r="AA116" i="8"/>
  <c r="AB116" i="8"/>
  <c r="AE116" i="8"/>
  <c r="AF116" i="8"/>
  <c r="AI116" i="8"/>
  <c r="AJ116" i="8"/>
  <c r="AM116" i="8"/>
  <c r="AN116" i="8"/>
  <c r="AQ116" i="8"/>
  <c r="AR116" i="8"/>
  <c r="W669" i="8"/>
  <c r="X669" i="8"/>
  <c r="AA669" i="8"/>
  <c r="AB669" i="8"/>
  <c r="AE669" i="8"/>
  <c r="AF669" i="8"/>
  <c r="AI669" i="8"/>
  <c r="AJ669" i="8"/>
  <c r="AM669" i="8"/>
  <c r="AN669" i="8"/>
  <c r="AQ669" i="8"/>
  <c r="AR669" i="8"/>
  <c r="W320" i="8"/>
  <c r="X320" i="8"/>
  <c r="AA320" i="8"/>
  <c r="AB320" i="8"/>
  <c r="AE320" i="8"/>
  <c r="AF320" i="8"/>
  <c r="AI320" i="8"/>
  <c r="AJ320" i="8"/>
  <c r="AM320" i="8"/>
  <c r="AN320" i="8"/>
  <c r="AQ320" i="8"/>
  <c r="AR320" i="8"/>
  <c r="W46" i="8"/>
  <c r="X46" i="8"/>
  <c r="AA46" i="8"/>
  <c r="AB46" i="8"/>
  <c r="AE46" i="8"/>
  <c r="AF46" i="8"/>
  <c r="AI46" i="8"/>
  <c r="AJ46" i="8"/>
  <c r="AM46" i="8"/>
  <c r="AN46" i="8"/>
  <c r="AQ46" i="8"/>
  <c r="AR46" i="8"/>
  <c r="W14" i="8"/>
  <c r="X14" i="8"/>
  <c r="AA14" i="8"/>
  <c r="AB14" i="8"/>
  <c r="AE14" i="8"/>
  <c r="AF14" i="8"/>
  <c r="AI14" i="8"/>
  <c r="AJ14" i="8"/>
  <c r="AM14" i="8"/>
  <c r="AN14" i="8"/>
  <c r="AQ14" i="8"/>
  <c r="AR14" i="8"/>
  <c r="W970" i="8"/>
  <c r="X970" i="8"/>
  <c r="AA970" i="8"/>
  <c r="AB970" i="8"/>
  <c r="AE970" i="8"/>
  <c r="AF970" i="8"/>
  <c r="AI970" i="8"/>
  <c r="AJ970" i="8"/>
  <c r="AM970" i="8"/>
  <c r="AN970" i="8"/>
  <c r="AQ970" i="8"/>
  <c r="AR970" i="8"/>
  <c r="W81" i="8"/>
  <c r="X81" i="8"/>
  <c r="AA81" i="8"/>
  <c r="AB81" i="8"/>
  <c r="AE81" i="8"/>
  <c r="AF81" i="8"/>
  <c r="AI81" i="8"/>
  <c r="AJ81" i="8"/>
  <c r="AM81" i="8"/>
  <c r="AN81" i="8"/>
  <c r="AQ81" i="8"/>
  <c r="AR81" i="8"/>
  <c r="W378" i="8"/>
  <c r="X378" i="8"/>
  <c r="AA378" i="8"/>
  <c r="AB378" i="8"/>
  <c r="AE378" i="8"/>
  <c r="AF378" i="8"/>
  <c r="AI378" i="8"/>
  <c r="AJ378" i="8"/>
  <c r="AM378" i="8"/>
  <c r="AN378" i="8"/>
  <c r="AQ378" i="8"/>
  <c r="AR378" i="8"/>
  <c r="W871" i="8"/>
  <c r="X871" i="8"/>
  <c r="AA871" i="8"/>
  <c r="AB871" i="8"/>
  <c r="AE871" i="8"/>
  <c r="AF871" i="8"/>
  <c r="AI871" i="8"/>
  <c r="AJ871" i="8"/>
  <c r="AM871" i="8"/>
  <c r="AN871" i="8"/>
  <c r="AQ871" i="8"/>
  <c r="AR871" i="8"/>
  <c r="W768" i="8"/>
  <c r="X768" i="8"/>
  <c r="AA768" i="8"/>
  <c r="AB768" i="8"/>
  <c r="AE768" i="8"/>
  <c r="AF768" i="8"/>
  <c r="AI768" i="8"/>
  <c r="AJ768" i="8"/>
  <c r="AM768" i="8"/>
  <c r="AN768" i="8"/>
  <c r="AQ768" i="8"/>
  <c r="AR768" i="8"/>
  <c r="W1008" i="8"/>
  <c r="X1008" i="8"/>
  <c r="AA1008" i="8"/>
  <c r="AB1008" i="8"/>
  <c r="AE1008" i="8"/>
  <c r="AF1008" i="8"/>
  <c r="AI1008" i="8"/>
  <c r="AJ1008" i="8"/>
  <c r="AM1008" i="8"/>
  <c r="AN1008" i="8"/>
  <c r="AQ1008" i="8"/>
  <c r="AR1008" i="8"/>
  <c r="W698" i="8"/>
  <c r="X698" i="8"/>
  <c r="AA698" i="8"/>
  <c r="AB698" i="8"/>
  <c r="AE698" i="8"/>
  <c r="AF698" i="8"/>
  <c r="AI698" i="8"/>
  <c r="AJ698" i="8"/>
  <c r="AM698" i="8"/>
  <c r="AN698" i="8"/>
  <c r="AQ698" i="8"/>
  <c r="AR698" i="8"/>
  <c r="W646" i="8"/>
  <c r="X646" i="8"/>
  <c r="AA646" i="8"/>
  <c r="AB646" i="8"/>
  <c r="AE646" i="8"/>
  <c r="AF646" i="8"/>
  <c r="AI646" i="8"/>
  <c r="AJ646" i="8"/>
  <c r="AM646" i="8"/>
  <c r="AN646" i="8"/>
  <c r="AQ646" i="8"/>
  <c r="AR646" i="8"/>
  <c r="W988" i="8"/>
  <c r="X988" i="8"/>
  <c r="AA988" i="8"/>
  <c r="AB988" i="8"/>
  <c r="AE988" i="8"/>
  <c r="AF988" i="8"/>
  <c r="AI988" i="8"/>
  <c r="AJ988" i="8"/>
  <c r="AM988" i="8"/>
  <c r="AN988" i="8"/>
  <c r="AQ988" i="8"/>
  <c r="AR988" i="8"/>
  <c r="W683" i="8"/>
  <c r="X683" i="8"/>
  <c r="AA683" i="8"/>
  <c r="AB683" i="8"/>
  <c r="AE683" i="8"/>
  <c r="AF683" i="8"/>
  <c r="AI683" i="8"/>
  <c r="AJ683" i="8"/>
  <c r="AM683" i="8"/>
  <c r="AN683" i="8"/>
  <c r="AQ683" i="8"/>
  <c r="AR683" i="8"/>
  <c r="W1035" i="8"/>
  <c r="X1035" i="8"/>
  <c r="AA1035" i="8"/>
  <c r="AB1035" i="8"/>
  <c r="AE1035" i="8"/>
  <c r="AF1035" i="8"/>
  <c r="AI1035" i="8"/>
  <c r="AJ1035" i="8"/>
  <c r="AM1035" i="8"/>
  <c r="AN1035" i="8"/>
  <c r="AQ1035" i="8"/>
  <c r="AR1035" i="8"/>
  <c r="W733" i="8"/>
  <c r="X733" i="8"/>
  <c r="AA733" i="8"/>
  <c r="AB733" i="8"/>
  <c r="AE733" i="8"/>
  <c r="AF733" i="8"/>
  <c r="AI733" i="8"/>
  <c r="AJ733" i="8"/>
  <c r="AM733" i="8"/>
  <c r="AN733" i="8"/>
  <c r="AQ733" i="8"/>
  <c r="AR733" i="8"/>
  <c r="W1093" i="8"/>
  <c r="X1093" i="8"/>
  <c r="AA1093" i="8"/>
  <c r="AB1093" i="8"/>
  <c r="AE1093" i="8"/>
  <c r="AF1093" i="8"/>
  <c r="AI1093" i="8"/>
  <c r="AJ1093" i="8"/>
  <c r="AM1093" i="8"/>
  <c r="AN1093" i="8"/>
  <c r="AQ1093" i="8"/>
  <c r="AR1093" i="8"/>
  <c r="W832" i="8"/>
  <c r="X832" i="8"/>
  <c r="AA832" i="8"/>
  <c r="AB832" i="8"/>
  <c r="AE832" i="8"/>
  <c r="AF832" i="8"/>
  <c r="AI832" i="8"/>
  <c r="AJ832" i="8"/>
  <c r="AM832" i="8"/>
  <c r="AN832" i="8"/>
  <c r="AQ832" i="8"/>
  <c r="AR832" i="8"/>
  <c r="W700" i="8"/>
  <c r="X700" i="8"/>
  <c r="AA700" i="8"/>
  <c r="AB700" i="8"/>
  <c r="AE700" i="8"/>
  <c r="AF700" i="8"/>
  <c r="AI700" i="8"/>
  <c r="AJ700" i="8"/>
  <c r="AM700" i="8"/>
  <c r="AN700" i="8"/>
  <c r="AQ700" i="8"/>
  <c r="AR700" i="8"/>
  <c r="W207" i="8"/>
  <c r="X207" i="8"/>
  <c r="AA207" i="8"/>
  <c r="AB207" i="8"/>
  <c r="AE207" i="8"/>
  <c r="AF207" i="8"/>
  <c r="AI207" i="8"/>
  <c r="AJ207" i="8"/>
  <c r="AM207" i="8"/>
  <c r="AN207" i="8"/>
  <c r="AQ207" i="8"/>
  <c r="AR207" i="8"/>
  <c r="W240" i="8"/>
  <c r="X240" i="8"/>
  <c r="AA240" i="8"/>
  <c r="AB240" i="8"/>
  <c r="AE240" i="8"/>
  <c r="AF240" i="8"/>
  <c r="AI240" i="8"/>
  <c r="AJ240" i="8"/>
  <c r="AM240" i="8"/>
  <c r="AN240" i="8"/>
  <c r="AQ240" i="8"/>
  <c r="AR240" i="8"/>
  <c r="W253" i="8"/>
  <c r="X253" i="8"/>
  <c r="AA253" i="8"/>
  <c r="AB253" i="8"/>
  <c r="AE253" i="8"/>
  <c r="AF253" i="8"/>
  <c r="AI253" i="8"/>
  <c r="AJ253" i="8"/>
  <c r="AM253" i="8"/>
  <c r="AN253" i="8"/>
  <c r="AQ253" i="8"/>
  <c r="AR253" i="8"/>
  <c r="W344" i="8"/>
  <c r="X344" i="8"/>
  <c r="AA344" i="8"/>
  <c r="AB344" i="8"/>
  <c r="AE344" i="8"/>
  <c r="AF344" i="8"/>
  <c r="AI344" i="8"/>
  <c r="AJ344" i="8"/>
  <c r="AM344" i="8"/>
  <c r="AN344" i="8"/>
  <c r="AQ344" i="8"/>
  <c r="AR344" i="8"/>
  <c r="W758" i="8"/>
  <c r="X758" i="8"/>
  <c r="AA758" i="8"/>
  <c r="AB758" i="8"/>
  <c r="AE758" i="8"/>
  <c r="AF758" i="8"/>
  <c r="AI758" i="8"/>
  <c r="AJ758" i="8"/>
  <c r="AM758" i="8"/>
  <c r="AN758" i="8"/>
  <c r="AQ758" i="8"/>
  <c r="AR758" i="8"/>
  <c r="W274" i="8"/>
  <c r="X274" i="8"/>
  <c r="AA274" i="8"/>
  <c r="AB274" i="8"/>
  <c r="AE274" i="8"/>
  <c r="AF274" i="8"/>
  <c r="AI274" i="8"/>
  <c r="AJ274" i="8"/>
  <c r="AM274" i="8"/>
  <c r="AN274" i="8"/>
  <c r="AQ274" i="8"/>
  <c r="AR274" i="8"/>
  <c r="W914" i="8"/>
  <c r="X914" i="8"/>
  <c r="AA914" i="8"/>
  <c r="AB914" i="8"/>
  <c r="AE914" i="8"/>
  <c r="AF914" i="8"/>
  <c r="AI914" i="8"/>
  <c r="AJ914" i="8"/>
  <c r="AM914" i="8"/>
  <c r="AN914" i="8"/>
  <c r="AQ914" i="8"/>
  <c r="AR914" i="8"/>
  <c r="W544" i="8"/>
  <c r="X544" i="8"/>
  <c r="AA544" i="8"/>
  <c r="AB544" i="8"/>
  <c r="AE544" i="8"/>
  <c r="AF544" i="8"/>
  <c r="AI544" i="8"/>
  <c r="AJ544" i="8"/>
  <c r="AM544" i="8"/>
  <c r="AN544" i="8"/>
  <c r="AQ544" i="8"/>
  <c r="AR544" i="8"/>
  <c r="W662" i="8"/>
  <c r="X662" i="8"/>
  <c r="AA662" i="8"/>
  <c r="AB662" i="8"/>
  <c r="AE662" i="8"/>
  <c r="AF662" i="8"/>
  <c r="AI662" i="8"/>
  <c r="AJ662" i="8"/>
  <c r="AM662" i="8"/>
  <c r="AN662" i="8"/>
  <c r="AQ662" i="8"/>
  <c r="AR662" i="8"/>
  <c r="W282" i="8"/>
  <c r="X282" i="8"/>
  <c r="AA282" i="8"/>
  <c r="AB282" i="8"/>
  <c r="AE282" i="8"/>
  <c r="AF282" i="8"/>
  <c r="AI282" i="8"/>
  <c r="AJ282" i="8"/>
  <c r="AM282" i="8"/>
  <c r="AN282" i="8"/>
  <c r="AQ282" i="8"/>
  <c r="AR282" i="8"/>
  <c r="W650" i="8"/>
  <c r="X650" i="8"/>
  <c r="AA650" i="8"/>
  <c r="AB650" i="8"/>
  <c r="AE650" i="8"/>
  <c r="AF650" i="8"/>
  <c r="AI650" i="8"/>
  <c r="AJ650" i="8"/>
  <c r="AM650" i="8"/>
  <c r="AN650" i="8"/>
  <c r="AQ650" i="8"/>
  <c r="AR650" i="8"/>
  <c r="W903" i="8"/>
  <c r="X903" i="8"/>
  <c r="AA903" i="8"/>
  <c r="AB903" i="8"/>
  <c r="AE903" i="8"/>
  <c r="AF903" i="8"/>
  <c r="AI903" i="8"/>
  <c r="AJ903" i="8"/>
  <c r="AM903" i="8"/>
  <c r="AN903" i="8"/>
  <c r="AQ903" i="8"/>
  <c r="AR903" i="8"/>
  <c r="W407" i="8"/>
  <c r="X407" i="8"/>
  <c r="AA407" i="8"/>
  <c r="AB407" i="8"/>
  <c r="AE407" i="8"/>
  <c r="AF407" i="8"/>
  <c r="AI407" i="8"/>
  <c r="AJ407" i="8"/>
  <c r="AM407" i="8"/>
  <c r="AN407" i="8"/>
  <c r="AQ407" i="8"/>
  <c r="AR407" i="8"/>
  <c r="W891" i="8"/>
  <c r="X891" i="8"/>
  <c r="AA891" i="8"/>
  <c r="AB891" i="8"/>
  <c r="AE891" i="8"/>
  <c r="AF891" i="8"/>
  <c r="AI891" i="8"/>
  <c r="AJ891" i="8"/>
  <c r="AM891" i="8"/>
  <c r="AN891" i="8"/>
  <c r="AQ891" i="8"/>
  <c r="AR891" i="8"/>
  <c r="W748" i="8"/>
  <c r="X748" i="8"/>
  <c r="AA748" i="8"/>
  <c r="AB748" i="8"/>
  <c r="AE748" i="8"/>
  <c r="AF748" i="8"/>
  <c r="AI748" i="8"/>
  <c r="AJ748" i="8"/>
  <c r="AM748" i="8"/>
  <c r="AN748" i="8"/>
  <c r="AQ748" i="8"/>
  <c r="AR748" i="8"/>
  <c r="W785" i="8"/>
  <c r="X785" i="8"/>
  <c r="AA785" i="8"/>
  <c r="AB785" i="8"/>
  <c r="AE785" i="8"/>
  <c r="AF785" i="8"/>
  <c r="AI785" i="8"/>
  <c r="AJ785" i="8"/>
  <c r="AM785" i="8"/>
  <c r="AN785" i="8"/>
  <c r="AQ785" i="8"/>
  <c r="AR785" i="8"/>
  <c r="W531" i="8"/>
  <c r="X531" i="8"/>
  <c r="AA531" i="8"/>
  <c r="AB531" i="8"/>
  <c r="AE531" i="8"/>
  <c r="AF531" i="8"/>
  <c r="AI531" i="8"/>
  <c r="AJ531" i="8"/>
  <c r="AM531" i="8"/>
  <c r="AN531" i="8"/>
  <c r="AQ531" i="8"/>
  <c r="AR531" i="8"/>
  <c r="W583" i="8"/>
  <c r="X583" i="8"/>
  <c r="AA583" i="8"/>
  <c r="AB583" i="8"/>
  <c r="AE583" i="8"/>
  <c r="AF583" i="8"/>
  <c r="AI583" i="8"/>
  <c r="AJ583" i="8"/>
  <c r="AM583" i="8"/>
  <c r="AN583" i="8"/>
  <c r="AQ583" i="8"/>
  <c r="AR583" i="8"/>
  <c r="W163" i="8"/>
  <c r="X163" i="8"/>
  <c r="AA163" i="8"/>
  <c r="AB163" i="8"/>
  <c r="AE163" i="8"/>
  <c r="AF163" i="8"/>
  <c r="AI163" i="8"/>
  <c r="AJ163" i="8"/>
  <c r="AM163" i="8"/>
  <c r="AN163" i="8"/>
  <c r="AQ163" i="8"/>
  <c r="AR163" i="8"/>
  <c r="W325" i="8"/>
  <c r="X325" i="8"/>
  <c r="AA325" i="8"/>
  <c r="AB325" i="8"/>
  <c r="AE325" i="8"/>
  <c r="AF325" i="8"/>
  <c r="AI325" i="8"/>
  <c r="AJ325" i="8"/>
  <c r="AM325" i="8"/>
  <c r="AN325" i="8"/>
  <c r="AQ325" i="8"/>
  <c r="AR325" i="8"/>
  <c r="W373" i="8"/>
  <c r="X373" i="8"/>
  <c r="AA373" i="8"/>
  <c r="AB373" i="8"/>
  <c r="AE373" i="8"/>
  <c r="AF373" i="8"/>
  <c r="AI373" i="8"/>
  <c r="AJ373" i="8"/>
  <c r="AM373" i="8"/>
  <c r="AN373" i="8"/>
  <c r="AQ373" i="8"/>
  <c r="AR373" i="8"/>
  <c r="W759" i="8"/>
  <c r="X759" i="8"/>
  <c r="AA759" i="8"/>
  <c r="AB759" i="8"/>
  <c r="AE759" i="8"/>
  <c r="AF759" i="8"/>
  <c r="AI759" i="8"/>
  <c r="AJ759" i="8"/>
  <c r="AM759" i="8"/>
  <c r="AN759" i="8"/>
  <c r="AQ759" i="8"/>
  <c r="AR759" i="8"/>
  <c r="W90" i="8"/>
  <c r="X90" i="8"/>
  <c r="AA90" i="8"/>
  <c r="AB90" i="8"/>
  <c r="AE90" i="8"/>
  <c r="AF90" i="8"/>
  <c r="AI90" i="8"/>
  <c r="AJ90" i="8"/>
  <c r="AM90" i="8"/>
  <c r="AN90" i="8"/>
  <c r="AQ90" i="8"/>
  <c r="AR90" i="8"/>
  <c r="W902" i="8"/>
  <c r="X902" i="8"/>
  <c r="AA902" i="8"/>
  <c r="AB902" i="8"/>
  <c r="AE902" i="8"/>
  <c r="AF902" i="8"/>
  <c r="AI902" i="8"/>
  <c r="AJ902" i="8"/>
  <c r="AM902" i="8"/>
  <c r="AN902" i="8"/>
  <c r="AQ902" i="8"/>
  <c r="AR902" i="8"/>
  <c r="W352" i="8"/>
  <c r="X352" i="8"/>
  <c r="AA352" i="8"/>
  <c r="AB352" i="8"/>
  <c r="AE352" i="8"/>
  <c r="AF352" i="8"/>
  <c r="AI352" i="8"/>
  <c r="AJ352" i="8"/>
  <c r="AM352" i="8"/>
  <c r="AN352" i="8"/>
  <c r="AQ352" i="8"/>
  <c r="AR352" i="8"/>
  <c r="W371" i="8"/>
  <c r="X371" i="8"/>
  <c r="AA371" i="8"/>
  <c r="AB371" i="8"/>
  <c r="AE371" i="8"/>
  <c r="AF371" i="8"/>
  <c r="AI371" i="8"/>
  <c r="AJ371" i="8"/>
  <c r="AM371" i="8"/>
  <c r="AN371" i="8"/>
  <c r="AQ371" i="8"/>
  <c r="AR371" i="8"/>
  <c r="W361" i="8"/>
  <c r="X361" i="8"/>
  <c r="AA361" i="8"/>
  <c r="AB361" i="8"/>
  <c r="AE361" i="8"/>
  <c r="AF361" i="8"/>
  <c r="AI361" i="8"/>
  <c r="AJ361" i="8"/>
  <c r="AM361" i="8"/>
  <c r="AN361" i="8"/>
  <c r="AQ361" i="8"/>
  <c r="AR361" i="8"/>
  <c r="W8" i="8"/>
  <c r="X8" i="8"/>
  <c r="AA8" i="8"/>
  <c r="AB8" i="8"/>
  <c r="AE8" i="8"/>
  <c r="AF8" i="8"/>
  <c r="AI8" i="8"/>
  <c r="AJ8" i="8"/>
  <c r="AM8" i="8"/>
  <c r="AN8" i="8"/>
  <c r="AQ8" i="8"/>
  <c r="AR8" i="8"/>
  <c r="W100" i="8"/>
  <c r="X100" i="8"/>
  <c r="AA100" i="8"/>
  <c r="AB100" i="8"/>
  <c r="AE100" i="8"/>
  <c r="AF100" i="8"/>
  <c r="AI100" i="8"/>
  <c r="AJ100" i="8"/>
  <c r="AM100" i="8"/>
  <c r="AN100" i="8"/>
  <c r="AQ100" i="8"/>
  <c r="AR100" i="8"/>
  <c r="W83" i="8"/>
  <c r="X83" i="8"/>
  <c r="AA83" i="8"/>
  <c r="AB83" i="8"/>
  <c r="AE83" i="8"/>
  <c r="AF83" i="8"/>
  <c r="AI83" i="8"/>
  <c r="AJ83" i="8"/>
  <c r="AM83" i="8"/>
  <c r="AN83" i="8"/>
  <c r="AQ83" i="8"/>
  <c r="AR83" i="8"/>
  <c r="W305" i="8"/>
  <c r="X305" i="8"/>
  <c r="AA305" i="8"/>
  <c r="AB305" i="8"/>
  <c r="AE305" i="8"/>
  <c r="AF305" i="8"/>
  <c r="AI305" i="8"/>
  <c r="AJ305" i="8"/>
  <c r="AM305" i="8"/>
  <c r="AN305" i="8"/>
  <c r="AQ305" i="8"/>
  <c r="AR305" i="8"/>
  <c r="W921" i="8"/>
  <c r="X921" i="8"/>
  <c r="AA921" i="8"/>
  <c r="AB921" i="8"/>
  <c r="AE921" i="8"/>
  <c r="AF921" i="8"/>
  <c r="AI921" i="8"/>
  <c r="AJ921" i="8"/>
  <c r="AM921" i="8"/>
  <c r="AN921" i="8"/>
  <c r="AQ921" i="8"/>
  <c r="AR921" i="8"/>
  <c r="W1052" i="8"/>
  <c r="X1052" i="8"/>
  <c r="AA1052" i="8"/>
  <c r="AB1052" i="8"/>
  <c r="AE1052" i="8"/>
  <c r="AF1052" i="8"/>
  <c r="AI1052" i="8"/>
  <c r="AJ1052" i="8"/>
  <c r="AM1052" i="8"/>
  <c r="AN1052" i="8"/>
  <c r="AQ1052" i="8"/>
  <c r="AR1052" i="8"/>
  <c r="W788" i="8"/>
  <c r="X788" i="8"/>
  <c r="AA788" i="8"/>
  <c r="AB788" i="8"/>
  <c r="AE788" i="8"/>
  <c r="AF788" i="8"/>
  <c r="AI788" i="8"/>
  <c r="AJ788" i="8"/>
  <c r="AM788" i="8"/>
  <c r="AN788" i="8"/>
  <c r="AQ788" i="8"/>
  <c r="AR788" i="8"/>
  <c r="W843" i="8"/>
  <c r="X843" i="8"/>
  <c r="AA843" i="8"/>
  <c r="AB843" i="8"/>
  <c r="AE843" i="8"/>
  <c r="AF843" i="8"/>
  <c r="AI843" i="8"/>
  <c r="AJ843" i="8"/>
  <c r="AM843" i="8"/>
  <c r="AN843" i="8"/>
  <c r="AQ843" i="8"/>
  <c r="AR843" i="8"/>
  <c r="W711" i="8"/>
  <c r="X711" i="8"/>
  <c r="AA711" i="8"/>
  <c r="AB711" i="8"/>
  <c r="AE711" i="8"/>
  <c r="AF711" i="8"/>
  <c r="AI711" i="8"/>
  <c r="AJ711" i="8"/>
  <c r="AM711" i="8"/>
  <c r="AN711" i="8"/>
  <c r="AQ711" i="8"/>
  <c r="AR711" i="8"/>
  <c r="W248" i="8"/>
  <c r="X248" i="8"/>
  <c r="AA248" i="8"/>
  <c r="AB248" i="8"/>
  <c r="AE248" i="8"/>
  <c r="AF248" i="8"/>
  <c r="AI248" i="8"/>
  <c r="AJ248" i="8"/>
  <c r="AM248" i="8"/>
  <c r="AN248" i="8"/>
  <c r="AQ248" i="8"/>
  <c r="AR248" i="8"/>
  <c r="W211" i="8"/>
  <c r="X211" i="8"/>
  <c r="AA211" i="8"/>
  <c r="AB211" i="8"/>
  <c r="AE211" i="8"/>
  <c r="AF211" i="8"/>
  <c r="AI211" i="8"/>
  <c r="AJ211" i="8"/>
  <c r="AM211" i="8"/>
  <c r="AN211" i="8"/>
  <c r="AQ211" i="8"/>
  <c r="AR211" i="8"/>
  <c r="W804" i="8"/>
  <c r="X804" i="8"/>
  <c r="AA804" i="8"/>
  <c r="AB804" i="8"/>
  <c r="AE804" i="8"/>
  <c r="AF804" i="8"/>
  <c r="AI804" i="8"/>
  <c r="AJ804" i="8"/>
  <c r="AM804" i="8"/>
  <c r="AN804" i="8"/>
  <c r="AQ804" i="8"/>
  <c r="AR804" i="8"/>
  <c r="W219" i="8"/>
  <c r="X219" i="8"/>
  <c r="AA219" i="8"/>
  <c r="AB219" i="8"/>
  <c r="AE219" i="8"/>
  <c r="AF219" i="8"/>
  <c r="AI219" i="8"/>
  <c r="AJ219" i="8"/>
  <c r="AM219" i="8"/>
  <c r="AN219" i="8"/>
  <c r="AQ219" i="8"/>
  <c r="AR219" i="8"/>
  <c r="W86" i="8"/>
  <c r="X86" i="8"/>
  <c r="AA86" i="8"/>
  <c r="AB86" i="8"/>
  <c r="AE86" i="8"/>
  <c r="AF86" i="8"/>
  <c r="AI86" i="8"/>
  <c r="AJ86" i="8"/>
  <c r="AM86" i="8"/>
  <c r="AN86" i="8"/>
  <c r="AQ86" i="8"/>
  <c r="AR86" i="8"/>
  <c r="W359" i="8"/>
  <c r="X359" i="8"/>
  <c r="AA359" i="8"/>
  <c r="AB359" i="8"/>
  <c r="AE359" i="8"/>
  <c r="AF359" i="8"/>
  <c r="AI359" i="8"/>
  <c r="AJ359" i="8"/>
  <c r="AM359" i="8"/>
  <c r="AN359" i="8"/>
  <c r="AQ359" i="8"/>
  <c r="AR359" i="8"/>
  <c r="W137" i="8"/>
  <c r="X137" i="8"/>
  <c r="AA137" i="8"/>
  <c r="AB137" i="8"/>
  <c r="AE137" i="8"/>
  <c r="AF137" i="8"/>
  <c r="AI137" i="8"/>
  <c r="AJ137" i="8"/>
  <c r="AM137" i="8"/>
  <c r="AN137" i="8"/>
  <c r="AQ137" i="8"/>
  <c r="AR137" i="8"/>
  <c r="W1095" i="8"/>
  <c r="X1095" i="8"/>
  <c r="AA1095" i="8"/>
  <c r="AB1095" i="8"/>
  <c r="AE1095" i="8"/>
  <c r="AF1095" i="8"/>
  <c r="AI1095" i="8"/>
  <c r="AJ1095" i="8"/>
  <c r="AM1095" i="8"/>
  <c r="AN1095" i="8"/>
  <c r="AQ1095" i="8"/>
  <c r="AR1095" i="8"/>
  <c r="W231" i="8"/>
  <c r="X231" i="8"/>
  <c r="AA231" i="8"/>
  <c r="AB231" i="8"/>
  <c r="AE231" i="8"/>
  <c r="AF231" i="8"/>
  <c r="AI231" i="8"/>
  <c r="AJ231" i="8"/>
  <c r="AM231" i="8"/>
  <c r="AN231" i="8"/>
  <c r="AQ231" i="8"/>
  <c r="AR231" i="8"/>
  <c r="W675" i="8"/>
  <c r="X675" i="8"/>
  <c r="AA675" i="8"/>
  <c r="AB675" i="8"/>
  <c r="AE675" i="8"/>
  <c r="AF675" i="8"/>
  <c r="AI675" i="8"/>
  <c r="AJ675" i="8"/>
  <c r="AM675" i="8"/>
  <c r="AN675" i="8"/>
  <c r="AQ675" i="8"/>
  <c r="AR675" i="8"/>
  <c r="W99" i="8"/>
  <c r="X99" i="8"/>
  <c r="AA99" i="8"/>
  <c r="AB99" i="8"/>
  <c r="AE99" i="8"/>
  <c r="AF99" i="8"/>
  <c r="AI99" i="8"/>
  <c r="AJ99" i="8"/>
  <c r="AM99" i="8"/>
  <c r="AN99" i="8"/>
  <c r="AQ99" i="8"/>
  <c r="AR99" i="8"/>
  <c r="W577" i="8"/>
  <c r="X577" i="8"/>
  <c r="AA577" i="8"/>
  <c r="AB577" i="8"/>
  <c r="AE577" i="8"/>
  <c r="AF577" i="8"/>
  <c r="AI577" i="8"/>
  <c r="AJ577" i="8"/>
  <c r="AM577" i="8"/>
  <c r="AN577" i="8"/>
  <c r="AQ577" i="8"/>
  <c r="AR577" i="8"/>
  <c r="W328" i="8"/>
  <c r="X328" i="8"/>
  <c r="AA328" i="8"/>
  <c r="AB328" i="8"/>
  <c r="AE328" i="8"/>
  <c r="AF328" i="8"/>
  <c r="AI328" i="8"/>
  <c r="AJ328" i="8"/>
  <c r="AM328" i="8"/>
  <c r="AN328" i="8"/>
  <c r="AQ328" i="8"/>
  <c r="AR328" i="8"/>
  <c r="W269" i="8"/>
  <c r="X269" i="8"/>
  <c r="AA269" i="8"/>
  <c r="AB269" i="8"/>
  <c r="AE269" i="8"/>
  <c r="AF269" i="8"/>
  <c r="AI269" i="8"/>
  <c r="AJ269" i="8"/>
  <c r="AM269" i="8"/>
  <c r="AN269" i="8"/>
  <c r="AQ269" i="8"/>
  <c r="AR269" i="8"/>
  <c r="W432" i="8"/>
  <c r="X432" i="8"/>
  <c r="AA432" i="8"/>
  <c r="AB432" i="8"/>
  <c r="AE432" i="8"/>
  <c r="AF432" i="8"/>
  <c r="AI432" i="8"/>
  <c r="AJ432" i="8"/>
  <c r="AM432" i="8"/>
  <c r="AN432" i="8"/>
  <c r="AQ432" i="8"/>
  <c r="AR432" i="8"/>
  <c r="W179" i="8"/>
  <c r="X179" i="8"/>
  <c r="AA179" i="8"/>
  <c r="AB179" i="8"/>
  <c r="AE179" i="8"/>
  <c r="AF179" i="8"/>
  <c r="AI179" i="8"/>
  <c r="AJ179" i="8"/>
  <c r="AM179" i="8"/>
  <c r="AN179" i="8"/>
  <c r="AQ179" i="8"/>
  <c r="AR179" i="8"/>
  <c r="W176" i="8"/>
  <c r="X176" i="8"/>
  <c r="AA176" i="8"/>
  <c r="AB176" i="8"/>
  <c r="AE176" i="8"/>
  <c r="AF176" i="8"/>
  <c r="AI176" i="8"/>
  <c r="AJ176" i="8"/>
  <c r="AM176" i="8"/>
  <c r="AN176" i="8"/>
  <c r="AQ176" i="8"/>
  <c r="AR176" i="8"/>
  <c r="W862" i="8"/>
  <c r="X862" i="8"/>
  <c r="AA862" i="8"/>
  <c r="AB862" i="8"/>
  <c r="AE862" i="8"/>
  <c r="AF862" i="8"/>
  <c r="AI862" i="8"/>
  <c r="AJ862" i="8"/>
  <c r="AM862" i="8"/>
  <c r="AN862" i="8"/>
  <c r="AQ862" i="8"/>
  <c r="AR862" i="8"/>
  <c r="W587" i="8"/>
  <c r="X587" i="8"/>
  <c r="AA587" i="8"/>
  <c r="AB587" i="8"/>
  <c r="AE587" i="8"/>
  <c r="AF587" i="8"/>
  <c r="AI587" i="8"/>
  <c r="AJ587" i="8"/>
  <c r="AM587" i="8"/>
  <c r="AN587" i="8"/>
  <c r="AQ587" i="8"/>
  <c r="AR587" i="8"/>
  <c r="W663" i="8"/>
  <c r="X663" i="8"/>
  <c r="AA663" i="8"/>
  <c r="AB663" i="8"/>
  <c r="AE663" i="8"/>
  <c r="AF663" i="8"/>
  <c r="AI663" i="8"/>
  <c r="AJ663" i="8"/>
  <c r="AM663" i="8"/>
  <c r="AN663" i="8"/>
  <c r="AQ663" i="8"/>
  <c r="AR663" i="8"/>
  <c r="W1118" i="8"/>
  <c r="X1118" i="8"/>
  <c r="AA1118" i="8"/>
  <c r="AB1118" i="8"/>
  <c r="AE1118" i="8"/>
  <c r="AF1118" i="8"/>
  <c r="AI1118" i="8"/>
  <c r="AJ1118" i="8"/>
  <c r="AM1118" i="8"/>
  <c r="AN1118" i="8"/>
  <c r="AQ1118" i="8"/>
  <c r="AR1118" i="8"/>
  <c r="W1091" i="8"/>
  <c r="X1091" i="8"/>
  <c r="AA1091" i="8"/>
  <c r="AB1091" i="8"/>
  <c r="AE1091" i="8"/>
  <c r="AF1091" i="8"/>
  <c r="AI1091" i="8"/>
  <c r="AJ1091" i="8"/>
  <c r="AM1091" i="8"/>
  <c r="AN1091" i="8"/>
  <c r="AQ1091" i="8"/>
  <c r="AR1091" i="8"/>
  <c r="W657" i="8"/>
  <c r="X657" i="8"/>
  <c r="AA657" i="8"/>
  <c r="AB657" i="8"/>
  <c r="AE657" i="8"/>
  <c r="AF657" i="8"/>
  <c r="AI657" i="8"/>
  <c r="AJ657" i="8"/>
  <c r="AM657" i="8"/>
  <c r="AN657" i="8"/>
  <c r="AQ657" i="8"/>
  <c r="AR657" i="8"/>
  <c r="W1047" i="8"/>
  <c r="X1047" i="8"/>
  <c r="AA1047" i="8"/>
  <c r="AB1047" i="8"/>
  <c r="AE1047" i="8"/>
  <c r="AF1047" i="8"/>
  <c r="AI1047" i="8"/>
  <c r="AJ1047" i="8"/>
  <c r="AM1047" i="8"/>
  <c r="AN1047" i="8"/>
  <c r="AQ1047" i="8"/>
  <c r="AR1047" i="8"/>
  <c r="W987" i="8"/>
  <c r="X987" i="8"/>
  <c r="AA987" i="8"/>
  <c r="AB987" i="8"/>
  <c r="AE987" i="8"/>
  <c r="AF987" i="8"/>
  <c r="AI987" i="8"/>
  <c r="AJ987" i="8"/>
  <c r="AM987" i="8"/>
  <c r="AN987" i="8"/>
  <c r="AQ987" i="8"/>
  <c r="AR987" i="8"/>
  <c r="W1104" i="8"/>
  <c r="X1104" i="8"/>
  <c r="AA1104" i="8"/>
  <c r="AB1104" i="8"/>
  <c r="AE1104" i="8"/>
  <c r="AF1104" i="8"/>
  <c r="AI1104" i="8"/>
  <c r="AJ1104" i="8"/>
  <c r="AM1104" i="8"/>
  <c r="AN1104" i="8"/>
  <c r="AQ1104" i="8"/>
  <c r="AR1104" i="8"/>
  <c r="W143" i="8"/>
  <c r="X143" i="8"/>
  <c r="AA143" i="8"/>
  <c r="AB143" i="8"/>
  <c r="AE143" i="8"/>
  <c r="AF143" i="8"/>
  <c r="AI143" i="8"/>
  <c r="AJ143" i="8"/>
  <c r="AM143" i="8"/>
  <c r="AN143" i="8"/>
  <c r="AQ143" i="8"/>
  <c r="AR143" i="8"/>
  <c r="W455" i="8"/>
  <c r="X455" i="8"/>
  <c r="AA455" i="8"/>
  <c r="AB455" i="8"/>
  <c r="AE455" i="8"/>
  <c r="AF455" i="8"/>
  <c r="AI455" i="8"/>
  <c r="AJ455" i="8"/>
  <c r="AM455" i="8"/>
  <c r="AN455" i="8"/>
  <c r="AQ455" i="8"/>
  <c r="AR455" i="8"/>
  <c r="W808" i="8"/>
  <c r="X808" i="8"/>
  <c r="AA808" i="8"/>
  <c r="AB808" i="8"/>
  <c r="AE808" i="8"/>
  <c r="AF808" i="8"/>
  <c r="AI808" i="8"/>
  <c r="AJ808" i="8"/>
  <c r="AM808" i="8"/>
  <c r="AN808" i="8"/>
  <c r="AQ808" i="8"/>
  <c r="AR808" i="8"/>
  <c r="W767" i="8"/>
  <c r="X767" i="8"/>
  <c r="AA767" i="8"/>
  <c r="AB767" i="8"/>
  <c r="AE767" i="8"/>
  <c r="AF767" i="8"/>
  <c r="AI767" i="8"/>
  <c r="AJ767" i="8"/>
  <c r="AM767" i="8"/>
  <c r="AN767" i="8"/>
  <c r="AQ767" i="8"/>
  <c r="AR767" i="8"/>
  <c r="W923" i="8"/>
  <c r="X923" i="8"/>
  <c r="AA923" i="8"/>
  <c r="AB923" i="8"/>
  <c r="AE923" i="8"/>
  <c r="AF923" i="8"/>
  <c r="AI923" i="8"/>
  <c r="AJ923" i="8"/>
  <c r="AM923" i="8"/>
  <c r="AN923" i="8"/>
  <c r="AQ923" i="8"/>
  <c r="AR923" i="8"/>
  <c r="W220" i="8"/>
  <c r="X220" i="8"/>
  <c r="AA220" i="8"/>
  <c r="AB220" i="8"/>
  <c r="AE220" i="8"/>
  <c r="AF220" i="8"/>
  <c r="AI220" i="8"/>
  <c r="AJ220" i="8"/>
  <c r="AM220" i="8"/>
  <c r="AN220" i="8"/>
  <c r="AQ220" i="8"/>
  <c r="AR220" i="8"/>
  <c r="W995" i="8"/>
  <c r="X995" i="8"/>
  <c r="AA995" i="8"/>
  <c r="AB995" i="8"/>
  <c r="AE995" i="8"/>
  <c r="AF995" i="8"/>
  <c r="AI995" i="8"/>
  <c r="AJ995" i="8"/>
  <c r="AM995" i="8"/>
  <c r="AN995" i="8"/>
  <c r="AQ995" i="8"/>
  <c r="AR995" i="8"/>
  <c r="W818" i="8"/>
  <c r="X818" i="8"/>
  <c r="AA818" i="8"/>
  <c r="AB818" i="8"/>
  <c r="AE818" i="8"/>
  <c r="AF818" i="8"/>
  <c r="AI818" i="8"/>
  <c r="AJ818" i="8"/>
  <c r="AM818" i="8"/>
  <c r="AN818" i="8"/>
  <c r="AQ818" i="8"/>
  <c r="AR818" i="8"/>
  <c r="W802" i="8"/>
  <c r="X802" i="8"/>
  <c r="AA802" i="8"/>
  <c r="AB802" i="8"/>
  <c r="AE802" i="8"/>
  <c r="AF802" i="8"/>
  <c r="AI802" i="8"/>
  <c r="AJ802" i="8"/>
  <c r="AM802" i="8"/>
  <c r="AN802" i="8"/>
  <c r="AQ802" i="8"/>
  <c r="AR802" i="8"/>
  <c r="W755" i="8"/>
  <c r="X755" i="8"/>
  <c r="AA755" i="8"/>
  <c r="AB755" i="8"/>
  <c r="AE755" i="8"/>
  <c r="AF755" i="8"/>
  <c r="AI755" i="8"/>
  <c r="AJ755" i="8"/>
  <c r="AM755" i="8"/>
  <c r="AN755" i="8"/>
  <c r="AQ755" i="8"/>
  <c r="AR755" i="8"/>
  <c r="W756" i="8"/>
  <c r="X756" i="8"/>
  <c r="AA756" i="8"/>
  <c r="AB756" i="8"/>
  <c r="AE756" i="8"/>
  <c r="AF756" i="8"/>
  <c r="AI756" i="8"/>
  <c r="AJ756" i="8"/>
  <c r="AM756" i="8"/>
  <c r="AN756" i="8"/>
  <c r="AQ756" i="8"/>
  <c r="AR756" i="8"/>
  <c r="W757" i="8"/>
  <c r="X757" i="8"/>
  <c r="AA757" i="8"/>
  <c r="AB757" i="8"/>
  <c r="AE757" i="8"/>
  <c r="AF757" i="8"/>
  <c r="AI757" i="8"/>
  <c r="AJ757" i="8"/>
  <c r="AM757" i="8"/>
  <c r="AN757" i="8"/>
  <c r="AQ757" i="8"/>
  <c r="AR757" i="8"/>
  <c r="W524" i="8"/>
  <c r="X524" i="8"/>
  <c r="AA524" i="8"/>
  <c r="AB524" i="8"/>
  <c r="AE524" i="8"/>
  <c r="AF524" i="8"/>
  <c r="AI524" i="8"/>
  <c r="AJ524" i="8"/>
  <c r="AM524" i="8"/>
  <c r="AN524" i="8"/>
  <c r="AQ524" i="8"/>
  <c r="AR524" i="8"/>
  <c r="W563" i="8"/>
  <c r="X563" i="8"/>
  <c r="AA563" i="8"/>
  <c r="AB563" i="8"/>
  <c r="AE563" i="8"/>
  <c r="AF563" i="8"/>
  <c r="AI563" i="8"/>
  <c r="AJ563" i="8"/>
  <c r="AM563" i="8"/>
  <c r="AN563" i="8"/>
  <c r="AQ563" i="8"/>
  <c r="AR563" i="8"/>
  <c r="W861" i="8"/>
  <c r="X861" i="8"/>
  <c r="AA861" i="8"/>
  <c r="AB861" i="8"/>
  <c r="AE861" i="8"/>
  <c r="AF861" i="8"/>
  <c r="AI861" i="8"/>
  <c r="AJ861" i="8"/>
  <c r="AM861" i="8"/>
  <c r="AN861" i="8"/>
  <c r="AQ861" i="8"/>
  <c r="AR861" i="8"/>
  <c r="W795" i="8"/>
  <c r="X795" i="8"/>
  <c r="AA795" i="8"/>
  <c r="AB795" i="8"/>
  <c r="AE795" i="8"/>
  <c r="AF795" i="8"/>
  <c r="AI795" i="8"/>
  <c r="AJ795" i="8"/>
  <c r="AM795" i="8"/>
  <c r="AN795" i="8"/>
  <c r="AQ795" i="8"/>
  <c r="AR795" i="8"/>
  <c r="W209" i="8"/>
  <c r="X209" i="8"/>
  <c r="AA209" i="8"/>
  <c r="AB209" i="8"/>
  <c r="AE209" i="8"/>
  <c r="AF209" i="8"/>
  <c r="AI209" i="8"/>
  <c r="AJ209" i="8"/>
  <c r="AM209" i="8"/>
  <c r="AN209" i="8"/>
  <c r="AQ209" i="8"/>
  <c r="AR209" i="8"/>
  <c r="W404" i="8"/>
  <c r="X404" i="8"/>
  <c r="AA404" i="8"/>
  <c r="AB404" i="8"/>
  <c r="AE404" i="8"/>
  <c r="AF404" i="8"/>
  <c r="AI404" i="8"/>
  <c r="AJ404" i="8"/>
  <c r="AM404" i="8"/>
  <c r="AN404" i="8"/>
  <c r="AQ404" i="8"/>
  <c r="AR404" i="8"/>
  <c r="W975" i="8"/>
  <c r="X975" i="8"/>
  <c r="AA975" i="8"/>
  <c r="AB975" i="8"/>
  <c r="AE975" i="8"/>
  <c r="AF975" i="8"/>
  <c r="AI975" i="8"/>
  <c r="AJ975" i="8"/>
  <c r="AM975" i="8"/>
  <c r="AN975" i="8"/>
  <c r="AQ975" i="8"/>
  <c r="AR975" i="8"/>
  <c r="W434" i="8"/>
  <c r="X434" i="8"/>
  <c r="AA434" i="8"/>
  <c r="AB434" i="8"/>
  <c r="AE434" i="8"/>
  <c r="AF434" i="8"/>
  <c r="AI434" i="8"/>
  <c r="AJ434" i="8"/>
  <c r="AM434" i="8"/>
  <c r="AN434" i="8"/>
  <c r="AQ434" i="8"/>
  <c r="AR434" i="8"/>
  <c r="W885" i="8"/>
  <c r="X885" i="8"/>
  <c r="AA885" i="8"/>
  <c r="AB885" i="8"/>
  <c r="AE885" i="8"/>
  <c r="AF885" i="8"/>
  <c r="AI885" i="8"/>
  <c r="AJ885" i="8"/>
  <c r="AM885" i="8"/>
  <c r="AN885" i="8"/>
  <c r="AQ885" i="8"/>
  <c r="AR885" i="8"/>
  <c r="W357" i="8"/>
  <c r="X357" i="8"/>
  <c r="AA357" i="8"/>
  <c r="AB357" i="8"/>
  <c r="AE357" i="8"/>
  <c r="AF357" i="8"/>
  <c r="AI357" i="8"/>
  <c r="AJ357" i="8"/>
  <c r="AM357" i="8"/>
  <c r="AN357" i="8"/>
  <c r="AQ357" i="8"/>
  <c r="AR357" i="8"/>
  <c r="W947" i="8"/>
  <c r="X947" i="8"/>
  <c r="AA947" i="8"/>
  <c r="AB947" i="8"/>
  <c r="AE947" i="8"/>
  <c r="AF947" i="8"/>
  <c r="AI947" i="8"/>
  <c r="AJ947" i="8"/>
  <c r="AM947" i="8"/>
  <c r="AN947" i="8"/>
  <c r="AQ947" i="8"/>
  <c r="AR947" i="8"/>
  <c r="AC250" i="8" l="1"/>
  <c r="AD250" i="8" s="1"/>
  <c r="AS618" i="8"/>
  <c r="AK484" i="8"/>
  <c r="AL484" i="8" s="1"/>
  <c r="AS375" i="8"/>
  <c r="Y410" i="8"/>
  <c r="Z410" i="8" s="1"/>
  <c r="Y291" i="8"/>
  <c r="Z291" i="8" s="1"/>
  <c r="Y985" i="8"/>
  <c r="Z985" i="8" s="1"/>
  <c r="Y879" i="8"/>
  <c r="Z879" i="8" s="1"/>
  <c r="AG159" i="8"/>
  <c r="AH159" i="8" s="1"/>
  <c r="AG691" i="8"/>
  <c r="AH691" i="8" s="1"/>
  <c r="AK1029" i="8"/>
  <c r="AL1029" i="8" s="1"/>
  <c r="AK1024" i="8"/>
  <c r="AL1024" i="8" s="1"/>
  <c r="AO413" i="8"/>
  <c r="AP413" i="8" s="1"/>
  <c r="AO892" i="8"/>
  <c r="AP892" i="8" s="1"/>
  <c r="Y892" i="8"/>
  <c r="Z892" i="8" s="1"/>
  <c r="Y1030" i="8"/>
  <c r="Z1030" i="8" s="1"/>
  <c r="AC799" i="8"/>
  <c r="AD799" i="8" s="1"/>
  <c r="AG255" i="8"/>
  <c r="AH255" i="8" s="1"/>
  <c r="AS389" i="8"/>
  <c r="AS508" i="8"/>
  <c r="AS507" i="8"/>
  <c r="Y378" i="8"/>
  <c r="Z378" i="8" s="1"/>
  <c r="AS649" i="8"/>
  <c r="AC649" i="8"/>
  <c r="AD649" i="8" s="1"/>
  <c r="AK1037" i="8"/>
  <c r="AL1037" i="8" s="1"/>
  <c r="AO896" i="8"/>
  <c r="AP896" i="8" s="1"/>
  <c r="AK229" i="8"/>
  <c r="AL229" i="8" s="1"/>
  <c r="AK919" i="8"/>
  <c r="AL919" i="8" s="1"/>
  <c r="AK318" i="8"/>
  <c r="AL318" i="8" s="1"/>
  <c r="AO52" i="8"/>
  <c r="AP52" i="8" s="1"/>
  <c r="Y61" i="8"/>
  <c r="Z61" i="8" s="1"/>
  <c r="Y545" i="8"/>
  <c r="Z545" i="8" s="1"/>
  <c r="AK1020" i="8"/>
  <c r="AL1020" i="8" s="1"/>
  <c r="AK1004" i="8"/>
  <c r="AL1004" i="8" s="1"/>
  <c r="AO789" i="8"/>
  <c r="AP789" i="8" s="1"/>
  <c r="AO132" i="8"/>
  <c r="AP132" i="8" s="1"/>
  <c r="AO753" i="8"/>
  <c r="AP753" i="8" s="1"/>
  <c r="AS931" i="8"/>
  <c r="AC931" i="8"/>
  <c r="AD931" i="8" s="1"/>
  <c r="AS930" i="8"/>
  <c r="Y403" i="8"/>
  <c r="Z403" i="8" s="1"/>
  <c r="Y424" i="8"/>
  <c r="Z424" i="8" s="1"/>
  <c r="AK672" i="8"/>
  <c r="AL672" i="8" s="1"/>
  <c r="AK437" i="8"/>
  <c r="AL437" i="8" s="1"/>
  <c r="AG49" i="8"/>
  <c r="AH49" i="8" s="1"/>
  <c r="AG597" i="8"/>
  <c r="AH597" i="8" s="1"/>
  <c r="AG679" i="8"/>
  <c r="AH679" i="8" s="1"/>
  <c r="AG92" i="8"/>
  <c r="AH92" i="8" s="1"/>
  <c r="AS671" i="8"/>
  <c r="AC117" i="8"/>
  <c r="AD117" i="8" s="1"/>
  <c r="AC491" i="8"/>
  <c r="AD491" i="8" s="1"/>
  <c r="Y857" i="8"/>
  <c r="Z857" i="8" s="1"/>
  <c r="AC579" i="8"/>
  <c r="AD579" i="8" s="1"/>
  <c r="AG1089" i="8"/>
  <c r="AH1089" i="8" s="1"/>
  <c r="AG298" i="8"/>
  <c r="AH298" i="8" s="1"/>
  <c r="AG133" i="8"/>
  <c r="AH133" i="8" s="1"/>
  <c r="AO476" i="8"/>
  <c r="AP476" i="8" s="1"/>
  <c r="AS25" i="8"/>
  <c r="AS882" i="8"/>
  <c r="AK588" i="8"/>
  <c r="AL588" i="8" s="1"/>
  <c r="AC14" i="8"/>
  <c r="AD14" i="8" s="1"/>
  <c r="AK139" i="8"/>
  <c r="AL139" i="8" s="1"/>
  <c r="AO1082" i="8"/>
  <c r="AP1082" i="8" s="1"/>
  <c r="AC53" i="8"/>
  <c r="AD53" i="8" s="1"/>
  <c r="AC18" i="8"/>
  <c r="AD18" i="8" s="1"/>
  <c r="AC817" i="8"/>
  <c r="AD817" i="8" s="1"/>
  <c r="AC1106" i="8"/>
  <c r="AD1106" i="8" s="1"/>
  <c r="AS1017" i="8"/>
  <c r="AS639" i="8"/>
  <c r="AC639" i="8"/>
  <c r="AD639" i="8" s="1"/>
  <c r="AS1001" i="8"/>
  <c r="AG371" i="8"/>
  <c r="AH371" i="8" s="1"/>
  <c r="AG530" i="8"/>
  <c r="AH530" i="8" s="1"/>
  <c r="AO523" i="8"/>
  <c r="AP523" i="8" s="1"/>
  <c r="AO645" i="8"/>
  <c r="AP645" i="8" s="1"/>
  <c r="AS608" i="8"/>
  <c r="AC216" i="8"/>
  <c r="AD216" i="8" s="1"/>
  <c r="AS562" i="8"/>
  <c r="AS517" i="8"/>
  <c r="AC669" i="8"/>
  <c r="AD669" i="8" s="1"/>
  <c r="AO93" i="8"/>
  <c r="AP93" i="8" s="1"/>
  <c r="Y93" i="8"/>
  <c r="Z93" i="8" s="1"/>
  <c r="Y232" i="8"/>
  <c r="Z232" i="8" s="1"/>
  <c r="AK259" i="8"/>
  <c r="AL259" i="8" s="1"/>
  <c r="AS889" i="8"/>
  <c r="AC672" i="8"/>
  <c r="AD672" i="8" s="1"/>
  <c r="AK714" i="8"/>
  <c r="AL714" i="8" s="1"/>
  <c r="AS312" i="8"/>
  <c r="AC312" i="8"/>
  <c r="AD312" i="8" s="1"/>
  <c r="AO159" i="8"/>
  <c r="AP159" i="8" s="1"/>
  <c r="AK1089" i="8"/>
  <c r="AL1089" i="8" s="1"/>
  <c r="AO623" i="8"/>
  <c r="AP623" i="8" s="1"/>
  <c r="AO374" i="8"/>
  <c r="AP374" i="8" s="1"/>
  <c r="AG190" i="8"/>
  <c r="AH190" i="8" s="1"/>
  <c r="AK981" i="8"/>
  <c r="AL981" i="8" s="1"/>
  <c r="Y579" i="8"/>
  <c r="Z579" i="8" s="1"/>
  <c r="Y1040" i="8"/>
  <c r="Z1040" i="8" s="1"/>
  <c r="AC721" i="8"/>
  <c r="AD721" i="8" s="1"/>
  <c r="AC492" i="8"/>
  <c r="AD492" i="8" s="1"/>
  <c r="AO263" i="8"/>
  <c r="AP263" i="8" s="1"/>
  <c r="AS764" i="8"/>
  <c r="AC764" i="8"/>
  <c r="AD764" i="8" s="1"/>
  <c r="AO477" i="8"/>
  <c r="AP477" i="8" s="1"/>
  <c r="AS337" i="8"/>
  <c r="AG331" i="8"/>
  <c r="AH331" i="8" s="1"/>
  <c r="AS29" i="8"/>
  <c r="Y959" i="8"/>
  <c r="Z959" i="8" s="1"/>
  <c r="AC619" i="8"/>
  <c r="AD619" i="8" s="1"/>
  <c r="AK972" i="8"/>
  <c r="AL972" i="8" s="1"/>
  <c r="AO816" i="8"/>
  <c r="AP816" i="8" s="1"/>
  <c r="AO928" i="8"/>
  <c r="AP928" i="8" s="1"/>
  <c r="AS374" i="8"/>
  <c r="AK190" i="8"/>
  <c r="AL190" i="8" s="1"/>
  <c r="AG981" i="8"/>
  <c r="AH981" i="8" s="1"/>
  <c r="AK702" i="8"/>
  <c r="AL702" i="8" s="1"/>
  <c r="Y709" i="8"/>
  <c r="Z709" i="8" s="1"/>
  <c r="AO553" i="8"/>
  <c r="AP553" i="8" s="1"/>
  <c r="AO234" i="8"/>
  <c r="AP234" i="8" s="1"/>
  <c r="AK853" i="8"/>
  <c r="AL853" i="8" s="1"/>
  <c r="AS208" i="8"/>
  <c r="AC332" i="8"/>
  <c r="AD332" i="8" s="1"/>
  <c r="AC800" i="8"/>
  <c r="AD800" i="8" s="1"/>
  <c r="AS572" i="8"/>
  <c r="AK67" i="8"/>
  <c r="AL67" i="8" s="1"/>
  <c r="AK216" i="8"/>
  <c r="AL216" i="8" s="1"/>
  <c r="AS714" i="8"/>
  <c r="AC714" i="8"/>
  <c r="AD714" i="8" s="1"/>
  <c r="AO527" i="8"/>
  <c r="AP527" i="8" s="1"/>
  <c r="AG497" i="8"/>
  <c r="AH497" i="8" s="1"/>
  <c r="AK185" i="8"/>
  <c r="AL185" i="8" s="1"/>
  <c r="Y408" i="8"/>
  <c r="Z408" i="8" s="1"/>
  <c r="AS131" i="8"/>
  <c r="AO841" i="8"/>
  <c r="AP841" i="8" s="1"/>
  <c r="AS933" i="8"/>
  <c r="AC933" i="8"/>
  <c r="AD933" i="8" s="1"/>
  <c r="AK964" i="8"/>
  <c r="AL964" i="8" s="1"/>
  <c r="AK1033" i="8"/>
  <c r="AL1033" i="8" s="1"/>
  <c r="AO705" i="8"/>
  <c r="AP705" i="8" s="1"/>
  <c r="AG1083" i="8"/>
  <c r="AH1083" i="8" s="1"/>
  <c r="AK783" i="8"/>
  <c r="AL783" i="8" s="1"/>
  <c r="AO639" i="8"/>
  <c r="AP639" i="8" s="1"/>
  <c r="AS62" i="8"/>
  <c r="AO39" i="8"/>
  <c r="AP39" i="8" s="1"/>
  <c r="AS574" i="8"/>
  <c r="AK713" i="8"/>
  <c r="AL713" i="8" s="1"/>
  <c r="AG908" i="8"/>
  <c r="AH908" i="8" s="1"/>
  <c r="AC993" i="8"/>
  <c r="AD993" i="8" s="1"/>
  <c r="AS680" i="8"/>
  <c r="AK979" i="8"/>
  <c r="AL979" i="8" s="1"/>
  <c r="AS184" i="8"/>
  <c r="AS22" i="8"/>
  <c r="AC22" i="8"/>
  <c r="AD22" i="8" s="1"/>
  <c r="AC354" i="8"/>
  <c r="AD354" i="8" s="1"/>
  <c r="AG250" i="8"/>
  <c r="AH250" i="8" s="1"/>
  <c r="AC364" i="8"/>
  <c r="AD364" i="8" s="1"/>
  <c r="AS120" i="8"/>
  <c r="AC120" i="8"/>
  <c r="AD120" i="8" s="1"/>
  <c r="AK280" i="8"/>
  <c r="AL280" i="8" s="1"/>
  <c r="AO739" i="8"/>
  <c r="AP739" i="8" s="1"/>
  <c r="AS48" i="8"/>
  <c r="AS561" i="8"/>
  <c r="AS696" i="8"/>
  <c r="Y466" i="8"/>
  <c r="Z466" i="8" s="1"/>
  <c r="AG429" i="8"/>
  <c r="AH429" i="8" s="1"/>
  <c r="AK515" i="8"/>
  <c r="AL515" i="8" s="1"/>
  <c r="AC17" i="8"/>
  <c r="AD17" i="8" s="1"/>
  <c r="Y852" i="8"/>
  <c r="Z852" i="8" s="1"/>
  <c r="AG453" i="8"/>
  <c r="AH453" i="8" s="1"/>
  <c r="AS1089" i="8"/>
  <c r="AC1089" i="8"/>
  <c r="AD1089" i="8" s="1"/>
  <c r="Y941" i="8"/>
  <c r="Z941" i="8" s="1"/>
  <c r="AO1057" i="8"/>
  <c r="AP1057" i="8" s="1"/>
  <c r="AS798" i="8"/>
  <c r="AO171" i="8"/>
  <c r="AP171" i="8" s="1"/>
  <c r="AO147" i="8"/>
  <c r="AP147" i="8" s="1"/>
  <c r="AS398" i="8"/>
  <c r="AG1098" i="8"/>
  <c r="AH1098" i="8" s="1"/>
  <c r="Y940" i="8"/>
  <c r="Z940" i="8" s="1"/>
  <c r="AG193" i="8"/>
  <c r="AH193" i="8" s="1"/>
  <c r="AK1031" i="8"/>
  <c r="AL1031" i="8" s="1"/>
  <c r="AG195" i="8"/>
  <c r="AH195" i="8" s="1"/>
  <c r="AS899" i="8"/>
  <c r="AS1108" i="8"/>
  <c r="AK105" i="8"/>
  <c r="AL105" i="8" s="1"/>
  <c r="AK494" i="8"/>
  <c r="AL494" i="8" s="1"/>
  <c r="AO322" i="8"/>
  <c r="AP322" i="8" s="1"/>
  <c r="AG937" i="8"/>
  <c r="AH937" i="8" s="1"/>
  <c r="AO806" i="8"/>
  <c r="AP806" i="8" s="1"/>
  <c r="Y806" i="8"/>
  <c r="Z806" i="8" s="1"/>
  <c r="AK652" i="8"/>
  <c r="AL652" i="8" s="1"/>
  <c r="AK225" i="8"/>
  <c r="AL225" i="8" s="1"/>
  <c r="Y145" i="8"/>
  <c r="Z145" i="8" s="1"/>
  <c r="AG433" i="8"/>
  <c r="AH433" i="8" s="1"/>
  <c r="Y749" i="8"/>
  <c r="Z749" i="8" s="1"/>
  <c r="AG353" i="8"/>
  <c r="AH353" i="8" s="1"/>
  <c r="AK24" i="8"/>
  <c r="AL24" i="8" s="1"/>
  <c r="Y112" i="8"/>
  <c r="Z112" i="8" s="1"/>
  <c r="AC256" i="8"/>
  <c r="AD256" i="8" s="1"/>
  <c r="AK183" i="8"/>
  <c r="AL183" i="8" s="1"/>
  <c r="AG523" i="8"/>
  <c r="AH523" i="8" s="1"/>
  <c r="AS620" i="8"/>
  <c r="AK935" i="8"/>
  <c r="AL935" i="8" s="1"/>
  <c r="AC1036" i="8"/>
  <c r="AD1036" i="8" s="1"/>
  <c r="AK159" i="8"/>
  <c r="AL159" i="8" s="1"/>
  <c r="Y672" i="8"/>
  <c r="Z672" i="8" s="1"/>
  <c r="AS545" i="8"/>
  <c r="AG241" i="8"/>
  <c r="AH241" i="8" s="1"/>
  <c r="AS196" i="8"/>
  <c r="AC442" i="8"/>
  <c r="AD442" i="8" s="1"/>
  <c r="AK597" i="8"/>
  <c r="AL597" i="8" s="1"/>
  <c r="AG119" i="8"/>
  <c r="AH119" i="8" s="1"/>
  <c r="AK792" i="8"/>
  <c r="AL792" i="8" s="1"/>
  <c r="AG288" i="8"/>
  <c r="AH288" i="8" s="1"/>
  <c r="AG78" i="8"/>
  <c r="AH78" i="8" s="1"/>
  <c r="AG412" i="8"/>
  <c r="AH412" i="8" s="1"/>
  <c r="AO530" i="8"/>
  <c r="AP530" i="8" s="1"/>
  <c r="Y530" i="8"/>
  <c r="Z530" i="8" s="1"/>
  <c r="AG44" i="8"/>
  <c r="AH44" i="8" s="1"/>
  <c r="AS1083" i="8"/>
  <c r="AO62" i="8"/>
  <c r="AP62" i="8" s="1"/>
  <c r="AK1001" i="8"/>
  <c r="AL1001" i="8" s="1"/>
  <c r="AK39" i="8"/>
  <c r="AL39" i="8" s="1"/>
  <c r="AS33" i="8"/>
  <c r="AC33" i="8"/>
  <c r="AD33" i="8" s="1"/>
  <c r="AO574" i="8"/>
  <c r="AP574" i="8" s="1"/>
  <c r="AO526" i="8"/>
  <c r="AP526" i="8" s="1"/>
  <c r="AO1115" i="8"/>
  <c r="AP1115" i="8" s="1"/>
  <c r="AK1006" i="8"/>
  <c r="AL1006" i="8" s="1"/>
  <c r="AO993" i="8"/>
  <c r="AP993" i="8" s="1"/>
  <c r="AS750" i="8"/>
  <c r="AC750" i="8"/>
  <c r="AD750" i="8" s="1"/>
  <c r="AK703" i="8"/>
  <c r="AL703" i="8" s="1"/>
  <c r="AK634" i="8"/>
  <c r="AL634" i="8" s="1"/>
  <c r="AS262" i="8"/>
  <c r="AS606" i="8"/>
  <c r="Y649" i="8"/>
  <c r="Z649" i="8" s="1"/>
  <c r="AO253" i="8"/>
  <c r="AP253" i="8" s="1"/>
  <c r="AO822" i="8"/>
  <c r="AP822" i="8" s="1"/>
  <c r="Y822" i="8"/>
  <c r="Z822" i="8" s="1"/>
  <c r="AS623" i="8"/>
  <c r="AC623" i="8"/>
  <c r="AD623" i="8" s="1"/>
  <c r="AO519" i="8"/>
  <c r="AP519" i="8" s="1"/>
  <c r="AS480" i="8"/>
  <c r="Y101" i="8"/>
  <c r="Z101" i="8" s="1"/>
  <c r="AC85" i="8"/>
  <c r="AD85" i="8" s="1"/>
  <c r="AS961" i="8"/>
  <c r="AC961" i="8"/>
  <c r="AD961" i="8" s="1"/>
  <c r="Y631" i="8"/>
  <c r="Z631" i="8" s="1"/>
  <c r="AS12" i="8"/>
  <c r="AO560" i="8"/>
  <c r="AP560" i="8" s="1"/>
  <c r="Y560" i="8"/>
  <c r="Z560" i="8" s="1"/>
  <c r="AK632" i="8"/>
  <c r="AL632" i="8" s="1"/>
  <c r="AS164" i="8"/>
  <c r="AO18" i="8"/>
  <c r="AP18" i="8" s="1"/>
  <c r="AG644" i="8"/>
  <c r="AH644" i="8" s="1"/>
  <c r="Y1012" i="8"/>
  <c r="Z1012" i="8" s="1"/>
  <c r="Y778" i="8"/>
  <c r="Z778" i="8" s="1"/>
  <c r="AO447" i="8"/>
  <c r="AP447" i="8" s="1"/>
  <c r="Y441" i="8"/>
  <c r="Z441" i="8" s="1"/>
  <c r="Y807" i="8"/>
  <c r="Z807" i="8" s="1"/>
  <c r="AG564" i="8"/>
  <c r="AH564" i="8" s="1"/>
  <c r="AO546" i="8"/>
  <c r="AP546" i="8" s="1"/>
  <c r="Y546" i="8"/>
  <c r="Z546" i="8" s="1"/>
  <c r="AC699" i="8"/>
  <c r="AD699" i="8" s="1"/>
  <c r="AS1110" i="8"/>
  <c r="AG697" i="8"/>
  <c r="AH697" i="8" s="1"/>
  <c r="AC731" i="8"/>
  <c r="AD731" i="8" s="1"/>
  <c r="AC1005" i="8"/>
  <c r="AD1005" i="8" s="1"/>
  <c r="AC655" i="8"/>
  <c r="AD655" i="8" s="1"/>
  <c r="Y982" i="8"/>
  <c r="Z982" i="8" s="1"/>
  <c r="AK649" i="8"/>
  <c r="AL649" i="8" s="1"/>
  <c r="AK946" i="8"/>
  <c r="AL946" i="8" s="1"/>
  <c r="AO575" i="8"/>
  <c r="AP575" i="8" s="1"/>
  <c r="AS905" i="8"/>
  <c r="AC905" i="8"/>
  <c r="AD905" i="8" s="1"/>
  <c r="AS145" i="8"/>
  <c r="AC145" i="8"/>
  <c r="AD145" i="8" s="1"/>
  <c r="AG600" i="8"/>
  <c r="AH600" i="8" s="1"/>
  <c r="AC974" i="8"/>
  <c r="AD974" i="8" s="1"/>
  <c r="AS749" i="8"/>
  <c r="AG948" i="8"/>
  <c r="AH948" i="8" s="1"/>
  <c r="AO24" i="8"/>
  <c r="AP24" i="8" s="1"/>
  <c r="AC112" i="8"/>
  <c r="AD112" i="8" s="1"/>
  <c r="AO319" i="8"/>
  <c r="AP319" i="8" s="1"/>
  <c r="Y319" i="8"/>
  <c r="Z319" i="8" s="1"/>
  <c r="AK967" i="8"/>
  <c r="AL967" i="8" s="1"/>
  <c r="AS654" i="8"/>
  <c r="AC654" i="8"/>
  <c r="AD654" i="8" s="1"/>
  <c r="AO292" i="8"/>
  <c r="AP292" i="8" s="1"/>
  <c r="AG857" i="8"/>
  <c r="AH857" i="8" s="1"/>
  <c r="AO160" i="8"/>
  <c r="AP160" i="8" s="1"/>
  <c r="AK78" i="8"/>
  <c r="AL78" i="8" s="1"/>
  <c r="AG3" i="8"/>
  <c r="AH3" i="8" s="1"/>
  <c r="AK810" i="8"/>
  <c r="AL810" i="8" s="1"/>
  <c r="AO562" i="8"/>
  <c r="AP562" i="8" s="1"/>
  <c r="AS695" i="8"/>
  <c r="AO1022" i="8"/>
  <c r="AP1022" i="8" s="1"/>
  <c r="AS685" i="8"/>
  <c r="AG1099" i="8"/>
  <c r="AH1099" i="8" s="1"/>
  <c r="AC459" i="8"/>
  <c r="AD459" i="8" s="1"/>
  <c r="AG518" i="8"/>
  <c r="AH518" i="8" s="1"/>
  <c r="AK376" i="8"/>
  <c r="AL376" i="8" s="1"/>
  <c r="AS107" i="8"/>
  <c r="AC107" i="8"/>
  <c r="AD107" i="8" s="1"/>
  <c r="Y430" i="8"/>
  <c r="Z430" i="8" s="1"/>
  <c r="AC36" i="8"/>
  <c r="AD36" i="8" s="1"/>
  <c r="AK599" i="8"/>
  <c r="AL599" i="8" s="1"/>
  <c r="AO1070" i="8"/>
  <c r="AP1070" i="8" s="1"/>
  <c r="AK258" i="8"/>
  <c r="AL258" i="8" s="1"/>
  <c r="AG555" i="8"/>
  <c r="AH555" i="8" s="1"/>
  <c r="AO815" i="8"/>
  <c r="AP815" i="8" s="1"/>
  <c r="Y815" i="8"/>
  <c r="Z815" i="8" s="1"/>
  <c r="AS1053" i="8"/>
  <c r="AK918" i="8"/>
  <c r="AL918" i="8" s="1"/>
  <c r="Y882" i="8"/>
  <c r="Z882" i="8" s="1"/>
  <c r="AO448" i="8"/>
  <c r="AP448" i="8" s="1"/>
  <c r="AK388" i="8"/>
  <c r="AL388" i="8" s="1"/>
  <c r="AS906" i="8"/>
  <c r="AK572" i="8"/>
  <c r="AL572" i="8" s="1"/>
  <c r="Y929" i="8"/>
  <c r="Z929" i="8" s="1"/>
  <c r="AC1016" i="8"/>
  <c r="AD1016" i="8" s="1"/>
  <c r="AO22" i="8"/>
  <c r="AP22" i="8" s="1"/>
  <c r="Y22" i="8"/>
  <c r="Z22" i="8" s="1"/>
  <c r="AK975" i="8"/>
  <c r="AL975" i="8" s="1"/>
  <c r="AG432" i="8"/>
  <c r="AH432" i="8" s="1"/>
  <c r="AC231" i="8"/>
  <c r="AD231" i="8" s="1"/>
  <c r="AK1052" i="8"/>
  <c r="AL1052" i="8" s="1"/>
  <c r="Y90" i="8"/>
  <c r="Z90" i="8" s="1"/>
  <c r="AC407" i="8"/>
  <c r="AD407" i="8" s="1"/>
  <c r="AG650" i="8"/>
  <c r="AH650" i="8" s="1"/>
  <c r="AG537" i="8"/>
  <c r="AH537" i="8" s="1"/>
  <c r="AG916" i="8"/>
  <c r="AH916" i="8" s="1"/>
  <c r="AS924" i="8"/>
  <c r="AC924" i="8"/>
  <c r="AD924" i="8" s="1"/>
  <c r="AK265" i="8"/>
  <c r="AL265" i="8" s="1"/>
  <c r="AO475" i="8"/>
  <c r="AP475" i="8" s="1"/>
  <c r="Y475" i="8"/>
  <c r="Z475" i="8" s="1"/>
  <c r="AC219" i="8"/>
  <c r="AD219" i="8" s="1"/>
  <c r="AC902" i="8"/>
  <c r="AD902" i="8" s="1"/>
  <c r="AO204" i="8"/>
  <c r="AP204" i="8" s="1"/>
  <c r="Y204" i="8"/>
  <c r="Z204" i="8" s="1"/>
  <c r="AC396" i="8"/>
  <c r="AD396" i="8" s="1"/>
  <c r="AO687" i="8"/>
  <c r="AP687" i="8" s="1"/>
  <c r="AO67" i="8"/>
  <c r="AP67" i="8" s="1"/>
  <c r="Y216" i="8"/>
  <c r="Z216" i="8" s="1"/>
  <c r="AG714" i="8"/>
  <c r="AH714" i="8" s="1"/>
  <c r="AO122" i="8"/>
  <c r="AP122" i="8" s="1"/>
  <c r="Y122" i="8"/>
  <c r="Z122" i="8" s="1"/>
  <c r="AS527" i="8"/>
  <c r="AC527" i="8"/>
  <c r="AD527" i="8" s="1"/>
  <c r="AS408" i="8"/>
  <c r="AC841" i="8"/>
  <c r="AD841" i="8" s="1"/>
  <c r="AK215" i="8"/>
  <c r="AL215" i="8" s="1"/>
  <c r="AK706" i="8"/>
  <c r="AL706" i="8" s="1"/>
  <c r="AS571" i="8"/>
  <c r="AS393" i="8"/>
  <c r="AC393" i="8"/>
  <c r="AD393" i="8" s="1"/>
  <c r="AK301" i="8"/>
  <c r="AL301" i="8" s="1"/>
  <c r="AG875" i="8"/>
  <c r="AH875" i="8" s="1"/>
  <c r="AO464" i="8"/>
  <c r="AP464" i="8" s="1"/>
  <c r="AK287" i="8"/>
  <c r="AL287" i="8" s="1"/>
  <c r="AO1025" i="8"/>
  <c r="AP1025" i="8" s="1"/>
  <c r="AS976" i="8"/>
  <c r="Y434" i="8"/>
  <c r="Z434" i="8" s="1"/>
  <c r="AK220" i="8"/>
  <c r="AL220" i="8" s="1"/>
  <c r="AC577" i="8"/>
  <c r="AD577" i="8" s="1"/>
  <c r="Y788" i="8"/>
  <c r="Z788" i="8" s="1"/>
  <c r="AS768" i="8"/>
  <c r="AK152" i="8"/>
  <c r="AL152" i="8" s="1"/>
  <c r="AG416" i="8"/>
  <c r="AH416" i="8" s="1"/>
  <c r="AC618" i="8"/>
  <c r="AD618" i="8" s="1"/>
  <c r="AO255" i="8"/>
  <c r="AP255" i="8" s="1"/>
  <c r="AK286" i="8"/>
  <c r="AL286" i="8" s="1"/>
  <c r="AC1039" i="8"/>
  <c r="AD1039" i="8" s="1"/>
  <c r="AO170" i="8"/>
  <c r="AP170" i="8" s="1"/>
  <c r="AS1054" i="8"/>
  <c r="AO492" i="8"/>
  <c r="AP492" i="8" s="1"/>
  <c r="AO73" i="8"/>
  <c r="AP73" i="8" s="1"/>
  <c r="Y73" i="8"/>
  <c r="Z73" i="8" s="1"/>
  <c r="AK389" i="8"/>
  <c r="AL389" i="8" s="1"/>
  <c r="AK66" i="8"/>
  <c r="AL66" i="8" s="1"/>
  <c r="AS796" i="8"/>
  <c r="AK477" i="8"/>
  <c r="AL477" i="8" s="1"/>
  <c r="Y696" i="8"/>
  <c r="Z696" i="8" s="1"/>
  <c r="Y1061" i="8"/>
  <c r="Z1061" i="8" s="1"/>
  <c r="Y1072" i="8"/>
  <c r="Z1072" i="8" s="1"/>
  <c r="Y957" i="8"/>
  <c r="Z957" i="8" s="1"/>
  <c r="Y362" i="8"/>
  <c r="Z362" i="8" s="1"/>
  <c r="AO168" i="8"/>
  <c r="AP168" i="8" s="1"/>
  <c r="AK193" i="8"/>
  <c r="AL193" i="8" s="1"/>
  <c r="AK474" i="8"/>
  <c r="AL474" i="8" s="1"/>
  <c r="AG360" i="8"/>
  <c r="AH360" i="8" s="1"/>
  <c r="AS180" i="8"/>
  <c r="AS846" i="8"/>
  <c r="Y681" i="8"/>
  <c r="Z681" i="8" s="1"/>
  <c r="AG716" i="8"/>
  <c r="AH716" i="8" s="1"/>
  <c r="AS528" i="8"/>
  <c r="AC528" i="8"/>
  <c r="AD528" i="8" s="1"/>
  <c r="AO731" i="8"/>
  <c r="AP731" i="8" s="1"/>
  <c r="Y731" i="8"/>
  <c r="Z731" i="8" s="1"/>
  <c r="AS431" i="8"/>
  <c r="AC431" i="8"/>
  <c r="AD431" i="8" s="1"/>
  <c r="AO1005" i="8"/>
  <c r="AP1005" i="8" s="1"/>
  <c r="AS485" i="8"/>
  <c r="AG1071" i="8"/>
  <c r="AH1071" i="8" s="1"/>
  <c r="AO655" i="8"/>
  <c r="AP655" i="8" s="1"/>
  <c r="Y655" i="8"/>
  <c r="Z655" i="8" s="1"/>
  <c r="AO194" i="8"/>
  <c r="AP194" i="8" s="1"/>
  <c r="AK1064" i="8"/>
  <c r="AL1064" i="8" s="1"/>
  <c r="AK631" i="8"/>
  <c r="AL631" i="8" s="1"/>
  <c r="AK493" i="8"/>
  <c r="AL493" i="8" s="1"/>
  <c r="AS514" i="8"/>
  <c r="AC514" i="8"/>
  <c r="AD514" i="8" s="1"/>
  <c r="AK68" i="8"/>
  <c r="AL68" i="8" s="1"/>
  <c r="AO12" i="8"/>
  <c r="AP12" i="8" s="1"/>
  <c r="Y12" i="8"/>
  <c r="Z12" i="8" s="1"/>
  <c r="AS350" i="8"/>
  <c r="AK1076" i="8"/>
  <c r="AL1076" i="8" s="1"/>
  <c r="Y712" i="8"/>
  <c r="Z712" i="8" s="1"/>
  <c r="AO164" i="8"/>
  <c r="AP164" i="8" s="1"/>
  <c r="AG588" i="8"/>
  <c r="AH588" i="8" s="1"/>
  <c r="AS772" i="8"/>
  <c r="AO223" i="8"/>
  <c r="AP223" i="8" s="1"/>
  <c r="Y223" i="8"/>
  <c r="Z223" i="8" s="1"/>
  <c r="AS159" i="8"/>
  <c r="AC159" i="8"/>
  <c r="AD159" i="8" s="1"/>
  <c r="AK545" i="8"/>
  <c r="AL545" i="8" s="1"/>
  <c r="AS691" i="8"/>
  <c r="Y149" i="8"/>
  <c r="Z149" i="8" s="1"/>
  <c r="AO146" i="8"/>
  <c r="AP146" i="8" s="1"/>
  <c r="AO69" i="8"/>
  <c r="AP69" i="8" s="1"/>
  <c r="AK765" i="8"/>
  <c r="AL765" i="8" s="1"/>
  <c r="AG440" i="8"/>
  <c r="AH440" i="8" s="1"/>
  <c r="Y972" i="8"/>
  <c r="Z972" i="8" s="1"/>
  <c r="AS266" i="8"/>
  <c r="AK109" i="8"/>
  <c r="AL109" i="8" s="1"/>
  <c r="AG882" i="8"/>
  <c r="AH882" i="8" s="1"/>
  <c r="AK100" i="8"/>
  <c r="AL100" i="8" s="1"/>
  <c r="AO187" i="8"/>
  <c r="AP187" i="8" s="1"/>
  <c r="AS747" i="8"/>
  <c r="AC747" i="8"/>
  <c r="AD747" i="8" s="1"/>
  <c r="AK966" i="8"/>
  <c r="AL966" i="8" s="1"/>
  <c r="AO825" i="8"/>
  <c r="AP825" i="8" s="1"/>
  <c r="AO912" i="8"/>
  <c r="AP912" i="8" s="1"/>
  <c r="Y912" i="8"/>
  <c r="Z912" i="8" s="1"/>
  <c r="AO886" i="8"/>
  <c r="AP886" i="8" s="1"/>
  <c r="Y1103" i="8"/>
  <c r="Z1103" i="8" s="1"/>
  <c r="AC233" i="8"/>
  <c r="AD233" i="8" s="1"/>
  <c r="AC939" i="8"/>
  <c r="AD939" i="8" s="1"/>
  <c r="AG994" i="8"/>
  <c r="AH994" i="8" s="1"/>
  <c r="AS950" i="8"/>
  <c r="AC950" i="8"/>
  <c r="AD950" i="8" s="1"/>
  <c r="AK491" i="8"/>
  <c r="AL491" i="8" s="1"/>
  <c r="AC440" i="8"/>
  <c r="AD440" i="8" s="1"/>
  <c r="AK737" i="8"/>
  <c r="AL737" i="8" s="1"/>
  <c r="AO137" i="8"/>
  <c r="AP137" i="8" s="1"/>
  <c r="AK373" i="8"/>
  <c r="AL373" i="8" s="1"/>
  <c r="AS662" i="8"/>
  <c r="AC677" i="8"/>
  <c r="AD677" i="8" s="1"/>
  <c r="AC430" i="8"/>
  <c r="AD430" i="8" s="1"/>
  <c r="AG615" i="8"/>
  <c r="AH615" i="8" s="1"/>
  <c r="AO456" i="8"/>
  <c r="AP456" i="8" s="1"/>
  <c r="AO453" i="8"/>
  <c r="AP453" i="8" s="1"/>
  <c r="AC969" i="8"/>
  <c r="AD969" i="8" s="1"/>
  <c r="AO150" i="8"/>
  <c r="AP150" i="8" s="1"/>
  <c r="AO931" i="8"/>
  <c r="AP931" i="8" s="1"/>
  <c r="Y931" i="8"/>
  <c r="Z931" i="8" s="1"/>
  <c r="AC118" i="8"/>
  <c r="AD118" i="8" s="1"/>
  <c r="AS752" i="8"/>
  <c r="AC752" i="8"/>
  <c r="AD752" i="8" s="1"/>
  <c r="AO398" i="8"/>
  <c r="AP398" i="8" s="1"/>
  <c r="AS276" i="8"/>
  <c r="Y102" i="8"/>
  <c r="Z102" i="8" s="1"/>
  <c r="AK206" i="8"/>
  <c r="AL206" i="8" s="1"/>
  <c r="AG19" i="8"/>
  <c r="AH19" i="8" s="1"/>
  <c r="Y1108" i="8"/>
  <c r="Z1108" i="8" s="1"/>
  <c r="AC992" i="8"/>
  <c r="AD992" i="8" s="1"/>
  <c r="AK1106" i="8"/>
  <c r="AL1106" i="8" s="1"/>
  <c r="AO933" i="8"/>
  <c r="AP933" i="8" s="1"/>
  <c r="AS239" i="8"/>
  <c r="AC239" i="8"/>
  <c r="AD239" i="8" s="1"/>
  <c r="AK1079" i="8"/>
  <c r="AL1079" i="8" s="1"/>
  <c r="AG1033" i="8"/>
  <c r="AH1033" i="8" s="1"/>
  <c r="AC807" i="8"/>
  <c r="AD807" i="8" s="1"/>
  <c r="AG269" i="8"/>
  <c r="AH269" i="8" s="1"/>
  <c r="AG359" i="8"/>
  <c r="AH359" i="8" s="1"/>
  <c r="AG788" i="8"/>
  <c r="AH788" i="8" s="1"/>
  <c r="AK921" i="8"/>
  <c r="AL921" i="8" s="1"/>
  <c r="AO83" i="8"/>
  <c r="AP83" i="8" s="1"/>
  <c r="AG583" i="8"/>
  <c r="AH583" i="8" s="1"/>
  <c r="AK785" i="8"/>
  <c r="AL785" i="8" s="1"/>
  <c r="AG155" i="8"/>
  <c r="AH155" i="8" s="1"/>
  <c r="AC946" i="8"/>
  <c r="AD946" i="8" s="1"/>
  <c r="AO550" i="8"/>
  <c r="AP550" i="8" s="1"/>
  <c r="AS585" i="8"/>
  <c r="AO604" i="8"/>
  <c r="AP604" i="8" s="1"/>
  <c r="AS399" i="8"/>
  <c r="AO343" i="8"/>
  <c r="AP343" i="8" s="1"/>
  <c r="AS244" i="8"/>
  <c r="AO845" i="8"/>
  <c r="AP845" i="8" s="1"/>
  <c r="Y845" i="8"/>
  <c r="Z845" i="8" s="1"/>
  <c r="AK638" i="8"/>
  <c r="AL638" i="8" s="1"/>
  <c r="AS801" i="8"/>
  <c r="AO864" i="8"/>
  <c r="AP864" i="8" s="1"/>
  <c r="AS93" i="8"/>
  <c r="AK626" i="8"/>
  <c r="AL626" i="8" s="1"/>
  <c r="AS876" i="8"/>
  <c r="AG156" i="8"/>
  <c r="AH156" i="8" s="1"/>
  <c r="AC1013" i="8"/>
  <c r="AD1013" i="8" s="1"/>
  <c r="AS771" i="8"/>
  <c r="AS533" i="8"/>
  <c r="AC533" i="8"/>
  <c r="AD533" i="8" s="1"/>
  <c r="AG692" i="8"/>
  <c r="AH692" i="8" s="1"/>
  <c r="AO1015" i="8"/>
  <c r="AP1015" i="8" s="1"/>
  <c r="AS34" i="8"/>
  <c r="AC236" i="8"/>
  <c r="AD236" i="8" s="1"/>
  <c r="AG770" i="8"/>
  <c r="AH770" i="8" s="1"/>
  <c r="AC1067" i="8"/>
  <c r="AD1067" i="8" s="1"/>
  <c r="AC154" i="8"/>
  <c r="AD154" i="8" s="1"/>
  <c r="AC70" i="8"/>
  <c r="AD70" i="8" s="1"/>
  <c r="AK889" i="8"/>
  <c r="AL889" i="8" s="1"/>
  <c r="AO834" i="8"/>
  <c r="AP834" i="8" s="1"/>
  <c r="AC694" i="8"/>
  <c r="AD694" i="8" s="1"/>
  <c r="AG850" i="8"/>
  <c r="AH850" i="8" s="1"/>
  <c r="Y823" i="8"/>
  <c r="Z823" i="8" s="1"/>
  <c r="AC805" i="8"/>
  <c r="AD805" i="8" s="1"/>
  <c r="AG601" i="8"/>
  <c r="AH601" i="8" s="1"/>
  <c r="AG898" i="8"/>
  <c r="AH898" i="8" s="1"/>
  <c r="AK1000" i="8"/>
  <c r="AL1000" i="8" s="1"/>
  <c r="AO1037" i="8"/>
  <c r="AP1037" i="8" s="1"/>
  <c r="AS501" i="8"/>
  <c r="AG427" i="8"/>
  <c r="AH427" i="8" s="1"/>
  <c r="AO313" i="8"/>
  <c r="AP313" i="8" s="1"/>
  <c r="AS43" i="8"/>
  <c r="AG246" i="8"/>
  <c r="AH246" i="8" s="1"/>
  <c r="AK35" i="8"/>
  <c r="AL35" i="8" s="1"/>
  <c r="AS448" i="8"/>
  <c r="AC448" i="8"/>
  <c r="AD448" i="8" s="1"/>
  <c r="Y368" i="8"/>
  <c r="Z368" i="8" s="1"/>
  <c r="AG38" i="8"/>
  <c r="AH38" i="8" s="1"/>
  <c r="Y899" i="8"/>
  <c r="Z899" i="8" s="1"/>
  <c r="AC200" i="8"/>
  <c r="AD200" i="8" s="1"/>
  <c r="AC880" i="8"/>
  <c r="AD880" i="8" s="1"/>
  <c r="AG494" i="8"/>
  <c r="AH494" i="8" s="1"/>
  <c r="Y642" i="8"/>
  <c r="Z642" i="8" s="1"/>
  <c r="AK806" i="8"/>
  <c r="AL806" i="8" s="1"/>
  <c r="Y191" i="8"/>
  <c r="Z191" i="8" s="1"/>
  <c r="AG1018" i="8"/>
  <c r="AH1018" i="8" s="1"/>
  <c r="AC831" i="8"/>
  <c r="AD831" i="8" s="1"/>
  <c r="AK400" i="8"/>
  <c r="AL400" i="8" s="1"/>
  <c r="AG926" i="8"/>
  <c r="AH926" i="8" s="1"/>
  <c r="AK825" i="8"/>
  <c r="AL825" i="8" s="1"/>
  <c r="AC305" i="8"/>
  <c r="AD305" i="8" s="1"/>
  <c r="AC90" i="8"/>
  <c r="AD90" i="8" s="1"/>
  <c r="AK650" i="8"/>
  <c r="AL650" i="8" s="1"/>
  <c r="AC914" i="8"/>
  <c r="AD914" i="8" s="1"/>
  <c r="AS439" i="8"/>
  <c r="Y288" i="8"/>
  <c r="Z288" i="8" s="1"/>
  <c r="AS625" i="8"/>
  <c r="AO567" i="8"/>
  <c r="AP567" i="8" s="1"/>
  <c r="AG685" i="8"/>
  <c r="AH685" i="8" s="1"/>
  <c r="AK1099" i="8"/>
  <c r="AL1099" i="8" s="1"/>
  <c r="AS1075" i="8"/>
  <c r="AC1075" i="8"/>
  <c r="AD1075" i="8" s="1"/>
  <c r="AS338" i="8"/>
  <c r="AG838" i="8"/>
  <c r="AH838" i="8" s="1"/>
  <c r="AS1011" i="8"/>
  <c r="AS291" i="8"/>
  <c r="AK492" i="8"/>
  <c r="AL492" i="8" s="1"/>
  <c r="AO707" i="8"/>
  <c r="AP707" i="8" s="1"/>
  <c r="Y707" i="8"/>
  <c r="Z707" i="8" s="1"/>
  <c r="AK295" i="8"/>
  <c r="AL295" i="8" s="1"/>
  <c r="AC376" i="8"/>
  <c r="AD376" i="8" s="1"/>
  <c r="AC260" i="8"/>
  <c r="AD260" i="8" s="1"/>
  <c r="AG280" i="8"/>
  <c r="AH280" i="8" s="1"/>
  <c r="AK615" i="8"/>
  <c r="AL615" i="8" s="1"/>
  <c r="AK717" i="8"/>
  <c r="AL717" i="8" s="1"/>
  <c r="AS453" i="8"/>
  <c r="AC822" i="8"/>
  <c r="AD822" i="8" s="1"/>
  <c r="AO619" i="8"/>
  <c r="AP619" i="8" s="1"/>
  <c r="AK499" i="8"/>
  <c r="AL499" i="8" s="1"/>
  <c r="AC913" i="8"/>
  <c r="AD913" i="8" s="1"/>
  <c r="AC369" i="8"/>
  <c r="AD369" i="8" s="1"/>
  <c r="AG480" i="8"/>
  <c r="AH480" i="8" s="1"/>
  <c r="Y990" i="8"/>
  <c r="Z990" i="8" s="1"/>
  <c r="AG1038" i="8"/>
  <c r="AH1038" i="8" s="1"/>
  <c r="AK18" i="8"/>
  <c r="AL18" i="8" s="1"/>
  <c r="AS644" i="8"/>
  <c r="AS816" i="8"/>
  <c r="AO769" i="8"/>
  <c r="AP769" i="8" s="1"/>
  <c r="AS617" i="8"/>
  <c r="AC617" i="8"/>
  <c r="AD617" i="8" s="1"/>
  <c r="AK727" i="8"/>
  <c r="AL727" i="8" s="1"/>
  <c r="AS781" i="8"/>
  <c r="AC781" i="8"/>
  <c r="AD781" i="8" s="1"/>
  <c r="AS345" i="8"/>
  <c r="AS115" i="8"/>
  <c r="AC44" i="8"/>
  <c r="AD44" i="8" s="1"/>
  <c r="Y487" i="8"/>
  <c r="Z487" i="8" s="1"/>
  <c r="AO500" i="8"/>
  <c r="AP500" i="8" s="1"/>
  <c r="Y500" i="8"/>
  <c r="Z500" i="8" s="1"/>
  <c r="AG134" i="8"/>
  <c r="AH134" i="8" s="1"/>
  <c r="AK91" i="8"/>
  <c r="AL91" i="8" s="1"/>
  <c r="Y740" i="8"/>
  <c r="Z740" i="8" s="1"/>
  <c r="Y124" i="8"/>
  <c r="Z124" i="8" s="1"/>
  <c r="AK923" i="8"/>
  <c r="AL923" i="8" s="1"/>
  <c r="Y179" i="8"/>
  <c r="Z179" i="8" s="1"/>
  <c r="AC269" i="8"/>
  <c r="AD269" i="8" s="1"/>
  <c r="AK675" i="8"/>
  <c r="AL675" i="8" s="1"/>
  <c r="AO1095" i="8"/>
  <c r="AP1095" i="8" s="1"/>
  <c r="Y1095" i="8"/>
  <c r="Z1095" i="8" s="1"/>
  <c r="Y711" i="8"/>
  <c r="Z711" i="8" s="1"/>
  <c r="AK759" i="8"/>
  <c r="AL759" i="8" s="1"/>
  <c r="Y325" i="8"/>
  <c r="Z325" i="8" s="1"/>
  <c r="AO903" i="8"/>
  <c r="AP903" i="8" s="1"/>
  <c r="Y903" i="8"/>
  <c r="Z903" i="8" s="1"/>
  <c r="AS282" i="8"/>
  <c r="Y344" i="8"/>
  <c r="Z344" i="8" s="1"/>
  <c r="AG457" i="8"/>
  <c r="AH457" i="8" s="1"/>
  <c r="AO792" i="8"/>
  <c r="AP792" i="8" s="1"/>
  <c r="AK288" i="8"/>
  <c r="AL288" i="8" s="1"/>
  <c r="AO264" i="8"/>
  <c r="AP264" i="8" s="1"/>
  <c r="AS155" i="8"/>
  <c r="AK412" i="8"/>
  <c r="AL412" i="8" s="1"/>
  <c r="AO535" i="8"/>
  <c r="AP535" i="8" s="1"/>
  <c r="Y535" i="8"/>
  <c r="Z535" i="8" s="1"/>
  <c r="AS773" i="8"/>
  <c r="AK997" i="8"/>
  <c r="AL997" i="8" s="1"/>
  <c r="AO217" i="8"/>
  <c r="AP217" i="8" s="1"/>
  <c r="AO946" i="8"/>
  <c r="AP946" i="8" s="1"/>
  <c r="AS741" i="8"/>
  <c r="AS575" i="8"/>
  <c r="AC575" i="8"/>
  <c r="AD575" i="8" s="1"/>
  <c r="Y618" i="8"/>
  <c r="Z618" i="8" s="1"/>
  <c r="AC971" i="8"/>
  <c r="AD971" i="8" s="1"/>
  <c r="AO547" i="8"/>
  <c r="AP547" i="8" s="1"/>
  <c r="AC664" i="8"/>
  <c r="AD664" i="8" s="1"/>
  <c r="AO1092" i="8"/>
  <c r="AP1092" i="8" s="1"/>
  <c r="AG170" i="8"/>
  <c r="AH170" i="8" s="1"/>
  <c r="AO801" i="8"/>
  <c r="AP801" i="8" s="1"/>
  <c r="AG856" i="8"/>
  <c r="AH856" i="8" s="1"/>
  <c r="AC16" i="8"/>
  <c r="AD16" i="8" s="1"/>
  <c r="AO684" i="8"/>
  <c r="AP684" i="8" s="1"/>
  <c r="AG513" i="8"/>
  <c r="AH513" i="8" s="1"/>
  <c r="AC283" i="8"/>
  <c r="AD283" i="8" s="1"/>
  <c r="AS153" i="8"/>
  <c r="AC153" i="8"/>
  <c r="AD153" i="8" s="1"/>
  <c r="AO876" i="8"/>
  <c r="AP876" i="8" s="1"/>
  <c r="Y876" i="8"/>
  <c r="Z876" i="8" s="1"/>
  <c r="AK314" i="8"/>
  <c r="AL314" i="8" s="1"/>
  <c r="AC692" i="8"/>
  <c r="AD692" i="8" s="1"/>
  <c r="AO858" i="8"/>
  <c r="AP858" i="8" s="1"/>
  <c r="AK855" i="8"/>
  <c r="AL855" i="8" s="1"/>
  <c r="AS506" i="8"/>
  <c r="AG284" i="8"/>
  <c r="AH284" i="8" s="1"/>
  <c r="AG466" i="8"/>
  <c r="AH466" i="8" s="1"/>
  <c r="AS5" i="8"/>
  <c r="Y694" i="8"/>
  <c r="Z694" i="8" s="1"/>
  <c r="AC850" i="8"/>
  <c r="AD850" i="8" s="1"/>
  <c r="AS520" i="8"/>
  <c r="AS330" i="8"/>
  <c r="AK214" i="8"/>
  <c r="AL214" i="8" s="1"/>
  <c r="AG1000" i="8"/>
  <c r="AH1000" i="8" s="1"/>
  <c r="AO1063" i="8"/>
  <c r="AP1063" i="8" s="1"/>
  <c r="Y1063" i="8"/>
  <c r="Z1063" i="8" s="1"/>
  <c r="AG481" i="8"/>
  <c r="AH481" i="8" s="1"/>
  <c r="AC212" i="8"/>
  <c r="AD212" i="8" s="1"/>
  <c r="AO44" i="8"/>
  <c r="AP44" i="8" s="1"/>
  <c r="AS271" i="8"/>
  <c r="AO359" i="8"/>
  <c r="AP359" i="8" s="1"/>
  <c r="AS553" i="8"/>
  <c r="AS137" i="8"/>
  <c r="AK90" i="8"/>
  <c r="AL90" i="8" s="1"/>
  <c r="AO373" i="8"/>
  <c r="AP373" i="8" s="1"/>
  <c r="AO758" i="8"/>
  <c r="AP758" i="8" s="1"/>
  <c r="AK1008" i="8"/>
  <c r="AL1008" i="8" s="1"/>
  <c r="AO871" i="8"/>
  <c r="AP871" i="8" s="1"/>
  <c r="AS116" i="8"/>
  <c r="AS754" i="8"/>
  <c r="AS140" i="8"/>
  <c r="AC140" i="8"/>
  <c r="AD140" i="8" s="1"/>
  <c r="AK303" i="8"/>
  <c r="AL303" i="8" s="1"/>
  <c r="AG272" i="8"/>
  <c r="AH272" i="8" s="1"/>
  <c r="AC793" i="8"/>
  <c r="AD793" i="8" s="1"/>
  <c r="AG578" i="8"/>
  <c r="AH578" i="8" s="1"/>
  <c r="AK535" i="8"/>
  <c r="AL535" i="8" s="1"/>
  <c r="AG810" i="8"/>
  <c r="AH810" i="8" s="1"/>
  <c r="AG997" i="8"/>
  <c r="AH997" i="8" s="1"/>
  <c r="Y659" i="8"/>
  <c r="Z659" i="8" s="1"/>
  <c r="AC420" i="8"/>
  <c r="AD420" i="8" s="1"/>
  <c r="AK585" i="8"/>
  <c r="AL585" i="8" s="1"/>
  <c r="Y575" i="8"/>
  <c r="Z575" i="8" s="1"/>
  <c r="AC732" i="8"/>
  <c r="AD732" i="8" s="1"/>
  <c r="AO486" i="8"/>
  <c r="AP486" i="8" s="1"/>
  <c r="Y486" i="8"/>
  <c r="Z486" i="8" s="1"/>
  <c r="Y971" i="8"/>
  <c r="Z971" i="8" s="1"/>
  <c r="AC673" i="8"/>
  <c r="AD673" i="8" s="1"/>
  <c r="AG1060" i="8"/>
  <c r="AH1060" i="8" s="1"/>
  <c r="AC1034" i="8"/>
  <c r="AD1034" i="8" s="1"/>
  <c r="AG864" i="8"/>
  <c r="AH864" i="8" s="1"/>
  <c r="AO283" i="8"/>
  <c r="AP283" i="8" s="1"/>
  <c r="AS735" i="8"/>
  <c r="AO306" i="8"/>
  <c r="AP306" i="8" s="1"/>
  <c r="AS782" i="8"/>
  <c r="AS391" i="8"/>
  <c r="AS428" i="8"/>
  <c r="AS826" i="8"/>
  <c r="AO121" i="8"/>
  <c r="AP121" i="8" s="1"/>
  <c r="AK260" i="8"/>
  <c r="AL260" i="8" s="1"/>
  <c r="AK435" i="8"/>
  <c r="AL435" i="8" s="1"/>
  <c r="Y819" i="8"/>
  <c r="Z819" i="8" s="1"/>
  <c r="AO593" i="8"/>
  <c r="AP593" i="8" s="1"/>
  <c r="AG594" i="8"/>
  <c r="AH594" i="8" s="1"/>
  <c r="AO58" i="8"/>
  <c r="AP58" i="8" s="1"/>
  <c r="AS471" i="8"/>
  <c r="Y108" i="8"/>
  <c r="Z108" i="8" s="1"/>
  <c r="AS522" i="8"/>
  <c r="AK70" i="8"/>
  <c r="AL70" i="8" s="1"/>
  <c r="AO290" i="8"/>
  <c r="AP290" i="8" s="1"/>
  <c r="AK694" i="8"/>
  <c r="AL694" i="8" s="1"/>
  <c r="AC959" i="8"/>
  <c r="AD959" i="8" s="1"/>
  <c r="AO105" i="8"/>
  <c r="AP105" i="8" s="1"/>
  <c r="AS818" i="8"/>
  <c r="Y577" i="8"/>
  <c r="Z577" i="8" s="1"/>
  <c r="AO785" i="8"/>
  <c r="AP785" i="8" s="1"/>
  <c r="AS891" i="8"/>
  <c r="AC891" i="8"/>
  <c r="AD891" i="8" s="1"/>
  <c r="AO700" i="8"/>
  <c r="AP700" i="8" s="1"/>
  <c r="Y700" i="8"/>
  <c r="Z700" i="8" s="1"/>
  <c r="AK556" i="8"/>
  <c r="AL556" i="8" s="1"/>
  <c r="AO229" i="8"/>
  <c r="AP229" i="8" s="1"/>
  <c r="Y457" i="8"/>
  <c r="Z457" i="8" s="1"/>
  <c r="AS542" i="8"/>
  <c r="AK348" i="8"/>
  <c r="AL348" i="8" s="1"/>
  <c r="Y138" i="8"/>
  <c r="Z138" i="8" s="1"/>
  <c r="AO139" i="8"/>
  <c r="AP139" i="8" s="1"/>
  <c r="Y139" i="8"/>
  <c r="Z139" i="8" s="1"/>
  <c r="AS412" i="8"/>
  <c r="AC578" i="8"/>
  <c r="AD578" i="8" s="1"/>
  <c r="AO293" i="8"/>
  <c r="AP293" i="8" s="1"/>
  <c r="AK575" i="8"/>
  <c r="AL575" i="8" s="1"/>
  <c r="AG618" i="8"/>
  <c r="AH618" i="8" s="1"/>
  <c r="Y732" i="8"/>
  <c r="Z732" i="8" s="1"/>
  <c r="AC870" i="8"/>
  <c r="AD870" i="8" s="1"/>
  <c r="Y673" i="8"/>
  <c r="Z673" i="8" s="1"/>
  <c r="Y856" i="8"/>
  <c r="Z856" i="8" s="1"/>
  <c r="AS321" i="8"/>
  <c r="Y1034" i="8"/>
  <c r="Z1034" i="8" s="1"/>
  <c r="AK153" i="8"/>
  <c r="AL153" i="8" s="1"/>
  <c r="AG323" i="8"/>
  <c r="AH323" i="8" s="1"/>
  <c r="AK326" i="8"/>
  <c r="AL326" i="8" s="1"/>
  <c r="Y228" i="8"/>
  <c r="Z228" i="8" s="1"/>
  <c r="AS1051" i="8"/>
  <c r="Y302" i="8"/>
  <c r="Z302" i="8" s="1"/>
  <c r="Y482" i="8"/>
  <c r="Z482" i="8" s="1"/>
  <c r="AC586" i="8"/>
  <c r="AD586" i="8" s="1"/>
  <c r="AG1067" i="8"/>
  <c r="AH1067" i="8" s="1"/>
  <c r="AO199" i="8"/>
  <c r="AP199" i="8" s="1"/>
  <c r="AG70" i="8"/>
  <c r="AH70" i="8" s="1"/>
  <c r="AC728" i="8"/>
  <c r="AD728" i="8" s="1"/>
  <c r="AO538" i="8"/>
  <c r="AP538" i="8" s="1"/>
  <c r="AO581" i="8"/>
  <c r="AP581" i="8" s="1"/>
  <c r="AK898" i="8"/>
  <c r="AL898" i="8" s="1"/>
  <c r="AO777" i="8"/>
  <c r="AP777" i="8" s="1"/>
  <c r="AO266" i="8"/>
  <c r="AP266" i="8" s="1"/>
  <c r="Y266" i="8"/>
  <c r="Z266" i="8" s="1"/>
  <c r="Y558" i="8"/>
  <c r="Z558" i="8" s="1"/>
  <c r="AK624" i="8"/>
  <c r="AL624" i="8" s="1"/>
  <c r="AO300" i="8"/>
  <c r="AP300" i="8" s="1"/>
  <c r="AG1045" i="8"/>
  <c r="AH1045" i="8" s="1"/>
  <c r="AK726" i="8"/>
  <c r="AL726" i="8" s="1"/>
  <c r="AC45" i="8"/>
  <c r="AD45" i="8" s="1"/>
  <c r="AO1007" i="8"/>
  <c r="AP1007" i="8" s="1"/>
  <c r="AO564" i="8"/>
  <c r="AP564" i="8" s="1"/>
  <c r="Y564" i="8"/>
  <c r="Z564" i="8" s="1"/>
  <c r="AS716" i="8"/>
  <c r="AS462" i="8"/>
  <c r="Y697" i="8"/>
  <c r="Z697" i="8" s="1"/>
  <c r="AS670" i="8"/>
  <c r="AG610" i="8"/>
  <c r="AH610" i="8" s="1"/>
  <c r="AO485" i="8"/>
  <c r="AP485" i="8" s="1"/>
  <c r="AS1071" i="8"/>
  <c r="AG510" i="8"/>
  <c r="AH510" i="8" s="1"/>
  <c r="AS1107" i="8"/>
  <c r="AG982" i="8"/>
  <c r="AH982" i="8" s="1"/>
  <c r="AO881" i="8"/>
  <c r="AP881" i="8" s="1"/>
  <c r="AO636" i="8"/>
  <c r="AP636" i="8" s="1"/>
  <c r="Y627" i="8"/>
  <c r="Z627" i="8" s="1"/>
  <c r="AG21" i="8"/>
  <c r="AH21" i="8" s="1"/>
  <c r="Y689" i="8"/>
  <c r="Z689" i="8" s="1"/>
  <c r="AG493" i="8"/>
  <c r="AH493" i="8" s="1"/>
  <c r="AC503" i="8"/>
  <c r="AD503" i="8" s="1"/>
  <c r="AC426" i="8"/>
  <c r="AD426" i="8" s="1"/>
  <c r="AG791" i="8"/>
  <c r="AH791" i="8" s="1"/>
  <c r="AS72" i="8"/>
  <c r="AS955" i="8"/>
  <c r="AS534" i="8"/>
  <c r="AG161" i="8"/>
  <c r="AH161" i="8" s="1"/>
  <c r="AC942" i="8"/>
  <c r="AD942" i="8" s="1"/>
  <c r="AO809" i="8"/>
  <c r="AP809" i="8" s="1"/>
  <c r="AC1012" i="8"/>
  <c r="AD1012" i="8" s="1"/>
  <c r="AG1063" i="8"/>
  <c r="AH1063" i="8" s="1"/>
  <c r="AO481" i="8"/>
  <c r="AP481" i="8" s="1"/>
  <c r="AK212" i="8"/>
  <c r="AL212" i="8" s="1"/>
  <c r="Y461" i="8"/>
  <c r="Z461" i="8" s="1"/>
  <c r="AC778" i="8"/>
  <c r="AD778" i="8" s="1"/>
  <c r="AS101" i="8"/>
  <c r="AC101" i="8"/>
  <c r="AD101" i="8" s="1"/>
  <c r="AO844" i="8"/>
  <c r="AP844" i="8" s="1"/>
  <c r="Y218" i="8"/>
  <c r="Z218" i="8" s="1"/>
  <c r="AS472" i="8"/>
  <c r="Y201" i="8"/>
  <c r="Z201" i="8" s="1"/>
  <c r="AO651" i="8"/>
  <c r="AP651" i="8" s="1"/>
  <c r="AO710" i="8"/>
  <c r="AP710" i="8" s="1"/>
  <c r="Y710" i="8"/>
  <c r="Z710" i="8" s="1"/>
  <c r="AO444" i="8"/>
  <c r="AP444" i="8" s="1"/>
  <c r="AS47" i="8"/>
  <c r="AS322" i="8"/>
  <c r="Y1017" i="8"/>
  <c r="Z1017" i="8" s="1"/>
  <c r="AK460" i="8"/>
  <c r="AL460" i="8" s="1"/>
  <c r="AO1018" i="8"/>
  <c r="AP1018" i="8" s="1"/>
  <c r="AS187" i="8"/>
  <c r="AG747" i="8"/>
  <c r="AH747" i="8" s="1"/>
  <c r="AS559" i="8"/>
  <c r="AS400" i="8"/>
  <c r="AC1094" i="8"/>
  <c r="AD1094" i="8" s="1"/>
  <c r="AC897" i="8"/>
  <c r="AD897" i="8" s="1"/>
  <c r="AG1115" i="8"/>
  <c r="AH1115" i="8" s="1"/>
  <c r="Y699" i="8"/>
  <c r="Z699" i="8" s="1"/>
  <c r="Y949" i="8"/>
  <c r="Z949" i="8" s="1"/>
  <c r="AK863" i="8"/>
  <c r="AL863" i="8" s="1"/>
  <c r="Y169" i="8"/>
  <c r="Z169" i="8" s="1"/>
  <c r="Y979" i="8"/>
  <c r="Z979" i="8" s="1"/>
  <c r="AK736" i="8"/>
  <c r="AL736" i="8" s="1"/>
  <c r="Y745" i="8"/>
  <c r="Z745" i="8" s="1"/>
  <c r="Y351" i="8"/>
  <c r="Z351" i="8" s="1"/>
  <c r="AG665" i="8"/>
  <c r="AH665" i="8" s="1"/>
  <c r="AO235" i="8"/>
  <c r="AP235" i="8" s="1"/>
  <c r="AK600" i="8"/>
  <c r="AL600" i="8" s="1"/>
  <c r="AO1096" i="8"/>
  <c r="AP1096" i="8" s="1"/>
  <c r="AS901" i="8"/>
  <c r="AG1041" i="8"/>
  <c r="AH1041" i="8" s="1"/>
  <c r="AK948" i="8"/>
  <c r="AL948" i="8" s="1"/>
  <c r="AO353" i="8"/>
  <c r="AP353" i="8" s="1"/>
  <c r="AK256" i="8"/>
  <c r="AL256" i="8" s="1"/>
  <c r="AO197" i="8"/>
  <c r="AP197" i="8" s="1"/>
  <c r="AC688" i="8"/>
  <c r="AD688" i="8" s="1"/>
  <c r="AK620" i="8"/>
  <c r="AL620" i="8" s="1"/>
  <c r="AG654" i="8"/>
  <c r="AH654" i="8" s="1"/>
  <c r="AO517" i="8"/>
  <c r="AP517" i="8" s="1"/>
  <c r="AS803" i="8"/>
  <c r="AS1086" i="8"/>
  <c r="Y906" i="8"/>
  <c r="Z906" i="8" s="1"/>
  <c r="AC422" i="8"/>
  <c r="AD422" i="8" s="1"/>
  <c r="AC204" i="8"/>
  <c r="AD204" i="8" s="1"/>
  <c r="AC67" i="8"/>
  <c r="AD67" i="8" s="1"/>
  <c r="AG237" i="8"/>
  <c r="AH237" i="8" s="1"/>
  <c r="AG1010" i="8"/>
  <c r="AH1010" i="8" s="1"/>
  <c r="AS185" i="8"/>
  <c r="AG841" i="8"/>
  <c r="AH841" i="8" s="1"/>
  <c r="AS289" i="8"/>
  <c r="Y413" i="8"/>
  <c r="Z413" i="8" s="1"/>
  <c r="AG571" i="8"/>
  <c r="AH571" i="8" s="1"/>
  <c r="AK761" i="8"/>
  <c r="AL761" i="8" s="1"/>
  <c r="AG742" i="8"/>
  <c r="AH742" i="8" s="1"/>
  <c r="AS1025" i="8"/>
  <c r="AS1056" i="8"/>
  <c r="AC1056" i="8"/>
  <c r="AD1056" i="8" s="1"/>
  <c r="Y958" i="8"/>
  <c r="Z958" i="8" s="1"/>
  <c r="AC386" i="8"/>
  <c r="AD386" i="8" s="1"/>
  <c r="AG345" i="8"/>
  <c r="AH345" i="8" s="1"/>
  <c r="AK401" i="8"/>
  <c r="AL401" i="8" s="1"/>
  <c r="AK1057" i="8"/>
  <c r="AL1057" i="8" s="1"/>
  <c r="AG148" i="8"/>
  <c r="AH148" i="8" s="1"/>
  <c r="AK968" i="8"/>
  <c r="AL968" i="8" s="1"/>
  <c r="Y1044" i="8"/>
  <c r="Z1044" i="8" s="1"/>
  <c r="Y847" i="8"/>
  <c r="Z847" i="8" s="1"/>
  <c r="AG52" i="8"/>
  <c r="AH52" i="8" s="1"/>
  <c r="AO1016" i="8"/>
  <c r="AP1016" i="8" s="1"/>
  <c r="AS877" i="8"/>
  <c r="AC877" i="8"/>
  <c r="AD877" i="8" s="1"/>
  <c r="AS811" i="8"/>
  <c r="AS730" i="8"/>
  <c r="AC978" i="8"/>
  <c r="AD978" i="8" s="1"/>
  <c r="Y742" i="8"/>
  <c r="Z742" i="8" s="1"/>
  <c r="AS607" i="8"/>
  <c r="AO976" i="8"/>
  <c r="AP976" i="8" s="1"/>
  <c r="Y976" i="8"/>
  <c r="Z976" i="8" s="1"/>
  <c r="AS443" i="8"/>
  <c r="AS77" i="8"/>
  <c r="AK447" i="8"/>
  <c r="AL447" i="8" s="1"/>
  <c r="AG333" i="8"/>
  <c r="AH333" i="8" s="1"/>
  <c r="AS279" i="8"/>
  <c r="AC279" i="8"/>
  <c r="AD279" i="8" s="1"/>
  <c r="AS106" i="8"/>
  <c r="AC106" i="8"/>
  <c r="AD106" i="8" s="1"/>
  <c r="Y936" i="8"/>
  <c r="Z936" i="8" s="1"/>
  <c r="AC38" i="8"/>
  <c r="AD38" i="8" s="1"/>
  <c r="Y200" i="8"/>
  <c r="Z200" i="8" s="1"/>
  <c r="AK933" i="8"/>
  <c r="AL933" i="8" s="1"/>
  <c r="AS964" i="8"/>
  <c r="Y784" i="8"/>
  <c r="Z784" i="8" s="1"/>
  <c r="AS1033" i="8"/>
  <c r="AG639" i="8"/>
  <c r="AH639" i="8" s="1"/>
  <c r="AC525" i="8"/>
  <c r="AD525" i="8" s="1"/>
  <c r="AO1062" i="8"/>
  <c r="AP1062" i="8" s="1"/>
  <c r="AK528" i="8"/>
  <c r="AL528" i="8" s="1"/>
  <c r="AK697" i="8"/>
  <c r="AL697" i="8" s="1"/>
  <c r="AO637" i="8"/>
  <c r="AP637" i="8" s="1"/>
  <c r="AK431" i="8"/>
  <c r="AL431" i="8" s="1"/>
  <c r="Y670" i="8"/>
  <c r="Z670" i="8" s="1"/>
  <c r="AG1005" i="8"/>
  <c r="AH1005" i="8" s="1"/>
  <c r="Y1107" i="8"/>
  <c r="Z1107" i="8" s="1"/>
  <c r="AC982" i="8"/>
  <c r="AD982" i="8" s="1"/>
  <c r="AS21" i="8"/>
  <c r="AG543" i="8"/>
  <c r="AH543" i="8" s="1"/>
  <c r="Y51" i="8"/>
  <c r="Z51" i="8" s="1"/>
  <c r="AS493" i="8"/>
  <c r="AC493" i="8"/>
  <c r="AD493" i="8" s="1"/>
  <c r="AO503" i="8"/>
  <c r="AP503" i="8" s="1"/>
  <c r="Y503" i="8"/>
  <c r="Z503" i="8" s="1"/>
  <c r="AS68" i="8"/>
  <c r="AK621" i="8"/>
  <c r="AL621" i="8" s="1"/>
  <c r="AO632" i="8"/>
  <c r="AP632" i="8" s="1"/>
  <c r="Y632" i="8"/>
  <c r="Z632" i="8" s="1"/>
  <c r="AS693" i="8"/>
  <c r="AG799" i="8"/>
  <c r="AH799" i="8" s="1"/>
  <c r="AK4" i="8"/>
  <c r="AL4" i="8" s="1"/>
  <c r="AC10" i="8"/>
  <c r="AD10" i="8" s="1"/>
  <c r="AS27" i="8"/>
  <c r="AG61" i="8"/>
  <c r="AH61" i="8" s="1"/>
  <c r="AO724" i="8"/>
  <c r="AP724" i="8" s="1"/>
  <c r="AC963" i="8"/>
  <c r="AD963" i="8" s="1"/>
  <c r="AC998" i="8"/>
  <c r="AD998" i="8" s="1"/>
  <c r="Y159" i="8"/>
  <c r="Z159" i="8" s="1"/>
  <c r="AO1080" i="8"/>
  <c r="AP1080" i="8" s="1"/>
  <c r="AG1111" i="8"/>
  <c r="AH1111" i="8" s="1"/>
  <c r="AK932" i="8"/>
  <c r="AL932" i="8" s="1"/>
  <c r="AK1048" i="8"/>
  <c r="AL1048" i="8" s="1"/>
  <c r="AO520" i="8"/>
  <c r="AP520" i="8" s="1"/>
  <c r="AK251" i="8"/>
  <c r="AL251" i="8" s="1"/>
  <c r="AO330" i="8"/>
  <c r="AP330" i="8" s="1"/>
  <c r="Y928" i="8"/>
  <c r="Z928" i="8" s="1"/>
  <c r="AO601" i="8"/>
  <c r="AP601" i="8" s="1"/>
  <c r="AK1028" i="8"/>
  <c r="AL1028" i="8" s="1"/>
  <c r="AS614" i="8"/>
  <c r="AO1066" i="8"/>
  <c r="AP1066" i="8" s="1"/>
  <c r="AS1021" i="8"/>
  <c r="AC1021" i="8"/>
  <c r="AD1021" i="8" s="1"/>
  <c r="AO318" i="8"/>
  <c r="AP318" i="8" s="1"/>
  <c r="Y318" i="8"/>
  <c r="Z318" i="8" s="1"/>
  <c r="Y644" i="8"/>
  <c r="Z644" i="8" s="1"/>
  <c r="AG150" i="8"/>
  <c r="AH150" i="8" s="1"/>
  <c r="Y1053" i="8"/>
  <c r="Z1053" i="8" s="1"/>
  <c r="AC367" i="8"/>
  <c r="AD367" i="8" s="1"/>
  <c r="AS165" i="8"/>
  <c r="AG1012" i="8"/>
  <c r="AH1012" i="8" s="1"/>
  <c r="AG872" i="8"/>
  <c r="AH872" i="8" s="1"/>
  <c r="AK79" i="8"/>
  <c r="AL79" i="8" s="1"/>
  <c r="AG454" i="8"/>
  <c r="AH454" i="8" s="1"/>
  <c r="AG778" i="8"/>
  <c r="AH778" i="8" s="1"/>
  <c r="AO109" i="8"/>
  <c r="AP109" i="8" s="1"/>
  <c r="AO397" i="8"/>
  <c r="AP397" i="8" s="1"/>
  <c r="Y397" i="8"/>
  <c r="Z397" i="8" s="1"/>
  <c r="Y387" i="8"/>
  <c r="Z387" i="8" s="1"/>
  <c r="AO307" i="8"/>
  <c r="AP307" i="8" s="1"/>
  <c r="Y307" i="8"/>
  <c r="Z307" i="8" s="1"/>
  <c r="AG252" i="8"/>
  <c r="AH252" i="8" s="1"/>
  <c r="AG365" i="8"/>
  <c r="AH365" i="8" s="1"/>
  <c r="AS444" i="8"/>
  <c r="AS206" i="8"/>
  <c r="AC206" i="8"/>
  <c r="AD206" i="8" s="1"/>
  <c r="AK124" i="8"/>
  <c r="AL124" i="8" s="1"/>
  <c r="AS973" i="8"/>
  <c r="AC973" i="8"/>
  <c r="AD973" i="8" s="1"/>
  <c r="AS381" i="8"/>
  <c r="AC105" i="8"/>
  <c r="AD105" i="8" s="1"/>
  <c r="AS1106" i="8"/>
  <c r="AO880" i="8"/>
  <c r="AP880" i="8" s="1"/>
  <c r="AG322" i="8"/>
  <c r="AH322" i="8" s="1"/>
  <c r="Y87" i="8"/>
  <c r="Z87" i="8" s="1"/>
  <c r="AC465" i="8"/>
  <c r="AD465" i="8" s="1"/>
  <c r="AG806" i="8"/>
  <c r="AH806" i="8" s="1"/>
  <c r="AG469" i="8"/>
  <c r="AH469" i="8" s="1"/>
  <c r="AC1018" i="8"/>
  <c r="AD1018" i="8" s="1"/>
  <c r="AO831" i="8"/>
  <c r="AP831" i="8" s="1"/>
  <c r="Y908" i="8"/>
  <c r="Z908" i="8" s="1"/>
  <c r="AC1116" i="8"/>
  <c r="AD1116" i="8" s="1"/>
  <c r="AG1006" i="8"/>
  <c r="AH1006" i="8" s="1"/>
  <c r="AC169" i="8"/>
  <c r="AD169" i="8" s="1"/>
  <c r="AO750" i="8"/>
  <c r="AP750" i="8" s="1"/>
  <c r="AO736" i="8"/>
  <c r="AP736" i="8" s="1"/>
  <c r="AG634" i="8"/>
  <c r="AH634" i="8" s="1"/>
  <c r="AC194" i="8"/>
  <c r="AD194" i="8" s="1"/>
  <c r="AK311" i="8"/>
  <c r="AL311" i="8" s="1"/>
  <c r="AS729" i="8"/>
  <c r="Y842" i="8"/>
  <c r="Z842" i="8" s="1"/>
  <c r="AC1096" i="8"/>
  <c r="AD1096" i="8" s="1"/>
  <c r="AO948" i="8"/>
  <c r="AP948" i="8" s="1"/>
  <c r="AS353" i="8"/>
  <c r="AC353" i="8"/>
  <c r="AD353" i="8" s="1"/>
  <c r="AG886" i="8"/>
  <c r="AH886" i="8" s="1"/>
  <c r="AO942" i="8"/>
  <c r="AP942" i="8" s="1"/>
  <c r="Y942" i="8"/>
  <c r="Z942" i="8" s="1"/>
  <c r="AG1086" i="8"/>
  <c r="AH1086" i="8" s="1"/>
  <c r="Y534" i="8"/>
  <c r="Z534" i="8" s="1"/>
  <c r="AS613" i="8"/>
  <c r="AC613" i="8"/>
  <c r="AD613" i="8" s="1"/>
  <c r="AK237" i="8"/>
  <c r="AL237" i="8" s="1"/>
  <c r="AO385" i="8"/>
  <c r="AP385" i="8" s="1"/>
  <c r="Y385" i="8"/>
  <c r="Z385" i="8" s="1"/>
  <c r="AC539" i="8"/>
  <c r="AD539" i="8" s="1"/>
  <c r="AK1010" i="8"/>
  <c r="AL1010" i="8" s="1"/>
  <c r="Y714" i="8"/>
  <c r="Z714" i="8" s="1"/>
  <c r="AC94" i="8"/>
  <c r="AD94" i="8" s="1"/>
  <c r="AK408" i="8"/>
  <c r="AL408" i="8" s="1"/>
  <c r="AC598" i="8"/>
  <c r="AD598" i="8" s="1"/>
  <c r="AK841" i="8"/>
  <c r="AL841" i="8" s="1"/>
  <c r="AG847" i="8"/>
  <c r="AH847" i="8" s="1"/>
  <c r="AO761" i="8"/>
  <c r="AP761" i="8" s="1"/>
  <c r="AC205" i="8"/>
  <c r="AD205" i="8" s="1"/>
  <c r="AS733" i="8"/>
  <c r="AS871" i="8"/>
  <c r="AK762" i="8"/>
  <c r="AL762" i="8" s="1"/>
  <c r="AO75" i="8"/>
  <c r="AP75" i="8" s="1"/>
  <c r="AG410" i="8"/>
  <c r="AH410" i="8" s="1"/>
  <c r="AK835" i="8"/>
  <c r="AL835" i="8" s="1"/>
  <c r="AK819" i="8"/>
  <c r="AL819" i="8" s="1"/>
  <c r="AS855" i="8"/>
  <c r="AK210" i="8"/>
  <c r="AL210" i="8" s="1"/>
  <c r="AO774" i="8"/>
  <c r="AP774" i="8" s="1"/>
  <c r="Y774" i="8"/>
  <c r="Z774" i="8" s="1"/>
  <c r="AG374" i="8"/>
  <c r="AH374" i="8" s="1"/>
  <c r="Y934" i="8"/>
  <c r="Z934" i="8" s="1"/>
  <c r="AK294" i="8"/>
  <c r="AL294" i="8" s="1"/>
  <c r="Y35" i="8"/>
  <c r="Z35" i="8" s="1"/>
  <c r="AS927" i="8"/>
  <c r="AG1042" i="8"/>
  <c r="AH1042" i="8" s="1"/>
  <c r="AC840" i="8"/>
  <c r="AD840" i="8" s="1"/>
  <c r="Y955" i="8"/>
  <c r="Z955" i="8" s="1"/>
  <c r="AK1036" i="8"/>
  <c r="AL1036" i="8" s="1"/>
  <c r="AO20" i="8"/>
  <c r="AP20" i="8" s="1"/>
  <c r="AK892" i="8"/>
  <c r="AL892" i="8" s="1"/>
  <c r="AO89" i="8"/>
  <c r="AP89" i="8" s="1"/>
  <c r="AK231" i="8"/>
  <c r="AL231" i="8" s="1"/>
  <c r="AC207" i="8"/>
  <c r="AD207" i="8" s="1"/>
  <c r="AK320" i="8"/>
  <c r="AL320" i="8" s="1"/>
  <c r="AO116" i="8"/>
  <c r="AP116" i="8" s="1"/>
  <c r="AS677" i="8"/>
  <c r="AG630" i="8"/>
  <c r="AH630" i="8" s="1"/>
  <c r="Y614" i="8"/>
  <c r="Z614" i="8" s="1"/>
  <c r="Y624" i="8"/>
  <c r="Z624" i="8" s="1"/>
  <c r="AG405" i="8"/>
  <c r="AH405" i="8" s="1"/>
  <c r="Y43" i="8"/>
  <c r="Z43" i="8" s="1"/>
  <c r="Y611" i="8"/>
  <c r="Z611" i="8" s="1"/>
  <c r="AO996" i="8"/>
  <c r="AP996" i="8" s="1"/>
  <c r="AS621" i="8"/>
  <c r="AO161" i="8"/>
  <c r="AP161" i="8" s="1"/>
  <c r="AG1084" i="8"/>
  <c r="AH1084" i="8" s="1"/>
  <c r="AC179" i="8"/>
  <c r="AD179" i="8" s="1"/>
  <c r="AG69" i="8"/>
  <c r="AH69" i="8" s="1"/>
  <c r="AG320" i="8"/>
  <c r="AH320" i="8" s="1"/>
  <c r="AC126" i="8"/>
  <c r="AD126" i="8" s="1"/>
  <c r="AK406" i="8"/>
  <c r="AL406" i="8" s="1"/>
  <c r="AO849" i="8"/>
  <c r="AP849" i="8" s="1"/>
  <c r="AK1040" i="8"/>
  <c r="AL1040" i="8" s="1"/>
  <c r="AS990" i="8"/>
  <c r="AC814" i="8"/>
  <c r="AD814" i="8" s="1"/>
  <c r="AO443" i="8"/>
  <c r="AP443" i="8" s="1"/>
  <c r="AO135" i="8"/>
  <c r="AP135" i="8" s="1"/>
  <c r="Y135" i="8"/>
  <c r="Z135" i="8" s="1"/>
  <c r="Y937" i="8"/>
  <c r="Z937" i="8" s="1"/>
  <c r="AO1043" i="8"/>
  <c r="AP1043" i="8" s="1"/>
  <c r="Y1043" i="8"/>
  <c r="Z1043" i="8" s="1"/>
  <c r="AS256" i="8"/>
  <c r="AC809" i="8"/>
  <c r="AD809" i="8" s="1"/>
  <c r="AG534" i="8"/>
  <c r="AH534" i="8" s="1"/>
  <c r="AG977" i="8"/>
  <c r="AH977" i="8" s="1"/>
  <c r="AC563" i="8"/>
  <c r="AD563" i="8" s="1"/>
  <c r="AK757" i="8"/>
  <c r="AL757" i="8" s="1"/>
  <c r="AG995" i="8"/>
  <c r="AH995" i="8" s="1"/>
  <c r="AO923" i="8"/>
  <c r="AP923" i="8" s="1"/>
  <c r="AS455" i="8"/>
  <c r="AC1047" i="8"/>
  <c r="AD1047" i="8" s="1"/>
  <c r="AG434" i="8"/>
  <c r="AH434" i="8" s="1"/>
  <c r="AS861" i="8"/>
  <c r="AS987" i="8"/>
  <c r="AK587" i="8"/>
  <c r="AL587" i="8" s="1"/>
  <c r="AO947" i="8"/>
  <c r="AP947" i="8" s="1"/>
  <c r="AO757" i="8"/>
  <c r="AP757" i="8" s="1"/>
  <c r="Y757" i="8"/>
  <c r="Z757" i="8" s="1"/>
  <c r="AK995" i="8"/>
  <c r="AL995" i="8" s="1"/>
  <c r="AC143" i="8"/>
  <c r="AD143" i="8" s="1"/>
  <c r="Y1104" i="8"/>
  <c r="Z1104" i="8" s="1"/>
  <c r="AG1047" i="8"/>
  <c r="AH1047" i="8" s="1"/>
  <c r="AO1091" i="8"/>
  <c r="AP1091" i="8" s="1"/>
  <c r="Y862" i="8"/>
  <c r="Z862" i="8" s="1"/>
  <c r="AO1099" i="8"/>
  <c r="AP1099" i="8" s="1"/>
  <c r="AK1039" i="8"/>
  <c r="AL1039" i="8" s="1"/>
  <c r="AK856" i="8"/>
  <c r="AL856" i="8" s="1"/>
  <c r="AO626" i="8"/>
  <c r="AP626" i="8" s="1"/>
  <c r="AC833" i="8"/>
  <c r="AD833" i="8" s="1"/>
  <c r="AO782" i="8"/>
  <c r="AP782" i="8" s="1"/>
  <c r="AO391" i="8"/>
  <c r="AP391" i="8" s="1"/>
  <c r="AC962" i="8"/>
  <c r="AD962" i="8" s="1"/>
  <c r="AO182" i="8"/>
  <c r="AP182" i="8" s="1"/>
  <c r="AO227" i="8"/>
  <c r="AP227" i="8" s="1"/>
  <c r="AS692" i="8"/>
  <c r="AS718" i="8"/>
  <c r="Y759" i="8"/>
  <c r="Z759" i="8" s="1"/>
  <c r="AK733" i="8"/>
  <c r="AL733" i="8" s="1"/>
  <c r="AG1035" i="8"/>
  <c r="AH1035" i="8" s="1"/>
  <c r="AO988" i="8"/>
  <c r="AP988" i="8" s="1"/>
  <c r="AC1008" i="8"/>
  <c r="AD1008" i="8" s="1"/>
  <c r="AG152" i="8"/>
  <c r="AH152" i="8" s="1"/>
  <c r="AO754" i="8"/>
  <c r="AP754" i="8" s="1"/>
  <c r="Y754" i="8"/>
  <c r="Z754" i="8" s="1"/>
  <c r="AK504" i="8"/>
  <c r="AL504" i="8" s="1"/>
  <c r="AS88" i="8"/>
  <c r="Y121" i="8"/>
  <c r="Z121" i="8" s="1"/>
  <c r="Y561" i="8"/>
  <c r="Z561" i="8" s="1"/>
  <c r="AK1074" i="8"/>
  <c r="AL1074" i="8" s="1"/>
  <c r="AG1048" i="8"/>
  <c r="AH1048" i="8" s="1"/>
  <c r="AC281" i="8"/>
  <c r="AD281" i="8" s="1"/>
  <c r="AS547" i="8"/>
  <c r="AC638" i="8"/>
  <c r="AD638" i="8" s="1"/>
  <c r="AO829" i="8"/>
  <c r="AP829" i="8" s="1"/>
  <c r="AG84" i="8"/>
  <c r="AH84" i="8" s="1"/>
  <c r="AG879" i="8"/>
  <c r="AH879" i="8" s="1"/>
  <c r="AO66" i="8"/>
  <c r="AP66" i="8" s="1"/>
  <c r="AG346" i="8"/>
  <c r="AH346" i="8" s="1"/>
  <c r="AG414" i="8"/>
  <c r="AH414" i="8" s="1"/>
  <c r="AG470" i="8"/>
  <c r="AH470" i="8" s="1"/>
  <c r="AS785" i="8"/>
  <c r="Y748" i="8"/>
  <c r="Z748" i="8" s="1"/>
  <c r="AC903" i="8"/>
  <c r="AD903" i="8" s="1"/>
  <c r="AK282" i="8"/>
  <c r="AL282" i="8" s="1"/>
  <c r="Y914" i="8"/>
  <c r="Z914" i="8" s="1"/>
  <c r="AS700" i="8"/>
  <c r="AG871" i="8"/>
  <c r="AH871" i="8" s="1"/>
  <c r="AC378" i="8"/>
  <c r="AD378" i="8" s="1"/>
  <c r="AO320" i="8"/>
  <c r="AP320" i="8" s="1"/>
  <c r="Y320" i="8"/>
  <c r="Z320" i="8" s="1"/>
  <c r="AG734" i="8"/>
  <c r="AH734" i="8" s="1"/>
  <c r="AG463" i="8"/>
  <c r="AH463" i="8" s="1"/>
  <c r="AK596" i="8"/>
  <c r="AL596" i="8" s="1"/>
  <c r="AC945" i="8"/>
  <c r="AD945" i="8" s="1"/>
  <c r="AK542" i="8"/>
  <c r="AL542" i="8" s="1"/>
  <c r="AK449" i="8"/>
  <c r="AL449" i="8" s="1"/>
  <c r="AS578" i="8"/>
  <c r="Y244" i="8"/>
  <c r="Z244" i="8" s="1"/>
  <c r="AK707" i="8"/>
  <c r="AL707" i="8" s="1"/>
  <c r="AC954" i="8"/>
  <c r="AD954" i="8" s="1"/>
  <c r="AS295" i="8"/>
  <c r="Y110" i="8"/>
  <c r="Z110" i="8" s="1"/>
  <c r="Y113" i="8"/>
  <c r="Z113" i="8" s="1"/>
  <c r="AG591" i="8"/>
  <c r="AH591" i="8" s="1"/>
  <c r="Y257" i="8"/>
  <c r="Z257" i="8" s="1"/>
  <c r="Y796" i="8"/>
  <c r="Z796" i="8" s="1"/>
  <c r="AK428" i="8"/>
  <c r="AL428" i="8" s="1"/>
  <c r="AG63" i="8"/>
  <c r="AH63" i="8" s="1"/>
  <c r="AK404" i="8"/>
  <c r="AL404" i="8" s="1"/>
  <c r="AG209" i="8"/>
  <c r="AH209" i="8" s="1"/>
  <c r="AC1091" i="8"/>
  <c r="AD1091" i="8" s="1"/>
  <c r="Y1118" i="8"/>
  <c r="Z1118" i="8" s="1"/>
  <c r="AS862" i="8"/>
  <c r="AO176" i="8"/>
  <c r="AP176" i="8" s="1"/>
  <c r="Y1052" i="8"/>
  <c r="Z1052" i="8" s="1"/>
  <c r="AK140" i="8"/>
  <c r="AL140" i="8" s="1"/>
  <c r="AS1101" i="8"/>
  <c r="AK245" i="8"/>
  <c r="AL245" i="8" s="1"/>
  <c r="AS255" i="8"/>
  <c r="AG732" i="8"/>
  <c r="AH732" i="8" s="1"/>
  <c r="AS323" i="8"/>
  <c r="AC63" i="8"/>
  <c r="AD63" i="8" s="1"/>
  <c r="AC298" i="8"/>
  <c r="AD298" i="8" s="1"/>
  <c r="Y65" i="8"/>
  <c r="Z65" i="8" s="1"/>
  <c r="AG395" i="8"/>
  <c r="AH395" i="8" s="1"/>
  <c r="AC424" i="8"/>
  <c r="AD424" i="8" s="1"/>
  <c r="AO635" i="8"/>
  <c r="AP635" i="8" s="1"/>
  <c r="AO392" i="8"/>
  <c r="AP392" i="8" s="1"/>
  <c r="AC1048" i="8"/>
  <c r="AD1048" i="8" s="1"/>
  <c r="AK520" i="8"/>
  <c r="AL520" i="8" s="1"/>
  <c r="AG394" i="8"/>
  <c r="AH394" i="8" s="1"/>
  <c r="AS251" i="8"/>
  <c r="AG956" i="8"/>
  <c r="AH956" i="8" s="1"/>
  <c r="AC1117" i="8"/>
  <c r="AD1117" i="8" s="1"/>
  <c r="AC972" i="8"/>
  <c r="AD972" i="8" s="1"/>
  <c r="AO336" i="8"/>
  <c r="AP336" i="8" s="1"/>
  <c r="AG915" i="8"/>
  <c r="AH915" i="8" s="1"/>
  <c r="AK147" i="8"/>
  <c r="AL147" i="8" s="1"/>
  <c r="AO760" i="8"/>
  <c r="AP760" i="8" s="1"/>
  <c r="AS615" i="8"/>
  <c r="AK172" i="8"/>
  <c r="AL172" i="8" s="1"/>
  <c r="AC717" i="8"/>
  <c r="AD717" i="8" s="1"/>
  <c r="Y516" i="8"/>
  <c r="Z516" i="8" s="1"/>
  <c r="AC202" i="8"/>
  <c r="AD202" i="8" s="1"/>
  <c r="AC284" i="8"/>
  <c r="AD284" i="8" s="1"/>
  <c r="AC188" i="8"/>
  <c r="AD188" i="8" s="1"/>
  <c r="AG482" i="8"/>
  <c r="AH482" i="8" s="1"/>
  <c r="AO694" i="8"/>
  <c r="AP694" i="8" s="1"/>
  <c r="Y214" i="8"/>
  <c r="Z214" i="8" s="1"/>
  <c r="AK476" i="8"/>
  <c r="AL476" i="8" s="1"/>
  <c r="AG702" i="8"/>
  <c r="AH702" i="8" s="1"/>
  <c r="Y454" i="8"/>
  <c r="Z454" i="8" s="1"/>
  <c r="AG181" i="8"/>
  <c r="AH181" i="8" s="1"/>
  <c r="AS395" i="8"/>
  <c r="AK17" i="8"/>
  <c r="AL17" i="8" s="1"/>
  <c r="AC852" i="8"/>
  <c r="AD852" i="8" s="1"/>
  <c r="AG573" i="8"/>
  <c r="AH573" i="8" s="1"/>
  <c r="AC341" i="8"/>
  <c r="AD341" i="8" s="1"/>
  <c r="AG676" i="8"/>
  <c r="AH676" i="8" s="1"/>
  <c r="AS1003" i="8"/>
  <c r="AK896" i="8"/>
  <c r="AL896" i="8" s="1"/>
  <c r="AS589" i="8"/>
  <c r="AK958" i="8"/>
  <c r="AL958" i="8" s="1"/>
  <c r="AS79" i="8"/>
  <c r="AG101" i="8"/>
  <c r="AH101" i="8" s="1"/>
  <c r="AS817" i="8"/>
  <c r="AK427" i="8"/>
  <c r="AL427" i="8" s="1"/>
  <c r="AG147" i="8"/>
  <c r="AH147" i="8" s="1"/>
  <c r="Y279" i="8"/>
  <c r="Z279" i="8" s="1"/>
  <c r="AK276" i="8"/>
  <c r="AL276" i="8" s="1"/>
  <c r="AK444" i="8"/>
  <c r="AL444" i="8" s="1"/>
  <c r="AG392" i="8"/>
  <c r="AH392" i="8" s="1"/>
  <c r="AC65" i="8"/>
  <c r="AD65" i="8" s="1"/>
  <c r="AO956" i="8"/>
  <c r="AP956" i="8" s="1"/>
  <c r="AC380" i="8"/>
  <c r="AD380" i="8" s="1"/>
  <c r="Y481" i="8"/>
  <c r="Z481" i="8" s="1"/>
  <c r="AS234" i="8"/>
  <c r="AS166" i="8"/>
  <c r="AC35" i="8"/>
  <c r="AD35" i="8" s="1"/>
  <c r="AG740" i="8"/>
  <c r="AH740" i="8" s="1"/>
  <c r="AO488" i="8"/>
  <c r="AP488" i="8" s="1"/>
  <c r="AG964" i="8"/>
  <c r="AH964" i="8" s="1"/>
  <c r="AC505" i="8"/>
  <c r="AD505" i="8" s="1"/>
  <c r="AK489" i="8"/>
  <c r="AL489" i="8" s="1"/>
  <c r="AO779" i="8"/>
  <c r="AP779" i="8" s="1"/>
  <c r="Y779" i="8"/>
  <c r="Z779" i="8" s="1"/>
  <c r="AK36" i="8"/>
  <c r="AL36" i="8" s="1"/>
  <c r="AS277" i="8"/>
  <c r="AG189" i="8"/>
  <c r="AH189" i="8" s="1"/>
  <c r="AO1067" i="8"/>
  <c r="AP1067" i="8" s="1"/>
  <c r="AK519" i="8"/>
  <c r="AL519" i="8" s="1"/>
  <c r="AO53" i="8"/>
  <c r="AP53" i="8" s="1"/>
  <c r="AK558" i="8"/>
  <c r="AL558" i="8" s="1"/>
  <c r="AS150" i="8"/>
  <c r="AC150" i="8"/>
  <c r="AD150" i="8" s="1"/>
  <c r="Y726" i="8"/>
  <c r="Z726" i="8" s="1"/>
  <c r="AS753" i="8"/>
  <c r="AO909" i="8"/>
  <c r="AP909" i="8" s="1"/>
  <c r="AG918" i="8"/>
  <c r="AH918" i="8" s="1"/>
  <c r="AO417" i="8"/>
  <c r="AP417" i="8" s="1"/>
  <c r="AS447" i="8"/>
  <c r="AC447" i="8"/>
  <c r="AD447" i="8" s="1"/>
  <c r="Y98" i="8"/>
  <c r="Z98" i="8" s="1"/>
  <c r="AG242" i="8"/>
  <c r="AH242" i="8" s="1"/>
  <c r="Y752" i="8"/>
  <c r="Z752" i="8" s="1"/>
  <c r="AG26" i="8"/>
  <c r="AH26" i="8" s="1"/>
  <c r="AS178" i="8"/>
  <c r="Y442" i="8"/>
  <c r="Z442" i="8" s="1"/>
  <c r="AO40" i="8"/>
  <c r="AP40" i="8" s="1"/>
  <c r="Y40" i="8"/>
  <c r="Z40" i="8" s="1"/>
  <c r="AC568" i="8"/>
  <c r="AD568" i="8" s="1"/>
  <c r="AC725" i="8"/>
  <c r="AD725" i="8" s="1"/>
  <c r="AS74" i="8"/>
  <c r="AC74" i="8"/>
  <c r="AD74" i="8" s="1"/>
  <c r="AO968" i="8"/>
  <c r="AP968" i="8" s="1"/>
  <c r="AS926" i="8"/>
  <c r="AS549" i="8"/>
  <c r="AC652" i="8"/>
  <c r="AD652" i="8" s="1"/>
  <c r="AS1064" i="8"/>
  <c r="AG1080" i="8"/>
  <c r="AH1080" i="8" s="1"/>
  <c r="AO437" i="8"/>
  <c r="AP437" i="8" s="1"/>
  <c r="AG525" i="8"/>
  <c r="AH525" i="8" s="1"/>
  <c r="AC490" i="8"/>
  <c r="AD490" i="8" s="1"/>
  <c r="AO797" i="8"/>
  <c r="AP797" i="8" s="1"/>
  <c r="AO729" i="8"/>
  <c r="AP729" i="8" s="1"/>
  <c r="AO668" i="8"/>
  <c r="AP668" i="8" s="1"/>
  <c r="Y450" i="8"/>
  <c r="Z450" i="8" s="1"/>
  <c r="AS632" i="8"/>
  <c r="AO4" i="8"/>
  <c r="AP4" i="8" s="1"/>
  <c r="Y943" i="8"/>
  <c r="Z943" i="8" s="1"/>
  <c r="AG978" i="8"/>
  <c r="AH978" i="8" s="1"/>
  <c r="AG607" i="8"/>
  <c r="AH607" i="8" s="1"/>
  <c r="AK565" i="8"/>
  <c r="AL565" i="8" s="1"/>
  <c r="AS622" i="8"/>
  <c r="AG91" i="8"/>
  <c r="AH91" i="8" s="1"/>
  <c r="AK940" i="8"/>
  <c r="AL940" i="8" s="1"/>
  <c r="AS362" i="8"/>
  <c r="Y878" i="8"/>
  <c r="Z878" i="8" s="1"/>
  <c r="AK653" i="8"/>
  <c r="AL653" i="8" s="1"/>
  <c r="AO42" i="8"/>
  <c r="AP42" i="8" s="1"/>
  <c r="AO180" i="8"/>
  <c r="AP180" i="8" s="1"/>
  <c r="Y180" i="8"/>
  <c r="Z180" i="8" s="1"/>
  <c r="AK395" i="8"/>
  <c r="AL395" i="8" s="1"/>
  <c r="Y195" i="8"/>
  <c r="Z195" i="8" s="1"/>
  <c r="AS469" i="8"/>
  <c r="Y6" i="8"/>
  <c r="Z6" i="8" s="1"/>
  <c r="AO1001" i="8"/>
  <c r="AP1001" i="8" s="1"/>
  <c r="AS1042" i="8"/>
  <c r="AC310" i="8"/>
  <c r="AD310" i="8" s="1"/>
  <c r="AO608" i="8"/>
  <c r="AP608" i="8" s="1"/>
  <c r="AK23" i="8"/>
  <c r="AL23" i="8" s="1"/>
  <c r="Y440" i="8"/>
  <c r="Z440" i="8" s="1"/>
  <c r="AS30" i="8"/>
  <c r="AG565" i="8"/>
  <c r="AH565" i="8" s="1"/>
  <c r="AS765" i="8"/>
  <c r="AS1005" i="8"/>
  <c r="AS588" i="8"/>
  <c r="AK708" i="8"/>
  <c r="AL708" i="8" s="1"/>
  <c r="AC192" i="8"/>
  <c r="AD192" i="8" s="1"/>
  <c r="AG23" i="8"/>
  <c r="AH23" i="8" s="1"/>
  <c r="AK396" i="8"/>
  <c r="AL396" i="8" s="1"/>
  <c r="AC437" i="8"/>
  <c r="AD437" i="8" s="1"/>
  <c r="AK1111" i="8"/>
  <c r="AL1111" i="8" s="1"/>
  <c r="AG287" i="8"/>
  <c r="AH287" i="8" s="1"/>
  <c r="AS907" i="8"/>
  <c r="AG357" i="8"/>
  <c r="AH357" i="8" s="1"/>
  <c r="AC404" i="8"/>
  <c r="AD404" i="8" s="1"/>
  <c r="Y209" i="8"/>
  <c r="Z209" i="8" s="1"/>
  <c r="AO524" i="8"/>
  <c r="AP524" i="8" s="1"/>
  <c r="Y802" i="8"/>
  <c r="Z802" i="8" s="1"/>
  <c r="AK758" i="8"/>
  <c r="AL758" i="8" s="1"/>
  <c r="AC173" i="8"/>
  <c r="AD173" i="8" s="1"/>
  <c r="AK226" i="8"/>
  <c r="AL226" i="8" s="1"/>
  <c r="AC767" i="8"/>
  <c r="AD767" i="8" s="1"/>
  <c r="AO808" i="8"/>
  <c r="AP808" i="8" s="1"/>
  <c r="AK455" i="8"/>
  <c r="AL455" i="8" s="1"/>
  <c r="AS1104" i="8"/>
  <c r="AG657" i="8"/>
  <c r="AH657" i="8" s="1"/>
  <c r="AS211" i="8"/>
  <c r="Y248" i="8"/>
  <c r="Z248" i="8" s="1"/>
  <c r="Y832" i="8"/>
  <c r="Z832" i="8" s="1"/>
  <c r="AK264" i="8"/>
  <c r="AL264" i="8" s="1"/>
  <c r="AC11" i="8"/>
  <c r="AD11" i="8" s="1"/>
  <c r="AO377" i="8"/>
  <c r="AP377" i="8" s="1"/>
  <c r="AS540" i="8"/>
  <c r="AS402" i="8"/>
  <c r="Y64" i="8"/>
  <c r="Z64" i="8" s="1"/>
  <c r="AK334" i="8"/>
  <c r="AL334" i="8" s="1"/>
  <c r="AK861" i="8"/>
  <c r="AL861" i="8" s="1"/>
  <c r="AS524" i="8"/>
  <c r="AC802" i="8"/>
  <c r="AD802" i="8" s="1"/>
  <c r="AS923" i="8"/>
  <c r="Y1091" i="8"/>
  <c r="Z1091" i="8" s="1"/>
  <c r="AK1118" i="8"/>
  <c r="AL1118" i="8" s="1"/>
  <c r="AG663" i="8"/>
  <c r="AH663" i="8" s="1"/>
  <c r="AS587" i="8"/>
  <c r="AK176" i="8"/>
  <c r="AL176" i="8" s="1"/>
  <c r="AC733" i="8"/>
  <c r="AD733" i="8" s="1"/>
  <c r="AO1035" i="8"/>
  <c r="AP1035" i="8" s="1"/>
  <c r="AK683" i="8"/>
  <c r="AL683" i="8" s="1"/>
  <c r="AO46" i="8"/>
  <c r="AP46" i="8" s="1"/>
  <c r="Y152" i="8"/>
  <c r="Z152" i="8" s="1"/>
  <c r="AG754" i="8"/>
  <c r="AH754" i="8" s="1"/>
  <c r="AS734" i="8"/>
  <c r="AC463" i="8"/>
  <c r="AD463" i="8" s="1"/>
  <c r="AS274" i="8"/>
  <c r="AC240" i="8"/>
  <c r="AD240" i="8" s="1"/>
  <c r="AK495" i="8"/>
  <c r="AL495" i="8" s="1"/>
  <c r="AC95" i="8"/>
  <c r="AD95" i="8" s="1"/>
  <c r="AG953" i="8"/>
  <c r="AH953" i="8" s="1"/>
  <c r="Y281" i="8"/>
  <c r="Z281" i="8" s="1"/>
  <c r="AG686" i="8"/>
  <c r="AH686" i="8" s="1"/>
  <c r="AK518" i="8"/>
  <c r="AL518" i="8" s="1"/>
  <c r="AG452" i="8"/>
  <c r="AH452" i="8" s="1"/>
  <c r="AK1060" i="8"/>
  <c r="AL1060" i="8" s="1"/>
  <c r="Y838" i="8"/>
  <c r="Z838" i="8" s="1"/>
  <c r="AO88" i="8"/>
  <c r="AP88" i="8" s="1"/>
  <c r="AO376" i="8"/>
  <c r="AP376" i="8" s="1"/>
  <c r="AK577" i="8"/>
  <c r="AL577" i="8" s="1"/>
  <c r="AG99" i="8"/>
  <c r="AH99" i="8" s="1"/>
  <c r="AC359" i="8"/>
  <c r="AD359" i="8" s="1"/>
  <c r="Y86" i="8"/>
  <c r="Z86" i="8" s="1"/>
  <c r="AG804" i="8"/>
  <c r="AH804" i="8" s="1"/>
  <c r="AC1052" i="8"/>
  <c r="AD1052" i="8" s="1"/>
  <c r="AO583" i="8"/>
  <c r="AP583" i="8" s="1"/>
  <c r="AK407" i="8"/>
  <c r="AL407" i="8" s="1"/>
  <c r="AG903" i="8"/>
  <c r="AH903" i="8" s="1"/>
  <c r="AO282" i="8"/>
  <c r="AP282" i="8" s="1"/>
  <c r="Y758" i="8"/>
  <c r="Z758" i="8" s="1"/>
  <c r="Y1008" i="8"/>
  <c r="Z1008" i="8" s="1"/>
  <c r="AK768" i="8"/>
  <c r="AL768" i="8" s="1"/>
  <c r="AO81" i="8"/>
  <c r="AP81" i="8" s="1"/>
  <c r="Y81" i="8"/>
  <c r="Z81" i="8" s="1"/>
  <c r="AG116" i="8"/>
  <c r="AH116" i="8" s="1"/>
  <c r="AO28" i="8"/>
  <c r="AP28" i="8" s="1"/>
  <c r="Y140" i="8"/>
  <c r="Z140" i="8" s="1"/>
  <c r="Y245" i="8"/>
  <c r="Z245" i="8" s="1"/>
  <c r="Y916" i="8"/>
  <c r="Z916" i="8" s="1"/>
  <c r="AK349" i="8"/>
  <c r="AL349" i="8" s="1"/>
  <c r="AG504" i="8"/>
  <c r="AH504" i="8" s="1"/>
  <c r="AS229" i="8"/>
  <c r="AC229" i="8"/>
  <c r="AD229" i="8" s="1"/>
  <c r="AK827" i="8"/>
  <c r="AL827" i="8" s="1"/>
  <c r="AO173" i="8"/>
  <c r="AP173" i="8" s="1"/>
  <c r="Y382" i="8"/>
  <c r="Z382" i="8" s="1"/>
  <c r="AK243" i="8"/>
  <c r="AL243" i="8" s="1"/>
  <c r="AG11" i="8"/>
  <c r="AH11" i="8" s="1"/>
  <c r="AS377" i="8"/>
  <c r="AC64" i="8"/>
  <c r="AD64" i="8" s="1"/>
  <c r="AO334" i="8"/>
  <c r="AP334" i="8" s="1"/>
  <c r="Y334" i="8"/>
  <c r="Z334" i="8" s="1"/>
  <c r="AC348" i="8"/>
  <c r="AD348" i="8" s="1"/>
  <c r="Y264" i="8"/>
  <c r="Z264" i="8" s="1"/>
  <c r="AO226" i="8"/>
  <c r="AP226" i="8" s="1"/>
  <c r="AS75" i="8"/>
  <c r="Y773" i="8"/>
  <c r="Z773" i="8" s="1"/>
  <c r="AG275" i="8"/>
  <c r="AH275" i="8" s="1"/>
  <c r="AK550" i="8"/>
  <c r="AL550" i="8" s="1"/>
  <c r="Y459" i="8"/>
  <c r="Z459" i="8" s="1"/>
  <c r="AG486" i="8"/>
  <c r="AH486" i="8" s="1"/>
  <c r="AC286" i="8"/>
  <c r="AD286" i="8" s="1"/>
  <c r="Y911" i="8"/>
  <c r="Z911" i="8" s="1"/>
  <c r="AK838" i="8"/>
  <c r="AL838" i="8" s="1"/>
  <c r="AO1054" i="8"/>
  <c r="AP1054" i="8" s="1"/>
  <c r="AG764" i="8"/>
  <c r="AH764" i="8" s="1"/>
  <c r="AS567" i="8"/>
  <c r="AC953" i="8"/>
  <c r="AD953" i="8" s="1"/>
  <c r="AG309" i="8"/>
  <c r="AH309" i="8" s="1"/>
  <c r="Y338" i="8"/>
  <c r="Z338" i="8" s="1"/>
  <c r="AS679" i="8"/>
  <c r="AC679" i="8"/>
  <c r="AD679" i="8" s="1"/>
  <c r="AS452" i="8"/>
  <c r="AC92" i="8"/>
  <c r="AD92" i="8" s="1"/>
  <c r="AO580" i="8"/>
  <c r="AP580" i="8" s="1"/>
  <c r="AK869" i="8"/>
  <c r="AL869" i="8" s="1"/>
  <c r="AS261" i="8"/>
  <c r="AC261" i="8"/>
  <c r="AD261" i="8" s="1"/>
  <c r="Y661" i="8"/>
  <c r="Z661" i="8" s="1"/>
  <c r="AK129" i="8"/>
  <c r="AL129" i="8" s="1"/>
  <c r="AG356" i="8"/>
  <c r="AH356" i="8" s="1"/>
  <c r="AS37" i="8"/>
  <c r="AK302" i="8"/>
  <c r="AL302" i="8" s="1"/>
  <c r="AO625" i="8"/>
  <c r="AP625" i="8" s="1"/>
  <c r="AK885" i="8"/>
  <c r="AL885" i="8" s="1"/>
  <c r="AK818" i="8"/>
  <c r="AL818" i="8" s="1"/>
  <c r="AS432" i="8"/>
  <c r="Y269" i="8"/>
  <c r="Z269" i="8" s="1"/>
  <c r="AK328" i="8"/>
  <c r="AL328" i="8" s="1"/>
  <c r="AC804" i="8"/>
  <c r="AD804" i="8" s="1"/>
  <c r="AS253" i="8"/>
  <c r="AK700" i="8"/>
  <c r="AL700" i="8" s="1"/>
  <c r="AS556" i="8"/>
  <c r="AC457" i="8"/>
  <c r="AD457" i="8" s="1"/>
  <c r="AC857" i="8"/>
  <c r="AD857" i="8" s="1"/>
  <c r="AO78" i="8"/>
  <c r="AP78" i="8" s="1"/>
  <c r="Y595" i="8"/>
  <c r="Z595" i="8" s="1"/>
  <c r="Y3" i="8"/>
  <c r="Z3" i="8" s="1"/>
  <c r="AK217" i="8"/>
  <c r="AL217" i="8" s="1"/>
  <c r="AG354" i="8"/>
  <c r="AH354" i="8" s="1"/>
  <c r="AS13" i="8"/>
  <c r="AO250" i="8"/>
  <c r="AP250" i="8" s="1"/>
  <c r="Y250" i="8"/>
  <c r="Z250" i="8" s="1"/>
  <c r="AG569" i="8"/>
  <c r="AH569" i="8" s="1"/>
  <c r="AO420" i="8"/>
  <c r="AP420" i="8" s="1"/>
  <c r="AK1022" i="8"/>
  <c r="AL1022" i="8" s="1"/>
  <c r="AC604" i="8"/>
  <c r="AD604" i="8" s="1"/>
  <c r="AG924" i="8"/>
  <c r="AH924" i="8" s="1"/>
  <c r="AO484" i="8"/>
  <c r="AP484" i="8" s="1"/>
  <c r="AK868" i="8"/>
  <c r="AL868" i="8" s="1"/>
  <c r="Y286" i="8"/>
  <c r="Z286" i="8" s="1"/>
  <c r="AG870" i="8"/>
  <c r="AH870" i="8" s="1"/>
  <c r="AS1026" i="8"/>
  <c r="AC1026" i="8"/>
  <c r="AD1026" i="8" s="1"/>
  <c r="AO1024" i="8"/>
  <c r="AP1024" i="8" s="1"/>
  <c r="Y104" i="8"/>
  <c r="Z104" i="8" s="1"/>
  <c r="AK1054" i="8"/>
  <c r="AL1054" i="8" s="1"/>
  <c r="AG1034" i="8"/>
  <c r="AH1034" i="8" s="1"/>
  <c r="AC864" i="8"/>
  <c r="AD864" i="8" s="1"/>
  <c r="AO111" i="8"/>
  <c r="AP111" i="8" s="1"/>
  <c r="Y111" i="8"/>
  <c r="Z111" i="8" s="1"/>
  <c r="Y492" i="8"/>
  <c r="Z492" i="8" s="1"/>
  <c r="AK283" i="8"/>
  <c r="AL283" i="8" s="1"/>
  <c r="AS315" i="8"/>
  <c r="AG849" i="8"/>
  <c r="AH849" i="8" s="1"/>
  <c r="AS947" i="8"/>
  <c r="Y404" i="8"/>
  <c r="Z404" i="8" s="1"/>
  <c r="AK524" i="8"/>
  <c r="AL524" i="8" s="1"/>
  <c r="AG757" i="8"/>
  <c r="AH757" i="8" s="1"/>
  <c r="AS756" i="8"/>
  <c r="AO755" i="8"/>
  <c r="AP755" i="8" s="1"/>
  <c r="Y755" i="8"/>
  <c r="Z755" i="8" s="1"/>
  <c r="Y220" i="8"/>
  <c r="Z220" i="8" s="1"/>
  <c r="Y923" i="8"/>
  <c r="Z923" i="8" s="1"/>
  <c r="Y143" i="8"/>
  <c r="Z143" i="8" s="1"/>
  <c r="AC663" i="8"/>
  <c r="AD663" i="8" s="1"/>
  <c r="Y587" i="8"/>
  <c r="Z587" i="8" s="1"/>
  <c r="AO432" i="8"/>
  <c r="AP432" i="8" s="1"/>
  <c r="AS577" i="8"/>
  <c r="Y804" i="8"/>
  <c r="Z804" i="8" s="1"/>
  <c r="AO211" i="8"/>
  <c r="AP211" i="8" s="1"/>
  <c r="AO788" i="8"/>
  <c r="AP788" i="8" s="1"/>
  <c r="AS83" i="8"/>
  <c r="AC371" i="8"/>
  <c r="AD371" i="8" s="1"/>
  <c r="Y352" i="8"/>
  <c r="Z352" i="8" s="1"/>
  <c r="AG90" i="8"/>
  <c r="AH90" i="8" s="1"/>
  <c r="AK274" i="8"/>
  <c r="AL274" i="8" s="1"/>
  <c r="AG758" i="8"/>
  <c r="AH758" i="8" s="1"/>
  <c r="Y240" i="8"/>
  <c r="Z240" i="8" s="1"/>
  <c r="AK207" i="8"/>
  <c r="AL207" i="8" s="1"/>
  <c r="AC988" i="8"/>
  <c r="AD988" i="8" s="1"/>
  <c r="AK698" i="8"/>
  <c r="AL698" i="8" s="1"/>
  <c r="AK46" i="8"/>
  <c r="AL46" i="8" s="1"/>
  <c r="AG28" i="8"/>
  <c r="AH28" i="8" s="1"/>
  <c r="AK416" i="8"/>
  <c r="AL416" i="8" s="1"/>
  <c r="AK965" i="8"/>
  <c r="AL965" i="8" s="1"/>
  <c r="AS916" i="8"/>
  <c r="AO504" i="8"/>
  <c r="AP504" i="8" s="1"/>
  <c r="AG167" i="8"/>
  <c r="AH167" i="8" s="1"/>
  <c r="AG173" i="8"/>
  <c r="AH173" i="8" s="1"/>
  <c r="Y11" i="8"/>
  <c r="Z11" i="8" s="1"/>
  <c r="AO540" i="8"/>
  <c r="AP540" i="8" s="1"/>
  <c r="AK421" i="8"/>
  <c r="AL421" i="8" s="1"/>
  <c r="Y945" i="8"/>
  <c r="Z945" i="8" s="1"/>
  <c r="AK479" i="8"/>
  <c r="AL479" i="8" s="1"/>
  <c r="AG542" i="8"/>
  <c r="AH542" i="8" s="1"/>
  <c r="AO402" i="8"/>
  <c r="AP402" i="8" s="1"/>
  <c r="Y160" i="8"/>
  <c r="Z160" i="8" s="1"/>
  <c r="AK75" i="8"/>
  <c r="AL75" i="8" s="1"/>
  <c r="AG293" i="8"/>
  <c r="AH293" i="8" s="1"/>
  <c r="AO275" i="8"/>
  <c r="AP275" i="8" s="1"/>
  <c r="AO659" i="8"/>
  <c r="AP659" i="8" s="1"/>
  <c r="AK741" i="8"/>
  <c r="AL741" i="8" s="1"/>
  <c r="AG281" i="8"/>
  <c r="AH281" i="8" s="1"/>
  <c r="AK612" i="8"/>
  <c r="AL612" i="8" s="1"/>
  <c r="AK338" i="8"/>
  <c r="AL338" i="8" s="1"/>
  <c r="AG845" i="8"/>
  <c r="AH845" i="8" s="1"/>
  <c r="AC547" i="8"/>
  <c r="AD547" i="8" s="1"/>
  <c r="AK721" i="8"/>
  <c r="AL721" i="8" s="1"/>
  <c r="AC839" i="8"/>
  <c r="AD839" i="8" s="1"/>
  <c r="AO92" i="8"/>
  <c r="AP92" i="8" s="1"/>
  <c r="Y92" i="8"/>
  <c r="Z92" i="8" s="1"/>
  <c r="AK16" i="8"/>
  <c r="AL16" i="8" s="1"/>
  <c r="AC1011" i="8"/>
  <c r="AD1011" i="8" s="1"/>
  <c r="AG869" i="8"/>
  <c r="AH869" i="8" s="1"/>
  <c r="AC794" i="8"/>
  <c r="AD794" i="8" s="1"/>
  <c r="AK829" i="8"/>
  <c r="AL829" i="8" s="1"/>
  <c r="AG31" i="8"/>
  <c r="AH31" i="8" s="1"/>
  <c r="Y947" i="8"/>
  <c r="Z947" i="8" s="1"/>
  <c r="AK357" i="8"/>
  <c r="AL357" i="8" s="1"/>
  <c r="AS795" i="8"/>
  <c r="AK755" i="8"/>
  <c r="AL755" i="8" s="1"/>
  <c r="AG767" i="8"/>
  <c r="AH767" i="8" s="1"/>
  <c r="AS808" i="8"/>
  <c r="AO455" i="8"/>
  <c r="AP455" i="8" s="1"/>
  <c r="Y1047" i="8"/>
  <c r="Z1047" i="8" s="1"/>
  <c r="AK657" i="8"/>
  <c r="AL657" i="8" s="1"/>
  <c r="AK804" i="8"/>
  <c r="AL804" i="8" s="1"/>
  <c r="AO843" i="8"/>
  <c r="AP843" i="8" s="1"/>
  <c r="AS921" i="8"/>
  <c r="AS759" i="8"/>
  <c r="AG274" i="8"/>
  <c r="AH274" i="8" s="1"/>
  <c r="AK871" i="8"/>
  <c r="AL871" i="8" s="1"/>
  <c r="AS320" i="8"/>
  <c r="AO669" i="8"/>
  <c r="AP669" i="8" s="1"/>
  <c r="AS28" i="8"/>
  <c r="AO537" i="8"/>
  <c r="AP537" i="8" s="1"/>
  <c r="AO439" i="8"/>
  <c r="AP439" i="8" s="1"/>
  <c r="AG965" i="8"/>
  <c r="AH965" i="8" s="1"/>
  <c r="AC916" i="8"/>
  <c r="AD916" i="8" s="1"/>
  <c r="AS167" i="8"/>
  <c r="AS382" i="8"/>
  <c r="Y243" i="8"/>
  <c r="Z243" i="8" s="1"/>
  <c r="AS596" i="8"/>
  <c r="AG421" i="8"/>
  <c r="AH421" i="8" s="1"/>
  <c r="AS415" i="8"/>
  <c r="AO554" i="8"/>
  <c r="AP554" i="8" s="1"/>
  <c r="AO303" i="8"/>
  <c r="AP303" i="8" s="1"/>
  <c r="AS288" i="8"/>
  <c r="Y793" i="8"/>
  <c r="Z793" i="8" s="1"/>
  <c r="Y495" i="8"/>
  <c r="Z495" i="8" s="1"/>
  <c r="AO354" i="8"/>
  <c r="AP354" i="8" s="1"/>
  <c r="Y364" i="8"/>
  <c r="Z364" i="8" s="1"/>
  <c r="AO685" i="8"/>
  <c r="AP685" i="8" s="1"/>
  <c r="AO518" i="8"/>
  <c r="AP518" i="8" s="1"/>
  <c r="AG612" i="8"/>
  <c r="AH612" i="8" s="1"/>
  <c r="AO732" i="8"/>
  <c r="AP732" i="8" s="1"/>
  <c r="AS868" i="8"/>
  <c r="AS268" i="8"/>
  <c r="AC268" i="8"/>
  <c r="AD268" i="8" s="1"/>
  <c r="AO1029" i="8"/>
  <c r="AP1029" i="8" s="1"/>
  <c r="AK270" i="8"/>
  <c r="AL270" i="8" s="1"/>
  <c r="AS845" i="8"/>
  <c r="AC845" i="8"/>
  <c r="AD845" i="8" s="1"/>
  <c r="AO342" i="8"/>
  <c r="AP342" i="8" s="1"/>
  <c r="Y342" i="8"/>
  <c r="Z342" i="8" s="1"/>
  <c r="Y468" i="8"/>
  <c r="Z468" i="8" s="1"/>
  <c r="AG673" i="8"/>
  <c r="AH673" i="8" s="1"/>
  <c r="AS1082" i="8"/>
  <c r="AO1060" i="8"/>
  <c r="AP1060" i="8" s="1"/>
  <c r="AG721" i="8"/>
  <c r="AH721" i="8" s="1"/>
  <c r="AS473" i="8"/>
  <c r="AC473" i="8"/>
  <c r="AD473" i="8" s="1"/>
  <c r="AO836" i="8"/>
  <c r="AP836" i="8" s="1"/>
  <c r="AO1034" i="8"/>
  <c r="AP1034" i="8" s="1"/>
  <c r="AK864" i="8"/>
  <c r="AL864" i="8" s="1"/>
  <c r="AG684" i="8"/>
  <c r="AH684" i="8" s="1"/>
  <c r="AK261" i="8"/>
  <c r="AL261" i="8" s="1"/>
  <c r="AS50" i="8"/>
  <c r="AO590" i="8"/>
  <c r="AP590" i="8" s="1"/>
  <c r="AS129" i="8"/>
  <c r="Y356" i="8"/>
  <c r="Z356" i="8" s="1"/>
  <c r="AS267" i="8"/>
  <c r="AO32" i="8"/>
  <c r="AP32" i="8" s="1"/>
  <c r="AS566" i="8"/>
  <c r="AK661" i="8"/>
  <c r="AL661" i="8" s="1"/>
  <c r="AS590" i="8"/>
  <c r="AC590" i="8"/>
  <c r="AD590" i="8" s="1"/>
  <c r="AO925" i="8"/>
  <c r="AP925" i="8" s="1"/>
  <c r="AG129" i="8"/>
  <c r="AH129" i="8" s="1"/>
  <c r="AS356" i="8"/>
  <c r="AC103" i="8"/>
  <c r="AD103" i="8" s="1"/>
  <c r="Y37" i="8"/>
  <c r="Z37" i="8" s="1"/>
  <c r="AK383" i="8"/>
  <c r="AL383" i="8" s="1"/>
  <c r="AG175" i="8"/>
  <c r="AH175" i="8" s="1"/>
  <c r="AG876" i="8"/>
  <c r="AH876" i="8" s="1"/>
  <c r="AG667" i="8"/>
  <c r="AH667" i="8" s="1"/>
  <c r="AS66" i="8"/>
  <c r="AC66" i="8"/>
  <c r="AD66" i="8" s="1"/>
  <c r="AO419" i="8"/>
  <c r="AP419" i="8" s="1"/>
  <c r="Y419" i="8"/>
  <c r="Z419" i="8" s="1"/>
  <c r="AS580" i="8"/>
  <c r="AC326" i="8"/>
  <c r="AD326" i="8" s="1"/>
  <c r="AO331" i="8"/>
  <c r="AP331" i="8" s="1"/>
  <c r="Y331" i="8"/>
  <c r="Z331" i="8" s="1"/>
  <c r="AK826" i="8"/>
  <c r="AL826" i="8" s="1"/>
  <c r="AG7" i="8"/>
  <c r="AH7" i="8" s="1"/>
  <c r="AS55" i="8"/>
  <c r="AC55" i="8"/>
  <c r="AD55" i="8" s="1"/>
  <c r="AO835" i="8"/>
  <c r="AP835" i="8" s="1"/>
  <c r="Y1078" i="8"/>
  <c r="Z1078" i="8" s="1"/>
  <c r="Y677" i="8"/>
  <c r="Z677" i="8" s="1"/>
  <c r="AC121" i="8"/>
  <c r="AD121" i="8" s="1"/>
  <c r="AO790" i="8"/>
  <c r="AP790" i="8" s="1"/>
  <c r="Y790" i="8"/>
  <c r="Z790" i="8" s="1"/>
  <c r="AK630" i="8"/>
  <c r="AL630" i="8" s="1"/>
  <c r="Y533" i="8"/>
  <c r="Z533" i="8" s="1"/>
  <c r="AC837" i="8"/>
  <c r="AD837" i="8" s="1"/>
  <c r="Y505" i="8"/>
  <c r="Z505" i="8" s="1"/>
  <c r="AO552" i="8"/>
  <c r="AP552" i="8" s="1"/>
  <c r="AC616" i="8"/>
  <c r="AD616" i="8" s="1"/>
  <c r="Y1074" i="8"/>
  <c r="Z1074" i="8" s="1"/>
  <c r="AC172" i="8"/>
  <c r="AD172" i="8" s="1"/>
  <c r="AO34" i="8"/>
  <c r="AP34" i="8" s="1"/>
  <c r="Y34" i="8"/>
  <c r="Z34" i="8" s="1"/>
  <c r="AO158" i="8"/>
  <c r="AP158" i="8" s="1"/>
  <c r="AG456" i="8"/>
  <c r="AH456" i="8" s="1"/>
  <c r="AO273" i="8"/>
  <c r="AP273" i="8" s="1"/>
  <c r="AK236" i="8"/>
  <c r="AL236" i="8" s="1"/>
  <c r="AG188" i="8"/>
  <c r="AH188" i="8" s="1"/>
  <c r="AO920" i="8"/>
  <c r="AP920" i="8" s="1"/>
  <c r="AK466" i="8"/>
  <c r="AL466" i="8" s="1"/>
  <c r="AS640" i="8"/>
  <c r="AO429" i="8"/>
  <c r="AP429" i="8" s="1"/>
  <c r="AO5" i="8"/>
  <c r="AP5" i="8" s="1"/>
  <c r="AS258" i="8"/>
  <c r="AC258" i="8"/>
  <c r="AD258" i="8" s="1"/>
  <c r="AO254" i="8"/>
  <c r="AP254" i="8" s="1"/>
  <c r="Y254" i="8"/>
  <c r="Z254" i="8" s="1"/>
  <c r="AC392" i="8"/>
  <c r="AD392" i="8" s="1"/>
  <c r="AO56" i="8"/>
  <c r="AP56" i="8" s="1"/>
  <c r="Y56" i="8"/>
  <c r="Z56" i="8" s="1"/>
  <c r="AS822" i="8"/>
  <c r="Y834" i="8"/>
  <c r="Z834" i="8" s="1"/>
  <c r="AO718" i="8"/>
  <c r="AP718" i="8" s="1"/>
  <c r="Y718" i="8"/>
  <c r="Z718" i="8" s="1"/>
  <c r="AK913" i="8"/>
  <c r="AL913" i="8" s="1"/>
  <c r="AS805" i="8"/>
  <c r="AC519" i="8"/>
  <c r="AD519" i="8" s="1"/>
  <c r="AS821" i="8"/>
  <c r="AS676" i="8"/>
  <c r="AS956" i="8"/>
  <c r="AC956" i="8"/>
  <c r="AD956" i="8" s="1"/>
  <c r="AO1117" i="8"/>
  <c r="AP1117" i="8" s="1"/>
  <c r="AK1066" i="8"/>
  <c r="AL1066" i="8" s="1"/>
  <c r="AC555" i="8"/>
  <c r="AD555" i="8" s="1"/>
  <c r="AG720" i="8"/>
  <c r="AH720" i="8" s="1"/>
  <c r="AC1072" i="8"/>
  <c r="AD1072" i="8" s="1"/>
  <c r="Y896" i="8"/>
  <c r="Z896" i="8" s="1"/>
  <c r="AG969" i="8"/>
  <c r="AH969" i="8" s="1"/>
  <c r="Y150" i="8"/>
  <c r="Z150" i="8" s="1"/>
  <c r="Y605" i="8"/>
  <c r="Z605" i="8" s="1"/>
  <c r="AG557" i="8"/>
  <c r="AH557" i="8" s="1"/>
  <c r="AC624" i="8"/>
  <c r="AD624" i="8" s="1"/>
  <c r="AG541" i="8"/>
  <c r="AH541" i="8" s="1"/>
  <c r="AS660" i="8"/>
  <c r="AC660" i="8"/>
  <c r="AD660" i="8" s="1"/>
  <c r="AK753" i="8"/>
  <c r="AL753" i="8" s="1"/>
  <c r="AG589" i="8"/>
  <c r="AH589" i="8" s="1"/>
  <c r="AS405" i="8"/>
  <c r="AK60" i="8"/>
  <c r="AL60" i="8" s="1"/>
  <c r="AS1058" i="8"/>
  <c r="Y386" i="8"/>
  <c r="Z386" i="8" s="1"/>
  <c r="AK54" i="8"/>
  <c r="AL54" i="8" s="1"/>
  <c r="AO853" i="8"/>
  <c r="AP853" i="8" s="1"/>
  <c r="AO312" i="8"/>
  <c r="AP312" i="8" s="1"/>
  <c r="AK776" i="8"/>
  <c r="AL776" i="8" s="1"/>
  <c r="AS135" i="8"/>
  <c r="AK115" i="8"/>
  <c r="AL115" i="8" s="1"/>
  <c r="AG478" i="8"/>
  <c r="AH478" i="8" s="1"/>
  <c r="Y817" i="8"/>
  <c r="Z817" i="8" s="1"/>
  <c r="AK362" i="8"/>
  <c r="AL362" i="8" s="1"/>
  <c r="AG878" i="8"/>
  <c r="AH878" i="8" s="1"/>
  <c r="AO917" i="8"/>
  <c r="AP917" i="8" s="1"/>
  <c r="AS999" i="8"/>
  <c r="Y837" i="8"/>
  <c r="Z837" i="8" s="1"/>
  <c r="AC489" i="8"/>
  <c r="AD489" i="8" s="1"/>
  <c r="AO701" i="8"/>
  <c r="AP701" i="8" s="1"/>
  <c r="Y701" i="8"/>
  <c r="Z701" i="8" s="1"/>
  <c r="AK552" i="8"/>
  <c r="AL552" i="8" s="1"/>
  <c r="AG551" i="8"/>
  <c r="AH551" i="8" s="1"/>
  <c r="AO445" i="8"/>
  <c r="AP445" i="8" s="1"/>
  <c r="Y445" i="8"/>
  <c r="Z445" i="8" s="1"/>
  <c r="Y144" i="8"/>
  <c r="Z144" i="8" s="1"/>
  <c r="AS593" i="8"/>
  <c r="AC647" i="8"/>
  <c r="AD647" i="8" s="1"/>
  <c r="AO640" i="8"/>
  <c r="AP640" i="8" s="1"/>
  <c r="AK429" i="8"/>
  <c r="AL429" i="8" s="1"/>
  <c r="AK5" i="8"/>
  <c r="AL5" i="8" s="1"/>
  <c r="AK774" i="8"/>
  <c r="AL774" i="8" s="1"/>
  <c r="AG959" i="8"/>
  <c r="AH959" i="8" s="1"/>
  <c r="AK718" i="8"/>
  <c r="AL718" i="8" s="1"/>
  <c r="AO65" i="8"/>
  <c r="AP65" i="8" s="1"/>
  <c r="AG251" i="8"/>
  <c r="AH251" i="8" s="1"/>
  <c r="AG913" i="8"/>
  <c r="AH913" i="8" s="1"/>
  <c r="AC823" i="8"/>
  <c r="AD823" i="8" s="1"/>
  <c r="AO805" i="8"/>
  <c r="AP805" i="8" s="1"/>
  <c r="Y480" i="8"/>
  <c r="Z480" i="8" s="1"/>
  <c r="Y1028" i="8"/>
  <c r="Z1028" i="8" s="1"/>
  <c r="AK1069" i="8"/>
  <c r="AL1069" i="8" s="1"/>
  <c r="AG214" i="8"/>
  <c r="AH214" i="8" s="1"/>
  <c r="AS777" i="8"/>
  <c r="Y555" i="8"/>
  <c r="Z555" i="8" s="1"/>
  <c r="AG1061" i="8"/>
  <c r="AH1061" i="8" s="1"/>
  <c r="AS720" i="8"/>
  <c r="Y1003" i="8"/>
  <c r="Z1003" i="8" s="1"/>
  <c r="AC981" i="8"/>
  <c r="AD981" i="8" s="1"/>
  <c r="AK744" i="8"/>
  <c r="AL744" i="8" s="1"/>
  <c r="AS557" i="8"/>
  <c r="AG617" i="8"/>
  <c r="AH617" i="8" s="1"/>
  <c r="AC541" i="8"/>
  <c r="AD541" i="8" s="1"/>
  <c r="AO660" i="8"/>
  <c r="AP660" i="8" s="1"/>
  <c r="Y1056" i="8"/>
  <c r="Z1056" i="8" s="1"/>
  <c r="AG753" i="8"/>
  <c r="AH753" i="8" s="1"/>
  <c r="Y405" i="8"/>
  <c r="Z405" i="8" s="1"/>
  <c r="AS915" i="8"/>
  <c r="AC1063" i="8"/>
  <c r="AD1063" i="8" s="1"/>
  <c r="AG781" i="8"/>
  <c r="AH781" i="8" s="1"/>
  <c r="AC763" i="8"/>
  <c r="AD763" i="8" s="1"/>
  <c r="AC427" i="8"/>
  <c r="AD427" i="8" s="1"/>
  <c r="AO157" i="8"/>
  <c r="AP157" i="8" s="1"/>
  <c r="AG313" i="8"/>
  <c r="AH313" i="8" s="1"/>
  <c r="AC218" i="8"/>
  <c r="AD218" i="8" s="1"/>
  <c r="AG118" i="8"/>
  <c r="AH118" i="8" s="1"/>
  <c r="AK102" i="8"/>
  <c r="AL102" i="8" s="1"/>
  <c r="AG854" i="8"/>
  <c r="AH854" i="8" s="1"/>
  <c r="AK356" i="8"/>
  <c r="AL356" i="8" s="1"/>
  <c r="AO735" i="8"/>
  <c r="AP735" i="8" s="1"/>
  <c r="AS591" i="8"/>
  <c r="AK508" i="8"/>
  <c r="AL508" i="8" s="1"/>
  <c r="AS667" i="8"/>
  <c r="AC667" i="8"/>
  <c r="AD667" i="8" s="1"/>
  <c r="AO904" i="8"/>
  <c r="AP904" i="8" s="1"/>
  <c r="Y315" i="8"/>
  <c r="Z315" i="8" s="1"/>
  <c r="AG419" i="8"/>
  <c r="AH419" i="8" s="1"/>
  <c r="Y316" i="8"/>
  <c r="Z316" i="8" s="1"/>
  <c r="AO428" i="8"/>
  <c r="AP428" i="8" s="1"/>
  <c r="Y7" i="8"/>
  <c r="Z7" i="8" s="1"/>
  <c r="AG249" i="8"/>
  <c r="AH249" i="8" s="1"/>
  <c r="AO771" i="8"/>
  <c r="AP771" i="8" s="1"/>
  <c r="AG1078" i="8"/>
  <c r="AH1078" i="8" s="1"/>
  <c r="Y376" i="8"/>
  <c r="Z376" i="8" s="1"/>
  <c r="AG677" i="8"/>
  <c r="AH677" i="8" s="1"/>
  <c r="AO1051" i="8"/>
  <c r="AP1051" i="8" s="1"/>
  <c r="Y1051" i="8"/>
  <c r="Z1051" i="8" s="1"/>
  <c r="AK701" i="8"/>
  <c r="AL701" i="8" s="1"/>
  <c r="AG430" i="8"/>
  <c r="AH430" i="8" s="1"/>
  <c r="AK616" i="8"/>
  <c r="AL616" i="8" s="1"/>
  <c r="AC594" i="8"/>
  <c r="AD594" i="8" s="1"/>
  <c r="Y172" i="8"/>
  <c r="Z172" i="8" s="1"/>
  <c r="AO471" i="8"/>
  <c r="AP471" i="8" s="1"/>
  <c r="AO451" i="8"/>
  <c r="AP451" i="8" s="1"/>
  <c r="AC522" i="8"/>
  <c r="AD522" i="8" s="1"/>
  <c r="AS236" i="8"/>
  <c r="Y586" i="8"/>
  <c r="Z586" i="8" s="1"/>
  <c r="AK1070" i="8"/>
  <c r="AL1070" i="8" s="1"/>
  <c r="AS210" i="8"/>
  <c r="Y647" i="8"/>
  <c r="Z647" i="8" s="1"/>
  <c r="AG498" i="8"/>
  <c r="AH498" i="8" s="1"/>
  <c r="AO154" i="8"/>
  <c r="AP154" i="8" s="1"/>
  <c r="Y154" i="8"/>
  <c r="Z154" i="8" s="1"/>
  <c r="AG254" i="8"/>
  <c r="AH254" i="8" s="1"/>
  <c r="AO70" i="8"/>
  <c r="AP70" i="8" s="1"/>
  <c r="Y290" i="8"/>
  <c r="Z290" i="8" s="1"/>
  <c r="AC31" i="8"/>
  <c r="AD31" i="8" s="1"/>
  <c r="AS694" i="8"/>
  <c r="AG520" i="8"/>
  <c r="AH520" i="8" s="1"/>
  <c r="AK65" i="8"/>
  <c r="AL65" i="8" s="1"/>
  <c r="AO341" i="8"/>
  <c r="AP341" i="8" s="1"/>
  <c r="Y341" i="8"/>
  <c r="Z341" i="8" s="1"/>
  <c r="AK821" i="8"/>
  <c r="AL821" i="8" s="1"/>
  <c r="AG1069" i="8"/>
  <c r="AH1069" i="8" s="1"/>
  <c r="AK956" i="8"/>
  <c r="AL956" i="8" s="1"/>
  <c r="AK952" i="8"/>
  <c r="AL952" i="8" s="1"/>
  <c r="AS709" i="8"/>
  <c r="AG828" i="8"/>
  <c r="AH828" i="8" s="1"/>
  <c r="AS181" i="8"/>
  <c r="AK198" i="8"/>
  <c r="AL198" i="8" s="1"/>
  <c r="AS776" i="8"/>
  <c r="Y918" i="8"/>
  <c r="Z918" i="8" s="1"/>
  <c r="AS171" i="8"/>
  <c r="AK844" i="8"/>
  <c r="AL844" i="8" s="1"/>
  <c r="AK41" i="8"/>
  <c r="AL41" i="8" s="1"/>
  <c r="Y427" i="8"/>
  <c r="Z427" i="8" s="1"/>
  <c r="AG760" i="8"/>
  <c r="AH760" i="8" s="1"/>
  <c r="Y472" i="8"/>
  <c r="Z472" i="8" s="1"/>
  <c r="AC304" i="8"/>
  <c r="AD304" i="8" s="1"/>
  <c r="AG35" i="8"/>
  <c r="AH35" i="8" s="1"/>
  <c r="AS136" i="8"/>
  <c r="AS502" i="8"/>
  <c r="AK507" i="8"/>
  <c r="AL507" i="8" s="1"/>
  <c r="AS470" i="8"/>
  <c r="AC470" i="8"/>
  <c r="AD470" i="8" s="1"/>
  <c r="AO372" i="8"/>
  <c r="AP372" i="8" s="1"/>
  <c r="AC249" i="8"/>
  <c r="AD249" i="8" s="1"/>
  <c r="Y63" i="8"/>
  <c r="Z63" i="8" s="1"/>
  <c r="AS739" i="8"/>
  <c r="AS435" i="8"/>
  <c r="AG1074" i="8"/>
  <c r="AH1074" i="8" s="1"/>
  <c r="AG858" i="8"/>
  <c r="AH858" i="8" s="1"/>
  <c r="AS202" i="8"/>
  <c r="AK471" i="8"/>
  <c r="AL471" i="8" s="1"/>
  <c r="AG177" i="8"/>
  <c r="AH177" i="8" s="1"/>
  <c r="Y188" i="8"/>
  <c r="Z188" i="8" s="1"/>
  <c r="AK770" i="8"/>
  <c r="AL770" i="8" s="1"/>
  <c r="AS482" i="8"/>
  <c r="Y859" i="8"/>
  <c r="Z859" i="8" s="1"/>
  <c r="AC498" i="8"/>
  <c r="AD498" i="8" s="1"/>
  <c r="AO515" i="8"/>
  <c r="AP515" i="8" s="1"/>
  <c r="AO889" i="8"/>
  <c r="AP889" i="8" s="1"/>
  <c r="AK822" i="8"/>
  <c r="AL822" i="8" s="1"/>
  <c r="AS774" i="8"/>
  <c r="AK298" i="8"/>
  <c r="AL298" i="8" s="1"/>
  <c r="AC251" i="8"/>
  <c r="AD251" i="8" s="1"/>
  <c r="AO369" i="8"/>
  <c r="AP369" i="8" s="1"/>
  <c r="AK480" i="8"/>
  <c r="AL480" i="8" s="1"/>
  <c r="AC190" i="8"/>
  <c r="AD190" i="8" s="1"/>
  <c r="AO384" i="8"/>
  <c r="AP384" i="8" s="1"/>
  <c r="AK676" i="8"/>
  <c r="AL676" i="8" s="1"/>
  <c r="AC1066" i="8"/>
  <c r="AD1066" i="8" s="1"/>
  <c r="AO934" i="8"/>
  <c r="AP934" i="8" s="1"/>
  <c r="AC1061" i="8"/>
  <c r="AD1061" i="8" s="1"/>
  <c r="AS1073" i="8"/>
  <c r="AC1073" i="8"/>
  <c r="AD1073" i="8" s="1"/>
  <c r="AS300" i="8"/>
  <c r="AG165" i="8"/>
  <c r="AH165" i="8" s="1"/>
  <c r="AC753" i="8"/>
  <c r="AD753" i="8" s="1"/>
  <c r="AO1012" i="8"/>
  <c r="AP1012" i="8" s="1"/>
  <c r="Y872" i="8"/>
  <c r="Z872" i="8" s="1"/>
  <c r="AG467" i="8"/>
  <c r="AH467" i="8" s="1"/>
  <c r="AS461" i="8"/>
  <c r="AK798" i="8"/>
  <c r="AL798" i="8" s="1"/>
  <c r="AG271" i="8"/>
  <c r="AH271" i="8" s="1"/>
  <c r="AC487" i="8"/>
  <c r="AD487" i="8" s="1"/>
  <c r="AO930" i="8"/>
  <c r="AP930" i="8" s="1"/>
  <c r="AK43" i="8"/>
  <c r="AL43" i="8" s="1"/>
  <c r="AG162" i="8"/>
  <c r="AH162" i="8" s="1"/>
  <c r="AS246" i="8"/>
  <c r="AC760" i="8"/>
  <c r="AD760" i="8" s="1"/>
  <c r="AG500" i="8"/>
  <c r="AH500" i="8" s="1"/>
  <c r="AS35" i="8"/>
  <c r="AO136" i="8"/>
  <c r="AP136" i="8" s="1"/>
  <c r="AS829" i="8"/>
  <c r="AC829" i="8"/>
  <c r="AD829" i="8" s="1"/>
  <c r="AO591" i="8"/>
  <c r="AP591" i="8" s="1"/>
  <c r="Y591" i="8"/>
  <c r="Z591" i="8" s="1"/>
  <c r="AC59" i="8"/>
  <c r="AD59" i="8" s="1"/>
  <c r="AS182" i="8"/>
  <c r="AS227" i="8"/>
  <c r="Y414" i="8"/>
  <c r="Z414" i="8" s="1"/>
  <c r="AG326" i="8"/>
  <c r="AH326" i="8" s="1"/>
  <c r="AO826" i="8"/>
  <c r="AP826" i="8" s="1"/>
  <c r="AK63" i="8"/>
  <c r="AL63" i="8" s="1"/>
  <c r="AG88" i="8"/>
  <c r="AH88" i="8" s="1"/>
  <c r="AC1078" i="8"/>
  <c r="AD1078" i="8" s="1"/>
  <c r="AS324" i="8"/>
  <c r="AC324" i="8"/>
  <c r="AD324" i="8" s="1"/>
  <c r="AO1085" i="8"/>
  <c r="AP1085" i="8" s="1"/>
  <c r="Y1085" i="8"/>
  <c r="Z1085" i="8" s="1"/>
  <c r="AS790" i="8"/>
  <c r="AK999" i="8"/>
  <c r="AL999" i="8" s="1"/>
  <c r="AG837" i="8"/>
  <c r="AH837" i="8" s="1"/>
  <c r="AC552" i="8"/>
  <c r="AD552" i="8" s="1"/>
  <c r="Y551" i="8"/>
  <c r="Z551" i="8" s="1"/>
  <c r="AG616" i="8"/>
  <c r="AH616" i="8" s="1"/>
  <c r="AK1015" i="8"/>
  <c r="AL1015" i="8" s="1"/>
  <c r="AS779" i="8"/>
  <c r="Y36" i="8"/>
  <c r="Z36" i="8" s="1"/>
  <c r="AK516" i="8"/>
  <c r="AL516" i="8" s="1"/>
  <c r="AS259" i="8"/>
  <c r="AC302" i="8"/>
  <c r="AD302" i="8" s="1"/>
  <c r="AO506" i="8"/>
  <c r="AP506" i="8" s="1"/>
  <c r="AG278" i="8"/>
  <c r="AH278" i="8" s="1"/>
  <c r="AO236" i="8"/>
  <c r="AP236" i="8" s="1"/>
  <c r="AC1070" i="8"/>
  <c r="AD1070" i="8" s="1"/>
  <c r="AS429" i="8"/>
  <c r="AC335" i="8"/>
  <c r="AD335" i="8" s="1"/>
  <c r="AK199" i="8"/>
  <c r="AL199" i="8" s="1"/>
  <c r="AG258" i="8"/>
  <c r="AH258" i="8" s="1"/>
  <c r="AC254" i="8"/>
  <c r="AD254" i="8" s="1"/>
  <c r="AS56" i="8"/>
  <c r="Y31" i="8"/>
  <c r="Z31" i="8" s="1"/>
  <c r="AG822" i="8"/>
  <c r="AH822" i="8" s="1"/>
  <c r="AC532" i="8"/>
  <c r="AD532" i="8" s="1"/>
  <c r="AK728" i="8"/>
  <c r="AL728" i="8" s="1"/>
  <c r="AS1048" i="8"/>
  <c r="Y394" i="8"/>
  <c r="Z394" i="8" s="1"/>
  <c r="AO251" i="8"/>
  <c r="AP251" i="8" s="1"/>
  <c r="AG330" i="8"/>
  <c r="AH330" i="8" s="1"/>
  <c r="AS529" i="8"/>
  <c r="AK823" i="8"/>
  <c r="AL823" i="8" s="1"/>
  <c r="AG805" i="8"/>
  <c r="AH805" i="8" s="1"/>
  <c r="Y887" i="8"/>
  <c r="Z887" i="8" s="1"/>
  <c r="Y919" i="8"/>
  <c r="Z919" i="8" s="1"/>
  <c r="AK363" i="8"/>
  <c r="AL363" i="8" s="1"/>
  <c r="AG821" i="8"/>
  <c r="AH821" i="8" s="1"/>
  <c r="AG53" i="8"/>
  <c r="AH53" i="8" s="1"/>
  <c r="AC674" i="8"/>
  <c r="AD674" i="8" s="1"/>
  <c r="AC614" i="8"/>
  <c r="AD614" i="8" s="1"/>
  <c r="AK934" i="8"/>
  <c r="AL934" i="8" s="1"/>
  <c r="AC671" i="8"/>
  <c r="AD671" i="8" s="1"/>
  <c r="AG1003" i="8"/>
  <c r="AH1003" i="8" s="1"/>
  <c r="AC1038" i="8"/>
  <c r="AD1038" i="8" s="1"/>
  <c r="AO501" i="8"/>
  <c r="AP501" i="8" s="1"/>
  <c r="AG952" i="8"/>
  <c r="AH952" i="8" s="1"/>
  <c r="AC896" i="8"/>
  <c r="AD896" i="8" s="1"/>
  <c r="AC816" i="8"/>
  <c r="AD816" i="8" s="1"/>
  <c r="Y117" i="8"/>
  <c r="Z117" i="8" s="1"/>
  <c r="AO709" i="8"/>
  <c r="AP709" i="8" s="1"/>
  <c r="AS769" i="8"/>
  <c r="AK589" i="8"/>
  <c r="AL589" i="8" s="1"/>
  <c r="Y60" i="8"/>
  <c r="Z60" i="8" s="1"/>
  <c r="AG1058" i="8"/>
  <c r="AH1058" i="8" s="1"/>
  <c r="AS958" i="8"/>
  <c r="AO380" i="8"/>
  <c r="AP380" i="8" s="1"/>
  <c r="AG79" i="8"/>
  <c r="AH79" i="8" s="1"/>
  <c r="AC828" i="8"/>
  <c r="AD828" i="8" s="1"/>
  <c r="AK166" i="8"/>
  <c r="AL166" i="8" s="1"/>
  <c r="AO181" i="8"/>
  <c r="AP181" i="8" s="1"/>
  <c r="AS467" i="8"/>
  <c r="AK787" i="8"/>
  <c r="AL787" i="8" s="1"/>
  <c r="AS98" i="8"/>
  <c r="AK85" i="8"/>
  <c r="AL85" i="8" s="1"/>
  <c r="AO817" i="8"/>
  <c r="AP817" i="8" s="1"/>
  <c r="AO25" i="8"/>
  <c r="AP25" i="8" s="1"/>
  <c r="AC294" i="8"/>
  <c r="AD294" i="8" s="1"/>
  <c r="AG157" i="8"/>
  <c r="AH157" i="8" s="1"/>
  <c r="Y313" i="8"/>
  <c r="Z313" i="8" s="1"/>
  <c r="AC878" i="8"/>
  <c r="AD878" i="8" s="1"/>
  <c r="AC786" i="8"/>
  <c r="AD786" i="8" s="1"/>
  <c r="AS42" i="8"/>
  <c r="AS1065" i="8"/>
  <c r="AS474" i="8"/>
  <c r="AC1031" i="8"/>
  <c r="AD1031" i="8" s="1"/>
  <c r="Y141" i="8"/>
  <c r="Z141" i="8" s="1"/>
  <c r="AC854" i="8"/>
  <c r="AD854" i="8" s="1"/>
  <c r="AK1055" i="8"/>
  <c r="AL1055" i="8" s="1"/>
  <c r="Y865" i="8"/>
  <c r="Z865" i="8" s="1"/>
  <c r="AK465" i="8"/>
  <c r="AL465" i="8" s="1"/>
  <c r="AG784" i="8"/>
  <c r="AH784" i="8" s="1"/>
  <c r="AG496" i="8"/>
  <c r="AH496" i="8" s="1"/>
  <c r="Y725" i="8"/>
  <c r="Z725" i="8" s="1"/>
  <c r="Y968" i="8"/>
  <c r="Z968" i="8" s="1"/>
  <c r="AC1007" i="8"/>
  <c r="AD1007" i="8" s="1"/>
  <c r="Y980" i="8"/>
  <c r="Z980" i="8" s="1"/>
  <c r="Y609" i="8"/>
  <c r="Z609" i="8" s="1"/>
  <c r="Y510" i="8"/>
  <c r="Z510" i="8" s="1"/>
  <c r="AG655" i="8"/>
  <c r="AH655" i="8" s="1"/>
  <c r="Y824" i="8"/>
  <c r="Z824" i="8" s="1"/>
  <c r="AK340" i="8"/>
  <c r="AL340" i="8" s="1"/>
  <c r="AS311" i="8"/>
  <c r="AO643" i="8"/>
  <c r="AP643" i="8" s="1"/>
  <c r="Y643" i="8"/>
  <c r="Z643" i="8" s="1"/>
  <c r="AK905" i="8"/>
  <c r="AL905" i="8" s="1"/>
  <c r="AS890" i="8"/>
  <c r="AC890" i="8"/>
  <c r="AD890" i="8" s="1"/>
  <c r="AO358" i="8"/>
  <c r="AP358" i="8" s="1"/>
  <c r="AG931" i="8"/>
  <c r="AH931" i="8" s="1"/>
  <c r="AS397" i="8"/>
  <c r="AO873" i="8"/>
  <c r="AP873" i="8" s="1"/>
  <c r="AK930" i="8"/>
  <c r="AL930" i="8" s="1"/>
  <c r="AC333" i="8"/>
  <c r="AD333" i="8" s="1"/>
  <c r="AS379" i="8"/>
  <c r="AG472" i="8"/>
  <c r="AH472" i="8" s="1"/>
  <c r="AS26" i="8"/>
  <c r="AO178" i="8"/>
  <c r="AP178" i="8" s="1"/>
  <c r="AK304" i="8"/>
  <c r="AL304" i="8" s="1"/>
  <c r="AC1098" i="8"/>
  <c r="AD1098" i="8" s="1"/>
  <c r="AO91" i="8"/>
  <c r="AP91" i="8" s="1"/>
  <c r="AS307" i="8"/>
  <c r="AO502" i="8"/>
  <c r="AP502" i="8" s="1"/>
  <c r="AG102" i="8"/>
  <c r="AH102" i="8" s="1"/>
  <c r="Y193" i="8"/>
  <c r="Z193" i="8" s="1"/>
  <c r="Y360" i="8"/>
  <c r="Z360" i="8" s="1"/>
  <c r="AO206" i="8"/>
  <c r="AP206" i="8" s="1"/>
  <c r="AC124" i="8"/>
  <c r="AD124" i="8" s="1"/>
  <c r="AO846" i="8"/>
  <c r="AP846" i="8" s="1"/>
  <c r="AS9" i="8"/>
  <c r="AC783" i="8"/>
  <c r="AD783" i="8" s="1"/>
  <c r="AO747" i="8"/>
  <c r="AP747" i="8" s="1"/>
  <c r="Y747" i="8"/>
  <c r="Z747" i="8" s="1"/>
  <c r="AK639" i="8"/>
  <c r="AL639" i="8" s="1"/>
  <c r="AG831" i="8"/>
  <c r="AH831" i="8" s="1"/>
  <c r="AG39" i="8"/>
  <c r="AH39" i="8" s="1"/>
  <c r="AC860" i="8"/>
  <c r="AD860" i="8" s="1"/>
  <c r="AG681" i="8"/>
  <c r="AH681" i="8" s="1"/>
  <c r="AS713" i="8"/>
  <c r="AC713" i="8"/>
  <c r="AD713" i="8" s="1"/>
  <c r="AO716" i="8"/>
  <c r="AP716" i="8" s="1"/>
  <c r="Y716" i="8"/>
  <c r="Z716" i="8" s="1"/>
  <c r="AK897" i="8"/>
  <c r="AL897" i="8" s="1"/>
  <c r="AG546" i="8"/>
  <c r="AH546" i="8" s="1"/>
  <c r="AS1115" i="8"/>
  <c r="AG528" i="8"/>
  <c r="AH528" i="8" s="1"/>
  <c r="AS949" i="8"/>
  <c r="AC949" i="8"/>
  <c r="AD949" i="8" s="1"/>
  <c r="AO462" i="8"/>
  <c r="AP462" i="8" s="1"/>
  <c r="Y462" i="8"/>
  <c r="Z462" i="8" s="1"/>
  <c r="AG1116" i="8"/>
  <c r="AH1116" i="8" s="1"/>
  <c r="AS637" i="8"/>
  <c r="AO1006" i="8"/>
  <c r="AP1006" i="8" s="1"/>
  <c r="Y409" i="8"/>
  <c r="Z409" i="8" s="1"/>
  <c r="AK799" i="8"/>
  <c r="AL799" i="8" s="1"/>
  <c r="AG942" i="8"/>
  <c r="AH942" i="8" s="1"/>
  <c r="AS809" i="8"/>
  <c r="Y375" i="8"/>
  <c r="Z375" i="8" s="1"/>
  <c r="AK192" i="8"/>
  <c r="AL192" i="8" s="1"/>
  <c r="AK1086" i="8"/>
  <c r="AL1086" i="8" s="1"/>
  <c r="AG247" i="8"/>
  <c r="AH247" i="8" s="1"/>
  <c r="AC60" i="8"/>
  <c r="AD60" i="8" s="1"/>
  <c r="Y915" i="8"/>
  <c r="Z915" i="8" s="1"/>
  <c r="AK1058" i="8"/>
  <c r="AL1058" i="8" s="1"/>
  <c r="AG958" i="8"/>
  <c r="AH958" i="8" s="1"/>
  <c r="AS380" i="8"/>
  <c r="Y814" i="8"/>
  <c r="Z814" i="8" s="1"/>
  <c r="AG386" i="8"/>
  <c r="AH386" i="8" s="1"/>
  <c r="AS481" i="8"/>
  <c r="AG461" i="8"/>
  <c r="AH461" i="8" s="1"/>
  <c r="AG115" i="8"/>
  <c r="AH115" i="8" s="1"/>
  <c r="AC242" i="8"/>
  <c r="AD242" i="8" s="1"/>
  <c r="Y798" i="8"/>
  <c r="Z798" i="8" s="1"/>
  <c r="AK271" i="8"/>
  <c r="AL271" i="8" s="1"/>
  <c r="AC478" i="8"/>
  <c r="AD478" i="8" s="1"/>
  <c r="AG930" i="8"/>
  <c r="AH930" i="8" s="1"/>
  <c r="AO333" i="8"/>
  <c r="AP333" i="8" s="1"/>
  <c r="AG218" i="8"/>
  <c r="AH218" i="8" s="1"/>
  <c r="AO379" i="8"/>
  <c r="AP379" i="8" s="1"/>
  <c r="AK136" i="8"/>
  <c r="AL136" i="8" s="1"/>
  <c r="AG276" i="8"/>
  <c r="AH276" i="8" s="1"/>
  <c r="AC940" i="8"/>
  <c r="AD940" i="8" s="1"/>
  <c r="AK502" i="8"/>
  <c r="AL502" i="8" s="1"/>
  <c r="AO878" i="8"/>
  <c r="AP878" i="8" s="1"/>
  <c r="AO786" i="8"/>
  <c r="AP786" i="8" s="1"/>
  <c r="Y786" i="8"/>
  <c r="Z786" i="8" s="1"/>
  <c r="AG1097" i="8"/>
  <c r="AH1097" i="8" s="1"/>
  <c r="AS168" i="8"/>
  <c r="AC168" i="8"/>
  <c r="AD168" i="8" s="1"/>
  <c r="AG536" i="8"/>
  <c r="AH536" i="8" s="1"/>
  <c r="AS368" i="8"/>
  <c r="AC740" i="8"/>
  <c r="AD740" i="8" s="1"/>
  <c r="AO1065" i="8"/>
  <c r="AP1065" i="8" s="1"/>
  <c r="AS710" i="8"/>
  <c r="AS813" i="8"/>
  <c r="AC813" i="8"/>
  <c r="AD813" i="8" s="1"/>
  <c r="Y9" i="8"/>
  <c r="Z9" i="8" s="1"/>
  <c r="Y854" i="8"/>
  <c r="Z854" i="8" s="1"/>
  <c r="AK213" i="8"/>
  <c r="AL213" i="8" s="1"/>
  <c r="AC1009" i="8"/>
  <c r="AD1009" i="8" s="1"/>
  <c r="AG1108" i="8"/>
  <c r="AH1108" i="8" s="1"/>
  <c r="AO927" i="8"/>
  <c r="AP927" i="8" s="1"/>
  <c r="Y927" i="8"/>
  <c r="Z927" i="8" s="1"/>
  <c r="AC403" i="8"/>
  <c r="AD403" i="8" s="1"/>
  <c r="AO848" i="8"/>
  <c r="AP848" i="8" s="1"/>
  <c r="AK1017" i="8"/>
  <c r="AL1017" i="8" s="1"/>
  <c r="AO1079" i="8"/>
  <c r="AP1079" i="8" s="1"/>
  <c r="Y1079" i="8"/>
  <c r="Z1079" i="8" s="1"/>
  <c r="AG465" i="8"/>
  <c r="AH465" i="8" s="1"/>
  <c r="AS784" i="8"/>
  <c r="AC62" i="8"/>
  <c r="AD62" i="8" s="1"/>
  <c r="AG194" i="8"/>
  <c r="AH194" i="8" s="1"/>
  <c r="AG627" i="8"/>
  <c r="AH627" i="8" s="1"/>
  <c r="AC1002" i="8"/>
  <c r="AD1002" i="8" s="1"/>
  <c r="AO1064" i="8"/>
  <c r="AP1064" i="8" s="1"/>
  <c r="AK665" i="8"/>
  <c r="AL665" i="8" s="1"/>
  <c r="AS842" i="8"/>
  <c r="AC842" i="8"/>
  <c r="AD842" i="8" s="1"/>
  <c r="AO71" i="8"/>
  <c r="AP71" i="8" s="1"/>
  <c r="Y71" i="8"/>
  <c r="Z71" i="8" s="1"/>
  <c r="AS600" i="8"/>
  <c r="AG974" i="8"/>
  <c r="AH974" i="8" s="1"/>
  <c r="AS631" i="8"/>
  <c r="Y433" i="8"/>
  <c r="Z433" i="8" s="1"/>
  <c r="Y164" i="8"/>
  <c r="Z164" i="8" s="1"/>
  <c r="AK1046" i="8"/>
  <c r="AL1046" i="8" s="1"/>
  <c r="AO233" i="8"/>
  <c r="AP233" i="8" s="1"/>
  <c r="Y809" i="8"/>
  <c r="Z809" i="8" s="1"/>
  <c r="Y1036" i="8"/>
  <c r="Z1036" i="8" s="1"/>
  <c r="AO940" i="8"/>
  <c r="AP940" i="8" s="1"/>
  <c r="AK878" i="8"/>
  <c r="AL878" i="8" s="1"/>
  <c r="AC388" i="8"/>
  <c r="AD388" i="8" s="1"/>
  <c r="AS883" i="8"/>
  <c r="AS576" i="8"/>
  <c r="Y496" i="8"/>
  <c r="Z496" i="8" s="1"/>
  <c r="AC559" i="8"/>
  <c r="AD559" i="8" s="1"/>
  <c r="AS80" i="8"/>
  <c r="AC682" i="8"/>
  <c r="AD682" i="8" s="1"/>
  <c r="AK797" i="8"/>
  <c r="AL797" i="8" s="1"/>
  <c r="AK1007" i="8"/>
  <c r="AL1007" i="8" s="1"/>
  <c r="AK142" i="8"/>
  <c r="AL142" i="8" s="1"/>
  <c r="AS340" i="8"/>
  <c r="AK745" i="8"/>
  <c r="AL745" i="8" s="1"/>
  <c r="AO1081" i="8"/>
  <c r="AP1081" i="8" s="1"/>
  <c r="AG502" i="8"/>
  <c r="AH502" i="8" s="1"/>
  <c r="AC195" i="8"/>
  <c r="AD195" i="8" s="1"/>
  <c r="AS19" i="8"/>
  <c r="AO381" i="8"/>
  <c r="AP381" i="8" s="1"/>
  <c r="Y831" i="8"/>
  <c r="Z831" i="8" s="1"/>
  <c r="AK807" i="8"/>
  <c r="AL807" i="8" s="1"/>
  <c r="AK1115" i="8"/>
  <c r="AL1115" i="8" s="1"/>
  <c r="AS908" i="8"/>
  <c r="AO1116" i="8"/>
  <c r="AP1116" i="8" s="1"/>
  <c r="AK982" i="8"/>
  <c r="AL982" i="8" s="1"/>
  <c r="AG652" i="8"/>
  <c r="AH652" i="8" s="1"/>
  <c r="AS436" i="8"/>
  <c r="AC436" i="8"/>
  <c r="AD436" i="8" s="1"/>
  <c r="AK766" i="8"/>
  <c r="AL766" i="8" s="1"/>
  <c r="AG51" i="8"/>
  <c r="AH51" i="8" s="1"/>
  <c r="AS584" i="8"/>
  <c r="AC584" i="8"/>
  <c r="AD584" i="8" s="1"/>
  <c r="AC948" i="8"/>
  <c r="AD948" i="8" s="1"/>
  <c r="AG503" i="8"/>
  <c r="AH503" i="8" s="1"/>
  <c r="AO366" i="8"/>
  <c r="AP366" i="8" s="1"/>
  <c r="Y366" i="8"/>
  <c r="Z366" i="8" s="1"/>
  <c r="Y688" i="8"/>
  <c r="Z688" i="8" s="1"/>
  <c r="AG517" i="8"/>
  <c r="AH517" i="8" s="1"/>
  <c r="AO396" i="8"/>
  <c r="AP396" i="8" s="1"/>
  <c r="Y396" i="8"/>
  <c r="Z396" i="8" s="1"/>
  <c r="AG82" i="8"/>
  <c r="AH82" i="8" s="1"/>
  <c r="AS247" i="8"/>
  <c r="AC247" i="8"/>
  <c r="AD247" i="8" s="1"/>
  <c r="AO613" i="8"/>
  <c r="AP613" i="8" s="1"/>
  <c r="AC791" i="8"/>
  <c r="AD791" i="8" s="1"/>
  <c r="Y72" i="8"/>
  <c r="Z72" i="8" s="1"/>
  <c r="AO620" i="8"/>
  <c r="AP620" i="8" s="1"/>
  <c r="AG632" i="8"/>
  <c r="AH632" i="8" s="1"/>
  <c r="AS935" i="8"/>
  <c r="AC935" i="8"/>
  <c r="AD935" i="8" s="1"/>
  <c r="Y917" i="8"/>
  <c r="Z917" i="8" s="1"/>
  <c r="AK252" i="8"/>
  <c r="AL252" i="8" s="1"/>
  <c r="AS653" i="8"/>
  <c r="Y1097" i="8"/>
  <c r="Z1097" i="8" s="1"/>
  <c r="AG751" i="8"/>
  <c r="AH751" i="8" s="1"/>
  <c r="AS780" i="8"/>
  <c r="AO536" i="8"/>
  <c r="AP536" i="8" s="1"/>
  <c r="Y536" i="8"/>
  <c r="Z536" i="8" s="1"/>
  <c r="AK368" i="8"/>
  <c r="AL368" i="8" s="1"/>
  <c r="AK813" i="8"/>
  <c r="AL813" i="8" s="1"/>
  <c r="AC141" i="8"/>
  <c r="AD141" i="8" s="1"/>
  <c r="AS213" i="8"/>
  <c r="Y1055" i="8"/>
  <c r="Z1055" i="8" s="1"/>
  <c r="AK1009" i="8"/>
  <c r="AL1009" i="8" s="1"/>
  <c r="AG973" i="8"/>
  <c r="AH973" i="8" s="1"/>
  <c r="AC865" i="8"/>
  <c r="AD865" i="8" s="1"/>
  <c r="Y992" i="8"/>
  <c r="Z992" i="8" s="1"/>
  <c r="AK403" i="8"/>
  <c r="AL403" i="8" s="1"/>
  <c r="AG848" i="8"/>
  <c r="AH848" i="8" s="1"/>
  <c r="AS87" i="8"/>
  <c r="AO465" i="8"/>
  <c r="AP465" i="8" s="1"/>
  <c r="Y465" i="8"/>
  <c r="Z465" i="8" s="1"/>
  <c r="AK784" i="8"/>
  <c r="AL784" i="8" s="1"/>
  <c r="AK62" i="8"/>
  <c r="AL62" i="8" s="1"/>
  <c r="AC6" i="8"/>
  <c r="AD6" i="8" s="1"/>
  <c r="AK424" i="8"/>
  <c r="AL424" i="8" s="1"/>
  <c r="AG549" i="8"/>
  <c r="AH549" i="8" s="1"/>
  <c r="AS1007" i="8"/>
  <c r="AG1007" i="8"/>
  <c r="AH1007" i="8" s="1"/>
  <c r="AS980" i="8"/>
  <c r="AS526" i="8"/>
  <c r="AC609" i="8"/>
  <c r="AD609" i="8" s="1"/>
  <c r="AO897" i="8"/>
  <c r="AP897" i="8" s="1"/>
  <c r="AS1112" i="8"/>
  <c r="AC1112" i="8"/>
  <c r="AD1112" i="8" s="1"/>
  <c r="AK1116" i="8"/>
  <c r="AL1116" i="8" s="1"/>
  <c r="AC863" i="8"/>
  <c r="AD863" i="8" s="1"/>
  <c r="AC610" i="8"/>
  <c r="AD610" i="8" s="1"/>
  <c r="AO680" i="8"/>
  <c r="AP680" i="8" s="1"/>
  <c r="AK1005" i="8"/>
  <c r="AL1005" i="8" s="1"/>
  <c r="AG703" i="8"/>
  <c r="AH703" i="8" s="1"/>
  <c r="AO184" i="8"/>
  <c r="AP184" i="8" s="1"/>
  <c r="Y184" i="8"/>
  <c r="Z184" i="8" s="1"/>
  <c r="AO262" i="8"/>
  <c r="AP262" i="8" s="1"/>
  <c r="AG142" i="8"/>
  <c r="AH142" i="8" s="1"/>
  <c r="AC729" i="8"/>
  <c r="AD729" i="8" s="1"/>
  <c r="AO606" i="8"/>
  <c r="AP606" i="8" s="1"/>
  <c r="AK636" i="8"/>
  <c r="AL636" i="8" s="1"/>
  <c r="AG745" i="8"/>
  <c r="AH745" i="8" s="1"/>
  <c r="AS643" i="8"/>
  <c r="Y905" i="8"/>
  <c r="Z905" i="8" s="1"/>
  <c r="AG1064" i="8"/>
  <c r="AH1064" i="8" s="1"/>
  <c r="AC665" i="8"/>
  <c r="AD665" i="8" s="1"/>
  <c r="AO961" i="8"/>
  <c r="AP961" i="8" s="1"/>
  <c r="AK842" i="8"/>
  <c r="AL842" i="8" s="1"/>
  <c r="AG71" i="8"/>
  <c r="AH71" i="8" s="1"/>
  <c r="AS658" i="8"/>
  <c r="AO1090" i="8"/>
  <c r="AP1090" i="8" s="1"/>
  <c r="Y1090" i="8"/>
  <c r="Z1090" i="8" s="1"/>
  <c r="AO350" i="8"/>
  <c r="AP350" i="8" s="1"/>
  <c r="Y350" i="8"/>
  <c r="Z350" i="8" s="1"/>
  <c r="AK197" i="8"/>
  <c r="AL197" i="8" s="1"/>
  <c r="AS183" i="8"/>
  <c r="AS123" i="8"/>
  <c r="AO1019" i="8"/>
  <c r="AP1019" i="8" s="1"/>
  <c r="Y1019" i="8"/>
  <c r="Z1019" i="8" s="1"/>
  <c r="AK628" i="8"/>
  <c r="AL628" i="8" s="1"/>
  <c r="AG1076" i="8"/>
  <c r="AH1076" i="8" s="1"/>
  <c r="AG621" i="8"/>
  <c r="AH621" i="8" s="1"/>
  <c r="Y893" i="8"/>
  <c r="Z893" i="8" s="1"/>
  <c r="AG746" i="8"/>
  <c r="AH746" i="8" s="1"/>
  <c r="AS1032" i="8"/>
  <c r="AK52" i="8"/>
  <c r="AL52" i="8" s="1"/>
  <c r="AG800" i="8"/>
  <c r="AH800" i="8" s="1"/>
  <c r="AO772" i="8"/>
  <c r="AP772" i="8" s="1"/>
  <c r="Y772" i="8"/>
  <c r="Z772" i="8" s="1"/>
  <c r="AK906" i="8"/>
  <c r="AL906" i="8" s="1"/>
  <c r="AC545" i="8"/>
  <c r="AD545" i="8" s="1"/>
  <c r="AO241" i="8"/>
  <c r="AP241" i="8" s="1"/>
  <c r="AC122" i="8"/>
  <c r="AD122" i="8" s="1"/>
  <c r="Y598" i="8"/>
  <c r="Z598" i="8" s="1"/>
  <c r="AK196" i="8"/>
  <c r="AL196" i="8" s="1"/>
  <c r="AG1020" i="8"/>
  <c r="AH1020" i="8" s="1"/>
  <c r="AS423" i="8"/>
  <c r="AG146" i="8"/>
  <c r="AH146" i="8" s="1"/>
  <c r="AO1068" i="8"/>
  <c r="AP1068" i="8" s="1"/>
  <c r="AG603" i="8"/>
  <c r="AH603" i="8" s="1"/>
  <c r="AK950" i="8"/>
  <c r="AL950" i="8" s="1"/>
  <c r="AG570" i="8"/>
  <c r="AH570" i="8" s="1"/>
  <c r="AG892" i="8"/>
  <c r="AH892" i="8" s="1"/>
  <c r="AS894" i="8"/>
  <c r="AO597" i="8"/>
  <c r="AP597" i="8" s="1"/>
  <c r="Y926" i="8"/>
  <c r="Z926" i="8" s="1"/>
  <c r="Y797" i="8"/>
  <c r="Z797" i="8" s="1"/>
  <c r="Y549" i="8"/>
  <c r="Z549" i="8" s="1"/>
  <c r="AO713" i="8"/>
  <c r="AP713" i="8" s="1"/>
  <c r="AG1027" i="8"/>
  <c r="AH1027" i="8" s="1"/>
  <c r="AS1014" i="8"/>
  <c r="AO641" i="8"/>
  <c r="AP641" i="8" s="1"/>
  <c r="Y641" i="8"/>
  <c r="Z641" i="8" s="1"/>
  <c r="AK1112" i="8"/>
  <c r="AL1112" i="8" s="1"/>
  <c r="AK194" i="8"/>
  <c r="AL194" i="8" s="1"/>
  <c r="AO745" i="8"/>
  <c r="AP745" i="8" s="1"/>
  <c r="AK627" i="8"/>
  <c r="AL627" i="8" s="1"/>
  <c r="AG351" i="8"/>
  <c r="AH351" i="8" s="1"/>
  <c r="AS648" i="8"/>
  <c r="AO652" i="8"/>
  <c r="AP652" i="8" s="1"/>
  <c r="AC668" i="8"/>
  <c r="AD668" i="8" s="1"/>
  <c r="AO658" i="8"/>
  <c r="AP658" i="8" s="1"/>
  <c r="AK1090" i="8"/>
  <c r="AL1090" i="8" s="1"/>
  <c r="AS450" i="8"/>
  <c r="Y548" i="8"/>
  <c r="Z548" i="8" s="1"/>
  <c r="AK901" i="8"/>
  <c r="AL901" i="8" s="1"/>
  <c r="Y543" i="8"/>
  <c r="Z543" i="8" s="1"/>
  <c r="AG689" i="8"/>
  <c r="AH689" i="8" s="1"/>
  <c r="AO51" i="8"/>
  <c r="AP51" i="8" s="1"/>
  <c r="AS319" i="8"/>
  <c r="AO123" i="8"/>
  <c r="AP123" i="8" s="1"/>
  <c r="Y123" i="8"/>
  <c r="Z123" i="8" s="1"/>
  <c r="AK1019" i="8"/>
  <c r="AL1019" i="8" s="1"/>
  <c r="AG628" i="8"/>
  <c r="AH628" i="8" s="1"/>
  <c r="AC1076" i="8"/>
  <c r="AD1076" i="8" s="1"/>
  <c r="AO938" i="8"/>
  <c r="AP938" i="8" s="1"/>
  <c r="AK996" i="8"/>
  <c r="AL996" i="8" s="1"/>
  <c r="AG411" i="8"/>
  <c r="AH411" i="8" s="1"/>
  <c r="AG1100" i="8"/>
  <c r="AH1100" i="8" s="1"/>
  <c r="AG912" i="8"/>
  <c r="AH912" i="8" s="1"/>
  <c r="AC967" i="8"/>
  <c r="AD967" i="8" s="1"/>
  <c r="AO1059" i="8"/>
  <c r="AP1059" i="8" s="1"/>
  <c r="AK688" i="8"/>
  <c r="AL688" i="8" s="1"/>
  <c r="AG560" i="8"/>
  <c r="AH560" i="8" s="1"/>
  <c r="AS1102" i="8"/>
  <c r="AG164" i="8"/>
  <c r="AH164" i="8" s="1"/>
  <c r="AK375" i="8"/>
  <c r="AL375" i="8" s="1"/>
  <c r="AG192" i="8"/>
  <c r="AH192" i="8" s="1"/>
  <c r="AO890" i="8"/>
  <c r="AP890" i="8" s="1"/>
  <c r="Y27" i="8"/>
  <c r="Z27" i="8" s="1"/>
  <c r="AS1084" i="8"/>
  <c r="AC722" i="8"/>
  <c r="AD722" i="8" s="1"/>
  <c r="AS438" i="8"/>
  <c r="AO932" i="8"/>
  <c r="AP932" i="8" s="1"/>
  <c r="AG196" i="8"/>
  <c r="AH196" i="8" s="1"/>
  <c r="Y874" i="8"/>
  <c r="Z874" i="8" s="1"/>
  <c r="AG238" i="8"/>
  <c r="AH238" i="8" s="1"/>
  <c r="AS1020" i="8"/>
  <c r="AK1068" i="8"/>
  <c r="AL1068" i="8" s="1"/>
  <c r="AG743" i="8"/>
  <c r="AH743" i="8" s="1"/>
  <c r="AS939" i="8"/>
  <c r="AS317" i="8"/>
  <c r="Y89" i="8"/>
  <c r="Z89" i="8" s="1"/>
  <c r="AK1044" i="8"/>
  <c r="AL1044" i="8" s="1"/>
  <c r="AC413" i="8"/>
  <c r="AD413" i="8" s="1"/>
  <c r="AK20" i="8"/>
  <c r="AL20" i="8" s="1"/>
  <c r="AG1114" i="8"/>
  <c r="AH1114" i="8" s="1"/>
  <c r="AS723" i="8"/>
  <c r="AO308" i="8"/>
  <c r="AP308" i="8" s="1"/>
  <c r="AG622" i="8"/>
  <c r="AH622" i="8" s="1"/>
  <c r="AC355" i="8"/>
  <c r="AD355" i="8" s="1"/>
  <c r="AO568" i="8"/>
  <c r="AP568" i="8" s="1"/>
  <c r="AS446" i="8"/>
  <c r="Y347" i="8"/>
  <c r="Z347" i="8" s="1"/>
  <c r="AC287" i="8"/>
  <c r="AD287" i="8" s="1"/>
  <c r="AS390" i="8"/>
  <c r="Y840" i="8"/>
  <c r="Z840" i="8" s="1"/>
  <c r="AK123" i="8"/>
  <c r="AL123" i="8" s="1"/>
  <c r="AG1019" i="8"/>
  <c r="AH1019" i="8" s="1"/>
  <c r="AO888" i="8"/>
  <c r="AP888" i="8" s="1"/>
  <c r="Y888" i="8"/>
  <c r="Z888" i="8" s="1"/>
  <c r="AK523" i="8"/>
  <c r="AL523" i="8" s="1"/>
  <c r="AG955" i="8"/>
  <c r="AH955" i="8" s="1"/>
  <c r="AC989" i="8"/>
  <c r="AD989" i="8" s="1"/>
  <c r="AC411" i="8"/>
  <c r="AD411" i="8" s="1"/>
  <c r="AO621" i="8"/>
  <c r="AP621" i="8" s="1"/>
  <c r="AC1100" i="8"/>
  <c r="AD1100" i="8" s="1"/>
  <c r="AO746" i="8"/>
  <c r="AP746" i="8" s="1"/>
  <c r="Y746" i="8"/>
  <c r="Z746" i="8" s="1"/>
  <c r="AK1032" i="8"/>
  <c r="AL1032" i="8" s="1"/>
  <c r="AC912" i="8"/>
  <c r="AD912" i="8" s="1"/>
  <c r="AS560" i="8"/>
  <c r="AC164" i="8"/>
  <c r="AD164" i="8" s="1"/>
  <c r="AK738" i="8"/>
  <c r="AL738" i="8" s="1"/>
  <c r="AS192" i="8"/>
  <c r="AC1086" i="8"/>
  <c r="AD1086" i="8" s="1"/>
  <c r="Y800" i="8"/>
  <c r="Z800" i="8" s="1"/>
  <c r="AG358" i="8"/>
  <c r="AH358" i="8" s="1"/>
  <c r="Y4" i="8"/>
  <c r="Z4" i="8" s="1"/>
  <c r="AK97" i="8"/>
  <c r="AL97" i="8" s="1"/>
  <c r="AK57" i="8"/>
  <c r="AL57" i="8" s="1"/>
  <c r="AO1084" i="8"/>
  <c r="AP1084" i="8" s="1"/>
  <c r="AC1084" i="8"/>
  <c r="AD1084" i="8" s="1"/>
  <c r="AK127" i="8"/>
  <c r="AL127" i="8" s="1"/>
  <c r="AS237" i="8"/>
  <c r="Y511" i="8"/>
  <c r="Z511" i="8" s="1"/>
  <c r="AK385" i="8"/>
  <c r="AL385" i="8" s="1"/>
  <c r="AS539" i="8"/>
  <c r="AK122" i="8"/>
  <c r="AL122" i="8" s="1"/>
  <c r="Y438" i="8"/>
  <c r="Z438" i="8" s="1"/>
  <c r="AC185" i="8"/>
  <c r="AD185" i="8" s="1"/>
  <c r="AC289" i="8"/>
  <c r="AD289" i="8" s="1"/>
  <c r="AO425" i="8"/>
  <c r="AP425" i="8" s="1"/>
  <c r="AG730" i="8"/>
  <c r="AH730" i="8" s="1"/>
  <c r="AS76" i="8"/>
  <c r="AC76" i="8"/>
  <c r="AD76" i="8" s="1"/>
  <c r="AO317" i="8"/>
  <c r="AP317" i="8" s="1"/>
  <c r="AC991" i="8"/>
  <c r="AD991" i="8" s="1"/>
  <c r="AG1004" i="8"/>
  <c r="AH1004" i="8" s="1"/>
  <c r="AS1114" i="8"/>
  <c r="AK742" i="8"/>
  <c r="AL742" i="8" s="1"/>
  <c r="Y287" i="8"/>
  <c r="Z287" i="8" s="1"/>
  <c r="AG737" i="8"/>
  <c r="AH737" i="8" s="1"/>
  <c r="AS929" i="8"/>
  <c r="AC929" i="8"/>
  <c r="AD929" i="8" s="1"/>
  <c r="Y628" i="8"/>
  <c r="Z628" i="8" s="1"/>
  <c r="AC893" i="8"/>
  <c r="AD893" i="8" s="1"/>
  <c r="AK1102" i="8"/>
  <c r="AL1102" i="8" s="1"/>
  <c r="AC886" i="8"/>
  <c r="AD886" i="8" s="1"/>
  <c r="AG803" i="8"/>
  <c r="AH803" i="8" s="1"/>
  <c r="AO192" i="8"/>
  <c r="AP192" i="8" s="1"/>
  <c r="AK800" i="8"/>
  <c r="AL800" i="8" s="1"/>
  <c r="AG874" i="8"/>
  <c r="AH874" i="8" s="1"/>
  <c r="AC895" i="8"/>
  <c r="AD895" i="8" s="1"/>
  <c r="AK317" i="8"/>
  <c r="AL317" i="8" s="1"/>
  <c r="AO991" i="8"/>
  <c r="AP991" i="8" s="1"/>
  <c r="AK715" i="8"/>
  <c r="AL715" i="8" s="1"/>
  <c r="AO929" i="8"/>
  <c r="AP929" i="8" s="1"/>
  <c r="AG1016" i="8"/>
  <c r="AH1016" i="8" s="1"/>
  <c r="AG722" i="8"/>
  <c r="AH722" i="8" s="1"/>
  <c r="Y237" i="8"/>
  <c r="Z237" i="8" s="1"/>
  <c r="AG932" i="8"/>
  <c r="AH932" i="8" s="1"/>
  <c r="AC497" i="8"/>
  <c r="AD497" i="8" s="1"/>
  <c r="AK125" i="8"/>
  <c r="AL125" i="8" s="1"/>
  <c r="AS299" i="8"/>
  <c r="AC299" i="8"/>
  <c r="AD299" i="8" s="1"/>
  <c r="AG215" i="8"/>
  <c r="AH215" i="8" s="1"/>
  <c r="AC1068" i="8"/>
  <c r="AD1068" i="8" s="1"/>
  <c r="AS128" i="8"/>
  <c r="AC128" i="8"/>
  <c r="AD128" i="8" s="1"/>
  <c r="AO811" i="8"/>
  <c r="AP811" i="8" s="1"/>
  <c r="AK69" i="8"/>
  <c r="AL69" i="8" s="1"/>
  <c r="AC49" i="8"/>
  <c r="AD49" i="8" s="1"/>
  <c r="AK570" i="8"/>
  <c r="AL570" i="8" s="1"/>
  <c r="AC1004" i="8"/>
  <c r="AD1004" i="8" s="1"/>
  <c r="Y571" i="8"/>
  <c r="Z571" i="8" s="1"/>
  <c r="AS301" i="8"/>
  <c r="AK355" i="8"/>
  <c r="AL355" i="8" s="1"/>
  <c r="AG568" i="8"/>
  <c r="AH568" i="8" s="1"/>
  <c r="AS597" i="8"/>
  <c r="Y119" i="8"/>
  <c r="Z119" i="8" s="1"/>
  <c r="AK205" i="8"/>
  <c r="AL205" i="8" s="1"/>
  <c r="AG222" i="8"/>
  <c r="AH222" i="8" s="1"/>
  <c r="Y730" i="8"/>
  <c r="Z730" i="8" s="1"/>
  <c r="AK991" i="8"/>
  <c r="AL991" i="8" s="1"/>
  <c r="AK1114" i="8"/>
  <c r="AL1114" i="8" s="1"/>
  <c r="AG723" i="8"/>
  <c r="AH723" i="8" s="1"/>
  <c r="AC742" i="8"/>
  <c r="AD742" i="8" s="1"/>
  <c r="Y464" i="8"/>
  <c r="Z464" i="8" s="1"/>
  <c r="AK582" i="8"/>
  <c r="AL582" i="8" s="1"/>
  <c r="AG446" i="8"/>
  <c r="AH446" i="8" s="1"/>
  <c r="AC347" i="8"/>
  <c r="AD347" i="8" s="1"/>
  <c r="AO607" i="8"/>
  <c r="AP607" i="8" s="1"/>
  <c r="Y607" i="8"/>
  <c r="Z607" i="8" s="1"/>
  <c r="AK820" i="8"/>
  <c r="AL820" i="8" s="1"/>
  <c r="AO885" i="8"/>
  <c r="AP885" i="8" s="1"/>
  <c r="AS404" i="8"/>
  <c r="Y795" i="8"/>
  <c r="Z795" i="8" s="1"/>
  <c r="AS757" i="8"/>
  <c r="AC755" i="8"/>
  <c r="AD755" i="8" s="1"/>
  <c r="AO818" i="8"/>
  <c r="AP818" i="8" s="1"/>
  <c r="AG220" i="8"/>
  <c r="AH220" i="8" s="1"/>
  <c r="AG923" i="8"/>
  <c r="AH923" i="8" s="1"/>
  <c r="Y455" i="8"/>
  <c r="Z455" i="8" s="1"/>
  <c r="AG987" i="8"/>
  <c r="AH987" i="8" s="1"/>
  <c r="AO657" i="8"/>
  <c r="AP657" i="8" s="1"/>
  <c r="AG179" i="8"/>
  <c r="AH179" i="8" s="1"/>
  <c r="AS328" i="8"/>
  <c r="AO577" i="8"/>
  <c r="AP577" i="8" s="1"/>
  <c r="AK99" i="8"/>
  <c r="AL99" i="8" s="1"/>
  <c r="AS231" i="8"/>
  <c r="AS219" i="8"/>
  <c r="AK248" i="8"/>
  <c r="AL248" i="8" s="1"/>
  <c r="AO921" i="8"/>
  <c r="AP921" i="8" s="1"/>
  <c r="AK305" i="8"/>
  <c r="AL305" i="8" s="1"/>
  <c r="Y305" i="8"/>
  <c r="Z305" i="8" s="1"/>
  <c r="AC8" i="8"/>
  <c r="AD8" i="8" s="1"/>
  <c r="AK371" i="8"/>
  <c r="AL371" i="8" s="1"/>
  <c r="AC583" i="8"/>
  <c r="AD583" i="8" s="1"/>
  <c r="Y531" i="8"/>
  <c r="Z531" i="8" s="1"/>
  <c r="AC282" i="8"/>
  <c r="AD282" i="8" s="1"/>
  <c r="Y662" i="8"/>
  <c r="Z662" i="8" s="1"/>
  <c r="AG914" i="8"/>
  <c r="AH914" i="8" s="1"/>
  <c r="AS344" i="8"/>
  <c r="AO240" i="8"/>
  <c r="AP240" i="8" s="1"/>
  <c r="AG988" i="8"/>
  <c r="AH988" i="8" s="1"/>
  <c r="AC698" i="8"/>
  <c r="AD698" i="8" s="1"/>
  <c r="AO1008" i="8"/>
  <c r="AP1008" i="8" s="1"/>
  <c r="AS81" i="8"/>
  <c r="AG81" i="8"/>
  <c r="AH81" i="8" s="1"/>
  <c r="AC970" i="8"/>
  <c r="AD970" i="8" s="1"/>
  <c r="AO14" i="8"/>
  <c r="AP14" i="8" s="1"/>
  <c r="Y46" i="8"/>
  <c r="Z46" i="8" s="1"/>
  <c r="AK15" i="8"/>
  <c r="AL15" i="8" s="1"/>
  <c r="AS463" i="8"/>
  <c r="AG382" i="8"/>
  <c r="AH382" i="8" s="1"/>
  <c r="AO11" i="8"/>
  <c r="AP11" i="8" s="1"/>
  <c r="AC272" i="8"/>
  <c r="AD272" i="8" s="1"/>
  <c r="AO851" i="8"/>
  <c r="AP851" i="8" s="1"/>
  <c r="Y851" i="8"/>
  <c r="Z851" i="8" s="1"/>
  <c r="AS3" i="8"/>
  <c r="AC3" i="8"/>
  <c r="AD3" i="8" s="1"/>
  <c r="AS420" i="8"/>
  <c r="Y638" i="8"/>
  <c r="Z638" i="8" s="1"/>
  <c r="AC922" i="8"/>
  <c r="AD922" i="8" s="1"/>
  <c r="AG1091" i="8"/>
  <c r="AH1091" i="8" s="1"/>
  <c r="AS599" i="8"/>
  <c r="AO108" i="8"/>
  <c r="AP108" i="8" s="1"/>
  <c r="AC466" i="8"/>
  <c r="AD466" i="8" s="1"/>
  <c r="AC757" i="8"/>
  <c r="AD757" i="8" s="1"/>
  <c r="AC923" i="8"/>
  <c r="AD923" i="8" s="1"/>
  <c r="AO328" i="8"/>
  <c r="AP328" i="8" s="1"/>
  <c r="AS843" i="8"/>
  <c r="AC788" i="8"/>
  <c r="AD788" i="8" s="1"/>
  <c r="AS1093" i="8"/>
  <c r="AC1093" i="8"/>
  <c r="AD1093" i="8" s="1"/>
  <c r="AS646" i="8"/>
  <c r="AO698" i="8"/>
  <c r="AP698" i="8" s="1"/>
  <c r="AC81" i="8"/>
  <c r="AD81" i="8" s="1"/>
  <c r="Y970" i="8"/>
  <c r="Z970" i="8" s="1"/>
  <c r="AK14" i="8"/>
  <c r="AL14" i="8" s="1"/>
  <c r="Y285" i="8"/>
  <c r="Z285" i="8" s="1"/>
  <c r="AK28" i="8"/>
  <c r="AL28" i="8" s="1"/>
  <c r="AS416" i="8"/>
  <c r="AG596" i="8"/>
  <c r="AH596" i="8" s="1"/>
  <c r="AS160" i="8"/>
  <c r="AC275" i="8"/>
  <c r="AD275" i="8" s="1"/>
  <c r="AG364" i="8"/>
  <c r="AH364" i="8" s="1"/>
  <c r="AS975" i="8"/>
  <c r="AO404" i="8"/>
  <c r="AP404" i="8" s="1"/>
  <c r="AK209" i="8"/>
  <c r="AL209" i="8" s="1"/>
  <c r="AG861" i="8"/>
  <c r="AH861" i="8" s="1"/>
  <c r="AC524" i="8"/>
  <c r="AD524" i="8" s="1"/>
  <c r="AO756" i="8"/>
  <c r="AP756" i="8" s="1"/>
  <c r="AS995" i="8"/>
  <c r="AS220" i="8"/>
  <c r="Y767" i="8"/>
  <c r="Z767" i="8" s="1"/>
  <c r="AK808" i="8"/>
  <c r="AL808" i="8" s="1"/>
  <c r="AO987" i="8"/>
  <c r="AP987" i="8" s="1"/>
  <c r="AS1118" i="8"/>
  <c r="AO663" i="8"/>
  <c r="AP663" i="8" s="1"/>
  <c r="AS176" i="8"/>
  <c r="AG176" i="8"/>
  <c r="AH176" i="8" s="1"/>
  <c r="AC432" i="8"/>
  <c r="AD432" i="8" s="1"/>
  <c r="AS675" i="8"/>
  <c r="AC675" i="8"/>
  <c r="AD675" i="8" s="1"/>
  <c r="Y231" i="8"/>
  <c r="Z231" i="8" s="1"/>
  <c r="AK1095" i="8"/>
  <c r="AL1095" i="8" s="1"/>
  <c r="AG137" i="8"/>
  <c r="AH137" i="8" s="1"/>
  <c r="AS86" i="8"/>
  <c r="AK211" i="8"/>
  <c r="AL211" i="8" s="1"/>
  <c r="AG248" i="8"/>
  <c r="AH248" i="8" s="1"/>
  <c r="AS711" i="8"/>
  <c r="AG83" i="8"/>
  <c r="AH83" i="8" s="1"/>
  <c r="AC100" i="8"/>
  <c r="AD100" i="8" s="1"/>
  <c r="AO8" i="8"/>
  <c r="AP8" i="8" s="1"/>
  <c r="Y8" i="8"/>
  <c r="Z8" i="8" s="1"/>
  <c r="AK361" i="8"/>
  <c r="AL361" i="8" s="1"/>
  <c r="AS352" i="8"/>
  <c r="AS163" i="8"/>
  <c r="Y583" i="8"/>
  <c r="Z583" i="8" s="1"/>
  <c r="AK531" i="8"/>
  <c r="AL531" i="8" s="1"/>
  <c r="AC748" i="8"/>
  <c r="AD748" i="8" s="1"/>
  <c r="AO891" i="8"/>
  <c r="AP891" i="8" s="1"/>
  <c r="Y253" i="8"/>
  <c r="Z253" i="8" s="1"/>
  <c r="AC832" i="8"/>
  <c r="AD832" i="8" s="1"/>
  <c r="Y1093" i="8"/>
  <c r="Z1093" i="8" s="1"/>
  <c r="AG683" i="8"/>
  <c r="AH683" i="8" s="1"/>
  <c r="Y646" i="8"/>
  <c r="Z646" i="8" s="1"/>
  <c r="AS46" i="8"/>
  <c r="AK116" i="8"/>
  <c r="AL116" i="8" s="1"/>
  <c r="Y116" i="8"/>
  <c r="Z116" i="8" s="1"/>
  <c r="Y167" i="8"/>
  <c r="Z167" i="8" s="1"/>
  <c r="AS864" i="8"/>
  <c r="AC73" i="8"/>
  <c r="AD73" i="8" s="1"/>
  <c r="Y412" i="8"/>
  <c r="Z412" i="8" s="1"/>
  <c r="AO13" i="8"/>
  <c r="AP13" i="8" s="1"/>
  <c r="AK250" i="8"/>
  <c r="AL250" i="8" s="1"/>
  <c r="AS569" i="8"/>
  <c r="AS518" i="8"/>
  <c r="AS32" i="8"/>
  <c r="AC521" i="8"/>
  <c r="AD521" i="8" s="1"/>
  <c r="Y629" i="8"/>
  <c r="Z629" i="8" s="1"/>
  <c r="AC434" i="8"/>
  <c r="AD434" i="8" s="1"/>
  <c r="AO975" i="8"/>
  <c r="AP975" i="8" s="1"/>
  <c r="AC861" i="8"/>
  <c r="AD861" i="8" s="1"/>
  <c r="AO563" i="8"/>
  <c r="AP563" i="8" s="1"/>
  <c r="Y563" i="8"/>
  <c r="Z563" i="8" s="1"/>
  <c r="AK756" i="8"/>
  <c r="AL756" i="8" s="1"/>
  <c r="AC995" i="8"/>
  <c r="AD995" i="8" s="1"/>
  <c r="AO220" i="8"/>
  <c r="AP220" i="8" s="1"/>
  <c r="AK663" i="8"/>
  <c r="AL663" i="8" s="1"/>
  <c r="Y432" i="8"/>
  <c r="Z432" i="8" s="1"/>
  <c r="AC99" i="8"/>
  <c r="AD99" i="8" s="1"/>
  <c r="AO675" i="8"/>
  <c r="AP675" i="8" s="1"/>
  <c r="AG211" i="8"/>
  <c r="AH211" i="8" s="1"/>
  <c r="AG361" i="8"/>
  <c r="AH361" i="8" s="1"/>
  <c r="AG373" i="8"/>
  <c r="AH373" i="8" s="1"/>
  <c r="AS325" i="8"/>
  <c r="AO163" i="8"/>
  <c r="AP163" i="8" s="1"/>
  <c r="AC544" i="8"/>
  <c r="AD544" i="8" s="1"/>
  <c r="AO274" i="8"/>
  <c r="AP274" i="8" s="1"/>
  <c r="AG240" i="8"/>
  <c r="AH240" i="8" s="1"/>
  <c r="AG1101" i="8"/>
  <c r="AH1101" i="8" s="1"/>
  <c r="Y174" i="8"/>
  <c r="Z174" i="8" s="1"/>
  <c r="AS226" i="8"/>
  <c r="AC170" i="8"/>
  <c r="AD170" i="8" s="1"/>
  <c r="Y259" i="8"/>
  <c r="Z259" i="8" s="1"/>
  <c r="AO434" i="8"/>
  <c r="AP434" i="8" s="1"/>
  <c r="AO861" i="8"/>
  <c r="AP861" i="8" s="1"/>
  <c r="AS755" i="8"/>
  <c r="AC455" i="8"/>
  <c r="AD455" i="8" s="1"/>
  <c r="AO143" i="8"/>
  <c r="AP143" i="8" s="1"/>
  <c r="AK987" i="8"/>
  <c r="AL987" i="8" s="1"/>
  <c r="AS657" i="8"/>
  <c r="AC587" i="8"/>
  <c r="AD587" i="8" s="1"/>
  <c r="Y99" i="8"/>
  <c r="Z99" i="8" s="1"/>
  <c r="AG231" i="8"/>
  <c r="AH231" i="8" s="1"/>
  <c r="AC1095" i="8"/>
  <c r="AD1095" i="8" s="1"/>
  <c r="AK359" i="8"/>
  <c r="AL359" i="8" s="1"/>
  <c r="AO248" i="8"/>
  <c r="AP248" i="8" s="1"/>
  <c r="AG8" i="8"/>
  <c r="AH8" i="8" s="1"/>
  <c r="AO371" i="8"/>
  <c r="AP371" i="8" s="1"/>
  <c r="AG759" i="8"/>
  <c r="AH759" i="8" s="1"/>
  <c r="AC531" i="8"/>
  <c r="AD531" i="8" s="1"/>
  <c r="AK748" i="8"/>
  <c r="AL748" i="8" s="1"/>
  <c r="AS407" i="8"/>
  <c r="AG282" i="8"/>
  <c r="AH282" i="8" s="1"/>
  <c r="AK914" i="8"/>
  <c r="AL914" i="8" s="1"/>
  <c r="Y207" i="8"/>
  <c r="Z207" i="8" s="1"/>
  <c r="AC1035" i="8"/>
  <c r="AD1035" i="8" s="1"/>
  <c r="AK988" i="8"/>
  <c r="AL988" i="8" s="1"/>
  <c r="Y988" i="8"/>
  <c r="Z988" i="8" s="1"/>
  <c r="AK646" i="8"/>
  <c r="AL646" i="8" s="1"/>
  <c r="AG698" i="8"/>
  <c r="AH698" i="8" s="1"/>
  <c r="AS1008" i="8"/>
  <c r="Y768" i="8"/>
  <c r="Z768" i="8" s="1"/>
  <c r="AG970" i="8"/>
  <c r="AH970" i="8" s="1"/>
  <c r="AK669" i="8"/>
  <c r="AL669" i="8" s="1"/>
  <c r="AG827" i="8"/>
  <c r="AH827" i="8" s="1"/>
  <c r="AS421" i="8"/>
  <c r="Y303" i="8"/>
  <c r="Z303" i="8" s="1"/>
  <c r="AG579" i="8"/>
  <c r="AH579" i="8" s="1"/>
  <c r="AS456" i="8"/>
  <c r="Y984" i="8"/>
  <c r="Z984" i="8" s="1"/>
  <c r="AK754" i="8"/>
  <c r="AL754" i="8" s="1"/>
  <c r="AC762" i="8"/>
  <c r="AD762" i="8" s="1"/>
  <c r="Y15" i="8"/>
  <c r="Z15" i="8" s="1"/>
  <c r="Y28" i="8"/>
  <c r="Z28" i="8" s="1"/>
  <c r="Y439" i="8"/>
  <c r="Z439" i="8" s="1"/>
  <c r="AK1101" i="8"/>
  <c r="AL1101" i="8" s="1"/>
  <c r="AS245" i="8"/>
  <c r="AC245" i="8"/>
  <c r="AD245" i="8" s="1"/>
  <c r="AG229" i="8"/>
  <c r="AH229" i="8" s="1"/>
  <c r="AC827" i="8"/>
  <c r="AD827" i="8" s="1"/>
  <c r="AG243" i="8"/>
  <c r="AH243" i="8" s="1"/>
  <c r="Y406" i="8"/>
  <c r="Z406" i="8" s="1"/>
  <c r="AS554" i="8"/>
  <c r="AC554" i="8"/>
  <c r="AD554" i="8" s="1"/>
  <c r="AG64" i="8"/>
  <c r="AH64" i="8" s="1"/>
  <c r="AC334" i="8"/>
  <c r="AD334" i="8" s="1"/>
  <c r="AO857" i="8"/>
  <c r="AP857" i="8" s="1"/>
  <c r="AO348" i="8"/>
  <c r="AP348" i="8" s="1"/>
  <c r="AC851" i="8"/>
  <c r="AD851" i="8" s="1"/>
  <c r="AO793" i="8"/>
  <c r="AP793" i="8" s="1"/>
  <c r="Y155" i="8"/>
  <c r="Z155" i="8" s="1"/>
  <c r="AS849" i="8"/>
  <c r="AC849" i="8"/>
  <c r="AD849" i="8" s="1"/>
  <c r="AC625" i="8"/>
  <c r="AD625" i="8" s="1"/>
  <c r="AG773" i="8"/>
  <c r="AH773" i="8" s="1"/>
  <c r="AS495" i="8"/>
  <c r="AC495" i="8"/>
  <c r="AD495" i="8" s="1"/>
  <c r="Y997" i="8"/>
  <c r="Z997" i="8" s="1"/>
  <c r="AK95" i="8"/>
  <c r="AL95" i="8" s="1"/>
  <c r="AS550" i="8"/>
  <c r="AC685" i="8"/>
  <c r="AD685" i="8" s="1"/>
  <c r="Y953" i="8"/>
  <c r="Z953" i="8" s="1"/>
  <c r="AO666" i="8"/>
  <c r="AP666" i="8" s="1"/>
  <c r="Y666" i="8"/>
  <c r="Z666" i="8" s="1"/>
  <c r="AS633" i="8"/>
  <c r="AK604" i="8"/>
  <c r="AL604" i="8" s="1"/>
  <c r="AC399" i="8"/>
  <c r="AD399" i="8" s="1"/>
  <c r="AK486" i="8"/>
  <c r="AL486" i="8" s="1"/>
  <c r="AS265" i="8"/>
  <c r="AC265" i="8"/>
  <c r="AD265" i="8" s="1"/>
  <c r="AG475" i="8"/>
  <c r="AH475" i="8" s="1"/>
  <c r="AC338" i="8"/>
  <c r="AD338" i="8" s="1"/>
  <c r="AO638" i="8"/>
  <c r="AP638" i="8" s="1"/>
  <c r="Y452" i="8"/>
  <c r="Z452" i="8" s="1"/>
  <c r="AS170" i="8"/>
  <c r="AO673" i="8"/>
  <c r="AP673" i="8" s="1"/>
  <c r="AG1040" i="8"/>
  <c r="AH1040" i="8" s="1"/>
  <c r="AS721" i="8"/>
  <c r="AK839" i="8"/>
  <c r="AL839" i="8" s="1"/>
  <c r="AG321" i="8"/>
  <c r="AH321" i="8" s="1"/>
  <c r="AS838" i="8"/>
  <c r="AK1034" i="8"/>
  <c r="AL1034" i="8" s="1"/>
  <c r="AG111" i="8"/>
  <c r="AH111" i="8" s="1"/>
  <c r="AC50" i="8"/>
  <c r="AD50" i="8" s="1"/>
  <c r="AK925" i="8"/>
  <c r="AL925" i="8" s="1"/>
  <c r="AG96" i="8"/>
  <c r="AH96" i="8" s="1"/>
  <c r="AC690" i="8"/>
  <c r="AD690" i="8" s="1"/>
  <c r="AO602" i="8"/>
  <c r="AP602" i="8" s="1"/>
  <c r="AK513" i="8"/>
  <c r="AL513" i="8" s="1"/>
  <c r="AC356" i="8"/>
  <c r="AD356" i="8" s="1"/>
  <c r="AO232" i="8"/>
  <c r="AP232" i="8" s="1"/>
  <c r="AG283" i="8"/>
  <c r="AH283" i="8" s="1"/>
  <c r="AG267" i="8"/>
  <c r="AH267" i="8" s="1"/>
  <c r="AS103" i="8"/>
  <c r="Y383" i="8"/>
  <c r="Z383" i="8" s="1"/>
  <c r="AS73" i="8"/>
  <c r="Y626" i="8"/>
  <c r="Z626" i="8" s="1"/>
  <c r="AS263" i="8"/>
  <c r="AC876" i="8"/>
  <c r="AD876" i="8" s="1"/>
  <c r="AO295" i="8"/>
  <c r="AP295" i="8" s="1"/>
  <c r="AK156" i="8"/>
  <c r="AL156" i="8" s="1"/>
  <c r="AC985" i="8"/>
  <c r="AD985" i="8" s="1"/>
  <c r="AO110" i="8"/>
  <c r="AP110" i="8" s="1"/>
  <c r="AK323" i="8"/>
  <c r="AL323" i="8" s="1"/>
  <c r="AC306" i="8"/>
  <c r="AD306" i="8" s="1"/>
  <c r="Y833" i="8"/>
  <c r="Z833" i="8" s="1"/>
  <c r="AK867" i="8"/>
  <c r="AL867" i="8" s="1"/>
  <c r="AG113" i="8"/>
  <c r="AH113" i="8" s="1"/>
  <c r="AC591" i="8"/>
  <c r="AD591" i="8" s="1"/>
  <c r="AK704" i="8"/>
  <c r="AL704" i="8" s="1"/>
  <c r="AC879" i="8"/>
  <c r="AD879" i="8" s="1"/>
  <c r="AO257" i="8"/>
  <c r="AP257" i="8" s="1"/>
  <c r="AK566" i="8"/>
  <c r="AL566" i="8" s="1"/>
  <c r="AC904" i="8"/>
  <c r="AD904" i="8" s="1"/>
  <c r="Y962" i="8"/>
  <c r="Z962" i="8" s="1"/>
  <c r="AK1077" i="8"/>
  <c r="AL1077" i="8" s="1"/>
  <c r="AG315" i="8"/>
  <c r="AH315" i="8" s="1"/>
  <c r="AG66" i="8"/>
  <c r="AH66" i="8" s="1"/>
  <c r="AC419" i="8"/>
  <c r="AD419" i="8" s="1"/>
  <c r="AK592" i="8"/>
  <c r="AL592" i="8" s="1"/>
  <c r="AC414" i="8"/>
  <c r="AD414" i="8" s="1"/>
  <c r="AO316" i="8"/>
  <c r="AP316" i="8" s="1"/>
  <c r="AK951" i="8"/>
  <c r="AL951" i="8" s="1"/>
  <c r="AC372" i="8"/>
  <c r="AD372" i="8" s="1"/>
  <c r="Y1013" i="8"/>
  <c r="Z1013" i="8" s="1"/>
  <c r="AK1109" i="8"/>
  <c r="AL1109" i="8" s="1"/>
  <c r="AG796" i="8"/>
  <c r="AH796" i="8" s="1"/>
  <c r="AG428" i="8"/>
  <c r="AH428" i="8" s="1"/>
  <c r="AC410" i="8"/>
  <c r="AD410" i="8" s="1"/>
  <c r="AO314" i="8"/>
  <c r="AP314" i="8" s="1"/>
  <c r="Y314" i="8"/>
  <c r="Z314" i="8" s="1"/>
  <c r="AG337" i="8"/>
  <c r="AH337" i="8" s="1"/>
  <c r="AS326" i="8"/>
  <c r="AK7" i="8"/>
  <c r="AL7" i="8" s="1"/>
  <c r="AO249" i="8"/>
  <c r="AP249" i="8" s="1"/>
  <c r="AO29" i="8"/>
  <c r="AP29" i="8" s="1"/>
  <c r="AK88" i="8"/>
  <c r="AL88" i="8" s="1"/>
  <c r="AO324" i="8"/>
  <c r="AP324" i="8" s="1"/>
  <c r="Y324" i="8"/>
  <c r="Z324" i="8" s="1"/>
  <c r="AK677" i="8"/>
  <c r="AL677" i="8" s="1"/>
  <c r="AG107" i="8"/>
  <c r="AH107" i="8" s="1"/>
  <c r="AO630" i="8"/>
  <c r="AP630" i="8" s="1"/>
  <c r="AC739" i="8"/>
  <c r="AD739" i="8" s="1"/>
  <c r="Y692" i="8"/>
  <c r="Z692" i="8" s="1"/>
  <c r="AO999" i="8"/>
  <c r="AP999" i="8" s="1"/>
  <c r="AS1105" i="8"/>
  <c r="AC1105" i="8"/>
  <c r="AD1105" i="8" s="1"/>
  <c r="AS616" i="8"/>
  <c r="Y960" i="8"/>
  <c r="Z960" i="8" s="1"/>
  <c r="AG144" i="8"/>
  <c r="AH144" i="8" s="1"/>
  <c r="AS172" i="8"/>
  <c r="Y717" i="8"/>
  <c r="Z717" i="8" s="1"/>
  <c r="AO855" i="8"/>
  <c r="AP855" i="8" s="1"/>
  <c r="Y855" i="8"/>
  <c r="Z855" i="8" s="1"/>
  <c r="AC506" i="8"/>
  <c r="AD506" i="8" s="1"/>
  <c r="AS108" i="8"/>
  <c r="AC108" i="8"/>
  <c r="AD108" i="8" s="1"/>
  <c r="AS647" i="8"/>
  <c r="Y640" i="8"/>
  <c r="Z640" i="8" s="1"/>
  <c r="AK945" i="8"/>
  <c r="AL945" i="8" s="1"/>
  <c r="AS64" i="8"/>
  <c r="AS272" i="8"/>
  <c r="AG449" i="8"/>
  <c r="AH449" i="8" s="1"/>
  <c r="AC1049" i="8"/>
  <c r="AD1049" i="8" s="1"/>
  <c r="Y625" i="8"/>
  <c r="Z625" i="8" s="1"/>
  <c r="AC773" i="8"/>
  <c r="AD773" i="8" s="1"/>
  <c r="AG95" i="8"/>
  <c r="AH95" i="8" s="1"/>
  <c r="AC309" i="8"/>
  <c r="AD309" i="8" s="1"/>
  <c r="AK666" i="8"/>
  <c r="AL666" i="8" s="1"/>
  <c r="Y633" i="8"/>
  <c r="Z633" i="8" s="1"/>
  <c r="AO268" i="8"/>
  <c r="AP268" i="8" s="1"/>
  <c r="AO1039" i="8"/>
  <c r="AP1039" i="8" s="1"/>
  <c r="Y836" i="8"/>
  <c r="Z836" i="8" s="1"/>
  <c r="AS684" i="8"/>
  <c r="AS96" i="8"/>
  <c r="AG867" i="8"/>
  <c r="AH867" i="8" s="1"/>
  <c r="AG566" i="8"/>
  <c r="AH566" i="8" s="1"/>
  <c r="AG1077" i="8"/>
  <c r="AH1077" i="8" s="1"/>
  <c r="AG951" i="8"/>
  <c r="AH951" i="8" s="1"/>
  <c r="AG1109" i="8"/>
  <c r="AH1109" i="8" s="1"/>
  <c r="AC337" i="8"/>
  <c r="AD337" i="8" s="1"/>
  <c r="Y249" i="8"/>
  <c r="Z249" i="8" s="1"/>
  <c r="AO228" i="8"/>
  <c r="AP228" i="8" s="1"/>
  <c r="AS280" i="8"/>
  <c r="Y739" i="8"/>
  <c r="Z739" i="8" s="1"/>
  <c r="AC48" i="8"/>
  <c r="AD48" i="8" s="1"/>
  <c r="AC819" i="8"/>
  <c r="AD819" i="8" s="1"/>
  <c r="AS1074" i="8"/>
  <c r="AG516" i="8"/>
  <c r="AH516" i="8" s="1"/>
  <c r="AO259" i="8"/>
  <c r="AP259" i="8" s="1"/>
  <c r="Y202" i="8"/>
  <c r="Z202" i="8" s="1"/>
  <c r="AG58" i="8"/>
  <c r="AH58" i="8" s="1"/>
  <c r="AC34" i="8"/>
  <c r="AD34" i="8" s="1"/>
  <c r="AK284" i="8"/>
  <c r="AL284" i="8" s="1"/>
  <c r="Y273" i="8"/>
  <c r="Z273" i="8" s="1"/>
  <c r="AG586" i="8"/>
  <c r="AH586" i="8" s="1"/>
  <c r="AS290" i="8"/>
  <c r="AK1075" i="8"/>
  <c r="AL1075" i="8" s="1"/>
  <c r="AO399" i="8"/>
  <c r="AP399" i="8" s="1"/>
  <c r="Y399" i="8"/>
  <c r="Z399" i="8" s="1"/>
  <c r="AC868" i="8"/>
  <c r="AD868" i="8" s="1"/>
  <c r="AK343" i="8"/>
  <c r="AL343" i="8" s="1"/>
  <c r="AS475" i="8"/>
  <c r="AG1029" i="8"/>
  <c r="AH1029" i="8" s="1"/>
  <c r="AS270" i="8"/>
  <c r="AO338" i="8"/>
  <c r="AP338" i="8" s="1"/>
  <c r="AK845" i="8"/>
  <c r="AL845" i="8" s="1"/>
  <c r="AG342" i="8"/>
  <c r="AH342" i="8" s="1"/>
  <c r="Y1039" i="8"/>
  <c r="Z1039" i="8" s="1"/>
  <c r="AK468" i="8"/>
  <c r="AL468" i="8" s="1"/>
  <c r="AS1092" i="8"/>
  <c r="Y1026" i="8"/>
  <c r="Z1026" i="8" s="1"/>
  <c r="Y1024" i="8"/>
  <c r="Z1024" i="8" s="1"/>
  <c r="AS1060" i="8"/>
  <c r="AC801" i="8"/>
  <c r="AD801" i="8" s="1"/>
  <c r="Y721" i="8"/>
  <c r="Z721" i="8" s="1"/>
  <c r="AK473" i="8"/>
  <c r="AL473" i="8" s="1"/>
  <c r="AS104" i="8"/>
  <c r="AK92" i="8"/>
  <c r="AL92" i="8" s="1"/>
  <c r="AS111" i="8"/>
  <c r="AC684" i="8"/>
  <c r="AD684" i="8" s="1"/>
  <c r="AO869" i="8"/>
  <c r="AP869" i="8" s="1"/>
  <c r="Y869" i="8"/>
  <c r="Z869" i="8" s="1"/>
  <c r="AK794" i="8"/>
  <c r="AL794" i="8" s="1"/>
  <c r="AG261" i="8"/>
  <c r="AH261" i="8" s="1"/>
  <c r="AS661" i="8"/>
  <c r="AC661" i="8"/>
  <c r="AD661" i="8" s="1"/>
  <c r="AO50" i="8"/>
  <c r="AP50" i="8" s="1"/>
  <c r="AK590" i="8"/>
  <c r="AL590" i="8" s="1"/>
  <c r="AG925" i="8"/>
  <c r="AH925" i="8" s="1"/>
  <c r="AG492" i="8"/>
  <c r="AH492" i="8" s="1"/>
  <c r="AK37" i="8"/>
  <c r="AL37" i="8" s="1"/>
  <c r="Y153" i="8"/>
  <c r="Z153" i="8" s="1"/>
  <c r="Y326" i="8"/>
  <c r="Z326" i="8" s="1"/>
  <c r="AK29" i="8"/>
  <c r="AL29" i="8" s="1"/>
  <c r="AG771" i="8"/>
  <c r="AH771" i="8" s="1"/>
  <c r="AS1085" i="8"/>
  <c r="AC1085" i="8"/>
  <c r="AD1085" i="8" s="1"/>
  <c r="AC280" i="8"/>
  <c r="AD280" i="8" s="1"/>
  <c r="AO533" i="8"/>
  <c r="AP533" i="8" s="1"/>
  <c r="AS505" i="8"/>
  <c r="Y489" i="8"/>
  <c r="Z489" i="8" s="1"/>
  <c r="AG552" i="8"/>
  <c r="AH552" i="8" s="1"/>
  <c r="AO1105" i="8"/>
  <c r="AP1105" i="8" s="1"/>
  <c r="AG1015" i="8"/>
  <c r="AH1015" i="8" s="1"/>
  <c r="AS144" i="8"/>
  <c r="AC144" i="8"/>
  <c r="AD144" i="8" s="1"/>
  <c r="AC1074" i="8"/>
  <c r="AD1074" i="8" s="1"/>
  <c r="AO594" i="8"/>
  <c r="AP594" i="8" s="1"/>
  <c r="AS1070" i="8"/>
  <c r="AK640" i="8"/>
  <c r="AL640" i="8" s="1"/>
  <c r="AG17" i="8"/>
  <c r="AH17" i="8" s="1"/>
  <c r="AS199" i="8"/>
  <c r="AO258" i="8"/>
  <c r="AP258" i="8" s="1"/>
  <c r="Y258" i="8"/>
  <c r="Z258" i="8" s="1"/>
  <c r="AG635" i="8"/>
  <c r="AH635" i="8" s="1"/>
  <c r="AS852" i="8"/>
  <c r="AK720" i="8"/>
  <c r="AL720" i="8" s="1"/>
  <c r="AK969" i="8"/>
  <c r="AL969" i="8" s="1"/>
  <c r="AC605" i="8"/>
  <c r="AD605" i="8" s="1"/>
  <c r="AC769" i="8"/>
  <c r="AD769" i="8" s="1"/>
  <c r="AS126" i="8"/>
  <c r="AK285" i="8"/>
  <c r="AL285" i="8" s="1"/>
  <c r="AC556" i="8"/>
  <c r="AD556" i="8" s="1"/>
  <c r="AO140" i="8"/>
  <c r="AP140" i="8" s="1"/>
  <c r="AC1101" i="8"/>
  <c r="AD1101" i="8" s="1"/>
  <c r="AO965" i="8"/>
  <c r="AP965" i="8" s="1"/>
  <c r="AC349" i="8"/>
  <c r="AD349" i="8" s="1"/>
  <c r="Y229" i="8"/>
  <c r="Z229" i="8" s="1"/>
  <c r="AS173" i="8"/>
  <c r="AC382" i="8"/>
  <c r="AD382" i="8" s="1"/>
  <c r="AO421" i="8"/>
  <c r="AP421" i="8" s="1"/>
  <c r="AC421" i="8"/>
  <c r="AD421" i="8" s="1"/>
  <c r="AS479" i="8"/>
  <c r="AC479" i="8"/>
  <c r="AD479" i="8" s="1"/>
  <c r="AC402" i="8"/>
  <c r="AD402" i="8" s="1"/>
  <c r="AC160" i="8"/>
  <c r="AD160" i="8" s="1"/>
  <c r="AS449" i="8"/>
  <c r="AC449" i="8"/>
  <c r="AD449" i="8" s="1"/>
  <c r="Y226" i="8"/>
  <c r="Z226" i="8" s="1"/>
  <c r="AG75" i="8"/>
  <c r="AH75" i="8" s="1"/>
  <c r="AS139" i="8"/>
  <c r="AO1049" i="8"/>
  <c r="AP1049" i="8" s="1"/>
  <c r="AC530" i="8"/>
  <c r="AD530" i="8" s="1"/>
  <c r="AO3" i="8"/>
  <c r="AP3" i="8" s="1"/>
  <c r="AS997" i="8"/>
  <c r="AK354" i="8"/>
  <c r="AL354" i="8" s="1"/>
  <c r="Y354" i="8"/>
  <c r="Z354" i="8" s="1"/>
  <c r="AO569" i="8"/>
  <c r="AP569" i="8" s="1"/>
  <c r="Y569" i="8"/>
  <c r="Z569" i="8" s="1"/>
  <c r="AS281" i="8"/>
  <c r="AC585" i="8"/>
  <c r="AD585" i="8" s="1"/>
  <c r="AC255" i="8"/>
  <c r="AD255" i="8" s="1"/>
  <c r="AO612" i="8"/>
  <c r="AP612" i="8" s="1"/>
  <c r="AK633" i="8"/>
  <c r="AL633" i="8" s="1"/>
  <c r="AO868" i="8"/>
  <c r="AP868" i="8" s="1"/>
  <c r="AS911" i="8"/>
  <c r="AC911" i="8"/>
  <c r="AD911" i="8" s="1"/>
  <c r="AO244" i="8"/>
  <c r="AP244" i="8" s="1"/>
  <c r="AO270" i="8"/>
  <c r="AP270" i="8" s="1"/>
  <c r="Y270" i="8"/>
  <c r="Z270" i="8" s="1"/>
  <c r="AO679" i="8"/>
  <c r="AP679" i="8" s="1"/>
  <c r="Y664" i="8"/>
  <c r="Z664" i="8" s="1"/>
  <c r="AC1082" i="8"/>
  <c r="AD1082" i="8" s="1"/>
  <c r="AC1060" i="8"/>
  <c r="AD1060" i="8" s="1"/>
  <c r="AO1040" i="8"/>
  <c r="AP1040" i="8" s="1"/>
  <c r="Y801" i="8"/>
  <c r="Z801" i="8" s="1"/>
  <c r="AC856" i="8"/>
  <c r="AD856" i="8" s="1"/>
  <c r="AG1054" i="8"/>
  <c r="AH1054" i="8" s="1"/>
  <c r="AS1034" i="8"/>
  <c r="Y684" i="8"/>
  <c r="Z684" i="8" s="1"/>
  <c r="AG794" i="8"/>
  <c r="AH794" i="8" s="1"/>
  <c r="AC93" i="8"/>
  <c r="AD93" i="8" s="1"/>
  <c r="Y96" i="8"/>
  <c r="Z96" i="8" s="1"/>
  <c r="AK690" i="8"/>
  <c r="AL690" i="8" s="1"/>
  <c r="AC513" i="8"/>
  <c r="AD513" i="8" s="1"/>
  <c r="AG232" i="8"/>
  <c r="AH232" i="8" s="1"/>
  <c r="AO267" i="8"/>
  <c r="AP267" i="8" s="1"/>
  <c r="AC175" i="8"/>
  <c r="AD175" i="8" s="1"/>
  <c r="AG626" i="8"/>
  <c r="AH626" i="8" s="1"/>
  <c r="AS954" i="8"/>
  <c r="Y221" i="8"/>
  <c r="Z221" i="8" s="1"/>
  <c r="AK263" i="8"/>
  <c r="AL263" i="8" s="1"/>
  <c r="AC156" i="8"/>
  <c r="AD156" i="8" s="1"/>
  <c r="Y922" i="8"/>
  <c r="Z922" i="8" s="1"/>
  <c r="AK985" i="8"/>
  <c r="AL985" i="8" s="1"/>
  <c r="AG110" i="8"/>
  <c r="AH110" i="8" s="1"/>
  <c r="AC323" i="8"/>
  <c r="AD323" i="8" s="1"/>
  <c r="AK306" i="8"/>
  <c r="AL306" i="8" s="1"/>
  <c r="AC867" i="8"/>
  <c r="AD867" i="8" s="1"/>
  <c r="AO113" i="8"/>
  <c r="AP113" i="8" s="1"/>
  <c r="AK591" i="8"/>
  <c r="AL591" i="8" s="1"/>
  <c r="AC704" i="8"/>
  <c r="AD704" i="8" s="1"/>
  <c r="Y59" i="8"/>
  <c r="Z59" i="8" s="1"/>
  <c r="AK879" i="8"/>
  <c r="AL879" i="8" s="1"/>
  <c r="AG257" i="8"/>
  <c r="AH257" i="8" s="1"/>
  <c r="AC566" i="8"/>
  <c r="AD566" i="8" s="1"/>
  <c r="AK904" i="8"/>
  <c r="AL904" i="8" s="1"/>
  <c r="AC1077" i="8"/>
  <c r="AD1077" i="8" s="1"/>
  <c r="AO315" i="8"/>
  <c r="AP315" i="8" s="1"/>
  <c r="AK419" i="8"/>
  <c r="AL419" i="8" s="1"/>
  <c r="AC592" i="8"/>
  <c r="AD592" i="8" s="1"/>
  <c r="Y521" i="8"/>
  <c r="Z521" i="8" s="1"/>
  <c r="AK414" i="8"/>
  <c r="AL414" i="8" s="1"/>
  <c r="AG316" i="8"/>
  <c r="AH316" i="8" s="1"/>
  <c r="AG507" i="8"/>
  <c r="AH507" i="8" s="1"/>
  <c r="AC951" i="8"/>
  <c r="AD951" i="8" s="1"/>
  <c r="AK372" i="8"/>
  <c r="AL372" i="8" s="1"/>
  <c r="AC1109" i="8"/>
  <c r="AD1109" i="8" s="1"/>
  <c r="AO796" i="8"/>
  <c r="AP796" i="8" s="1"/>
  <c r="AK410" i="8"/>
  <c r="AL410" i="8" s="1"/>
  <c r="AG477" i="8"/>
  <c r="AH477" i="8" s="1"/>
  <c r="AS789" i="8"/>
  <c r="AC789" i="8"/>
  <c r="AD789" i="8" s="1"/>
  <c r="AO337" i="8"/>
  <c r="AP337" i="8" s="1"/>
  <c r="AG826" i="8"/>
  <c r="AH826" i="8" s="1"/>
  <c r="AC7" i="8"/>
  <c r="AD7" i="8" s="1"/>
  <c r="AO55" i="8"/>
  <c r="AP55" i="8" s="1"/>
  <c r="Y55" i="8"/>
  <c r="Z55" i="8" s="1"/>
  <c r="AS63" i="8"/>
  <c r="AC88" i="8"/>
  <c r="AD88" i="8" s="1"/>
  <c r="AO1078" i="8"/>
  <c r="AP1078" i="8" s="1"/>
  <c r="AO120" i="8"/>
  <c r="AP120" i="8" s="1"/>
  <c r="Y120" i="8"/>
  <c r="Z120" i="8" s="1"/>
  <c r="AK228" i="8"/>
  <c r="AL228" i="8" s="1"/>
  <c r="AO107" i="8"/>
  <c r="AP107" i="8" s="1"/>
  <c r="AK121" i="8"/>
  <c r="AL121" i="8" s="1"/>
  <c r="AK790" i="8"/>
  <c r="AL790" i="8" s="1"/>
  <c r="AO280" i="8"/>
  <c r="AP280" i="8" s="1"/>
  <c r="AK739" i="8"/>
  <c r="AL739" i="8" s="1"/>
  <c r="AO48" i="8"/>
  <c r="AP48" i="8" s="1"/>
  <c r="AG701" i="8"/>
  <c r="AH701" i="8" s="1"/>
  <c r="AS552" i="8"/>
  <c r="AK445" i="8"/>
  <c r="AL445" i="8" s="1"/>
  <c r="AC435" i="8"/>
  <c r="AD435" i="8" s="1"/>
  <c r="AO615" i="8"/>
  <c r="AP615" i="8" s="1"/>
  <c r="AC615" i="8"/>
  <c r="AD615" i="8" s="1"/>
  <c r="AO144" i="8"/>
  <c r="AP144" i="8" s="1"/>
  <c r="AC561" i="8"/>
  <c r="AD561" i="8" s="1"/>
  <c r="Y599" i="8"/>
  <c r="Z599" i="8" s="1"/>
  <c r="AS516" i="8"/>
  <c r="AO696" i="8"/>
  <c r="AP696" i="8" s="1"/>
  <c r="AG855" i="8"/>
  <c r="AH855" i="8" s="1"/>
  <c r="AC58" i="8"/>
  <c r="AD58" i="8" s="1"/>
  <c r="AK506" i="8"/>
  <c r="AL506" i="8" s="1"/>
  <c r="AG277" i="8"/>
  <c r="AH277" i="8" s="1"/>
  <c r="AC471" i="8"/>
  <c r="AD471" i="8" s="1"/>
  <c r="Y189" i="8"/>
  <c r="Z189" i="8" s="1"/>
  <c r="AK451" i="8"/>
  <c r="AL451" i="8" s="1"/>
  <c r="AS158" i="8"/>
  <c r="AC456" i="8"/>
  <c r="AD456" i="8" s="1"/>
  <c r="AO278" i="8"/>
  <c r="AP278" i="8" s="1"/>
  <c r="Y278" i="8"/>
  <c r="Z278" i="8" s="1"/>
  <c r="AG236" i="8"/>
  <c r="AH236" i="8" s="1"/>
  <c r="Y920" i="8"/>
  <c r="Z920" i="8" s="1"/>
  <c r="AG859" i="8"/>
  <c r="AH859" i="8" s="1"/>
  <c r="AS586" i="8"/>
  <c r="AO210" i="8"/>
  <c r="AP210" i="8" s="1"/>
  <c r="AK647" i="8"/>
  <c r="AL647" i="8" s="1"/>
  <c r="AG640" i="8"/>
  <c r="AH640" i="8" s="1"/>
  <c r="AS17" i="8"/>
  <c r="Y199" i="8"/>
  <c r="Z199" i="8" s="1"/>
  <c r="AC909" i="8"/>
  <c r="AD909" i="8" s="1"/>
  <c r="AS984" i="8"/>
  <c r="AO126" i="8"/>
  <c r="AP126" i="8" s="1"/>
  <c r="AG285" i="8"/>
  <c r="AH285" i="8" s="1"/>
  <c r="AC537" i="8"/>
  <c r="AD537" i="8" s="1"/>
  <c r="AC377" i="8"/>
  <c r="AD377" i="8" s="1"/>
  <c r="AS406" i="8"/>
  <c r="AC406" i="8"/>
  <c r="AD406" i="8" s="1"/>
  <c r="Y421" i="8"/>
  <c r="Z421" i="8" s="1"/>
  <c r="AG554" i="8"/>
  <c r="AH554" i="8" s="1"/>
  <c r="AS945" i="8"/>
  <c r="Y479" i="8"/>
  <c r="Z479" i="8" s="1"/>
  <c r="AK174" i="8"/>
  <c r="AL174" i="8" s="1"/>
  <c r="AK64" i="8"/>
  <c r="AL64" i="8" s="1"/>
  <c r="AG334" i="8"/>
  <c r="AH334" i="8" s="1"/>
  <c r="AG851" i="8"/>
  <c r="AH851" i="8" s="1"/>
  <c r="AC78" i="8"/>
  <c r="AD78" i="8" s="1"/>
  <c r="AO449" i="8"/>
  <c r="AP449" i="8" s="1"/>
  <c r="Y449" i="8"/>
  <c r="Z449" i="8" s="1"/>
  <c r="AC230" i="8"/>
  <c r="AD230" i="8" s="1"/>
  <c r="AK1049" i="8"/>
  <c r="AL1049" i="8" s="1"/>
  <c r="AK3" i="8"/>
  <c r="AL3" i="8" s="1"/>
  <c r="AK773" i="8"/>
  <c r="AL773" i="8" s="1"/>
  <c r="AO997" i="8"/>
  <c r="AP997" i="8" s="1"/>
  <c r="AC997" i="8"/>
  <c r="AD997" i="8" s="1"/>
  <c r="AS250" i="8"/>
  <c r="Y293" i="8"/>
  <c r="Z293" i="8" s="1"/>
  <c r="AG695" i="8"/>
  <c r="AH695" i="8" s="1"/>
  <c r="AO364" i="8"/>
  <c r="AP364" i="8" s="1"/>
  <c r="Y567" i="8"/>
  <c r="Z567" i="8" s="1"/>
  <c r="AK420" i="8"/>
  <c r="AL420" i="8" s="1"/>
  <c r="AO741" i="8"/>
  <c r="AP741" i="8" s="1"/>
  <c r="AS666" i="8"/>
  <c r="AO459" i="8"/>
  <c r="AP459" i="8" s="1"/>
  <c r="AG633" i="8"/>
  <c r="AH633" i="8" s="1"/>
  <c r="AK483" i="8"/>
  <c r="AL483" i="8" s="1"/>
  <c r="AG265" i="8"/>
  <c r="AH265" i="8" s="1"/>
  <c r="AO286" i="8"/>
  <c r="AP286" i="8" s="1"/>
  <c r="AO870" i="8"/>
  <c r="AP870" i="8" s="1"/>
  <c r="AK475" i="8"/>
  <c r="AL475" i="8" s="1"/>
  <c r="AK244" i="8"/>
  <c r="AL244" i="8" s="1"/>
  <c r="AS468" i="8"/>
  <c r="AC468" i="8"/>
  <c r="AD468" i="8" s="1"/>
  <c r="AK321" i="8"/>
  <c r="AL321" i="8" s="1"/>
  <c r="AG836" i="8"/>
  <c r="AH836" i="8" s="1"/>
  <c r="AO1011" i="8"/>
  <c r="AP1011" i="8" s="1"/>
  <c r="Y1011" i="8"/>
  <c r="Z1011" i="8" s="1"/>
  <c r="AK111" i="8"/>
  <c r="AL111" i="8" s="1"/>
  <c r="Y925" i="8"/>
  <c r="Z925" i="8" s="1"/>
  <c r="AK96" i="8"/>
  <c r="AL96" i="8" s="1"/>
  <c r="AC602" i="8"/>
  <c r="AD602" i="8" s="1"/>
  <c r="Y513" i="8"/>
  <c r="Z513" i="8" s="1"/>
  <c r="AK267" i="8"/>
  <c r="AL267" i="8" s="1"/>
  <c r="AG103" i="8"/>
  <c r="AH103" i="8" s="1"/>
  <c r="AC37" i="8"/>
  <c r="AD37" i="8" s="1"/>
  <c r="Y175" i="8"/>
  <c r="Z175" i="8" s="1"/>
  <c r="AK73" i="8"/>
  <c r="AL73" i="8" s="1"/>
  <c r="AC626" i="8"/>
  <c r="AD626" i="8" s="1"/>
  <c r="AO954" i="8"/>
  <c r="AP954" i="8" s="1"/>
  <c r="Y954" i="8"/>
  <c r="Z954" i="8" s="1"/>
  <c r="AG263" i="8"/>
  <c r="AH263" i="8" s="1"/>
  <c r="AO156" i="8"/>
  <c r="AP156" i="8" s="1"/>
  <c r="AG985" i="8"/>
  <c r="AH985" i="8" s="1"/>
  <c r="AO389" i="8"/>
  <c r="AP389" i="8" s="1"/>
  <c r="AC389" i="8"/>
  <c r="AD389" i="8" s="1"/>
  <c r="AO323" i="8"/>
  <c r="AP323" i="8" s="1"/>
  <c r="Y323" i="8"/>
  <c r="Z323" i="8" s="1"/>
  <c r="Y867" i="8"/>
  <c r="Z867" i="8" s="1"/>
  <c r="AS84" i="8"/>
  <c r="AC84" i="8"/>
  <c r="AD84" i="8" s="1"/>
  <c r="AO704" i="8"/>
  <c r="AP704" i="8" s="1"/>
  <c r="AO508" i="8"/>
  <c r="AP508" i="8" s="1"/>
  <c r="AC508" i="8"/>
  <c r="AD508" i="8" s="1"/>
  <c r="AO566" i="8"/>
  <c r="AP566" i="8" s="1"/>
  <c r="Y566" i="8"/>
  <c r="Z566" i="8" s="1"/>
  <c r="Y1077" i="8"/>
  <c r="Z1077" i="8" s="1"/>
  <c r="AS346" i="8"/>
  <c r="AC346" i="8"/>
  <c r="AD346" i="8" s="1"/>
  <c r="AO592" i="8"/>
  <c r="AP592" i="8" s="1"/>
  <c r="AS316" i="8"/>
  <c r="AO507" i="8"/>
  <c r="AP507" i="8" s="1"/>
  <c r="AC507" i="8"/>
  <c r="AD507" i="8" s="1"/>
  <c r="AO951" i="8"/>
  <c r="AP951" i="8" s="1"/>
  <c r="Y951" i="8"/>
  <c r="Z951" i="8" s="1"/>
  <c r="Y1109" i="8"/>
  <c r="Z1109" i="8" s="1"/>
  <c r="AS314" i="8"/>
  <c r="Y789" i="8"/>
  <c r="Z789" i="8" s="1"/>
  <c r="AC826" i="8"/>
  <c r="AD826" i="8" s="1"/>
  <c r="AO7" i="8"/>
  <c r="AP7" i="8" s="1"/>
  <c r="AK55" i="8"/>
  <c r="AL55" i="8" s="1"/>
  <c r="AG835" i="8"/>
  <c r="AH835" i="8" s="1"/>
  <c r="AC29" i="8"/>
  <c r="AD29" i="8" s="1"/>
  <c r="Y771" i="8"/>
  <c r="Z771" i="8" s="1"/>
  <c r="AK1078" i="8"/>
  <c r="AL1078" i="8" s="1"/>
  <c r="AK120" i="8"/>
  <c r="AL120" i="8" s="1"/>
  <c r="AG228" i="8"/>
  <c r="AH228" i="8" s="1"/>
  <c r="AK107" i="8"/>
  <c r="AL107" i="8" s="1"/>
  <c r="AG121" i="8"/>
  <c r="AH121" i="8" s="1"/>
  <c r="AC630" i="8"/>
  <c r="AD630" i="8" s="1"/>
  <c r="Y260" i="8"/>
  <c r="Z260" i="8" s="1"/>
  <c r="AO837" i="8"/>
  <c r="AP837" i="8" s="1"/>
  <c r="AC701" i="8"/>
  <c r="AD701" i="8" s="1"/>
  <c r="AG1105" i="8"/>
  <c r="AH1105" i="8" s="1"/>
  <c r="AS445" i="8"/>
  <c r="AG445" i="8"/>
  <c r="AH445" i="8" s="1"/>
  <c r="AO435" i="8"/>
  <c r="AP435" i="8" s="1"/>
  <c r="Y435" i="8"/>
  <c r="Z435" i="8" s="1"/>
  <c r="AG629" i="8"/>
  <c r="AH629" i="8" s="1"/>
  <c r="AS960" i="8"/>
  <c r="AC960" i="8"/>
  <c r="AD960" i="8" s="1"/>
  <c r="AK144" i="8"/>
  <c r="AL144" i="8" s="1"/>
  <c r="Y593" i="8"/>
  <c r="Z593" i="8" s="1"/>
  <c r="AO516" i="8"/>
  <c r="AP516" i="8" s="1"/>
  <c r="AK696" i="8"/>
  <c r="AL696" i="8" s="1"/>
  <c r="AG259" i="8"/>
  <c r="AH259" i="8" s="1"/>
  <c r="Y58" i="8"/>
  <c r="Z58" i="8" s="1"/>
  <c r="AG506" i="8"/>
  <c r="AH506" i="8" s="1"/>
  <c r="Y177" i="8"/>
  <c r="Z177" i="8" s="1"/>
  <c r="AS451" i="8"/>
  <c r="AG451" i="8"/>
  <c r="AH451" i="8" s="1"/>
  <c r="AO522" i="8"/>
  <c r="AP522" i="8" s="1"/>
  <c r="Y522" i="8"/>
  <c r="Z522" i="8" s="1"/>
  <c r="AK456" i="8"/>
  <c r="AL456" i="8" s="1"/>
  <c r="Y770" i="8"/>
  <c r="Z770" i="8" s="1"/>
  <c r="AK920" i="8"/>
  <c r="AL920" i="8" s="1"/>
  <c r="AG834" i="8"/>
  <c r="AH834" i="8" s="1"/>
  <c r="AS499" i="8"/>
  <c r="AO952" i="8"/>
  <c r="AP952" i="8" s="1"/>
  <c r="AK336" i="8"/>
  <c r="AL336" i="8" s="1"/>
  <c r="AO430" i="8"/>
  <c r="AP430" i="8" s="1"/>
  <c r="AK561" i="8"/>
  <c r="AL561" i="8" s="1"/>
  <c r="Y158" i="8"/>
  <c r="Z158" i="8" s="1"/>
  <c r="AC273" i="8"/>
  <c r="AD273" i="8" s="1"/>
  <c r="AC482" i="8"/>
  <c r="AD482" i="8" s="1"/>
  <c r="AK498" i="8"/>
  <c r="AL498" i="8" s="1"/>
  <c r="AK31" i="8"/>
  <c r="AL31" i="8" s="1"/>
  <c r="AC934" i="8"/>
  <c r="AD934" i="8" s="1"/>
  <c r="AS815" i="8"/>
  <c r="Y367" i="8"/>
  <c r="Z367" i="8" s="1"/>
  <c r="Y467" i="8"/>
  <c r="Z467" i="8" s="1"/>
  <c r="AG694" i="8"/>
  <c r="AH694" i="8" s="1"/>
  <c r="AS850" i="8"/>
  <c r="Y619" i="8"/>
  <c r="Z619" i="8" s="1"/>
  <c r="Y623" i="8"/>
  <c r="Z623" i="8" s="1"/>
  <c r="Y1048" i="8"/>
  <c r="Z1048" i="8" s="1"/>
  <c r="AS132" i="8"/>
  <c r="AK133" i="8"/>
  <c r="AL133" i="8" s="1"/>
  <c r="Y133" i="8"/>
  <c r="Z133" i="8" s="1"/>
  <c r="AS928" i="8"/>
  <c r="AK601" i="8"/>
  <c r="AL601" i="8" s="1"/>
  <c r="Y601" i="8"/>
  <c r="Z601" i="8" s="1"/>
  <c r="AG341" i="8"/>
  <c r="AH341" i="8" s="1"/>
  <c r="AS1087" i="8"/>
  <c r="AC1087" i="8"/>
  <c r="AD1087" i="8" s="1"/>
  <c r="AO887" i="8"/>
  <c r="AP887" i="8" s="1"/>
  <c r="AG363" i="8"/>
  <c r="AH363" i="8" s="1"/>
  <c r="AC941" i="8"/>
  <c r="AD941" i="8" s="1"/>
  <c r="Y581" i="8"/>
  <c r="Z581" i="8" s="1"/>
  <c r="Y369" i="8"/>
  <c r="Z369" i="8" s="1"/>
  <c r="AG1028" i="8"/>
  <c r="AH1028" i="8" s="1"/>
  <c r="AS1069" i="8"/>
  <c r="AO898" i="8"/>
  <c r="AP898" i="8" s="1"/>
  <c r="AC898" i="8"/>
  <c r="AD898" i="8" s="1"/>
  <c r="AG1117" i="8"/>
  <c r="AH1117" i="8" s="1"/>
  <c r="AO1021" i="8"/>
  <c r="AP1021" i="8" s="1"/>
  <c r="AO671" i="8"/>
  <c r="AP671" i="8" s="1"/>
  <c r="Y1000" i="8"/>
  <c r="Z1000" i="8" s="1"/>
  <c r="AG1072" i="8"/>
  <c r="AH1072" i="8" s="1"/>
  <c r="AK644" i="8"/>
  <c r="AL644" i="8" s="1"/>
  <c r="AG558" i="8"/>
  <c r="AH558" i="8" s="1"/>
  <c r="AC815" i="8"/>
  <c r="AD815" i="8" s="1"/>
  <c r="AS476" i="8"/>
  <c r="AO605" i="8"/>
  <c r="AP605" i="8" s="1"/>
  <c r="AO1073" i="8"/>
  <c r="AP1073" i="8" s="1"/>
  <c r="AG744" i="8"/>
  <c r="AH744" i="8" s="1"/>
  <c r="AC678" i="8"/>
  <c r="AD678" i="8" s="1"/>
  <c r="AO624" i="8"/>
  <c r="AP624" i="8" s="1"/>
  <c r="Y300" i="8"/>
  <c r="Z300" i="8" s="1"/>
  <c r="AO617" i="8"/>
  <c r="AP617" i="8" s="1"/>
  <c r="Y541" i="8"/>
  <c r="Z541" i="8" s="1"/>
  <c r="AC726" i="8"/>
  <c r="AD726" i="8" s="1"/>
  <c r="AO1056" i="8"/>
  <c r="AP1056" i="8" s="1"/>
  <c r="Y165" i="8"/>
  <c r="Z165" i="8" s="1"/>
  <c r="AK1012" i="8"/>
  <c r="AL1012" i="8" s="1"/>
  <c r="Y553" i="8"/>
  <c r="Z553" i="8" s="1"/>
  <c r="Y589" i="8"/>
  <c r="Z589" i="8" s="1"/>
  <c r="AK405" i="8"/>
  <c r="AL405" i="8" s="1"/>
  <c r="AG380" i="8"/>
  <c r="AH380" i="8" s="1"/>
  <c r="Y224" i="8"/>
  <c r="Z224" i="8" s="1"/>
  <c r="AK386" i="8"/>
  <c r="AL386" i="8" s="1"/>
  <c r="AK872" i="8"/>
  <c r="AL872" i="8" s="1"/>
  <c r="Y234" i="8"/>
  <c r="Z234" i="8" s="1"/>
  <c r="Y79" i="8"/>
  <c r="Z79" i="8" s="1"/>
  <c r="AC166" i="8"/>
  <c r="AD166" i="8" s="1"/>
  <c r="AO458" i="8"/>
  <c r="AP458" i="8" s="1"/>
  <c r="Y458" i="8"/>
  <c r="Z458" i="8" s="1"/>
  <c r="AC509" i="8"/>
  <c r="AD509" i="8" s="1"/>
  <c r="AO212" i="8"/>
  <c r="AP212" i="8" s="1"/>
  <c r="AK467" i="8"/>
  <c r="AL467" i="8" s="1"/>
  <c r="AK461" i="8"/>
  <c r="AL461" i="8" s="1"/>
  <c r="Y208" i="8"/>
  <c r="Z208" i="8" s="1"/>
  <c r="Y109" i="8"/>
  <c r="Z109" i="8" s="1"/>
  <c r="AC776" i="8"/>
  <c r="AD776" i="8" s="1"/>
  <c r="AO918" i="8"/>
  <c r="AP918" i="8" s="1"/>
  <c r="Y417" i="8"/>
  <c r="Z417" i="8" s="1"/>
  <c r="AK332" i="8"/>
  <c r="AL332" i="8" s="1"/>
  <c r="Y242" i="8"/>
  <c r="Z242" i="8" s="1"/>
  <c r="AS85" i="8"/>
  <c r="Y271" i="8"/>
  <c r="Z271" i="8" s="1"/>
  <c r="AO9" i="8"/>
  <c r="AP9" i="8" s="1"/>
  <c r="Y392" i="8"/>
  <c r="Z392" i="8" s="1"/>
  <c r="AK453" i="8"/>
  <c r="AL453" i="8" s="1"/>
  <c r="AS834" i="8"/>
  <c r="AC834" i="8"/>
  <c r="AD834" i="8" s="1"/>
  <c r="AS959" i="8"/>
  <c r="AO850" i="8"/>
  <c r="AP850" i="8" s="1"/>
  <c r="AG538" i="8"/>
  <c r="AH538" i="8" s="1"/>
  <c r="AS65" i="8"/>
  <c r="AO499" i="8"/>
  <c r="AP499" i="8" s="1"/>
  <c r="Y499" i="8"/>
  <c r="Z499" i="8" s="1"/>
  <c r="AG529" i="8"/>
  <c r="AH529" i="8" s="1"/>
  <c r="AS823" i="8"/>
  <c r="AS341" i="8"/>
  <c r="AO1087" i="8"/>
  <c r="AP1087" i="8" s="1"/>
  <c r="AK887" i="8"/>
  <c r="AL887" i="8" s="1"/>
  <c r="AC821" i="8"/>
  <c r="AD821" i="8" s="1"/>
  <c r="AO1069" i="8"/>
  <c r="AP1069" i="8" s="1"/>
  <c r="Y1069" i="8"/>
  <c r="Z1069" i="8" s="1"/>
  <c r="AS674" i="8"/>
  <c r="AS1117" i="8"/>
  <c r="AK671" i="8"/>
  <c r="AL671" i="8" s="1"/>
  <c r="AC1003" i="8"/>
  <c r="AD1003" i="8" s="1"/>
  <c r="AC558" i="8"/>
  <c r="AD558" i="8" s="1"/>
  <c r="AG367" i="8"/>
  <c r="AH367" i="8" s="1"/>
  <c r="AC557" i="8"/>
  <c r="AD557" i="8" s="1"/>
  <c r="Y769" i="8"/>
  <c r="Z769" i="8" s="1"/>
  <c r="AK617" i="8"/>
  <c r="AL617" i="8" s="1"/>
  <c r="AG660" i="8"/>
  <c r="AH660" i="8" s="1"/>
  <c r="AC727" i="8"/>
  <c r="AD727" i="8" s="1"/>
  <c r="AO726" i="8"/>
  <c r="AP726" i="8" s="1"/>
  <c r="AK165" i="8"/>
  <c r="AL165" i="8" s="1"/>
  <c r="AS336" i="8"/>
  <c r="AG336" i="8"/>
  <c r="AH336" i="8" s="1"/>
  <c r="AS60" i="8"/>
  <c r="AO958" i="8"/>
  <c r="AP958" i="8" s="1"/>
  <c r="AK224" i="8"/>
  <c r="AL224" i="8" s="1"/>
  <c r="AK781" i="8"/>
  <c r="AL781" i="8" s="1"/>
  <c r="AC54" i="8"/>
  <c r="AD54" i="8" s="1"/>
  <c r="Y166" i="8"/>
  <c r="Z166" i="8" s="1"/>
  <c r="AG853" i="8"/>
  <c r="AH853" i="8" s="1"/>
  <c r="AC181" i="8"/>
  <c r="AD181" i="8" s="1"/>
  <c r="AO77" i="8"/>
  <c r="AP77" i="8" s="1"/>
  <c r="AG198" i="8"/>
  <c r="AH198" i="8" s="1"/>
  <c r="AO776" i="8"/>
  <c r="AP776" i="8" s="1"/>
  <c r="AK417" i="8"/>
  <c r="AL417" i="8" s="1"/>
  <c r="AC787" i="8"/>
  <c r="AD787" i="8" s="1"/>
  <c r="Y447" i="8"/>
  <c r="Z447" i="8" s="1"/>
  <c r="AK242" i="8"/>
  <c r="AL242" i="8" s="1"/>
  <c r="AS44" i="8"/>
  <c r="AO85" i="8"/>
  <c r="AP85" i="8" s="1"/>
  <c r="Y85" i="8"/>
  <c r="Z85" i="8" s="1"/>
  <c r="AG487" i="8"/>
  <c r="AH487" i="8" s="1"/>
  <c r="AS154" i="8"/>
  <c r="Y17" i="8"/>
  <c r="Z17" i="8" s="1"/>
  <c r="AK392" i="8"/>
  <c r="AL392" i="8" s="1"/>
  <c r="AK56" i="8"/>
  <c r="AL56" i="8" s="1"/>
  <c r="AK850" i="8"/>
  <c r="AL850" i="8" s="1"/>
  <c r="Y850" i="8"/>
  <c r="Z850" i="8" s="1"/>
  <c r="Y728" i="8"/>
  <c r="Z728" i="8" s="1"/>
  <c r="AK623" i="8"/>
  <c r="AL623" i="8" s="1"/>
  <c r="AS538" i="8"/>
  <c r="AO298" i="8"/>
  <c r="AP298" i="8" s="1"/>
  <c r="Y132" i="8"/>
  <c r="Z132" i="8" s="1"/>
  <c r="Y251" i="8"/>
  <c r="Z251" i="8" s="1"/>
  <c r="AK330" i="8"/>
  <c r="AL330" i="8" s="1"/>
  <c r="AO913" i="8"/>
  <c r="AP913" i="8" s="1"/>
  <c r="Y805" i="8"/>
  <c r="Z805" i="8" s="1"/>
  <c r="AG919" i="8"/>
  <c r="AH919" i="8" s="1"/>
  <c r="AS363" i="8"/>
  <c r="AO821" i="8"/>
  <c r="AP821" i="8" s="1"/>
  <c r="AK581" i="8"/>
  <c r="AL581" i="8" s="1"/>
  <c r="AG369" i="8"/>
  <c r="AH369" i="8" s="1"/>
  <c r="AC512" i="8"/>
  <c r="AD512" i="8" s="1"/>
  <c r="AC480" i="8"/>
  <c r="AD480" i="8" s="1"/>
  <c r="AG777" i="8"/>
  <c r="AH777" i="8" s="1"/>
  <c r="AO614" i="8"/>
  <c r="AP614" i="8" s="1"/>
  <c r="Y190" i="8"/>
  <c r="Z190" i="8" s="1"/>
  <c r="AG972" i="8"/>
  <c r="AH972" i="8" s="1"/>
  <c r="AK266" i="8"/>
  <c r="AL266" i="8" s="1"/>
  <c r="AS1000" i="8"/>
  <c r="AS1037" i="8"/>
  <c r="AG1037" i="8"/>
  <c r="AH1037" i="8" s="1"/>
  <c r="AO1003" i="8"/>
  <c r="AP1003" i="8" s="1"/>
  <c r="Y1038" i="8"/>
  <c r="Z1038" i="8" s="1"/>
  <c r="AS969" i="8"/>
  <c r="Y816" i="8"/>
  <c r="Z816" i="8" s="1"/>
  <c r="AK117" i="8"/>
  <c r="AL117" i="8" s="1"/>
  <c r="Y476" i="8"/>
  <c r="Z476" i="8" s="1"/>
  <c r="AK1073" i="8"/>
  <c r="AL1073" i="8" s="1"/>
  <c r="AS367" i="8"/>
  <c r="AS702" i="8"/>
  <c r="AC709" i="8"/>
  <c r="AD709" i="8" s="1"/>
  <c r="AO557" i="8"/>
  <c r="AP557" i="8" s="1"/>
  <c r="AC1045" i="8"/>
  <c r="AD1045" i="8" s="1"/>
  <c r="AK1056" i="8"/>
  <c r="AL1056" i="8" s="1"/>
  <c r="AC405" i="8"/>
  <c r="AD405" i="8" s="1"/>
  <c r="AO60" i="8"/>
  <c r="AP60" i="8" s="1"/>
  <c r="Y380" i="8"/>
  <c r="Z380" i="8" s="1"/>
  <c r="AK814" i="8"/>
  <c r="AL814" i="8" s="1"/>
  <c r="AO54" i="8"/>
  <c r="AP54" i="8" s="1"/>
  <c r="Y54" i="8"/>
  <c r="Z54" i="8" s="1"/>
  <c r="AG458" i="8"/>
  <c r="AH458" i="8" s="1"/>
  <c r="AS853" i="8"/>
  <c r="AK509" i="8"/>
  <c r="AL509" i="8" s="1"/>
  <c r="AC461" i="8"/>
  <c r="AD461" i="8" s="1"/>
  <c r="AS198" i="8"/>
  <c r="AC198" i="8"/>
  <c r="AD198" i="8" s="1"/>
  <c r="Y312" i="8"/>
  <c r="Z312" i="8" s="1"/>
  <c r="AG417" i="8"/>
  <c r="AH417" i="8" s="1"/>
  <c r="AO787" i="8"/>
  <c r="AP787" i="8" s="1"/>
  <c r="AC394" i="8"/>
  <c r="AD394" i="8" s="1"/>
  <c r="AO823" i="8"/>
  <c r="AP823" i="8" s="1"/>
  <c r="AK805" i="8"/>
  <c r="AL805" i="8" s="1"/>
  <c r="Y519" i="8"/>
  <c r="Z519" i="8" s="1"/>
  <c r="AG887" i="8"/>
  <c r="AH887" i="8" s="1"/>
  <c r="Y821" i="8"/>
  <c r="Z821" i="8" s="1"/>
  <c r="AS512" i="8"/>
  <c r="Y5" i="8"/>
  <c r="Z5" i="8" s="1"/>
  <c r="AG199" i="8"/>
  <c r="AH199" i="8" s="1"/>
  <c r="AK290" i="8"/>
  <c r="AL290" i="8" s="1"/>
  <c r="AG619" i="8"/>
  <c r="AH619" i="8" s="1"/>
  <c r="AS532" i="8"/>
  <c r="AO1089" i="8"/>
  <c r="AP1089" i="8" s="1"/>
  <c r="AG623" i="8"/>
  <c r="AH623" i="8" s="1"/>
  <c r="AS601" i="8"/>
  <c r="AC919" i="8"/>
  <c r="AD919" i="8" s="1"/>
  <c r="AO363" i="8"/>
  <c r="AP363" i="8" s="1"/>
  <c r="Y363" i="8"/>
  <c r="Z363" i="8" s="1"/>
  <c r="AG581" i="8"/>
  <c r="AH581" i="8" s="1"/>
  <c r="AO480" i="8"/>
  <c r="AP480" i="8" s="1"/>
  <c r="AK614" i="8"/>
  <c r="AL614" i="8" s="1"/>
  <c r="AG266" i="8"/>
  <c r="AH266" i="8" s="1"/>
  <c r="AS555" i="8"/>
  <c r="AK1003" i="8"/>
  <c r="AL1003" i="8" s="1"/>
  <c r="AG501" i="8"/>
  <c r="AH501" i="8" s="1"/>
  <c r="AG18" i="8"/>
  <c r="AH18" i="8" s="1"/>
  <c r="AS952" i="8"/>
  <c r="AO969" i="8"/>
  <c r="AP969" i="8" s="1"/>
  <c r="AK150" i="8"/>
  <c r="AL150" i="8" s="1"/>
  <c r="AG605" i="8"/>
  <c r="AH605" i="8" s="1"/>
  <c r="AC702" i="8"/>
  <c r="AD702" i="8" s="1"/>
  <c r="AG300" i="8"/>
  <c r="AH300" i="8" s="1"/>
  <c r="AO1045" i="8"/>
  <c r="AP1045" i="8" s="1"/>
  <c r="AC165" i="8"/>
  <c r="AD165" i="8" s="1"/>
  <c r="AC589" i="8"/>
  <c r="AD589" i="8" s="1"/>
  <c r="AK1063" i="8"/>
  <c r="AL1063" i="8" s="1"/>
  <c r="AG224" i="8"/>
  <c r="AH224" i="8" s="1"/>
  <c r="AS386" i="8"/>
  <c r="AC481" i="8"/>
  <c r="AD481" i="8" s="1"/>
  <c r="AC79" i="8"/>
  <c r="AD79" i="8" s="1"/>
  <c r="AS458" i="8"/>
  <c r="AC458" i="8"/>
  <c r="AD458" i="8" s="1"/>
  <c r="AC853" i="8"/>
  <c r="AD853" i="8" s="1"/>
  <c r="AO454" i="8"/>
  <c r="AP454" i="8" s="1"/>
  <c r="Y443" i="8"/>
  <c r="Z443" i="8" s="1"/>
  <c r="AC467" i="8"/>
  <c r="AD467" i="8" s="1"/>
  <c r="Y345" i="8"/>
  <c r="Z345" i="8" s="1"/>
  <c r="AS909" i="8"/>
  <c r="AG909" i="8"/>
  <c r="AH909" i="8" s="1"/>
  <c r="AC208" i="8"/>
  <c r="AD208" i="8" s="1"/>
  <c r="AO198" i="8"/>
  <c r="AP198" i="8" s="1"/>
  <c r="Y198" i="8"/>
  <c r="Z198" i="8" s="1"/>
  <c r="AG776" i="8"/>
  <c r="AH776" i="8" s="1"/>
  <c r="AS417" i="8"/>
  <c r="AC417" i="8"/>
  <c r="AD417" i="8" s="1"/>
  <c r="AG98" i="8"/>
  <c r="AH98" i="8" s="1"/>
  <c r="AS401" i="8"/>
  <c r="Y1057" i="8"/>
  <c r="Z1057" i="8" s="1"/>
  <c r="AK141" i="8"/>
  <c r="AL141" i="8" s="1"/>
  <c r="AS392" i="8"/>
  <c r="AO532" i="8"/>
  <c r="AP532" i="8" s="1"/>
  <c r="Y532" i="8"/>
  <c r="Z532" i="8" s="1"/>
  <c r="AG728" i="8"/>
  <c r="AH728" i="8" s="1"/>
  <c r="AO1048" i="8"/>
  <c r="AP1048" i="8" s="1"/>
  <c r="AK394" i="8"/>
  <c r="AL394" i="8" s="1"/>
  <c r="AK132" i="8"/>
  <c r="AL132" i="8" s="1"/>
  <c r="AO133" i="8"/>
  <c r="AP133" i="8" s="1"/>
  <c r="AC133" i="8"/>
  <c r="AD133" i="8" s="1"/>
  <c r="AO529" i="8"/>
  <c r="AP529" i="8" s="1"/>
  <c r="AK928" i="8"/>
  <c r="AL928" i="8" s="1"/>
  <c r="AC374" i="8"/>
  <c r="AD374" i="8" s="1"/>
  <c r="AC601" i="8"/>
  <c r="AD601" i="8" s="1"/>
  <c r="Y573" i="8"/>
  <c r="Z573" i="8" s="1"/>
  <c r="AS887" i="8"/>
  <c r="AC887" i="8"/>
  <c r="AD887" i="8" s="1"/>
  <c r="AG941" i="8"/>
  <c r="AH941" i="8" s="1"/>
  <c r="AS581" i="8"/>
  <c r="AS898" i="8"/>
  <c r="AC214" i="8"/>
  <c r="AD214" i="8" s="1"/>
  <c r="Y777" i="8"/>
  <c r="Z777" i="8" s="1"/>
  <c r="Y53" i="8"/>
  <c r="Z53" i="8" s="1"/>
  <c r="AS190" i="8"/>
  <c r="AS384" i="8"/>
  <c r="AC384" i="8"/>
  <c r="AD384" i="8" s="1"/>
  <c r="Y956" i="8"/>
  <c r="Z956" i="8" s="1"/>
  <c r="AO972" i="8"/>
  <c r="AP972" i="8" s="1"/>
  <c r="AO555" i="8"/>
  <c r="AP555" i="8" s="1"/>
  <c r="AO1000" i="8"/>
  <c r="AP1000" i="8" s="1"/>
  <c r="AC1000" i="8"/>
  <c r="AD1000" i="8" s="1"/>
  <c r="AO1061" i="8"/>
  <c r="AP1061" i="8" s="1"/>
  <c r="Y720" i="8"/>
  <c r="Z720" i="8" s="1"/>
  <c r="AK1072" i="8"/>
  <c r="AL1072" i="8" s="1"/>
  <c r="AC501" i="8"/>
  <c r="AD501" i="8" s="1"/>
  <c r="AC318" i="8"/>
  <c r="AD318" i="8" s="1"/>
  <c r="AK816" i="8"/>
  <c r="AL816" i="8" s="1"/>
  <c r="AG1053" i="8"/>
  <c r="AH1053" i="8" s="1"/>
  <c r="AO367" i="8"/>
  <c r="AP367" i="8" s="1"/>
  <c r="AC300" i="8"/>
  <c r="AD300" i="8" s="1"/>
  <c r="AO541" i="8"/>
  <c r="AP541" i="8" s="1"/>
  <c r="Y660" i="8"/>
  <c r="Z660" i="8" s="1"/>
  <c r="AO589" i="8"/>
  <c r="AP589" i="8" s="1"/>
  <c r="AO386" i="8"/>
  <c r="AP386" i="8" s="1"/>
  <c r="AO79" i="8"/>
  <c r="AP79" i="8" s="1"/>
  <c r="AK454" i="8"/>
  <c r="AL454" i="8" s="1"/>
  <c r="AK345" i="8"/>
  <c r="AL345" i="8" s="1"/>
  <c r="AC98" i="8"/>
  <c r="AD98" i="8" s="1"/>
  <c r="AO401" i="8"/>
  <c r="AP401" i="8" s="1"/>
  <c r="Y401" i="8"/>
  <c r="Z401" i="8" s="1"/>
  <c r="AC798" i="8"/>
  <c r="AD798" i="8" s="1"/>
  <c r="AG397" i="8"/>
  <c r="AH397" i="8" s="1"/>
  <c r="AO276" i="8"/>
  <c r="AP276" i="8" s="1"/>
  <c r="AC25" i="8"/>
  <c r="AD25" i="8" s="1"/>
  <c r="Y157" i="8"/>
  <c r="Z157" i="8" s="1"/>
  <c r="AK313" i="8"/>
  <c r="AL313" i="8" s="1"/>
  <c r="AC246" i="8"/>
  <c r="AD246" i="8" s="1"/>
  <c r="Y118" i="8"/>
  <c r="Z118" i="8" s="1"/>
  <c r="AC136" i="8"/>
  <c r="AD136" i="8" s="1"/>
  <c r="AG362" i="8"/>
  <c r="AH362" i="8" s="1"/>
  <c r="AG168" i="8"/>
  <c r="AH168" i="8" s="1"/>
  <c r="AS195" i="8"/>
  <c r="AG899" i="8"/>
  <c r="AH899" i="8" s="1"/>
  <c r="Y848" i="8"/>
  <c r="Z848" i="8" s="1"/>
  <c r="AG933" i="8"/>
  <c r="AH933" i="8" s="1"/>
  <c r="AO239" i="8"/>
  <c r="AP239" i="8" s="1"/>
  <c r="AK1018" i="8"/>
  <c r="AL1018" i="8" s="1"/>
  <c r="AC187" i="8"/>
  <c r="AD187" i="8" s="1"/>
  <c r="AO6" i="8"/>
  <c r="AP6" i="8" s="1"/>
  <c r="AO559" i="8"/>
  <c r="AP559" i="8" s="1"/>
  <c r="AO860" i="8"/>
  <c r="AP860" i="8" s="1"/>
  <c r="Y574" i="8"/>
  <c r="Z574" i="8" s="1"/>
  <c r="AK681" i="8"/>
  <c r="AL681" i="8" s="1"/>
  <c r="AC980" i="8"/>
  <c r="AD980" i="8" s="1"/>
  <c r="AS609" i="8"/>
  <c r="Y339" i="8"/>
  <c r="Z339" i="8" s="1"/>
  <c r="AK931" i="8"/>
  <c r="AL931" i="8" s="1"/>
  <c r="AC41" i="8"/>
  <c r="AD41" i="8" s="1"/>
  <c r="Y294" i="8"/>
  <c r="Z294" i="8" s="1"/>
  <c r="AO882" i="8"/>
  <c r="AP882" i="8" s="1"/>
  <c r="AK333" i="8"/>
  <c r="AL333" i="8" s="1"/>
  <c r="Y333" i="8"/>
  <c r="Z333" i="8" s="1"/>
  <c r="AS162" i="8"/>
  <c r="AG379" i="8"/>
  <c r="AH379" i="8" s="1"/>
  <c r="AO472" i="8"/>
  <c r="AP472" i="8" s="1"/>
  <c r="Y26" i="8"/>
  <c r="Z26" i="8" s="1"/>
  <c r="AG304" i="8"/>
  <c r="AH304" i="8" s="1"/>
  <c r="AS500" i="8"/>
  <c r="AO35" i="8"/>
  <c r="AP35" i="8" s="1"/>
  <c r="Y136" i="8"/>
  <c r="Z136" i="8" s="1"/>
  <c r="Y398" i="8"/>
  <c r="Z398" i="8" s="1"/>
  <c r="AS957" i="8"/>
  <c r="AC957" i="8"/>
  <c r="AD957" i="8" s="1"/>
  <c r="AG201" i="8"/>
  <c r="AH201" i="8" s="1"/>
  <c r="AG448" i="8"/>
  <c r="AH448" i="8" s="1"/>
  <c r="AS102" i="8"/>
  <c r="AC102" i="8"/>
  <c r="AD102" i="8" s="1"/>
  <c r="AS651" i="8"/>
  <c r="AC651" i="8"/>
  <c r="AD651" i="8" s="1"/>
  <c r="Y252" i="8"/>
  <c r="Z252" i="8" s="1"/>
  <c r="AK786" i="8"/>
  <c r="AL786" i="8" s="1"/>
  <c r="AO751" i="8"/>
  <c r="AP751" i="8" s="1"/>
  <c r="AC751" i="8"/>
  <c r="AD751" i="8" s="1"/>
  <c r="AO780" i="8"/>
  <c r="AP780" i="8" s="1"/>
  <c r="AG368" i="8"/>
  <c r="AH368" i="8" s="1"/>
  <c r="AS193" i="8"/>
  <c r="AO106" i="8"/>
  <c r="AP106" i="8" s="1"/>
  <c r="AG488" i="8"/>
  <c r="AH488" i="8" s="1"/>
  <c r="AS388" i="8"/>
  <c r="Y474" i="8"/>
  <c r="Z474" i="8" s="1"/>
  <c r="AG936" i="8"/>
  <c r="AH936" i="8" s="1"/>
  <c r="AO1031" i="8"/>
  <c r="AP1031" i="8" s="1"/>
  <c r="AG186" i="8"/>
  <c r="AH186" i="8" s="1"/>
  <c r="AO38" i="8"/>
  <c r="AP38" i="8" s="1"/>
  <c r="AK846" i="8"/>
  <c r="AL846" i="8" s="1"/>
  <c r="AC9" i="8"/>
  <c r="AD9" i="8" s="1"/>
  <c r="AO854" i="8"/>
  <c r="AP854" i="8" s="1"/>
  <c r="AK200" i="8"/>
  <c r="AL200" i="8" s="1"/>
  <c r="AK927" i="8"/>
  <c r="AL927" i="8" s="1"/>
  <c r="AG105" i="8"/>
  <c r="AH105" i="8" s="1"/>
  <c r="AG880" i="8"/>
  <c r="AH880" i="8" s="1"/>
  <c r="AO494" i="8"/>
  <c r="AP494" i="8" s="1"/>
  <c r="AS884" i="8"/>
  <c r="AC884" i="8"/>
  <c r="AD884" i="8" s="1"/>
  <c r="AG830" i="8"/>
  <c r="AH830" i="8" s="1"/>
  <c r="AS45" i="8"/>
  <c r="AO866" i="8"/>
  <c r="AP866" i="8" s="1"/>
  <c r="Y866" i="8"/>
  <c r="Z866" i="8" s="1"/>
  <c r="AG642" i="8"/>
  <c r="AH642" i="8" s="1"/>
  <c r="AS1079" i="8"/>
  <c r="AC87" i="8"/>
  <c r="AD87" i="8" s="1"/>
  <c r="AC1033" i="8"/>
  <c r="AD1033" i="8" s="1"/>
  <c r="Y705" i="8"/>
  <c r="Z705" i="8" s="1"/>
  <c r="AC1083" i="8"/>
  <c r="AD1083" i="8" s="1"/>
  <c r="AO966" i="8"/>
  <c r="AP966" i="8" s="1"/>
  <c r="AG424" i="8"/>
  <c r="AH424" i="8" s="1"/>
  <c r="AG611" i="8"/>
  <c r="AH611" i="8" s="1"/>
  <c r="AG1001" i="8"/>
  <c r="AH1001" i="8" s="1"/>
  <c r="AG682" i="8"/>
  <c r="AH682" i="8" s="1"/>
  <c r="AC926" i="8"/>
  <c r="AD926" i="8" s="1"/>
  <c r="AO33" i="8"/>
  <c r="AP33" i="8" s="1"/>
  <c r="AC797" i="8"/>
  <c r="AD797" i="8" s="1"/>
  <c r="AK1094" i="8"/>
  <c r="AL1094" i="8" s="1"/>
  <c r="AK564" i="8"/>
  <c r="AL564" i="8" s="1"/>
  <c r="AG699" i="8"/>
  <c r="AH699" i="8" s="1"/>
  <c r="AO1014" i="8"/>
  <c r="AP1014" i="8" s="1"/>
  <c r="Y1014" i="8"/>
  <c r="Z1014" i="8" s="1"/>
  <c r="AK641" i="8"/>
  <c r="AL641" i="8" s="1"/>
  <c r="Y897" i="8"/>
  <c r="Z897" i="8" s="1"/>
  <c r="AS478" i="8"/>
  <c r="AS986" i="8"/>
  <c r="AC986" i="8"/>
  <c r="AD986" i="8" s="1"/>
  <c r="AS873" i="8"/>
  <c r="AG873" i="8"/>
  <c r="AH873" i="8" s="1"/>
  <c r="AC327" i="8"/>
  <c r="AD327" i="8" s="1"/>
  <c r="AO763" i="8"/>
  <c r="AP763" i="8" s="1"/>
  <c r="AS313" i="8"/>
  <c r="AO218" i="8"/>
  <c r="AP218" i="8" s="1"/>
  <c r="Y162" i="8"/>
  <c r="Z162" i="8" s="1"/>
  <c r="AS387" i="8"/>
  <c r="AC387" i="8"/>
  <c r="AD387" i="8" s="1"/>
  <c r="Y760" i="8"/>
  <c r="Z760" i="8" s="1"/>
  <c r="AO752" i="8"/>
  <c r="AP752" i="8" s="1"/>
  <c r="AG178" i="8"/>
  <c r="AH178" i="8" s="1"/>
  <c r="AS1098" i="8"/>
  <c r="Y276" i="8"/>
  <c r="Z276" i="8" s="1"/>
  <c r="AC201" i="8"/>
  <c r="AD201" i="8" s="1"/>
  <c r="AO362" i="8"/>
  <c r="AP362" i="8" s="1"/>
  <c r="Y651" i="8"/>
  <c r="Z651" i="8" s="1"/>
  <c r="AG653" i="8"/>
  <c r="AH653" i="8" s="1"/>
  <c r="Y751" i="8"/>
  <c r="Z751" i="8" s="1"/>
  <c r="AC368" i="8"/>
  <c r="AD368" i="8" s="1"/>
  <c r="AC42" i="8"/>
  <c r="AD42" i="8" s="1"/>
  <c r="Y365" i="8"/>
  <c r="Z365" i="8" s="1"/>
  <c r="AC1065" i="8"/>
  <c r="AD1065" i="8" s="1"/>
  <c r="Y388" i="8"/>
  <c r="Z388" i="8" s="1"/>
  <c r="AG444" i="8"/>
  <c r="AH444" i="8" s="1"/>
  <c r="AC936" i="8"/>
  <c r="AD936" i="8" s="1"/>
  <c r="AK180" i="8"/>
  <c r="AL180" i="8" s="1"/>
  <c r="Y206" i="8"/>
  <c r="Z206" i="8" s="1"/>
  <c r="AK38" i="8"/>
  <c r="AL38" i="8" s="1"/>
  <c r="AC19" i="8"/>
  <c r="AD19" i="8" s="1"/>
  <c r="AO1009" i="8"/>
  <c r="AP1009" i="8" s="1"/>
  <c r="AO973" i="8"/>
  <c r="AP973" i="8" s="1"/>
  <c r="Y973" i="8"/>
  <c r="Z973" i="8" s="1"/>
  <c r="AK865" i="8"/>
  <c r="AL865" i="8" s="1"/>
  <c r="AK381" i="8"/>
  <c r="AL381" i="8" s="1"/>
  <c r="AO47" i="8"/>
  <c r="AP47" i="8" s="1"/>
  <c r="AS880" i="8"/>
  <c r="AC322" i="8"/>
  <c r="AD322" i="8" s="1"/>
  <c r="AC964" i="8"/>
  <c r="AD964" i="8" s="1"/>
  <c r="AO884" i="8"/>
  <c r="AP884" i="8" s="1"/>
  <c r="Y884" i="8"/>
  <c r="Z884" i="8" s="1"/>
  <c r="AC830" i="8"/>
  <c r="AD830" i="8" s="1"/>
  <c r="Y45" i="8"/>
  <c r="Z45" i="8" s="1"/>
  <c r="AG460" i="8"/>
  <c r="AH460" i="8" s="1"/>
  <c r="AS806" i="8"/>
  <c r="AK191" i="8"/>
  <c r="AL191" i="8" s="1"/>
  <c r="AK705" i="8"/>
  <c r="AL705" i="8" s="1"/>
  <c r="Y1083" i="8"/>
  <c r="Z1083" i="8" s="1"/>
  <c r="AS611" i="8"/>
  <c r="AO80" i="8"/>
  <c r="AP80" i="8" s="1"/>
  <c r="AG860" i="8"/>
  <c r="AH860" i="8" s="1"/>
  <c r="AG968" i="8"/>
  <c r="AH968" i="8" s="1"/>
  <c r="AC400" i="8"/>
  <c r="AD400" i="8" s="1"/>
  <c r="AO926" i="8"/>
  <c r="AP926" i="8" s="1"/>
  <c r="AK33" i="8"/>
  <c r="AL33" i="8" s="1"/>
  <c r="AG825" i="8"/>
  <c r="AH825" i="8" s="1"/>
  <c r="AO490" i="8"/>
  <c r="AP490" i="8" s="1"/>
  <c r="AS681" i="8"/>
  <c r="AC681" i="8"/>
  <c r="AD681" i="8" s="1"/>
  <c r="AK1062" i="8"/>
  <c r="AL1062" i="8" s="1"/>
  <c r="AG1094" i="8"/>
  <c r="AH1094" i="8" s="1"/>
  <c r="AG750" i="8"/>
  <c r="AH750" i="8" s="1"/>
  <c r="AO979" i="8"/>
  <c r="AP979" i="8" s="1"/>
  <c r="AO478" i="8"/>
  <c r="AP478" i="8" s="1"/>
  <c r="Y986" i="8"/>
  <c r="Z986" i="8" s="1"/>
  <c r="AG25" i="8"/>
  <c r="AH25" i="8" s="1"/>
  <c r="AO327" i="8"/>
  <c r="AP327" i="8" s="1"/>
  <c r="Y327" i="8"/>
  <c r="Z327" i="8" s="1"/>
  <c r="AG294" i="8"/>
  <c r="AH294" i="8" s="1"/>
  <c r="AS427" i="8"/>
  <c r="AS157" i="8"/>
  <c r="AC157" i="8"/>
  <c r="AD157" i="8" s="1"/>
  <c r="AS148" i="8"/>
  <c r="AS118" i="8"/>
  <c r="Y379" i="8"/>
  <c r="Z379" i="8" s="1"/>
  <c r="AK760" i="8"/>
  <c r="AL760" i="8" s="1"/>
  <c r="AK752" i="8"/>
  <c r="AL752" i="8" s="1"/>
  <c r="AC178" i="8"/>
  <c r="AD178" i="8" s="1"/>
  <c r="AO304" i="8"/>
  <c r="AP304" i="8" s="1"/>
  <c r="AK500" i="8"/>
  <c r="AL500" i="8" s="1"/>
  <c r="AG398" i="8"/>
  <c r="AH398" i="8" s="1"/>
  <c r="AS134" i="8"/>
  <c r="AC134" i="8"/>
  <c r="AD134" i="8" s="1"/>
  <c r="Y1098" i="8"/>
  <c r="Z1098" i="8" s="1"/>
  <c r="AC502" i="8"/>
  <c r="AD502" i="8" s="1"/>
  <c r="AO201" i="8"/>
  <c r="AP201" i="8" s="1"/>
  <c r="AK651" i="8"/>
  <c r="AL651" i="8" s="1"/>
  <c r="AS786" i="8"/>
  <c r="AC536" i="8"/>
  <c r="AD536" i="8" s="1"/>
  <c r="Y42" i="8"/>
  <c r="Z42" i="8" s="1"/>
  <c r="Y488" i="8"/>
  <c r="Z488" i="8" s="1"/>
  <c r="AG474" i="8"/>
  <c r="AH474" i="8" s="1"/>
  <c r="AS360" i="8"/>
  <c r="AC444" i="8"/>
  <c r="AD444" i="8" s="1"/>
  <c r="AO936" i="8"/>
  <c r="AP936" i="8" s="1"/>
  <c r="AG141" i="8"/>
  <c r="AH141" i="8" s="1"/>
  <c r="AG180" i="8"/>
  <c r="AH180" i="8" s="1"/>
  <c r="Y186" i="8"/>
  <c r="Z186" i="8" s="1"/>
  <c r="AK883" i="8"/>
  <c r="AL883" i="8" s="1"/>
  <c r="AK899" i="8"/>
  <c r="AL899" i="8" s="1"/>
  <c r="AO1055" i="8"/>
  <c r="AP1055" i="8" s="1"/>
  <c r="Y1009" i="8"/>
  <c r="Z1009" i="8" s="1"/>
  <c r="AG865" i="8"/>
  <c r="AH865" i="8" s="1"/>
  <c r="AG381" i="8"/>
  <c r="AH381" i="8" s="1"/>
  <c r="AG403" i="8"/>
  <c r="AH403" i="8" s="1"/>
  <c r="Y964" i="8"/>
  <c r="Z964" i="8" s="1"/>
  <c r="AG1017" i="8"/>
  <c r="AH1017" i="8" s="1"/>
  <c r="AC937" i="8"/>
  <c r="AD937" i="8" s="1"/>
  <c r="AO830" i="8"/>
  <c r="AP830" i="8" s="1"/>
  <c r="Y830" i="8"/>
  <c r="Z830" i="8" s="1"/>
  <c r="AK45" i="8"/>
  <c r="AL45" i="8" s="1"/>
  <c r="AG296" i="8"/>
  <c r="AH296" i="8" s="1"/>
  <c r="AS496" i="8"/>
  <c r="AC496" i="8"/>
  <c r="AD496" i="8" s="1"/>
  <c r="AG966" i="8"/>
  <c r="AH966" i="8" s="1"/>
  <c r="AO611" i="8"/>
  <c r="AP611" i="8" s="1"/>
  <c r="AK80" i="8"/>
  <c r="AL80" i="8" s="1"/>
  <c r="AC968" i="8"/>
  <c r="AD968" i="8" s="1"/>
  <c r="AO682" i="8"/>
  <c r="AP682" i="8" s="1"/>
  <c r="Y682" i="8"/>
  <c r="Z682" i="8" s="1"/>
  <c r="Y525" i="8"/>
  <c r="Z525" i="8" s="1"/>
  <c r="AK986" i="8"/>
  <c r="AL986" i="8" s="1"/>
  <c r="Y873" i="8"/>
  <c r="Z873" i="8" s="1"/>
  <c r="AS294" i="8"/>
  <c r="AK379" i="8"/>
  <c r="AL379" i="8" s="1"/>
  <c r="AC26" i="8"/>
  <c r="AD26" i="8" s="1"/>
  <c r="Y178" i="8"/>
  <c r="Z178" i="8" s="1"/>
  <c r="AK201" i="8"/>
  <c r="AL201" i="8" s="1"/>
  <c r="AK448" i="8"/>
  <c r="AL448" i="8" s="1"/>
  <c r="AC252" i="8"/>
  <c r="AD252" i="8" s="1"/>
  <c r="AC780" i="8"/>
  <c r="AD780" i="8" s="1"/>
  <c r="AK42" i="8"/>
  <c r="AL42" i="8" s="1"/>
  <c r="AO740" i="8"/>
  <c r="AP740" i="8" s="1"/>
  <c r="AG388" i="8"/>
  <c r="AH388" i="8" s="1"/>
  <c r="Y444" i="8"/>
  <c r="Z444" i="8" s="1"/>
  <c r="AC180" i="8"/>
  <c r="AD180" i="8" s="1"/>
  <c r="AG883" i="8"/>
  <c r="AH883" i="8" s="1"/>
  <c r="AK19" i="8"/>
  <c r="AL19" i="8" s="1"/>
  <c r="AS854" i="8"/>
  <c r="AS865" i="8"/>
  <c r="AO1106" i="8"/>
  <c r="AP1106" i="8" s="1"/>
  <c r="AK830" i="8"/>
  <c r="AL830" i="8" s="1"/>
  <c r="AS866" i="8"/>
  <c r="AK642" i="8"/>
  <c r="AL642" i="8" s="1"/>
  <c r="AG87" i="8"/>
  <c r="AH87" i="8" s="1"/>
  <c r="Y1018" i="8"/>
  <c r="Z1018" i="8" s="1"/>
  <c r="AK1083" i="8"/>
  <c r="AL1083" i="8" s="1"/>
  <c r="AG725" i="8"/>
  <c r="AH725" i="8" s="1"/>
  <c r="AG797" i="8"/>
  <c r="AH797" i="8" s="1"/>
  <c r="AC441" i="8"/>
  <c r="AD441" i="8" s="1"/>
  <c r="AK1110" i="8"/>
  <c r="AL1110" i="8" s="1"/>
  <c r="AS1062" i="8"/>
  <c r="AG1062" i="8"/>
  <c r="AH1062" i="8" s="1"/>
  <c r="AS1094" i="8"/>
  <c r="Y526" i="8"/>
  <c r="Z526" i="8" s="1"/>
  <c r="AK609" i="8"/>
  <c r="AL609" i="8" s="1"/>
  <c r="AG339" i="8"/>
  <c r="AH339" i="8" s="1"/>
  <c r="AS564" i="8"/>
  <c r="AO528" i="8"/>
  <c r="AP528" i="8" s="1"/>
  <c r="Y528" i="8"/>
  <c r="Z528" i="8" s="1"/>
  <c r="AG462" i="8"/>
  <c r="AH462" i="8" s="1"/>
  <c r="AG641" i="8"/>
  <c r="AH641" i="8" s="1"/>
  <c r="AC697" i="8"/>
  <c r="AD697" i="8" s="1"/>
  <c r="Y1116" i="8"/>
  <c r="Z1116" i="8" s="1"/>
  <c r="AK1042" i="8"/>
  <c r="AL1042" i="8" s="1"/>
  <c r="AK485" i="8"/>
  <c r="AL485" i="8" s="1"/>
  <c r="AC1071" i="8"/>
  <c r="AD1071" i="8" s="1"/>
  <c r="AS736" i="8"/>
  <c r="AC736" i="8"/>
  <c r="AD736" i="8" s="1"/>
  <c r="AO910" i="8"/>
  <c r="AP910" i="8" s="1"/>
  <c r="AS1043" i="8"/>
  <c r="AK729" i="8"/>
  <c r="AL729" i="8" s="1"/>
  <c r="AS235" i="8"/>
  <c r="AG235" i="8"/>
  <c r="AH235" i="8" s="1"/>
  <c r="AO225" i="8"/>
  <c r="AP225" i="8" s="1"/>
  <c r="Y225" i="8"/>
  <c r="Z225" i="8" s="1"/>
  <c r="AK21" i="8"/>
  <c r="AL21" i="8" s="1"/>
  <c r="AG145" i="8"/>
  <c r="AH145" i="8" s="1"/>
  <c r="AS418" i="8"/>
  <c r="AO600" i="8"/>
  <c r="AP600" i="8" s="1"/>
  <c r="AG1096" i="8"/>
  <c r="AH1096" i="8" s="1"/>
  <c r="Y1081" i="8"/>
  <c r="Z1081" i="8" s="1"/>
  <c r="AG658" i="8"/>
  <c r="AH658" i="8" s="1"/>
  <c r="AC1090" i="8"/>
  <c r="AD1090" i="8" s="1"/>
  <c r="AO130" i="8"/>
  <c r="AP130" i="8" s="1"/>
  <c r="AK450" i="8"/>
  <c r="AL450" i="8" s="1"/>
  <c r="AG548" i="8"/>
  <c r="AH548" i="8" s="1"/>
  <c r="AO631" i="8"/>
  <c r="AP631" i="8" s="1"/>
  <c r="AC631" i="8"/>
  <c r="AD631" i="8" s="1"/>
  <c r="Y1041" i="8"/>
  <c r="Z1041" i="8" s="1"/>
  <c r="AG114" i="8"/>
  <c r="AH114" i="8" s="1"/>
  <c r="AS689" i="8"/>
  <c r="AC689" i="8"/>
  <c r="AD689" i="8" s="1"/>
  <c r="AO433" i="8"/>
  <c r="AP433" i="8" s="1"/>
  <c r="AO112" i="8"/>
  <c r="AP112" i="8" s="1"/>
  <c r="AG256" i="8"/>
  <c r="AH256" i="8" s="1"/>
  <c r="AG350" i="8"/>
  <c r="AH350" i="8" s="1"/>
  <c r="AS197" i="8"/>
  <c r="AC197" i="8"/>
  <c r="AD197" i="8" s="1"/>
  <c r="AO426" i="8"/>
  <c r="AP426" i="8" s="1"/>
  <c r="Y426" i="8"/>
  <c r="Z426" i="8" s="1"/>
  <c r="AO183" i="8"/>
  <c r="AP183" i="8" s="1"/>
  <c r="AK791" i="8"/>
  <c r="AL791" i="8" s="1"/>
  <c r="AC628" i="8"/>
  <c r="AD628" i="8" s="1"/>
  <c r="AG989" i="8"/>
  <c r="AH989" i="8" s="1"/>
  <c r="Y938" i="8"/>
  <c r="Z938" i="8" s="1"/>
  <c r="Y996" i="8"/>
  <c r="Z996" i="8" s="1"/>
  <c r="AK411" i="8"/>
  <c r="AL411" i="8" s="1"/>
  <c r="AO1100" i="8"/>
  <c r="AP1100" i="8" s="1"/>
  <c r="Y1100" i="8"/>
  <c r="Z1100" i="8" s="1"/>
  <c r="AK746" i="8"/>
  <c r="AL746" i="8" s="1"/>
  <c r="AG1032" i="8"/>
  <c r="AH1032" i="8" s="1"/>
  <c r="AS329" i="8"/>
  <c r="AG1059" i="8"/>
  <c r="AH1059" i="8" s="1"/>
  <c r="AS688" i="8"/>
  <c r="AK712" i="8"/>
  <c r="AL712" i="8" s="1"/>
  <c r="AG233" i="8"/>
  <c r="AH233" i="8" s="1"/>
  <c r="AC409" i="8"/>
  <c r="AD409" i="8" s="1"/>
  <c r="AS310" i="8"/>
  <c r="AS52" i="8"/>
  <c r="AK772" i="8"/>
  <c r="AL772" i="8" s="1"/>
  <c r="AS82" i="8"/>
  <c r="AC511" i="8"/>
  <c r="AD511" i="8" s="1"/>
  <c r="AS672" i="8"/>
  <c r="AS932" i="8"/>
  <c r="AO765" i="8"/>
  <c r="AP765" i="8" s="1"/>
  <c r="AK510" i="8"/>
  <c r="AL510" i="8" s="1"/>
  <c r="AS655" i="8"/>
  <c r="AK910" i="8"/>
  <c r="AL910" i="8" s="1"/>
  <c r="AS824" i="8"/>
  <c r="AC824" i="8"/>
  <c r="AD824" i="8" s="1"/>
  <c r="AG729" i="8"/>
  <c r="AH729" i="8" s="1"/>
  <c r="AC606" i="8"/>
  <c r="AD606" i="8" s="1"/>
  <c r="AC235" i="8"/>
  <c r="AD235" i="8" s="1"/>
  <c r="Y418" i="8"/>
  <c r="Z418" i="8" s="1"/>
  <c r="AG766" i="8"/>
  <c r="AH766" i="8" s="1"/>
  <c r="AK1081" i="8"/>
  <c r="AL1081" i="8" s="1"/>
  <c r="AS548" i="8"/>
  <c r="AC548" i="8"/>
  <c r="AD548" i="8" s="1"/>
  <c r="AC72" i="8"/>
  <c r="AD72" i="8" s="1"/>
  <c r="AK840" i="8"/>
  <c r="AL840" i="8" s="1"/>
  <c r="AS989" i="8"/>
  <c r="AK912" i="8"/>
  <c r="AL912" i="8" s="1"/>
  <c r="Y799" i="8"/>
  <c r="Z799" i="8" s="1"/>
  <c r="AO742" i="8"/>
  <c r="AP742" i="8" s="1"/>
  <c r="AS490" i="8"/>
  <c r="AK441" i="8"/>
  <c r="AL441" i="8" s="1"/>
  <c r="AK574" i="8"/>
  <c r="AL574" i="8" s="1"/>
  <c r="AK526" i="8"/>
  <c r="AL526" i="8" s="1"/>
  <c r="AG609" i="8"/>
  <c r="AH609" i="8" s="1"/>
  <c r="AS339" i="8"/>
  <c r="Y713" i="8"/>
  <c r="Z713" i="8" s="1"/>
  <c r="AK716" i="8"/>
  <c r="AL716" i="8" s="1"/>
  <c r="AG897" i="8"/>
  <c r="AH897" i="8" s="1"/>
  <c r="AS546" i="8"/>
  <c r="AC1115" i="8"/>
  <c r="AD1115" i="8" s="1"/>
  <c r="AO699" i="8"/>
  <c r="AP699" i="8" s="1"/>
  <c r="AK1027" i="8"/>
  <c r="AL1027" i="8" s="1"/>
  <c r="AS641" i="8"/>
  <c r="AC641" i="8"/>
  <c r="AD641" i="8" s="1"/>
  <c r="AG637" i="8"/>
  <c r="AH637" i="8" s="1"/>
  <c r="AS1006" i="8"/>
  <c r="AC1006" i="8"/>
  <c r="AD1006" i="8" s="1"/>
  <c r="AO812" i="8"/>
  <c r="AP812" i="8" s="1"/>
  <c r="AK993" i="8"/>
  <c r="AL993" i="8" s="1"/>
  <c r="AS863" i="8"/>
  <c r="Y431" i="8"/>
  <c r="Z431" i="8" s="1"/>
  <c r="AK169" i="8"/>
  <c r="AL169" i="8" s="1"/>
  <c r="AS610" i="8"/>
  <c r="Y680" i="8"/>
  <c r="Z680" i="8" s="1"/>
  <c r="Y1005" i="8"/>
  <c r="Z1005" i="8" s="1"/>
  <c r="AK750" i="8"/>
  <c r="AL750" i="8" s="1"/>
  <c r="AC979" i="8"/>
  <c r="AD979" i="8" s="1"/>
  <c r="Y1071" i="8"/>
  <c r="Z1071" i="8" s="1"/>
  <c r="AC1107" i="8"/>
  <c r="AD1107" i="8" s="1"/>
  <c r="AS634" i="8"/>
  <c r="Y194" i="8"/>
  <c r="Z194" i="8" s="1"/>
  <c r="AK262" i="8"/>
  <c r="AL262" i="8" s="1"/>
  <c r="AC351" i="8"/>
  <c r="AD351" i="8" s="1"/>
  <c r="AO648" i="8"/>
  <c r="AP648" i="8" s="1"/>
  <c r="Y652" i="8"/>
  <c r="Z652" i="8" s="1"/>
  <c r="AK643" i="8"/>
  <c r="AL643" i="8" s="1"/>
  <c r="AG905" i="8"/>
  <c r="AH905" i="8" s="1"/>
  <c r="AO665" i="8"/>
  <c r="AP665" i="8" s="1"/>
  <c r="Y665" i="8"/>
  <c r="Z665" i="8" s="1"/>
  <c r="AG842" i="8"/>
  <c r="AH842" i="8" s="1"/>
  <c r="AS71" i="8"/>
  <c r="AC71" i="8"/>
  <c r="AD71" i="8" s="1"/>
  <c r="Y235" i="8"/>
  <c r="Z235" i="8" s="1"/>
  <c r="Y974" i="8"/>
  <c r="Z974" i="8" s="1"/>
  <c r="AO548" i="8"/>
  <c r="AP548" i="8" s="1"/>
  <c r="AO901" i="8"/>
  <c r="AP901" i="8" s="1"/>
  <c r="AS543" i="8"/>
  <c r="AC543" i="8"/>
  <c r="AD543" i="8" s="1"/>
  <c r="AK689" i="8"/>
  <c r="AL689" i="8" s="1"/>
  <c r="AO493" i="8"/>
  <c r="AP493" i="8" s="1"/>
  <c r="Y493" i="8"/>
  <c r="Z493" i="8" s="1"/>
  <c r="AO514" i="8"/>
  <c r="AP514" i="8" s="1"/>
  <c r="AK353" i="8"/>
  <c r="AL353" i="8" s="1"/>
  <c r="AS24" i="8"/>
  <c r="Y68" i="8"/>
  <c r="Z68" i="8" s="1"/>
  <c r="AG426" i="8"/>
  <c r="AH426" i="8" s="1"/>
  <c r="AG123" i="8"/>
  <c r="AH123" i="8" s="1"/>
  <c r="AS1019" i="8"/>
  <c r="AC1019" i="8"/>
  <c r="AD1019" i="8" s="1"/>
  <c r="AO628" i="8"/>
  <c r="AP628" i="8" s="1"/>
  <c r="AK888" i="8"/>
  <c r="AL888" i="8" s="1"/>
  <c r="AC955" i="8"/>
  <c r="AD955" i="8" s="1"/>
  <c r="AO989" i="8"/>
  <c r="AP989" i="8" s="1"/>
  <c r="Y1076" i="8"/>
  <c r="Z1076" i="8" s="1"/>
  <c r="AK938" i="8"/>
  <c r="AL938" i="8" s="1"/>
  <c r="AC621" i="8"/>
  <c r="AD621" i="8" s="1"/>
  <c r="AK366" i="8"/>
  <c r="AL366" i="8" s="1"/>
  <c r="AG1103" i="8"/>
  <c r="AH1103" i="8" s="1"/>
  <c r="AK517" i="8"/>
  <c r="AL517" i="8" s="1"/>
  <c r="AS943" i="8"/>
  <c r="Y203" i="8"/>
  <c r="Z203" i="8" s="1"/>
  <c r="AK89" i="8"/>
  <c r="AL89" i="8" s="1"/>
  <c r="AO142" i="8"/>
  <c r="AP142" i="8" s="1"/>
  <c r="AS627" i="8"/>
  <c r="AO1002" i="8"/>
  <c r="AP1002" i="8" s="1"/>
  <c r="AG719" i="8"/>
  <c r="AH719" i="8" s="1"/>
  <c r="AC51" i="8"/>
  <c r="AD51" i="8" s="1"/>
  <c r="AC12" i="8"/>
  <c r="AD12" i="8" s="1"/>
  <c r="AS996" i="8"/>
  <c r="AS738" i="8"/>
  <c r="AC738" i="8"/>
  <c r="AD738" i="8" s="1"/>
  <c r="AG204" i="8"/>
  <c r="AH204" i="8" s="1"/>
  <c r="AG57" i="8"/>
  <c r="AH57" i="8" s="1"/>
  <c r="AS1036" i="8"/>
  <c r="AO185" i="8"/>
  <c r="AP185" i="8" s="1"/>
  <c r="AS119" i="8"/>
  <c r="AC572" i="8"/>
  <c r="AD572" i="8" s="1"/>
  <c r="AK687" i="8"/>
  <c r="AL687" i="8" s="1"/>
  <c r="AS57" i="8"/>
  <c r="Y94" i="8"/>
  <c r="Z94" i="8" s="1"/>
  <c r="AC464" i="8"/>
  <c r="AD464" i="8" s="1"/>
  <c r="Y637" i="8"/>
  <c r="Z637" i="8" s="1"/>
  <c r="AG812" i="8"/>
  <c r="AH812" i="8" s="1"/>
  <c r="AK610" i="8"/>
  <c r="AL610" i="8" s="1"/>
  <c r="Y610" i="8"/>
  <c r="Z610" i="8" s="1"/>
  <c r="AS703" i="8"/>
  <c r="AC510" i="8"/>
  <c r="AD510" i="8" s="1"/>
  <c r="AK655" i="8"/>
  <c r="AL655" i="8" s="1"/>
  <c r="AS194" i="8"/>
  <c r="Y142" i="8"/>
  <c r="Z142" i="8" s="1"/>
  <c r="AG340" i="8"/>
  <c r="AH340" i="8" s="1"/>
  <c r="Y311" i="8"/>
  <c r="Z311" i="8" s="1"/>
  <c r="Y729" i="8"/>
  <c r="Z729" i="8" s="1"/>
  <c r="AK606" i="8"/>
  <c r="AL606" i="8" s="1"/>
  <c r="AC745" i="8"/>
  <c r="AD745" i="8" s="1"/>
  <c r="AS652" i="8"/>
  <c r="Y1002" i="8"/>
  <c r="Z1002" i="8" s="1"/>
  <c r="AK235" i="8"/>
  <c r="AL235" i="8" s="1"/>
  <c r="AG436" i="8"/>
  <c r="AH436" i="8" s="1"/>
  <c r="AS225" i="8"/>
  <c r="AO21" i="8"/>
  <c r="AP21" i="8" s="1"/>
  <c r="Y21" i="8"/>
  <c r="Z21" i="8" s="1"/>
  <c r="AC600" i="8"/>
  <c r="AD600" i="8" s="1"/>
  <c r="AO766" i="8"/>
  <c r="AP766" i="8" s="1"/>
  <c r="Y766" i="8"/>
  <c r="Z766" i="8" s="1"/>
  <c r="AK1096" i="8"/>
  <c r="AL1096" i="8" s="1"/>
  <c r="AC719" i="8"/>
  <c r="AD719" i="8" s="1"/>
  <c r="Y668" i="8"/>
  <c r="Z668" i="8" s="1"/>
  <c r="AK658" i="8"/>
  <c r="AL658" i="8" s="1"/>
  <c r="AG1090" i="8"/>
  <c r="AH1090" i="8" s="1"/>
  <c r="AS130" i="8"/>
  <c r="AC130" i="8"/>
  <c r="AD130" i="8" s="1"/>
  <c r="AG631" i="8"/>
  <c r="AH631" i="8" s="1"/>
  <c r="AS1041" i="8"/>
  <c r="AC1041" i="8"/>
  <c r="AD1041" i="8" s="1"/>
  <c r="AK114" i="8"/>
  <c r="AL114" i="8" s="1"/>
  <c r="AS433" i="8"/>
  <c r="AC749" i="8"/>
  <c r="AD749" i="8" s="1"/>
  <c r="AG68" i="8"/>
  <c r="AH68" i="8" s="1"/>
  <c r="Y256" i="8"/>
  <c r="Z256" i="8" s="1"/>
  <c r="AG197" i="8"/>
  <c r="AH197" i="8" s="1"/>
  <c r="AO791" i="8"/>
  <c r="AP791" i="8" s="1"/>
  <c r="Y791" i="8"/>
  <c r="Z791" i="8" s="1"/>
  <c r="AG319" i="8"/>
  <c r="AH319" i="8" s="1"/>
  <c r="AS888" i="8"/>
  <c r="AC523" i="8"/>
  <c r="AD523" i="8" s="1"/>
  <c r="AO955" i="8"/>
  <c r="AP955" i="8" s="1"/>
  <c r="AK989" i="8"/>
  <c r="AL989" i="8" s="1"/>
  <c r="AG645" i="8"/>
  <c r="AH645" i="8" s="1"/>
  <c r="AK1059" i="8"/>
  <c r="AL1059" i="8" s="1"/>
  <c r="AO693" i="8"/>
  <c r="AP693" i="8" s="1"/>
  <c r="Y693" i="8"/>
  <c r="Z693" i="8" s="1"/>
  <c r="Y613" i="8"/>
  <c r="Z613" i="8" s="1"/>
  <c r="AG688" i="8"/>
  <c r="AH688" i="8" s="1"/>
  <c r="AC1102" i="8"/>
  <c r="AD1102" i="8" s="1"/>
  <c r="Y886" i="8"/>
  <c r="Z886" i="8" s="1"/>
  <c r="AK656" i="8"/>
  <c r="AL656" i="8" s="1"/>
  <c r="AO1046" i="8"/>
  <c r="AP1046" i="8" s="1"/>
  <c r="AS292" i="8"/>
  <c r="AC292" i="8"/>
  <c r="AD292" i="8" s="1"/>
  <c r="Y517" i="8"/>
  <c r="Z517" i="8" s="1"/>
  <c r="Y803" i="8"/>
  <c r="Z803" i="8" s="1"/>
  <c r="AG409" i="8"/>
  <c r="AH409" i="8" s="1"/>
  <c r="AS799" i="8"/>
  <c r="AK809" i="8"/>
  <c r="AL809" i="8" s="1"/>
  <c r="AG310" i="8"/>
  <c r="AH310" i="8" s="1"/>
  <c r="AC608" i="8"/>
  <c r="AD608" i="8" s="1"/>
  <c r="AO23" i="8"/>
  <c r="AP23" i="8" s="1"/>
  <c r="Y23" i="8"/>
  <c r="Z23" i="8" s="1"/>
  <c r="AC358" i="8"/>
  <c r="AD358" i="8" s="1"/>
  <c r="AO906" i="8"/>
  <c r="AP906" i="8" s="1"/>
  <c r="AS422" i="8"/>
  <c r="AG1036" i="8"/>
  <c r="AH1036" i="8" s="1"/>
  <c r="AG943" i="8"/>
  <c r="AH943" i="8" s="1"/>
  <c r="AO127" i="8"/>
  <c r="AP127" i="8" s="1"/>
  <c r="Y998" i="8"/>
  <c r="Z998" i="8" s="1"/>
  <c r="AG511" i="8"/>
  <c r="AH511" i="8" s="1"/>
  <c r="AO539" i="8"/>
  <c r="AP539" i="8" s="1"/>
  <c r="Y539" i="8"/>
  <c r="Z539" i="8" s="1"/>
  <c r="AG545" i="8"/>
  <c r="AH545" i="8" s="1"/>
  <c r="AS241" i="8"/>
  <c r="Y437" i="8"/>
  <c r="Z437" i="8" s="1"/>
  <c r="AK527" i="8"/>
  <c r="AL527" i="8" s="1"/>
  <c r="Y527" i="8"/>
  <c r="Z527" i="8" s="1"/>
  <c r="AG185" i="8"/>
  <c r="AH185" i="8" s="1"/>
  <c r="AS203" i="8"/>
  <c r="AC203" i="8"/>
  <c r="AD203" i="8" s="1"/>
  <c r="AO408" i="8"/>
  <c r="AP408" i="8" s="1"/>
  <c r="Y131" i="8"/>
  <c r="Z131" i="8" s="1"/>
  <c r="AG125" i="8"/>
  <c r="AH125" i="8" s="1"/>
  <c r="AK238" i="8"/>
  <c r="AL238" i="8" s="1"/>
  <c r="AO299" i="8"/>
  <c r="AP299" i="8" s="1"/>
  <c r="AK877" i="8"/>
  <c r="AL877" i="8" s="1"/>
  <c r="Y1068" i="8"/>
  <c r="Z1068" i="8" s="1"/>
  <c r="Y289" i="8"/>
  <c r="Z289" i="8" s="1"/>
  <c r="AK603" i="8"/>
  <c r="AL603" i="8" s="1"/>
  <c r="AK425" i="8"/>
  <c r="AL425" i="8" s="1"/>
  <c r="AG413" i="8"/>
  <c r="AH413" i="8" s="1"/>
  <c r="AC944" i="8"/>
  <c r="AD944" i="8" s="1"/>
  <c r="AS847" i="8"/>
  <c r="AO571" i="8"/>
  <c r="AP571" i="8" s="1"/>
  <c r="AG491" i="8"/>
  <c r="AH491" i="8" s="1"/>
  <c r="AG442" i="8"/>
  <c r="AH442" i="8" s="1"/>
  <c r="AC894" i="8"/>
  <c r="AD894" i="8" s="1"/>
  <c r="AC301" i="8"/>
  <c r="AD301" i="8" s="1"/>
  <c r="AG715" i="8"/>
  <c r="AH715" i="8" s="1"/>
  <c r="AO875" i="8"/>
  <c r="AP875" i="8" s="1"/>
  <c r="Y355" i="8"/>
  <c r="Z355" i="8" s="1"/>
  <c r="AG464" i="8"/>
  <c r="AH464" i="8" s="1"/>
  <c r="AC607" i="8"/>
  <c r="AD607" i="8" s="1"/>
  <c r="AO820" i="8"/>
  <c r="AP820" i="8" s="1"/>
  <c r="AG1025" i="8"/>
  <c r="AH1025" i="8" s="1"/>
  <c r="AS440" i="8"/>
  <c r="AG205" i="8"/>
  <c r="AH205" i="8" s="1"/>
  <c r="AO30" i="8"/>
  <c r="AP30" i="8" s="1"/>
  <c r="Y30" i="8"/>
  <c r="Z30" i="8" s="1"/>
  <c r="AK1030" i="8"/>
  <c r="AL1030" i="8" s="1"/>
  <c r="AC222" i="8"/>
  <c r="AD222" i="8" s="1"/>
  <c r="AO1088" i="8"/>
  <c r="AP1088" i="8" s="1"/>
  <c r="Y1088" i="8"/>
  <c r="Z1088" i="8" s="1"/>
  <c r="AS1010" i="8"/>
  <c r="AK131" i="8"/>
  <c r="AL131" i="8" s="1"/>
  <c r="AS977" i="8"/>
  <c r="Y317" i="8"/>
  <c r="Z317" i="8" s="1"/>
  <c r="AO944" i="8"/>
  <c r="AP944" i="8" s="1"/>
  <c r="Y944" i="8"/>
  <c r="Z944" i="8" s="1"/>
  <c r="AC565" i="8"/>
  <c r="AD565" i="8" s="1"/>
  <c r="Y301" i="8"/>
  <c r="Z301" i="8" s="1"/>
  <c r="AK40" i="8"/>
  <c r="AL40" i="8" s="1"/>
  <c r="AC715" i="8"/>
  <c r="AD715" i="8" s="1"/>
  <c r="AS151" i="8"/>
  <c r="AC151" i="8"/>
  <c r="AD151" i="8" s="1"/>
  <c r="AS125" i="8"/>
  <c r="Y423" i="8"/>
  <c r="Z423" i="8" s="1"/>
  <c r="AG877" i="8"/>
  <c r="AH877" i="8" s="1"/>
  <c r="AS146" i="8"/>
  <c r="AO215" i="8"/>
  <c r="AP215" i="8" s="1"/>
  <c r="AG289" i="8"/>
  <c r="AH289" i="8" s="1"/>
  <c r="AC706" i="8"/>
  <c r="AD706" i="8" s="1"/>
  <c r="AO49" i="8"/>
  <c r="AP49" i="8" s="1"/>
  <c r="AG425" i="8"/>
  <c r="AH425" i="8" s="1"/>
  <c r="AO76" i="8"/>
  <c r="AP76" i="8" s="1"/>
  <c r="Y76" i="8"/>
  <c r="Z76" i="8" s="1"/>
  <c r="AG950" i="8"/>
  <c r="AH950" i="8" s="1"/>
  <c r="AS570" i="8"/>
  <c r="AG991" i="8"/>
  <c r="AH991" i="8" s="1"/>
  <c r="AS983" i="8"/>
  <c r="AC983" i="8"/>
  <c r="AD983" i="8" s="1"/>
  <c r="AO847" i="8"/>
  <c r="AP847" i="8" s="1"/>
  <c r="AK571" i="8"/>
  <c r="AL571" i="8" s="1"/>
  <c r="AG761" i="8"/>
  <c r="AH761" i="8" s="1"/>
  <c r="AS491" i="8"/>
  <c r="AO1114" i="8"/>
  <c r="AP1114" i="8" s="1"/>
  <c r="Y1114" i="8"/>
  <c r="Z1114" i="8" s="1"/>
  <c r="AK308" i="8"/>
  <c r="AL308" i="8" s="1"/>
  <c r="AG393" i="8"/>
  <c r="AH393" i="8" s="1"/>
  <c r="AO894" i="8"/>
  <c r="AP894" i="8" s="1"/>
  <c r="Y894" i="8"/>
  <c r="Z894" i="8" s="1"/>
  <c r="AO582" i="8"/>
  <c r="AP582" i="8" s="1"/>
  <c r="Y582" i="8"/>
  <c r="Z582" i="8" s="1"/>
  <c r="Y446" i="8"/>
  <c r="Z446" i="8" s="1"/>
  <c r="AK347" i="8"/>
  <c r="AL347" i="8" s="1"/>
  <c r="AK607" i="8"/>
  <c r="AL607" i="8" s="1"/>
  <c r="AC119" i="8"/>
  <c r="AD119" i="8" s="1"/>
  <c r="AO205" i="8"/>
  <c r="AP205" i="8" s="1"/>
  <c r="AG712" i="8"/>
  <c r="AH712" i="8" s="1"/>
  <c r="AS656" i="8"/>
  <c r="AC656" i="8"/>
  <c r="AD656" i="8" s="1"/>
  <c r="Y935" i="8"/>
  <c r="Z935" i="8" s="1"/>
  <c r="AK654" i="8"/>
  <c r="AL654" i="8" s="1"/>
  <c r="AC1103" i="8"/>
  <c r="AD1103" i="8" s="1"/>
  <c r="Y738" i="8"/>
  <c r="Z738" i="8" s="1"/>
  <c r="Y233" i="8"/>
  <c r="Z233" i="8" s="1"/>
  <c r="AK292" i="8"/>
  <c r="AL292" i="8" s="1"/>
  <c r="AO409" i="8"/>
  <c r="AP409" i="8" s="1"/>
  <c r="AO310" i="8"/>
  <c r="AP310" i="8" s="1"/>
  <c r="Y310" i="8"/>
  <c r="Z310" i="8" s="1"/>
  <c r="AK608" i="8"/>
  <c r="AL608" i="8" s="1"/>
  <c r="Y890" i="8"/>
  <c r="Z890" i="8" s="1"/>
  <c r="AK358" i="8"/>
  <c r="AL358" i="8" s="1"/>
  <c r="AG906" i="8"/>
  <c r="AH906" i="8" s="1"/>
  <c r="Y572" i="8"/>
  <c r="Z572" i="8" s="1"/>
  <c r="AK422" i="8"/>
  <c r="AL422" i="8" s="1"/>
  <c r="AG396" i="8"/>
  <c r="AH396" i="8" s="1"/>
  <c r="AO247" i="8"/>
  <c r="AP247" i="8" s="1"/>
  <c r="AO943" i="8"/>
  <c r="AP943" i="8" s="1"/>
  <c r="AK1084" i="8"/>
  <c r="AL1084" i="8" s="1"/>
  <c r="AS67" i="8"/>
  <c r="AG539" i="8"/>
  <c r="AH539" i="8" s="1"/>
  <c r="Y241" i="8"/>
  <c r="Z241" i="8" s="1"/>
  <c r="AK94" i="8"/>
  <c r="AL94" i="8" s="1"/>
  <c r="AC932" i="8"/>
  <c r="AD932" i="8" s="1"/>
  <c r="AO497" i="8"/>
  <c r="AP497" i="8" s="1"/>
  <c r="AO691" i="8"/>
  <c r="AP691" i="8" s="1"/>
  <c r="AK203" i="8"/>
  <c r="AL203" i="8" s="1"/>
  <c r="AG598" i="8"/>
  <c r="AH598" i="8" s="1"/>
  <c r="AC196" i="8"/>
  <c r="AD196" i="8" s="1"/>
  <c r="AK874" i="8"/>
  <c r="AL874" i="8" s="1"/>
  <c r="AO1020" i="8"/>
  <c r="AP1020" i="8" s="1"/>
  <c r="AS603" i="8"/>
  <c r="AO977" i="8"/>
  <c r="AP977" i="8" s="1"/>
  <c r="AK128" i="8"/>
  <c r="AL128" i="8" s="1"/>
  <c r="AS69" i="8"/>
  <c r="AO706" i="8"/>
  <c r="AP706" i="8" s="1"/>
  <c r="AO994" i="8"/>
  <c r="AP994" i="8" s="1"/>
  <c r="AC994" i="8"/>
  <c r="AD994" i="8" s="1"/>
  <c r="AO730" i="8"/>
  <c r="AP730" i="8" s="1"/>
  <c r="AO570" i="8"/>
  <c r="AP570" i="8" s="1"/>
  <c r="AK944" i="8"/>
  <c r="AL944" i="8" s="1"/>
  <c r="AG20" i="8"/>
  <c r="AH20" i="8" s="1"/>
  <c r="Y983" i="8"/>
  <c r="Z983" i="8" s="1"/>
  <c r="AK847" i="8"/>
  <c r="AL847" i="8" s="1"/>
  <c r="AS761" i="8"/>
  <c r="AC761" i="8"/>
  <c r="AD761" i="8" s="1"/>
  <c r="AO491" i="8"/>
  <c r="AP491" i="8" s="1"/>
  <c r="Y565" i="8"/>
  <c r="Z565" i="8" s="1"/>
  <c r="AK723" i="8"/>
  <c r="AL723" i="8" s="1"/>
  <c r="AO978" i="8"/>
  <c r="AP978" i="8" s="1"/>
  <c r="Y1025" i="8"/>
  <c r="Z1025" i="8" s="1"/>
  <c r="AK440" i="8"/>
  <c r="AL440" i="8" s="1"/>
  <c r="AS1050" i="8"/>
  <c r="AG30" i="8"/>
  <c r="AH30" i="8" s="1"/>
  <c r="AS1030" i="8"/>
  <c r="AC1030" i="8"/>
  <c r="AD1030" i="8" s="1"/>
  <c r="AO390" i="8"/>
  <c r="AP390" i="8" s="1"/>
  <c r="AG1088" i="8"/>
  <c r="AH1088" i="8" s="1"/>
  <c r="AS737" i="8"/>
  <c r="AC375" i="8"/>
  <c r="AD375" i="8" s="1"/>
  <c r="AC4" i="8"/>
  <c r="AD4" i="8" s="1"/>
  <c r="AS396" i="8"/>
  <c r="AS61" i="8"/>
  <c r="AO82" i="8"/>
  <c r="AP82" i="8" s="1"/>
  <c r="Y82" i="8"/>
  <c r="Z82" i="8" s="1"/>
  <c r="AG724" i="8"/>
  <c r="AH724" i="8" s="1"/>
  <c r="AO57" i="8"/>
  <c r="AP57" i="8" s="1"/>
  <c r="AO672" i="8"/>
  <c r="AP672" i="8" s="1"/>
  <c r="Y497" i="8"/>
  <c r="Z497" i="8" s="1"/>
  <c r="Y691" i="8"/>
  <c r="Z691" i="8" s="1"/>
  <c r="Y621" i="8"/>
  <c r="Z621" i="8" s="1"/>
  <c r="AK645" i="8"/>
  <c r="AL645" i="8" s="1"/>
  <c r="AS1100" i="8"/>
  <c r="AS366" i="8"/>
  <c r="Y967" i="8"/>
  <c r="Z967" i="8" s="1"/>
  <c r="AG1102" i="8"/>
  <c r="AH1102" i="8" s="1"/>
  <c r="AG935" i="8"/>
  <c r="AH935" i="8" s="1"/>
  <c r="AC1046" i="8"/>
  <c r="AD1046" i="8" s="1"/>
  <c r="AO1103" i="8"/>
  <c r="AP1103" i="8" s="1"/>
  <c r="AC588" i="8"/>
  <c r="AD588" i="8" s="1"/>
  <c r="AO708" i="8"/>
  <c r="AP708" i="8" s="1"/>
  <c r="AO375" i="8"/>
  <c r="AP375" i="8" s="1"/>
  <c r="AC23" i="8"/>
  <c r="AD23" i="8" s="1"/>
  <c r="Y52" i="8"/>
  <c r="Z52" i="8" s="1"/>
  <c r="AK161" i="8"/>
  <c r="AL161" i="8" s="1"/>
  <c r="AG422" i="8"/>
  <c r="AH422" i="8" s="1"/>
  <c r="AS10" i="8"/>
  <c r="AS97" i="8"/>
  <c r="AC27" i="8"/>
  <c r="AD27" i="8" s="1"/>
  <c r="AC687" i="8"/>
  <c r="AD687" i="8" s="1"/>
  <c r="Y57" i="8"/>
  <c r="Z57" i="8" s="1"/>
  <c r="AK943" i="8"/>
  <c r="AL943" i="8" s="1"/>
  <c r="AS722" i="8"/>
  <c r="AO998" i="8"/>
  <c r="AP998" i="8" s="1"/>
  <c r="AO237" i="8"/>
  <c r="AP237" i="8" s="1"/>
  <c r="AK511" i="8"/>
  <c r="AL511" i="8" s="1"/>
  <c r="AG223" i="8"/>
  <c r="AH223" i="8" s="1"/>
  <c r="AO216" i="8"/>
  <c r="AP216" i="8" s="1"/>
  <c r="AS437" i="8"/>
  <c r="AO1111" i="8"/>
  <c r="AP1111" i="8" s="1"/>
  <c r="Y1111" i="8"/>
  <c r="Z1111" i="8" s="1"/>
  <c r="AO438" i="8"/>
  <c r="AP438" i="8" s="1"/>
  <c r="AK497" i="8"/>
  <c r="AL497" i="8" s="1"/>
  <c r="AG203" i="8"/>
  <c r="AH203" i="8" s="1"/>
  <c r="AS895" i="8"/>
  <c r="AO289" i="8"/>
  <c r="AP289" i="8" s="1"/>
  <c r="Y603" i="8"/>
  <c r="Z603" i="8" s="1"/>
  <c r="AK977" i="8"/>
  <c r="AL977" i="8" s="1"/>
  <c r="AS743" i="8"/>
  <c r="AK994" i="8"/>
  <c r="AL994" i="8" s="1"/>
  <c r="Y994" i="8"/>
  <c r="Z994" i="8" s="1"/>
  <c r="AG76" i="8"/>
  <c r="AH76" i="8" s="1"/>
  <c r="AS89" i="8"/>
  <c r="AS1044" i="8"/>
  <c r="AC1044" i="8"/>
  <c r="AD1044" i="8" s="1"/>
  <c r="AK413" i="8"/>
  <c r="AL413" i="8" s="1"/>
  <c r="AK983" i="8"/>
  <c r="AL983" i="8" s="1"/>
  <c r="AC308" i="8"/>
  <c r="AD308" i="8" s="1"/>
  <c r="Y393" i="8"/>
  <c r="Z393" i="8" s="1"/>
  <c r="AS40" i="8"/>
  <c r="AO622" i="8"/>
  <c r="AP622" i="8" s="1"/>
  <c r="Y622" i="8"/>
  <c r="Z622" i="8" s="1"/>
  <c r="AG765" i="8"/>
  <c r="AH765" i="8" s="1"/>
  <c r="AC875" i="8"/>
  <c r="AD875" i="8" s="1"/>
  <c r="AO355" i="8"/>
  <c r="AP355" i="8" s="1"/>
  <c r="Y568" i="8"/>
  <c r="Z568" i="8" s="1"/>
  <c r="AG582" i="8"/>
  <c r="AH582" i="8" s="1"/>
  <c r="AS820" i="8"/>
  <c r="AC907" i="8"/>
  <c r="AD907" i="8" s="1"/>
  <c r="AO1050" i="8"/>
  <c r="AP1050" i="8" s="1"/>
  <c r="Y1050" i="8"/>
  <c r="Z1050" i="8" s="1"/>
  <c r="AK119" i="8"/>
  <c r="AL119" i="8" s="1"/>
  <c r="AG370" i="8"/>
  <c r="AH370" i="8" s="1"/>
  <c r="AC30" i="8"/>
  <c r="AD30" i="8" s="1"/>
  <c r="AO1030" i="8"/>
  <c r="AP1030" i="8" s="1"/>
  <c r="AK390" i="8"/>
  <c r="AL390" i="8" s="1"/>
  <c r="AC1088" i="8"/>
  <c r="AD1088" i="8" s="1"/>
  <c r="AO737" i="8"/>
  <c r="AP737" i="8" s="1"/>
  <c r="AK929" i="8"/>
  <c r="AL929" i="8" s="1"/>
  <c r="AS1016" i="8"/>
  <c r="Y357" i="8"/>
  <c r="Z357" i="8" s="1"/>
  <c r="AK434" i="8"/>
  <c r="AL434" i="8" s="1"/>
  <c r="AK795" i="8"/>
  <c r="AL795" i="8" s="1"/>
  <c r="AG563" i="8"/>
  <c r="AH563" i="8" s="1"/>
  <c r="AG802" i="8"/>
  <c r="AH802" i="8" s="1"/>
  <c r="Y995" i="8"/>
  <c r="Z995" i="8" s="1"/>
  <c r="AK767" i="8"/>
  <c r="AL767" i="8" s="1"/>
  <c r="AG143" i="8"/>
  <c r="AH143" i="8" s="1"/>
  <c r="AK1104" i="8"/>
  <c r="AL1104" i="8" s="1"/>
  <c r="AS1091" i="8"/>
  <c r="AC1118" i="8"/>
  <c r="AD1118" i="8" s="1"/>
  <c r="AC176" i="8"/>
  <c r="AD176" i="8" s="1"/>
  <c r="AO179" i="8"/>
  <c r="AP179" i="8" s="1"/>
  <c r="AK269" i="8"/>
  <c r="AL269" i="8" s="1"/>
  <c r="AG1095" i="8"/>
  <c r="AH1095" i="8" s="1"/>
  <c r="AK137" i="8"/>
  <c r="AL137" i="8" s="1"/>
  <c r="Y211" i="8"/>
  <c r="Z211" i="8" s="1"/>
  <c r="AS100" i="8"/>
  <c r="AG100" i="8"/>
  <c r="AH100" i="8" s="1"/>
  <c r="AS8" i="8"/>
  <c r="AO361" i="8"/>
  <c r="AP361" i="8" s="1"/>
  <c r="Y371" i="8"/>
  <c r="Z371" i="8" s="1"/>
  <c r="AK352" i="8"/>
  <c r="AL352" i="8" s="1"/>
  <c r="AG902" i="8"/>
  <c r="AH902" i="8" s="1"/>
  <c r="AS90" i="8"/>
  <c r="AC163" i="8"/>
  <c r="AD163" i="8" s="1"/>
  <c r="AO531" i="8"/>
  <c r="AP531" i="8" s="1"/>
  <c r="Y785" i="8"/>
  <c r="Z785" i="8" s="1"/>
  <c r="AS650" i="8"/>
  <c r="AK544" i="8"/>
  <c r="AL544" i="8" s="1"/>
  <c r="AS758" i="8"/>
  <c r="AC344" i="8"/>
  <c r="AD344" i="8" s="1"/>
  <c r="AG253" i="8"/>
  <c r="AH253" i="8" s="1"/>
  <c r="AS207" i="8"/>
  <c r="AC700" i="8"/>
  <c r="AD700" i="8" s="1"/>
  <c r="AO832" i="8"/>
  <c r="AP832" i="8" s="1"/>
  <c r="AS683" i="8"/>
  <c r="AS669" i="8"/>
  <c r="AO762" i="8"/>
  <c r="AP762" i="8" s="1"/>
  <c r="AO245" i="8"/>
  <c r="AP245" i="8" s="1"/>
  <c r="AS1049" i="8"/>
  <c r="Y686" i="8"/>
  <c r="Z686" i="8" s="1"/>
  <c r="AO633" i="8"/>
  <c r="AP633" i="8" s="1"/>
  <c r="AK452" i="8"/>
  <c r="AL452" i="8" s="1"/>
  <c r="AS359" i="8"/>
  <c r="AS902" i="8"/>
  <c r="AK673" i="8"/>
  <c r="AL673" i="8" s="1"/>
  <c r="AO721" i="8"/>
  <c r="AP721" i="8" s="1"/>
  <c r="AK947" i="8"/>
  <c r="AL947" i="8" s="1"/>
  <c r="AG795" i="8"/>
  <c r="AH795" i="8" s="1"/>
  <c r="AG1104" i="8"/>
  <c r="AH1104" i="8" s="1"/>
  <c r="AS1047" i="8"/>
  <c r="AO862" i="8"/>
  <c r="AP862" i="8" s="1"/>
  <c r="Y176" i="8"/>
  <c r="Z176" i="8" s="1"/>
  <c r="AO219" i="8"/>
  <c r="AP219" i="8" s="1"/>
  <c r="AG407" i="8"/>
  <c r="AH407" i="8" s="1"/>
  <c r="AS903" i="8"/>
  <c r="AO650" i="8"/>
  <c r="AP650" i="8" s="1"/>
  <c r="Y282" i="8"/>
  <c r="Z282" i="8" s="1"/>
  <c r="AK662" i="8"/>
  <c r="AL662" i="8" s="1"/>
  <c r="AG544" i="8"/>
  <c r="AH544" i="8" s="1"/>
  <c r="AS914" i="8"/>
  <c r="AC253" i="8"/>
  <c r="AD253" i="8" s="1"/>
  <c r="AO207" i="8"/>
  <c r="AP207" i="8" s="1"/>
  <c r="AG733" i="8"/>
  <c r="AH733" i="8" s="1"/>
  <c r="AO683" i="8"/>
  <c r="AP683" i="8" s="1"/>
  <c r="AC320" i="8"/>
  <c r="AD320" i="8" s="1"/>
  <c r="AC754" i="8"/>
  <c r="AD754" i="8" s="1"/>
  <c r="Y965" i="8"/>
  <c r="Z965" i="8" s="1"/>
  <c r="AK554" i="8"/>
  <c r="AL554" i="8" s="1"/>
  <c r="AC139" i="8"/>
  <c r="AD139" i="8" s="1"/>
  <c r="AK686" i="8"/>
  <c r="AL686" i="8" s="1"/>
  <c r="Y612" i="8"/>
  <c r="Z612" i="8" s="1"/>
  <c r="AG404" i="8"/>
  <c r="AH404" i="8" s="1"/>
  <c r="AS209" i="8"/>
  <c r="AG524" i="8"/>
  <c r="AH524" i="8" s="1"/>
  <c r="AG755" i="8"/>
  <c r="AH755" i="8" s="1"/>
  <c r="AS802" i="8"/>
  <c r="AG818" i="8"/>
  <c r="AH818" i="8" s="1"/>
  <c r="AG455" i="8"/>
  <c r="AH455" i="8" s="1"/>
  <c r="AS143" i="8"/>
  <c r="AC657" i="8"/>
  <c r="AD657" i="8" s="1"/>
  <c r="AO1118" i="8"/>
  <c r="AP1118" i="8" s="1"/>
  <c r="Y663" i="8"/>
  <c r="Z663" i="8" s="1"/>
  <c r="AK432" i="8"/>
  <c r="AL432" i="8" s="1"/>
  <c r="AG328" i="8"/>
  <c r="AH328" i="8" s="1"/>
  <c r="AG577" i="8"/>
  <c r="AH577" i="8" s="1"/>
  <c r="AG675" i="8"/>
  <c r="AH675" i="8" s="1"/>
  <c r="AS1095" i="8"/>
  <c r="AO759" i="8"/>
  <c r="AP759" i="8" s="1"/>
  <c r="Y373" i="8"/>
  <c r="Z373" i="8" s="1"/>
  <c r="AG891" i="8"/>
  <c r="AH891" i="8" s="1"/>
  <c r="AS544" i="8"/>
  <c r="AK11" i="8"/>
  <c r="AL11" i="8" s="1"/>
  <c r="Y483" i="8"/>
  <c r="Z483" i="8" s="1"/>
  <c r="AG947" i="8"/>
  <c r="AH947" i="8" s="1"/>
  <c r="AS357" i="8"/>
  <c r="AS885" i="8"/>
  <c r="AC975" i="8"/>
  <c r="AD975" i="8" s="1"/>
  <c r="AC209" i="8"/>
  <c r="AD209" i="8" s="1"/>
  <c r="AC795" i="8"/>
  <c r="AD795" i="8" s="1"/>
  <c r="AC756" i="8"/>
  <c r="AD756" i="8" s="1"/>
  <c r="AO995" i="8"/>
  <c r="AP995" i="8" s="1"/>
  <c r="AC220" i="8"/>
  <c r="AD220" i="8" s="1"/>
  <c r="AS767" i="8"/>
  <c r="AC808" i="8"/>
  <c r="AD808" i="8" s="1"/>
  <c r="AC1104" i="8"/>
  <c r="AD1104" i="8" s="1"/>
  <c r="AC987" i="8"/>
  <c r="AD987" i="8" s="1"/>
  <c r="AO1047" i="8"/>
  <c r="AP1047" i="8" s="1"/>
  <c r="AK1091" i="8"/>
  <c r="AL1091" i="8" s="1"/>
  <c r="AG587" i="8"/>
  <c r="AH587" i="8" s="1"/>
  <c r="AK862" i="8"/>
  <c r="AL862" i="8" s="1"/>
  <c r="AS269" i="8"/>
  <c r="AC328" i="8"/>
  <c r="AD328" i="8" s="1"/>
  <c r="AS99" i="8"/>
  <c r="AO231" i="8"/>
  <c r="AP231" i="8" s="1"/>
  <c r="AC137" i="8"/>
  <c r="AD137" i="8" s="1"/>
  <c r="AK219" i="8"/>
  <c r="AL219" i="8" s="1"/>
  <c r="AS248" i="8"/>
  <c r="AC711" i="8"/>
  <c r="AD711" i="8" s="1"/>
  <c r="AG843" i="8"/>
  <c r="AH843" i="8" s="1"/>
  <c r="AS788" i="8"/>
  <c r="AS1052" i="8"/>
  <c r="AC921" i="8"/>
  <c r="AD921" i="8" s="1"/>
  <c r="Y83" i="8"/>
  <c r="Z83" i="8" s="1"/>
  <c r="Y100" i="8"/>
  <c r="Z100" i="8" s="1"/>
  <c r="AO902" i="8"/>
  <c r="AP902" i="8" s="1"/>
  <c r="Y274" i="8"/>
  <c r="Z274" i="8" s="1"/>
  <c r="Y1035" i="8"/>
  <c r="Z1035" i="8" s="1"/>
  <c r="AS14" i="8"/>
  <c r="AK463" i="8"/>
  <c r="AL463" i="8" s="1"/>
  <c r="AS348" i="8"/>
  <c r="AO281" i="8"/>
  <c r="AP281" i="8" s="1"/>
  <c r="AG268" i="8"/>
  <c r="AH268" i="8" s="1"/>
  <c r="Y1082" i="8"/>
  <c r="Z1082" i="8" s="1"/>
  <c r="AO839" i="8"/>
  <c r="AP839" i="8" s="1"/>
  <c r="AS836" i="8"/>
  <c r="AC947" i="8"/>
  <c r="AD947" i="8" s="1"/>
  <c r="AO357" i="8"/>
  <c r="AP357" i="8" s="1"/>
  <c r="AC357" i="8"/>
  <c r="AD357" i="8" s="1"/>
  <c r="AC885" i="8"/>
  <c r="AD885" i="8" s="1"/>
  <c r="Y975" i="8"/>
  <c r="Z975" i="8" s="1"/>
  <c r="AO795" i="8"/>
  <c r="AP795" i="8" s="1"/>
  <c r="Y756" i="8"/>
  <c r="Z756" i="8" s="1"/>
  <c r="AK802" i="8"/>
  <c r="AL802" i="8" s="1"/>
  <c r="Y818" i="8"/>
  <c r="Z818" i="8" s="1"/>
  <c r="AO767" i="8"/>
  <c r="AP767" i="8" s="1"/>
  <c r="Y808" i="8"/>
  <c r="Z808" i="8" s="1"/>
  <c r="AK143" i="8"/>
  <c r="AL143" i="8" s="1"/>
  <c r="AO1104" i="8"/>
  <c r="AP1104" i="8" s="1"/>
  <c r="Y987" i="8"/>
  <c r="Z987" i="8" s="1"/>
  <c r="AK1047" i="8"/>
  <c r="AL1047" i="8" s="1"/>
  <c r="AS663" i="8"/>
  <c r="AG862" i="8"/>
  <c r="AH862" i="8" s="1"/>
  <c r="AS179" i="8"/>
  <c r="AO269" i="8"/>
  <c r="AP269" i="8" s="1"/>
  <c r="Y328" i="8"/>
  <c r="Z328" i="8" s="1"/>
  <c r="AO99" i="8"/>
  <c r="AP99" i="8" s="1"/>
  <c r="Y675" i="8"/>
  <c r="Z675" i="8" s="1"/>
  <c r="Y359" i="8"/>
  <c r="Z359" i="8" s="1"/>
  <c r="AK86" i="8"/>
  <c r="AL86" i="8" s="1"/>
  <c r="AG219" i="8"/>
  <c r="AH219" i="8" s="1"/>
  <c r="AS804" i="8"/>
  <c r="AC843" i="8"/>
  <c r="AD843" i="8" s="1"/>
  <c r="AO1052" i="8"/>
  <c r="AP1052" i="8" s="1"/>
  <c r="Y921" i="8"/>
  <c r="Z921" i="8" s="1"/>
  <c r="AS361" i="8"/>
  <c r="AK902" i="8"/>
  <c r="AL902" i="8" s="1"/>
  <c r="AS373" i="8"/>
  <c r="AC325" i="8"/>
  <c r="AD325" i="8" s="1"/>
  <c r="AG163" i="8"/>
  <c r="AH163" i="8" s="1"/>
  <c r="AS583" i="8"/>
  <c r="AS531" i="8"/>
  <c r="AC785" i="8"/>
  <c r="AD785" i="8" s="1"/>
  <c r="AO748" i="8"/>
  <c r="AP748" i="8" s="1"/>
  <c r="Y891" i="8"/>
  <c r="Z891" i="8" s="1"/>
  <c r="Y407" i="8"/>
  <c r="Z407" i="8" s="1"/>
  <c r="AO544" i="8"/>
  <c r="AP544" i="8" s="1"/>
  <c r="AG1008" i="8"/>
  <c r="AH1008" i="8" s="1"/>
  <c r="Y741" i="8"/>
  <c r="Z741" i="8" s="1"/>
  <c r="AC46" i="8"/>
  <c r="AD46" i="8" s="1"/>
  <c r="AC116" i="8"/>
  <c r="AD116" i="8" s="1"/>
  <c r="AO152" i="8"/>
  <c r="AP152" i="8" s="1"/>
  <c r="AC152" i="8"/>
  <c r="AD152" i="8" s="1"/>
  <c r="Y556" i="8"/>
  <c r="Z556" i="8" s="1"/>
  <c r="Y416" i="8"/>
  <c r="Z416" i="8" s="1"/>
  <c r="AO1101" i="8"/>
  <c r="AP1101" i="8" s="1"/>
  <c r="AO349" i="8"/>
  <c r="AP349" i="8" s="1"/>
  <c r="Y504" i="8"/>
  <c r="Z504" i="8" s="1"/>
  <c r="AK167" i="8"/>
  <c r="AL167" i="8" s="1"/>
  <c r="AK173" i="8"/>
  <c r="AL173" i="8" s="1"/>
  <c r="Y173" i="8"/>
  <c r="Z173" i="8" s="1"/>
  <c r="AK415" i="8"/>
  <c r="AL415" i="8" s="1"/>
  <c r="AG945" i="8"/>
  <c r="AH945" i="8" s="1"/>
  <c r="AG402" i="8"/>
  <c r="AH402" i="8" s="1"/>
  <c r="AS334" i="8"/>
  <c r="AC303" i="8"/>
  <c r="AD303" i="8" s="1"/>
  <c r="AO288" i="8"/>
  <c r="AP288" i="8" s="1"/>
  <c r="AC288" i="8"/>
  <c r="AD288" i="8" s="1"/>
  <c r="AO138" i="8"/>
  <c r="AP138" i="8" s="1"/>
  <c r="AK155" i="8"/>
  <c r="AL155" i="8" s="1"/>
  <c r="AO412" i="8"/>
  <c r="AP412" i="8" s="1"/>
  <c r="AC412" i="8"/>
  <c r="AD412" i="8" s="1"/>
  <c r="AO595" i="8"/>
  <c r="AP595" i="8" s="1"/>
  <c r="AO773" i="8"/>
  <c r="AP773" i="8" s="1"/>
  <c r="Y810" i="8"/>
  <c r="Z810" i="8" s="1"/>
  <c r="AG13" i="8"/>
  <c r="AH13" i="8" s="1"/>
  <c r="AS293" i="8"/>
  <c r="AC293" i="8"/>
  <c r="AD293" i="8" s="1"/>
  <c r="Y1022" i="8"/>
  <c r="Z1022" i="8" s="1"/>
  <c r="Y1099" i="8"/>
  <c r="Z1099" i="8" s="1"/>
  <c r="AK309" i="8"/>
  <c r="AL309" i="8" s="1"/>
  <c r="AO585" i="8"/>
  <c r="AP585" i="8" s="1"/>
  <c r="Y585" i="8"/>
  <c r="Z585" i="8" s="1"/>
  <c r="Y518" i="8"/>
  <c r="Z518" i="8" s="1"/>
  <c r="AO618" i="8"/>
  <c r="AP618" i="8" s="1"/>
  <c r="AS1029" i="8"/>
  <c r="AC270" i="8"/>
  <c r="AD270" i="8" s="1"/>
  <c r="AS342" i="8"/>
  <c r="AG547" i="8"/>
  <c r="AH547" i="8" s="1"/>
  <c r="AS1039" i="8"/>
  <c r="AG1039" i="8"/>
  <c r="AH1039" i="8" s="1"/>
  <c r="AG638" i="8"/>
  <c r="AH638" i="8" s="1"/>
  <c r="AK170" i="8"/>
  <c r="AL170" i="8" s="1"/>
  <c r="Y170" i="8"/>
  <c r="Z170" i="8" s="1"/>
  <c r="AK1026" i="8"/>
  <c r="AL1026" i="8" s="1"/>
  <c r="AO473" i="8"/>
  <c r="AP473" i="8" s="1"/>
  <c r="AC838" i="8"/>
  <c r="AD838" i="8" s="1"/>
  <c r="AS16" i="8"/>
  <c r="AG1011" i="8"/>
  <c r="AH1011" i="8" s="1"/>
  <c r="AO261" i="8"/>
  <c r="AP261" i="8" s="1"/>
  <c r="AS232" i="8"/>
  <c r="Y103" i="8"/>
  <c r="Z103" i="8" s="1"/>
  <c r="AK832" i="8"/>
  <c r="AL832" i="8" s="1"/>
  <c r="AO1093" i="8"/>
  <c r="AP1093" i="8" s="1"/>
  <c r="Y733" i="8"/>
  <c r="Z733" i="8" s="1"/>
  <c r="AK1035" i="8"/>
  <c r="AL1035" i="8" s="1"/>
  <c r="AS698" i="8"/>
  <c r="AG768" i="8"/>
  <c r="AH768" i="8" s="1"/>
  <c r="AS378" i="8"/>
  <c r="AO970" i="8"/>
  <c r="AP970" i="8" s="1"/>
  <c r="Y14" i="8"/>
  <c r="Z14" i="8" s="1"/>
  <c r="Y669" i="8"/>
  <c r="Z669" i="8" s="1"/>
  <c r="AO984" i="8"/>
  <c r="AP984" i="8" s="1"/>
  <c r="AO734" i="8"/>
  <c r="AP734" i="8" s="1"/>
  <c r="Y762" i="8"/>
  <c r="Z762" i="8" s="1"/>
  <c r="AK126" i="8"/>
  <c r="AL126" i="8" s="1"/>
  <c r="AK537" i="8"/>
  <c r="AL537" i="8" s="1"/>
  <c r="Y537" i="8"/>
  <c r="Z537" i="8" s="1"/>
  <c r="Y1101" i="8"/>
  <c r="Z1101" i="8" s="1"/>
  <c r="AK916" i="8"/>
  <c r="AL916" i="8" s="1"/>
  <c r="AS827" i="8"/>
  <c r="AK382" i="8"/>
  <c r="AL382" i="8" s="1"/>
  <c r="AG406" i="8"/>
  <c r="AH406" i="8" s="1"/>
  <c r="AK540" i="8"/>
  <c r="AL540" i="8" s="1"/>
  <c r="AG415" i="8"/>
  <c r="AH415" i="8" s="1"/>
  <c r="AG479" i="8"/>
  <c r="AH479" i="8" s="1"/>
  <c r="AS174" i="8"/>
  <c r="AC174" i="8"/>
  <c r="AD174" i="8" s="1"/>
  <c r="AO64" i="8"/>
  <c r="AP64" i="8" s="1"/>
  <c r="AK857" i="8"/>
  <c r="AL857" i="8" s="1"/>
  <c r="Y348" i="8"/>
  <c r="Z348" i="8" s="1"/>
  <c r="AK138" i="8"/>
  <c r="AL138" i="8" s="1"/>
  <c r="AK272" i="8"/>
  <c r="AL272" i="8" s="1"/>
  <c r="Y272" i="8"/>
  <c r="Z272" i="8" s="1"/>
  <c r="AK851" i="8"/>
  <c r="AL851" i="8" s="1"/>
  <c r="AG793" i="8"/>
  <c r="AH793" i="8" s="1"/>
  <c r="AS78" i="8"/>
  <c r="AG226" i="8"/>
  <c r="AH226" i="8" s="1"/>
  <c r="AS230" i="8"/>
  <c r="AC75" i="8"/>
  <c r="AD75" i="8" s="1"/>
  <c r="Y1049" i="8"/>
  <c r="Z1049" i="8" s="1"/>
  <c r="AK595" i="8"/>
  <c r="AL595" i="8" s="1"/>
  <c r="AK578" i="8"/>
  <c r="AL578" i="8" s="1"/>
  <c r="Y578" i="8"/>
  <c r="Z578" i="8" s="1"/>
  <c r="AK530" i="8"/>
  <c r="AL530" i="8" s="1"/>
  <c r="AG495" i="8"/>
  <c r="AH495" i="8" s="1"/>
  <c r="AK562" i="8"/>
  <c r="AL562" i="8" s="1"/>
  <c r="AS217" i="8"/>
  <c r="AG217" i="8"/>
  <c r="AH217" i="8" s="1"/>
  <c r="AS354" i="8"/>
  <c r="AC13" i="8"/>
  <c r="AD13" i="8" s="1"/>
  <c r="AC569" i="8"/>
  <c r="AD569" i="8" s="1"/>
  <c r="AO695" i="8"/>
  <c r="AP695" i="8" s="1"/>
  <c r="Y695" i="8"/>
  <c r="Z695" i="8" s="1"/>
  <c r="Y946" i="8"/>
  <c r="Z946" i="8" s="1"/>
  <c r="AK364" i="8"/>
  <c r="AL364" i="8" s="1"/>
  <c r="AK659" i="8"/>
  <c r="AL659" i="8" s="1"/>
  <c r="Y420" i="8"/>
  <c r="Z420" i="8" s="1"/>
  <c r="Y685" i="8"/>
  <c r="Z685" i="8" s="1"/>
  <c r="AK953" i="8"/>
  <c r="AL953" i="8" s="1"/>
  <c r="AK255" i="8"/>
  <c r="AL255" i="8" s="1"/>
  <c r="Y604" i="8"/>
  <c r="Z604" i="8" s="1"/>
  <c r="AK399" i="8"/>
  <c r="AL399" i="8" s="1"/>
  <c r="AK924" i="8"/>
  <c r="AL924" i="8" s="1"/>
  <c r="AG868" i="8"/>
  <c r="AH868" i="8" s="1"/>
  <c r="AS343" i="8"/>
  <c r="AG343" i="8"/>
  <c r="AH343" i="8" s="1"/>
  <c r="AS286" i="8"/>
  <c r="AG911" i="8"/>
  <c r="AH911" i="8" s="1"/>
  <c r="AS870" i="8"/>
  <c r="AG244" i="8"/>
  <c r="AH244" i="8" s="1"/>
  <c r="AS971" i="8"/>
  <c r="AC1029" i="8"/>
  <c r="AD1029" i="8" s="1"/>
  <c r="AC342" i="8"/>
  <c r="AD342" i="8" s="1"/>
  <c r="AS664" i="8"/>
  <c r="AS638" i="8"/>
  <c r="AG468" i="8"/>
  <c r="AH468" i="8" s="1"/>
  <c r="AK1092" i="8"/>
  <c r="AL1092" i="8" s="1"/>
  <c r="AG1026" i="8"/>
  <c r="AH1026" i="8" s="1"/>
  <c r="AK1082" i="8"/>
  <c r="AL1082" i="8" s="1"/>
  <c r="Y1060" i="8"/>
  <c r="Z1060" i="8" s="1"/>
  <c r="Y473" i="8"/>
  <c r="Z473" i="8" s="1"/>
  <c r="Y839" i="8"/>
  <c r="Z839" i="8" s="1"/>
  <c r="AO104" i="8"/>
  <c r="AP104" i="8" s="1"/>
  <c r="AO321" i="8"/>
  <c r="AP321" i="8" s="1"/>
  <c r="AC321" i="8"/>
  <c r="AD321" i="8" s="1"/>
  <c r="AO838" i="8"/>
  <c r="AP838" i="8" s="1"/>
  <c r="AC836" i="8"/>
  <c r="AD836" i="8" s="1"/>
  <c r="AC1054" i="8"/>
  <c r="AD1054" i="8" s="1"/>
  <c r="AC869" i="8"/>
  <c r="AD869" i="8" s="1"/>
  <c r="AG590" i="8"/>
  <c r="AH590" i="8" s="1"/>
  <c r="AC96" i="8"/>
  <c r="AD96" i="8" s="1"/>
  <c r="AO690" i="8"/>
  <c r="AP690" i="8" s="1"/>
  <c r="AK602" i="8"/>
  <c r="AL602" i="8" s="1"/>
  <c r="AK103" i="8"/>
  <c r="AL103" i="8" s="1"/>
  <c r="AG383" i="8"/>
  <c r="AH383" i="8" s="1"/>
  <c r="AK876" i="8"/>
  <c r="AL876" i="8" s="1"/>
  <c r="AO16" i="8"/>
  <c r="AP16" i="8" s="1"/>
  <c r="AC86" i="8"/>
  <c r="AD86" i="8" s="1"/>
  <c r="AC248" i="8"/>
  <c r="AD248" i="8" s="1"/>
  <c r="AO711" i="8"/>
  <c r="AP711" i="8" s="1"/>
  <c r="AK788" i="8"/>
  <c r="AL788" i="8" s="1"/>
  <c r="AG305" i="8"/>
  <c r="AH305" i="8" s="1"/>
  <c r="AK83" i="8"/>
  <c r="AL83" i="8" s="1"/>
  <c r="AC352" i="8"/>
  <c r="AD352" i="8" s="1"/>
  <c r="AC373" i="8"/>
  <c r="AD373" i="8" s="1"/>
  <c r="AO325" i="8"/>
  <c r="AP325" i="8" s="1"/>
  <c r="AK583" i="8"/>
  <c r="AL583" i="8" s="1"/>
  <c r="AG748" i="8"/>
  <c r="AH748" i="8" s="1"/>
  <c r="AK891" i="8"/>
  <c r="AL891" i="8" s="1"/>
  <c r="AC662" i="8"/>
  <c r="AD662" i="8" s="1"/>
  <c r="AC758" i="8"/>
  <c r="AD758" i="8" s="1"/>
  <c r="AO344" i="8"/>
  <c r="AP344" i="8" s="1"/>
  <c r="AK240" i="8"/>
  <c r="AL240" i="8" s="1"/>
  <c r="AG832" i="8"/>
  <c r="AH832" i="8" s="1"/>
  <c r="AK1093" i="8"/>
  <c r="AL1093" i="8" s="1"/>
  <c r="AC646" i="8"/>
  <c r="AD646" i="8" s="1"/>
  <c r="AC768" i="8"/>
  <c r="AD768" i="8" s="1"/>
  <c r="AC871" i="8"/>
  <c r="AD871" i="8" s="1"/>
  <c r="AO378" i="8"/>
  <c r="AP378" i="8" s="1"/>
  <c r="AK970" i="8"/>
  <c r="AL970" i="8" s="1"/>
  <c r="AK984" i="8"/>
  <c r="AL984" i="8" s="1"/>
  <c r="AK734" i="8"/>
  <c r="AL734" i="8" s="1"/>
  <c r="AG15" i="8"/>
  <c r="AH15" i="8" s="1"/>
  <c r="AG126" i="8"/>
  <c r="AH126" i="8" s="1"/>
  <c r="AS537" i="8"/>
  <c r="AG556" i="8"/>
  <c r="AH556" i="8" s="1"/>
  <c r="AK439" i="8"/>
  <c r="AL439" i="8" s="1"/>
  <c r="AG349" i="8"/>
  <c r="AH349" i="8" s="1"/>
  <c r="AC167" i="8"/>
  <c r="AD167" i="8" s="1"/>
  <c r="AS792" i="8"/>
  <c r="AG792" i="8"/>
  <c r="AH792" i="8" s="1"/>
  <c r="AS243" i="8"/>
  <c r="AS11" i="8"/>
  <c r="AG377" i="8"/>
  <c r="AH377" i="8" s="1"/>
  <c r="AG540" i="8"/>
  <c r="AH540" i="8" s="1"/>
  <c r="AC415" i="8"/>
  <c r="AD415" i="8" s="1"/>
  <c r="AO945" i="8"/>
  <c r="AP945" i="8" s="1"/>
  <c r="AO542" i="8"/>
  <c r="AP542" i="8" s="1"/>
  <c r="AC542" i="8"/>
  <c r="AD542" i="8" s="1"/>
  <c r="AO174" i="8"/>
  <c r="AP174" i="8" s="1"/>
  <c r="Y402" i="8"/>
  <c r="Z402" i="8" s="1"/>
  <c r="AG138" i="8"/>
  <c r="AH138" i="8" s="1"/>
  <c r="AK160" i="8"/>
  <c r="AL160" i="8" s="1"/>
  <c r="AS264" i="8"/>
  <c r="AG264" i="8"/>
  <c r="AH264" i="8" s="1"/>
  <c r="AS793" i="8"/>
  <c r="AC155" i="8"/>
  <c r="AD155" i="8" s="1"/>
  <c r="AC226" i="8"/>
  <c r="AD226" i="8" s="1"/>
  <c r="AO230" i="8"/>
  <c r="AP230" i="8" s="1"/>
  <c r="Y230" i="8"/>
  <c r="Z230" i="8" s="1"/>
  <c r="Y75" i="8"/>
  <c r="Z75" i="8" s="1"/>
  <c r="AG595" i="8"/>
  <c r="AH595" i="8" s="1"/>
  <c r="AK625" i="8"/>
  <c r="AL625" i="8" s="1"/>
  <c r="AS535" i="8"/>
  <c r="AG535" i="8"/>
  <c r="AH535" i="8" s="1"/>
  <c r="AS810" i="8"/>
  <c r="AG562" i="8"/>
  <c r="AH562" i="8" s="1"/>
  <c r="AS95" i="8"/>
  <c r="AC217" i="8"/>
  <c r="AD217" i="8" s="1"/>
  <c r="Y13" i="8"/>
  <c r="Z13" i="8" s="1"/>
  <c r="AK293" i="8"/>
  <c r="AL293" i="8" s="1"/>
  <c r="AK275" i="8"/>
  <c r="AL275" i="8" s="1"/>
  <c r="Y275" i="8"/>
  <c r="Z275" i="8" s="1"/>
  <c r="AK695" i="8"/>
  <c r="AL695" i="8" s="1"/>
  <c r="AG659" i="8"/>
  <c r="AH659" i="8" s="1"/>
  <c r="AG1022" i="8"/>
  <c r="AH1022" i="8" s="1"/>
  <c r="AG550" i="8"/>
  <c r="AH550" i="8" s="1"/>
  <c r="AS309" i="8"/>
  <c r="AS686" i="8"/>
  <c r="AG666" i="8"/>
  <c r="AH666" i="8" s="1"/>
  <c r="AS459" i="8"/>
  <c r="AG459" i="8"/>
  <c r="AH459" i="8" s="1"/>
  <c r="AG585" i="8"/>
  <c r="AH585" i="8" s="1"/>
  <c r="AS732" i="8"/>
  <c r="AG1075" i="8"/>
  <c r="AH1075" i="8" s="1"/>
  <c r="AG399" i="8"/>
  <c r="AH399" i="8" s="1"/>
  <c r="AS484" i="8"/>
  <c r="AG484" i="8"/>
  <c r="AH484" i="8" s="1"/>
  <c r="AC244" i="8"/>
  <c r="AD244" i="8" s="1"/>
  <c r="Y1029" i="8"/>
  <c r="Z1029" i="8" s="1"/>
  <c r="AK342" i="8"/>
  <c r="AL342" i="8" s="1"/>
  <c r="Y547" i="8"/>
  <c r="Z547" i="8" s="1"/>
  <c r="AO664" i="8"/>
  <c r="AP664" i="8" s="1"/>
  <c r="AS579" i="8"/>
  <c r="AG1092" i="8"/>
  <c r="AH1092" i="8" s="1"/>
  <c r="AS1024" i="8"/>
  <c r="AG1024" i="8"/>
  <c r="AH1024" i="8" s="1"/>
  <c r="AS673" i="8"/>
  <c r="AG1082" i="8"/>
  <c r="AH1082" i="8" s="1"/>
  <c r="AK801" i="8"/>
  <c r="AL801" i="8" s="1"/>
  <c r="AG473" i="8"/>
  <c r="AH473" i="8" s="1"/>
  <c r="AK104" i="8"/>
  <c r="AL104" i="8" s="1"/>
  <c r="Y321" i="8"/>
  <c r="Z321" i="8" s="1"/>
  <c r="Y16" i="8"/>
  <c r="Z16" i="8" s="1"/>
  <c r="Y1054" i="8"/>
  <c r="Z1054" i="8" s="1"/>
  <c r="AO96" i="8"/>
  <c r="AP96" i="8" s="1"/>
  <c r="AS383" i="8"/>
  <c r="AG1093" i="8"/>
  <c r="AH1093" i="8" s="1"/>
  <c r="AS1035" i="8"/>
  <c r="AO768" i="8"/>
  <c r="AP768" i="8" s="1"/>
  <c r="Y871" i="8"/>
  <c r="Z871" i="8" s="1"/>
  <c r="AG984" i="8"/>
  <c r="AH984" i="8" s="1"/>
  <c r="AG762" i="8"/>
  <c r="AH762" i="8" s="1"/>
  <c r="AS15" i="8"/>
  <c r="AC15" i="8"/>
  <c r="AD15" i="8" s="1"/>
  <c r="AC285" i="8"/>
  <c r="AD285" i="8" s="1"/>
  <c r="AG439" i="8"/>
  <c r="AH439" i="8" s="1"/>
  <c r="AS965" i="8"/>
  <c r="AC965" i="8"/>
  <c r="AD965" i="8" s="1"/>
  <c r="AO457" i="8"/>
  <c r="AP457" i="8" s="1"/>
  <c r="AC792" i="8"/>
  <c r="AD792" i="8" s="1"/>
  <c r="AO243" i="8"/>
  <c r="AP243" i="8" s="1"/>
  <c r="AC243" i="8"/>
  <c r="AD243" i="8" s="1"/>
  <c r="AC540" i="8"/>
  <c r="AD540" i="8" s="1"/>
  <c r="AO479" i="8"/>
  <c r="AP479" i="8" s="1"/>
  <c r="Y542" i="8"/>
  <c r="Z542" i="8" s="1"/>
  <c r="AG160" i="8"/>
  <c r="AH160" i="8" s="1"/>
  <c r="AS851" i="8"/>
  <c r="AC264" i="8"/>
  <c r="AD264" i="8" s="1"/>
  <c r="AK849" i="8"/>
  <c r="AL849" i="8" s="1"/>
  <c r="Y849" i="8"/>
  <c r="Z849" i="8" s="1"/>
  <c r="AK230" i="8"/>
  <c r="AL230" i="8" s="1"/>
  <c r="AG139" i="8"/>
  <c r="AH139" i="8" s="1"/>
  <c r="AG625" i="8"/>
  <c r="AH625" i="8" s="1"/>
  <c r="AS530" i="8"/>
  <c r="AC535" i="8"/>
  <c r="AD535" i="8" s="1"/>
  <c r="AC562" i="8"/>
  <c r="AD562" i="8" s="1"/>
  <c r="AO95" i="8"/>
  <c r="AP95" i="8" s="1"/>
  <c r="Y95" i="8"/>
  <c r="Z95" i="8" s="1"/>
  <c r="Y217" i="8"/>
  <c r="Z217" i="8" s="1"/>
  <c r="AK569" i="8"/>
  <c r="AL569" i="8" s="1"/>
  <c r="AS946" i="8"/>
  <c r="AG946" i="8"/>
  <c r="AH946" i="8" s="1"/>
  <c r="AG420" i="8"/>
  <c r="AH420" i="8" s="1"/>
  <c r="AS1022" i="8"/>
  <c r="AC550" i="8"/>
  <c r="AD550" i="8" s="1"/>
  <c r="AS953" i="8"/>
  <c r="AC741" i="8"/>
  <c r="AD741" i="8" s="1"/>
  <c r="AO686" i="8"/>
  <c r="AP686" i="8" s="1"/>
  <c r="AC686" i="8"/>
  <c r="AD686" i="8" s="1"/>
  <c r="AC666" i="8"/>
  <c r="AD666" i="8" s="1"/>
  <c r="AS612" i="8"/>
  <c r="AS604" i="8"/>
  <c r="AG604" i="8"/>
  <c r="AH604" i="8" s="1"/>
  <c r="AS483" i="8"/>
  <c r="AC483" i="8"/>
  <c r="AD483" i="8" s="1"/>
  <c r="AC486" i="8"/>
  <c r="AD486" i="8" s="1"/>
  <c r="AC484" i="8"/>
  <c r="AD484" i="8" s="1"/>
  <c r="Y265" i="8"/>
  <c r="Z265" i="8" s="1"/>
  <c r="Y343" i="8"/>
  <c r="Z343" i="8" s="1"/>
  <c r="AO911" i="8"/>
  <c r="AP911" i="8" s="1"/>
  <c r="AK268" i="8"/>
  <c r="AL268" i="8" s="1"/>
  <c r="Y268" i="8"/>
  <c r="Z268" i="8" s="1"/>
  <c r="AK971" i="8"/>
  <c r="AL971" i="8" s="1"/>
  <c r="AK679" i="8"/>
  <c r="AL679" i="8" s="1"/>
  <c r="Y679" i="8"/>
  <c r="Z679" i="8" s="1"/>
  <c r="AK664" i="8"/>
  <c r="AL664" i="8" s="1"/>
  <c r="AO468" i="8"/>
  <c r="AP468" i="8" s="1"/>
  <c r="AO452" i="8"/>
  <c r="AP452" i="8" s="1"/>
  <c r="AC452" i="8"/>
  <c r="AD452" i="8" s="1"/>
  <c r="AO579" i="8"/>
  <c r="AP579" i="8" s="1"/>
  <c r="AC1092" i="8"/>
  <c r="AD1092" i="8" s="1"/>
  <c r="AC1024" i="8"/>
  <c r="AD1024" i="8" s="1"/>
  <c r="AS1040" i="8"/>
  <c r="AG801" i="8"/>
  <c r="AH801" i="8" s="1"/>
  <c r="AS839" i="8"/>
  <c r="AG839" i="8"/>
  <c r="AH839" i="8" s="1"/>
  <c r="AS856" i="8"/>
  <c r="AG104" i="8"/>
  <c r="AH104" i="8" s="1"/>
  <c r="AK836" i="8"/>
  <c r="AL836" i="8" s="1"/>
  <c r="AG16" i="8"/>
  <c r="AH16" i="8" s="1"/>
  <c r="AO86" i="8"/>
  <c r="AP86" i="8" s="1"/>
  <c r="Y219" i="8"/>
  <c r="Z219" i="8" s="1"/>
  <c r="AG711" i="8"/>
  <c r="AH711" i="8" s="1"/>
  <c r="AK843" i="8"/>
  <c r="AL843" i="8" s="1"/>
  <c r="AG1052" i="8"/>
  <c r="AH1052" i="8" s="1"/>
  <c r="AG921" i="8"/>
  <c r="AH921" i="8" s="1"/>
  <c r="AS305" i="8"/>
  <c r="AO100" i="8"/>
  <c r="AP100" i="8" s="1"/>
  <c r="AC361" i="8"/>
  <c r="AD361" i="8" s="1"/>
  <c r="AO352" i="8"/>
  <c r="AP352" i="8" s="1"/>
  <c r="Y902" i="8"/>
  <c r="Z902" i="8" s="1"/>
  <c r="AG325" i="8"/>
  <c r="AH325" i="8" s="1"/>
  <c r="AK163" i="8"/>
  <c r="AL163" i="8" s="1"/>
  <c r="AG785" i="8"/>
  <c r="AH785" i="8" s="1"/>
  <c r="AS748" i="8"/>
  <c r="AO407" i="8"/>
  <c r="AP407" i="8" s="1"/>
  <c r="AC650" i="8"/>
  <c r="AD650" i="8" s="1"/>
  <c r="AO662" i="8"/>
  <c r="AP662" i="8" s="1"/>
  <c r="Y544" i="8"/>
  <c r="Z544" i="8" s="1"/>
  <c r="AG344" i="8"/>
  <c r="AH344" i="8" s="1"/>
  <c r="AK253" i="8"/>
  <c r="AL253" i="8" s="1"/>
  <c r="AG700" i="8"/>
  <c r="AH700" i="8" s="1"/>
  <c r="AS832" i="8"/>
  <c r="AO733" i="8"/>
  <c r="AP733" i="8" s="1"/>
  <c r="AC683" i="8"/>
  <c r="AD683" i="8" s="1"/>
  <c r="AO646" i="8"/>
  <c r="AP646" i="8" s="1"/>
  <c r="Y698" i="8"/>
  <c r="Z698" i="8" s="1"/>
  <c r="AG378" i="8"/>
  <c r="AH378" i="8" s="1"/>
  <c r="AK81" i="8"/>
  <c r="AL81" i="8" s="1"/>
  <c r="AG14" i="8"/>
  <c r="AH14" i="8" s="1"/>
  <c r="AG46" i="8"/>
  <c r="AH46" i="8" s="1"/>
  <c r="AG669" i="8"/>
  <c r="AH669" i="8" s="1"/>
  <c r="AS152" i="8"/>
  <c r="AC734" i="8"/>
  <c r="AD734" i="8" s="1"/>
  <c r="AO15" i="8"/>
  <c r="AP15" i="8" s="1"/>
  <c r="Y126" i="8"/>
  <c r="Z126" i="8" s="1"/>
  <c r="AO285" i="8"/>
  <c r="AP285" i="8" s="1"/>
  <c r="AC28" i="8"/>
  <c r="AD28" i="8" s="1"/>
  <c r="AO416" i="8"/>
  <c r="AP416" i="8" s="1"/>
  <c r="AC416" i="8"/>
  <c r="AD416" i="8" s="1"/>
  <c r="AC439" i="8"/>
  <c r="AD439" i="8" s="1"/>
  <c r="AO916" i="8"/>
  <c r="AP916" i="8" s="1"/>
  <c r="AS349" i="8"/>
  <c r="AC504" i="8"/>
  <c r="AD504" i="8" s="1"/>
  <c r="AO167" i="8"/>
  <c r="AP167" i="8" s="1"/>
  <c r="AK457" i="8"/>
  <c r="AL457" i="8" s="1"/>
  <c r="Y792" i="8"/>
  <c r="Z792" i="8" s="1"/>
  <c r="Y377" i="8"/>
  <c r="Z377" i="8" s="1"/>
  <c r="AO596" i="8"/>
  <c r="AP596" i="8" s="1"/>
  <c r="AC596" i="8"/>
  <c r="AD596" i="8" s="1"/>
  <c r="AO406" i="8"/>
  <c r="AP406" i="8" s="1"/>
  <c r="Y540" i="8"/>
  <c r="Z540" i="8" s="1"/>
  <c r="AO415" i="8"/>
  <c r="AP415" i="8" s="1"/>
  <c r="Y415" i="8"/>
  <c r="Z415" i="8" s="1"/>
  <c r="Y554" i="8"/>
  <c r="Z554" i="8" s="1"/>
  <c r="AG174" i="8"/>
  <c r="AH174" i="8" s="1"/>
  <c r="AK402" i="8"/>
  <c r="AL402" i="8" s="1"/>
  <c r="AS303" i="8"/>
  <c r="AG303" i="8"/>
  <c r="AH303" i="8" s="1"/>
  <c r="AS857" i="8"/>
  <c r="AG348" i="8"/>
  <c r="AH348" i="8" s="1"/>
  <c r="AS138" i="8"/>
  <c r="AC138" i="8"/>
  <c r="AD138" i="8" s="1"/>
  <c r="AO272" i="8"/>
  <c r="AP272" i="8" s="1"/>
  <c r="AK793" i="8"/>
  <c r="AL793" i="8" s="1"/>
  <c r="AO155" i="8"/>
  <c r="AP155" i="8" s="1"/>
  <c r="Y78" i="8"/>
  <c r="Z78" i="8" s="1"/>
  <c r="AG230" i="8"/>
  <c r="AH230" i="8" s="1"/>
  <c r="AG1049" i="8"/>
  <c r="AH1049" i="8" s="1"/>
  <c r="AS595" i="8"/>
  <c r="AC595" i="8"/>
  <c r="AD595" i="8" s="1"/>
  <c r="AO578" i="8"/>
  <c r="AP578" i="8" s="1"/>
  <c r="AO810" i="8"/>
  <c r="AP810" i="8" s="1"/>
  <c r="AC810" i="8"/>
  <c r="AD810" i="8" s="1"/>
  <c r="AO495" i="8"/>
  <c r="AP495" i="8" s="1"/>
  <c r="Y562" i="8"/>
  <c r="Z562" i="8" s="1"/>
  <c r="AK13" i="8"/>
  <c r="AL13" i="8" s="1"/>
  <c r="AS275" i="8"/>
  <c r="AC695" i="8"/>
  <c r="AD695" i="8" s="1"/>
  <c r="AS364" i="8"/>
  <c r="AS659" i="8"/>
  <c r="AC659" i="8"/>
  <c r="AD659" i="8" s="1"/>
  <c r="AC567" i="8"/>
  <c r="AD567" i="8" s="1"/>
  <c r="AC1022" i="8"/>
  <c r="AD1022" i="8" s="1"/>
  <c r="Y550" i="8"/>
  <c r="Z550" i="8" s="1"/>
  <c r="AO309" i="8"/>
  <c r="AP309" i="8" s="1"/>
  <c r="AC633" i="8"/>
  <c r="AD633" i="8" s="1"/>
  <c r="AO483" i="8"/>
  <c r="AP483" i="8" s="1"/>
  <c r="Y484" i="8"/>
  <c r="Z484" i="8" s="1"/>
  <c r="Y868" i="8"/>
  <c r="Z868" i="8" s="1"/>
  <c r="AK870" i="8"/>
  <c r="AL870" i="8" s="1"/>
  <c r="AG971" i="8"/>
  <c r="AH971" i="8" s="1"/>
  <c r="AG270" i="8"/>
  <c r="AH270" i="8" s="1"/>
  <c r="AG338" i="8"/>
  <c r="AH338" i="8" s="1"/>
  <c r="AK547" i="8"/>
  <c r="AL547" i="8" s="1"/>
  <c r="AG664" i="8"/>
  <c r="AH664" i="8" s="1"/>
  <c r="AK579" i="8"/>
  <c r="AL579" i="8" s="1"/>
  <c r="Y1092" i="8"/>
  <c r="Z1092" i="8" s="1"/>
  <c r="AO1026" i="8"/>
  <c r="AP1026" i="8" s="1"/>
  <c r="AC1040" i="8"/>
  <c r="AD1040" i="8" s="1"/>
  <c r="AO856" i="8"/>
  <c r="AP856" i="8" s="1"/>
  <c r="AC104" i="8"/>
  <c r="AD104" i="8" s="1"/>
  <c r="AS92" i="8"/>
  <c r="AK684" i="8"/>
  <c r="AL684" i="8" s="1"/>
  <c r="Y50" i="8"/>
  <c r="Z50" i="8" s="1"/>
  <c r="AS283" i="8"/>
  <c r="AG73" i="8"/>
  <c r="AH73" i="8" s="1"/>
  <c r="AG221" i="8"/>
  <c r="AH221" i="8" s="1"/>
  <c r="AK1011" i="8"/>
  <c r="AL1011" i="8" s="1"/>
  <c r="Y864" i="8"/>
  <c r="Z864" i="8" s="1"/>
  <c r="Y794" i="8"/>
  <c r="Z794" i="8" s="1"/>
  <c r="Y261" i="8"/>
  <c r="Z261" i="8" s="1"/>
  <c r="AC925" i="8"/>
  <c r="AD925" i="8" s="1"/>
  <c r="AS690" i="8"/>
  <c r="AO513" i="8"/>
  <c r="AP513" i="8" s="1"/>
  <c r="AC291" i="8"/>
  <c r="AD291" i="8" s="1"/>
  <c r="AS492" i="8"/>
  <c r="AK175" i="8"/>
  <c r="AL175" i="8" s="1"/>
  <c r="Y32" i="8"/>
  <c r="Z32" i="8" s="1"/>
  <c r="AO153" i="8"/>
  <c r="AP153" i="8" s="1"/>
  <c r="AO221" i="8"/>
  <c r="AP221" i="8" s="1"/>
  <c r="AC295" i="8"/>
  <c r="AD295" i="8" s="1"/>
  <c r="AO922" i="8"/>
  <c r="AP922" i="8" s="1"/>
  <c r="AC735" i="8"/>
  <c r="AD735" i="8" s="1"/>
  <c r="AS110" i="8"/>
  <c r="AG389" i="8"/>
  <c r="AH389" i="8" s="1"/>
  <c r="AO833" i="8"/>
  <c r="AP833" i="8" s="1"/>
  <c r="AC782" i="8"/>
  <c r="AD782" i="8" s="1"/>
  <c r="AS113" i="8"/>
  <c r="AG829" i="8"/>
  <c r="AH829" i="8" s="1"/>
  <c r="AO59" i="8"/>
  <c r="AP59" i="8" s="1"/>
  <c r="AC391" i="8"/>
  <c r="AD391" i="8" s="1"/>
  <c r="AS257" i="8"/>
  <c r="AG508" i="8"/>
  <c r="AH508" i="8" s="1"/>
  <c r="AO962" i="8"/>
  <c r="AP962" i="8" s="1"/>
  <c r="AC182" i="8"/>
  <c r="AD182" i="8" s="1"/>
  <c r="AO521" i="8"/>
  <c r="AP521" i="8" s="1"/>
  <c r="AC227" i="8"/>
  <c r="AD227" i="8" s="1"/>
  <c r="AO1013" i="8"/>
  <c r="AP1013" i="8" s="1"/>
  <c r="AC580" i="8"/>
  <c r="AD580" i="8" s="1"/>
  <c r="AO260" i="8"/>
  <c r="AP260" i="8" s="1"/>
  <c r="AC1051" i="8"/>
  <c r="AD1051" i="8" s="1"/>
  <c r="AO692" i="8"/>
  <c r="AP692" i="8" s="1"/>
  <c r="Y48" i="8"/>
  <c r="Z48" i="8" s="1"/>
  <c r="Y1105" i="8"/>
  <c r="Z1105" i="8" s="1"/>
  <c r="AK430" i="8"/>
  <c r="AL430" i="8" s="1"/>
  <c r="AG819" i="8"/>
  <c r="AH819" i="8" s="1"/>
  <c r="AG960" i="8"/>
  <c r="AH960" i="8" s="1"/>
  <c r="AS1015" i="8"/>
  <c r="AC779" i="8"/>
  <c r="AD779" i="8" s="1"/>
  <c r="AO1074" i="8"/>
  <c r="AP1074" i="8" s="1"/>
  <c r="AG202" i="8"/>
  <c r="AH202" i="8" s="1"/>
  <c r="AK221" i="8"/>
  <c r="AL221" i="8" s="1"/>
  <c r="Y263" i="8"/>
  <c r="Z263" i="8" s="1"/>
  <c r="AS7" i="8"/>
  <c r="AG55" i="8"/>
  <c r="AH55" i="8" s="1"/>
  <c r="AK1085" i="8"/>
  <c r="AL1085" i="8" s="1"/>
  <c r="Y107" i="8"/>
  <c r="Z107" i="8" s="1"/>
  <c r="Y999" i="8"/>
  <c r="Z999" i="8" s="1"/>
  <c r="AK505" i="8"/>
  <c r="AL505" i="8" s="1"/>
  <c r="Y552" i="8"/>
  <c r="Z552" i="8" s="1"/>
  <c r="AK551" i="8"/>
  <c r="AL551" i="8" s="1"/>
  <c r="AS629" i="8"/>
  <c r="AO36" i="8"/>
  <c r="AP36" i="8" s="1"/>
  <c r="AC428" i="8"/>
  <c r="AD428" i="8" s="1"/>
  <c r="AO410" i="8"/>
  <c r="AP410" i="8" s="1"/>
  <c r="AC314" i="8"/>
  <c r="AD314" i="8" s="1"/>
  <c r="AS331" i="8"/>
  <c r="AO561" i="8"/>
  <c r="AP561" i="8" s="1"/>
  <c r="AO599" i="8"/>
  <c r="AP599" i="8" s="1"/>
  <c r="Y594" i="8"/>
  <c r="Z594" i="8" s="1"/>
  <c r="AK858" i="8"/>
  <c r="AL858" i="8" s="1"/>
  <c r="AS770" i="8"/>
  <c r="AS869" i="8"/>
  <c r="AG661" i="8"/>
  <c r="AH661" i="8" s="1"/>
  <c r="AK50" i="8"/>
  <c r="AL50" i="8" s="1"/>
  <c r="Y590" i="8"/>
  <c r="Z590" i="8" s="1"/>
  <c r="Y690" i="8"/>
  <c r="Z690" i="8" s="1"/>
  <c r="Y602" i="8"/>
  <c r="Z602" i="8" s="1"/>
  <c r="AO291" i="8"/>
  <c r="AP291" i="8" s="1"/>
  <c r="AO129" i="8"/>
  <c r="AP129" i="8" s="1"/>
  <c r="AC129" i="8"/>
  <c r="AD129" i="8" s="1"/>
  <c r="AO356" i="8"/>
  <c r="AP356" i="8" s="1"/>
  <c r="AC232" i="8"/>
  <c r="AD232" i="8" s="1"/>
  <c r="AC267" i="8"/>
  <c r="AD267" i="8" s="1"/>
  <c r="AO103" i="8"/>
  <c r="AP103" i="8" s="1"/>
  <c r="AG37" i="8"/>
  <c r="AH37" i="8" s="1"/>
  <c r="AK32" i="8"/>
  <c r="AL32" i="8" s="1"/>
  <c r="AG153" i="8"/>
  <c r="AH153" i="8" s="1"/>
  <c r="AK954" i="8"/>
  <c r="AL954" i="8" s="1"/>
  <c r="Y156" i="8"/>
  <c r="Z156" i="8" s="1"/>
  <c r="Y735" i="8"/>
  <c r="Z735" i="8" s="1"/>
  <c r="AK110" i="8"/>
  <c r="AL110" i="8" s="1"/>
  <c r="Y389" i="8"/>
  <c r="Z389" i="8" s="1"/>
  <c r="AO764" i="8"/>
  <c r="AP764" i="8" s="1"/>
  <c r="Y764" i="8"/>
  <c r="Z764" i="8" s="1"/>
  <c r="Y306" i="8"/>
  <c r="Z306" i="8" s="1"/>
  <c r="AK833" i="8"/>
  <c r="AL833" i="8" s="1"/>
  <c r="Y782" i="8"/>
  <c r="Z782" i="8" s="1"/>
  <c r="AK113" i="8"/>
  <c r="AL113" i="8" s="1"/>
  <c r="Y829" i="8"/>
  <c r="Z829" i="8" s="1"/>
  <c r="AO84" i="8"/>
  <c r="AP84" i="8" s="1"/>
  <c r="Y84" i="8"/>
  <c r="Z84" i="8" s="1"/>
  <c r="Y704" i="8"/>
  <c r="Z704" i="8" s="1"/>
  <c r="AK59" i="8"/>
  <c r="AL59" i="8" s="1"/>
  <c r="Y391" i="8"/>
  <c r="Z391" i="8" s="1"/>
  <c r="AK257" i="8"/>
  <c r="AL257" i="8" s="1"/>
  <c r="Y508" i="8"/>
  <c r="Z508" i="8" s="1"/>
  <c r="AO667" i="8"/>
  <c r="AP667" i="8" s="1"/>
  <c r="Y667" i="8"/>
  <c r="Z667" i="8" s="1"/>
  <c r="Y904" i="8"/>
  <c r="Z904" i="8" s="1"/>
  <c r="AK962" i="8"/>
  <c r="AL962" i="8" s="1"/>
  <c r="Y182" i="8"/>
  <c r="Z182" i="8" s="1"/>
  <c r="AK315" i="8"/>
  <c r="AL315" i="8" s="1"/>
  <c r="Y66" i="8"/>
  <c r="Z66" i="8" s="1"/>
  <c r="AO346" i="8"/>
  <c r="AP346" i="8" s="1"/>
  <c r="Y346" i="8"/>
  <c r="Z346" i="8" s="1"/>
  <c r="Y592" i="8"/>
  <c r="Z592" i="8" s="1"/>
  <c r="AK521" i="8"/>
  <c r="AL521" i="8" s="1"/>
  <c r="Y227" i="8"/>
  <c r="Z227" i="8" s="1"/>
  <c r="AK316" i="8"/>
  <c r="AL316" i="8" s="1"/>
  <c r="Y507" i="8"/>
  <c r="Z507" i="8" s="1"/>
  <c r="AO470" i="8"/>
  <c r="AP470" i="8" s="1"/>
  <c r="Y470" i="8"/>
  <c r="Z470" i="8" s="1"/>
  <c r="Y372" i="8"/>
  <c r="Z372" i="8" s="1"/>
  <c r="AK1013" i="8"/>
  <c r="AL1013" i="8" s="1"/>
  <c r="Y580" i="8"/>
  <c r="Z580" i="8" s="1"/>
  <c r="AK796" i="8"/>
  <c r="AL796" i="8" s="1"/>
  <c r="Y428" i="8"/>
  <c r="Z428" i="8" s="1"/>
  <c r="AC477" i="8"/>
  <c r="AD477" i="8" s="1"/>
  <c r="AS249" i="8"/>
  <c r="AG29" i="8"/>
  <c r="AH29" i="8" s="1"/>
  <c r="AS1078" i="8"/>
  <c r="AG120" i="8"/>
  <c r="AH120" i="8" s="1"/>
  <c r="AG376" i="8"/>
  <c r="AH376" i="8" s="1"/>
  <c r="AK324" i="8"/>
  <c r="AL324" i="8" s="1"/>
  <c r="AG1085" i="8"/>
  <c r="AH1085" i="8" s="1"/>
  <c r="Y630" i="8"/>
  <c r="Z630" i="8" s="1"/>
  <c r="Y280" i="8"/>
  <c r="Z280" i="8" s="1"/>
  <c r="AK533" i="8"/>
  <c r="AL533" i="8" s="1"/>
  <c r="AK692" i="8"/>
  <c r="AL692" i="8" s="1"/>
  <c r="AK837" i="8"/>
  <c r="AL837" i="8" s="1"/>
  <c r="AG505" i="8"/>
  <c r="AH505" i="8" s="1"/>
  <c r="AK48" i="8"/>
  <c r="AL48" i="8" s="1"/>
  <c r="AK1105" i="8"/>
  <c r="AL1105" i="8" s="1"/>
  <c r="AG435" i="8"/>
  <c r="AH435" i="8" s="1"/>
  <c r="AS819" i="8"/>
  <c r="AO629" i="8"/>
  <c r="AP629" i="8" s="1"/>
  <c r="AC629" i="8"/>
  <c r="AD629" i="8" s="1"/>
  <c r="AC1015" i="8"/>
  <c r="AD1015" i="8" s="1"/>
  <c r="AK593" i="8"/>
  <c r="AL593" i="8" s="1"/>
  <c r="AK594" i="8"/>
  <c r="AL594" i="8" s="1"/>
  <c r="AG172" i="8"/>
  <c r="AH172" i="8" s="1"/>
  <c r="AS717" i="8"/>
  <c r="AG717" i="8"/>
  <c r="AH717" i="8" s="1"/>
  <c r="AC516" i="8"/>
  <c r="AD516" i="8" s="1"/>
  <c r="AG696" i="8"/>
  <c r="AH696" i="8" s="1"/>
  <c r="AC259" i="8"/>
  <c r="AD259" i="8" s="1"/>
  <c r="AK58" i="8"/>
  <c r="AL58" i="8" s="1"/>
  <c r="AK34" i="8"/>
  <c r="AL34" i="8" s="1"/>
  <c r="AG302" i="8"/>
  <c r="AH302" i="8" s="1"/>
  <c r="AK177" i="8"/>
  <c r="AL177" i="8" s="1"/>
  <c r="AS859" i="8"/>
  <c r="AC111" i="8"/>
  <c r="AD111" i="8" s="1"/>
  <c r="AS794" i="8"/>
  <c r="AO661" i="8"/>
  <c r="AP661" i="8" s="1"/>
  <c r="AG50" i="8"/>
  <c r="AH50" i="8" s="1"/>
  <c r="AK93" i="8"/>
  <c r="AL93" i="8" s="1"/>
  <c r="AG690" i="8"/>
  <c r="AH690" i="8" s="1"/>
  <c r="AK291" i="8"/>
  <c r="AL291" i="8" s="1"/>
  <c r="Y129" i="8"/>
  <c r="Z129" i="8" s="1"/>
  <c r="Y283" i="8"/>
  <c r="Z283" i="8" s="1"/>
  <c r="Y267" i="8"/>
  <c r="Z267" i="8" s="1"/>
  <c r="AS175" i="8"/>
  <c r="AG32" i="8"/>
  <c r="AH32" i="8" s="1"/>
  <c r="AS707" i="8"/>
  <c r="AG707" i="8"/>
  <c r="AH707" i="8" s="1"/>
  <c r="AS626" i="8"/>
  <c r="AG954" i="8"/>
  <c r="AH954" i="8" s="1"/>
  <c r="AG295" i="8"/>
  <c r="AH295" i="8" s="1"/>
  <c r="AK735" i="8"/>
  <c r="AL735" i="8" s="1"/>
  <c r="AK764" i="8"/>
  <c r="AL764" i="8" s="1"/>
  <c r="AG833" i="8"/>
  <c r="AH833" i="8" s="1"/>
  <c r="AK782" i="8"/>
  <c r="AL782" i="8" s="1"/>
  <c r="AK84" i="8"/>
  <c r="AL84" i="8" s="1"/>
  <c r="AG59" i="8"/>
  <c r="AH59" i="8" s="1"/>
  <c r="AK391" i="8"/>
  <c r="AL391" i="8" s="1"/>
  <c r="AK667" i="8"/>
  <c r="AL667" i="8" s="1"/>
  <c r="AG962" i="8"/>
  <c r="AH962" i="8" s="1"/>
  <c r="AK182" i="8"/>
  <c r="AL182" i="8" s="1"/>
  <c r="AK346" i="8"/>
  <c r="AL346" i="8" s="1"/>
  <c r="AG521" i="8"/>
  <c r="AH521" i="8" s="1"/>
  <c r="AK227" i="8"/>
  <c r="AL227" i="8" s="1"/>
  <c r="AK470" i="8"/>
  <c r="AL470" i="8" s="1"/>
  <c r="AG1013" i="8"/>
  <c r="AH1013" i="8" s="1"/>
  <c r="AK580" i="8"/>
  <c r="AL580" i="8" s="1"/>
  <c r="Y477" i="8"/>
  <c r="Z477" i="8" s="1"/>
  <c r="AK789" i="8"/>
  <c r="AL789" i="8" s="1"/>
  <c r="Y337" i="8"/>
  <c r="Z337" i="8" s="1"/>
  <c r="AK331" i="8"/>
  <c r="AL331" i="8" s="1"/>
  <c r="Y826" i="8"/>
  <c r="Z826" i="8" s="1"/>
  <c r="AC835" i="8"/>
  <c r="AD835" i="8" s="1"/>
  <c r="AS376" i="8"/>
  <c r="AG324" i="8"/>
  <c r="AH324" i="8" s="1"/>
  <c r="AS121" i="8"/>
  <c r="AG790" i="8"/>
  <c r="AH790" i="8" s="1"/>
  <c r="AS630" i="8"/>
  <c r="AG260" i="8"/>
  <c r="AH260" i="8" s="1"/>
  <c r="AK1051" i="8"/>
  <c r="AL1051" i="8" s="1"/>
  <c r="AG533" i="8"/>
  <c r="AH533" i="8" s="1"/>
  <c r="AG999" i="8"/>
  <c r="AH999" i="8" s="1"/>
  <c r="AS837" i="8"/>
  <c r="AG48" i="8"/>
  <c r="AH48" i="8" s="1"/>
  <c r="AS489" i="8"/>
  <c r="AG489" i="8"/>
  <c r="AH489" i="8" s="1"/>
  <c r="AS551" i="8"/>
  <c r="AS430" i="8"/>
  <c r="AO819" i="8"/>
  <c r="AP819" i="8" s="1"/>
  <c r="AO616" i="8"/>
  <c r="AP616" i="8" s="1"/>
  <c r="Y616" i="8"/>
  <c r="Z616" i="8" s="1"/>
  <c r="AK629" i="8"/>
  <c r="AL629" i="8" s="1"/>
  <c r="AO960" i="8"/>
  <c r="AP960" i="8" s="1"/>
  <c r="Y1015" i="8"/>
  <c r="Z1015" i="8" s="1"/>
  <c r="AK779" i="8"/>
  <c r="AL779" i="8" s="1"/>
  <c r="AG593" i="8"/>
  <c r="AH593" i="8" s="1"/>
  <c r="AG599" i="8"/>
  <c r="AH599" i="8" s="1"/>
  <c r="AS594" i="8"/>
  <c r="AS858" i="8"/>
  <c r="AC858" i="8"/>
  <c r="AD858" i="8" s="1"/>
  <c r="AO717" i="8"/>
  <c r="AP717" i="8" s="1"/>
  <c r="AC696" i="8"/>
  <c r="AD696" i="8" s="1"/>
  <c r="AO202" i="8"/>
  <c r="AP202" i="8" s="1"/>
  <c r="Y277" i="8"/>
  <c r="Z277" i="8" s="1"/>
  <c r="AC451" i="8"/>
  <c r="AD451" i="8" s="1"/>
  <c r="AO794" i="8"/>
  <c r="AP794" i="8" s="1"/>
  <c r="AS925" i="8"/>
  <c r="AG93" i="8"/>
  <c r="AH93" i="8" s="1"/>
  <c r="AS602" i="8"/>
  <c r="AG602" i="8"/>
  <c r="AH602" i="8" s="1"/>
  <c r="AS513" i="8"/>
  <c r="AG291" i="8"/>
  <c r="AH291" i="8" s="1"/>
  <c r="AK232" i="8"/>
  <c r="AL232" i="8" s="1"/>
  <c r="AO37" i="8"/>
  <c r="AP37" i="8" s="1"/>
  <c r="AO383" i="8"/>
  <c r="AP383" i="8" s="1"/>
  <c r="AC383" i="8"/>
  <c r="AD383" i="8" s="1"/>
  <c r="AO175" i="8"/>
  <c r="AP175" i="8" s="1"/>
  <c r="AC32" i="8"/>
  <c r="AD32" i="8" s="1"/>
  <c r="AC707" i="8"/>
  <c r="AD707" i="8" s="1"/>
  <c r="AC221" i="8"/>
  <c r="AD221" i="8" s="1"/>
  <c r="AS922" i="8"/>
  <c r="AG735" i="8"/>
  <c r="AH735" i="8" s="1"/>
  <c r="AS985" i="8"/>
  <c r="AS306" i="8"/>
  <c r="AG306" i="8"/>
  <c r="AH306" i="8" s="1"/>
  <c r="AS833" i="8"/>
  <c r="AG782" i="8"/>
  <c r="AH782" i="8" s="1"/>
  <c r="AS867" i="8"/>
  <c r="AS704" i="8"/>
  <c r="AG704" i="8"/>
  <c r="AH704" i="8" s="1"/>
  <c r="AS59" i="8"/>
  <c r="AG391" i="8"/>
  <c r="AH391" i="8" s="1"/>
  <c r="AS879" i="8"/>
  <c r="AS904" i="8"/>
  <c r="AG904" i="8"/>
  <c r="AH904" i="8" s="1"/>
  <c r="AS962" i="8"/>
  <c r="AG182" i="8"/>
  <c r="AH182" i="8" s="1"/>
  <c r="AS1077" i="8"/>
  <c r="AS419" i="8"/>
  <c r="AS592" i="8"/>
  <c r="AG592" i="8"/>
  <c r="AH592" i="8" s="1"/>
  <c r="AS521" i="8"/>
  <c r="AG227" i="8"/>
  <c r="AH227" i="8" s="1"/>
  <c r="AS414" i="8"/>
  <c r="AS951" i="8"/>
  <c r="AS372" i="8"/>
  <c r="AG372" i="8"/>
  <c r="AH372" i="8" s="1"/>
  <c r="AS1013" i="8"/>
  <c r="AG580" i="8"/>
  <c r="AH580" i="8" s="1"/>
  <c r="AS1109" i="8"/>
  <c r="AS410" i="8"/>
  <c r="AG314" i="8"/>
  <c r="AH314" i="8" s="1"/>
  <c r="AG789" i="8"/>
  <c r="AH789" i="8" s="1"/>
  <c r="AK337" i="8"/>
  <c r="AL337" i="8" s="1"/>
  <c r="Y835" i="8"/>
  <c r="Z835" i="8" s="1"/>
  <c r="AK249" i="8"/>
  <c r="AL249" i="8" s="1"/>
  <c r="Y29" i="8"/>
  <c r="Z29" i="8" s="1"/>
  <c r="AK771" i="8"/>
  <c r="AL771" i="8" s="1"/>
  <c r="Y88" i="8"/>
  <c r="Z88" i="8" s="1"/>
  <c r="AC228" i="8"/>
  <c r="AD228" i="8" s="1"/>
  <c r="AO677" i="8"/>
  <c r="AP677" i="8" s="1"/>
  <c r="AC790" i="8"/>
  <c r="AD790" i="8" s="1"/>
  <c r="AS260" i="8"/>
  <c r="AG1051" i="8"/>
  <c r="AH1051" i="8" s="1"/>
  <c r="AG739" i="8"/>
  <c r="AH739" i="8" s="1"/>
  <c r="AC999" i="8"/>
  <c r="AD999" i="8" s="1"/>
  <c r="AO505" i="8"/>
  <c r="AP505" i="8" s="1"/>
  <c r="AO489" i="8"/>
  <c r="AP489" i="8" s="1"/>
  <c r="AS701" i="8"/>
  <c r="AO551" i="8"/>
  <c r="AP551" i="8" s="1"/>
  <c r="AC551" i="8"/>
  <c r="AD551" i="8" s="1"/>
  <c r="AC445" i="8"/>
  <c r="AD445" i="8" s="1"/>
  <c r="Y615" i="8"/>
  <c r="Z615" i="8" s="1"/>
  <c r="AK960" i="8"/>
  <c r="AL960" i="8" s="1"/>
  <c r="AG779" i="8"/>
  <c r="AH779" i="8" s="1"/>
  <c r="AS36" i="8"/>
  <c r="AG36" i="8"/>
  <c r="AH36" i="8" s="1"/>
  <c r="AC593" i="8"/>
  <c r="AD593" i="8" s="1"/>
  <c r="AG561" i="8"/>
  <c r="AH561" i="8" s="1"/>
  <c r="AC599" i="8"/>
  <c r="AD599" i="8" s="1"/>
  <c r="AO172" i="8"/>
  <c r="AP172" i="8" s="1"/>
  <c r="Y858" i="8"/>
  <c r="Z858" i="8" s="1"/>
  <c r="AK158" i="8"/>
  <c r="AL158" i="8" s="1"/>
  <c r="AC189" i="8"/>
  <c r="AD189" i="8" s="1"/>
  <c r="AC158" i="8"/>
  <c r="AD158" i="8" s="1"/>
  <c r="AG273" i="8"/>
  <c r="AH273" i="8" s="1"/>
  <c r="AS188" i="8"/>
  <c r="AC920" i="8"/>
  <c r="AD920" i="8" s="1"/>
  <c r="AS466" i="8"/>
  <c r="AG647" i="8"/>
  <c r="AH647" i="8" s="1"/>
  <c r="AG154" i="8"/>
  <c r="AH154" i="8" s="1"/>
  <c r="AK852" i="8"/>
  <c r="AL852" i="8" s="1"/>
  <c r="AC290" i="8"/>
  <c r="AD290" i="8" s="1"/>
  <c r="AC56" i="8"/>
  <c r="AD56" i="8" s="1"/>
  <c r="AK532" i="8"/>
  <c r="AL532" i="8" s="1"/>
  <c r="Y1089" i="8"/>
  <c r="Z1089" i="8" s="1"/>
  <c r="AC718" i="8"/>
  <c r="AD718" i="8" s="1"/>
  <c r="AC132" i="8"/>
  <c r="AD132" i="8" s="1"/>
  <c r="AC499" i="8"/>
  <c r="AD499" i="8" s="1"/>
  <c r="AC928" i="8"/>
  <c r="AD928" i="8" s="1"/>
  <c r="AO573" i="8"/>
  <c r="AP573" i="8" s="1"/>
  <c r="AC573" i="8"/>
  <c r="AD573" i="8" s="1"/>
  <c r="AK53" i="8"/>
  <c r="AL53" i="8" s="1"/>
  <c r="AC720" i="8"/>
  <c r="AD720" i="8" s="1"/>
  <c r="AS896" i="8"/>
  <c r="AK815" i="8"/>
  <c r="AL815" i="8" s="1"/>
  <c r="AC277" i="8"/>
  <c r="AD277" i="8" s="1"/>
  <c r="AO177" i="8"/>
  <c r="AP177" i="8" s="1"/>
  <c r="AC177" i="8"/>
  <c r="AD177" i="8" s="1"/>
  <c r="AO189" i="8"/>
  <c r="AP189" i="8" s="1"/>
  <c r="Y284" i="8"/>
  <c r="Z284" i="8" s="1"/>
  <c r="AS278" i="8"/>
  <c r="AS273" i="8"/>
  <c r="AC859" i="8"/>
  <c r="AD859" i="8" s="1"/>
  <c r="AO586" i="8"/>
  <c r="AP586" i="8" s="1"/>
  <c r="AG210" i="8"/>
  <c r="AH210" i="8" s="1"/>
  <c r="AG515" i="8"/>
  <c r="AH515" i="8" s="1"/>
  <c r="AS335" i="8"/>
  <c r="AG5" i="8"/>
  <c r="AH5" i="8" s="1"/>
  <c r="AK635" i="8"/>
  <c r="AL635" i="8" s="1"/>
  <c r="Y70" i="8"/>
  <c r="Z70" i="8" s="1"/>
  <c r="AG889" i="8"/>
  <c r="AH889" i="8" s="1"/>
  <c r="AS619" i="8"/>
  <c r="AK538" i="8"/>
  <c r="AL538" i="8" s="1"/>
  <c r="Y298" i="8"/>
  <c r="Z298" i="8" s="1"/>
  <c r="AK529" i="8"/>
  <c r="AL529" i="8" s="1"/>
  <c r="Y913" i="8"/>
  <c r="Z913" i="8" s="1"/>
  <c r="AC1028" i="8"/>
  <c r="AD1028" i="8" s="1"/>
  <c r="Y898" i="8"/>
  <c r="Z898" i="8" s="1"/>
  <c r="AK777" i="8"/>
  <c r="AL777" i="8" s="1"/>
  <c r="AK202" i="8"/>
  <c r="AL202" i="8" s="1"/>
  <c r="AG34" i="8"/>
  <c r="AH34" i="8" s="1"/>
  <c r="AS302" i="8"/>
  <c r="AO277" i="8"/>
  <c r="AP277" i="8" s="1"/>
  <c r="Y471" i="8"/>
  <c r="Z471" i="8" s="1"/>
  <c r="AK189" i="8"/>
  <c r="AL189" i="8" s="1"/>
  <c r="Y451" i="8"/>
  <c r="Z451" i="8" s="1"/>
  <c r="AC278" i="8"/>
  <c r="AD278" i="8" s="1"/>
  <c r="AO188" i="8"/>
  <c r="AP188" i="8" s="1"/>
  <c r="AO770" i="8"/>
  <c r="AP770" i="8" s="1"/>
  <c r="AO482" i="8"/>
  <c r="AP482" i="8" s="1"/>
  <c r="AO859" i="8"/>
  <c r="AP859" i="8" s="1"/>
  <c r="AK586" i="8"/>
  <c r="AL586" i="8" s="1"/>
  <c r="Y1070" i="8"/>
  <c r="Z1070" i="8" s="1"/>
  <c r="AO647" i="8"/>
  <c r="AP647" i="8" s="1"/>
  <c r="AC640" i="8"/>
  <c r="AD640" i="8" s="1"/>
  <c r="AS515" i="8"/>
  <c r="AC515" i="8"/>
  <c r="AD515" i="8" s="1"/>
  <c r="AO17" i="8"/>
  <c r="AP17" i="8" s="1"/>
  <c r="AC199" i="8"/>
  <c r="AD199" i="8" s="1"/>
  <c r="AS70" i="8"/>
  <c r="AG852" i="8"/>
  <c r="AH852" i="8" s="1"/>
  <c r="AC453" i="8"/>
  <c r="AD453" i="8" s="1"/>
  <c r="AO31" i="8"/>
  <c r="AP31" i="8" s="1"/>
  <c r="AC889" i="8"/>
  <c r="AD889" i="8" s="1"/>
  <c r="AO959" i="8"/>
  <c r="AP959" i="8" s="1"/>
  <c r="AG532" i="8"/>
  <c r="AH532" i="8" s="1"/>
  <c r="AS394" i="8"/>
  <c r="AS298" i="8"/>
  <c r="AG65" i="8"/>
  <c r="AH65" i="8" s="1"/>
  <c r="AS133" i="8"/>
  <c r="AS913" i="8"/>
  <c r="AG823" i="8"/>
  <c r="AH823" i="8" s="1"/>
  <c r="Y374" i="8"/>
  <c r="Z374" i="8" s="1"/>
  <c r="AK573" i="8"/>
  <c r="AL573" i="8" s="1"/>
  <c r="AK1087" i="8"/>
  <c r="AL1087" i="8" s="1"/>
  <c r="Y1087" i="8"/>
  <c r="Z1087" i="8" s="1"/>
  <c r="AC581" i="8"/>
  <c r="AD581" i="8" s="1"/>
  <c r="AO676" i="8"/>
  <c r="AP676" i="8" s="1"/>
  <c r="AG1066" i="8"/>
  <c r="AH1066" i="8" s="1"/>
  <c r="AG476" i="8"/>
  <c r="AH476" i="8" s="1"/>
  <c r="AS58" i="8"/>
  <c r="AO302" i="8"/>
  <c r="AP302" i="8" s="1"/>
  <c r="Y506" i="8"/>
  <c r="Z506" i="8" s="1"/>
  <c r="AK277" i="8"/>
  <c r="AL277" i="8" s="1"/>
  <c r="AK108" i="8"/>
  <c r="AL108" i="8" s="1"/>
  <c r="AK278" i="8"/>
  <c r="AL278" i="8" s="1"/>
  <c r="Y236" i="8"/>
  <c r="Z236" i="8" s="1"/>
  <c r="AK188" i="8"/>
  <c r="AL188" i="8" s="1"/>
  <c r="AK482" i="8"/>
  <c r="AL482" i="8" s="1"/>
  <c r="AK859" i="8"/>
  <c r="AL859" i="8" s="1"/>
  <c r="AK1067" i="8"/>
  <c r="AL1067" i="8" s="1"/>
  <c r="Y1067" i="8"/>
  <c r="Z1067" i="8" s="1"/>
  <c r="Y210" i="8"/>
  <c r="Z210" i="8" s="1"/>
  <c r="AC429" i="8"/>
  <c r="AD429" i="8" s="1"/>
  <c r="AO498" i="8"/>
  <c r="AP498" i="8" s="1"/>
  <c r="Y515" i="8"/>
  <c r="Z515" i="8" s="1"/>
  <c r="AK335" i="8"/>
  <c r="AL335" i="8" s="1"/>
  <c r="Y335" i="8"/>
  <c r="Z335" i="8" s="1"/>
  <c r="AS635" i="8"/>
  <c r="AC635" i="8"/>
  <c r="AD635" i="8" s="1"/>
  <c r="Y453" i="8"/>
  <c r="Z453" i="8" s="1"/>
  <c r="Y889" i="8"/>
  <c r="Z889" i="8" s="1"/>
  <c r="AG774" i="8"/>
  <c r="AH774" i="8" s="1"/>
  <c r="AK959" i="8"/>
  <c r="AL959" i="8" s="1"/>
  <c r="AK619" i="8"/>
  <c r="AL619" i="8" s="1"/>
  <c r="AS728" i="8"/>
  <c r="AC520" i="8"/>
  <c r="AD520" i="8" s="1"/>
  <c r="AO394" i="8"/>
  <c r="AP394" i="8" s="1"/>
  <c r="AC538" i="8"/>
  <c r="AD538" i="8" s="1"/>
  <c r="AC330" i="8"/>
  <c r="AD330" i="8" s="1"/>
  <c r="AC529" i="8"/>
  <c r="AD529" i="8" s="1"/>
  <c r="AK374" i="8"/>
  <c r="AL374" i="8" s="1"/>
  <c r="AK341" i="8"/>
  <c r="AL341" i="8" s="1"/>
  <c r="AS919" i="8"/>
  <c r="AC363" i="8"/>
  <c r="AD363" i="8" s="1"/>
  <c r="AK512" i="8"/>
  <c r="AL512" i="8" s="1"/>
  <c r="Y512" i="8"/>
  <c r="Z512" i="8" s="1"/>
  <c r="AC777" i="8"/>
  <c r="AD777" i="8" s="1"/>
  <c r="Y384" i="8"/>
  <c r="Z384" i="8" s="1"/>
  <c r="Y981" i="8"/>
  <c r="Z981" i="8" s="1"/>
  <c r="AC855" i="8"/>
  <c r="AD855" i="8" s="1"/>
  <c r="AG471" i="8"/>
  <c r="AH471" i="8" s="1"/>
  <c r="AS177" i="8"/>
  <c r="AS284" i="8"/>
  <c r="AG158" i="8"/>
  <c r="AH158" i="8" s="1"/>
  <c r="AG522" i="8"/>
  <c r="AH522" i="8" s="1"/>
  <c r="AK273" i="8"/>
  <c r="AL273" i="8" s="1"/>
  <c r="AS920" i="8"/>
  <c r="AG920" i="8"/>
  <c r="AH920" i="8" s="1"/>
  <c r="AS1067" i="8"/>
  <c r="Y429" i="8"/>
  <c r="Z429" i="8" s="1"/>
  <c r="Y498" i="8"/>
  <c r="Z498" i="8" s="1"/>
  <c r="AK154" i="8"/>
  <c r="AL154" i="8" s="1"/>
  <c r="AG335" i="8"/>
  <c r="AH335" i="8" s="1"/>
  <c r="AK254" i="8"/>
  <c r="AL254" i="8" s="1"/>
  <c r="Y635" i="8"/>
  <c r="Z635" i="8" s="1"/>
  <c r="AG290" i="8"/>
  <c r="AH290" i="8" s="1"/>
  <c r="AG56" i="8"/>
  <c r="AH56" i="8" s="1"/>
  <c r="AK834" i="8"/>
  <c r="AL834" i="8" s="1"/>
  <c r="AC774" i="8"/>
  <c r="AD774" i="8" s="1"/>
  <c r="AO728" i="8"/>
  <c r="AP728" i="8" s="1"/>
  <c r="AG718" i="8"/>
  <c r="AH718" i="8" s="1"/>
  <c r="Y520" i="8"/>
  <c r="Z520" i="8" s="1"/>
  <c r="Y538" i="8"/>
  <c r="Z538" i="8" s="1"/>
  <c r="AG132" i="8"/>
  <c r="AH132" i="8" s="1"/>
  <c r="AG499" i="8"/>
  <c r="AH499" i="8" s="1"/>
  <c r="Y330" i="8"/>
  <c r="Z330" i="8" s="1"/>
  <c r="Y529" i="8"/>
  <c r="Z529" i="8" s="1"/>
  <c r="AG928" i="8"/>
  <c r="AH928" i="8" s="1"/>
  <c r="AG519" i="8"/>
  <c r="AH519" i="8" s="1"/>
  <c r="AK941" i="8"/>
  <c r="AL941" i="8" s="1"/>
  <c r="AK369" i="8"/>
  <c r="AL369" i="8" s="1"/>
  <c r="AS1028" i="8"/>
  <c r="AC1069" i="8"/>
  <c r="AD1069" i="8" s="1"/>
  <c r="AK674" i="8"/>
  <c r="AL674" i="8" s="1"/>
  <c r="Y674" i="8"/>
  <c r="Z674" i="8" s="1"/>
  <c r="AK1021" i="8"/>
  <c r="AL1021" i="8" s="1"/>
  <c r="AS1072" i="8"/>
  <c r="AG896" i="8"/>
  <c r="AH896" i="8" s="1"/>
  <c r="AC676" i="8"/>
  <c r="AD676" i="8" s="1"/>
  <c r="AO990" i="8"/>
  <c r="AP990" i="8" s="1"/>
  <c r="AG671" i="8"/>
  <c r="AH671" i="8" s="1"/>
  <c r="AS117" i="8"/>
  <c r="AO1053" i="8"/>
  <c r="AP1053" i="8" s="1"/>
  <c r="AS605" i="8"/>
  <c r="AO744" i="8"/>
  <c r="AP744" i="8" s="1"/>
  <c r="AK553" i="8"/>
  <c r="AL553" i="8" s="1"/>
  <c r="AO915" i="8"/>
  <c r="AP915" i="8" s="1"/>
  <c r="AC958" i="8"/>
  <c r="AD958" i="8" s="1"/>
  <c r="AS814" i="8"/>
  <c r="AS224" i="8"/>
  <c r="AK234" i="8"/>
  <c r="AL234" i="8" s="1"/>
  <c r="AO509" i="8"/>
  <c r="AP509" i="8" s="1"/>
  <c r="Y212" i="8"/>
  <c r="Z212" i="8" s="1"/>
  <c r="AS778" i="8"/>
  <c r="AG77" i="8"/>
  <c r="AH77" i="8" s="1"/>
  <c r="AS109" i="8"/>
  <c r="AG109" i="8"/>
  <c r="AH109" i="8" s="1"/>
  <c r="AG312" i="8"/>
  <c r="AH312" i="8" s="1"/>
  <c r="AK135" i="8"/>
  <c r="AL135" i="8" s="1"/>
  <c r="AG332" i="8"/>
  <c r="AH332" i="8" s="1"/>
  <c r="AO98" i="8"/>
  <c r="AP98" i="8" s="1"/>
  <c r="AO115" i="8"/>
  <c r="AP115" i="8" s="1"/>
  <c r="AC115" i="8"/>
  <c r="AD115" i="8" s="1"/>
  <c r="AO242" i="8"/>
  <c r="AP242" i="8" s="1"/>
  <c r="AC401" i="8"/>
  <c r="AD401" i="8" s="1"/>
  <c r="AC1057" i="8"/>
  <c r="AD1057" i="8" s="1"/>
  <c r="AS487" i="8"/>
  <c r="AG171" i="8"/>
  <c r="AH171" i="8" s="1"/>
  <c r="AS844" i="8"/>
  <c r="AG844" i="8"/>
  <c r="AH844" i="8" s="1"/>
  <c r="AK763" i="8"/>
  <c r="AL763" i="8" s="1"/>
  <c r="Y763" i="8"/>
  <c r="Z763" i="8" s="1"/>
  <c r="AO118" i="8"/>
  <c r="AP118" i="8" s="1"/>
  <c r="Y134" i="8"/>
  <c r="Z134" i="8" s="1"/>
  <c r="AG614" i="8"/>
  <c r="AH614" i="8" s="1"/>
  <c r="AK384" i="8"/>
  <c r="AL384" i="8" s="1"/>
  <c r="AS934" i="8"/>
  <c r="AC266" i="8"/>
  <c r="AD266" i="8" s="1"/>
  <c r="AK501" i="8"/>
  <c r="AL501" i="8" s="1"/>
  <c r="Y18" i="8"/>
  <c r="Z18" i="8" s="1"/>
  <c r="AC952" i="8"/>
  <c r="AD952" i="8" s="1"/>
  <c r="Y969" i="8"/>
  <c r="Z969" i="8" s="1"/>
  <c r="AG1073" i="8"/>
  <c r="AH1073" i="8" s="1"/>
  <c r="AK367" i="8"/>
  <c r="AL367" i="8" s="1"/>
  <c r="Y744" i="8"/>
  <c r="Z744" i="8" s="1"/>
  <c r="Y678" i="8"/>
  <c r="Z678" i="8" s="1"/>
  <c r="AK660" i="8"/>
  <c r="AL660" i="8" s="1"/>
  <c r="AK1045" i="8"/>
  <c r="AL1045" i="8" s="1"/>
  <c r="Y1045" i="8"/>
  <c r="Z1045" i="8" s="1"/>
  <c r="Y727" i="8"/>
  <c r="Z727" i="8" s="1"/>
  <c r="AO1058" i="8"/>
  <c r="AP1058" i="8" s="1"/>
  <c r="AC1058" i="8"/>
  <c r="AD1058" i="8" s="1"/>
  <c r="AC224" i="8"/>
  <c r="AD224" i="8" s="1"/>
  <c r="AG166" i="8"/>
  <c r="AH166" i="8" s="1"/>
  <c r="AK458" i="8"/>
  <c r="AL458" i="8" s="1"/>
  <c r="Y853" i="8"/>
  <c r="Z853" i="8" s="1"/>
  <c r="Y509" i="8"/>
  <c r="Z509" i="8" s="1"/>
  <c r="AO101" i="8"/>
  <c r="AP101" i="8" s="1"/>
  <c r="AC171" i="8"/>
  <c r="AD171" i="8" s="1"/>
  <c r="AK157" i="8"/>
  <c r="AL157" i="8" s="1"/>
  <c r="AO919" i="8"/>
  <c r="AP919" i="8" s="1"/>
  <c r="AO512" i="8"/>
  <c r="AP512" i="8" s="1"/>
  <c r="AO1028" i="8"/>
  <c r="AP1028" i="8" s="1"/>
  <c r="AO674" i="8"/>
  <c r="AP674" i="8" s="1"/>
  <c r="AO190" i="8"/>
  <c r="AP190" i="8" s="1"/>
  <c r="AG384" i="8"/>
  <c r="AH384" i="8" s="1"/>
  <c r="Y676" i="8"/>
  <c r="Z676" i="8" s="1"/>
  <c r="Y1117" i="8"/>
  <c r="Z1117" i="8" s="1"/>
  <c r="AG1021" i="8"/>
  <c r="AH1021" i="8" s="1"/>
  <c r="AS972" i="8"/>
  <c r="AK990" i="8"/>
  <c r="AL990" i="8" s="1"/>
  <c r="AK555" i="8"/>
  <c r="AL555" i="8" s="1"/>
  <c r="AS1061" i="8"/>
  <c r="AO1072" i="8"/>
  <c r="AP1072" i="8" s="1"/>
  <c r="AS1038" i="8"/>
  <c r="AS18" i="8"/>
  <c r="Y952" i="8"/>
  <c r="Z952" i="8" s="1"/>
  <c r="AO117" i="8"/>
  <c r="AP117" i="8" s="1"/>
  <c r="AG815" i="8"/>
  <c r="AH815" i="8" s="1"/>
  <c r="AK1053" i="8"/>
  <c r="AL1053" i="8" s="1"/>
  <c r="AC476" i="8"/>
  <c r="AD476" i="8" s="1"/>
  <c r="AK557" i="8"/>
  <c r="AL557" i="8" s="1"/>
  <c r="AK678" i="8"/>
  <c r="AL678" i="8" s="1"/>
  <c r="AS541" i="8"/>
  <c r="AO165" i="8"/>
  <c r="AP165" i="8" s="1"/>
  <c r="AK915" i="8"/>
  <c r="AL915" i="8" s="1"/>
  <c r="AO224" i="8"/>
  <c r="AP224" i="8" s="1"/>
  <c r="AS872" i="8"/>
  <c r="AG234" i="8"/>
  <c r="AH234" i="8" s="1"/>
  <c r="AS54" i="8"/>
  <c r="AG54" i="8"/>
  <c r="AH54" i="8" s="1"/>
  <c r="AK181" i="8"/>
  <c r="AL181" i="8" s="1"/>
  <c r="Y181" i="8"/>
  <c r="Z181" i="8" s="1"/>
  <c r="AO461" i="8"/>
  <c r="AP461" i="8" s="1"/>
  <c r="AO345" i="8"/>
  <c r="AP345" i="8" s="1"/>
  <c r="AC345" i="8"/>
  <c r="AD345" i="8" s="1"/>
  <c r="AO778" i="8"/>
  <c r="AP778" i="8" s="1"/>
  <c r="AC77" i="8"/>
  <c r="AD77" i="8" s="1"/>
  <c r="AC109" i="8"/>
  <c r="AD109" i="8" s="1"/>
  <c r="AS918" i="8"/>
  <c r="AG135" i="8"/>
  <c r="AH135" i="8" s="1"/>
  <c r="AS787" i="8"/>
  <c r="AG787" i="8"/>
  <c r="AH787" i="8" s="1"/>
  <c r="AG447" i="8"/>
  <c r="AH447" i="8" s="1"/>
  <c r="AK98" i="8"/>
  <c r="AL98" i="8" s="1"/>
  <c r="Y115" i="8"/>
  <c r="Z115" i="8" s="1"/>
  <c r="AO798" i="8"/>
  <c r="AP798" i="8" s="1"/>
  <c r="AO271" i="8"/>
  <c r="AP271" i="8" s="1"/>
  <c r="AC271" i="8"/>
  <c r="AD271" i="8" s="1"/>
  <c r="AO487" i="8"/>
  <c r="AP487" i="8" s="1"/>
  <c r="AC844" i="8"/>
  <c r="AD844" i="8" s="1"/>
  <c r="Y25" i="8"/>
  <c r="Z25" i="8" s="1"/>
  <c r="AK397" i="8"/>
  <c r="AL397" i="8" s="1"/>
  <c r="Y246" i="8"/>
  <c r="Z246" i="8" s="1"/>
  <c r="AG990" i="8"/>
  <c r="AH990" i="8" s="1"/>
  <c r="Y671" i="8"/>
  <c r="Z671" i="8" s="1"/>
  <c r="AO1038" i="8"/>
  <c r="AP1038" i="8" s="1"/>
  <c r="AG318" i="8"/>
  <c r="AH318" i="8" s="1"/>
  <c r="AC644" i="8"/>
  <c r="AD644" i="8" s="1"/>
  <c r="AK605" i="8"/>
  <c r="AL605" i="8" s="1"/>
  <c r="AO981" i="8"/>
  <c r="AP981" i="8" s="1"/>
  <c r="AG678" i="8"/>
  <c r="AH678" i="8" s="1"/>
  <c r="AK769" i="8"/>
  <c r="AL769" i="8" s="1"/>
  <c r="AS1045" i="8"/>
  <c r="AG727" i="8"/>
  <c r="AH727" i="8" s="1"/>
  <c r="AC553" i="8"/>
  <c r="AD553" i="8" s="1"/>
  <c r="AG60" i="8"/>
  <c r="AH60" i="8" s="1"/>
  <c r="AO872" i="8"/>
  <c r="AP872" i="8" s="1"/>
  <c r="AC872" i="8"/>
  <c r="AD872" i="8" s="1"/>
  <c r="AC234" i="8"/>
  <c r="AD234" i="8" s="1"/>
  <c r="AS828" i="8"/>
  <c r="AO166" i="8"/>
  <c r="AP166" i="8" s="1"/>
  <c r="AK443" i="8"/>
  <c r="AL443" i="8" s="1"/>
  <c r="AG509" i="8"/>
  <c r="AH509" i="8" s="1"/>
  <c r="AK778" i="8"/>
  <c r="AL778" i="8" s="1"/>
  <c r="Y77" i="8"/>
  <c r="Z77" i="8" s="1"/>
  <c r="AO208" i="8"/>
  <c r="AP208" i="8" s="1"/>
  <c r="AC918" i="8"/>
  <c r="AD918" i="8" s="1"/>
  <c r="AC135" i="8"/>
  <c r="AD135" i="8" s="1"/>
  <c r="AS332" i="8"/>
  <c r="AK44" i="8"/>
  <c r="AL44" i="8" s="1"/>
  <c r="Y44" i="8"/>
  <c r="Z44" i="8" s="1"/>
  <c r="AK101" i="8"/>
  <c r="AL101" i="8" s="1"/>
  <c r="AK327" i="8"/>
  <c r="AL327" i="8" s="1"/>
  <c r="AG41" i="8"/>
  <c r="AH41" i="8" s="1"/>
  <c r="AK398" i="8"/>
  <c r="AL398" i="8" s="1"/>
  <c r="AC91" i="8"/>
  <c r="AD91" i="8" s="1"/>
  <c r="AK817" i="8"/>
  <c r="AL817" i="8" s="1"/>
  <c r="AK25" i="8"/>
  <c r="AL25" i="8" s="1"/>
  <c r="AS41" i="8"/>
  <c r="AC148" i="8"/>
  <c r="AD148" i="8" s="1"/>
  <c r="AK472" i="8"/>
  <c r="AL472" i="8" s="1"/>
  <c r="AS573" i="8"/>
  <c r="AS519" i="8"/>
  <c r="AG1087" i="8"/>
  <c r="AH1087" i="8" s="1"/>
  <c r="AS941" i="8"/>
  <c r="AS369" i="8"/>
  <c r="AG512" i="8"/>
  <c r="AH512" i="8" s="1"/>
  <c r="AS214" i="8"/>
  <c r="AS53" i="8"/>
  <c r="AG674" i="8"/>
  <c r="AH674" i="8" s="1"/>
  <c r="AK1117" i="8"/>
  <c r="AL1117" i="8" s="1"/>
  <c r="Y1066" i="8"/>
  <c r="Z1066" i="8" s="1"/>
  <c r="Y1021" i="8"/>
  <c r="Z1021" i="8" s="1"/>
  <c r="AC990" i="8"/>
  <c r="AD990" i="8" s="1"/>
  <c r="AK1061" i="8"/>
  <c r="AL1061" i="8" s="1"/>
  <c r="AC1037" i="8"/>
  <c r="AD1037" i="8" s="1"/>
  <c r="AK1038" i="8"/>
  <c r="AL1038" i="8" s="1"/>
  <c r="AS318" i="8"/>
  <c r="AO644" i="8"/>
  <c r="AP644" i="8" s="1"/>
  <c r="AS558" i="8"/>
  <c r="AS624" i="8"/>
  <c r="AK300" i="8"/>
  <c r="AL300" i="8" s="1"/>
  <c r="AS727" i="8"/>
  <c r="AS726" i="8"/>
  <c r="AG726" i="8"/>
  <c r="AH726" i="8" s="1"/>
  <c r="AG1056" i="8"/>
  <c r="AH1056" i="8" s="1"/>
  <c r="Y753" i="8"/>
  <c r="Z753" i="8" s="1"/>
  <c r="AO405" i="8"/>
  <c r="AP405" i="8" s="1"/>
  <c r="AK380" i="8"/>
  <c r="AL380" i="8" s="1"/>
  <c r="AO781" i="8"/>
  <c r="AP781" i="8" s="1"/>
  <c r="AO828" i="8"/>
  <c r="AP828" i="8" s="1"/>
  <c r="AS454" i="8"/>
  <c r="AG443" i="8"/>
  <c r="AH443" i="8" s="1"/>
  <c r="AS212" i="8"/>
  <c r="AG212" i="8"/>
  <c r="AH212" i="8" s="1"/>
  <c r="AK909" i="8"/>
  <c r="AL909" i="8" s="1"/>
  <c r="Y909" i="8"/>
  <c r="Z909" i="8" s="1"/>
  <c r="AK208" i="8"/>
  <c r="AL208" i="8" s="1"/>
  <c r="AO332" i="8"/>
  <c r="AP332" i="8" s="1"/>
  <c r="AG85" i="8"/>
  <c r="AH85" i="8" s="1"/>
  <c r="AK478" i="8"/>
  <c r="AL478" i="8" s="1"/>
  <c r="Y478" i="8"/>
  <c r="Z478" i="8" s="1"/>
  <c r="AK873" i="8"/>
  <c r="AL873" i="8" s="1"/>
  <c r="AG327" i="8"/>
  <c r="AH327" i="8" s="1"/>
  <c r="AK162" i="8"/>
  <c r="AL162" i="8" s="1"/>
  <c r="AC147" i="8"/>
  <c r="AD147" i="8" s="1"/>
  <c r="AG940" i="8"/>
  <c r="AH940" i="8" s="1"/>
  <c r="AO941" i="8"/>
  <c r="AP941" i="8" s="1"/>
  <c r="AO214" i="8"/>
  <c r="AP214" i="8" s="1"/>
  <c r="AS1066" i="8"/>
  <c r="AG934" i="8"/>
  <c r="AH934" i="8" s="1"/>
  <c r="Y1037" i="8"/>
  <c r="Z1037" i="8" s="1"/>
  <c r="AO720" i="8"/>
  <c r="AP720" i="8" s="1"/>
  <c r="Y501" i="8"/>
  <c r="Z501" i="8" s="1"/>
  <c r="AO558" i="8"/>
  <c r="AP558" i="8" s="1"/>
  <c r="AG816" i="8"/>
  <c r="AH816" i="8" s="1"/>
  <c r="AG117" i="8"/>
  <c r="AH117" i="8" s="1"/>
  <c r="AC1053" i="8"/>
  <c r="AD1053" i="8" s="1"/>
  <c r="Y1073" i="8"/>
  <c r="Z1073" i="8" s="1"/>
  <c r="AG769" i="8"/>
  <c r="AH769" i="8" s="1"/>
  <c r="AK541" i="8"/>
  <c r="AL541" i="8" s="1"/>
  <c r="Y336" i="8"/>
  <c r="Z336" i="8" s="1"/>
  <c r="AC915" i="8"/>
  <c r="AD915" i="8" s="1"/>
  <c r="AS1063" i="8"/>
  <c r="AG814" i="8"/>
  <c r="AH814" i="8" s="1"/>
  <c r="Y781" i="8"/>
  <c r="Z781" i="8" s="1"/>
  <c r="AK828" i="8"/>
  <c r="AL828" i="8" s="1"/>
  <c r="Y828" i="8"/>
  <c r="Z828" i="8" s="1"/>
  <c r="AC454" i="8"/>
  <c r="AD454" i="8" s="1"/>
  <c r="AC443" i="8"/>
  <c r="AD443" i="8" s="1"/>
  <c r="AS509" i="8"/>
  <c r="AO467" i="8"/>
  <c r="AP467" i="8" s="1"/>
  <c r="AK77" i="8"/>
  <c r="AL77" i="8" s="1"/>
  <c r="AG208" i="8"/>
  <c r="AH208" i="8" s="1"/>
  <c r="AK312" i="8"/>
  <c r="AL312" i="8" s="1"/>
  <c r="Y776" i="8"/>
  <c r="Z776" i="8" s="1"/>
  <c r="Y332" i="8"/>
  <c r="Z332" i="8" s="1"/>
  <c r="Y787" i="8"/>
  <c r="Z787" i="8" s="1"/>
  <c r="AS242" i="8"/>
  <c r="AG401" i="8"/>
  <c r="AH401" i="8" s="1"/>
  <c r="AS1057" i="8"/>
  <c r="AG1057" i="8"/>
  <c r="AH1057" i="8" s="1"/>
  <c r="AG798" i="8"/>
  <c r="AH798" i="8" s="1"/>
  <c r="AK171" i="8"/>
  <c r="AL171" i="8" s="1"/>
  <c r="AG986" i="8"/>
  <c r="AH986" i="8" s="1"/>
  <c r="AG817" i="8"/>
  <c r="AH817" i="8" s="1"/>
  <c r="AS327" i="8"/>
  <c r="AO41" i="8"/>
  <c r="AP41" i="8" s="1"/>
  <c r="Y41" i="8"/>
  <c r="Z41" i="8" s="1"/>
  <c r="AC930" i="8"/>
  <c r="AD930" i="8" s="1"/>
  <c r="AO427" i="8"/>
  <c r="AP427" i="8" s="1"/>
  <c r="AK218" i="8"/>
  <c r="AL218" i="8" s="1"/>
  <c r="AO1098" i="8"/>
  <c r="AP1098" i="8" s="1"/>
  <c r="AO387" i="8"/>
  <c r="AP387" i="8" s="1"/>
  <c r="AG752" i="8"/>
  <c r="AH752" i="8" s="1"/>
  <c r="AO279" i="8"/>
  <c r="AP279" i="8" s="1"/>
  <c r="AG136" i="8"/>
  <c r="AH136" i="8" s="1"/>
  <c r="AO957" i="8"/>
  <c r="AP957" i="8" s="1"/>
  <c r="AS940" i="8"/>
  <c r="AK307" i="8"/>
  <c r="AL307" i="8" s="1"/>
  <c r="AK917" i="8"/>
  <c r="AL917" i="8" s="1"/>
  <c r="AK168" i="8"/>
  <c r="AL168" i="8" s="1"/>
  <c r="AK780" i="8"/>
  <c r="AL780" i="8" s="1"/>
  <c r="AK536" i="8"/>
  <c r="AL536" i="8" s="1"/>
  <c r="AK106" i="8"/>
  <c r="AL106" i="8" s="1"/>
  <c r="AK1065" i="8"/>
  <c r="AL1065" i="8" s="1"/>
  <c r="AK488" i="8"/>
  <c r="AL488" i="8" s="1"/>
  <c r="AK710" i="8"/>
  <c r="AL710" i="8" s="1"/>
  <c r="AO813" i="8"/>
  <c r="AP813" i="8" s="1"/>
  <c r="AS186" i="8"/>
  <c r="AG206" i="8"/>
  <c r="AH206" i="8" s="1"/>
  <c r="AG124" i="8"/>
  <c r="AH124" i="8" s="1"/>
  <c r="AK9" i="8"/>
  <c r="AL9" i="8" s="1"/>
  <c r="AG1055" i="8"/>
  <c r="AH1055" i="8" s="1"/>
  <c r="AS1009" i="8"/>
  <c r="Y239" i="8"/>
  <c r="Z239" i="8" s="1"/>
  <c r="AC460" i="8"/>
  <c r="AD460" i="8" s="1"/>
  <c r="AC784" i="8"/>
  <c r="AD784" i="8" s="1"/>
  <c r="AO148" i="8"/>
  <c r="AP148" i="8" s="1"/>
  <c r="AC313" i="8"/>
  <c r="AD313" i="8" s="1"/>
  <c r="AG43" i="8"/>
  <c r="AH43" i="8" s="1"/>
  <c r="AC379" i="8"/>
  <c r="AD379" i="8" s="1"/>
  <c r="AC500" i="8"/>
  <c r="AD500" i="8" s="1"/>
  <c r="AC276" i="8"/>
  <c r="AD276" i="8" s="1"/>
  <c r="Y502" i="8"/>
  <c r="Z502" i="8" s="1"/>
  <c r="AK936" i="8"/>
  <c r="AL936" i="8" s="1"/>
  <c r="Y1031" i="8"/>
  <c r="Z1031" i="8" s="1"/>
  <c r="AC186" i="8"/>
  <c r="AD186" i="8" s="1"/>
  <c r="AO195" i="8"/>
  <c r="AP195" i="8" s="1"/>
  <c r="AC883" i="8"/>
  <c r="AD883" i="8" s="1"/>
  <c r="AS124" i="8"/>
  <c r="AO74" i="8"/>
  <c r="AP74" i="8" s="1"/>
  <c r="AG763" i="8"/>
  <c r="AH763" i="8" s="1"/>
  <c r="AK882" i="8"/>
  <c r="AL882" i="8" s="1"/>
  <c r="Y930" i="8"/>
  <c r="Z930" i="8" s="1"/>
  <c r="AK148" i="8"/>
  <c r="AL148" i="8" s="1"/>
  <c r="Y148" i="8"/>
  <c r="Z148" i="8" s="1"/>
  <c r="AC43" i="8"/>
  <c r="AD43" i="8" s="1"/>
  <c r="AK118" i="8"/>
  <c r="AL118" i="8" s="1"/>
  <c r="Y147" i="8"/>
  <c r="Z147" i="8" s="1"/>
  <c r="AK387" i="8"/>
  <c r="AL387" i="8" s="1"/>
  <c r="AK178" i="8"/>
  <c r="AL178" i="8" s="1"/>
  <c r="Y304" i="8"/>
  <c r="Z304" i="8" s="1"/>
  <c r="AK279" i="8"/>
  <c r="AL279" i="8" s="1"/>
  <c r="AK1098" i="8"/>
  <c r="AL1098" i="8" s="1"/>
  <c r="Y91" i="8"/>
  <c r="Z91" i="8" s="1"/>
  <c r="AK957" i="8"/>
  <c r="AL957" i="8" s="1"/>
  <c r="AG307" i="8"/>
  <c r="AH307" i="8" s="1"/>
  <c r="AC362" i="8"/>
  <c r="AD362" i="8" s="1"/>
  <c r="AS917" i="8"/>
  <c r="AG917" i="8"/>
  <c r="AH917" i="8" s="1"/>
  <c r="AG786" i="8"/>
  <c r="AH786" i="8" s="1"/>
  <c r="AS1097" i="8"/>
  <c r="AS751" i="8"/>
  <c r="AG780" i="8"/>
  <c r="AH780" i="8" s="1"/>
  <c r="AS536" i="8"/>
  <c r="AG42" i="8"/>
  <c r="AH42" i="8" s="1"/>
  <c r="AS365" i="8"/>
  <c r="AG106" i="8"/>
  <c r="AH106" i="8" s="1"/>
  <c r="AS740" i="8"/>
  <c r="AG1065" i="8"/>
  <c r="AH1065" i="8" s="1"/>
  <c r="AS488" i="8"/>
  <c r="AG710" i="8"/>
  <c r="AH710" i="8" s="1"/>
  <c r="AO395" i="8"/>
  <c r="AP395" i="8" s="1"/>
  <c r="AC395" i="8"/>
  <c r="AD395" i="8" s="1"/>
  <c r="AO186" i="8"/>
  <c r="AP186" i="8" s="1"/>
  <c r="AO124" i="8"/>
  <c r="AP124" i="8" s="1"/>
  <c r="AG846" i="8"/>
  <c r="AH846" i="8" s="1"/>
  <c r="AG9" i="8"/>
  <c r="AH9" i="8" s="1"/>
  <c r="AC213" i="8"/>
  <c r="AD213" i="8" s="1"/>
  <c r="AG200" i="8"/>
  <c r="AH200" i="8" s="1"/>
  <c r="Y860" i="8"/>
  <c r="Z860" i="8" s="1"/>
  <c r="AS147" i="8"/>
  <c r="AG387" i="8"/>
  <c r="AH387" i="8" s="1"/>
  <c r="AS304" i="8"/>
  <c r="AG279" i="8"/>
  <c r="AH279" i="8" s="1"/>
  <c r="AS91" i="8"/>
  <c r="AG957" i="8"/>
  <c r="AH957" i="8" s="1"/>
  <c r="AC307" i="8"/>
  <c r="AD307" i="8" s="1"/>
  <c r="Y448" i="8"/>
  <c r="Z448" i="8" s="1"/>
  <c r="AC917" i="8"/>
  <c r="AD917" i="8" s="1"/>
  <c r="AC1097" i="8"/>
  <c r="AD1097" i="8" s="1"/>
  <c r="AC365" i="8"/>
  <c r="AD365" i="8" s="1"/>
  <c r="AC710" i="8"/>
  <c r="AD710" i="8" s="1"/>
  <c r="AS936" i="8"/>
  <c r="AG813" i="8"/>
  <c r="AH813" i="8" s="1"/>
  <c r="AK186" i="8"/>
  <c r="AL186" i="8" s="1"/>
  <c r="AC846" i="8"/>
  <c r="AD846" i="8" s="1"/>
  <c r="AS296" i="8"/>
  <c r="AS705" i="8"/>
  <c r="AG783" i="8"/>
  <c r="AH783" i="8" s="1"/>
  <c r="Y395" i="8"/>
  <c r="Z395" i="8" s="1"/>
  <c r="AO883" i="8"/>
  <c r="AP883" i="8" s="1"/>
  <c r="AK487" i="8"/>
  <c r="AL487" i="8" s="1"/>
  <c r="Y171" i="8"/>
  <c r="Z171" i="8" s="1"/>
  <c r="AO986" i="8"/>
  <c r="AP986" i="8" s="1"/>
  <c r="Y844" i="8"/>
  <c r="Z844" i="8" s="1"/>
  <c r="AC397" i="8"/>
  <c r="AD397" i="8" s="1"/>
  <c r="AC873" i="8"/>
  <c r="AD873" i="8" s="1"/>
  <c r="AS763" i="8"/>
  <c r="AO294" i="8"/>
  <c r="AP294" i="8" s="1"/>
  <c r="AC882" i="8"/>
  <c r="AD882" i="8" s="1"/>
  <c r="AS333" i="8"/>
  <c r="AO43" i="8"/>
  <c r="AP43" i="8" s="1"/>
  <c r="AO162" i="8"/>
  <c r="AP162" i="8" s="1"/>
  <c r="AC162" i="8"/>
  <c r="AD162" i="8" s="1"/>
  <c r="AO246" i="8"/>
  <c r="AP246" i="8" s="1"/>
  <c r="AC472" i="8"/>
  <c r="AD472" i="8" s="1"/>
  <c r="AO26" i="8"/>
  <c r="AP26" i="8" s="1"/>
  <c r="AC398" i="8"/>
  <c r="AD398" i="8" s="1"/>
  <c r="AO134" i="8"/>
  <c r="AP134" i="8" s="1"/>
  <c r="AS201" i="8"/>
  <c r="AO653" i="8"/>
  <c r="AP653" i="8" s="1"/>
  <c r="AC653" i="8"/>
  <c r="AD653" i="8" s="1"/>
  <c r="AO1097" i="8"/>
  <c r="AP1097" i="8" s="1"/>
  <c r="AO368" i="8"/>
  <c r="AP368" i="8" s="1"/>
  <c r="AO193" i="8"/>
  <c r="AP193" i="8" s="1"/>
  <c r="AC193" i="8"/>
  <c r="AD193" i="8" s="1"/>
  <c r="AO365" i="8"/>
  <c r="AP365" i="8" s="1"/>
  <c r="AC488" i="8"/>
  <c r="AD488" i="8" s="1"/>
  <c r="AO388" i="8"/>
  <c r="AP388" i="8" s="1"/>
  <c r="AO474" i="8"/>
  <c r="AP474" i="8" s="1"/>
  <c r="AC474" i="8"/>
  <c r="AD474" i="8" s="1"/>
  <c r="AO360" i="8"/>
  <c r="AP360" i="8" s="1"/>
  <c r="AG1031" i="8"/>
  <c r="AH1031" i="8" s="1"/>
  <c r="AS141" i="8"/>
  <c r="Y38" i="8"/>
  <c r="Z38" i="8" s="1"/>
  <c r="Y846" i="8"/>
  <c r="Z846" i="8" s="1"/>
  <c r="AO899" i="8"/>
  <c r="AP899" i="8" s="1"/>
  <c r="Y880" i="8"/>
  <c r="Z880" i="8" s="1"/>
  <c r="AO400" i="8"/>
  <c r="AP400" i="8" s="1"/>
  <c r="AS218" i="8"/>
  <c r="AK246" i="8"/>
  <c r="AL246" i="8" s="1"/>
  <c r="AS760" i="8"/>
  <c r="AK26" i="8"/>
  <c r="AL26" i="8" s="1"/>
  <c r="AK134" i="8"/>
  <c r="AL134" i="8" s="1"/>
  <c r="Y653" i="8"/>
  <c r="Z653" i="8" s="1"/>
  <c r="AK751" i="8"/>
  <c r="AL751" i="8" s="1"/>
  <c r="Y780" i="8"/>
  <c r="Z780" i="8" s="1"/>
  <c r="AK740" i="8"/>
  <c r="AL740" i="8" s="1"/>
  <c r="Y1065" i="8"/>
  <c r="Z1065" i="8" s="1"/>
  <c r="AK360" i="8"/>
  <c r="AL360" i="8" s="1"/>
  <c r="AO141" i="8"/>
  <c r="AP141" i="8" s="1"/>
  <c r="AS200" i="8"/>
  <c r="AG927" i="8"/>
  <c r="AH927" i="8" s="1"/>
  <c r="AG992" i="8"/>
  <c r="AH992" i="8" s="1"/>
  <c r="AK47" i="8"/>
  <c r="AL47" i="8" s="1"/>
  <c r="Y494" i="8"/>
  <c r="Z494" i="8" s="1"/>
  <c r="AK239" i="8"/>
  <c r="AL239" i="8" s="1"/>
  <c r="Y322" i="8"/>
  <c r="Z322" i="8" s="1"/>
  <c r="AK884" i="8"/>
  <c r="AL884" i="8" s="1"/>
  <c r="AK937" i="8"/>
  <c r="AL937" i="8" s="1"/>
  <c r="AO576" i="8"/>
  <c r="AP576" i="8" s="1"/>
  <c r="Y576" i="8"/>
  <c r="Z576" i="8" s="1"/>
  <c r="AO642" i="8"/>
  <c r="AP642" i="8" s="1"/>
  <c r="AC1079" i="8"/>
  <c r="AD1079" i="8" s="1"/>
  <c r="AO87" i="8"/>
  <c r="AP87" i="8" s="1"/>
  <c r="AC296" i="8"/>
  <c r="AD296" i="8" s="1"/>
  <c r="AO784" i="8"/>
  <c r="AP784" i="8" s="1"/>
  <c r="AC806" i="8"/>
  <c r="AD806" i="8" s="1"/>
  <c r="AS191" i="8"/>
  <c r="AG705" i="8"/>
  <c r="AH705" i="8" s="1"/>
  <c r="AG187" i="8"/>
  <c r="AH187" i="8" s="1"/>
  <c r="AS783" i="8"/>
  <c r="AS831" i="8"/>
  <c r="AG62" i="8"/>
  <c r="AH62" i="8" s="1"/>
  <c r="AS966" i="8"/>
  <c r="AK559" i="8"/>
  <c r="AL559" i="8" s="1"/>
  <c r="Y39" i="8"/>
  <c r="Z39" i="8" s="1"/>
  <c r="AK860" i="8"/>
  <c r="AL860" i="8" s="1"/>
  <c r="Y74" i="8"/>
  <c r="Z74" i="8" s="1"/>
  <c r="AK682" i="8"/>
  <c r="AL682" i="8" s="1"/>
  <c r="Y400" i="8"/>
  <c r="Z400" i="8" s="1"/>
  <c r="AK926" i="8"/>
  <c r="AL926" i="8" s="1"/>
  <c r="Y33" i="8"/>
  <c r="Z33" i="8" s="1"/>
  <c r="AC825" i="8"/>
  <c r="AD825" i="8" s="1"/>
  <c r="AO525" i="8"/>
  <c r="AP525" i="8" s="1"/>
  <c r="AS441" i="8"/>
  <c r="AG574" i="8"/>
  <c r="AH574" i="8" s="1"/>
  <c r="AG807" i="8"/>
  <c r="AH807" i="8" s="1"/>
  <c r="AK339" i="8"/>
  <c r="AL339" i="8" s="1"/>
  <c r="AG713" i="8"/>
  <c r="AH713" i="8" s="1"/>
  <c r="AK546" i="8"/>
  <c r="AL546" i="8" s="1"/>
  <c r="Y1115" i="8"/>
  <c r="Z1115" i="8" s="1"/>
  <c r="AK699" i="8"/>
  <c r="AL699" i="8" s="1"/>
  <c r="AG949" i="8"/>
  <c r="AH949" i="8" s="1"/>
  <c r="Y1110" i="8"/>
  <c r="Z1110" i="8" s="1"/>
  <c r="Y1027" i="8"/>
  <c r="Z1027" i="8" s="1"/>
  <c r="AO697" i="8"/>
  <c r="AP697" i="8" s="1"/>
  <c r="AC812" i="8"/>
  <c r="AD812" i="8" s="1"/>
  <c r="Y993" i="8"/>
  <c r="Z993" i="8" s="1"/>
  <c r="Y863" i="8"/>
  <c r="Z863" i="8" s="1"/>
  <c r="Y1042" i="8"/>
  <c r="Z1042" i="8" s="1"/>
  <c r="Y750" i="8"/>
  <c r="Z750" i="8" s="1"/>
  <c r="Y485" i="8"/>
  <c r="Z485" i="8" s="1"/>
  <c r="AO1071" i="8"/>
  <c r="AP1071" i="8" s="1"/>
  <c r="AO703" i="8"/>
  <c r="AP703" i="8" s="1"/>
  <c r="AC703" i="8"/>
  <c r="AD703" i="8" s="1"/>
  <c r="AO510" i="8"/>
  <c r="AP510" i="8" s="1"/>
  <c r="AC184" i="8"/>
  <c r="AD184" i="8" s="1"/>
  <c r="AC910" i="8"/>
  <c r="AD910" i="8" s="1"/>
  <c r="AS982" i="8"/>
  <c r="AG1043" i="8"/>
  <c r="AH1043" i="8" s="1"/>
  <c r="AC262" i="8"/>
  <c r="AD262" i="8" s="1"/>
  <c r="Y961" i="8"/>
  <c r="Z961" i="8" s="1"/>
  <c r="Y130" i="8"/>
  <c r="Z130" i="8" s="1"/>
  <c r="AC1055" i="8"/>
  <c r="AD1055" i="8" s="1"/>
  <c r="AS992" i="8"/>
  <c r="AG47" i="8"/>
  <c r="AH47" i="8" s="1"/>
  <c r="AS403" i="8"/>
  <c r="AG239" i="8"/>
  <c r="AH239" i="8" s="1"/>
  <c r="AK322" i="8"/>
  <c r="AL322" i="8" s="1"/>
  <c r="AK576" i="8"/>
  <c r="AL576" i="8" s="1"/>
  <c r="Y460" i="8"/>
  <c r="Z460" i="8" s="1"/>
  <c r="AK87" i="8"/>
  <c r="AL87" i="8" s="1"/>
  <c r="AO296" i="8"/>
  <c r="AP296" i="8" s="1"/>
  <c r="Y296" i="8"/>
  <c r="Z296" i="8" s="1"/>
  <c r="AO191" i="8"/>
  <c r="AP191" i="8" s="1"/>
  <c r="AC705" i="8"/>
  <c r="AD705" i="8" s="1"/>
  <c r="AO496" i="8"/>
  <c r="AP496" i="8" s="1"/>
  <c r="AC469" i="8"/>
  <c r="AD469" i="8" s="1"/>
  <c r="AO1083" i="8"/>
  <c r="AP1083" i="8" s="1"/>
  <c r="AO783" i="8"/>
  <c r="AP783" i="8" s="1"/>
  <c r="AS6" i="8"/>
  <c r="AG559" i="8"/>
  <c r="AH559" i="8" s="1"/>
  <c r="AS424" i="8"/>
  <c r="AC611" i="8"/>
  <c r="AD611" i="8" s="1"/>
  <c r="AS725" i="8"/>
  <c r="AG80" i="8"/>
  <c r="AH80" i="8" s="1"/>
  <c r="AS39" i="8"/>
  <c r="AK74" i="8"/>
  <c r="AL74" i="8" s="1"/>
  <c r="Y825" i="8"/>
  <c r="Z825" i="8" s="1"/>
  <c r="AK525" i="8"/>
  <c r="AL525" i="8" s="1"/>
  <c r="Y490" i="8"/>
  <c r="Z490" i="8" s="1"/>
  <c r="AO441" i="8"/>
  <c r="AP441" i="8" s="1"/>
  <c r="AC574" i="8"/>
  <c r="AD574" i="8" s="1"/>
  <c r="AO681" i="8"/>
  <c r="AP681" i="8" s="1"/>
  <c r="AC549" i="8"/>
  <c r="AD549" i="8" s="1"/>
  <c r="AO980" i="8"/>
  <c r="AP980" i="8" s="1"/>
  <c r="AC1062" i="8"/>
  <c r="AD1062" i="8" s="1"/>
  <c r="AO1094" i="8"/>
  <c r="AP1094" i="8" s="1"/>
  <c r="AS807" i="8"/>
  <c r="AG526" i="8"/>
  <c r="AH526" i="8" s="1"/>
  <c r="AK908" i="8"/>
  <c r="AL908" i="8" s="1"/>
  <c r="Y1112" i="8"/>
  <c r="Z1112" i="8" s="1"/>
  <c r="AK812" i="8"/>
  <c r="AL812" i="8" s="1"/>
  <c r="Y812" i="8"/>
  <c r="Z812" i="8" s="1"/>
  <c r="AK731" i="8"/>
  <c r="AL731" i="8" s="1"/>
  <c r="AG863" i="8"/>
  <c r="AH863" i="8" s="1"/>
  <c r="AG169" i="8"/>
  <c r="AH169" i="8" s="1"/>
  <c r="AG670" i="8"/>
  <c r="AH670" i="8" s="1"/>
  <c r="AK680" i="8"/>
  <c r="AL680" i="8" s="1"/>
  <c r="AK1071" i="8"/>
  <c r="AL1071" i="8" s="1"/>
  <c r="Y703" i="8"/>
  <c r="Z703" i="8" s="1"/>
  <c r="Y736" i="8"/>
  <c r="Z736" i="8" s="1"/>
  <c r="Y910" i="8"/>
  <c r="Z910" i="8" s="1"/>
  <c r="AO1107" i="8"/>
  <c r="AP1107" i="8" s="1"/>
  <c r="AO634" i="8"/>
  <c r="AP634" i="8" s="1"/>
  <c r="AC634" i="8"/>
  <c r="AD634" i="8" s="1"/>
  <c r="AO982" i="8"/>
  <c r="AP982" i="8" s="1"/>
  <c r="AC1043" i="8"/>
  <c r="AD1043" i="8" s="1"/>
  <c r="AS1096" i="8"/>
  <c r="AK433" i="8"/>
  <c r="AL433" i="8" s="1"/>
  <c r="Y19" i="8"/>
  <c r="Z19" i="8" s="1"/>
  <c r="AK854" i="8"/>
  <c r="AL854" i="8" s="1"/>
  <c r="AO213" i="8"/>
  <c r="AP213" i="8" s="1"/>
  <c r="Y213" i="8"/>
  <c r="Z213" i="8" s="1"/>
  <c r="AO1108" i="8"/>
  <c r="AP1108" i="8" s="1"/>
  <c r="AC381" i="8"/>
  <c r="AD381" i="8" s="1"/>
  <c r="AO200" i="8"/>
  <c r="AP200" i="8" s="1"/>
  <c r="AC927" i="8"/>
  <c r="AD927" i="8" s="1"/>
  <c r="AO992" i="8"/>
  <c r="AP992" i="8" s="1"/>
  <c r="AC47" i="8"/>
  <c r="AD47" i="8" s="1"/>
  <c r="AS848" i="8"/>
  <c r="AG1106" i="8"/>
  <c r="AH1106" i="8" s="1"/>
  <c r="AG884" i="8"/>
  <c r="AH884" i="8" s="1"/>
  <c r="AS937" i="8"/>
  <c r="AG576" i="8"/>
  <c r="AH576" i="8" s="1"/>
  <c r="AK866" i="8"/>
  <c r="AL866" i="8" s="1"/>
  <c r="AG431" i="8"/>
  <c r="AH431" i="8" s="1"/>
  <c r="AS169" i="8"/>
  <c r="AC670" i="8"/>
  <c r="AD670" i="8" s="1"/>
  <c r="AG979" i="8"/>
  <c r="AH979" i="8" s="1"/>
  <c r="AK881" i="8"/>
  <c r="AL881" i="8" s="1"/>
  <c r="AO311" i="8"/>
  <c r="AP311" i="8" s="1"/>
  <c r="Y514" i="8"/>
  <c r="Z514" i="8" s="1"/>
  <c r="AO68" i="8"/>
  <c r="AP68" i="8" s="1"/>
  <c r="AK1108" i="8"/>
  <c r="AL1108" i="8" s="1"/>
  <c r="Y381" i="8"/>
  <c r="Z381" i="8" s="1"/>
  <c r="AK296" i="8"/>
  <c r="AL296" i="8" s="1"/>
  <c r="Y1033" i="8"/>
  <c r="Z1033" i="8" s="1"/>
  <c r="AK496" i="8"/>
  <c r="AL496" i="8" s="1"/>
  <c r="AO469" i="8"/>
  <c r="AP469" i="8" s="1"/>
  <c r="Y469" i="8"/>
  <c r="Z469" i="8" s="1"/>
  <c r="Y187" i="8"/>
  <c r="Z187" i="8" s="1"/>
  <c r="AK747" i="8"/>
  <c r="AL747" i="8" s="1"/>
  <c r="Y639" i="8"/>
  <c r="Z639" i="8" s="1"/>
  <c r="AC966" i="8"/>
  <c r="AD966" i="8" s="1"/>
  <c r="AS860" i="8"/>
  <c r="AG74" i="8"/>
  <c r="AH74" i="8" s="1"/>
  <c r="AS968" i="8"/>
  <c r="AG33" i="8"/>
  <c r="AH33" i="8" s="1"/>
  <c r="AS825" i="8"/>
  <c r="AK490" i="8"/>
  <c r="AL490" i="8" s="1"/>
  <c r="AO549" i="8"/>
  <c r="AP549" i="8" s="1"/>
  <c r="AO807" i="8"/>
  <c r="AP807" i="8" s="1"/>
  <c r="AC526" i="8"/>
  <c r="AD526" i="8" s="1"/>
  <c r="AO609" i="8"/>
  <c r="AP609" i="8" s="1"/>
  <c r="AC339" i="8"/>
  <c r="AD339" i="8" s="1"/>
  <c r="AC716" i="8"/>
  <c r="AD716" i="8" s="1"/>
  <c r="AS897" i="8"/>
  <c r="AC546" i="8"/>
  <c r="AD546" i="8" s="1"/>
  <c r="AS699" i="8"/>
  <c r="AO949" i="8"/>
  <c r="AP949" i="8" s="1"/>
  <c r="AC462" i="8"/>
  <c r="AD462" i="8" s="1"/>
  <c r="AG1110" i="8"/>
  <c r="AH1110" i="8" s="1"/>
  <c r="AS1027" i="8"/>
  <c r="AG1112" i="8"/>
  <c r="AH1112" i="8" s="1"/>
  <c r="AS731" i="8"/>
  <c r="AG731" i="8"/>
  <c r="AH731" i="8" s="1"/>
  <c r="AO169" i="8"/>
  <c r="AP169" i="8" s="1"/>
  <c r="AG680" i="8"/>
  <c r="AH680" i="8" s="1"/>
  <c r="AG485" i="8"/>
  <c r="AH485" i="8" s="1"/>
  <c r="AS979" i="8"/>
  <c r="AK184" i="8"/>
  <c r="AL184" i="8" s="1"/>
  <c r="AG736" i="8"/>
  <c r="AH736" i="8" s="1"/>
  <c r="AK1107" i="8"/>
  <c r="AL1107" i="8" s="1"/>
  <c r="Y634" i="8"/>
  <c r="Z634" i="8" s="1"/>
  <c r="AG866" i="8"/>
  <c r="AH866" i="8" s="1"/>
  <c r="AS460" i="8"/>
  <c r="Y783" i="8"/>
  <c r="Z783" i="8" s="1"/>
  <c r="AC1001" i="8"/>
  <c r="AD1001" i="8" s="1"/>
  <c r="AO725" i="8"/>
  <c r="AP725" i="8" s="1"/>
  <c r="AC80" i="8"/>
  <c r="AD80" i="8" s="1"/>
  <c r="AS682" i="8"/>
  <c r="AG400" i="8"/>
  <c r="AH400" i="8" s="1"/>
  <c r="Y1007" i="8"/>
  <c r="Z1007" i="8" s="1"/>
  <c r="AK980" i="8"/>
  <c r="AL980" i="8" s="1"/>
  <c r="Y1062" i="8"/>
  <c r="Z1062" i="8" s="1"/>
  <c r="AC564" i="8"/>
  <c r="AD564" i="8" s="1"/>
  <c r="AG213" i="8"/>
  <c r="AH213" i="8" s="1"/>
  <c r="AG1009" i="8"/>
  <c r="AH1009" i="8" s="1"/>
  <c r="AK973" i="8"/>
  <c r="AL973" i="8" s="1"/>
  <c r="Y105" i="8"/>
  <c r="Z105" i="8" s="1"/>
  <c r="AK992" i="8"/>
  <c r="AL992" i="8" s="1"/>
  <c r="Y47" i="8"/>
  <c r="Z47" i="8" s="1"/>
  <c r="AK848" i="8"/>
  <c r="AL848" i="8" s="1"/>
  <c r="Y1106" i="8"/>
  <c r="Z1106" i="8" s="1"/>
  <c r="AC494" i="8"/>
  <c r="AD494" i="8" s="1"/>
  <c r="AO964" i="8"/>
  <c r="AP964" i="8" s="1"/>
  <c r="AO1017" i="8"/>
  <c r="AP1017" i="8" s="1"/>
  <c r="AC1017" i="8"/>
  <c r="AD1017" i="8" s="1"/>
  <c r="AO937" i="8"/>
  <c r="AP937" i="8" s="1"/>
  <c r="AC576" i="8"/>
  <c r="AD576" i="8" s="1"/>
  <c r="AO45" i="8"/>
  <c r="AP45" i="8" s="1"/>
  <c r="AC866" i="8"/>
  <c r="AD866" i="8" s="1"/>
  <c r="AS642" i="8"/>
  <c r="AG1079" i="8"/>
  <c r="AH1079" i="8" s="1"/>
  <c r="AG191" i="8"/>
  <c r="AH191" i="8" s="1"/>
  <c r="AK469" i="8"/>
  <c r="AL469" i="8" s="1"/>
  <c r="AK187" i="8"/>
  <c r="AL187" i="8" s="1"/>
  <c r="Y966" i="8"/>
  <c r="Z966" i="8" s="1"/>
  <c r="AK6" i="8"/>
  <c r="AL6" i="8" s="1"/>
  <c r="Y559" i="8"/>
  <c r="Z559" i="8" s="1"/>
  <c r="AK611" i="8"/>
  <c r="AL611" i="8" s="1"/>
  <c r="Y1001" i="8"/>
  <c r="Z1001" i="8" s="1"/>
  <c r="AK725" i="8"/>
  <c r="AL725" i="8" s="1"/>
  <c r="Y80" i="8"/>
  <c r="Z80" i="8" s="1"/>
  <c r="AC39" i="8"/>
  <c r="AD39" i="8" s="1"/>
  <c r="AS525" i="8"/>
  <c r="AG490" i="8"/>
  <c r="AH490" i="8" s="1"/>
  <c r="AS797" i="8"/>
  <c r="AG441" i="8"/>
  <c r="AH441" i="8" s="1"/>
  <c r="AK549" i="8"/>
  <c r="AL549" i="8" s="1"/>
  <c r="AG980" i="8"/>
  <c r="AH980" i="8" s="1"/>
  <c r="Y1094" i="8"/>
  <c r="Z1094" i="8" s="1"/>
  <c r="AO339" i="8"/>
  <c r="AP339" i="8" s="1"/>
  <c r="AC908" i="8"/>
  <c r="AD908" i="8" s="1"/>
  <c r="AK949" i="8"/>
  <c r="AL949" i="8" s="1"/>
  <c r="AO1110" i="8"/>
  <c r="AP1110" i="8" s="1"/>
  <c r="AC1110" i="8"/>
  <c r="AD1110" i="8" s="1"/>
  <c r="AO1027" i="8"/>
  <c r="AP1027" i="8" s="1"/>
  <c r="AC1027" i="8"/>
  <c r="AD1027" i="8" s="1"/>
  <c r="AC1014" i="8"/>
  <c r="AD1014" i="8" s="1"/>
  <c r="AS697" i="8"/>
  <c r="AS1116" i="8"/>
  <c r="AC637" i="8"/>
  <c r="AD637" i="8" s="1"/>
  <c r="AS993" i="8"/>
  <c r="AO431" i="8"/>
  <c r="AP431" i="8" s="1"/>
  <c r="AO670" i="8"/>
  <c r="AP670" i="8" s="1"/>
  <c r="AO1042" i="8"/>
  <c r="AP1042" i="8" s="1"/>
  <c r="AC1042" i="8"/>
  <c r="AD1042" i="8" s="1"/>
  <c r="AO610" i="8"/>
  <c r="AP610" i="8" s="1"/>
  <c r="AC680" i="8"/>
  <c r="AD680" i="8" s="1"/>
  <c r="AC485" i="8"/>
  <c r="AD485" i="8" s="1"/>
  <c r="AS510" i="8"/>
  <c r="AG184" i="8"/>
  <c r="AH184" i="8" s="1"/>
  <c r="AS910" i="8"/>
  <c r="AG910" i="8"/>
  <c r="AH910" i="8" s="1"/>
  <c r="AG1107" i="8"/>
  <c r="AH1107" i="8" s="1"/>
  <c r="AK1043" i="8"/>
  <c r="AL1043" i="8" s="1"/>
  <c r="AC142" i="8"/>
  <c r="AD142" i="8" s="1"/>
  <c r="AO905" i="8"/>
  <c r="AP905" i="8" s="1"/>
  <c r="AO450" i="8"/>
  <c r="AP450" i="8" s="1"/>
  <c r="AG262" i="8"/>
  <c r="AH262" i="8" s="1"/>
  <c r="AK824" i="8"/>
  <c r="AL824" i="8" s="1"/>
  <c r="Y340" i="8"/>
  <c r="Z340" i="8" s="1"/>
  <c r="Y606" i="8"/>
  <c r="Z606" i="8" s="1"/>
  <c r="Y636" i="8"/>
  <c r="Z636" i="8" s="1"/>
  <c r="AO649" i="8"/>
  <c r="AP649" i="8" s="1"/>
  <c r="AO627" i="8"/>
  <c r="AP627" i="8" s="1"/>
  <c r="AC627" i="8"/>
  <c r="AD627" i="8" s="1"/>
  <c r="AO351" i="8"/>
  <c r="AP351" i="8" s="1"/>
  <c r="AC648" i="8"/>
  <c r="AD648" i="8" s="1"/>
  <c r="Y1064" i="8"/>
  <c r="Z1064" i="8" s="1"/>
  <c r="AK961" i="8"/>
  <c r="AL961" i="8" s="1"/>
  <c r="AK71" i="8"/>
  <c r="AL71" i="8" s="1"/>
  <c r="AK436" i="8"/>
  <c r="AL436" i="8" s="1"/>
  <c r="AG225" i="8"/>
  <c r="AH225" i="8" s="1"/>
  <c r="AG418" i="8"/>
  <c r="AH418" i="8" s="1"/>
  <c r="AS766" i="8"/>
  <c r="AC766" i="8"/>
  <c r="AD766" i="8" s="1"/>
  <c r="AO974" i="8"/>
  <c r="AP974" i="8" s="1"/>
  <c r="AS719" i="8"/>
  <c r="AC1081" i="8"/>
  <c r="AD1081" i="8" s="1"/>
  <c r="Y658" i="8"/>
  <c r="Z658" i="8" s="1"/>
  <c r="AK130" i="8"/>
  <c r="AL130" i="8" s="1"/>
  <c r="AK543" i="8"/>
  <c r="AL543" i="8" s="1"/>
  <c r="AK584" i="8"/>
  <c r="AL584" i="8" s="1"/>
  <c r="Y948" i="8"/>
  <c r="Z948" i="8" s="1"/>
  <c r="AK514" i="8"/>
  <c r="AL514" i="8" s="1"/>
  <c r="Y353" i="8"/>
  <c r="Z353" i="8" s="1"/>
  <c r="AC68" i="8"/>
  <c r="AD68" i="8" s="1"/>
  <c r="AC183" i="8"/>
  <c r="AD183" i="8" s="1"/>
  <c r="AO72" i="8"/>
  <c r="AP72" i="8" s="1"/>
  <c r="AC319" i="8"/>
  <c r="AD319" i="8" s="1"/>
  <c r="AC888" i="8"/>
  <c r="AD888" i="8" s="1"/>
  <c r="AS938" i="8"/>
  <c r="AG996" i="8"/>
  <c r="AH996" i="8" s="1"/>
  <c r="AS411" i="8"/>
  <c r="AS893" i="8"/>
  <c r="AK886" i="8"/>
  <c r="AL886" i="8" s="1"/>
  <c r="AS1046" i="8"/>
  <c r="AG1046" i="8"/>
  <c r="AH1046" i="8" s="1"/>
  <c r="AS1103" i="8"/>
  <c r="AG738" i="8"/>
  <c r="AH738" i="8" s="1"/>
  <c r="AS233" i="8"/>
  <c r="AK942" i="8"/>
  <c r="AL942" i="8" s="1"/>
  <c r="AG809" i="8"/>
  <c r="AH809" i="8" s="1"/>
  <c r="AS800" i="8"/>
  <c r="AG687" i="8"/>
  <c r="AH687" i="8" s="1"/>
  <c r="AS223" i="8"/>
  <c r="AG438" i="8"/>
  <c r="AH438" i="8" s="1"/>
  <c r="AO203" i="8"/>
  <c r="AP203" i="8" s="1"/>
  <c r="AK351" i="8"/>
  <c r="AL351" i="8" s="1"/>
  <c r="Y648" i="8"/>
  <c r="Z648" i="8" s="1"/>
  <c r="AK1002" i="8"/>
  <c r="AL1002" i="8" s="1"/>
  <c r="AC418" i="8"/>
  <c r="AD418" i="8" s="1"/>
  <c r="AK668" i="8"/>
  <c r="AL668" i="8" s="1"/>
  <c r="AS114" i="8"/>
  <c r="AS51" i="8"/>
  <c r="AG584" i="8"/>
  <c r="AH584" i="8" s="1"/>
  <c r="AK112" i="8"/>
  <c r="AL112" i="8" s="1"/>
  <c r="Y1032" i="8"/>
  <c r="Z1032" i="8" s="1"/>
  <c r="AO654" i="8"/>
  <c r="AP654" i="8" s="1"/>
  <c r="Y1010" i="8"/>
  <c r="Z1010" i="8" s="1"/>
  <c r="AG527" i="8"/>
  <c r="AH527" i="8" s="1"/>
  <c r="AS881" i="8"/>
  <c r="AG881" i="8"/>
  <c r="AH881" i="8" s="1"/>
  <c r="AS142" i="8"/>
  <c r="AG824" i="8"/>
  <c r="AH824" i="8" s="1"/>
  <c r="AG606" i="8"/>
  <c r="AH606" i="8" s="1"/>
  <c r="AG961" i="8"/>
  <c r="AH961" i="8" s="1"/>
  <c r="AC225" i="8"/>
  <c r="AD225" i="8" s="1"/>
  <c r="AO145" i="8"/>
  <c r="AP145" i="8" s="1"/>
  <c r="Y1096" i="8"/>
  <c r="Z1096" i="8" s="1"/>
  <c r="AO719" i="8"/>
  <c r="AP719" i="8" s="1"/>
  <c r="AG130" i="8"/>
  <c r="AH130" i="8" s="1"/>
  <c r="AG901" i="8"/>
  <c r="AH901" i="8" s="1"/>
  <c r="AS948" i="8"/>
  <c r="AG514" i="8"/>
  <c r="AH514" i="8" s="1"/>
  <c r="AK350" i="8"/>
  <c r="AL350" i="8" s="1"/>
  <c r="Y197" i="8"/>
  <c r="Z197" i="8" s="1"/>
  <c r="AK72" i="8"/>
  <c r="AL72" i="8" s="1"/>
  <c r="AC996" i="8"/>
  <c r="AD996" i="8" s="1"/>
  <c r="AO411" i="8"/>
  <c r="AP411" i="8" s="1"/>
  <c r="AG329" i="8"/>
  <c r="AH329" i="8" s="1"/>
  <c r="AS1059" i="8"/>
  <c r="AO588" i="8"/>
  <c r="AP588" i="8" s="1"/>
  <c r="AC803" i="8"/>
  <c r="AD803" i="8" s="1"/>
  <c r="AS708" i="8"/>
  <c r="AG708" i="8"/>
  <c r="AH708" i="8" s="1"/>
  <c r="AS409" i="8"/>
  <c r="AS942" i="8"/>
  <c r="Y10" i="8"/>
  <c r="Z10" i="8" s="1"/>
  <c r="AK204" i="8"/>
  <c r="AL204" i="8" s="1"/>
  <c r="AO27" i="8"/>
  <c r="AP27" i="8" s="1"/>
  <c r="AG613" i="8"/>
  <c r="AH613" i="8" s="1"/>
  <c r="AG127" i="8"/>
  <c r="AH127" i="8" s="1"/>
  <c r="AG67" i="8"/>
  <c r="AH67" i="8" s="1"/>
  <c r="AG122" i="8"/>
  <c r="AH122" i="8" s="1"/>
  <c r="AS1111" i="8"/>
  <c r="AS841" i="8"/>
  <c r="AG94" i="8"/>
  <c r="AH94" i="8" s="1"/>
  <c r="AS122" i="8"/>
  <c r="AC881" i="8"/>
  <c r="AD881" i="8" s="1"/>
  <c r="AG311" i="8"/>
  <c r="AH311" i="8" s="1"/>
  <c r="AS636" i="8"/>
  <c r="AG636" i="8"/>
  <c r="AH636" i="8" s="1"/>
  <c r="AS745" i="8"/>
  <c r="AG649" i="8"/>
  <c r="AH649" i="8" s="1"/>
  <c r="AK648" i="8"/>
  <c r="AL648" i="8" s="1"/>
  <c r="AG643" i="8"/>
  <c r="AH643" i="8" s="1"/>
  <c r="AG1002" i="8"/>
  <c r="AH1002" i="8" s="1"/>
  <c r="AS665" i="8"/>
  <c r="AK145" i="8"/>
  <c r="AL145" i="8" s="1"/>
  <c r="AO418" i="8"/>
  <c r="AP418" i="8" s="1"/>
  <c r="Y600" i="8"/>
  <c r="Z600" i="8" s="1"/>
  <c r="AK719" i="8"/>
  <c r="AL719" i="8" s="1"/>
  <c r="AG668" i="8"/>
  <c r="AH668" i="8" s="1"/>
  <c r="AS1090" i="8"/>
  <c r="AG450" i="8"/>
  <c r="AH450" i="8" s="1"/>
  <c r="AC901" i="8"/>
  <c r="AD901" i="8" s="1"/>
  <c r="AO1041" i="8"/>
  <c r="AP1041" i="8" s="1"/>
  <c r="AO114" i="8"/>
  <c r="AP114" i="8" s="1"/>
  <c r="AC114" i="8"/>
  <c r="AD114" i="8" s="1"/>
  <c r="AO689" i="8"/>
  <c r="AP689" i="8" s="1"/>
  <c r="AC433" i="8"/>
  <c r="AD433" i="8" s="1"/>
  <c r="AO749" i="8"/>
  <c r="AP749" i="8" s="1"/>
  <c r="AS503" i="8"/>
  <c r="AG24" i="8"/>
  <c r="AH24" i="8" s="1"/>
  <c r="AK12" i="8"/>
  <c r="AL12" i="8" s="1"/>
  <c r="Y411" i="8"/>
  <c r="Z411" i="8" s="1"/>
  <c r="Y645" i="8"/>
  <c r="Z645" i="8" s="1"/>
  <c r="AK893" i="8"/>
  <c r="AL893" i="8" s="1"/>
  <c r="AK1100" i="8"/>
  <c r="AL1100" i="8" s="1"/>
  <c r="AC329" i="8"/>
  <c r="AD329" i="8" s="1"/>
  <c r="AS912" i="8"/>
  <c r="AS967" i="8"/>
  <c r="AC1059" i="8"/>
  <c r="AD1059" i="8" s="1"/>
  <c r="AO1102" i="8"/>
  <c r="AP1102" i="8" s="1"/>
  <c r="AS712" i="8"/>
  <c r="AC712" i="8"/>
  <c r="AD712" i="8" s="1"/>
  <c r="AG620" i="8"/>
  <c r="AH620" i="8" s="1"/>
  <c r="AS886" i="8"/>
  <c r="AK693" i="8"/>
  <c r="AL693" i="8" s="1"/>
  <c r="Y654" i="8"/>
  <c r="Z654" i="8" s="1"/>
  <c r="Y1046" i="8"/>
  <c r="Z1046" i="8" s="1"/>
  <c r="AK1103" i="8"/>
  <c r="AL1103" i="8" s="1"/>
  <c r="AO738" i="8"/>
  <c r="AP738" i="8" s="1"/>
  <c r="Y292" i="8"/>
  <c r="Z292" i="8" s="1"/>
  <c r="AO803" i="8"/>
  <c r="AP803" i="8" s="1"/>
  <c r="AC708" i="8"/>
  <c r="AD708" i="8" s="1"/>
  <c r="AK890" i="8"/>
  <c r="AL890" i="8" s="1"/>
  <c r="AG772" i="8"/>
  <c r="AH772" i="8" s="1"/>
  <c r="Y422" i="8"/>
  <c r="Z422" i="8" s="1"/>
  <c r="AS94" i="8"/>
  <c r="AS1080" i="8"/>
  <c r="AC408" i="8"/>
  <c r="AD408" i="8" s="1"/>
  <c r="Y262" i="8"/>
  <c r="Z262" i="8" s="1"/>
  <c r="Y881" i="8"/>
  <c r="Z881" i="8" s="1"/>
  <c r="AO824" i="8"/>
  <c r="AP824" i="8" s="1"/>
  <c r="AO340" i="8"/>
  <c r="AP340" i="8" s="1"/>
  <c r="AC340" i="8"/>
  <c r="AD340" i="8" s="1"/>
  <c r="AC311" i="8"/>
  <c r="AD311" i="8" s="1"/>
  <c r="AC636" i="8"/>
  <c r="AD636" i="8" s="1"/>
  <c r="AS351" i="8"/>
  <c r="AG648" i="8"/>
  <c r="AH648" i="8" s="1"/>
  <c r="AC643" i="8"/>
  <c r="AD643" i="8" s="1"/>
  <c r="AS1002" i="8"/>
  <c r="AC1064" i="8"/>
  <c r="AD1064" i="8" s="1"/>
  <c r="AO436" i="8"/>
  <c r="AP436" i="8" s="1"/>
  <c r="Y436" i="8"/>
  <c r="Z436" i="8" s="1"/>
  <c r="AK418" i="8"/>
  <c r="AL418" i="8" s="1"/>
  <c r="AS974" i="8"/>
  <c r="AS1081" i="8"/>
  <c r="AG1081" i="8"/>
  <c r="AH1081" i="8" s="1"/>
  <c r="AS668" i="8"/>
  <c r="AC658" i="8"/>
  <c r="AD658" i="8" s="1"/>
  <c r="AC450" i="8"/>
  <c r="AD450" i="8" s="1"/>
  <c r="AK1041" i="8"/>
  <c r="AL1041" i="8" s="1"/>
  <c r="AO543" i="8"/>
  <c r="AP543" i="8" s="1"/>
  <c r="Y114" i="8"/>
  <c r="Z114" i="8" s="1"/>
  <c r="AO584" i="8"/>
  <c r="AP584" i="8" s="1"/>
  <c r="AK749" i="8"/>
  <c r="AL749" i="8" s="1"/>
  <c r="AC24" i="8"/>
  <c r="AD24" i="8" s="1"/>
  <c r="AS840" i="8"/>
  <c r="AG840" i="8"/>
  <c r="AH840" i="8" s="1"/>
  <c r="AS628" i="8"/>
  <c r="AG888" i="8"/>
  <c r="AH888" i="8" s="1"/>
  <c r="AS1076" i="8"/>
  <c r="AG938" i="8"/>
  <c r="AH938" i="8" s="1"/>
  <c r="AG893" i="8"/>
  <c r="AH893" i="8" s="1"/>
  <c r="AS746" i="8"/>
  <c r="AC366" i="8"/>
  <c r="AD366" i="8" s="1"/>
  <c r="Y1059" i="8"/>
  <c r="Z1059" i="8" s="1"/>
  <c r="AO712" i="8"/>
  <c r="AP712" i="8" s="1"/>
  <c r="AC620" i="8"/>
  <c r="AD620" i="8" s="1"/>
  <c r="AG693" i="8"/>
  <c r="AH693" i="8" s="1"/>
  <c r="AK233" i="8"/>
  <c r="AL233" i="8" s="1"/>
  <c r="AG292" i="8"/>
  <c r="AH292" i="8" s="1"/>
  <c r="Y588" i="8"/>
  <c r="Z588" i="8" s="1"/>
  <c r="AK803" i="8"/>
  <c r="AL803" i="8" s="1"/>
  <c r="Y708" i="8"/>
  <c r="Z708" i="8" s="1"/>
  <c r="AK409" i="8"/>
  <c r="AL409" i="8" s="1"/>
  <c r="AO799" i="8"/>
  <c r="AP799" i="8" s="1"/>
  <c r="Y192" i="8"/>
  <c r="Z192" i="8" s="1"/>
  <c r="AK310" i="8"/>
  <c r="AL310" i="8" s="1"/>
  <c r="Y161" i="8"/>
  <c r="Z161" i="8" s="1"/>
  <c r="AS149" i="8"/>
  <c r="AO874" i="8"/>
  <c r="AP874" i="8" s="1"/>
  <c r="AC874" i="8"/>
  <c r="AD874" i="8" s="1"/>
  <c r="AO238" i="8"/>
  <c r="AP238" i="8" s="1"/>
  <c r="Y1020" i="8"/>
  <c r="Z1020" i="8" s="1"/>
  <c r="AG811" i="8"/>
  <c r="AH811" i="8" s="1"/>
  <c r="Y49" i="8"/>
  <c r="Z49" i="8" s="1"/>
  <c r="AK743" i="8"/>
  <c r="AL743" i="8" s="1"/>
  <c r="Y743" i="8"/>
  <c r="Z743" i="8" s="1"/>
  <c r="AK939" i="8"/>
  <c r="AL939" i="8" s="1"/>
  <c r="AG1044" i="8"/>
  <c r="AH1044" i="8" s="1"/>
  <c r="AC570" i="8"/>
  <c r="AD570" i="8" s="1"/>
  <c r="AC40" i="8"/>
  <c r="AD40" i="8" s="1"/>
  <c r="AC622" i="8"/>
  <c r="AD622" i="8" s="1"/>
  <c r="AK907" i="8"/>
  <c r="AL907" i="8" s="1"/>
  <c r="AG939" i="8"/>
  <c r="AH939" i="8" s="1"/>
  <c r="AC317" i="8"/>
  <c r="AD317" i="8" s="1"/>
  <c r="AC89" i="8"/>
  <c r="AD89" i="8" s="1"/>
  <c r="AS892" i="8"/>
  <c r="AS464" i="8"/>
  <c r="AK976" i="8"/>
  <c r="AL976" i="8" s="1"/>
  <c r="AG375" i="8"/>
  <c r="AH375" i="8" s="1"/>
  <c r="Y608" i="8"/>
  <c r="Z608" i="8" s="1"/>
  <c r="AG890" i="8"/>
  <c r="AH890" i="8" s="1"/>
  <c r="AK10" i="8"/>
  <c r="AL10" i="8" s="1"/>
  <c r="AC61" i="8"/>
  <c r="AD61" i="8" s="1"/>
  <c r="AS724" i="8"/>
  <c r="AS963" i="8"/>
  <c r="AS127" i="8"/>
  <c r="AS998" i="8"/>
  <c r="AS385" i="8"/>
  <c r="AC223" i="8"/>
  <c r="AD223" i="8" s="1"/>
  <c r="AO714" i="8"/>
  <c r="AP714" i="8" s="1"/>
  <c r="AC1080" i="8"/>
  <c r="AD1080" i="8" s="1"/>
  <c r="AK598" i="8"/>
  <c r="AL598" i="8" s="1"/>
  <c r="AC131" i="8"/>
  <c r="AD131" i="8" s="1"/>
  <c r="AO1086" i="8"/>
  <c r="AP1086" i="8" s="1"/>
  <c r="Y1086" i="8"/>
  <c r="Z1086" i="8" s="1"/>
  <c r="AC52" i="8"/>
  <c r="AD52" i="8" s="1"/>
  <c r="AO800" i="8"/>
  <c r="AP800" i="8" s="1"/>
  <c r="AS358" i="8"/>
  <c r="AC906" i="8"/>
  <c r="AD906" i="8" s="1"/>
  <c r="AC534" i="8"/>
  <c r="AD534" i="8" s="1"/>
  <c r="AS4" i="8"/>
  <c r="AG4" i="8"/>
  <c r="AH4" i="8" s="1"/>
  <c r="AG572" i="8"/>
  <c r="AH572" i="8" s="1"/>
  <c r="AG10" i="8"/>
  <c r="AH10" i="8" s="1"/>
  <c r="AG97" i="8"/>
  <c r="AH97" i="8" s="1"/>
  <c r="AK27" i="8"/>
  <c r="AL27" i="8" s="1"/>
  <c r="AO61" i="8"/>
  <c r="AP61" i="8" s="1"/>
  <c r="AC724" i="8"/>
  <c r="AD724" i="8" s="1"/>
  <c r="AO963" i="8"/>
  <c r="AP963" i="8" s="1"/>
  <c r="AC57" i="8"/>
  <c r="AD57" i="8" s="1"/>
  <c r="AC943" i="8"/>
  <c r="AD943" i="8" s="1"/>
  <c r="AC127" i="8"/>
  <c r="AD127" i="8" s="1"/>
  <c r="AC237" i="8"/>
  <c r="AD237" i="8" s="1"/>
  <c r="AO511" i="8"/>
  <c r="AP511" i="8" s="1"/>
  <c r="AS216" i="8"/>
  <c r="AG216" i="8"/>
  <c r="AH216" i="8" s="1"/>
  <c r="AG672" i="8"/>
  <c r="AH672" i="8" s="1"/>
  <c r="AC241" i="8"/>
  <c r="AD241" i="8" s="1"/>
  <c r="AS497" i="8"/>
  <c r="AO131" i="8"/>
  <c r="AP131" i="8" s="1"/>
  <c r="Y215" i="8"/>
  <c r="Z215" i="8" s="1"/>
  <c r="Y706" i="8"/>
  <c r="Z706" i="8" s="1"/>
  <c r="AK49" i="8"/>
  <c r="AL49" i="8" s="1"/>
  <c r="AS425" i="8"/>
  <c r="AC730" i="8"/>
  <c r="AD730" i="8" s="1"/>
  <c r="AC847" i="8"/>
  <c r="AD847" i="8" s="1"/>
  <c r="AS442" i="8"/>
  <c r="AO301" i="8"/>
  <c r="AP301" i="8" s="1"/>
  <c r="AS355" i="8"/>
  <c r="AG355" i="8"/>
  <c r="AH355" i="8" s="1"/>
  <c r="AO119" i="8"/>
  <c r="AP119" i="8" s="1"/>
  <c r="AS112" i="8"/>
  <c r="AG12" i="8"/>
  <c r="AH12" i="8" s="1"/>
  <c r="AS426" i="8"/>
  <c r="AG183" i="8"/>
  <c r="AH183" i="8" s="1"/>
  <c r="AK319" i="8"/>
  <c r="AL319" i="8" s="1"/>
  <c r="Y523" i="8"/>
  <c r="Z523" i="8" s="1"/>
  <c r="AK955" i="8"/>
  <c r="AL955" i="8" s="1"/>
  <c r="Y989" i="8"/>
  <c r="Z989" i="8" s="1"/>
  <c r="AC645" i="8"/>
  <c r="AD645" i="8" s="1"/>
  <c r="AO893" i="8"/>
  <c r="AP893" i="8" s="1"/>
  <c r="AO1032" i="8"/>
  <c r="AP1032" i="8" s="1"/>
  <c r="AC1032" i="8"/>
  <c r="AD1032" i="8" s="1"/>
  <c r="AO329" i="8"/>
  <c r="AP329" i="8" s="1"/>
  <c r="Y329" i="8"/>
  <c r="Z329" i="8" s="1"/>
  <c r="AK560" i="8"/>
  <c r="AL560" i="8" s="1"/>
  <c r="Y1102" i="8"/>
  <c r="Z1102" i="8" s="1"/>
  <c r="AO656" i="8"/>
  <c r="AP656" i="8" s="1"/>
  <c r="Y656" i="8"/>
  <c r="Z656" i="8" s="1"/>
  <c r="AC632" i="8"/>
  <c r="AD632" i="8" s="1"/>
  <c r="AC517" i="8"/>
  <c r="AD517" i="8" s="1"/>
  <c r="AO534" i="8"/>
  <c r="AP534" i="8" s="1"/>
  <c r="AK61" i="8"/>
  <c r="AL61" i="8" s="1"/>
  <c r="Y963" i="8"/>
  <c r="Z963" i="8" s="1"/>
  <c r="AG895" i="8"/>
  <c r="AH895" i="8" s="1"/>
  <c r="AS944" i="8"/>
  <c r="AS20" i="8"/>
  <c r="AG308" i="8"/>
  <c r="AH308" i="8" s="1"/>
  <c r="AO442" i="8"/>
  <c r="AP442" i="8" s="1"/>
  <c r="AG608" i="8"/>
  <c r="AH608" i="8" s="1"/>
  <c r="AS23" i="8"/>
  <c r="Y358" i="8"/>
  <c r="Z358" i="8" s="1"/>
  <c r="AC161" i="8"/>
  <c r="AD161" i="8" s="1"/>
  <c r="AO572" i="8"/>
  <c r="AP572" i="8" s="1"/>
  <c r="AO422" i="8"/>
  <c r="AP422" i="8" s="1"/>
  <c r="AK82" i="8"/>
  <c r="AL82" i="8" s="1"/>
  <c r="Y247" i="8"/>
  <c r="Z247" i="8" s="1"/>
  <c r="Y687" i="8"/>
  <c r="Z687" i="8" s="1"/>
  <c r="AK963" i="8"/>
  <c r="AL963" i="8" s="1"/>
  <c r="Y1084" i="8"/>
  <c r="Z1084" i="8" s="1"/>
  <c r="Y722" i="8"/>
  <c r="Z722" i="8" s="1"/>
  <c r="Y67" i="8"/>
  <c r="Z67" i="8" s="1"/>
  <c r="AK998" i="8"/>
  <c r="AL998" i="8" s="1"/>
  <c r="AK223" i="8"/>
  <c r="AL223" i="8" s="1"/>
  <c r="AK241" i="8"/>
  <c r="AL241" i="8" s="1"/>
  <c r="AK1080" i="8"/>
  <c r="AL1080" i="8" s="1"/>
  <c r="AK438" i="8"/>
  <c r="AL438" i="8" s="1"/>
  <c r="Y932" i="8"/>
  <c r="Z932" i="8" s="1"/>
  <c r="AC691" i="8"/>
  <c r="AD691" i="8" s="1"/>
  <c r="AG408" i="8"/>
  <c r="AH408" i="8" s="1"/>
  <c r="AS598" i="8"/>
  <c r="AG149" i="8"/>
  <c r="AH149" i="8" s="1"/>
  <c r="AS874" i="8"/>
  <c r="AS238" i="8"/>
  <c r="AC238" i="8"/>
  <c r="AD238" i="8" s="1"/>
  <c r="AC1020" i="8"/>
  <c r="AD1020" i="8" s="1"/>
  <c r="AO423" i="8"/>
  <c r="AP423" i="8" s="1"/>
  <c r="Y877" i="8"/>
  <c r="Z877" i="8" s="1"/>
  <c r="AK146" i="8"/>
  <c r="AL146" i="8" s="1"/>
  <c r="Y977" i="8"/>
  <c r="Z977" i="8" s="1"/>
  <c r="Y128" i="8"/>
  <c r="Z128" i="8" s="1"/>
  <c r="AK811" i="8"/>
  <c r="AL811" i="8" s="1"/>
  <c r="AG706" i="8"/>
  <c r="AH706" i="8" s="1"/>
  <c r="Y425" i="8"/>
  <c r="Z425" i="8" s="1"/>
  <c r="AS413" i="8"/>
  <c r="AC20" i="8"/>
  <c r="AD20" i="8" s="1"/>
  <c r="AO983" i="8"/>
  <c r="AP983" i="8" s="1"/>
  <c r="AS742" i="8"/>
  <c r="AS875" i="8"/>
  <c r="AO907" i="8"/>
  <c r="AP907" i="8" s="1"/>
  <c r="Y907" i="8"/>
  <c r="Z907" i="8" s="1"/>
  <c r="AO370" i="8"/>
  <c r="AP370" i="8" s="1"/>
  <c r="Y370" i="8"/>
  <c r="Z370" i="8" s="1"/>
  <c r="AS1088" i="8"/>
  <c r="AC737" i="8"/>
  <c r="AD737" i="8" s="1"/>
  <c r="Y1016" i="8"/>
  <c r="Z1016" i="8" s="1"/>
  <c r="AK22" i="8"/>
  <c r="AL22" i="8" s="1"/>
  <c r="AK30" i="8"/>
  <c r="AL30" i="8" s="1"/>
  <c r="AG390" i="8"/>
  <c r="AH390" i="8" s="1"/>
  <c r="AS222" i="8"/>
  <c r="Y737" i="8"/>
  <c r="Z737" i="8" s="1"/>
  <c r="AO151" i="8"/>
  <c r="AP151" i="8" s="1"/>
  <c r="Y151" i="8"/>
  <c r="Z151" i="8" s="1"/>
  <c r="AK1016" i="8"/>
  <c r="AL1016" i="8" s="1"/>
  <c r="AG22" i="8"/>
  <c r="AH22" i="8" s="1"/>
  <c r="Y205" i="8"/>
  <c r="Z205" i="8" s="1"/>
  <c r="AK370" i="8"/>
  <c r="AL370" i="8" s="1"/>
  <c r="AG1030" i="8"/>
  <c r="AH1030" i="8" s="1"/>
  <c r="AO1044" i="8"/>
  <c r="AP1044" i="8" s="1"/>
  <c r="AO950" i="8"/>
  <c r="AP950" i="8" s="1"/>
  <c r="Y570" i="8"/>
  <c r="Z570" i="8" s="1"/>
  <c r="Y1004" i="8"/>
  <c r="Z1004" i="8" s="1"/>
  <c r="AC892" i="8"/>
  <c r="AD892" i="8" s="1"/>
  <c r="AS308" i="8"/>
  <c r="AO393" i="8"/>
  <c r="AP393" i="8" s="1"/>
  <c r="Y978" i="8"/>
  <c r="Z978" i="8" s="1"/>
  <c r="AK622" i="8"/>
  <c r="AL622" i="8" s="1"/>
  <c r="Y715" i="8"/>
  <c r="Z715" i="8" s="1"/>
  <c r="AC597" i="8"/>
  <c r="AD597" i="8" s="1"/>
  <c r="AS582" i="8"/>
  <c r="AS347" i="8"/>
  <c r="AK1025" i="8"/>
  <c r="AL1025" i="8" s="1"/>
  <c r="AG1050" i="8"/>
  <c r="AH1050" i="8" s="1"/>
  <c r="AC390" i="8"/>
  <c r="AD390" i="8" s="1"/>
  <c r="AK151" i="8"/>
  <c r="AL151" i="8" s="1"/>
  <c r="AO196" i="8"/>
  <c r="AP196" i="8" s="1"/>
  <c r="AO125" i="8"/>
  <c r="AP125" i="8" s="1"/>
  <c r="AC125" i="8"/>
  <c r="AD125" i="8" s="1"/>
  <c r="AO149" i="8"/>
  <c r="AP149" i="8" s="1"/>
  <c r="Y895" i="8"/>
  <c r="Z895" i="8" s="1"/>
  <c r="AK299" i="8"/>
  <c r="AL299" i="8" s="1"/>
  <c r="AC603" i="8"/>
  <c r="AD603" i="8" s="1"/>
  <c r="AG128" i="8"/>
  <c r="AH128" i="8" s="1"/>
  <c r="AC811" i="8"/>
  <c r="AD811" i="8" s="1"/>
  <c r="AS706" i="8"/>
  <c r="AS49" i="8"/>
  <c r="AC743" i="8"/>
  <c r="AD743" i="8" s="1"/>
  <c r="AS994" i="8"/>
  <c r="AK76" i="8"/>
  <c r="AL76" i="8" s="1"/>
  <c r="Y950" i="8"/>
  <c r="Z950" i="8" s="1"/>
  <c r="Y20" i="8"/>
  <c r="Z20" i="8" s="1"/>
  <c r="Y991" i="8"/>
  <c r="Z991" i="8" s="1"/>
  <c r="AO565" i="8"/>
  <c r="AP565" i="8" s="1"/>
  <c r="AC1114" i="8"/>
  <c r="AD1114" i="8" s="1"/>
  <c r="AC723" i="8"/>
  <c r="AD723" i="8" s="1"/>
  <c r="Y308" i="8"/>
  <c r="Z308" i="8" s="1"/>
  <c r="AK393" i="8"/>
  <c r="AL393" i="8" s="1"/>
  <c r="AK442" i="8"/>
  <c r="AL442" i="8" s="1"/>
  <c r="AK894" i="8"/>
  <c r="AL894" i="8" s="1"/>
  <c r="AC765" i="8"/>
  <c r="AD765" i="8" s="1"/>
  <c r="Y875" i="8"/>
  <c r="Z875" i="8" s="1"/>
  <c r="AK568" i="8"/>
  <c r="AL568" i="8" s="1"/>
  <c r="Y597" i="8"/>
  <c r="Z597" i="8" s="1"/>
  <c r="AC582" i="8"/>
  <c r="AD582" i="8" s="1"/>
  <c r="AO347" i="8"/>
  <c r="AP347" i="8" s="1"/>
  <c r="AG820" i="8"/>
  <c r="AH820" i="8" s="1"/>
  <c r="AS287" i="8"/>
  <c r="AG976" i="8"/>
  <c r="AH976" i="8" s="1"/>
  <c r="AG907" i="8"/>
  <c r="AH907" i="8" s="1"/>
  <c r="AC1050" i="8"/>
  <c r="AD1050" i="8" s="1"/>
  <c r="Y222" i="8"/>
  <c r="Z222" i="8" s="1"/>
  <c r="AC370" i="8"/>
  <c r="AD370" i="8" s="1"/>
  <c r="Y390" i="8"/>
  <c r="Z390" i="8" s="1"/>
  <c r="AK222" i="8"/>
  <c r="AL222" i="8" s="1"/>
  <c r="AK1088" i="8"/>
  <c r="AL1088" i="8" s="1"/>
  <c r="AG929" i="8"/>
  <c r="AH929" i="8" s="1"/>
  <c r="AG151" i="8"/>
  <c r="AH151" i="8" s="1"/>
  <c r="AO97" i="8"/>
  <c r="AP97" i="8" s="1"/>
  <c r="AK247" i="8"/>
  <c r="AL247" i="8" s="1"/>
  <c r="AK613" i="8"/>
  <c r="AL613" i="8" s="1"/>
  <c r="AK724" i="8"/>
  <c r="AL724" i="8" s="1"/>
  <c r="AO722" i="8"/>
  <c r="AP722" i="8" s="1"/>
  <c r="AS511" i="8"/>
  <c r="AG385" i="8"/>
  <c r="AH385" i="8" s="1"/>
  <c r="AK539" i="8"/>
  <c r="AL539" i="8" s="1"/>
  <c r="AC1010" i="8"/>
  <c r="AD1010" i="8" s="1"/>
  <c r="AO94" i="8"/>
  <c r="AP94" i="8" s="1"/>
  <c r="AC1111" i="8"/>
  <c r="AD1111" i="8" s="1"/>
  <c r="AK691" i="8"/>
  <c r="AL691" i="8" s="1"/>
  <c r="Y185" i="8"/>
  <c r="Z185" i="8" s="1"/>
  <c r="AG131" i="8"/>
  <c r="AH131" i="8" s="1"/>
  <c r="Y841" i="8"/>
  <c r="Z841" i="8" s="1"/>
  <c r="Y125" i="8"/>
  <c r="Z125" i="8" s="1"/>
  <c r="AK149" i="8"/>
  <c r="AL149" i="8" s="1"/>
  <c r="AK895" i="8"/>
  <c r="AL895" i="8" s="1"/>
  <c r="AC423" i="8"/>
  <c r="AD423" i="8" s="1"/>
  <c r="AG299" i="8"/>
  <c r="AH299" i="8" s="1"/>
  <c r="AS1068" i="8"/>
  <c r="AK289" i="8"/>
  <c r="AL289" i="8" s="1"/>
  <c r="AC977" i="8"/>
  <c r="AD977" i="8" s="1"/>
  <c r="AO128" i="8"/>
  <c r="AP128" i="8" s="1"/>
  <c r="Y811" i="8"/>
  <c r="Z811" i="8" s="1"/>
  <c r="AC69" i="8"/>
  <c r="AD69" i="8" s="1"/>
  <c r="AO743" i="8"/>
  <c r="AP743" i="8" s="1"/>
  <c r="AG317" i="8"/>
  <c r="AH317" i="8" s="1"/>
  <c r="AG944" i="8"/>
  <c r="AH944" i="8" s="1"/>
  <c r="AS1004" i="8"/>
  <c r="Y761" i="8"/>
  <c r="Z761" i="8" s="1"/>
  <c r="AO723" i="8"/>
  <c r="AP723" i="8" s="1"/>
  <c r="Y723" i="8"/>
  <c r="Z723" i="8" s="1"/>
  <c r="AS978" i="8"/>
  <c r="AG894" i="8"/>
  <c r="AH894" i="8" s="1"/>
  <c r="AG301" i="8"/>
  <c r="AH301" i="8" s="1"/>
  <c r="AS715" i="8"/>
  <c r="Y765" i="8"/>
  <c r="Z765" i="8" s="1"/>
  <c r="AK875" i="8"/>
  <c r="AL875" i="8" s="1"/>
  <c r="AK464" i="8"/>
  <c r="AL464" i="8" s="1"/>
  <c r="AO446" i="8"/>
  <c r="AP446" i="8" s="1"/>
  <c r="AO287" i="8"/>
  <c r="AP287" i="8" s="1"/>
  <c r="AC1025" i="8"/>
  <c r="AD1025" i="8" s="1"/>
  <c r="AC976" i="8"/>
  <c r="AD976" i="8" s="1"/>
  <c r="AS370" i="8"/>
  <c r="AS434" i="8"/>
  <c r="AS563" i="8"/>
  <c r="AO802" i="8"/>
  <c r="AP802" i="8" s="1"/>
  <c r="Y657" i="8"/>
  <c r="Z657" i="8" s="1"/>
  <c r="AK179" i="8"/>
  <c r="AL179" i="8" s="1"/>
  <c r="AG86" i="8"/>
  <c r="AH86" i="8" s="1"/>
  <c r="AS371" i="8"/>
  <c r="AO914" i="8"/>
  <c r="AP914" i="8" s="1"/>
  <c r="AC274" i="8"/>
  <c r="AD274" i="8" s="1"/>
  <c r="Y683" i="8"/>
  <c r="Z683" i="8" s="1"/>
  <c r="AK378" i="8"/>
  <c r="AL378" i="8" s="1"/>
  <c r="Y885" i="8"/>
  <c r="Z885" i="8" s="1"/>
  <c r="AO209" i="8"/>
  <c r="AP209" i="8" s="1"/>
  <c r="AC818" i="8"/>
  <c r="AD818" i="8" s="1"/>
  <c r="AG1118" i="8"/>
  <c r="AH1118" i="8" s="1"/>
  <c r="AO90" i="8"/>
  <c r="AP90" i="8" s="1"/>
  <c r="AC759" i="8"/>
  <c r="AD759" i="8" s="1"/>
  <c r="Y650" i="8"/>
  <c r="Z650" i="8" s="1"/>
  <c r="AK344" i="8"/>
  <c r="AL344" i="8" s="1"/>
  <c r="AG646" i="8"/>
  <c r="AH646" i="8" s="1"/>
  <c r="AG975" i="8"/>
  <c r="AH975" i="8" s="1"/>
  <c r="Y861" i="8"/>
  <c r="Z861" i="8" s="1"/>
  <c r="AG756" i="8"/>
  <c r="AH756" i="8" s="1"/>
  <c r="AG808" i="8"/>
  <c r="AH808" i="8" s="1"/>
  <c r="AO305" i="8"/>
  <c r="AP305" i="8" s="1"/>
  <c r="AC83" i="8"/>
  <c r="AD83" i="8" s="1"/>
  <c r="Y163" i="8"/>
  <c r="Z163" i="8" s="1"/>
  <c r="AK903" i="8"/>
  <c r="AL903" i="8" s="1"/>
  <c r="AG207" i="8"/>
  <c r="AH207" i="8" s="1"/>
  <c r="AS970" i="8"/>
  <c r="AK563" i="8"/>
  <c r="AL563" i="8" s="1"/>
  <c r="AO804" i="8"/>
  <c r="AP804" i="8" s="1"/>
  <c r="AC211" i="8"/>
  <c r="AD211" i="8" s="1"/>
  <c r="Y361" i="8"/>
  <c r="Z361" i="8" s="1"/>
  <c r="AK325" i="8"/>
  <c r="AL325" i="8" s="1"/>
  <c r="AG662" i="8"/>
  <c r="AH662" i="8" s="1"/>
  <c r="AS988" i="8"/>
  <c r="Y843" i="8"/>
  <c r="Z843" i="8" s="1"/>
  <c r="AK8" i="8"/>
  <c r="AL8" i="8" s="1"/>
  <c r="AG531" i="8"/>
  <c r="AH531" i="8" s="1"/>
  <c r="AS240" i="8"/>
  <c r="AG885" i="8"/>
  <c r="AH885" i="8" s="1"/>
  <c r="Y524" i="8"/>
  <c r="Z524" i="8" s="1"/>
  <c r="AO587" i="8"/>
  <c r="AP587" i="8" s="1"/>
  <c r="AC862" i="8"/>
  <c r="AD862" i="8" s="1"/>
  <c r="Y137" i="8"/>
  <c r="Z137" i="8" s="1"/>
  <c r="AK711" i="8"/>
  <c r="AL711" i="8" s="1"/>
  <c r="AG352" i="8"/>
  <c r="AH352" i="8" s="1"/>
  <c r="Y734" i="8"/>
  <c r="Z734" i="8" s="1"/>
  <c r="AO463" i="8"/>
  <c r="AP463" i="8" s="1"/>
  <c r="AS285" i="8"/>
  <c r="Y349" i="8"/>
  <c r="Z349" i="8" s="1"/>
  <c r="AO827" i="8"/>
  <c r="AP827" i="8" s="1"/>
  <c r="AS457" i="8"/>
  <c r="Y463" i="8"/>
  <c r="Z463" i="8" s="1"/>
  <c r="AO556" i="8"/>
  <c r="AP556" i="8" s="1"/>
  <c r="AG140" i="8"/>
  <c r="AH140" i="8" s="1"/>
  <c r="Y827" i="8"/>
  <c r="Z827" i="8" s="1"/>
  <c r="AO382" i="8"/>
  <c r="AP382" i="8" s="1"/>
  <c r="AK377" i="8"/>
  <c r="AL377" i="8" s="1"/>
  <c r="Y596" i="8"/>
  <c r="Z596" i="8" s="1"/>
  <c r="AC984" i="8"/>
  <c r="AD984" i="8" s="1"/>
  <c r="AS762" i="8"/>
  <c r="AG245" i="8"/>
  <c r="AH245" i="8" s="1"/>
  <c r="AS504" i="8"/>
  <c r="AG567" i="8"/>
  <c r="AH567" i="8" s="1"/>
  <c r="AO953" i="8"/>
  <c r="AP953" i="8" s="1"/>
  <c r="AS1099" i="8"/>
  <c r="AC518" i="8"/>
  <c r="AD518" i="8" s="1"/>
  <c r="AK618" i="8"/>
  <c r="AL618" i="8" s="1"/>
  <c r="AC612" i="8"/>
  <c r="AD612" i="8" s="1"/>
  <c r="AK732" i="8"/>
  <c r="AL732" i="8" s="1"/>
  <c r="AC343" i="8"/>
  <c r="AD343" i="8" s="1"/>
  <c r="AK911" i="8"/>
  <c r="AL911" i="8" s="1"/>
  <c r="AC475" i="8"/>
  <c r="AD475" i="8" s="1"/>
  <c r="AO971" i="8"/>
  <c r="AP971" i="8" s="1"/>
  <c r="Y309" i="8"/>
  <c r="Z309" i="8" s="1"/>
  <c r="Y255" i="8"/>
  <c r="Z255" i="8" s="1"/>
  <c r="AO1075" i="8"/>
  <c r="AP1075" i="8" s="1"/>
  <c r="AG483" i="8"/>
  <c r="AH483" i="8" s="1"/>
  <c r="Y870" i="8"/>
  <c r="Z870" i="8" s="1"/>
  <c r="AC1099" i="8"/>
  <c r="AD1099" i="8" s="1"/>
  <c r="AG741" i="8"/>
  <c r="AH741" i="8" s="1"/>
  <c r="AK459" i="8"/>
  <c r="AL459" i="8" s="1"/>
  <c r="Y1075" i="8"/>
  <c r="Z1075" i="8" s="1"/>
  <c r="AO924" i="8"/>
  <c r="AP924" i="8" s="1"/>
  <c r="AS486" i="8"/>
  <c r="AK567" i="8"/>
  <c r="AL567" i="8" s="1"/>
  <c r="AK685" i="8"/>
  <c r="AL685" i="8" s="1"/>
  <c r="AK281" i="8"/>
  <c r="AL281" i="8" s="1"/>
  <c r="AG575" i="8"/>
  <c r="AH575" i="8" s="1"/>
  <c r="Y924" i="8"/>
  <c r="Z924" i="8" s="1"/>
  <c r="AO265" i="8"/>
  <c r="AP265" i="8" s="1"/>
  <c r="AG286" i="8"/>
  <c r="AH286" i="8" s="1"/>
  <c r="AS156" i="8"/>
  <c r="AK922" i="8"/>
  <c r="AL922" i="8" s="1"/>
  <c r="AO326" i="8"/>
  <c r="AP326" i="8" s="1"/>
  <c r="AC331" i="8"/>
  <c r="AD331" i="8" s="1"/>
  <c r="AS835" i="8"/>
  <c r="AS221" i="8"/>
  <c r="AG922" i="8"/>
  <c r="AH922" i="8" s="1"/>
  <c r="AC263" i="8"/>
  <c r="AD263" i="8" s="1"/>
  <c r="Y295" i="8"/>
  <c r="Z295" i="8" s="1"/>
  <c r="AO985" i="8"/>
  <c r="AP985" i="8" s="1"/>
  <c r="AC110" i="8"/>
  <c r="AD110" i="8" s="1"/>
  <c r="AO867" i="8"/>
  <c r="AP867" i="8" s="1"/>
  <c r="AC113" i="8"/>
  <c r="AD113" i="8" s="1"/>
  <c r="AO879" i="8"/>
  <c r="AP879" i="8" s="1"/>
  <c r="AC257" i="8"/>
  <c r="AD257" i="8" s="1"/>
  <c r="AO1077" i="8"/>
  <c r="AP1077" i="8" s="1"/>
  <c r="AC315" i="8"/>
  <c r="AD315" i="8" s="1"/>
  <c r="AO414" i="8"/>
  <c r="AP414" i="8" s="1"/>
  <c r="AC316" i="8"/>
  <c r="AD316" i="8" s="1"/>
  <c r="AO1109" i="8"/>
  <c r="AP1109" i="8" s="1"/>
  <c r="AC796" i="8"/>
  <c r="AD796" i="8" s="1"/>
  <c r="AS477" i="8"/>
  <c r="AO63" i="8"/>
  <c r="AP63" i="8" s="1"/>
  <c r="AC771" i="8"/>
  <c r="AD771" i="8" s="1"/>
  <c r="AS228" i="8"/>
  <c r="AG1070" i="8"/>
  <c r="AH1070" i="8" s="1"/>
  <c r="AC210" i="8"/>
  <c r="AD210" i="8" s="1"/>
  <c r="AO335" i="8"/>
  <c r="AP335" i="8" s="1"/>
  <c r="AO284" i="8"/>
  <c r="AP284" i="8" s="1"/>
  <c r="AK522" i="8"/>
  <c r="AL522" i="8" s="1"/>
  <c r="Y456" i="8"/>
  <c r="Z456" i="8" s="1"/>
  <c r="AS498" i="8"/>
  <c r="AC5" i="8"/>
  <c r="AD5" i="8" s="1"/>
  <c r="AS31" i="8"/>
  <c r="AO852" i="8"/>
  <c r="AP852" i="8" s="1"/>
  <c r="AS189" i="8"/>
  <c r="AG108" i="8"/>
  <c r="AH108" i="8" s="1"/>
  <c r="AC770" i="8"/>
  <c r="AD770" i="8" s="1"/>
  <c r="AO466" i="8"/>
  <c r="AP466" i="8" s="1"/>
  <c r="AS254" i="8"/>
  <c r="AO702" i="8"/>
  <c r="AP702" i="8" s="1"/>
  <c r="AS744" i="8"/>
  <c r="AK709" i="8"/>
  <c r="AL709" i="8" s="1"/>
  <c r="Y617" i="8"/>
  <c r="Z617" i="8" s="1"/>
  <c r="AS678" i="8"/>
  <c r="AS1012" i="8"/>
  <c r="AC336" i="8"/>
  <c r="AD336" i="8" s="1"/>
  <c r="Y1058" i="8"/>
  <c r="Z1058" i="8" s="1"/>
  <c r="AC744" i="8"/>
  <c r="AD744" i="8" s="1"/>
  <c r="AG709" i="8"/>
  <c r="AH709" i="8" s="1"/>
  <c r="AG553" i="8"/>
  <c r="AH553" i="8" s="1"/>
  <c r="AO814" i="8"/>
  <c r="AP814" i="8" s="1"/>
  <c r="AS981" i="8"/>
  <c r="Y702" i="8"/>
  <c r="Z702" i="8" s="1"/>
  <c r="Y557" i="8"/>
  <c r="Z557" i="8" s="1"/>
  <c r="AO678" i="8"/>
  <c r="AP678" i="8" s="1"/>
  <c r="AG624" i="8"/>
  <c r="AH624" i="8" s="1"/>
  <c r="AO727" i="8"/>
  <c r="AP727" i="8" s="1"/>
  <c r="AK481" i="8"/>
  <c r="AL481" i="8" s="1"/>
  <c r="Y813" i="8"/>
  <c r="Z813" i="8" s="1"/>
  <c r="AS38" i="8"/>
  <c r="AO19" i="8"/>
  <c r="AP19" i="8" s="1"/>
  <c r="AC899" i="8"/>
  <c r="AD899" i="8" s="1"/>
  <c r="AS1055" i="8"/>
  <c r="AO1033" i="8"/>
  <c r="AP1033" i="8" s="1"/>
  <c r="AC191" i="8"/>
  <c r="AD191" i="8" s="1"/>
  <c r="AS1018" i="8"/>
  <c r="AK831" i="8"/>
  <c r="AL831" i="8" s="1"/>
  <c r="Y62" i="8"/>
  <c r="Z62" i="8" s="1"/>
  <c r="AO424" i="8"/>
  <c r="AP424" i="8" s="1"/>
  <c r="AC360" i="8"/>
  <c r="AD360" i="8" s="1"/>
  <c r="AO403" i="8"/>
  <c r="AP403" i="8" s="1"/>
  <c r="AC848" i="8"/>
  <c r="AD848" i="8" s="1"/>
  <c r="AS494" i="8"/>
  <c r="AS252" i="8"/>
  <c r="AK195" i="8"/>
  <c r="AL195" i="8" s="1"/>
  <c r="Y883" i="8"/>
  <c r="Z883" i="8" s="1"/>
  <c r="AO460" i="8"/>
  <c r="AP460" i="8" s="1"/>
  <c r="AC642" i="8"/>
  <c r="AD642" i="8" s="1"/>
  <c r="AS465" i="8"/>
  <c r="AG6" i="8"/>
  <c r="AH6" i="8" s="1"/>
  <c r="AO102" i="8"/>
  <c r="AP102" i="8" s="1"/>
  <c r="AS878" i="8"/>
  <c r="AO252" i="8"/>
  <c r="AP252" i="8" s="1"/>
  <c r="AK1097" i="8"/>
  <c r="AL1097" i="8" s="1"/>
  <c r="Y168" i="8"/>
  <c r="Z168" i="8" s="1"/>
  <c r="AK365" i="8"/>
  <c r="AL365" i="8" s="1"/>
  <c r="Y106" i="8"/>
  <c r="Z106" i="8" s="1"/>
  <c r="AS1031" i="8"/>
  <c r="AO865" i="8"/>
  <c r="AP865" i="8" s="1"/>
  <c r="AC1108" i="8"/>
  <c r="AD1108" i="8" s="1"/>
  <c r="AS105" i="8"/>
  <c r="AG45" i="8"/>
  <c r="AH45" i="8" s="1"/>
  <c r="AG651" i="8"/>
  <c r="AH651" i="8" s="1"/>
  <c r="AK880" i="8"/>
  <c r="AL880" i="8" s="1"/>
  <c r="Y933" i="8"/>
  <c r="Z933" i="8" s="1"/>
  <c r="AS830" i="8"/>
  <c r="AK1014" i="8"/>
  <c r="AL1014" i="8" s="1"/>
  <c r="AO908" i="8"/>
  <c r="AP908" i="8" s="1"/>
  <c r="AG1014" i="8"/>
  <c r="AH1014" i="8" s="1"/>
  <c r="AK637" i="8"/>
  <c r="AL637" i="8" s="1"/>
  <c r="Y1006" i="8"/>
  <c r="Z1006" i="8" s="1"/>
  <c r="AK670" i="8"/>
  <c r="AL670" i="8" s="1"/>
  <c r="AK462" i="8"/>
  <c r="AL462" i="8" s="1"/>
  <c r="AO1112" i="8"/>
  <c r="AP1112" i="8" s="1"/>
  <c r="AO863" i="8"/>
  <c r="AP863" i="8" s="1"/>
  <c r="AS812" i="8"/>
  <c r="AG993" i="8"/>
  <c r="AH993" i="8" s="1"/>
  <c r="AC21" i="8"/>
  <c r="AD21" i="8" s="1"/>
  <c r="AK974" i="8"/>
  <c r="AL974" i="8" s="1"/>
  <c r="Y719" i="8"/>
  <c r="Z719" i="8" s="1"/>
  <c r="AK548" i="8"/>
  <c r="AL548" i="8" s="1"/>
  <c r="Y901" i="8"/>
  <c r="Z901" i="8" s="1"/>
  <c r="AK51" i="8"/>
  <c r="AL51" i="8" s="1"/>
  <c r="Y584" i="8"/>
  <c r="Z584" i="8" s="1"/>
  <c r="AG112" i="8"/>
  <c r="AH112" i="8" s="1"/>
  <c r="AO1076" i="8"/>
  <c r="AP1076" i="8" s="1"/>
  <c r="AC938" i="8"/>
  <c r="AD938" i="8" s="1"/>
  <c r="AS645" i="8"/>
  <c r="AK426" i="8"/>
  <c r="AL426" i="8" s="1"/>
  <c r="Y183" i="8"/>
  <c r="Z183" i="8" s="1"/>
  <c r="AO842" i="8"/>
  <c r="AP842" i="8" s="1"/>
  <c r="AG749" i="8"/>
  <c r="AH749" i="8" s="1"/>
  <c r="AO840" i="8"/>
  <c r="AP840" i="8" s="1"/>
  <c r="AC123" i="8"/>
  <c r="AD123" i="8" s="1"/>
  <c r="AS523" i="8"/>
  <c r="AK503" i="8"/>
  <c r="AL503" i="8" s="1"/>
  <c r="Y24" i="8"/>
  <c r="Z24" i="8" s="1"/>
  <c r="AG72" i="8"/>
  <c r="AH72" i="8" s="1"/>
  <c r="AO256" i="8"/>
  <c r="AP256" i="8" s="1"/>
  <c r="AC350" i="8"/>
  <c r="AD350" i="8" s="1"/>
  <c r="AS791" i="8"/>
  <c r="AC560" i="8"/>
  <c r="AD560" i="8" s="1"/>
  <c r="Y620" i="8"/>
  <c r="Z620" i="8" s="1"/>
  <c r="AO967" i="8"/>
  <c r="AP967" i="8" s="1"/>
  <c r="AG366" i="8"/>
  <c r="AH366" i="8" s="1"/>
  <c r="AO935" i="8"/>
  <c r="AP935" i="8" s="1"/>
  <c r="AK329" i="8"/>
  <c r="AL329" i="8" s="1"/>
  <c r="AO688" i="8"/>
  <c r="AP688" i="8" s="1"/>
  <c r="AG656" i="8"/>
  <c r="AH656" i="8" s="1"/>
  <c r="AK164" i="8"/>
  <c r="AL164" i="8" s="1"/>
  <c r="AC746" i="8"/>
  <c r="AD746" i="8" s="1"/>
  <c r="AG967" i="8"/>
  <c r="AH967" i="8" s="1"/>
  <c r="AC693" i="8"/>
  <c r="AD693" i="8" s="1"/>
  <c r="AO1010" i="8"/>
  <c r="AP1010" i="8" s="1"/>
  <c r="AS161" i="8"/>
  <c r="AG27" i="8"/>
  <c r="AH27" i="8" s="1"/>
  <c r="Y724" i="8"/>
  <c r="Z724" i="8" s="1"/>
  <c r="Y127" i="8"/>
  <c r="Z127" i="8" s="1"/>
  <c r="AG998" i="8"/>
  <c r="AH998" i="8" s="1"/>
  <c r="AO598" i="8"/>
  <c r="AP598" i="8" s="1"/>
  <c r="AK534" i="8"/>
  <c r="AL534" i="8" s="1"/>
  <c r="AC97" i="8"/>
  <c r="AD97" i="8" s="1"/>
  <c r="AS204" i="8"/>
  <c r="AG963" i="8"/>
  <c r="AH963" i="8" s="1"/>
  <c r="AO545" i="8"/>
  <c r="AP545" i="8" s="1"/>
  <c r="AC772" i="8"/>
  <c r="AD772" i="8" s="1"/>
  <c r="Y97" i="8"/>
  <c r="Z97" i="8" s="1"/>
  <c r="AO1036" i="8"/>
  <c r="AP1036" i="8" s="1"/>
  <c r="AC438" i="8"/>
  <c r="AD438" i="8" s="1"/>
  <c r="AO10" i="8"/>
  <c r="AP10" i="8" s="1"/>
  <c r="AC82" i="8"/>
  <c r="AD82" i="8" s="1"/>
  <c r="AS687" i="8"/>
  <c r="AK722" i="8"/>
  <c r="AL722" i="8" s="1"/>
  <c r="AC385" i="8"/>
  <c r="AD385" i="8" s="1"/>
  <c r="Y1080" i="8"/>
  <c r="Z1080" i="8" s="1"/>
  <c r="AG437" i="8"/>
  <c r="AH437" i="8" s="1"/>
  <c r="Y196" i="8"/>
  <c r="Z196" i="8" s="1"/>
  <c r="AO895" i="8"/>
  <c r="AP895" i="8" s="1"/>
  <c r="AG423" i="8"/>
  <c r="AH423" i="8" s="1"/>
  <c r="Y146" i="8"/>
  <c r="Z146" i="8" s="1"/>
  <c r="AC215" i="8"/>
  <c r="AD215" i="8" s="1"/>
  <c r="AG1068" i="8"/>
  <c r="AH1068" i="8" s="1"/>
  <c r="Y299" i="8"/>
  <c r="Z299" i="8" s="1"/>
  <c r="AO877" i="8"/>
  <c r="AP877" i="8" s="1"/>
  <c r="Y939" i="8"/>
  <c r="Z939" i="8" s="1"/>
  <c r="AS215" i="8"/>
  <c r="AK446" i="8"/>
  <c r="AL446" i="8" s="1"/>
  <c r="AC820" i="8"/>
  <c r="AD820" i="8" s="1"/>
  <c r="AC149" i="8"/>
  <c r="AD149" i="8" s="1"/>
  <c r="Y238" i="8"/>
  <c r="Z238" i="8" s="1"/>
  <c r="AK423" i="8"/>
  <c r="AL423" i="8" s="1"/>
  <c r="AC146" i="8"/>
  <c r="AD146" i="8" s="1"/>
  <c r="AG347" i="8"/>
  <c r="AH347" i="8" s="1"/>
  <c r="Y69" i="8"/>
  <c r="Z69" i="8" s="1"/>
  <c r="AK730" i="8"/>
  <c r="AL730" i="8" s="1"/>
  <c r="AC571" i="8"/>
  <c r="AD571" i="8" s="1"/>
  <c r="AO715" i="8"/>
  <c r="AP715" i="8" s="1"/>
  <c r="AS205" i="8"/>
  <c r="AC425" i="8"/>
  <c r="AD425" i="8" s="1"/>
  <c r="AO1004" i="8"/>
  <c r="AP1004" i="8" s="1"/>
  <c r="AG40" i="8"/>
  <c r="AH40" i="8" s="1"/>
  <c r="AS568" i="8"/>
  <c r="Y820" i="8"/>
  <c r="Z820" i="8" s="1"/>
  <c r="AK1050" i="8"/>
  <c r="AL1050" i="8" s="1"/>
  <c r="AO222" i="8"/>
  <c r="AP222" i="8" s="1"/>
  <c r="AO939" i="8"/>
  <c r="AP939" i="8" s="1"/>
  <c r="AG983" i="8"/>
  <c r="AH983" i="8" s="1"/>
  <c r="AS565" i="8"/>
  <c r="AO603" i="8"/>
  <c r="AP603" i="8" s="1"/>
  <c r="AG89" i="8"/>
  <c r="AH89" i="8" s="1"/>
  <c r="AS991" i="8"/>
  <c r="Y491" i="8"/>
  <c r="Z491" i="8" s="1"/>
  <c r="AK978" i="8"/>
  <c r="AL978" i="8" s="1"/>
  <c r="AC446" i="8"/>
  <c r="AD446" i="8" s="1"/>
  <c r="AO440" i="8"/>
  <c r="AP440" i="8" s="1"/>
  <c r="F11" i="14"/>
  <c r="G11" i="14"/>
  <c r="F12" i="14"/>
  <c r="G12" i="14"/>
  <c r="F13" i="14"/>
  <c r="G13" i="14"/>
  <c r="AZ554" i="8" l="1"/>
  <c r="AZ913" i="8"/>
  <c r="AZ70" i="8"/>
  <c r="AZ956" i="8"/>
  <c r="AZ864" i="8"/>
  <c r="AZ507" i="8"/>
  <c r="AZ194" i="8"/>
  <c r="AZ284" i="8"/>
  <c r="AZ67" i="8"/>
  <c r="AZ493" i="8"/>
  <c r="AZ932" i="8"/>
  <c r="AZ463" i="8"/>
  <c r="AZ196" i="8"/>
  <c r="AZ422" i="8"/>
  <c r="AZ654" i="8"/>
  <c r="AZ298" i="8"/>
  <c r="AZ630" i="8"/>
  <c r="AZ783" i="8"/>
  <c r="AZ861" i="8"/>
  <c r="AZ825" i="8"/>
  <c r="AZ448" i="8"/>
  <c r="AZ1005" i="8"/>
  <c r="AZ159" i="8"/>
  <c r="AZ411" i="8"/>
  <c r="AZ989" i="8"/>
  <c r="AZ663" i="8"/>
  <c r="AZ523" i="8"/>
  <c r="AZ88" i="8"/>
  <c r="AZ502" i="8"/>
  <c r="AZ1006" i="8"/>
  <c r="AZ702" i="8"/>
  <c r="AZ1094" i="8"/>
  <c r="AZ105" i="8"/>
  <c r="AZ251" i="8"/>
  <c r="AZ753" i="8"/>
  <c r="AZ969" i="8"/>
  <c r="AZ1060" i="8"/>
  <c r="AZ359" i="8"/>
  <c r="AZ570" i="8"/>
  <c r="AZ261" i="8"/>
  <c r="AZ1084" i="8"/>
  <c r="AZ588" i="8"/>
  <c r="AZ1033" i="8"/>
  <c r="AZ428" i="8"/>
  <c r="AZ933" i="8"/>
  <c r="AZ1058" i="8"/>
  <c r="AZ698" i="8"/>
  <c r="AZ615" i="8"/>
  <c r="AZ657" i="8"/>
  <c r="AZ1004" i="8"/>
  <c r="AZ600" i="8"/>
  <c r="AZ491" i="8"/>
  <c r="AZ813" i="8"/>
  <c r="AZ827" i="8"/>
  <c r="AZ841" i="8"/>
  <c r="AZ616" i="8"/>
  <c r="AZ283" i="8"/>
  <c r="AZ853" i="8"/>
  <c r="AZ650" i="8"/>
  <c r="AZ197" i="8"/>
  <c r="AZ107" i="8"/>
  <c r="AZ683" i="8"/>
  <c r="AZ304" i="8"/>
  <c r="AZ258" i="8"/>
  <c r="AZ557" i="8"/>
  <c r="AZ734" i="8"/>
  <c r="AZ238" i="8"/>
  <c r="AZ183" i="8"/>
  <c r="AZ1062" i="8"/>
  <c r="AZ733" i="8"/>
  <c r="AZ69" i="8"/>
  <c r="AZ706" i="8"/>
  <c r="AZ743" i="8"/>
  <c r="AZ1010" i="8"/>
  <c r="AZ780" i="8"/>
  <c r="AZ520" i="8"/>
  <c r="AZ306" i="8"/>
  <c r="AZ935" i="8"/>
  <c r="AZ805" i="8"/>
  <c r="AZ728" i="8"/>
  <c r="AZ417" i="8"/>
  <c r="AZ1109" i="8"/>
  <c r="AZ727" i="8"/>
  <c r="AZ421" i="8"/>
  <c r="AZ645" i="8"/>
  <c r="AZ829" i="8"/>
  <c r="AZ1001" i="8"/>
  <c r="AZ508" i="8"/>
  <c r="AZ714" i="8"/>
  <c r="AZ584" i="8"/>
  <c r="AZ20" i="8"/>
  <c r="AZ877" i="8"/>
  <c r="AZ1065" i="8"/>
  <c r="AZ41" i="8"/>
  <c r="AZ129" i="8"/>
  <c r="AZ794" i="8"/>
  <c r="AZ185" i="8"/>
  <c r="AZ213" i="8"/>
  <c r="AZ1110" i="8"/>
  <c r="AZ74" i="8"/>
  <c r="AZ930" i="8"/>
  <c r="AZ678" i="8"/>
  <c r="AZ826" i="8"/>
  <c r="AZ182" i="8"/>
  <c r="AZ550" i="8"/>
  <c r="AZ901" i="8"/>
  <c r="AZ978" i="8"/>
  <c r="AZ137" i="8"/>
  <c r="AZ750" i="8"/>
  <c r="AZ562" i="8"/>
  <c r="AZ867" i="8"/>
  <c r="AZ425" i="8"/>
  <c r="AZ358" i="8"/>
  <c r="AZ687" i="8"/>
  <c r="AZ353" i="8"/>
  <c r="AZ1021" i="8"/>
  <c r="AZ544" i="8"/>
  <c r="AZ323" i="8"/>
  <c r="AZ1102" i="8"/>
  <c r="AZ295" i="8"/>
  <c r="AZ390" i="8"/>
  <c r="AZ924" i="8"/>
  <c r="AZ19" i="8"/>
  <c r="AZ1037" i="8"/>
  <c r="AZ676" i="8"/>
  <c r="AZ451" i="8"/>
  <c r="AZ389" i="8"/>
  <c r="AZ321" i="8"/>
  <c r="AZ62" i="8"/>
  <c r="AZ875" i="8"/>
  <c r="AZ736" i="8"/>
  <c r="AZ812" i="8"/>
  <c r="AZ115" i="8"/>
  <c r="AZ477" i="8"/>
  <c r="AZ679" i="8"/>
  <c r="AZ173" i="8"/>
  <c r="AZ1076" i="8"/>
  <c r="AZ287" i="8"/>
  <c r="AZ56" i="8"/>
  <c r="AZ565" i="8"/>
  <c r="AZ513" i="8"/>
  <c r="AZ262" i="8"/>
  <c r="AZ909" i="8"/>
  <c r="AZ384" i="8"/>
  <c r="AZ1015" i="8"/>
  <c r="AZ902" i="8"/>
  <c r="AZ994" i="8"/>
  <c r="AZ566" i="8"/>
  <c r="AZ863" i="8"/>
  <c r="AZ1115" i="8"/>
  <c r="AZ465" i="8"/>
  <c r="AZ819" i="8"/>
  <c r="AZ963" i="8"/>
  <c r="AZ349" i="8"/>
  <c r="AZ146" i="8"/>
  <c r="AZ870" i="8"/>
  <c r="AZ148" i="8"/>
  <c r="AZ782" i="8"/>
  <c r="AZ217" i="8"/>
  <c r="AZ242" i="8"/>
  <c r="AZ788" i="8"/>
  <c r="AZ950" i="8"/>
  <c r="AZ1116" i="8"/>
  <c r="AZ277" i="8"/>
  <c r="AZ741" i="8"/>
  <c r="AZ310" i="8"/>
  <c r="AZ974" i="8"/>
  <c r="AZ431" i="8"/>
  <c r="AZ488" i="8"/>
  <c r="AZ379" i="8"/>
  <c r="AZ45" i="8"/>
  <c r="AZ751" i="8"/>
  <c r="AZ398" i="8"/>
  <c r="AZ443" i="8"/>
  <c r="AZ771" i="8"/>
  <c r="AZ55" i="8"/>
  <c r="AZ521" i="8"/>
  <c r="AZ684" i="8"/>
  <c r="AZ664" i="8"/>
  <c r="AZ869" i="8"/>
  <c r="AZ202" i="8"/>
  <c r="AZ640" i="8"/>
  <c r="AZ383" i="8"/>
  <c r="AZ207" i="8"/>
  <c r="AZ607" i="8"/>
  <c r="AZ438" i="8"/>
  <c r="AZ874" i="8"/>
  <c r="AZ549" i="8"/>
  <c r="AZ992" i="8"/>
  <c r="AZ433" i="8"/>
  <c r="AZ1079" i="8"/>
  <c r="AZ313" i="8"/>
  <c r="AZ60" i="8"/>
  <c r="AZ551" i="8"/>
  <c r="AZ505" i="8"/>
  <c r="AZ1078" i="8"/>
  <c r="AZ11" i="8"/>
  <c r="AZ1091" i="8"/>
  <c r="AZ214" i="8"/>
  <c r="AZ914" i="8"/>
  <c r="AZ385" i="8"/>
  <c r="AZ908" i="8"/>
  <c r="AZ200" i="8"/>
  <c r="AZ1095" i="8"/>
  <c r="AZ1108" i="8"/>
  <c r="AZ204" i="8"/>
  <c r="AZ378" i="8"/>
  <c r="AZ745" i="8"/>
  <c r="AZ729" i="8"/>
  <c r="AZ168" i="8"/>
  <c r="AZ953" i="8"/>
  <c r="AZ1032" i="8"/>
  <c r="AZ296" i="8"/>
  <c r="AZ1042" i="8"/>
  <c r="AZ653" i="8"/>
  <c r="AZ580" i="8"/>
  <c r="AZ904" i="8"/>
  <c r="AZ594" i="8"/>
  <c r="AZ16" i="8"/>
  <c r="AZ14" i="8"/>
  <c r="AZ416" i="8"/>
  <c r="AZ686" i="8"/>
  <c r="AZ392" i="8"/>
  <c r="AZ114" i="8"/>
  <c r="AZ292" i="8"/>
  <c r="AZ1064" i="8"/>
  <c r="AZ340" i="8"/>
  <c r="AZ147" i="8"/>
  <c r="AZ674" i="8"/>
  <c r="AZ29" i="8"/>
  <c r="AZ667" i="8"/>
  <c r="AZ868" i="8"/>
  <c r="AZ871" i="8"/>
  <c r="AZ473" i="8"/>
  <c r="AZ1035" i="8"/>
  <c r="AZ1016" i="8"/>
  <c r="AZ33" i="8"/>
  <c r="AZ372" i="8"/>
  <c r="AZ79" i="8"/>
  <c r="AZ765" i="8"/>
  <c r="AZ708" i="8"/>
  <c r="AZ1112" i="8"/>
  <c r="AZ25" i="8"/>
  <c r="AZ762" i="8"/>
  <c r="AZ100" i="8"/>
  <c r="AZ601" i="8"/>
  <c r="AZ737" i="8"/>
  <c r="AZ370" i="8"/>
  <c r="AZ722" i="8"/>
  <c r="AZ485" i="8"/>
  <c r="AZ82" i="8"/>
  <c r="AZ352" i="8"/>
  <c r="AZ1043" i="8"/>
  <c r="AZ1017" i="8"/>
  <c r="AZ291" i="8"/>
  <c r="AZ205" i="8"/>
  <c r="AZ5" i="8"/>
  <c r="AZ110" i="8"/>
  <c r="AZ939" i="8"/>
  <c r="AZ24" i="8"/>
  <c r="AZ106" i="8"/>
  <c r="AZ255" i="8"/>
  <c r="AZ843" i="8"/>
  <c r="AZ308" i="8"/>
  <c r="AZ895" i="8"/>
  <c r="AZ907" i="8"/>
  <c r="AZ215" i="8"/>
  <c r="AZ161" i="8"/>
  <c r="AZ881" i="8"/>
  <c r="AZ636" i="8"/>
  <c r="AZ966" i="8"/>
  <c r="AZ47" i="8"/>
  <c r="AZ490" i="8"/>
  <c r="AZ880" i="8"/>
  <c r="AZ336" i="8"/>
  <c r="AZ501" i="8"/>
  <c r="AZ952" i="8"/>
  <c r="AZ744" i="8"/>
  <c r="AZ212" i="8"/>
  <c r="AZ515" i="8"/>
  <c r="AZ704" i="8"/>
  <c r="AZ764" i="8"/>
  <c r="AZ540" i="8"/>
  <c r="AZ126" i="8"/>
  <c r="AZ1054" i="8"/>
  <c r="AZ275" i="8"/>
  <c r="AZ578" i="8"/>
  <c r="AZ669" i="8"/>
  <c r="AZ1099" i="8"/>
  <c r="AZ373" i="8"/>
  <c r="AZ446" i="8"/>
  <c r="AZ131" i="8"/>
  <c r="AZ766" i="8"/>
  <c r="AZ1002" i="8"/>
  <c r="AZ235" i="8"/>
  <c r="AZ652" i="8"/>
  <c r="AZ1071" i="8"/>
  <c r="AZ1100" i="8"/>
  <c r="AZ1018" i="8"/>
  <c r="AZ418" i="8"/>
  <c r="AZ3" i="8"/>
  <c r="AZ752" i="8"/>
  <c r="AZ456" i="8"/>
  <c r="AZ222" i="8"/>
  <c r="AZ608" i="8"/>
  <c r="AZ648" i="8"/>
  <c r="AZ606" i="8"/>
  <c r="AZ1007" i="8"/>
  <c r="AZ639" i="8"/>
  <c r="AZ381" i="8"/>
  <c r="AZ844" i="8"/>
  <c r="AZ1117" i="8"/>
  <c r="AZ236" i="8"/>
  <c r="AZ858" i="8"/>
  <c r="AZ84" i="8"/>
  <c r="AZ602" i="8"/>
  <c r="AZ78" i="8"/>
  <c r="AZ343" i="8"/>
  <c r="AZ839" i="8"/>
  <c r="AZ685" i="8"/>
  <c r="AZ1022" i="8"/>
  <c r="AZ818" i="8"/>
  <c r="AZ393" i="8"/>
  <c r="AZ621" i="8"/>
  <c r="AZ582" i="8"/>
  <c r="AZ301" i="8"/>
  <c r="AZ1088" i="8"/>
  <c r="AZ256" i="8"/>
  <c r="AZ94" i="8"/>
  <c r="AZ426" i="8"/>
  <c r="AZ525" i="8"/>
  <c r="AZ986" i="8"/>
  <c r="AZ884" i="8"/>
  <c r="AZ973" i="8"/>
  <c r="AZ651" i="8"/>
  <c r="AZ720" i="8"/>
  <c r="AZ367" i="8"/>
  <c r="AZ435" i="8"/>
  <c r="AZ293" i="8"/>
  <c r="AZ449" i="8"/>
  <c r="AZ270" i="8"/>
  <c r="AZ229" i="8"/>
  <c r="AZ836" i="8"/>
  <c r="AZ625" i="8"/>
  <c r="AZ960" i="8"/>
  <c r="AZ1013" i="8"/>
  <c r="AZ123" i="8"/>
  <c r="AZ492" i="8"/>
  <c r="AZ309" i="8"/>
  <c r="AZ811" i="8"/>
  <c r="AZ128" i="8"/>
  <c r="AZ247" i="8"/>
  <c r="AZ1086" i="8"/>
  <c r="AZ192" i="8"/>
  <c r="AZ10" i="8"/>
  <c r="AZ634" i="8"/>
  <c r="AZ846" i="8"/>
  <c r="AZ239" i="8"/>
  <c r="AZ776" i="8"/>
  <c r="AZ828" i="8"/>
  <c r="AZ1066" i="8"/>
  <c r="AZ529" i="8"/>
  <c r="AZ498" i="8"/>
  <c r="AZ889" i="8"/>
  <c r="AZ898" i="8"/>
  <c r="AZ592" i="8"/>
  <c r="AZ690" i="8"/>
  <c r="AZ263" i="8"/>
  <c r="AZ219" i="8"/>
  <c r="AZ265" i="8"/>
  <c r="AZ420" i="8"/>
  <c r="AZ272" i="8"/>
  <c r="AZ537" i="8"/>
  <c r="AZ103" i="8"/>
  <c r="AZ407" i="8"/>
  <c r="AZ612" i="8"/>
  <c r="AZ211" i="8"/>
  <c r="AZ357" i="8"/>
  <c r="AZ568" i="8"/>
  <c r="AZ691" i="8"/>
  <c r="AZ241" i="8"/>
  <c r="AZ572" i="8"/>
  <c r="AZ76" i="8"/>
  <c r="AZ289" i="8"/>
  <c r="AZ539" i="8"/>
  <c r="AZ225" i="8"/>
  <c r="AZ528" i="8"/>
  <c r="AZ81" i="8"/>
  <c r="AZ273" i="8"/>
  <c r="AZ719" i="8"/>
  <c r="AZ1075" i="8"/>
  <c r="AZ597" i="8"/>
  <c r="AZ97" i="8"/>
  <c r="AZ524" i="8"/>
  <c r="AZ1020" i="8"/>
  <c r="AZ948" i="8"/>
  <c r="AZ187" i="8"/>
  <c r="AZ993" i="8"/>
  <c r="AZ38" i="8"/>
  <c r="AZ171" i="8"/>
  <c r="AZ1073" i="8"/>
  <c r="AZ246" i="8"/>
  <c r="AZ134" i="8"/>
  <c r="AZ330" i="8"/>
  <c r="AZ429" i="8"/>
  <c r="AZ512" i="8"/>
  <c r="AZ453" i="8"/>
  <c r="AZ210" i="8"/>
  <c r="AZ267" i="8"/>
  <c r="AZ346" i="8"/>
  <c r="AZ590" i="8"/>
  <c r="AZ552" i="8"/>
  <c r="AZ1105" i="8"/>
  <c r="AZ50" i="8"/>
  <c r="AZ1049" i="8"/>
  <c r="AZ891" i="8"/>
  <c r="AZ756" i="8"/>
  <c r="AZ274" i="8"/>
  <c r="AZ1111" i="8"/>
  <c r="AZ497" i="8"/>
  <c r="AZ894" i="8"/>
  <c r="AZ423" i="8"/>
  <c r="AZ944" i="8"/>
  <c r="AZ1068" i="8"/>
  <c r="AZ803" i="8"/>
  <c r="AZ21" i="8"/>
  <c r="AZ996" i="8"/>
  <c r="AZ444" i="8"/>
  <c r="AZ178" i="8"/>
  <c r="AZ162" i="8"/>
  <c r="AZ294" i="8"/>
  <c r="AZ157" i="8"/>
  <c r="AZ526" i="8"/>
  <c r="AZ1014" i="8"/>
  <c r="AZ224" i="8"/>
  <c r="AZ917" i="8"/>
  <c r="AZ482" i="8"/>
  <c r="AZ362" i="8"/>
  <c r="AZ567" i="8"/>
  <c r="AZ596" i="8"/>
  <c r="AZ1080" i="8"/>
  <c r="AZ723" i="8"/>
  <c r="AZ127" i="8"/>
  <c r="AZ883" i="8"/>
  <c r="AZ163" i="8"/>
  <c r="AZ125" i="8"/>
  <c r="AZ724" i="8"/>
  <c r="AZ617" i="8"/>
  <c r="AZ361" i="8"/>
  <c r="AZ991" i="8"/>
  <c r="AZ151" i="8"/>
  <c r="AZ436" i="8"/>
  <c r="AZ469" i="8"/>
  <c r="AZ514" i="8"/>
  <c r="AZ703" i="8"/>
  <c r="AZ460" i="8"/>
  <c r="AZ130" i="8"/>
  <c r="AZ91" i="8"/>
  <c r="AZ781" i="8"/>
  <c r="AZ478" i="8"/>
  <c r="AZ509" i="8"/>
  <c r="AZ1045" i="8"/>
  <c r="AZ1067" i="8"/>
  <c r="AZ1087" i="8"/>
  <c r="AZ471" i="8"/>
  <c r="AZ835" i="8"/>
  <c r="AZ470" i="8"/>
  <c r="AZ735" i="8"/>
  <c r="AZ75" i="8"/>
  <c r="AZ518" i="8"/>
  <c r="AZ675" i="8"/>
  <c r="AZ987" i="8"/>
  <c r="AZ1082" i="8"/>
  <c r="AZ483" i="8"/>
  <c r="AZ1050" i="8"/>
  <c r="AZ52" i="8"/>
  <c r="AZ738" i="8"/>
  <c r="AZ23" i="8"/>
  <c r="AZ517" i="8"/>
  <c r="AZ613" i="8"/>
  <c r="AZ610" i="8"/>
  <c r="AZ203" i="8"/>
  <c r="AZ68" i="8"/>
  <c r="AZ665" i="8"/>
  <c r="AZ680" i="8"/>
  <c r="AZ938" i="8"/>
  <c r="AZ1041" i="8"/>
  <c r="AZ1081" i="8"/>
  <c r="AZ637" i="8"/>
  <c r="AZ873" i="8"/>
  <c r="AZ316" i="8"/>
  <c r="AZ614" i="8"/>
  <c r="AZ820" i="8"/>
  <c r="AZ715" i="8"/>
  <c r="AZ1059" i="8"/>
  <c r="AZ1096" i="8"/>
  <c r="AZ961" i="8"/>
  <c r="AZ400" i="8"/>
  <c r="AZ77" i="8"/>
  <c r="AZ18" i="8"/>
  <c r="AZ763" i="8"/>
  <c r="AZ506" i="8"/>
  <c r="AZ280" i="8"/>
  <c r="AZ66" i="8"/>
  <c r="AZ156" i="8"/>
  <c r="AZ999" i="8"/>
  <c r="AZ230" i="8"/>
  <c r="AZ946" i="8"/>
  <c r="AZ348" i="8"/>
  <c r="AZ585" i="8"/>
  <c r="AZ810" i="8"/>
  <c r="AZ921" i="8"/>
  <c r="AZ975" i="8"/>
  <c r="AZ176" i="8"/>
  <c r="AZ371" i="8"/>
  <c r="AZ995" i="8"/>
  <c r="AZ603" i="8"/>
  <c r="AZ57" i="8"/>
  <c r="AZ967" i="8"/>
  <c r="AZ1025" i="8"/>
  <c r="AZ983" i="8"/>
  <c r="AZ890" i="8"/>
  <c r="AZ317" i="8"/>
  <c r="AZ30" i="8"/>
  <c r="AZ355" i="8"/>
  <c r="AZ527" i="8"/>
  <c r="AZ998" i="8"/>
  <c r="AZ693" i="8"/>
  <c r="AZ668" i="8"/>
  <c r="AZ311" i="8"/>
  <c r="AZ897" i="8"/>
  <c r="AZ705" i="8"/>
  <c r="AZ559" i="8"/>
  <c r="AZ1106" i="8"/>
  <c r="AZ1027" i="8"/>
  <c r="AZ494" i="8"/>
  <c r="AZ395" i="8"/>
  <c r="AZ538" i="8"/>
  <c r="AZ635" i="8"/>
  <c r="AZ335" i="8"/>
  <c r="AZ391" i="8"/>
  <c r="AZ415" i="8"/>
  <c r="AZ268" i="8"/>
  <c r="AZ849" i="8"/>
  <c r="AZ402" i="8"/>
  <c r="AZ604" i="8"/>
  <c r="AZ695" i="8"/>
  <c r="AZ328" i="8"/>
  <c r="AZ83" i="8"/>
  <c r="AZ965" i="8"/>
  <c r="AZ791" i="8"/>
  <c r="AZ713" i="8"/>
  <c r="AZ964" i="8"/>
  <c r="AZ186" i="8"/>
  <c r="AZ42" i="8"/>
  <c r="AZ760" i="8"/>
  <c r="AZ136" i="8"/>
  <c r="AZ333" i="8"/>
  <c r="AZ118" i="8"/>
  <c r="AZ401" i="8"/>
  <c r="AZ660" i="8"/>
  <c r="AZ198" i="8"/>
  <c r="AZ519" i="8"/>
  <c r="AZ380" i="8"/>
  <c r="AZ850" i="8"/>
  <c r="AZ769" i="8"/>
  <c r="AZ1069" i="8"/>
  <c r="AZ499" i="8"/>
  <c r="AZ458" i="8"/>
  <c r="AZ541" i="8"/>
  <c r="AZ133" i="8"/>
  <c r="AZ467" i="8"/>
  <c r="AZ770" i="8"/>
  <c r="AZ58" i="8"/>
  <c r="AZ260" i="8"/>
  <c r="AZ951" i="8"/>
  <c r="AZ1077" i="8"/>
  <c r="AZ954" i="8"/>
  <c r="AZ479" i="8"/>
  <c r="AZ59" i="8"/>
  <c r="AZ249" i="8"/>
  <c r="AZ984" i="8"/>
  <c r="AZ768" i="8"/>
  <c r="AZ174" i="8"/>
  <c r="AZ167" i="8"/>
  <c r="AZ253" i="8"/>
  <c r="AZ8" i="8"/>
  <c r="AZ46" i="8"/>
  <c r="AZ237" i="8"/>
  <c r="AZ840" i="8"/>
  <c r="AZ89" i="8"/>
  <c r="AZ893" i="8"/>
  <c r="AZ536" i="8"/>
  <c r="AZ814" i="8"/>
  <c r="AZ968" i="8"/>
  <c r="AZ141" i="8"/>
  <c r="AZ394" i="8"/>
  <c r="AZ859" i="8"/>
  <c r="AZ555" i="8"/>
  <c r="AZ701" i="8"/>
  <c r="AZ817" i="8"/>
  <c r="AZ386" i="8"/>
  <c r="AZ160" i="8"/>
  <c r="AZ111" i="8"/>
  <c r="AZ595" i="8"/>
  <c r="AZ773" i="8"/>
  <c r="AZ838" i="8"/>
  <c r="AZ209" i="8"/>
  <c r="AZ440" i="8"/>
  <c r="AZ195" i="8"/>
  <c r="AZ726" i="8"/>
  <c r="AZ65" i="8"/>
  <c r="AZ561" i="8"/>
  <c r="AZ862" i="8"/>
  <c r="AZ934" i="8"/>
  <c r="AZ1053" i="8"/>
  <c r="AZ218" i="8"/>
  <c r="AZ697" i="8"/>
  <c r="AZ302" i="8"/>
  <c r="AZ856" i="8"/>
  <c r="AZ694" i="8"/>
  <c r="AZ618" i="8"/>
  <c r="AZ535" i="8"/>
  <c r="AZ344" i="8"/>
  <c r="AZ707" i="8"/>
  <c r="AZ191" i="8"/>
  <c r="AZ368" i="8"/>
  <c r="AZ931" i="8"/>
  <c r="AZ712" i="8"/>
  <c r="AZ681" i="8"/>
  <c r="AZ957" i="8"/>
  <c r="AZ434" i="8"/>
  <c r="AZ122" i="8"/>
  <c r="AZ672" i="8"/>
  <c r="AZ112" i="8"/>
  <c r="AZ806" i="8"/>
  <c r="AZ410" i="8"/>
  <c r="AZ1114" i="8"/>
  <c r="AZ622" i="8"/>
  <c r="AZ142" i="8"/>
  <c r="AZ180" i="8"/>
  <c r="AZ387" i="8"/>
  <c r="AZ887" i="8"/>
  <c r="AZ158" i="8"/>
  <c r="AZ876" i="8"/>
  <c r="AZ13" i="8"/>
  <c r="AZ962" i="8"/>
  <c r="AZ95" i="8"/>
  <c r="AZ152" i="8"/>
  <c r="AZ563" i="8"/>
  <c r="AZ851" i="8"/>
  <c r="AZ305" i="8"/>
  <c r="AZ571" i="8"/>
  <c r="AZ926" i="8"/>
  <c r="AZ350" i="8"/>
  <c r="AZ854" i="8"/>
  <c r="AZ375" i="8"/>
  <c r="AZ462" i="8"/>
  <c r="AZ716" i="8"/>
  <c r="AZ919" i="8"/>
  <c r="AZ591" i="8"/>
  <c r="AZ172" i="8"/>
  <c r="AZ376" i="8"/>
  <c r="AZ315" i="8"/>
  <c r="AZ34" i="8"/>
  <c r="AZ533" i="8"/>
  <c r="AZ419" i="8"/>
  <c r="AZ37" i="8"/>
  <c r="AZ364" i="8"/>
  <c r="AZ143" i="8"/>
  <c r="AZ404" i="8"/>
  <c r="AZ269" i="8"/>
  <c r="AZ450" i="8"/>
  <c r="AZ98" i="8"/>
  <c r="AZ1052" i="8"/>
  <c r="AZ121" i="8"/>
  <c r="AZ937" i="8"/>
  <c r="AZ503" i="8"/>
  <c r="AZ1107" i="8"/>
  <c r="AZ936" i="8"/>
  <c r="AZ979" i="8"/>
  <c r="AZ673" i="8"/>
  <c r="AZ139" i="8"/>
  <c r="AZ700" i="8"/>
  <c r="AZ659" i="8"/>
  <c r="AZ1063" i="8"/>
  <c r="AZ500" i="8"/>
  <c r="AZ990" i="8"/>
  <c r="AZ972" i="8"/>
  <c r="AZ1072" i="8"/>
  <c r="AZ73" i="8"/>
  <c r="AZ22" i="8"/>
  <c r="AZ882" i="8"/>
  <c r="AZ807" i="8"/>
  <c r="AZ709" i="8"/>
  <c r="AZ857" i="8"/>
  <c r="AZ49" i="8"/>
  <c r="AZ761" i="8"/>
  <c r="AZ656" i="8"/>
  <c r="AZ886" i="8"/>
  <c r="AZ797" i="8"/>
  <c r="AZ1031" i="8"/>
  <c r="AZ860" i="8"/>
  <c r="AZ573" i="8"/>
  <c r="AZ332" i="8"/>
  <c r="AZ593" i="8"/>
  <c r="AZ32" i="8"/>
  <c r="AZ377" i="8"/>
  <c r="AZ739" i="8"/>
  <c r="AZ542" i="8"/>
  <c r="AZ282" i="8"/>
  <c r="AZ587" i="8"/>
  <c r="AZ682" i="8"/>
  <c r="AZ1083" i="8"/>
  <c r="AZ388" i="8"/>
  <c r="AZ866" i="8"/>
  <c r="AZ574" i="8"/>
  <c r="AZ848" i="8"/>
  <c r="AZ1057" i="8"/>
  <c r="AZ363" i="8"/>
  <c r="AZ476" i="8"/>
  <c r="AZ109" i="8"/>
  <c r="AZ589" i="8"/>
  <c r="AZ300" i="8"/>
  <c r="AZ522" i="8"/>
  <c r="AZ189" i="8"/>
  <c r="AZ599" i="8"/>
  <c r="AZ120" i="8"/>
  <c r="AZ1026" i="8"/>
  <c r="AZ231" i="8"/>
  <c r="AZ4" i="8"/>
  <c r="AZ641" i="8"/>
  <c r="AZ772" i="8"/>
  <c r="AZ396" i="8"/>
  <c r="AZ1036" i="8"/>
  <c r="AZ9" i="8"/>
  <c r="AZ798" i="8"/>
  <c r="AZ747" i="8"/>
  <c r="AZ193" i="8"/>
  <c r="AZ824" i="8"/>
  <c r="AZ872" i="8"/>
  <c r="AZ254" i="8"/>
  <c r="AZ92" i="8"/>
  <c r="AZ923" i="8"/>
  <c r="AZ286" i="8"/>
  <c r="AZ250" i="8"/>
  <c r="AZ661" i="8"/>
  <c r="AZ911" i="8"/>
  <c r="AZ916" i="8"/>
  <c r="AZ1008" i="8"/>
  <c r="AZ86" i="8"/>
  <c r="AZ796" i="8"/>
  <c r="AZ244" i="8"/>
  <c r="AZ320" i="8"/>
  <c r="AZ748" i="8"/>
  <c r="AZ135" i="8"/>
  <c r="AZ955" i="8"/>
  <c r="AZ774" i="8"/>
  <c r="AZ644" i="8"/>
  <c r="AZ976" i="8"/>
  <c r="AZ169" i="8"/>
  <c r="AZ228" i="8"/>
  <c r="AZ971" i="8"/>
  <c r="AZ903" i="8"/>
  <c r="AZ642" i="8"/>
  <c r="AZ102" i="8"/>
  <c r="AZ1061" i="8"/>
  <c r="AZ441" i="8"/>
  <c r="AZ560" i="8"/>
  <c r="AZ941" i="8"/>
  <c r="AZ466" i="8"/>
  <c r="AZ408" i="8"/>
  <c r="AZ959" i="8"/>
  <c r="AZ299" i="8"/>
  <c r="AZ1044" i="8"/>
  <c r="AZ620" i="8"/>
  <c r="AZ910" i="8"/>
  <c r="AZ329" i="8"/>
  <c r="AZ360" i="8"/>
  <c r="AZ80" i="8"/>
  <c r="AZ85" i="8"/>
  <c r="AZ374" i="8"/>
  <c r="AZ981" i="8"/>
  <c r="AZ647" i="8"/>
  <c r="AZ779" i="8"/>
  <c r="AZ232" i="8"/>
  <c r="AZ504" i="8"/>
  <c r="AZ922" i="8"/>
  <c r="AZ945" i="8"/>
  <c r="AZ785" i="8"/>
  <c r="AZ808" i="8"/>
  <c r="AZ53" i="8"/>
  <c r="AZ132" i="8"/>
  <c r="AZ447" i="8"/>
  <c r="AZ166" i="8"/>
  <c r="AZ271" i="8"/>
  <c r="AZ208" i="8"/>
  <c r="AZ553" i="8"/>
  <c r="AZ1048" i="8"/>
  <c r="AZ925" i="8"/>
  <c r="AZ920" i="8"/>
  <c r="AZ801" i="8"/>
  <c r="AZ324" i="8"/>
  <c r="AZ314" i="8"/>
  <c r="AZ155" i="8"/>
  <c r="AZ439" i="8"/>
  <c r="AZ303" i="8"/>
  <c r="AZ285" i="8"/>
  <c r="AZ662" i="8"/>
  <c r="AZ795" i="8"/>
  <c r="AZ511" i="8"/>
  <c r="AZ1090" i="8"/>
  <c r="AZ905" i="8"/>
  <c r="AZ1055" i="8"/>
  <c r="AZ809" i="8"/>
  <c r="AZ71" i="8"/>
  <c r="AZ117" i="8"/>
  <c r="AZ36" i="8"/>
  <c r="AZ188" i="8"/>
  <c r="AZ918" i="8"/>
  <c r="AZ290" i="8"/>
  <c r="AZ144" i="8"/>
  <c r="AZ837" i="8"/>
  <c r="AZ605" i="8"/>
  <c r="AZ718" i="8"/>
  <c r="AZ790" i="8"/>
  <c r="AZ468" i="8"/>
  <c r="AZ495" i="8"/>
  <c r="AZ243" i="8"/>
  <c r="AZ947" i="8"/>
  <c r="AZ240" i="8"/>
  <c r="AZ220" i="8"/>
  <c r="AZ338" i="8"/>
  <c r="AZ264" i="8"/>
  <c r="AZ382" i="8"/>
  <c r="AZ245" i="8"/>
  <c r="AZ758" i="8"/>
  <c r="AZ832" i="8"/>
  <c r="AZ279" i="8"/>
  <c r="AZ759" i="8"/>
  <c r="AZ1104" i="8"/>
  <c r="AZ611" i="8"/>
  <c r="AZ307" i="8"/>
  <c r="AZ318" i="8"/>
  <c r="AZ928" i="8"/>
  <c r="AZ670" i="8"/>
  <c r="AZ710" i="8"/>
  <c r="AZ564" i="8"/>
  <c r="AZ558" i="8"/>
  <c r="AZ732" i="8"/>
  <c r="AZ138" i="8"/>
  <c r="AZ486" i="8"/>
  <c r="AZ179" i="8"/>
  <c r="AZ487" i="8"/>
  <c r="AZ223" i="8"/>
  <c r="AZ12" i="8"/>
  <c r="AZ731" i="8"/>
  <c r="AZ216" i="8"/>
  <c r="AZ475" i="8"/>
  <c r="AZ430" i="8"/>
  <c r="AZ749" i="8"/>
  <c r="AZ940" i="8"/>
  <c r="AZ93" i="8"/>
  <c r="AZ424" i="8"/>
  <c r="AZ730" i="8"/>
  <c r="AZ427" i="8"/>
  <c r="AZ101" i="8"/>
  <c r="AZ1089" i="8"/>
  <c r="AZ671" i="8"/>
  <c r="AZ48" i="8"/>
  <c r="AZ1092" i="8"/>
  <c r="AZ677" i="8"/>
  <c r="AZ1024" i="8"/>
  <c r="AZ792" i="8"/>
  <c r="AZ583" i="8"/>
  <c r="AZ885" i="8"/>
  <c r="AZ830" i="8"/>
  <c r="AZ1009" i="8"/>
  <c r="AZ365" i="8"/>
  <c r="AZ276" i="8"/>
  <c r="AZ474" i="8"/>
  <c r="AZ26" i="8"/>
  <c r="AZ777" i="8"/>
  <c r="AZ816" i="8"/>
  <c r="AZ17" i="8"/>
  <c r="AZ234" i="8"/>
  <c r="AZ623" i="8"/>
  <c r="AZ175" i="8"/>
  <c r="AZ199" i="8"/>
  <c r="AZ221" i="8"/>
  <c r="AZ96" i="8"/>
  <c r="AZ569" i="8"/>
  <c r="AZ489" i="8"/>
  <c r="AZ326" i="8"/>
  <c r="AZ633" i="8"/>
  <c r="AZ855" i="8"/>
  <c r="AZ833" i="8"/>
  <c r="AZ452" i="8"/>
  <c r="AZ997" i="8"/>
  <c r="AZ406" i="8"/>
  <c r="AZ28" i="8"/>
  <c r="AZ988" i="8"/>
  <c r="AZ99" i="8"/>
  <c r="AZ432" i="8"/>
  <c r="AZ646" i="8"/>
  <c r="AZ767" i="8"/>
  <c r="AZ464" i="8"/>
  <c r="AZ119" i="8"/>
  <c r="AZ800" i="8"/>
  <c r="AZ746" i="8"/>
  <c r="AZ888" i="8"/>
  <c r="AZ543" i="8"/>
  <c r="AZ1019" i="8"/>
  <c r="AZ1097" i="8"/>
  <c r="AZ496" i="8"/>
  <c r="AZ927" i="8"/>
  <c r="AZ915" i="8"/>
  <c r="AZ510" i="8"/>
  <c r="AZ1085" i="8"/>
  <c r="AZ586" i="8"/>
  <c r="AZ405" i="8"/>
  <c r="AZ445" i="8"/>
  <c r="AZ150" i="8"/>
  <c r="AZ1074" i="8"/>
  <c r="AZ356" i="8"/>
  <c r="AZ342" i="8"/>
  <c r="AZ793" i="8"/>
  <c r="AZ1047" i="8"/>
  <c r="AZ804" i="8"/>
  <c r="AZ755" i="8"/>
  <c r="AZ140" i="8"/>
  <c r="AZ248" i="8"/>
  <c r="AZ442" i="8"/>
  <c r="AZ481" i="8"/>
  <c r="AZ454" i="8"/>
  <c r="AZ1118" i="8"/>
  <c r="AZ754" i="8"/>
  <c r="AZ43" i="8"/>
  <c r="AZ534" i="8"/>
  <c r="AZ784" i="8"/>
  <c r="AZ413" i="8"/>
  <c r="AZ949" i="8"/>
  <c r="AZ689" i="8"/>
  <c r="AZ266" i="8"/>
  <c r="AZ325" i="8"/>
  <c r="AZ1103" i="8"/>
  <c r="AZ655" i="8"/>
  <c r="AZ696" i="8"/>
  <c r="AZ90" i="8"/>
  <c r="AZ929" i="8"/>
  <c r="AZ815" i="8"/>
  <c r="AZ778" i="8"/>
  <c r="AZ530" i="8"/>
  <c r="AZ1040" i="8"/>
  <c r="AZ403" i="8"/>
  <c r="AZ799" i="8"/>
  <c r="AZ977" i="8"/>
  <c r="AZ628" i="8"/>
  <c r="AZ72" i="8"/>
  <c r="AZ39" i="8"/>
  <c r="AZ397" i="8"/>
  <c r="AZ787" i="8"/>
  <c r="AZ337" i="8"/>
  <c r="AZ547" i="8"/>
  <c r="AZ63" i="8"/>
  <c r="AZ170" i="8"/>
  <c r="AZ1101" i="8"/>
  <c r="AZ345" i="8"/>
  <c r="AZ54" i="8"/>
  <c r="AZ190" i="8"/>
  <c r="AZ165" i="8"/>
  <c r="AZ1000" i="8"/>
  <c r="AZ369" i="8"/>
  <c r="AZ619" i="8"/>
  <c r="AZ789" i="8"/>
  <c r="AZ1011" i="8"/>
  <c r="AZ278" i="8"/>
  <c r="AZ153" i="8"/>
  <c r="AZ1039" i="8"/>
  <c r="AZ626" i="8"/>
  <c r="AZ15" i="8"/>
  <c r="AZ259" i="8"/>
  <c r="AZ412" i="8"/>
  <c r="AZ970" i="8"/>
  <c r="AZ638" i="8"/>
  <c r="AZ531" i="8"/>
  <c r="AZ455" i="8"/>
  <c r="AZ347" i="8"/>
  <c r="AZ27" i="8"/>
  <c r="AZ598" i="8"/>
  <c r="AZ184" i="8"/>
  <c r="AZ688" i="8"/>
  <c r="AZ786" i="8"/>
  <c r="AZ409" i="8"/>
  <c r="AZ609" i="8"/>
  <c r="AZ865" i="8"/>
  <c r="AZ31" i="8"/>
  <c r="AZ414" i="8"/>
  <c r="AZ472" i="8"/>
  <c r="AZ7" i="8"/>
  <c r="AZ1003" i="8"/>
  <c r="AZ480" i="8"/>
  <c r="AZ834" i="8"/>
  <c r="AZ331" i="8"/>
  <c r="AZ104" i="8"/>
  <c r="AZ459" i="8"/>
  <c r="AZ334" i="8"/>
  <c r="AZ281" i="8"/>
  <c r="AZ64" i="8"/>
  <c r="AZ516" i="8"/>
  <c r="AZ113" i="8"/>
  <c r="AZ842" i="8"/>
  <c r="AZ87" i="8"/>
  <c r="AZ632" i="8"/>
  <c r="AZ51" i="8"/>
  <c r="AZ742" i="8"/>
  <c r="AZ847" i="8"/>
  <c r="AZ958" i="8"/>
  <c r="AZ906" i="8"/>
  <c r="AZ699" i="8"/>
  <c r="AZ461" i="8"/>
  <c r="AZ124" i="8"/>
  <c r="AZ288" i="8"/>
  <c r="AZ1012" i="8"/>
  <c r="AZ631" i="8"/>
  <c r="AZ145" i="8"/>
  <c r="AZ579" i="8"/>
  <c r="AZ545" i="8"/>
  <c r="AZ1030" i="8"/>
  <c r="AZ879" i="8"/>
  <c r="AZ1046" i="8"/>
  <c r="AZ437" i="8"/>
  <c r="AZ658" i="8"/>
  <c r="AZ725" i="8"/>
  <c r="AZ44" i="8"/>
  <c r="AZ576" i="8"/>
  <c r="AZ181" i="8"/>
  <c r="AZ1028" i="8"/>
  <c r="AZ227" i="8"/>
  <c r="AZ484" i="8"/>
  <c r="AZ1029" i="8"/>
  <c r="AZ556" i="8"/>
  <c r="AZ116" i="8"/>
  <c r="AZ1098" i="8"/>
  <c r="AZ327" i="8"/>
  <c r="AZ252" i="8"/>
  <c r="AZ339" i="8"/>
  <c r="AZ532" i="8"/>
  <c r="AZ821" i="8"/>
  <c r="AZ312" i="8"/>
  <c r="AZ1038" i="8"/>
  <c r="AZ581" i="8"/>
  <c r="AZ177" i="8"/>
  <c r="AZ354" i="8"/>
  <c r="AZ226" i="8"/>
  <c r="AZ721" i="8"/>
  <c r="AZ399" i="8"/>
  <c r="AZ717" i="8"/>
  <c r="AZ692" i="8"/>
  <c r="AZ666" i="8"/>
  <c r="AZ629" i="8"/>
  <c r="AZ1093" i="8"/>
  <c r="AZ548" i="8"/>
  <c r="AZ366" i="8"/>
  <c r="AZ831" i="8"/>
  <c r="AZ164" i="8"/>
  <c r="AZ643" i="8"/>
  <c r="AZ980" i="8"/>
  <c r="AZ154" i="8"/>
  <c r="AZ1051" i="8"/>
  <c r="AZ1056" i="8"/>
  <c r="AZ896" i="8"/>
  <c r="AZ802" i="8"/>
  <c r="AZ6" i="8"/>
  <c r="AZ878" i="8"/>
  <c r="AZ943" i="8"/>
  <c r="AZ757" i="8"/>
  <c r="AZ624" i="8"/>
  <c r="AZ35" i="8"/>
  <c r="AZ942" i="8"/>
  <c r="AZ351" i="8"/>
  <c r="AZ201" i="8"/>
  <c r="AZ627" i="8"/>
  <c r="AZ1034" i="8"/>
  <c r="AZ457" i="8"/>
  <c r="AZ577" i="8"/>
  <c r="AZ108" i="8"/>
  <c r="AZ575" i="8"/>
  <c r="AZ711" i="8"/>
  <c r="AZ740" i="8"/>
  <c r="AZ899" i="8"/>
  <c r="AZ823" i="8"/>
  <c r="AZ845" i="8"/>
  <c r="AZ912" i="8"/>
  <c r="AZ149" i="8"/>
  <c r="AZ982" i="8"/>
  <c r="AZ546" i="8"/>
  <c r="AZ822" i="8"/>
  <c r="AZ852" i="8"/>
  <c r="AZ61" i="8"/>
  <c r="AZ892" i="8"/>
  <c r="AZ985" i="8"/>
  <c r="AZ40" i="8"/>
  <c r="AZ233" i="8"/>
  <c r="AZ319" i="8"/>
  <c r="AZ649" i="8"/>
  <c r="AZ322" i="8"/>
  <c r="AZ206" i="8"/>
  <c r="AZ341" i="8"/>
  <c r="AZ257" i="8"/>
  <c r="AZ1070" i="8"/>
  <c r="AX1048" i="8"/>
  <c r="AX164" i="8"/>
  <c r="AX797" i="8"/>
  <c r="AW714" i="8"/>
  <c r="AX555" i="8"/>
  <c r="AW610" i="8"/>
  <c r="AW531" i="8"/>
  <c r="AX118" i="8"/>
  <c r="AX779" i="8"/>
  <c r="AW422" i="8"/>
  <c r="AX438" i="8"/>
  <c r="AW22" i="8"/>
  <c r="AW235" i="8"/>
  <c r="AX716" i="8"/>
  <c r="AW159" i="8"/>
  <c r="AW797" i="8"/>
  <c r="AX907" i="8"/>
  <c r="AW1005" i="8"/>
  <c r="AW1048" i="8"/>
  <c r="AW841" i="8"/>
  <c r="AX593" i="8"/>
  <c r="AW78" i="8"/>
  <c r="AW995" i="8"/>
  <c r="AW67" i="8"/>
  <c r="AX572" i="8"/>
  <c r="AX892" i="8"/>
  <c r="AX353" i="8"/>
  <c r="AX697" i="8"/>
  <c r="AW639" i="8"/>
  <c r="AX362" i="8"/>
  <c r="AW437" i="8"/>
  <c r="AX159" i="8"/>
  <c r="AX235" i="8"/>
  <c r="AW662" i="8"/>
  <c r="AX747" i="8"/>
  <c r="AW276" i="8"/>
  <c r="AW427" i="8"/>
  <c r="AW978" i="8"/>
  <c r="AW716" i="8"/>
  <c r="AX1088" i="8"/>
  <c r="AW559" i="8"/>
  <c r="AX181" i="8"/>
  <c r="AW176" i="8"/>
  <c r="AW1089" i="8"/>
  <c r="AX958" i="8"/>
  <c r="AX421" i="8"/>
  <c r="AX800" i="8"/>
  <c r="AW517" i="8"/>
  <c r="AX429" i="8"/>
  <c r="AX214" i="8"/>
  <c r="AX1066" i="8"/>
  <c r="AX931" i="8"/>
  <c r="AW708" i="8"/>
  <c r="AX597" i="8"/>
  <c r="AW396" i="8"/>
  <c r="AW81" i="8"/>
  <c r="AW194" i="8"/>
  <c r="AW806" i="8"/>
  <c r="AX961" i="8"/>
  <c r="AW195" i="8"/>
  <c r="AW955" i="8"/>
  <c r="AW731" i="8"/>
  <c r="AW87" i="8"/>
  <c r="AW117" i="8"/>
  <c r="AW303" i="8"/>
  <c r="AX237" i="8"/>
  <c r="AX39" i="8"/>
  <c r="AX926" i="8"/>
  <c r="AW322" i="8"/>
  <c r="AX1089" i="8"/>
  <c r="AW931" i="8"/>
  <c r="AX22" i="8"/>
  <c r="AX854" i="8"/>
  <c r="AW632" i="8"/>
  <c r="AX322" i="8"/>
  <c r="AW325" i="8"/>
  <c r="AX442" i="8"/>
  <c r="AX1059" i="8"/>
  <c r="AW948" i="8"/>
  <c r="AW1107" i="8"/>
  <c r="AW957" i="8"/>
  <c r="AW429" i="8"/>
  <c r="AW896" i="8"/>
  <c r="AW764" i="8"/>
  <c r="AW551" i="8"/>
  <c r="AX1047" i="8"/>
  <c r="AW1091" i="8"/>
  <c r="AX743" i="8"/>
  <c r="AX761" i="8"/>
  <c r="AW699" i="8"/>
  <c r="AX736" i="8"/>
  <c r="AW448" i="8"/>
  <c r="AX525" i="8"/>
  <c r="AW853" i="8"/>
  <c r="AW581" i="8"/>
  <c r="AW181" i="8"/>
  <c r="AX29" i="8"/>
  <c r="AW811" i="8"/>
  <c r="AW497" i="8"/>
  <c r="AX1019" i="8"/>
  <c r="AW627" i="8"/>
  <c r="AW1065" i="8"/>
  <c r="AX247" i="8"/>
  <c r="AW609" i="8"/>
  <c r="AW356" i="8"/>
  <c r="AX46" i="8"/>
  <c r="AX708" i="8"/>
  <c r="AW608" i="8"/>
  <c r="AX668" i="8"/>
  <c r="AW443" i="8"/>
  <c r="AW493" i="8"/>
  <c r="AX345" i="8"/>
  <c r="AW444" i="8"/>
  <c r="AW793" i="8"/>
  <c r="AX33" i="8"/>
  <c r="AX145" i="8"/>
  <c r="AW892" i="8"/>
  <c r="AW814" i="8"/>
  <c r="AX310" i="8"/>
  <c r="AX1067" i="8"/>
  <c r="AX639" i="8"/>
  <c r="AX888" i="8"/>
  <c r="AW886" i="8"/>
  <c r="AX1106" i="8"/>
  <c r="AX752" i="8"/>
  <c r="AX765" i="8"/>
  <c r="AW408" i="8"/>
  <c r="AW961" i="8"/>
  <c r="AW893" i="8"/>
  <c r="AW525" i="8"/>
  <c r="AW680" i="8"/>
  <c r="AW213" i="8"/>
  <c r="AW397" i="8"/>
  <c r="AW962" i="8"/>
  <c r="AX856" i="8"/>
  <c r="AX452" i="8"/>
  <c r="AX226" i="8"/>
  <c r="AX547" i="8"/>
  <c r="AW417" i="8"/>
  <c r="AX601" i="8"/>
  <c r="AW923" i="8"/>
  <c r="AX491" i="8"/>
  <c r="AX608" i="8"/>
  <c r="AW935" i="8"/>
  <c r="AX560" i="8"/>
  <c r="AX503" i="8"/>
  <c r="AX680" i="8"/>
  <c r="AW880" i="8"/>
  <c r="AW743" i="8"/>
  <c r="AW994" i="8"/>
  <c r="AW340" i="8"/>
  <c r="AW1041" i="8"/>
  <c r="AW145" i="8"/>
  <c r="AW910" i="8"/>
  <c r="AW1027" i="8"/>
  <c r="AW33" i="8"/>
  <c r="AW1096" i="8"/>
  <c r="AX130" i="8"/>
  <c r="AW713" i="8"/>
  <c r="AX882" i="8"/>
  <c r="AX488" i="8"/>
  <c r="AW751" i="8"/>
  <c r="AX320" i="8"/>
  <c r="AX443" i="8"/>
  <c r="AX284" i="8"/>
  <c r="AW26" i="8"/>
  <c r="AW29" i="8"/>
  <c r="AX479" i="8"/>
  <c r="AX831" i="8"/>
  <c r="AX955" i="8"/>
  <c r="AX26" i="8"/>
  <c r="AX518" i="8"/>
  <c r="AX764" i="8"/>
  <c r="AX520" i="8"/>
  <c r="AW635" i="8"/>
  <c r="AX551" i="8"/>
  <c r="AX714" i="8"/>
  <c r="AX627" i="8"/>
  <c r="AW998" i="8"/>
  <c r="AW1006" i="8"/>
  <c r="AX444" i="8"/>
  <c r="AX581" i="8"/>
  <c r="AW867" i="8"/>
  <c r="AW575" i="8"/>
  <c r="AX303" i="8"/>
  <c r="AX464" i="8"/>
  <c r="AX539" i="8"/>
  <c r="AW907" i="8"/>
  <c r="AX706" i="8"/>
  <c r="AW1016" i="8"/>
  <c r="AW223" i="8"/>
  <c r="AX976" i="8"/>
  <c r="AX418" i="8"/>
  <c r="AW649" i="8"/>
  <c r="AW142" i="8"/>
  <c r="AX949" i="8"/>
  <c r="AW979" i="8"/>
  <c r="AX187" i="8"/>
  <c r="AW304" i="8"/>
  <c r="AX148" i="8"/>
  <c r="AW44" i="8"/>
  <c r="AX512" i="8"/>
  <c r="AX115" i="8"/>
  <c r="AX338" i="8"/>
  <c r="AX493" i="8"/>
  <c r="AW761" i="8"/>
  <c r="AW58" i="8"/>
  <c r="AW177" i="8"/>
  <c r="AW153" i="8"/>
  <c r="AW856" i="8"/>
  <c r="AX604" i="8"/>
  <c r="AX530" i="8"/>
  <c r="AW219" i="8"/>
  <c r="AX76" i="8"/>
  <c r="AX932" i="8"/>
  <c r="AW310" i="8"/>
  <c r="AX301" i="8"/>
  <c r="AW809" i="8"/>
  <c r="AX514" i="8"/>
  <c r="AX1107" i="8"/>
  <c r="AW655" i="8"/>
  <c r="AW52" i="8"/>
  <c r="AW631" i="8"/>
  <c r="AW725" i="8"/>
  <c r="AW294" i="8"/>
  <c r="AX968" i="8"/>
  <c r="AX178" i="8"/>
  <c r="AW926" i="8"/>
  <c r="AX884" i="8"/>
  <c r="AW339" i="8"/>
  <c r="AW898" i="8"/>
  <c r="AX266" i="8"/>
  <c r="AX821" i="8"/>
  <c r="AW614" i="8"/>
  <c r="AX919" i="8"/>
  <c r="AW623" i="8"/>
  <c r="AX224" i="8"/>
  <c r="AW1073" i="8"/>
  <c r="AX1000" i="8"/>
  <c r="AW120" i="8"/>
  <c r="AX592" i="8"/>
  <c r="AX306" i="8"/>
  <c r="AW93" i="8"/>
  <c r="AX261" i="8"/>
  <c r="AW64" i="8"/>
  <c r="AW73" i="8"/>
  <c r="AW287" i="8"/>
  <c r="AX730" i="8"/>
  <c r="AX689" i="8"/>
  <c r="AW652" i="8"/>
  <c r="AW641" i="8"/>
  <c r="AX894" i="8"/>
  <c r="AX396" i="8"/>
  <c r="AW1081" i="8"/>
  <c r="AW136" i="8"/>
  <c r="AW942" i="8"/>
  <c r="AW474" i="8"/>
  <c r="AX671" i="8"/>
  <c r="AW872" i="8"/>
  <c r="AX502" i="8"/>
  <c r="AW854" i="8"/>
  <c r="AX781" i="8"/>
  <c r="AW777" i="8"/>
  <c r="AW555" i="8"/>
  <c r="AW805" i="8"/>
  <c r="AW55" i="8"/>
  <c r="AX1029" i="8"/>
  <c r="AW421" i="8"/>
  <c r="AX965" i="8"/>
  <c r="AW11" i="8"/>
  <c r="AW237" i="8"/>
  <c r="AW982" i="8"/>
  <c r="AW306" i="8"/>
  <c r="AX501" i="8"/>
  <c r="AX73" i="8"/>
  <c r="AX1022" i="8"/>
  <c r="AX426" i="8"/>
  <c r="AX1065" i="8"/>
  <c r="AX427" i="8"/>
  <c r="AX422" i="8"/>
  <c r="AW648" i="8"/>
  <c r="AW196" i="8"/>
  <c r="AX724" i="8"/>
  <c r="AX271" i="8"/>
  <c r="AX88" i="8"/>
  <c r="AX497" i="8"/>
  <c r="AW746" i="8"/>
  <c r="AX408" i="8"/>
  <c r="AX1004" i="8"/>
  <c r="AX534" i="8"/>
  <c r="AW993" i="8"/>
  <c r="AW370" i="8"/>
  <c r="AW944" i="8"/>
  <c r="AX185" i="8"/>
  <c r="AW950" i="8"/>
  <c r="AW390" i="8"/>
  <c r="AW622" i="8"/>
  <c r="AX413" i="8"/>
  <c r="AW216" i="8"/>
  <c r="AW906" i="8"/>
  <c r="AX600" i="8"/>
  <c r="AX1064" i="8"/>
  <c r="AX1042" i="8"/>
  <c r="AW1094" i="8"/>
  <c r="AX1017" i="8"/>
  <c r="AX731" i="8"/>
  <c r="AX559" i="8"/>
  <c r="AX937" i="8"/>
  <c r="AW200" i="8"/>
  <c r="AW134" i="8"/>
  <c r="AX147" i="8"/>
  <c r="AX218" i="8"/>
  <c r="AX798" i="8"/>
  <c r="AW728" i="8"/>
  <c r="AX61" i="8"/>
  <c r="AX299" i="8"/>
  <c r="AX652" i="8"/>
  <c r="AX194" i="8"/>
  <c r="AW62" i="8"/>
  <c r="AX417" i="8"/>
  <c r="AW452" i="8"/>
  <c r="AX78" i="8"/>
  <c r="AW843" i="8"/>
  <c r="AX82" i="8"/>
  <c r="AW379" i="8"/>
  <c r="AW694" i="8"/>
  <c r="AX715" i="8"/>
  <c r="AX631" i="8"/>
  <c r="AW719" i="8"/>
  <c r="AX339" i="8"/>
  <c r="AX623" i="8"/>
  <c r="AW442" i="8"/>
  <c r="AX1041" i="8"/>
  <c r="AX713" i="8"/>
  <c r="AX44" i="8"/>
  <c r="AW178" i="8"/>
  <c r="AX120" i="8"/>
  <c r="AW316" i="8"/>
  <c r="AW604" i="8"/>
  <c r="AW530" i="8"/>
  <c r="AX219" i="8"/>
  <c r="AW968" i="8"/>
  <c r="AX294" i="8"/>
  <c r="AW420" i="8"/>
  <c r="AX805" i="8"/>
  <c r="AW938" i="8"/>
  <c r="AX309" i="8"/>
  <c r="AX942" i="8"/>
  <c r="AX1096" i="8"/>
  <c r="AX256" i="8"/>
  <c r="AW112" i="8"/>
  <c r="AW168" i="8"/>
  <c r="AW414" i="8"/>
  <c r="AX923" i="8"/>
  <c r="AX609" i="8"/>
  <c r="AX846" i="8"/>
  <c r="AW536" i="8"/>
  <c r="AW467" i="8"/>
  <c r="AW676" i="8"/>
  <c r="AW70" i="8"/>
  <c r="AW260" i="8"/>
  <c r="AW876" i="8"/>
  <c r="AW1029" i="8"/>
  <c r="AX373" i="8"/>
  <c r="AW1000" i="8"/>
  <c r="AW566" i="8"/>
  <c r="AW601" i="8"/>
  <c r="AX351" i="8"/>
  <c r="AX436" i="8"/>
  <c r="AW611" i="8"/>
  <c r="AW187" i="8"/>
  <c r="AW47" i="8"/>
  <c r="AX400" i="8"/>
  <c r="AX474" i="8"/>
  <c r="AX783" i="8"/>
  <c r="AW206" i="8"/>
  <c r="AW752" i="8"/>
  <c r="AW242" i="8"/>
  <c r="AW332" i="8"/>
  <c r="AW318" i="8"/>
  <c r="AW487" i="8"/>
  <c r="AX972" i="8"/>
  <c r="AW266" i="8"/>
  <c r="AW844" i="8"/>
  <c r="AW778" i="8"/>
  <c r="AW1067" i="8"/>
  <c r="AX277" i="8"/>
  <c r="AX37" i="8"/>
  <c r="AX629" i="8"/>
  <c r="AX533" i="8"/>
  <c r="AW505" i="8"/>
  <c r="AW407" i="8"/>
  <c r="AX569" i="8"/>
  <c r="AX404" i="8"/>
  <c r="AX329" i="8"/>
  <c r="AX655" i="8"/>
  <c r="AX93" i="8"/>
  <c r="AX81" i="8"/>
  <c r="AW582" i="8"/>
  <c r="AX308" i="8"/>
  <c r="AX1032" i="8"/>
  <c r="AW800" i="8"/>
  <c r="AW860" i="8"/>
  <c r="AX74" i="8"/>
  <c r="AX425" i="8"/>
  <c r="AW76" i="8"/>
  <c r="AX772" i="8"/>
  <c r="AW61" i="8"/>
  <c r="AW584" i="8"/>
  <c r="AX910" i="8"/>
  <c r="AX200" i="8"/>
  <c r="AX725" i="8"/>
  <c r="AX872" i="8"/>
  <c r="AX777" i="8"/>
  <c r="AX870" i="8"/>
  <c r="AX153" i="8"/>
  <c r="AX811" i="8"/>
  <c r="AX12" i="8"/>
  <c r="AX131" i="8"/>
  <c r="AW409" i="8"/>
  <c r="AW636" i="8"/>
  <c r="AW122" i="8"/>
  <c r="AW588" i="8"/>
  <c r="AW654" i="8"/>
  <c r="AW1002" i="8"/>
  <c r="AX809" i="8"/>
  <c r="AX1116" i="8"/>
  <c r="AW17" i="8"/>
  <c r="AW376" i="8"/>
  <c r="AX838" i="8"/>
  <c r="AW1095" i="8"/>
  <c r="AW723" i="8"/>
  <c r="AW799" i="8"/>
  <c r="AW881" i="8"/>
  <c r="AW485" i="8"/>
  <c r="AW24" i="8"/>
  <c r="AW51" i="8"/>
  <c r="AW670" i="8"/>
  <c r="AX403" i="8"/>
  <c r="AX276" i="8"/>
  <c r="AW353" i="8"/>
  <c r="AW162" i="8"/>
  <c r="AW147" i="8"/>
  <c r="AW502" i="8"/>
  <c r="AW817" i="8"/>
  <c r="AX341" i="8"/>
  <c r="AX482" i="8"/>
  <c r="AW59" i="8"/>
  <c r="AW626" i="8"/>
  <c r="AX799" i="8"/>
  <c r="AW462" i="8"/>
  <c r="AX206" i="8"/>
  <c r="AW1106" i="8"/>
  <c r="AX332" i="8"/>
  <c r="AW934" i="8"/>
  <c r="AW976" i="8"/>
  <c r="AX40" i="8"/>
  <c r="AX723" i="8"/>
  <c r="AW781" i="8"/>
  <c r="AW539" i="8"/>
  <c r="AW763" i="8"/>
  <c r="AW279" i="8"/>
  <c r="AX726" i="8"/>
  <c r="AW501" i="8"/>
  <c r="AW810" i="8"/>
  <c r="AW484" i="8"/>
  <c r="AX348" i="8"/>
  <c r="AX699" i="8"/>
  <c r="AW592" i="8"/>
  <c r="AX956" i="8"/>
  <c r="AW526" i="8"/>
  <c r="AW783" i="8"/>
  <c r="AX635" i="8"/>
  <c r="AX868" i="8"/>
  <c r="AX378" i="8"/>
  <c r="AX253" i="8"/>
  <c r="AX1111" i="8"/>
  <c r="AX943" i="8"/>
  <c r="AX375" i="8"/>
  <c r="AX67" i="8"/>
  <c r="AW358" i="8"/>
  <c r="AW894" i="8"/>
  <c r="AX1030" i="8"/>
  <c r="AX517" i="8"/>
  <c r="AW572" i="8"/>
  <c r="AW736" i="8"/>
  <c r="AW201" i="8"/>
  <c r="AW1083" i="8"/>
  <c r="AX898" i="8"/>
  <c r="AX64" i="8"/>
  <c r="AW977" i="8"/>
  <c r="AX4" i="8"/>
  <c r="AX893" i="8"/>
  <c r="AX1081" i="8"/>
  <c r="AX1043" i="8"/>
  <c r="AX576" i="8"/>
  <c r="AW949" i="8"/>
  <c r="AW966" i="8"/>
  <c r="AX213" i="8"/>
  <c r="AW634" i="8"/>
  <c r="AW169" i="8"/>
  <c r="AX982" i="8"/>
  <c r="AX705" i="8"/>
  <c r="AW308" i="8"/>
  <c r="AY308" i="8" s="1"/>
  <c r="AW1045" i="8"/>
  <c r="AW852" i="8"/>
  <c r="AW489" i="8"/>
  <c r="AW599" i="8"/>
  <c r="AW1051" i="8"/>
  <c r="AW389" i="8"/>
  <c r="AX138" i="8"/>
  <c r="AW483" i="8"/>
  <c r="AX243" i="8"/>
  <c r="AX876" i="8"/>
  <c r="AW1022" i="8"/>
  <c r="AW1039" i="8"/>
  <c r="AX585" i="8"/>
  <c r="AX673" i="8"/>
  <c r="AW974" i="8"/>
  <c r="AW94" i="8"/>
  <c r="AX841" i="8"/>
  <c r="AW233" i="8"/>
  <c r="AW1042" i="8"/>
  <c r="AW469" i="8"/>
  <c r="AX431" i="8"/>
  <c r="AW825" i="8"/>
  <c r="AW937" i="8"/>
  <c r="AX728" i="8"/>
  <c r="AW1035" i="8"/>
  <c r="AW875" i="8"/>
  <c r="AW413" i="8"/>
  <c r="AX977" i="8"/>
  <c r="AW706" i="8"/>
  <c r="AX119" i="8"/>
  <c r="AW125" i="8"/>
  <c r="AX944" i="8"/>
  <c r="AW464" i="8"/>
  <c r="AW185" i="8"/>
  <c r="AW888" i="8"/>
  <c r="AW71" i="8"/>
  <c r="AX750" i="8"/>
  <c r="AX1115" i="8"/>
  <c r="AW729" i="8"/>
  <c r="AW672" i="8"/>
  <c r="AX712" i="8"/>
  <c r="AW411" i="8"/>
  <c r="AW426" i="8"/>
  <c r="AW689" i="8"/>
  <c r="AX225" i="8"/>
  <c r="AX1062" i="8"/>
  <c r="AW296" i="8"/>
  <c r="AX157" i="8"/>
  <c r="AX825" i="8"/>
  <c r="AX132" i="8"/>
  <c r="AX242" i="8"/>
  <c r="AX166" i="8"/>
  <c r="AX561" i="8"/>
  <c r="AW945" i="8"/>
  <c r="AW552" i="8"/>
  <c r="AX199" i="8"/>
  <c r="AW735" i="8"/>
  <c r="AW730" i="8"/>
  <c r="AW1032" i="8"/>
  <c r="AW600" i="8"/>
  <c r="AX526" i="8"/>
  <c r="AX47" i="8"/>
  <c r="AW45" i="8"/>
  <c r="AX460" i="8"/>
  <c r="AW553" i="8"/>
  <c r="AW520" i="8"/>
  <c r="AW838" i="8"/>
  <c r="AW243" i="8"/>
  <c r="AW377" i="8"/>
  <c r="AX802" i="8"/>
  <c r="AW302" i="8"/>
  <c r="AX789" i="8"/>
  <c r="AX182" i="8"/>
  <c r="AW859" i="8"/>
  <c r="AX819" i="8"/>
  <c r="AX249" i="8"/>
  <c r="AW1074" i="8"/>
  <c r="AW692" i="8"/>
  <c r="AW833" i="8"/>
  <c r="AW547" i="8"/>
  <c r="AW792" i="8"/>
  <c r="AW832" i="8"/>
  <c r="AW1092" i="8"/>
  <c r="AW75" i="8"/>
  <c r="AW138" i="8"/>
  <c r="AX768" i="8"/>
  <c r="AW261" i="8"/>
  <c r="AW14" i="8"/>
  <c r="AX390" i="8"/>
  <c r="AX238" i="8"/>
  <c r="AX216" i="8"/>
  <c r="AX632" i="8"/>
  <c r="AX233" i="8"/>
  <c r="AX636" i="8"/>
  <c r="AW705" i="8"/>
  <c r="AW106" i="8"/>
  <c r="AX162" i="8"/>
  <c r="AX62" i="8"/>
  <c r="AX860" i="8"/>
  <c r="AW360" i="8"/>
  <c r="AX611" i="8"/>
  <c r="AW899" i="8"/>
  <c r="AX1045" i="8"/>
  <c r="AW972" i="8"/>
  <c r="AX1051" i="8"/>
  <c r="AX420" i="8"/>
  <c r="AW691" i="8"/>
  <c r="AW171" i="8"/>
  <c r="AW776" i="8"/>
  <c r="AW909" i="8"/>
  <c r="AW558" i="8"/>
  <c r="AW828" i="8"/>
  <c r="AX676" i="8"/>
  <c r="AX1073" i="8"/>
  <c r="AX487" i="8"/>
  <c r="AX374" i="8"/>
  <c r="AW619" i="8"/>
  <c r="AW586" i="8"/>
  <c r="AX499" i="8"/>
  <c r="AW513" i="8"/>
  <c r="AX867" i="8"/>
  <c r="AX222" i="8"/>
  <c r="AX1016" i="8"/>
  <c r="AX370" i="8"/>
  <c r="AW149" i="8"/>
  <c r="AX950" i="8"/>
  <c r="AX622" i="8"/>
  <c r="AW1080" i="8"/>
  <c r="AX10" i="8"/>
  <c r="AX886" i="8"/>
  <c r="AX634" i="8"/>
  <c r="AW1017" i="8"/>
  <c r="AW365" i="8"/>
  <c r="AX966" i="8"/>
  <c r="AX19" i="8"/>
  <c r="AX844" i="8"/>
  <c r="AW747" i="8"/>
  <c r="AX505" i="8"/>
  <c r="AX260" i="8"/>
  <c r="AW253" i="8"/>
  <c r="AW940" i="8"/>
  <c r="AX212" i="8"/>
  <c r="AW519" i="8"/>
  <c r="AX398" i="8"/>
  <c r="AX246" i="8"/>
  <c r="AW115" i="8"/>
  <c r="AX117" i="8"/>
  <c r="AX1068" i="8"/>
  <c r="AX385" i="8"/>
  <c r="AX223" i="8"/>
  <c r="AX122" i="8"/>
  <c r="AW963" i="8"/>
  <c r="AX94" i="8"/>
  <c r="AW863" i="8"/>
  <c r="AX648" i="8"/>
  <c r="AX536" i="8"/>
  <c r="AW191" i="8"/>
  <c r="AW624" i="8"/>
  <c r="AX318" i="8"/>
  <c r="AX662" i="8"/>
  <c r="AX469" i="8"/>
  <c r="AX751" i="8"/>
  <c r="AX41" i="8"/>
  <c r="AX397" i="8"/>
  <c r="AX778" i="8"/>
  <c r="AW1061" i="8"/>
  <c r="AW671" i="8"/>
  <c r="AW722" i="8"/>
  <c r="AX656" i="8"/>
  <c r="AX840" i="8"/>
  <c r="AW1116" i="8"/>
  <c r="AX908" i="8"/>
  <c r="AW1108" i="8"/>
  <c r="AW1097" i="8"/>
  <c r="AX806" i="8"/>
  <c r="AX1033" i="8"/>
  <c r="AW813" i="8"/>
  <c r="AW5" i="8"/>
  <c r="AW343" i="8"/>
  <c r="AW74" i="8"/>
  <c r="AW965" i="8"/>
  <c r="AW986" i="8"/>
  <c r="AW496" i="8"/>
  <c r="AW964" i="8"/>
  <c r="AX186" i="8"/>
  <c r="AX134" i="8"/>
  <c r="AW118" i="8"/>
  <c r="AX25" i="8"/>
  <c r="AW681" i="8"/>
  <c r="AW80" i="8"/>
  <c r="AW936" i="8"/>
  <c r="AX1001" i="8"/>
  <c r="AX193" i="8"/>
  <c r="AX333" i="8"/>
  <c r="AW239" i="8"/>
  <c r="AW401" i="8"/>
  <c r="AX660" i="8"/>
  <c r="AX941" i="8"/>
  <c r="AX454" i="8"/>
  <c r="AW1063" i="8"/>
  <c r="AW480" i="8"/>
  <c r="AW532" i="8"/>
  <c r="AX519" i="8"/>
  <c r="AW1037" i="8"/>
  <c r="AW913" i="8"/>
  <c r="AX850" i="8"/>
  <c r="AX85" i="8"/>
  <c r="AX77" i="8"/>
  <c r="AW453" i="8"/>
  <c r="AW918" i="8"/>
  <c r="AW380" i="8"/>
  <c r="AX541" i="8"/>
  <c r="AX763" i="8"/>
  <c r="AW148" i="8"/>
  <c r="AW512" i="8"/>
  <c r="AX467" i="8"/>
  <c r="AX646" i="8"/>
  <c r="AX304" i="8"/>
  <c r="AX70" i="8"/>
  <c r="AX1028" i="8"/>
  <c r="AW765" i="8"/>
  <c r="AW1025" i="8"/>
  <c r="AW203" i="8"/>
  <c r="AX890" i="8"/>
  <c r="AW1103" i="8"/>
  <c r="AW393" i="8"/>
  <c r="AW49" i="8"/>
  <c r="AW151" i="8"/>
  <c r="AX317" i="8"/>
  <c r="AW30" i="8"/>
  <c r="AW527" i="8"/>
  <c r="AW292" i="8"/>
  <c r="AW12" i="8"/>
  <c r="AX989" i="8"/>
  <c r="AW68" i="8"/>
  <c r="AX546" i="8"/>
  <c r="AX641" i="8"/>
  <c r="AX1021" i="8"/>
  <c r="AX928" i="8"/>
  <c r="AX174" i="8"/>
  <c r="AW647" i="8"/>
  <c r="AX55" i="8"/>
  <c r="AX879" i="8"/>
  <c r="AX144" i="8"/>
  <c r="AW280" i="8"/>
  <c r="AX492" i="8"/>
  <c r="AW845" i="8"/>
  <c r="AX399" i="8"/>
  <c r="AX96" i="8"/>
  <c r="AW95" i="8"/>
  <c r="AW640" i="8"/>
  <c r="AW739" i="8"/>
  <c r="AW249" i="8"/>
  <c r="AW690" i="8"/>
  <c r="AW839" i="8"/>
  <c r="AX773" i="8"/>
  <c r="AX675" i="8"/>
  <c r="AW32" i="8"/>
  <c r="AW742" i="8"/>
  <c r="AW597" i="8"/>
  <c r="AW1102" i="8"/>
  <c r="AX289" i="8"/>
  <c r="AX20" i="8"/>
  <c r="AW1020" i="8"/>
  <c r="AW1059" i="8"/>
  <c r="AW351" i="8"/>
  <c r="AX1027" i="8"/>
  <c r="AX570" i="8"/>
  <c r="AX52" i="8"/>
  <c r="AW1019" i="8"/>
  <c r="AW184" i="8"/>
  <c r="AW653" i="8"/>
  <c r="AX766" i="8"/>
  <c r="AX807" i="8"/>
  <c r="AX340" i="8"/>
  <c r="AW576" i="8"/>
  <c r="AW1046" i="8"/>
  <c r="AW784" i="8"/>
  <c r="AX927" i="8"/>
  <c r="AX710" i="8"/>
  <c r="AX786" i="8"/>
  <c r="AX409" i="8"/>
  <c r="AW9" i="8"/>
  <c r="AX307" i="8"/>
  <c r="AW333" i="8"/>
  <c r="AW905" i="8"/>
  <c r="AW510" i="8"/>
  <c r="AX380" i="8"/>
  <c r="AX816" i="8"/>
  <c r="AW779" i="8"/>
  <c r="AW1066" i="8"/>
  <c r="AX915" i="8"/>
  <c r="AX1069" i="8"/>
  <c r="AX718" i="8"/>
  <c r="AW135" i="8"/>
  <c r="AW605" i="8"/>
  <c r="AW66" i="8"/>
  <c r="AX356" i="8"/>
  <c r="AX1034" i="8"/>
  <c r="AW268" i="8"/>
  <c r="AW495" i="8"/>
  <c r="AX657" i="8"/>
  <c r="AX947" i="8"/>
  <c r="AX849" i="8"/>
  <c r="AW868" i="8"/>
  <c r="AW250" i="8"/>
  <c r="AX264" i="8"/>
  <c r="AX176" i="8"/>
  <c r="AW226" i="8"/>
  <c r="AW395" i="8"/>
  <c r="AW91" i="8"/>
  <c r="AW1064" i="8"/>
  <c r="AW277" i="8"/>
  <c r="AX79" i="8"/>
  <c r="AW615" i="8"/>
  <c r="AX1035" i="8"/>
  <c r="AX391" i="8"/>
  <c r="AX1091" i="8"/>
  <c r="AW392" i="8"/>
  <c r="AX392" i="8"/>
  <c r="AX920" i="8"/>
  <c r="AW920" i="8"/>
  <c r="AX506" i="8"/>
  <c r="AW506" i="8"/>
  <c r="AW84" i="8"/>
  <c r="AX84" i="8"/>
  <c r="AW855" i="8"/>
  <c r="AX855" i="8"/>
  <c r="AW172" i="8"/>
  <c r="AX172" i="8"/>
  <c r="AW666" i="8"/>
  <c r="AX666" i="8"/>
  <c r="AX857" i="8"/>
  <c r="AW857" i="8"/>
  <c r="AX42" i="8"/>
  <c r="AW1117" i="8"/>
  <c r="AX1117" i="8"/>
  <c r="AW794" i="8"/>
  <c r="AX794" i="8"/>
  <c r="AW540" i="8"/>
  <c r="AX540" i="8"/>
  <c r="AX694" i="8"/>
  <c r="AW428" i="8"/>
  <c r="AX428" i="8"/>
  <c r="AW707" i="8"/>
  <c r="AX707" i="8"/>
  <c r="AX347" i="8"/>
  <c r="AX127" i="8"/>
  <c r="AW72" i="8"/>
  <c r="AW1076" i="8"/>
  <c r="AW1112" i="8"/>
  <c r="AW766" i="8"/>
  <c r="AW927" i="8"/>
  <c r="AW642" i="8"/>
  <c r="AX859" i="8"/>
  <c r="AX453" i="8"/>
  <c r="AX1072" i="8"/>
  <c r="AW718" i="8"/>
  <c r="AX515" i="8"/>
  <c r="AX177" i="8"/>
  <c r="AX573" i="8"/>
  <c r="AX158" i="8"/>
  <c r="AW36" i="8"/>
  <c r="AX837" i="8"/>
  <c r="AW837" i="8"/>
  <c r="AW283" i="8"/>
  <c r="AX283" i="8"/>
  <c r="AW48" i="8"/>
  <c r="AX48" i="8"/>
  <c r="AW364" i="8"/>
  <c r="AW272" i="8"/>
  <c r="AX272" i="8"/>
  <c r="AW733" i="8"/>
  <c r="AX733" i="8"/>
  <c r="AW16" i="8"/>
  <c r="AX16" i="8"/>
  <c r="AX139" i="8"/>
  <c r="AW139" i="8"/>
  <c r="AW264" i="8"/>
  <c r="AX415" i="8"/>
  <c r="AW537" i="8"/>
  <c r="AW170" i="8"/>
  <c r="AX170" i="8"/>
  <c r="AW1052" i="8"/>
  <c r="AX1052" i="8"/>
  <c r="AW99" i="8"/>
  <c r="AW1047" i="8"/>
  <c r="AW180" i="8"/>
  <c r="AX180" i="8"/>
  <c r="AX401" i="8"/>
  <c r="AW541" i="8"/>
  <c r="AW850" i="8"/>
  <c r="AW499" i="8"/>
  <c r="AX321" i="8"/>
  <c r="AW321" i="8"/>
  <c r="AW695" i="8"/>
  <c r="AX695" i="8"/>
  <c r="AW1034" i="8"/>
  <c r="AW997" i="8"/>
  <c r="AX997" i="8"/>
  <c r="AW258" i="8"/>
  <c r="AW144" i="8"/>
  <c r="AX1060" i="8"/>
  <c r="AW1060" i="8"/>
  <c r="AW103" i="8"/>
  <c r="AW328" i="8"/>
  <c r="AX328" i="8"/>
  <c r="AW755" i="8"/>
  <c r="AX755" i="8"/>
  <c r="AX136" i="8"/>
  <c r="AW822" i="8"/>
  <c r="AX822" i="8"/>
  <c r="AW430" i="8"/>
  <c r="AX430" i="8"/>
  <c r="AW999" i="8"/>
  <c r="AX999" i="8"/>
  <c r="AW790" i="8"/>
  <c r="AX790" i="8"/>
  <c r="AW826" i="8"/>
  <c r="AX826" i="8"/>
  <c r="AX66" i="8"/>
  <c r="AX75" i="8"/>
  <c r="AW46" i="8"/>
  <c r="AX13" i="8"/>
  <c r="AW13" i="8"/>
  <c r="AW150" i="8"/>
  <c r="AX150" i="8"/>
  <c r="AW394" i="8"/>
  <c r="AX394" i="8"/>
  <c r="AW88" i="8"/>
  <c r="AW193" i="8"/>
  <c r="AX918" i="8"/>
  <c r="AW382" i="8"/>
  <c r="AW928" i="8"/>
  <c r="AX280" i="8"/>
  <c r="AW554" i="8"/>
  <c r="AX554" i="8"/>
  <c r="AX529" i="8"/>
  <c r="AW515" i="8"/>
  <c r="AX188" i="8"/>
  <c r="AW202" i="8"/>
  <c r="AX202" i="8"/>
  <c r="AW410" i="8"/>
  <c r="AX410" i="8"/>
  <c r="AW904" i="8"/>
  <c r="AX904" i="8"/>
  <c r="AW819" i="8"/>
  <c r="AW717" i="8"/>
  <c r="AW507" i="8"/>
  <c r="AX507" i="8"/>
  <c r="AW175" i="8"/>
  <c r="AX175" i="8"/>
  <c r="AW864" i="8"/>
  <c r="AX864" i="8"/>
  <c r="AW595" i="8"/>
  <c r="AW785" i="8"/>
  <c r="AX785" i="8"/>
  <c r="AW921" i="8"/>
  <c r="AX921" i="8"/>
  <c r="AW801" i="8"/>
  <c r="AX801" i="8"/>
  <c r="AX95" i="8"/>
  <c r="AW1026" i="8"/>
  <c r="AX1026" i="8"/>
  <c r="AW562" i="8"/>
  <c r="AX562" i="8"/>
  <c r="AW230" i="8"/>
  <c r="AX230" i="8"/>
  <c r="AW406" i="8"/>
  <c r="AX406" i="8"/>
  <c r="AW1104" i="8"/>
  <c r="AX1104" i="8"/>
  <c r="AW269" i="8"/>
  <c r="AX269" i="8"/>
  <c r="AW143" i="8"/>
  <c r="AW57" i="8"/>
  <c r="AW737" i="8"/>
  <c r="AW847" i="8"/>
  <c r="AW23" i="8"/>
  <c r="AW1087" i="8"/>
  <c r="AX1087" i="8"/>
  <c r="AW594" i="8"/>
  <c r="AX594" i="8"/>
  <c r="AW664" i="8"/>
  <c r="AX742" i="8"/>
  <c r="AX125" i="8"/>
  <c r="AW943" i="8"/>
  <c r="AW1115" i="8"/>
  <c r="AX909" i="8"/>
  <c r="AX605" i="8"/>
  <c r="AX845" i="8"/>
  <c r="AX495" i="8"/>
  <c r="AW54" i="8"/>
  <c r="AX54" i="8"/>
  <c r="AW1030" i="8"/>
  <c r="AX875" i="8"/>
  <c r="AW289" i="8"/>
  <c r="AW1111" i="8"/>
  <c r="AX358" i="8"/>
  <c r="AX729" i="8"/>
  <c r="AX510" i="8"/>
  <c r="AX776" i="8"/>
  <c r="AX239" i="8"/>
  <c r="AW750" i="8"/>
  <c r="AW660" i="8"/>
  <c r="AW79" i="8"/>
  <c r="AX135" i="8"/>
  <c r="AX558" i="8"/>
  <c r="AX532" i="8"/>
  <c r="AX376" i="8"/>
  <c r="AX63" i="8"/>
  <c r="AW789" i="8"/>
  <c r="AX389" i="8"/>
  <c r="AX32" i="8"/>
  <c r="AX1039" i="8"/>
  <c r="AX911" i="8"/>
  <c r="AW911" i="8"/>
  <c r="AX407" i="8"/>
  <c r="AW885" i="8"/>
  <c r="AX537" i="8"/>
  <c r="AX87" i="8"/>
  <c r="AX760" i="8"/>
  <c r="AW760" i="8"/>
  <c r="AW488" i="8"/>
  <c r="AX957" i="8"/>
  <c r="AW212" i="8"/>
  <c r="AX1056" i="8"/>
  <c r="AW1056" i="8"/>
  <c r="AX814" i="8"/>
  <c r="AW538" i="8"/>
  <c r="AX538" i="8"/>
  <c r="AW470" i="8"/>
  <c r="AX470" i="8"/>
  <c r="AX661" i="8"/>
  <c r="AW661" i="8"/>
  <c r="AW571" i="8"/>
  <c r="AX21" i="8"/>
  <c r="AX865" i="8"/>
  <c r="AX1046" i="8"/>
  <c r="AX71" i="8"/>
  <c r="AX974" i="8"/>
  <c r="AW651" i="8"/>
  <c r="AW77" i="8"/>
  <c r="AX91" i="8"/>
  <c r="AW573" i="8"/>
  <c r="AX619" i="8"/>
  <c r="AX640" i="8"/>
  <c r="AX599" i="8"/>
  <c r="AX302" i="8"/>
  <c r="AX250" i="8"/>
  <c r="AW349" i="8"/>
  <c r="AW320" i="8"/>
  <c r="AW861" i="8"/>
  <c r="AW759" i="8"/>
  <c r="AW375" i="8"/>
  <c r="AW130" i="8"/>
  <c r="AW1001" i="8"/>
  <c r="AX979" i="8"/>
  <c r="AW246" i="8"/>
  <c r="AW327" i="8"/>
  <c r="AX327" i="8"/>
  <c r="AW1038" i="8"/>
  <c r="AX1038" i="8"/>
  <c r="AW234" i="8"/>
  <c r="AX234" i="8"/>
  <c r="AW217" i="8"/>
  <c r="AW788" i="8"/>
  <c r="AX788" i="8"/>
  <c r="AW1049" i="8"/>
  <c r="AX1049" i="8"/>
  <c r="AW27" i="8"/>
  <c r="AX440" i="8"/>
  <c r="AW89" i="8"/>
  <c r="AW570" i="8"/>
  <c r="AW20" i="8"/>
  <c r="AW598" i="8"/>
  <c r="AW329" i="8"/>
  <c r="AW842" i="8"/>
  <c r="AX411" i="8"/>
  <c r="AW901" i="8"/>
  <c r="AX905" i="8"/>
  <c r="AX184" i="8"/>
  <c r="AX784" i="8"/>
  <c r="AX681" i="8"/>
  <c r="AX936" i="8"/>
  <c r="AX828" i="8"/>
  <c r="AX739" i="8"/>
  <c r="AX913" i="8"/>
  <c r="AX934" i="8"/>
  <c r="AX210" i="8"/>
  <c r="AX58" i="8"/>
  <c r="AX839" i="8"/>
  <c r="AX690" i="8"/>
  <c r="AX664" i="8"/>
  <c r="AX595" i="8"/>
  <c r="AX14" i="8"/>
  <c r="AX1095" i="8"/>
  <c r="AW90" i="8"/>
  <c r="AX1092" i="8"/>
  <c r="AW373" i="8"/>
  <c r="AW803" i="8"/>
  <c r="AX1100" i="8"/>
  <c r="AW1090" i="8"/>
  <c r="AX881" i="8"/>
  <c r="AW613" i="8"/>
  <c r="AW225" i="8"/>
  <c r="AW1043" i="8"/>
  <c r="AX485" i="8"/>
  <c r="AW218" i="8"/>
  <c r="AX279" i="8"/>
  <c r="AX80" i="8"/>
  <c r="AW985" i="8"/>
  <c r="AX985" i="8"/>
  <c r="AX614" i="8"/>
  <c r="AW154" i="8"/>
  <c r="AX154" i="8"/>
  <c r="AW959" i="8"/>
  <c r="AX959" i="8"/>
  <c r="AW314" i="8"/>
  <c r="AX314" i="8"/>
  <c r="AW92" i="8"/>
  <c r="AX92" i="8"/>
  <c r="AW550" i="8"/>
  <c r="AX550" i="8"/>
  <c r="AX383" i="8"/>
  <c r="AW383" i="8"/>
  <c r="AX848" i="8"/>
  <c r="AW1021" i="8"/>
  <c r="AX17" i="8"/>
  <c r="AX1074" i="8"/>
  <c r="AW492" i="8"/>
  <c r="AX217" i="8"/>
  <c r="AX626" i="8"/>
  <c r="AW463" i="8"/>
  <c r="AW8" i="8"/>
  <c r="AW404" i="8"/>
  <c r="AW319" i="8"/>
  <c r="AW114" i="8"/>
  <c r="AW668" i="8"/>
  <c r="AW311" i="8"/>
  <c r="AX610" i="8"/>
  <c r="AW119" i="8"/>
  <c r="AX543" i="8"/>
  <c r="AW262" i="8"/>
  <c r="AX441" i="8"/>
  <c r="AX511" i="8"/>
  <c r="AX996" i="8"/>
  <c r="AW197" i="8"/>
  <c r="AW658" i="8"/>
  <c r="AX1071" i="8"/>
  <c r="AW528" i="8"/>
  <c r="AX1110" i="8"/>
  <c r="AX682" i="8"/>
  <c r="AW141" i="8"/>
  <c r="AW786" i="8"/>
  <c r="AX478" i="8"/>
  <c r="AW884" i="8"/>
  <c r="AX387" i="8"/>
  <c r="AX986" i="8"/>
  <c r="AW564" i="8"/>
  <c r="AW780" i="8"/>
  <c r="AW500" i="8"/>
  <c r="AW574" i="8"/>
  <c r="AX313" i="8"/>
  <c r="AX98" i="8"/>
  <c r="AX1061" i="8"/>
  <c r="AX190" i="8"/>
  <c r="AW1057" i="8"/>
  <c r="AW208" i="8"/>
  <c r="AW458" i="8"/>
  <c r="AX165" i="8"/>
  <c r="AX363" i="8"/>
  <c r="AW823" i="8"/>
  <c r="AW509" i="8"/>
  <c r="AX405" i="8"/>
  <c r="AW476" i="8"/>
  <c r="AX251" i="8"/>
  <c r="AX853" i="8"/>
  <c r="AW821" i="8"/>
  <c r="AW65" i="8"/>
  <c r="AX9" i="8"/>
  <c r="AW109" i="8"/>
  <c r="AW589" i="8"/>
  <c r="AX133" i="8"/>
  <c r="AX259" i="8"/>
  <c r="AX435" i="8"/>
  <c r="AX954" i="8"/>
  <c r="AX602" i="8"/>
  <c r="AX126" i="8"/>
  <c r="AX586" i="8"/>
  <c r="AX451" i="8"/>
  <c r="AW704" i="8"/>
  <c r="AW769" i="8"/>
  <c r="AX684" i="8"/>
  <c r="AX337" i="8"/>
  <c r="AW836" i="8"/>
  <c r="AW960" i="8"/>
  <c r="AX741" i="8"/>
  <c r="AX612" i="8"/>
  <c r="AX734" i="8"/>
  <c r="AW352" i="8"/>
  <c r="AX929" i="8"/>
  <c r="AX672" i="8"/>
  <c r="AW447" i="8"/>
  <c r="AW958" i="8"/>
  <c r="AX268" i="8"/>
  <c r="AW585" i="8"/>
  <c r="AX11" i="8"/>
  <c r="AX891" i="8"/>
  <c r="AW773" i="8"/>
  <c r="AX274" i="8"/>
  <c r="AW675" i="8"/>
  <c r="AX933" i="8"/>
  <c r="AW883" i="8"/>
  <c r="AX709" i="8"/>
  <c r="AW617" i="8"/>
  <c r="AX1077" i="8"/>
  <c r="AW263" i="8"/>
  <c r="AW741" i="8"/>
  <c r="AX618" i="8"/>
  <c r="AW984" i="8"/>
  <c r="AX140" i="8"/>
  <c r="AW808" i="8"/>
  <c r="AW41" i="8"/>
  <c r="AX1063" i="8"/>
  <c r="AW816" i="8"/>
  <c r="AW1070" i="8"/>
  <c r="AW257" i="8"/>
  <c r="AX483" i="8"/>
  <c r="AW518" i="8"/>
  <c r="AW556" i="8"/>
  <c r="AW1118" i="8"/>
  <c r="AW378" i="8"/>
  <c r="AX1102" i="8"/>
  <c r="AX906" i="8"/>
  <c r="AW42" i="8"/>
  <c r="AX335" i="8"/>
  <c r="AW879" i="8"/>
  <c r="AW646" i="8"/>
  <c r="AX818" i="8"/>
  <c r="AW657" i="8"/>
  <c r="AX448" i="8"/>
  <c r="AX103" i="8"/>
  <c r="AX852" i="8"/>
  <c r="AW771" i="8"/>
  <c r="AW796" i="8"/>
  <c r="AW113" i="8"/>
  <c r="AW475" i="8"/>
  <c r="AX587" i="8"/>
  <c r="AX83" i="8"/>
  <c r="AW756" i="8"/>
  <c r="AX994" i="8"/>
  <c r="AX964" i="8"/>
  <c r="AX171" i="8"/>
  <c r="AW629" i="8"/>
  <c r="AX692" i="8"/>
  <c r="AW107" i="8"/>
  <c r="AW326" i="8"/>
  <c r="AW1013" i="8"/>
  <c r="AW849" i="8"/>
  <c r="AW359" i="8"/>
  <c r="AX544" i="8"/>
  <c r="AW569" i="8"/>
  <c r="AX116" i="8"/>
  <c r="AX748" i="8"/>
  <c r="AX100" i="8"/>
  <c r="AW987" i="8"/>
  <c r="AW466" i="8"/>
  <c r="AW914" i="8"/>
  <c r="AX305" i="8"/>
  <c r="AX607" i="8"/>
  <c r="AW1114" i="8"/>
  <c r="AX355" i="8"/>
  <c r="AW128" i="8"/>
  <c r="AW932" i="8"/>
  <c r="AW628" i="8"/>
  <c r="AW1084" i="8"/>
  <c r="AW738" i="8"/>
  <c r="AW621" i="8"/>
  <c r="AX123" i="8"/>
  <c r="AX1044" i="8"/>
  <c r="AW874" i="8"/>
  <c r="AW192" i="8"/>
  <c r="AW912" i="8"/>
  <c r="AW450" i="8"/>
  <c r="AW745" i="8"/>
  <c r="AW549" i="8"/>
  <c r="AX241" i="8"/>
  <c r="AW606" i="8"/>
  <c r="AX703" i="8"/>
  <c r="AW897" i="8"/>
  <c r="AW992" i="8"/>
  <c r="AW368" i="8"/>
  <c r="AW247" i="8"/>
  <c r="AW436" i="8"/>
  <c r="AW381" i="8"/>
  <c r="AW1007" i="8"/>
  <c r="AW388" i="8"/>
  <c r="AX433" i="8"/>
  <c r="AW665" i="8"/>
  <c r="AX1079" i="8"/>
  <c r="AW1009" i="8"/>
  <c r="AW740" i="8"/>
  <c r="AW930" i="8"/>
  <c r="AW1086" i="8"/>
  <c r="AW39" i="8"/>
  <c r="AW124" i="8"/>
  <c r="AW1098" i="8"/>
  <c r="AX873" i="8"/>
  <c r="AW643" i="8"/>
  <c r="AW980" i="8"/>
  <c r="AW787" i="8"/>
  <c r="AX952" i="8"/>
  <c r="AW53" i="8"/>
  <c r="AW330" i="8"/>
  <c r="AW278" i="8"/>
  <c r="AX35" i="8"/>
  <c r="AW271" i="8"/>
  <c r="AX889" i="8"/>
  <c r="AX471" i="8"/>
  <c r="AX372" i="8"/>
  <c r="AX472" i="8"/>
  <c r="AX198" i="8"/>
  <c r="AW341" i="8"/>
  <c r="AW236" i="8"/>
  <c r="AX1003" i="8"/>
  <c r="AX480" i="8"/>
  <c r="AW753" i="8"/>
  <c r="AW969" i="8"/>
  <c r="AW956" i="8"/>
  <c r="AW834" i="8"/>
  <c r="AX258" i="8"/>
  <c r="AX121" i="8"/>
  <c r="AX667" i="8"/>
  <c r="AX129" i="8"/>
  <c r="AX167" i="8"/>
  <c r="AX1011" i="8"/>
  <c r="AW173" i="8"/>
  <c r="AX104" i="8"/>
  <c r="AW663" i="8"/>
  <c r="AW941" i="8"/>
  <c r="AW85" i="8"/>
  <c r="AW454" i="8"/>
  <c r="AX1037" i="8"/>
  <c r="AW214" i="8"/>
  <c r="AX644" i="8"/>
  <c r="AW345" i="8"/>
  <c r="AW1069" i="8"/>
  <c r="AX647" i="8"/>
  <c r="AX896" i="8"/>
  <c r="AX615" i="8"/>
  <c r="AW782" i="8"/>
  <c r="AW673" i="8"/>
  <c r="AX1082" i="8"/>
  <c r="AX461" i="8"/>
  <c r="AX792" i="8"/>
  <c r="AW96" i="8"/>
  <c r="AW174" i="8"/>
  <c r="AX669" i="8"/>
  <c r="AX163" i="8"/>
  <c r="AX804" i="8"/>
  <c r="AW521" i="8"/>
  <c r="AX810" i="8"/>
  <c r="AX793" i="8"/>
  <c r="AW596" i="8"/>
  <c r="AX439" i="8"/>
  <c r="AW361" i="8"/>
  <c r="AW795" i="8"/>
  <c r="AX795" i="8"/>
  <c r="AW902" i="8"/>
  <c r="AX902" i="8"/>
  <c r="AW18" i="8"/>
  <c r="AX18" i="8"/>
  <c r="AW468" i="8"/>
  <c r="AX468" i="8"/>
  <c r="AW293" i="8"/>
  <c r="AX293" i="8"/>
  <c r="AX757" i="8"/>
  <c r="AW757" i="8"/>
  <c r="AW455" i="8"/>
  <c r="AX455" i="8"/>
  <c r="AW698" i="8"/>
  <c r="AX698" i="8"/>
  <c r="AW354" i="8"/>
  <c r="AX354" i="8"/>
  <c r="AW700" i="8"/>
  <c r="AX700" i="8"/>
  <c r="AW625" i="8"/>
  <c r="AX625" i="8"/>
  <c r="AW869" i="8"/>
  <c r="AX869" i="8"/>
  <c r="AW334" i="8"/>
  <c r="AX334" i="8"/>
  <c r="AW28" i="8"/>
  <c r="AX28" i="8"/>
  <c r="AW577" i="8"/>
  <c r="AX577" i="8"/>
  <c r="AX603" i="8"/>
  <c r="AW983" i="8"/>
  <c r="AX292" i="8"/>
  <c r="AW366" i="8"/>
  <c r="AX1086" i="8"/>
  <c r="AX57" i="8"/>
  <c r="AW433" i="8"/>
  <c r="AW548" i="8"/>
  <c r="AX574" i="8"/>
  <c r="AX381" i="8"/>
  <c r="AW637" i="8"/>
  <c r="AX262" i="8"/>
  <c r="AX124" i="8"/>
  <c r="AX424" i="8"/>
  <c r="AW35" i="8"/>
  <c r="AX458" i="8"/>
  <c r="AW472" i="8"/>
  <c r="AX617" i="8"/>
  <c r="AW313" i="8"/>
  <c r="AW121" i="8"/>
  <c r="AX732" i="8"/>
  <c r="AW544" i="8"/>
  <c r="AW543" i="8"/>
  <c r="AW220" i="8"/>
  <c r="AX220" i="8"/>
  <c r="AW357" i="8"/>
  <c r="AX357" i="8"/>
  <c r="AW633" i="8"/>
  <c r="AX633" i="8"/>
  <c r="AW449" i="8"/>
  <c r="AX449" i="8"/>
  <c r="AX616" i="8"/>
  <c r="AW616" i="8"/>
  <c r="AW917" i="8"/>
  <c r="AX998" i="8"/>
  <c r="AX912" i="8"/>
  <c r="AX1103" i="8"/>
  <c r="AX450" i="8"/>
  <c r="AX68" i="8"/>
  <c r="AX658" i="8"/>
  <c r="AX1005" i="8"/>
  <c r="AX665" i="8"/>
  <c r="AX980" i="8"/>
  <c r="AX1083" i="8"/>
  <c r="AW198" i="8"/>
  <c r="AX476" i="8"/>
  <c r="AX330" i="8"/>
  <c r="AX769" i="8"/>
  <c r="AW478" i="8"/>
  <c r="AX141" i="8"/>
  <c r="AX753" i="8"/>
  <c r="AX552" i="8"/>
  <c r="AX960" i="8"/>
  <c r="AW209" i="8"/>
  <c r="AX209" i="8"/>
  <c r="AW101" i="8"/>
  <c r="AX101" i="8"/>
  <c r="AX60" i="8"/>
  <c r="AW60" i="8"/>
  <c r="AW815" i="8"/>
  <c r="AX824" i="8"/>
  <c r="AW824" i="8"/>
  <c r="AW1054" i="8"/>
  <c r="AX1054" i="8"/>
  <c r="AW282" i="8"/>
  <c r="AX282" i="8"/>
  <c r="AW231" i="8"/>
  <c r="AX231" i="8"/>
  <c r="AW851" i="8"/>
  <c r="AX851" i="8"/>
  <c r="AW758" i="8"/>
  <c r="AX758" i="8"/>
  <c r="AX393" i="8"/>
  <c r="AX613" i="8"/>
  <c r="AX1114" i="8"/>
  <c r="AW241" i="8"/>
  <c r="AW350" i="8"/>
  <c r="AW123" i="8"/>
  <c r="AX628" i="8"/>
  <c r="AX643" i="8"/>
  <c r="AW703" i="8"/>
  <c r="AW848" i="8"/>
  <c r="AX745" i="8"/>
  <c r="AX549" i="8"/>
  <c r="AX296" i="8"/>
  <c r="AX109" i="8"/>
  <c r="AX969" i="8"/>
  <c r="AW157" i="8"/>
  <c r="AX1058" i="8"/>
  <c r="AX509" i="8"/>
  <c r="AX1057" i="8"/>
  <c r="AX278" i="8"/>
  <c r="AW251" i="8"/>
  <c r="AW1003" i="8"/>
  <c r="AW684" i="8"/>
  <c r="AX836" i="8"/>
  <c r="AX359" i="8"/>
  <c r="AW362" i="8"/>
  <c r="AW1024" i="8"/>
  <c r="AX1024" i="8"/>
  <c r="AW244" i="8"/>
  <c r="AX244" i="8"/>
  <c r="AW275" i="8"/>
  <c r="AX275" i="8"/>
  <c r="AW535" i="8"/>
  <c r="AX535" i="8"/>
  <c r="AW542" i="8"/>
  <c r="AX542" i="8"/>
  <c r="AW15" i="8"/>
  <c r="AX15" i="8"/>
  <c r="AW583" i="8"/>
  <c r="AX583" i="8"/>
  <c r="AW248" i="8"/>
  <c r="AX248" i="8"/>
  <c r="AW578" i="8"/>
  <c r="AX578" i="8"/>
  <c r="AW916" i="8"/>
  <c r="AX916" i="8"/>
  <c r="AX1093" i="8"/>
  <c r="AW473" i="8"/>
  <c r="AX473" i="8"/>
  <c r="AW342" i="8"/>
  <c r="AX342" i="8"/>
  <c r="AW412" i="8"/>
  <c r="AX412" i="8"/>
  <c r="AW1101" i="8"/>
  <c r="AX1101" i="8"/>
  <c r="AW179" i="8"/>
  <c r="AW767" i="8"/>
  <c r="AX767" i="8"/>
  <c r="AX887" i="8"/>
  <c r="AW887" i="8"/>
  <c r="AW630" i="8"/>
  <c r="AX630" i="8"/>
  <c r="AW270" i="8"/>
  <c r="AX270" i="8"/>
  <c r="AW432" i="8"/>
  <c r="AX432" i="8"/>
  <c r="AW774" i="8"/>
  <c r="AX774" i="8"/>
  <c r="AW445" i="8"/>
  <c r="AX445" i="8"/>
  <c r="AW871" i="8"/>
  <c r="AX871" i="8"/>
  <c r="AX737" i="8"/>
  <c r="AX1025" i="8"/>
  <c r="AW895" i="8"/>
  <c r="AW693" i="8"/>
  <c r="AX197" i="8"/>
  <c r="AW511" i="8"/>
  <c r="AX606" i="8"/>
  <c r="AX1090" i="8"/>
  <c r="AX1007" i="8"/>
  <c r="AW1079" i="8"/>
  <c r="AX740" i="8"/>
  <c r="AX201" i="8"/>
  <c r="AX1098" i="8"/>
  <c r="AX787" i="8"/>
  <c r="AW546" i="8"/>
  <c r="AW952" i="8"/>
  <c r="AX823" i="8"/>
  <c r="AX834" i="8"/>
  <c r="AX107" i="8"/>
  <c r="AW529" i="8"/>
  <c r="AW522" i="8"/>
  <c r="AX522" i="8"/>
  <c r="AW674" i="8"/>
  <c r="AX674" i="8"/>
  <c r="AW650" i="8"/>
  <c r="AX650" i="8"/>
  <c r="AW369" i="8"/>
  <c r="AX369" i="8"/>
  <c r="AW323" i="8"/>
  <c r="AX323" i="8"/>
  <c r="AW160" i="8"/>
  <c r="AX160" i="8"/>
  <c r="AW1015" i="8"/>
  <c r="AX1015" i="8"/>
  <c r="AW267" i="8"/>
  <c r="AX267" i="8"/>
  <c r="AX456" i="8"/>
  <c r="AW416" i="8"/>
  <c r="AX416" i="8"/>
  <c r="AW56" i="8"/>
  <c r="AX384" i="8"/>
  <c r="AW508" i="8"/>
  <c r="AX508" i="8"/>
  <c r="AW925" i="8"/>
  <c r="AX925" i="8"/>
  <c r="AW288" i="8"/>
  <c r="AX288" i="8"/>
  <c r="AW754" i="8"/>
  <c r="AX754" i="8"/>
  <c r="AX30" i="8"/>
  <c r="AW1004" i="8"/>
  <c r="AX847" i="8"/>
  <c r="AW607" i="8"/>
  <c r="AX1084" i="8"/>
  <c r="AX738" i="8"/>
  <c r="AX620" i="8"/>
  <c r="AW1100" i="8"/>
  <c r="AX621" i="8"/>
  <c r="AX311" i="8"/>
  <c r="AX528" i="8"/>
  <c r="AX992" i="8"/>
  <c r="AW1110" i="8"/>
  <c r="AX208" i="8"/>
  <c r="AX564" i="8"/>
  <c r="AW133" i="8"/>
  <c r="AW259" i="8"/>
  <c r="AW602" i="8"/>
  <c r="AW207" i="8"/>
  <c r="AX207" i="8"/>
  <c r="AW116" i="8"/>
  <c r="AX696" i="8"/>
  <c r="AW696" i="8"/>
  <c r="AW1078" i="8"/>
  <c r="AX1078" i="8"/>
  <c r="AW346" i="8"/>
  <c r="AX346" i="8"/>
  <c r="AW667" i="8"/>
  <c r="AW829" i="8"/>
  <c r="AX829" i="8"/>
  <c r="AW561" i="8"/>
  <c r="AW1105" i="8"/>
  <c r="AX1105" i="8"/>
  <c r="AW579" i="8"/>
  <c r="AX579" i="8"/>
  <c r="AW659" i="8"/>
  <c r="AX659" i="8"/>
  <c r="AW402" i="8"/>
  <c r="AX402" i="8"/>
  <c r="AW152" i="8"/>
  <c r="AX152" i="8"/>
  <c r="AW1040" i="8"/>
  <c r="AX1040" i="8"/>
  <c r="AW679" i="8"/>
  <c r="AX679" i="8"/>
  <c r="AX484" i="8"/>
  <c r="AX686" i="8"/>
  <c r="AW686" i="8"/>
  <c r="AW946" i="8"/>
  <c r="AX946" i="8"/>
  <c r="AW721" i="8"/>
  <c r="AX721" i="8"/>
  <c r="AW7" i="8"/>
  <c r="AX7" i="8"/>
  <c r="AX3" i="8"/>
  <c r="AW3" i="8"/>
  <c r="AX229" i="8"/>
  <c r="AW229" i="8"/>
  <c r="AW1085" i="8"/>
  <c r="AX1085" i="8"/>
  <c r="AW290" i="8"/>
  <c r="AW386" i="8"/>
  <c r="AX386" i="8"/>
  <c r="AX300" i="8"/>
  <c r="AX151" i="8"/>
  <c r="AX874" i="8"/>
  <c r="AX49" i="8"/>
  <c r="AX688" i="8"/>
  <c r="AX23" i="8"/>
  <c r="AW749" i="8"/>
  <c r="AW183" i="8"/>
  <c r="AX930" i="8"/>
  <c r="AW6" i="8"/>
  <c r="AX1009" i="8"/>
  <c r="AX780" i="8"/>
  <c r="AX917" i="8"/>
  <c r="AW132" i="8"/>
  <c r="AW451" i="8"/>
  <c r="AX53" i="8"/>
  <c r="AW456" i="8"/>
  <c r="AX65" i="8"/>
  <c r="AW889" i="8"/>
  <c r="AW873" i="8"/>
  <c r="AX56" i="8"/>
  <c r="AW372" i="8"/>
  <c r="AX459" i="8"/>
  <c r="AW100" i="8"/>
  <c r="AW890" i="8"/>
  <c r="AW298" i="8"/>
  <c r="AX298" i="8"/>
  <c r="AW701" i="8"/>
  <c r="AX701" i="8"/>
  <c r="AW677" i="8"/>
  <c r="AX677" i="8"/>
  <c r="AW951" i="8"/>
  <c r="AX951" i="8"/>
  <c r="AX704" i="8"/>
  <c r="AW922" i="8"/>
  <c r="AW232" i="8"/>
  <c r="AX232" i="8"/>
  <c r="AW858" i="8"/>
  <c r="AX858" i="8"/>
  <c r="AX324" i="8"/>
  <c r="AW324" i="8"/>
  <c r="AW111" i="8"/>
  <c r="AX111" i="8"/>
  <c r="AW344" i="8"/>
  <c r="AX344" i="8"/>
  <c r="AW516" i="8"/>
  <c r="AX516" i="8"/>
  <c r="AW419" i="8"/>
  <c r="AX419" i="8"/>
  <c r="AX590" i="8"/>
  <c r="AW590" i="8"/>
  <c r="AW591" i="8"/>
  <c r="AX591" i="8"/>
  <c r="AW1008" i="8"/>
  <c r="AX1008" i="8"/>
  <c r="AX236" i="8"/>
  <c r="AW273" i="8"/>
  <c r="AX273" i="8"/>
  <c r="AW69" i="8"/>
  <c r="AW1050" i="8"/>
  <c r="AW19" i="8"/>
  <c r="AX589" i="8"/>
  <c r="AW387" i="8"/>
  <c r="AX290" i="8"/>
  <c r="AW405" i="8"/>
  <c r="AW435" i="8"/>
  <c r="AX566" i="8"/>
  <c r="AW685" i="8"/>
  <c r="AX987" i="8"/>
  <c r="AX663" i="8"/>
  <c r="AX527" i="8"/>
  <c r="AX496" i="8"/>
  <c r="AW34" i="8"/>
  <c r="AX34" i="8"/>
  <c r="AX336" i="8"/>
  <c r="AX5" i="8"/>
  <c r="AX466" i="8"/>
  <c r="AW108" i="8"/>
  <c r="AW286" i="8"/>
  <c r="AX596" i="8"/>
  <c r="AW711" i="8"/>
  <c r="AW903" i="8"/>
  <c r="AW1044" i="8"/>
  <c r="AW929" i="8"/>
  <c r="AW514" i="8"/>
  <c r="AX649" i="8"/>
  <c r="AW1062" i="8"/>
  <c r="AW398" i="8"/>
  <c r="AX395" i="8"/>
  <c r="AX364" i="8"/>
  <c r="AW669" i="8"/>
  <c r="AW479" i="8"/>
  <c r="AX995" i="8"/>
  <c r="AW947" i="8"/>
  <c r="AW265" i="8"/>
  <c r="AW975" i="8"/>
  <c r="AW989" i="8"/>
  <c r="AX500" i="8"/>
  <c r="AW300" i="8"/>
  <c r="AW165" i="8"/>
  <c r="AW748" i="8"/>
  <c r="AW1109" i="8"/>
  <c r="AW245" i="8"/>
  <c r="AW137" i="8"/>
  <c r="AX361" i="8"/>
  <c r="AW163" i="8"/>
  <c r="AX683" i="8"/>
  <c r="AW86" i="8"/>
  <c r="AX1020" i="8"/>
  <c r="AW317" i="8"/>
  <c r="AX169" i="8"/>
  <c r="AX368" i="8"/>
  <c r="AW720" i="8"/>
  <c r="AW166" i="8"/>
  <c r="AW98" i="8"/>
  <c r="AW104" i="8"/>
  <c r="AW338" i="8"/>
  <c r="AW110" i="8"/>
  <c r="AW862" i="8"/>
  <c r="AW211" i="8"/>
  <c r="AW274" i="8"/>
  <c r="AX179" i="8"/>
  <c r="AW400" i="8"/>
  <c r="AX367" i="8"/>
  <c r="AW471" i="8"/>
  <c r="AW363" i="8"/>
  <c r="AX580" i="8"/>
  <c r="AW129" i="8"/>
  <c r="AW1011" i="8"/>
  <c r="AW167" i="8"/>
  <c r="AW1082" i="8"/>
  <c r="AX173" i="8"/>
  <c r="AW618" i="8"/>
  <c r="AX255" i="8"/>
  <c r="AX953" i="8"/>
  <c r="AW804" i="8"/>
  <c r="AW305" i="8"/>
  <c r="AX914" i="8"/>
  <c r="AX319" i="8"/>
  <c r="AW996" i="8"/>
  <c r="AX203" i="8"/>
  <c r="AX973" i="8"/>
  <c r="AW682" i="8"/>
  <c r="AX897" i="8"/>
  <c r="AW710" i="8"/>
  <c r="AW798" i="8"/>
  <c r="AX312" i="8"/>
  <c r="AW644" i="8"/>
  <c r="AW126" i="8"/>
  <c r="AW315" i="8"/>
  <c r="AW331" i="8"/>
  <c r="AW524" i="8"/>
  <c r="AX691" i="8"/>
  <c r="AX192" i="8"/>
  <c r="AX388" i="8"/>
  <c r="AW190" i="8"/>
  <c r="AW199" i="8"/>
  <c r="AX295" i="8"/>
  <c r="AX326" i="8"/>
  <c r="AW281" i="8"/>
  <c r="AX1118" i="8"/>
  <c r="AW1071" i="8"/>
  <c r="AW337" i="8"/>
  <c r="AW37" i="8"/>
  <c r="AX155" i="8"/>
  <c r="AW1088" i="8"/>
  <c r="AX379" i="8"/>
  <c r="AW384" i="8"/>
  <c r="AW391" i="8"/>
  <c r="AW533" i="8"/>
  <c r="AX50" i="8"/>
  <c r="AW399" i="8"/>
  <c r="AX257" i="8"/>
  <c r="AW431" i="8"/>
  <c r="AW891" i="8"/>
  <c r="AX651" i="8"/>
  <c r="AX803" i="8"/>
  <c r="AX866" i="8"/>
  <c r="AW973" i="8"/>
  <c r="AW307" i="8"/>
  <c r="AW726" i="8"/>
  <c r="AX815" i="8"/>
  <c r="AX227" i="8"/>
  <c r="AX717" i="8"/>
  <c r="AW954" i="8"/>
  <c r="AW768" i="8"/>
  <c r="AX446" i="8"/>
  <c r="AX978" i="8"/>
  <c r="AX746" i="8"/>
  <c r="AW1075" i="8"/>
  <c r="AX782" i="8"/>
  <c r="AW1093" i="8"/>
  <c r="AX146" i="8"/>
  <c r="AW715" i="8"/>
  <c r="AW347" i="8"/>
  <c r="AX935" i="8"/>
  <c r="AX584" i="8"/>
  <c r="AW1033" i="8"/>
  <c r="AW831" i="8"/>
  <c r="AX316" i="8"/>
  <c r="AX113" i="8"/>
  <c r="AX588" i="8"/>
  <c r="AX654" i="8"/>
  <c r="AW25" i="8"/>
  <c r="AW374" i="8"/>
  <c r="AX291" i="8"/>
  <c r="AW939" i="8"/>
  <c r="AX571" i="8"/>
  <c r="AW40" i="8"/>
  <c r="AX97" i="8"/>
  <c r="AX112" i="8"/>
  <c r="AW1077" i="8"/>
  <c r="AX128" i="8"/>
  <c r="AX582" i="8"/>
  <c r="AW301" i="8"/>
  <c r="AW131" i="8"/>
  <c r="AW807" i="8"/>
  <c r="AW697" i="8"/>
  <c r="AX653" i="8"/>
  <c r="AX817" i="8"/>
  <c r="AW158" i="8"/>
  <c r="AW182" i="8"/>
  <c r="AW593" i="8"/>
  <c r="AW439" i="8"/>
  <c r="AW491" i="8"/>
  <c r="AX531" i="8"/>
  <c r="AX114" i="8"/>
  <c r="AX142" i="8"/>
  <c r="AW846" i="8"/>
  <c r="AX43" i="8"/>
  <c r="AX735" i="8"/>
  <c r="AX143" i="8"/>
  <c r="AW724" i="8"/>
  <c r="AX6" i="8"/>
  <c r="AX1070" i="8"/>
  <c r="AW827" i="8"/>
  <c r="AW490" i="8"/>
  <c r="AW882" i="8"/>
  <c r="AW580" i="8"/>
  <c r="AW21" i="8"/>
  <c r="AW418" i="8"/>
  <c r="AW441" i="8"/>
  <c r="AW186" i="8"/>
  <c r="AX447" i="8"/>
  <c r="AX521" i="8"/>
  <c r="AX99" i="8"/>
  <c r="AX350" i="8"/>
  <c r="AX863" i="8"/>
  <c r="AX1108" i="8"/>
  <c r="AW355" i="8"/>
  <c r="AW990" i="8"/>
  <c r="AW919" i="8"/>
  <c r="AW482" i="8"/>
  <c r="AW461" i="8"/>
  <c r="AX51" i="8"/>
  <c r="AX1006" i="8"/>
  <c r="AX462" i="8"/>
  <c r="AX360" i="8"/>
  <c r="AW953" i="8"/>
  <c r="AX948" i="8"/>
  <c r="AW866" i="8"/>
  <c r="AW367" i="8"/>
  <c r="AW188" i="8"/>
  <c r="AX962" i="8"/>
  <c r="AX833" i="8"/>
  <c r="AX245" i="8"/>
  <c r="AX490" i="8"/>
  <c r="AW915" i="8"/>
  <c r="AW227" i="8"/>
  <c r="AW638" i="8"/>
  <c r="AX638" i="8"/>
  <c r="AW440" i="8"/>
  <c r="AX895" i="8"/>
  <c r="AW620" i="8"/>
  <c r="AW97" i="8"/>
  <c r="AX693" i="8"/>
  <c r="AW560" i="8"/>
  <c r="AX548" i="8"/>
  <c r="AW840" i="8"/>
  <c r="AW460" i="8"/>
  <c r="AX899" i="8"/>
  <c r="AW284" i="8"/>
  <c r="AX922" i="8"/>
  <c r="AW870" i="8"/>
  <c r="AX1002" i="8"/>
  <c r="AW1028" i="8"/>
  <c r="AW415" i="8"/>
  <c r="AX832" i="8"/>
  <c r="AX598" i="8"/>
  <c r="AX1076" i="8"/>
  <c r="AW1014" i="8"/>
  <c r="AX191" i="8"/>
  <c r="AX475" i="8"/>
  <c r="AW4" i="8"/>
  <c r="AW312" i="8"/>
  <c r="AW43" i="8"/>
  <c r="AW1053" i="8"/>
  <c r="AX36" i="8"/>
  <c r="AW291" i="8"/>
  <c r="AX945" i="8"/>
  <c r="AW348" i="8"/>
  <c r="AW967" i="8"/>
  <c r="AW446" i="8"/>
  <c r="AW425" i="8"/>
  <c r="AX437" i="8"/>
  <c r="AW688" i="8"/>
  <c r="AW82" i="8"/>
  <c r="AX183" i="8"/>
  <c r="AX1014" i="8"/>
  <c r="AX195" i="8"/>
  <c r="AW1058" i="8"/>
  <c r="AW335" i="8"/>
  <c r="AX1109" i="8"/>
  <c r="AX110" i="8"/>
  <c r="AX567" i="8"/>
  <c r="AX343" i="8"/>
  <c r="AW295" i="8"/>
  <c r="AW924" i="8"/>
  <c r="AX556" i="8"/>
  <c r="AW683" i="8"/>
  <c r="AX287" i="8"/>
  <c r="AW712" i="8"/>
  <c r="AX1094" i="8"/>
  <c r="AX1053" i="8"/>
  <c r="AW224" i="8"/>
  <c r="AX720" i="8"/>
  <c r="AW50" i="8"/>
  <c r="AX1013" i="8"/>
  <c r="AX59" i="8"/>
  <c r="AX513" i="8"/>
  <c r="AW155" i="8"/>
  <c r="AX820" i="8"/>
  <c r="AW238" i="8"/>
  <c r="AW222" i="8"/>
  <c r="AW423" i="8"/>
  <c r="AW127" i="8"/>
  <c r="AW336" i="8"/>
  <c r="AX414" i="8"/>
  <c r="AW802" i="8"/>
  <c r="AX90" i="8"/>
  <c r="AX940" i="8"/>
  <c r="AW1072" i="8"/>
  <c r="AX990" i="8"/>
  <c r="AX489" i="8"/>
  <c r="AX89" i="8"/>
  <c r="AW656" i="8"/>
  <c r="AX722" i="8"/>
  <c r="AW503" i="8"/>
  <c r="AX72" i="8"/>
  <c r="AW908" i="8"/>
  <c r="AW105" i="8"/>
  <c r="AX105" i="8"/>
  <c r="AW878" i="8"/>
  <c r="AX878" i="8"/>
  <c r="AW933" i="8"/>
  <c r="AX168" i="8"/>
  <c r="AX727" i="8"/>
  <c r="AW727" i="8"/>
  <c r="AW424" i="8"/>
  <c r="AW702" i="8"/>
  <c r="AX702" i="8"/>
  <c r="AW1068" i="8"/>
  <c r="AW299" i="8"/>
  <c r="AW161" i="8"/>
  <c r="AX161" i="8"/>
  <c r="AW164" i="8"/>
  <c r="AW10" i="8"/>
  <c r="AW603" i="8"/>
  <c r="AW523" i="8"/>
  <c r="AX523" i="8"/>
  <c r="AX842" i="8"/>
  <c r="AW830" i="8"/>
  <c r="AX830" i="8"/>
  <c r="AW1031" i="8"/>
  <c r="AX1031" i="8"/>
  <c r="AW102" i="8"/>
  <c r="AX102" i="8"/>
  <c r="AW38" i="8"/>
  <c r="AX38" i="8"/>
  <c r="AW1010" i="8"/>
  <c r="AX1010" i="8"/>
  <c r="AW772" i="8"/>
  <c r="AX1080" i="8"/>
  <c r="AW438" i="8"/>
  <c r="AX24" i="8"/>
  <c r="AW812" i="8"/>
  <c r="AX812" i="8"/>
  <c r="AX1112" i="8"/>
  <c r="AX880" i="8"/>
  <c r="AW403" i="8"/>
  <c r="AX1097" i="8"/>
  <c r="AX624" i="8"/>
  <c r="AX813" i="8"/>
  <c r="AW565" i="8"/>
  <c r="AX565" i="8"/>
  <c r="AX423" i="8"/>
  <c r="AW687" i="8"/>
  <c r="AX687" i="8"/>
  <c r="AX939" i="8"/>
  <c r="AW215" i="8"/>
  <c r="AX215" i="8"/>
  <c r="AW877" i="8"/>
  <c r="AX877" i="8"/>
  <c r="AX196" i="8"/>
  <c r="AW545" i="8"/>
  <c r="AX545" i="8"/>
  <c r="AW534" i="8"/>
  <c r="AW791" i="8"/>
  <c r="AX791" i="8"/>
  <c r="AW385" i="8"/>
  <c r="AX938" i="8"/>
  <c r="AX901" i="8"/>
  <c r="AX670" i="8"/>
  <c r="AX642" i="8"/>
  <c r="AW252" i="8"/>
  <c r="AX252" i="8"/>
  <c r="AW1018" i="8"/>
  <c r="AX1018" i="8"/>
  <c r="AW1055" i="8"/>
  <c r="AX1055" i="8"/>
  <c r="AX481" i="8"/>
  <c r="AW481" i="8"/>
  <c r="AX883" i="8"/>
  <c r="AX553" i="8"/>
  <c r="AW205" i="8"/>
  <c r="AX205" i="8"/>
  <c r="AX149" i="8"/>
  <c r="AW820" i="8"/>
  <c r="AX749" i="8"/>
  <c r="AX967" i="8"/>
  <c r="AX719" i="8"/>
  <c r="AX637" i="8"/>
  <c r="AW865" i="8"/>
  <c r="AW557" i="8"/>
  <c r="AX557" i="8"/>
  <c r="AW568" i="8"/>
  <c r="AX568" i="8"/>
  <c r="AX69" i="8"/>
  <c r="AW645" i="8"/>
  <c r="AX645" i="8"/>
  <c r="AX993" i="8"/>
  <c r="AX106" i="8"/>
  <c r="AX45" i="8"/>
  <c r="AW1012" i="8"/>
  <c r="AX1012" i="8"/>
  <c r="AX1050" i="8"/>
  <c r="AW146" i="8"/>
  <c r="AW204" i="8"/>
  <c r="AX204" i="8"/>
  <c r="AX963" i="8"/>
  <c r="AX983" i="8"/>
  <c r="AX27" i="8"/>
  <c r="AX366" i="8"/>
  <c r="AW494" i="8"/>
  <c r="AX494" i="8"/>
  <c r="AW981" i="8"/>
  <c r="AX981" i="8"/>
  <c r="AW709" i="8"/>
  <c r="AW991" i="8"/>
  <c r="AX991" i="8"/>
  <c r="AW1036" i="8"/>
  <c r="AX1036" i="8"/>
  <c r="AW256" i="8"/>
  <c r="AW465" i="8"/>
  <c r="AX465" i="8"/>
  <c r="AX365" i="8"/>
  <c r="AX678" i="8"/>
  <c r="AW678" i="8"/>
  <c r="AX770" i="8"/>
  <c r="AW770" i="8"/>
  <c r="AX744" i="8"/>
  <c r="AW744" i="8"/>
  <c r="AW498" i="8"/>
  <c r="AX498" i="8"/>
  <c r="AX771" i="8"/>
  <c r="AX315" i="8"/>
  <c r="AX331" i="8"/>
  <c r="AW255" i="8"/>
  <c r="AW459" i="8"/>
  <c r="AW567" i="8"/>
  <c r="AX685" i="8"/>
  <c r="AX285" i="8"/>
  <c r="AW285" i="8"/>
  <c r="AW734" i="8"/>
  <c r="AW240" i="8"/>
  <c r="AX240" i="8"/>
  <c r="AX827" i="8"/>
  <c r="AX463" i="8"/>
  <c r="AX885" i="8"/>
  <c r="AW210" i="8"/>
  <c r="AX1075" i="8"/>
  <c r="AX263" i="8"/>
  <c r="AW971" i="8"/>
  <c r="AX971" i="8"/>
  <c r="AX1099" i="8"/>
  <c r="AW1099" i="8"/>
  <c r="AX504" i="8"/>
  <c r="AW504" i="8"/>
  <c r="AX265" i="8"/>
  <c r="AX575" i="8"/>
  <c r="AW140" i="8"/>
  <c r="AX281" i="8"/>
  <c r="AX86" i="8"/>
  <c r="AX325" i="8"/>
  <c r="AW818" i="8"/>
  <c r="AX756" i="8"/>
  <c r="AX808" i="8"/>
  <c r="AW189" i="8"/>
  <c r="AX189" i="8"/>
  <c r="AX796" i="8"/>
  <c r="AW732" i="8"/>
  <c r="AX377" i="8"/>
  <c r="AX984" i="8"/>
  <c r="AX349" i="8"/>
  <c r="AX382" i="8"/>
  <c r="AX8" i="8"/>
  <c r="AX843" i="8"/>
  <c r="AW83" i="8"/>
  <c r="AX108" i="8"/>
  <c r="AW221" i="8"/>
  <c r="AX221" i="8"/>
  <c r="AW156" i="8"/>
  <c r="AX156" i="8"/>
  <c r="AX924" i="8"/>
  <c r="AW309" i="8"/>
  <c r="AX862" i="8"/>
  <c r="AX759" i="8"/>
  <c r="AX524" i="8"/>
  <c r="AX861" i="8"/>
  <c r="AX975" i="8"/>
  <c r="AW228" i="8"/>
  <c r="AX228" i="8"/>
  <c r="AW63" i="8"/>
  <c r="AW835" i="8"/>
  <c r="AX835" i="8"/>
  <c r="AX486" i="8"/>
  <c r="AW486" i="8"/>
  <c r="AX457" i="8"/>
  <c r="AW457" i="8"/>
  <c r="AW988" i="8"/>
  <c r="AX988" i="8"/>
  <c r="AW587" i="8"/>
  <c r="AW31" i="8"/>
  <c r="AX31" i="8"/>
  <c r="AX762" i="8"/>
  <c r="AW762" i="8"/>
  <c r="AW970" i="8"/>
  <c r="AX970" i="8"/>
  <c r="AX711" i="8"/>
  <c r="AX352" i="8"/>
  <c r="AX563" i="8"/>
  <c r="AW563" i="8"/>
  <c r="AW477" i="8"/>
  <c r="AX477" i="8"/>
  <c r="AX286" i="8"/>
  <c r="AW612" i="8"/>
  <c r="AX137" i="8"/>
  <c r="AX903" i="8"/>
  <c r="AW254" i="8"/>
  <c r="AX254" i="8"/>
  <c r="AX211" i="8"/>
  <c r="AW371" i="8"/>
  <c r="AX371" i="8"/>
  <c r="AW434" i="8"/>
  <c r="AX434" i="8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AY821" i="8" l="1"/>
  <c r="AY46" i="8"/>
  <c r="AY464" i="8"/>
  <c r="AY1047" i="8"/>
  <c r="AY112" i="8"/>
  <c r="AY907" i="8"/>
  <c r="AY164" i="8"/>
  <c r="AY301" i="8"/>
  <c r="AY831" i="8"/>
  <c r="AY356" i="8"/>
  <c r="AY560" i="8"/>
  <c r="AY1004" i="8"/>
  <c r="AY950" i="8"/>
  <c r="AY886" i="8"/>
  <c r="AY157" i="8"/>
  <c r="AY483" i="8"/>
  <c r="AY218" i="8"/>
  <c r="AY1094" i="8"/>
  <c r="AY1083" i="8"/>
  <c r="AY438" i="8"/>
  <c r="AY213" i="8"/>
  <c r="AY1005" i="8"/>
  <c r="AY22" i="8"/>
  <c r="AY418" i="8"/>
  <c r="AY576" i="8"/>
  <c r="AY488" i="8"/>
  <c r="AY226" i="8"/>
  <c r="AY70" i="8"/>
  <c r="AY893" i="8"/>
  <c r="AY592" i="8"/>
  <c r="AY448" i="8"/>
  <c r="AY531" i="8"/>
  <c r="AY761" i="8"/>
  <c r="AY899" i="8"/>
  <c r="AY940" i="8"/>
  <c r="AY196" i="8"/>
  <c r="AY1112" i="8"/>
  <c r="AY362" i="8"/>
  <c r="AY1019" i="8"/>
  <c r="AY597" i="8"/>
  <c r="AY978" i="8"/>
  <c r="AY797" i="8"/>
  <c r="AY67" i="8"/>
  <c r="AY1016" i="8"/>
  <c r="AY1088" i="8"/>
  <c r="AY1025" i="8"/>
  <c r="AY1097" i="8"/>
  <c r="AY199" i="8"/>
  <c r="AY941" i="8"/>
  <c r="AY460" i="8"/>
  <c r="AY443" i="8"/>
  <c r="AY145" i="8"/>
  <c r="AY1006" i="8"/>
  <c r="AY329" i="8"/>
  <c r="AY880" i="8"/>
  <c r="AY338" i="8"/>
  <c r="AY518" i="8"/>
  <c r="AY398" i="8"/>
  <c r="AY55" i="8"/>
  <c r="AY699" i="8"/>
  <c r="AY114" i="8"/>
  <c r="AY1106" i="8"/>
  <c r="AY765" i="8"/>
  <c r="AY962" i="8"/>
  <c r="AY491" i="8"/>
  <c r="AY49" i="8"/>
  <c r="AY379" i="8"/>
  <c r="AY847" i="8"/>
  <c r="AY636" i="8"/>
  <c r="AY194" i="8"/>
  <c r="AY746" i="8"/>
  <c r="AY566" i="8"/>
  <c r="AY191" i="8"/>
  <c r="AY365" i="8"/>
  <c r="AY317" i="8"/>
  <c r="AY260" i="8"/>
  <c r="AY117" i="8"/>
  <c r="AY517" i="8"/>
  <c r="AY81" i="8"/>
  <c r="AY710" i="8"/>
  <c r="AY78" i="8"/>
  <c r="AY1067" i="8"/>
  <c r="AY413" i="8"/>
  <c r="AY555" i="8"/>
  <c r="AY798" i="8"/>
  <c r="AY671" i="8"/>
  <c r="AY534" i="8"/>
  <c r="AY1017" i="8"/>
  <c r="AY162" i="8"/>
  <c r="AY339" i="8"/>
  <c r="AY1029" i="8"/>
  <c r="AY641" i="8"/>
  <c r="AY93" i="8"/>
  <c r="AY178" i="8"/>
  <c r="AY26" i="8"/>
  <c r="AY33" i="8"/>
  <c r="AY926" i="8"/>
  <c r="AY708" i="8"/>
  <c r="AY639" i="8"/>
  <c r="AY116" i="8"/>
  <c r="AY942" i="8"/>
  <c r="AY716" i="8"/>
  <c r="AY680" i="8"/>
  <c r="AY949" i="8"/>
  <c r="AY76" i="8"/>
  <c r="AY68" i="8"/>
  <c r="AY320" i="8"/>
  <c r="AY539" i="8"/>
  <c r="AY325" i="8"/>
  <c r="AY919" i="8"/>
  <c r="AY115" i="8"/>
  <c r="AY142" i="8"/>
  <c r="AY879" i="8"/>
  <c r="AY955" i="8"/>
  <c r="AY653" i="8"/>
  <c r="AY998" i="8"/>
  <c r="AY958" i="8"/>
  <c r="AY417" i="8"/>
  <c r="AY724" i="8"/>
  <c r="AY1020" i="8"/>
  <c r="AY514" i="8"/>
  <c r="AY736" i="8"/>
  <c r="AY427" i="8"/>
  <c r="AY484" i="8"/>
  <c r="AY1027" i="8"/>
  <c r="AY611" i="8"/>
  <c r="AY147" i="8"/>
  <c r="AY396" i="8"/>
  <c r="AY159" i="8"/>
  <c r="AY717" i="8"/>
  <c r="AY437" i="8"/>
  <c r="AY382" i="8"/>
  <c r="AY807" i="8"/>
  <c r="AY995" i="8"/>
  <c r="AY87" i="8"/>
  <c r="AY426" i="8"/>
  <c r="AY800" i="8"/>
  <c r="AY261" i="8"/>
  <c r="AY601" i="8"/>
  <c r="AY968" i="8"/>
  <c r="AY766" i="8"/>
  <c r="AY61" i="8"/>
  <c r="AY306" i="8"/>
  <c r="AY442" i="8"/>
  <c r="AY497" i="8"/>
  <c r="AY501" i="8"/>
  <c r="AY771" i="8"/>
  <c r="AY1061" i="8"/>
  <c r="AY622" i="8"/>
  <c r="AY421" i="8"/>
  <c r="AY420" i="8"/>
  <c r="AY489" i="8"/>
  <c r="AY1092" i="8"/>
  <c r="AY1030" i="8"/>
  <c r="AY51" i="8"/>
  <c r="AY817" i="8"/>
  <c r="AY399" i="8"/>
  <c r="AY130" i="8"/>
  <c r="AY376" i="8"/>
  <c r="AY533" i="8"/>
  <c r="AY10" i="8"/>
  <c r="AY814" i="8"/>
  <c r="AY928" i="8"/>
  <c r="AY737" i="8"/>
  <c r="AY1100" i="8"/>
  <c r="AY681" i="8"/>
  <c r="AY91" i="8"/>
  <c r="AY530" i="8"/>
  <c r="AY803" i="8"/>
  <c r="AY1116" i="8"/>
  <c r="AY805" i="8"/>
  <c r="AY850" i="8"/>
  <c r="AY623" i="8"/>
  <c r="AY467" i="8"/>
  <c r="AY763" i="8"/>
  <c r="AY972" i="8"/>
  <c r="AY872" i="8"/>
  <c r="AY819" i="8"/>
  <c r="AY605" i="8"/>
  <c r="AY905" i="8"/>
  <c r="AY143" i="8"/>
  <c r="AY571" i="8"/>
  <c r="AY844" i="8"/>
  <c r="AY414" i="8"/>
  <c r="AY934" i="8"/>
  <c r="AY377" i="8"/>
  <c r="AY316" i="8"/>
  <c r="AY843" i="8"/>
  <c r="AY551" i="8"/>
  <c r="AY1065" i="8"/>
  <c r="AY712" i="8"/>
  <c r="AY140" i="8"/>
  <c r="AY789" i="8"/>
  <c r="AY909" i="8"/>
  <c r="AY134" i="8"/>
  <c r="AY1110" i="8"/>
  <c r="AY586" i="8"/>
  <c r="AY12" i="8"/>
  <c r="AY982" i="8"/>
  <c r="AY672" i="8"/>
  <c r="AY881" i="8"/>
  <c r="AY860" i="8"/>
  <c r="AY153" i="8"/>
  <c r="AY883" i="8"/>
  <c r="AY640" i="8"/>
  <c r="AY277" i="8"/>
  <c r="AY868" i="8"/>
  <c r="AY1064" i="8"/>
  <c r="AY904" i="8"/>
  <c r="AY208" i="8"/>
  <c r="AY1037" i="8"/>
  <c r="AY352" i="8"/>
  <c r="AY637" i="8"/>
  <c r="AY682" i="8"/>
  <c r="AY212" i="8"/>
  <c r="AY604" i="8"/>
  <c r="AY25" i="8"/>
  <c r="AY14" i="8"/>
  <c r="AY541" i="8"/>
  <c r="AY780" i="8"/>
  <c r="AY808" i="8"/>
  <c r="AY987" i="8"/>
  <c r="AY259" i="8"/>
  <c r="AY441" i="8"/>
  <c r="AY73" i="8"/>
  <c r="AY526" i="8"/>
  <c r="AY407" i="8"/>
  <c r="AY351" i="8"/>
  <c r="AY965" i="8"/>
  <c r="AY52" i="8"/>
  <c r="AY187" i="8"/>
  <c r="AY750" i="8"/>
  <c r="AY237" i="8"/>
  <c r="AY726" i="8"/>
  <c r="AY773" i="8"/>
  <c r="AY806" i="8"/>
  <c r="AY892" i="8"/>
  <c r="AY415" i="8"/>
  <c r="AY482" i="8"/>
  <c r="AY662" i="8"/>
  <c r="AY948" i="8"/>
  <c r="AY994" i="8"/>
  <c r="AY890" i="8"/>
  <c r="AY403" i="8"/>
  <c r="AY561" i="8"/>
  <c r="AY214" i="8"/>
  <c r="AY906" i="8"/>
  <c r="AY118" i="8"/>
  <c r="AY94" i="8"/>
  <c r="AY29" i="8"/>
  <c r="AY1048" i="8"/>
  <c r="AY608" i="8"/>
  <c r="AY303" i="8"/>
  <c r="AY429" i="8"/>
  <c r="AY559" i="8"/>
  <c r="AY235" i="8"/>
  <c r="AY714" i="8"/>
  <c r="AY752" i="8"/>
  <c r="AY572" i="8"/>
  <c r="AY668" i="8"/>
  <c r="AY1059" i="8"/>
  <c r="AY507" i="8"/>
  <c r="AY722" i="8"/>
  <c r="AY347" i="8"/>
  <c r="AY311" i="8"/>
  <c r="AY658" i="8"/>
  <c r="AY723" i="8"/>
  <c r="AY90" i="8"/>
  <c r="AY943" i="8"/>
  <c r="AY569" i="8"/>
  <c r="AY944" i="8"/>
  <c r="AY631" i="8"/>
  <c r="AY932" i="8"/>
  <c r="AY867" i="8"/>
  <c r="AY581" i="8"/>
  <c r="AY1107" i="8"/>
  <c r="AY854" i="8"/>
  <c r="AY176" i="8"/>
  <c r="AY603" i="8"/>
  <c r="AY210" i="8"/>
  <c r="AY587" i="8"/>
  <c r="AY107" i="8"/>
  <c r="AY1081" i="8"/>
  <c r="AY1070" i="8"/>
  <c r="AY290" i="8"/>
  <c r="AY610" i="8"/>
  <c r="AY299" i="8"/>
  <c r="AY59" i="8"/>
  <c r="AY584" i="8"/>
  <c r="AY247" i="8"/>
  <c r="AY1091" i="8"/>
  <c r="AY304" i="8"/>
  <c r="AY813" i="8"/>
  <c r="AY280" i="8"/>
  <c r="AY802" i="8"/>
  <c r="AY360" i="8"/>
  <c r="AY747" i="8"/>
  <c r="AY938" i="8"/>
  <c r="AY840" i="8"/>
  <c r="AY1062" i="8"/>
  <c r="AY673" i="8"/>
  <c r="AY11" i="8"/>
  <c r="AY1066" i="8"/>
  <c r="AY340" i="8"/>
  <c r="AY779" i="8"/>
  <c r="AY692" i="8"/>
  <c r="AY58" i="8"/>
  <c r="AY223" i="8"/>
  <c r="AY841" i="8"/>
  <c r="AY374" i="8"/>
  <c r="AY186" i="8"/>
  <c r="AY654" i="8"/>
  <c r="AY480" i="8"/>
  <c r="AY436" i="8"/>
  <c r="AY389" i="8"/>
  <c r="AY88" i="8"/>
  <c r="AY92" i="8"/>
  <c r="AY801" i="8"/>
  <c r="AY999" i="8"/>
  <c r="AY997" i="8"/>
  <c r="AY937" i="8"/>
  <c r="AY635" i="8"/>
  <c r="AY353" i="8"/>
  <c r="AY931" i="8"/>
  <c r="AY453" i="8"/>
  <c r="AY778" i="8"/>
  <c r="AY898" i="8"/>
  <c r="AY713" i="8"/>
  <c r="AY1071" i="8"/>
  <c r="AY613" i="8"/>
  <c r="AY618" i="8"/>
  <c r="AY440" i="8"/>
  <c r="AY171" i="8"/>
  <c r="AY119" i="8"/>
  <c r="AY1068" i="8"/>
  <c r="AY292" i="8"/>
  <c r="AY401" i="8"/>
  <c r="AY697" i="8"/>
  <c r="AY174" i="8"/>
  <c r="AY32" i="8"/>
  <c r="AY764" i="8"/>
  <c r="AY315" i="8"/>
  <c r="AY1102" i="8"/>
  <c r="AY781" i="8"/>
  <c r="AY241" i="8"/>
  <c r="AY471" i="8"/>
  <c r="AY930" i="8"/>
  <c r="AY1096" i="8"/>
  <c r="AY1021" i="8"/>
  <c r="AY397" i="8"/>
  <c r="AY923" i="8"/>
  <c r="AY922" i="8"/>
  <c r="AY262" i="8"/>
  <c r="AY644" i="8"/>
  <c r="AY996" i="8"/>
  <c r="AY834" i="8"/>
  <c r="AY173" i="8"/>
  <c r="AY1082" i="8"/>
  <c r="AY897" i="8"/>
  <c r="AY804" i="8"/>
  <c r="AY361" i="8"/>
  <c r="AY124" i="8"/>
  <c r="AY181" i="8"/>
  <c r="AY123" i="8"/>
  <c r="AY368" i="8"/>
  <c r="AY200" i="8"/>
  <c r="AY1089" i="8"/>
  <c r="AY276" i="8"/>
  <c r="AY422" i="8"/>
  <c r="AY515" i="8"/>
  <c r="AY1032" i="8"/>
  <c r="AY882" i="8"/>
  <c r="AY195" i="8"/>
  <c r="AY632" i="8"/>
  <c r="AY126" i="8"/>
  <c r="AY41" i="8"/>
  <c r="AY375" i="8"/>
  <c r="AY593" i="8"/>
  <c r="AY40" i="8"/>
  <c r="AY113" i="8"/>
  <c r="AY39" i="8"/>
  <c r="AY977" i="8"/>
  <c r="AY446" i="8"/>
  <c r="AY1118" i="8"/>
  <c r="AY627" i="8"/>
  <c r="AY495" i="8"/>
  <c r="AY79" i="8"/>
  <c r="AY193" i="8"/>
  <c r="AY295" i="8"/>
  <c r="AY837" i="8"/>
  <c r="AY330" i="8"/>
  <c r="AY493" i="8"/>
  <c r="AY1000" i="8"/>
  <c r="AY408" i="8"/>
  <c r="AY856" i="8"/>
  <c r="AY525" i="8"/>
  <c r="AY310" i="8"/>
  <c r="AY961" i="8"/>
  <c r="AY895" i="8"/>
  <c r="AY1015" i="8"/>
  <c r="AY18" i="8"/>
  <c r="AY419" i="8"/>
  <c r="AY111" i="8"/>
  <c r="AY298" i="8"/>
  <c r="AY473" i="8"/>
  <c r="AY652" i="8"/>
  <c r="AY1051" i="8"/>
  <c r="AY650" i="8"/>
  <c r="AY16" i="8"/>
  <c r="AY855" i="8"/>
  <c r="AY273" i="8"/>
  <c r="AY433" i="8"/>
  <c r="AY889" i="8"/>
  <c r="AY740" i="8"/>
  <c r="AY558" i="8"/>
  <c r="AY825" i="8"/>
  <c r="AY1035" i="8"/>
  <c r="AY1045" i="8"/>
  <c r="AY462" i="8"/>
  <c r="AY74" i="8"/>
  <c r="AY318" i="8"/>
  <c r="AY373" i="8"/>
  <c r="AY694" i="8"/>
  <c r="AY1042" i="8"/>
  <c r="AY390" i="8"/>
  <c r="AY474" i="8"/>
  <c r="AY809" i="8"/>
  <c r="AY547" i="8"/>
  <c r="AY888" i="8"/>
  <c r="AY322" i="8"/>
  <c r="AY101" i="8"/>
  <c r="AY289" i="8"/>
  <c r="AY1103" i="8"/>
  <c r="AY918" i="8"/>
  <c r="AY532" i="8"/>
  <c r="AY333" i="8"/>
  <c r="AY1105" i="8"/>
  <c r="AY332" i="8"/>
  <c r="AY838" i="8"/>
  <c r="AY783" i="8"/>
  <c r="AY1079" i="8"/>
  <c r="AY37" i="8"/>
  <c r="AY319" i="8"/>
  <c r="AY152" i="8"/>
  <c r="AY133" i="8"/>
  <c r="AY508" i="8"/>
  <c r="AY281" i="8"/>
  <c r="AY463" i="8"/>
  <c r="AY734" i="8"/>
  <c r="AY901" i="8"/>
  <c r="AY503" i="8"/>
  <c r="AY735" i="8"/>
  <c r="AY431" i="8"/>
  <c r="AY691" i="8"/>
  <c r="AY167" i="8"/>
  <c r="AY179" i="8"/>
  <c r="AY23" i="8"/>
  <c r="AY251" i="8"/>
  <c r="AY769" i="8"/>
  <c r="AY1069" i="8"/>
  <c r="AY646" i="8"/>
  <c r="AY1095" i="8"/>
  <c r="AY170" i="8"/>
  <c r="AY283" i="8"/>
  <c r="AY718" i="8"/>
  <c r="AY380" i="8"/>
  <c r="AY520" i="8"/>
  <c r="AY730" i="8"/>
  <c r="AY206" i="8"/>
  <c r="AY294" i="8"/>
  <c r="AY44" i="8"/>
  <c r="AY385" i="8"/>
  <c r="AY80" i="8"/>
  <c r="AY263" i="8"/>
  <c r="AY846" i="8"/>
  <c r="AY131" i="8"/>
  <c r="AY1057" i="8"/>
  <c r="AY476" i="8"/>
  <c r="AY865" i="8"/>
  <c r="AY1013" i="8"/>
  <c r="AY1058" i="8"/>
  <c r="AY588" i="8"/>
  <c r="AY169" i="8"/>
  <c r="AY5" i="8"/>
  <c r="AY1090" i="8"/>
  <c r="AY248" i="8"/>
  <c r="AY535" i="8"/>
  <c r="AY231" i="8"/>
  <c r="AY198" i="8"/>
  <c r="AY334" i="8"/>
  <c r="AY455" i="8"/>
  <c r="AY468" i="8"/>
  <c r="AY163" i="8"/>
  <c r="AY128" i="8"/>
  <c r="AY853" i="8"/>
  <c r="AY383" i="8"/>
  <c r="AY959" i="8"/>
  <c r="AY739" i="8"/>
  <c r="AY470" i="8"/>
  <c r="AY562" i="8"/>
  <c r="AY785" i="8"/>
  <c r="AY202" i="8"/>
  <c r="AY822" i="8"/>
  <c r="AY1060" i="8"/>
  <c r="AY695" i="8"/>
  <c r="AY506" i="8"/>
  <c r="AY268" i="8"/>
  <c r="AY512" i="8"/>
  <c r="AY751" i="8"/>
  <c r="AY648" i="8"/>
  <c r="AY125" i="8"/>
  <c r="AY974" i="8"/>
  <c r="AY138" i="8"/>
  <c r="AY705" i="8"/>
  <c r="AY626" i="8"/>
  <c r="AY799" i="8"/>
  <c r="AY811" i="8"/>
  <c r="AY910" i="8"/>
  <c r="AY242" i="8"/>
  <c r="AY777" i="8"/>
  <c r="AY120" i="8"/>
  <c r="AY725" i="8"/>
  <c r="AY976" i="8"/>
  <c r="AY1041" i="8"/>
  <c r="AY452" i="8"/>
  <c r="AY609" i="8"/>
  <c r="AY957" i="8"/>
  <c r="AY688" i="8"/>
  <c r="AY182" i="8"/>
  <c r="AY704" i="8"/>
  <c r="AY787" i="8"/>
  <c r="AY1114" i="8"/>
  <c r="AY103" i="8"/>
  <c r="AY585" i="8"/>
  <c r="AY1046" i="8"/>
  <c r="AY370" i="8"/>
  <c r="AY47" i="8"/>
  <c r="AY69" i="8"/>
  <c r="AY793" i="8"/>
  <c r="AY485" i="8"/>
  <c r="AY358" i="8"/>
  <c r="AY553" i="8"/>
  <c r="AY348" i="8"/>
  <c r="AY1078" i="8"/>
  <c r="AY96" i="8"/>
  <c r="AY896" i="8"/>
  <c r="AY129" i="8"/>
  <c r="AY657" i="8"/>
  <c r="AY589" i="8"/>
  <c r="AY986" i="8"/>
  <c r="AY1074" i="8"/>
  <c r="AY573" i="8"/>
  <c r="AY1111" i="8"/>
  <c r="AY790" i="8"/>
  <c r="AY66" i="8"/>
  <c r="AY913" i="8"/>
  <c r="AY246" i="8"/>
  <c r="AY1073" i="8"/>
  <c r="AY62" i="8"/>
  <c r="AY249" i="8"/>
  <c r="AY243" i="8"/>
  <c r="AY689" i="8"/>
  <c r="AY634" i="8"/>
  <c r="AY731" i="8"/>
  <c r="AY444" i="8"/>
  <c r="AY391" i="8"/>
  <c r="AY711" i="8"/>
  <c r="AY8" i="8"/>
  <c r="AY72" i="8"/>
  <c r="AY1072" i="8"/>
  <c r="AY1077" i="8"/>
  <c r="AY891" i="8"/>
  <c r="AY192" i="8"/>
  <c r="AY649" i="8"/>
  <c r="AY564" i="8"/>
  <c r="AY792" i="8"/>
  <c r="AY647" i="8"/>
  <c r="AY271" i="8"/>
  <c r="AY378" i="8"/>
  <c r="AY614" i="8"/>
  <c r="AY225" i="8"/>
  <c r="AY784" i="8"/>
  <c r="AY499" i="8"/>
  <c r="AY975" i="8"/>
  <c r="AY435" i="8"/>
  <c r="AY148" i="8"/>
  <c r="AY309" i="8"/>
  <c r="AY815" i="8"/>
  <c r="AY100" i="8"/>
  <c r="AY53" i="8"/>
  <c r="AY136" i="8"/>
  <c r="AY703" i="8"/>
  <c r="AY810" i="8"/>
  <c r="AY257" i="8"/>
  <c r="AY1043" i="8"/>
  <c r="AY21" i="8"/>
  <c r="AY177" i="8"/>
  <c r="AY600" i="8"/>
  <c r="AY71" i="8"/>
  <c r="AY599" i="8"/>
  <c r="AY279" i="8"/>
  <c r="AY122" i="8"/>
  <c r="AY505" i="8"/>
  <c r="AY266" i="8"/>
  <c r="AY676" i="8"/>
  <c r="AY728" i="8"/>
  <c r="AY216" i="8"/>
  <c r="AY1022" i="8"/>
  <c r="AY655" i="8"/>
  <c r="AY219" i="8"/>
  <c r="AY706" i="8"/>
  <c r="AY743" i="8"/>
  <c r="AY1002" i="8"/>
  <c r="AY479" i="8"/>
  <c r="AY7" i="8"/>
  <c r="AY402" i="8"/>
  <c r="AY696" i="8"/>
  <c r="AY201" i="8"/>
  <c r="AY774" i="8"/>
  <c r="AY887" i="8"/>
  <c r="AY916" i="8"/>
  <c r="AY404" i="8"/>
  <c r="AY1011" i="8"/>
  <c r="AY575" i="8"/>
  <c r="AY82" i="8"/>
  <c r="AY185" i="8"/>
  <c r="AY876" i="8"/>
  <c r="AY27" i="8"/>
  <c r="AY287" i="8"/>
  <c r="AY203" i="8"/>
  <c r="AY345" i="8"/>
  <c r="AY1109" i="8"/>
  <c r="AY935" i="8"/>
  <c r="AY617" i="8"/>
  <c r="AY939" i="8"/>
  <c r="AY870" i="8"/>
  <c r="AY284" i="8"/>
  <c r="AY660" i="8"/>
  <c r="AY816" i="8"/>
  <c r="AY884" i="8"/>
  <c r="AY979" i="8"/>
  <c r="AY395" i="8"/>
  <c r="AY947" i="8"/>
  <c r="AY20" i="8"/>
  <c r="AY393" i="8"/>
  <c r="AY239" i="8"/>
  <c r="AY519" i="8"/>
  <c r="AY859" i="8"/>
  <c r="AY411" i="8"/>
  <c r="AY966" i="8"/>
  <c r="AY64" i="8"/>
  <c r="AY894" i="8"/>
  <c r="AY502" i="8"/>
  <c r="AY17" i="8"/>
  <c r="AY409" i="8"/>
  <c r="AY629" i="8"/>
  <c r="AY487" i="8"/>
  <c r="AY536" i="8"/>
  <c r="AY715" i="8"/>
  <c r="AY693" i="8"/>
  <c r="AY211" i="8"/>
  <c r="AY903" i="8"/>
  <c r="AY238" i="8"/>
  <c r="AY607" i="8"/>
  <c r="AY341" i="8"/>
  <c r="AY665" i="8"/>
  <c r="AY912" i="8"/>
  <c r="AY849" i="8"/>
  <c r="AY836" i="8"/>
  <c r="AY848" i="8"/>
  <c r="AY985" i="8"/>
  <c r="AY234" i="8"/>
  <c r="AY661" i="8"/>
  <c r="AY921" i="8"/>
  <c r="AY175" i="8"/>
  <c r="AY410" i="8"/>
  <c r="AY394" i="8"/>
  <c r="AY75" i="8"/>
  <c r="AY430" i="8"/>
  <c r="AY328" i="8"/>
  <c r="AY137" i="8"/>
  <c r="AY984" i="8"/>
  <c r="AY993" i="8"/>
  <c r="AY224" i="8"/>
  <c r="AY4" i="8"/>
  <c r="AY528" i="8"/>
  <c r="AY546" i="8"/>
  <c r="AY871" i="8"/>
  <c r="AY549" i="8"/>
  <c r="AY450" i="8"/>
  <c r="AY786" i="8"/>
  <c r="AY670" i="8"/>
  <c r="AY719" i="8"/>
  <c r="AY1028" i="8"/>
  <c r="AY151" i="8"/>
  <c r="AY956" i="8"/>
  <c r="AY253" i="8"/>
  <c r="AY772" i="8"/>
  <c r="AY168" i="8"/>
  <c r="AY598" i="8"/>
  <c r="AY582" i="8"/>
  <c r="AY166" i="8"/>
  <c r="AY621" i="8"/>
  <c r="AY139" i="8"/>
  <c r="AY707" i="8"/>
  <c r="AY469" i="8"/>
  <c r="AY612" i="8"/>
  <c r="AY963" i="8"/>
  <c r="AY933" i="8"/>
  <c r="AY222" i="8"/>
  <c r="AY475" i="8"/>
  <c r="AY1108" i="8"/>
  <c r="AY451" i="8"/>
  <c r="AY1101" i="8"/>
  <c r="AY583" i="8"/>
  <c r="AY275" i="8"/>
  <c r="AY633" i="8"/>
  <c r="AY1039" i="8"/>
  <c r="AY144" i="8"/>
  <c r="AY146" i="8"/>
  <c r="AY24" i="8"/>
  <c r="AY1008" i="8"/>
  <c r="AY324" i="8"/>
  <c r="AY951" i="8"/>
  <c r="AY602" i="8"/>
  <c r="AY733" i="8"/>
  <c r="AY84" i="8"/>
  <c r="AY524" i="8"/>
  <c r="AY343" i="8"/>
  <c r="AY651" i="8"/>
  <c r="AY852" i="8"/>
  <c r="AY510" i="8"/>
  <c r="AY929" i="8"/>
  <c r="AY132" i="8"/>
  <c r="AY197" i="8"/>
  <c r="AY445" i="8"/>
  <c r="AY630" i="8"/>
  <c r="AY969" i="8"/>
  <c r="AY828" i="8"/>
  <c r="AY233" i="8"/>
  <c r="AY89" i="8"/>
  <c r="AY43" i="8"/>
  <c r="AY461" i="8"/>
  <c r="AY350" i="8"/>
  <c r="AY973" i="8"/>
  <c r="AY363" i="8"/>
  <c r="AY466" i="8"/>
  <c r="AY327" i="8"/>
  <c r="AY135" i="8"/>
  <c r="AY920" i="8"/>
  <c r="AY63" i="8"/>
  <c r="AY796" i="8"/>
  <c r="AY106" i="8"/>
  <c r="AY885" i="8"/>
  <c r="AY624" i="8"/>
  <c r="AY1080" i="8"/>
  <c r="AY513" i="8"/>
  <c r="AY425" i="8"/>
  <c r="AY19" i="8"/>
  <c r="AY478" i="8"/>
  <c r="AY788" i="8"/>
  <c r="AY594" i="8"/>
  <c r="AY406" i="8"/>
  <c r="AY95" i="8"/>
  <c r="AY864" i="8"/>
  <c r="AY755" i="8"/>
  <c r="AY927" i="8"/>
  <c r="AY1117" i="8"/>
  <c r="AY908" i="8"/>
  <c r="AY1076" i="8"/>
  <c r="AY104" i="8"/>
  <c r="AY989" i="8"/>
  <c r="AY628" i="8"/>
  <c r="AY675" i="8"/>
  <c r="AY256" i="8"/>
  <c r="AY832" i="8"/>
  <c r="AY367" i="8"/>
  <c r="AY400" i="8"/>
  <c r="AY34" i="8"/>
  <c r="AY65" i="8"/>
  <c r="AY1085" i="8"/>
  <c r="AY721" i="8"/>
  <c r="AY679" i="8"/>
  <c r="AY659" i="8"/>
  <c r="AY992" i="8"/>
  <c r="AY288" i="8"/>
  <c r="AY278" i="8"/>
  <c r="AY851" i="8"/>
  <c r="AY824" i="8"/>
  <c r="AY209" i="8"/>
  <c r="AY616" i="8"/>
  <c r="AY357" i="8"/>
  <c r="AY313" i="8"/>
  <c r="AY28" i="8"/>
  <c r="AY795" i="8"/>
  <c r="AY184" i="8"/>
  <c r="AY875" i="8"/>
  <c r="AY523" i="8"/>
  <c r="AY110" i="8"/>
  <c r="AY386" i="8"/>
  <c r="AY686" i="8"/>
  <c r="AY267" i="8"/>
  <c r="AY369" i="8"/>
  <c r="AY538" i="8"/>
  <c r="AY760" i="8"/>
  <c r="AY664" i="8"/>
  <c r="AY1026" i="8"/>
  <c r="AY595" i="8"/>
  <c r="AY321" i="8"/>
  <c r="AY794" i="8"/>
  <c r="AY1034" i="8"/>
  <c r="AY9" i="8"/>
  <c r="AY742" i="8"/>
  <c r="AY690" i="8"/>
  <c r="AY492" i="8"/>
  <c r="AY30" i="8"/>
  <c r="AY85" i="8"/>
  <c r="AY454" i="8"/>
  <c r="AY936" i="8"/>
  <c r="AY496" i="8"/>
  <c r="AY863" i="8"/>
  <c r="AY172" i="8"/>
  <c r="AY412" i="8"/>
  <c r="AY15" i="8"/>
  <c r="AY244" i="8"/>
  <c r="AY1054" i="8"/>
  <c r="AY121" i="8"/>
  <c r="AY521" i="8"/>
  <c r="AY643" i="8"/>
  <c r="AY1009" i="8"/>
  <c r="AY745" i="8"/>
  <c r="AY305" i="8"/>
  <c r="AY544" i="8"/>
  <c r="AY509" i="8"/>
  <c r="AY1056" i="8"/>
  <c r="AY428" i="8"/>
  <c r="AY873" i="8"/>
  <c r="AY1084" i="8"/>
  <c r="AY359" i="8"/>
  <c r="AY823" i="8"/>
  <c r="AY925" i="8"/>
  <c r="AY270" i="8"/>
  <c r="AY767" i="8"/>
  <c r="AY1087" i="8"/>
  <c r="AY230" i="8"/>
  <c r="AY6" i="8"/>
  <c r="AY946" i="8"/>
  <c r="AY323" i="8"/>
  <c r="AY522" i="8"/>
  <c r="AY683" i="8"/>
  <c r="AY911" i="8"/>
  <c r="AY606" i="8"/>
  <c r="AY615" i="8"/>
  <c r="AY307" i="8"/>
  <c r="AY570" i="8"/>
  <c r="AY839" i="8"/>
  <c r="AY1063" i="8"/>
  <c r="AY1001" i="8"/>
  <c r="AY964" i="8"/>
  <c r="AY619" i="8"/>
  <c r="AY776" i="8"/>
  <c r="AY302" i="8"/>
  <c r="AY552" i="8"/>
  <c r="AY729" i="8"/>
  <c r="AY667" i="8"/>
  <c r="AY642" i="8"/>
  <c r="AY183" i="8"/>
  <c r="AY663" i="8"/>
  <c r="AY387" i="8"/>
  <c r="AY293" i="8"/>
  <c r="AY48" i="8"/>
  <c r="AY759" i="8"/>
  <c r="AY86" i="8"/>
  <c r="AY50" i="8"/>
  <c r="AY914" i="8"/>
  <c r="AY98" i="8"/>
  <c r="AY364" i="8"/>
  <c r="AY590" i="8"/>
  <c r="AY232" i="8"/>
  <c r="AY701" i="8"/>
  <c r="AY300" i="8"/>
  <c r="AY1098" i="8"/>
  <c r="AY960" i="8"/>
  <c r="AY449" i="8"/>
  <c r="AY220" i="8"/>
  <c r="AY954" i="8"/>
  <c r="AY574" i="8"/>
  <c r="AY217" i="8"/>
  <c r="AY77" i="8"/>
  <c r="AY537" i="8"/>
  <c r="AY554" i="8"/>
  <c r="AY392" i="8"/>
  <c r="AY57" i="8"/>
  <c r="AY432" i="8"/>
  <c r="AY845" i="8"/>
  <c r="AY149" i="8"/>
  <c r="AY245" i="8"/>
  <c r="AY312" i="8"/>
  <c r="AY447" i="8"/>
  <c r="AY1033" i="8"/>
  <c r="AY529" i="8"/>
  <c r="AY60" i="8"/>
  <c r="AY472" i="8"/>
  <c r="AY388" i="8"/>
  <c r="AY874" i="8"/>
  <c r="AY335" i="8"/>
  <c r="AY684" i="8"/>
  <c r="AY141" i="8"/>
  <c r="AY511" i="8"/>
  <c r="AY250" i="8"/>
  <c r="AY1115" i="8"/>
  <c r="AY269" i="8"/>
  <c r="AY857" i="8"/>
  <c r="AY674" i="8"/>
  <c r="AY833" i="8"/>
  <c r="AY768" i="8"/>
  <c r="AY274" i="8"/>
  <c r="AY782" i="8"/>
  <c r="AY372" i="8"/>
  <c r="AY1086" i="8"/>
  <c r="AY527" i="8"/>
  <c r="AY207" i="8"/>
  <c r="AY160" i="8"/>
  <c r="AY861" i="8"/>
  <c r="AY45" i="8"/>
  <c r="AY459" i="8"/>
  <c r="AY227" i="8"/>
  <c r="AY1093" i="8"/>
  <c r="AY953" i="8"/>
  <c r="AY236" i="8"/>
  <c r="AY754" i="8"/>
  <c r="AY869" i="8"/>
  <c r="AY698" i="8"/>
  <c r="AY54" i="8"/>
  <c r="AY150" i="8"/>
  <c r="AY99" i="8"/>
  <c r="AY540" i="8"/>
  <c r="AY296" i="8"/>
  <c r="AY656" i="8"/>
  <c r="AY158" i="8"/>
  <c r="AY818" i="8"/>
  <c r="AY155" i="8"/>
  <c r="AY945" i="8"/>
  <c r="AY915" i="8"/>
  <c r="AY109" i="8"/>
  <c r="AY577" i="8"/>
  <c r="AY625" i="8"/>
  <c r="AY902" i="8"/>
  <c r="AY405" i="8"/>
  <c r="AY190" i="8"/>
  <c r="AY550" i="8"/>
  <c r="AY154" i="8"/>
  <c r="AY1049" i="8"/>
  <c r="AY1038" i="8"/>
  <c r="AY13" i="8"/>
  <c r="AY180" i="8"/>
  <c r="AY1052" i="8"/>
  <c r="AY264" i="8"/>
  <c r="AY36" i="8"/>
  <c r="AY337" i="8"/>
  <c r="AY826" i="8"/>
  <c r="AY272" i="8"/>
  <c r="AY1007" i="8"/>
  <c r="AY498" i="8"/>
  <c r="AY439" i="8"/>
  <c r="AY669" i="8"/>
  <c r="AY1044" i="8"/>
  <c r="AY591" i="8"/>
  <c r="AY344" i="8"/>
  <c r="AY858" i="8"/>
  <c r="AY677" i="8"/>
  <c r="AY1040" i="8"/>
  <c r="AY579" i="8"/>
  <c r="AY346" i="8"/>
  <c r="AY342" i="8"/>
  <c r="AY542" i="8"/>
  <c r="AY1024" i="8"/>
  <c r="AY500" i="8"/>
  <c r="AY314" i="8"/>
  <c r="AY756" i="8"/>
  <c r="AY127" i="8"/>
  <c r="AY620" i="8"/>
  <c r="AY56" i="8"/>
  <c r="AY917" i="8"/>
  <c r="AY83" i="8"/>
  <c r="AY732" i="8"/>
  <c r="AY709" i="8"/>
  <c r="AY967" i="8"/>
  <c r="AY596" i="8"/>
  <c r="AY258" i="8"/>
  <c r="AY666" i="8"/>
  <c r="AY685" i="8"/>
  <c r="AY336" i="8"/>
  <c r="AY384" i="8"/>
  <c r="AY748" i="8"/>
  <c r="AY738" i="8"/>
  <c r="AY741" i="8"/>
  <c r="AY42" i="8"/>
  <c r="AY556" i="8"/>
  <c r="AY355" i="8"/>
  <c r="AY924" i="8"/>
  <c r="AY265" i="8"/>
  <c r="AY749" i="8"/>
  <c r="AY720" i="8"/>
  <c r="AY548" i="8"/>
  <c r="AY286" i="8"/>
  <c r="AY108" i="8"/>
  <c r="AY567" i="8"/>
  <c r="AY423" i="8"/>
  <c r="AY866" i="8"/>
  <c r="AY326" i="8"/>
  <c r="AY165" i="8"/>
  <c r="AY456" i="8"/>
  <c r="AY829" i="8"/>
  <c r="AY282" i="8"/>
  <c r="AY753" i="8"/>
  <c r="AY980" i="8"/>
  <c r="AY543" i="8"/>
  <c r="AY458" i="8"/>
  <c r="AY381" i="8"/>
  <c r="AY354" i="8"/>
  <c r="AY188" i="8"/>
  <c r="AY331" i="8"/>
  <c r="AY842" i="8"/>
  <c r="AY349" i="8"/>
  <c r="AY827" i="8"/>
  <c r="AY366" i="8"/>
  <c r="AY1050" i="8"/>
  <c r="AY424" i="8"/>
  <c r="AY952" i="8"/>
  <c r="AY578" i="8"/>
  <c r="AY1003" i="8"/>
  <c r="AY35" i="8"/>
  <c r="AY1104" i="8"/>
  <c r="AY1099" i="8"/>
  <c r="AY1055" i="8"/>
  <c r="AY102" i="8"/>
  <c r="AY97" i="8"/>
  <c r="AY3" i="8"/>
  <c r="AY416" i="8"/>
  <c r="AY758" i="8"/>
  <c r="AY757" i="8"/>
  <c r="AY189" i="8"/>
  <c r="AY1018" i="8"/>
  <c r="AY490" i="8"/>
  <c r="AY983" i="8"/>
  <c r="AY516" i="8"/>
  <c r="AY1075" i="8"/>
  <c r="AY255" i="8"/>
  <c r="AY580" i="8"/>
  <c r="AY700" i="8"/>
  <c r="AY862" i="8"/>
  <c r="AY820" i="8"/>
  <c r="AY229" i="8"/>
  <c r="AY971" i="8"/>
  <c r="AY770" i="8"/>
  <c r="AY504" i="8"/>
  <c r="AY291" i="8"/>
  <c r="AY161" i="8"/>
  <c r="AY687" i="8"/>
  <c r="AY762" i="8"/>
  <c r="AY1036" i="8"/>
  <c r="AY638" i="8"/>
  <c r="AY434" i="8"/>
  <c r="AY105" i="8"/>
  <c r="AY457" i="8"/>
  <c r="AY486" i="8"/>
  <c r="AY744" i="8"/>
  <c r="AY678" i="8"/>
  <c r="AY990" i="8"/>
  <c r="AY1014" i="8"/>
  <c r="AY563" i="8"/>
  <c r="AY240" i="8"/>
  <c r="AY991" i="8"/>
  <c r="AY494" i="8"/>
  <c r="AY1053" i="8"/>
  <c r="AY228" i="8"/>
  <c r="AY791" i="8"/>
  <c r="AY31" i="8"/>
  <c r="AY988" i="8"/>
  <c r="AY645" i="8"/>
  <c r="AY254" i="8"/>
  <c r="AY252" i="8"/>
  <c r="AY812" i="8"/>
  <c r="AY981" i="8"/>
  <c r="AY557" i="8"/>
  <c r="AY205" i="8"/>
  <c r="AY877" i="8"/>
  <c r="AY565" i="8"/>
  <c r="AY38" i="8"/>
  <c r="AY830" i="8"/>
  <c r="AY156" i="8"/>
  <c r="AY970" i="8"/>
  <c r="AY835" i="8"/>
  <c r="AY285" i="8"/>
  <c r="AY465" i="8"/>
  <c r="AY481" i="8"/>
  <c r="AY545" i="8"/>
  <c r="AY371" i="8"/>
  <c r="AY702" i="8"/>
  <c r="AY221" i="8"/>
  <c r="AY204" i="8"/>
  <c r="AY1012" i="8"/>
  <c r="AY568" i="8"/>
  <c r="AY215" i="8"/>
  <c r="AY1010" i="8"/>
  <c r="AY477" i="8"/>
  <c r="AY1031" i="8"/>
  <c r="AY727" i="8"/>
  <c r="AY878" i="8"/>
  <c r="I716" i="5" l="1"/>
  <c r="J716" i="5"/>
  <c r="I717" i="5"/>
  <c r="J717" i="5"/>
  <c r="I718" i="5"/>
  <c r="J718" i="5"/>
  <c r="I719" i="5"/>
  <c r="J719" i="5"/>
  <c r="I720" i="5"/>
  <c r="J720" i="5"/>
  <c r="I721" i="5"/>
  <c r="J721" i="5"/>
  <c r="I722" i="5"/>
  <c r="J722" i="5"/>
  <c r="I723" i="5"/>
  <c r="J723" i="5"/>
  <c r="I724" i="5"/>
  <c r="J724" i="5"/>
  <c r="I725" i="5"/>
  <c r="J725" i="5"/>
  <c r="I726" i="5"/>
  <c r="J726" i="5"/>
  <c r="I727" i="5"/>
  <c r="J727" i="5"/>
  <c r="I728" i="5"/>
  <c r="J728" i="5"/>
  <c r="I729" i="5"/>
  <c r="J729" i="5"/>
  <c r="I730" i="5"/>
  <c r="J730" i="5"/>
  <c r="I731" i="5"/>
  <c r="J731" i="5"/>
  <c r="I732" i="5"/>
  <c r="J732" i="5"/>
  <c r="I733" i="5"/>
  <c r="J733" i="5"/>
  <c r="I734" i="5"/>
  <c r="J734" i="5"/>
  <c r="I735" i="5"/>
  <c r="J735" i="5"/>
  <c r="I736" i="5"/>
  <c r="J736" i="5"/>
  <c r="I737" i="5"/>
  <c r="J737" i="5"/>
  <c r="I738" i="5"/>
  <c r="J738" i="5"/>
  <c r="I739" i="5"/>
  <c r="J739" i="5"/>
  <c r="I740" i="5"/>
  <c r="J740" i="5"/>
  <c r="I741" i="5"/>
  <c r="J741" i="5"/>
  <c r="I742" i="5"/>
  <c r="J742" i="5"/>
  <c r="I743" i="5"/>
  <c r="J743" i="5"/>
  <c r="I744" i="5"/>
  <c r="J744" i="5"/>
  <c r="I745" i="5"/>
  <c r="J745" i="5"/>
  <c r="I746" i="5"/>
  <c r="J746" i="5"/>
  <c r="I747" i="5"/>
  <c r="J747" i="5"/>
  <c r="I748" i="5"/>
  <c r="J748" i="5"/>
  <c r="I749" i="5"/>
  <c r="J749" i="5"/>
  <c r="I750" i="5"/>
  <c r="J750" i="5"/>
  <c r="I751" i="5"/>
  <c r="J751" i="5"/>
  <c r="I752" i="5"/>
  <c r="J752" i="5"/>
  <c r="I753" i="5"/>
  <c r="J753" i="5"/>
  <c r="I754" i="5"/>
  <c r="J754" i="5"/>
  <c r="I755" i="5"/>
  <c r="J755" i="5"/>
  <c r="I756" i="5"/>
  <c r="J756" i="5"/>
  <c r="I757" i="5"/>
  <c r="J757" i="5"/>
  <c r="I758" i="5"/>
  <c r="J758" i="5"/>
  <c r="I759" i="5"/>
  <c r="J759" i="5"/>
  <c r="I760" i="5"/>
  <c r="J760" i="5"/>
  <c r="I761" i="5"/>
  <c r="J761" i="5"/>
  <c r="I762" i="5"/>
  <c r="J762" i="5"/>
  <c r="I763" i="5"/>
  <c r="J763" i="5"/>
  <c r="I764" i="5"/>
  <c r="J764" i="5"/>
  <c r="I765" i="5"/>
  <c r="J765" i="5"/>
  <c r="I766" i="5"/>
  <c r="J766" i="5"/>
  <c r="I767" i="5"/>
  <c r="J767" i="5"/>
  <c r="I768" i="5"/>
  <c r="J768" i="5"/>
  <c r="I769" i="5"/>
  <c r="J769" i="5"/>
  <c r="I770" i="5"/>
  <c r="J770" i="5"/>
  <c r="I771" i="5"/>
  <c r="J771" i="5"/>
  <c r="I772" i="5"/>
  <c r="J772" i="5"/>
  <c r="I773" i="5"/>
  <c r="J773" i="5"/>
  <c r="I774" i="5"/>
  <c r="J774" i="5"/>
  <c r="I775" i="5"/>
  <c r="J775" i="5"/>
  <c r="I776" i="5"/>
  <c r="J776" i="5"/>
  <c r="I777" i="5"/>
  <c r="J777" i="5"/>
  <c r="I778" i="5"/>
  <c r="J778" i="5"/>
  <c r="I779" i="5"/>
  <c r="J779" i="5"/>
  <c r="I780" i="5"/>
  <c r="J780" i="5"/>
  <c r="I781" i="5"/>
  <c r="J781" i="5"/>
  <c r="I782" i="5"/>
  <c r="J782" i="5"/>
  <c r="I783" i="5"/>
  <c r="J783" i="5"/>
  <c r="I784" i="5"/>
  <c r="J784" i="5"/>
  <c r="I785" i="5"/>
  <c r="J785" i="5"/>
  <c r="I786" i="5"/>
  <c r="J786" i="5"/>
  <c r="I787" i="5"/>
  <c r="J787" i="5"/>
  <c r="I788" i="5"/>
  <c r="J788" i="5"/>
  <c r="I789" i="5"/>
  <c r="J789" i="5"/>
  <c r="I790" i="5"/>
  <c r="J790" i="5"/>
  <c r="I791" i="5"/>
  <c r="J791" i="5"/>
  <c r="I792" i="5"/>
  <c r="J792" i="5"/>
  <c r="I793" i="5"/>
  <c r="J793" i="5"/>
  <c r="I794" i="5"/>
  <c r="J794" i="5"/>
  <c r="I795" i="5"/>
  <c r="J795" i="5"/>
  <c r="I796" i="5"/>
  <c r="J796" i="5"/>
  <c r="I797" i="5"/>
  <c r="J797" i="5"/>
  <c r="I798" i="5"/>
  <c r="J798" i="5"/>
  <c r="I799" i="5"/>
  <c r="J799" i="5"/>
  <c r="I800" i="5"/>
  <c r="J800" i="5"/>
  <c r="I801" i="5"/>
  <c r="J801" i="5"/>
  <c r="I802" i="5"/>
  <c r="J802" i="5"/>
  <c r="I803" i="5"/>
  <c r="J803" i="5"/>
  <c r="I804" i="5"/>
  <c r="J804" i="5"/>
  <c r="I805" i="5"/>
  <c r="J805" i="5"/>
  <c r="I806" i="5"/>
  <c r="J806" i="5"/>
  <c r="I807" i="5"/>
  <c r="J807" i="5"/>
  <c r="I808" i="5"/>
  <c r="J808" i="5"/>
  <c r="I809" i="5"/>
  <c r="J809" i="5"/>
  <c r="I810" i="5"/>
  <c r="J810" i="5"/>
  <c r="I811" i="5"/>
  <c r="J811" i="5"/>
  <c r="I812" i="5"/>
  <c r="J812" i="5"/>
  <c r="I813" i="5"/>
  <c r="J813" i="5"/>
  <c r="I814" i="5"/>
  <c r="J814" i="5"/>
  <c r="I815" i="5"/>
  <c r="J815" i="5"/>
  <c r="I816" i="5"/>
  <c r="J816" i="5"/>
  <c r="I817" i="5"/>
  <c r="J817" i="5"/>
  <c r="I818" i="5"/>
  <c r="J818" i="5"/>
  <c r="I819" i="5"/>
  <c r="J819" i="5"/>
  <c r="I820" i="5"/>
  <c r="J820" i="5"/>
  <c r="I821" i="5"/>
  <c r="J821" i="5"/>
  <c r="I822" i="5"/>
  <c r="J822" i="5"/>
  <c r="I823" i="5"/>
  <c r="J823" i="5"/>
  <c r="I824" i="5"/>
  <c r="J824" i="5"/>
  <c r="I825" i="5"/>
  <c r="J825" i="5"/>
  <c r="I826" i="5"/>
  <c r="J826" i="5"/>
  <c r="I827" i="5"/>
  <c r="J827" i="5"/>
  <c r="I828" i="5"/>
  <c r="J828" i="5"/>
  <c r="I829" i="5"/>
  <c r="J829" i="5"/>
  <c r="I830" i="5"/>
  <c r="J830" i="5"/>
  <c r="I831" i="5"/>
  <c r="J831" i="5"/>
  <c r="I832" i="5"/>
  <c r="J832" i="5"/>
  <c r="I833" i="5"/>
  <c r="J833" i="5"/>
  <c r="I834" i="5"/>
  <c r="J834" i="5"/>
  <c r="I835" i="5"/>
  <c r="J835" i="5"/>
  <c r="I836" i="5"/>
  <c r="J836" i="5"/>
  <c r="I837" i="5"/>
  <c r="J837" i="5"/>
  <c r="I838" i="5"/>
  <c r="J838" i="5"/>
  <c r="I839" i="5"/>
  <c r="J839" i="5"/>
  <c r="I840" i="5"/>
  <c r="J840" i="5"/>
  <c r="I841" i="5"/>
  <c r="J841" i="5"/>
  <c r="I842" i="5"/>
  <c r="J842" i="5"/>
  <c r="I843" i="5"/>
  <c r="J843" i="5"/>
  <c r="I844" i="5"/>
  <c r="J844" i="5"/>
  <c r="I845" i="5"/>
  <c r="J845" i="5"/>
  <c r="I846" i="5"/>
  <c r="J846" i="5"/>
  <c r="I847" i="5"/>
  <c r="J847" i="5"/>
  <c r="I848" i="5"/>
  <c r="J848" i="5"/>
  <c r="I849" i="5"/>
  <c r="J849" i="5"/>
  <c r="I850" i="5"/>
  <c r="J850" i="5"/>
  <c r="I851" i="5"/>
  <c r="J851" i="5"/>
  <c r="I852" i="5"/>
  <c r="J852" i="5"/>
  <c r="I853" i="5"/>
  <c r="J853" i="5"/>
  <c r="I854" i="5"/>
  <c r="J854" i="5"/>
  <c r="I855" i="5"/>
  <c r="J855" i="5"/>
  <c r="I856" i="5"/>
  <c r="J856" i="5"/>
  <c r="I857" i="5"/>
  <c r="J857" i="5"/>
  <c r="I858" i="5"/>
  <c r="J858" i="5"/>
  <c r="I859" i="5"/>
  <c r="J859" i="5"/>
  <c r="I860" i="5"/>
  <c r="J860" i="5"/>
  <c r="I861" i="5"/>
  <c r="J861" i="5"/>
  <c r="I862" i="5"/>
  <c r="J862" i="5"/>
  <c r="I863" i="5"/>
  <c r="J863" i="5"/>
  <c r="I864" i="5"/>
  <c r="J864" i="5"/>
  <c r="I865" i="5"/>
  <c r="J865" i="5"/>
  <c r="I866" i="5"/>
  <c r="J866" i="5"/>
  <c r="I867" i="5"/>
  <c r="J867" i="5"/>
  <c r="I868" i="5"/>
  <c r="J868" i="5"/>
  <c r="I869" i="5"/>
  <c r="J869" i="5"/>
  <c r="I870" i="5"/>
  <c r="J870" i="5"/>
  <c r="I871" i="5"/>
  <c r="J871" i="5"/>
  <c r="I872" i="5"/>
  <c r="J872" i="5"/>
  <c r="I873" i="5"/>
  <c r="J873" i="5"/>
  <c r="I874" i="5"/>
  <c r="J874" i="5"/>
  <c r="I875" i="5"/>
  <c r="J875" i="5"/>
  <c r="I876" i="5"/>
  <c r="J876" i="5"/>
  <c r="I877" i="5"/>
  <c r="J877" i="5"/>
  <c r="I878" i="5"/>
  <c r="J878" i="5"/>
  <c r="I879" i="5"/>
  <c r="J879" i="5"/>
  <c r="I880" i="5"/>
  <c r="J880" i="5"/>
  <c r="I881" i="5"/>
  <c r="J881" i="5"/>
  <c r="I882" i="5"/>
  <c r="J882" i="5"/>
  <c r="I883" i="5"/>
  <c r="J883" i="5"/>
  <c r="I884" i="5"/>
  <c r="J884" i="5"/>
  <c r="I885" i="5"/>
  <c r="J885" i="5"/>
  <c r="I886" i="5"/>
  <c r="J886" i="5"/>
  <c r="I887" i="5"/>
  <c r="J887" i="5"/>
  <c r="I888" i="5"/>
  <c r="J888" i="5"/>
  <c r="I889" i="5"/>
  <c r="J889" i="5"/>
  <c r="I890" i="5"/>
  <c r="J890" i="5"/>
  <c r="I891" i="5"/>
  <c r="J891" i="5"/>
  <c r="I892" i="5"/>
  <c r="J892" i="5"/>
  <c r="I893" i="5"/>
  <c r="J893" i="5"/>
  <c r="I894" i="5"/>
  <c r="J894" i="5"/>
  <c r="I895" i="5"/>
  <c r="J895" i="5"/>
  <c r="I896" i="5"/>
  <c r="J896" i="5"/>
  <c r="I897" i="5"/>
  <c r="J897" i="5"/>
  <c r="I898" i="5"/>
  <c r="J898" i="5"/>
  <c r="I899" i="5"/>
  <c r="J899" i="5"/>
  <c r="I900" i="5"/>
  <c r="J900" i="5"/>
  <c r="I901" i="5"/>
  <c r="J901" i="5"/>
  <c r="I902" i="5"/>
  <c r="J902" i="5"/>
  <c r="I903" i="5"/>
  <c r="J903" i="5"/>
  <c r="I904" i="5"/>
  <c r="J904" i="5"/>
  <c r="I905" i="5"/>
  <c r="J905" i="5"/>
  <c r="I906" i="5"/>
  <c r="J906" i="5"/>
  <c r="I907" i="5"/>
  <c r="J907" i="5"/>
  <c r="I908" i="5"/>
  <c r="J908" i="5"/>
  <c r="I909" i="5"/>
  <c r="J909" i="5"/>
  <c r="I910" i="5"/>
  <c r="J910" i="5"/>
  <c r="I911" i="5"/>
  <c r="J911" i="5"/>
  <c r="I912" i="5"/>
  <c r="J912" i="5"/>
  <c r="I913" i="5"/>
  <c r="J913" i="5"/>
  <c r="I914" i="5"/>
  <c r="J914" i="5"/>
  <c r="I915" i="5"/>
  <c r="J915" i="5"/>
  <c r="I916" i="5"/>
  <c r="J916" i="5"/>
  <c r="I917" i="5"/>
  <c r="J917" i="5"/>
  <c r="I918" i="5"/>
  <c r="J918" i="5"/>
  <c r="I919" i="5"/>
  <c r="J919" i="5"/>
  <c r="I920" i="5"/>
  <c r="J920" i="5"/>
  <c r="I921" i="5"/>
  <c r="J921" i="5"/>
  <c r="I922" i="5"/>
  <c r="J922" i="5"/>
  <c r="I923" i="5"/>
  <c r="J923" i="5"/>
  <c r="I924" i="5"/>
  <c r="J924" i="5"/>
  <c r="I925" i="5"/>
  <c r="J925" i="5"/>
  <c r="I926" i="5"/>
  <c r="J926" i="5"/>
  <c r="I927" i="5"/>
  <c r="J927" i="5"/>
  <c r="I928" i="5"/>
  <c r="J928" i="5"/>
  <c r="I929" i="5"/>
  <c r="J929" i="5"/>
  <c r="I930" i="5"/>
  <c r="J930" i="5"/>
  <c r="I931" i="5"/>
  <c r="J931" i="5"/>
  <c r="I932" i="5"/>
  <c r="J932" i="5"/>
  <c r="I933" i="5"/>
  <c r="J933" i="5"/>
  <c r="I934" i="5"/>
  <c r="J934" i="5"/>
  <c r="I935" i="5"/>
  <c r="J935" i="5"/>
  <c r="I936" i="5"/>
  <c r="J936" i="5"/>
  <c r="I937" i="5"/>
  <c r="J937" i="5"/>
  <c r="I938" i="5"/>
  <c r="J938" i="5"/>
  <c r="I939" i="5"/>
  <c r="J939" i="5"/>
  <c r="I940" i="5"/>
  <c r="J940" i="5"/>
  <c r="I941" i="5"/>
  <c r="J941" i="5"/>
  <c r="I942" i="5"/>
  <c r="J942" i="5"/>
  <c r="I943" i="5"/>
  <c r="J943" i="5"/>
  <c r="I944" i="5"/>
  <c r="J944" i="5"/>
  <c r="I945" i="5"/>
  <c r="J945" i="5"/>
  <c r="I946" i="5"/>
  <c r="J946" i="5"/>
  <c r="I947" i="5"/>
  <c r="J947" i="5"/>
  <c r="I948" i="5"/>
  <c r="J948" i="5"/>
  <c r="I949" i="5"/>
  <c r="J949" i="5"/>
  <c r="I950" i="5"/>
  <c r="J950" i="5"/>
  <c r="I951" i="5"/>
  <c r="J951" i="5"/>
  <c r="I952" i="5"/>
  <c r="J952" i="5"/>
  <c r="I953" i="5"/>
  <c r="J953" i="5"/>
  <c r="I954" i="5"/>
  <c r="J954" i="5"/>
  <c r="I955" i="5"/>
  <c r="J955" i="5"/>
  <c r="I956" i="5"/>
  <c r="J956" i="5"/>
  <c r="I957" i="5"/>
  <c r="J957" i="5"/>
  <c r="I958" i="5"/>
  <c r="J958" i="5"/>
  <c r="I959" i="5"/>
  <c r="J959" i="5"/>
  <c r="I960" i="5"/>
  <c r="J960" i="5"/>
  <c r="I961" i="5"/>
  <c r="J961" i="5"/>
  <c r="I962" i="5"/>
  <c r="J962" i="5"/>
  <c r="I963" i="5"/>
  <c r="J963" i="5"/>
  <c r="I964" i="5"/>
  <c r="J964" i="5"/>
  <c r="I965" i="5"/>
  <c r="J965" i="5"/>
  <c r="I966" i="5"/>
  <c r="J966" i="5"/>
  <c r="I967" i="5"/>
  <c r="J967" i="5"/>
  <c r="I968" i="5"/>
  <c r="J968" i="5"/>
  <c r="I969" i="5"/>
  <c r="J969" i="5"/>
  <c r="I970" i="5"/>
  <c r="J970" i="5"/>
  <c r="I971" i="5"/>
  <c r="J971" i="5"/>
  <c r="I972" i="5"/>
  <c r="J972" i="5"/>
  <c r="I973" i="5"/>
  <c r="J973" i="5"/>
  <c r="I974" i="5"/>
  <c r="J974" i="5"/>
  <c r="I975" i="5"/>
  <c r="J975" i="5"/>
  <c r="I976" i="5"/>
  <c r="J976" i="5"/>
  <c r="I977" i="5"/>
  <c r="J977" i="5"/>
  <c r="I978" i="5"/>
  <c r="J978" i="5"/>
  <c r="I979" i="5"/>
  <c r="J979" i="5"/>
  <c r="I980" i="5"/>
  <c r="J980" i="5"/>
  <c r="I981" i="5"/>
  <c r="J981" i="5"/>
  <c r="I982" i="5"/>
  <c r="J982" i="5"/>
  <c r="I983" i="5"/>
  <c r="J983" i="5"/>
  <c r="I984" i="5"/>
  <c r="J984" i="5"/>
  <c r="I985" i="5"/>
  <c r="J985" i="5"/>
  <c r="I986" i="5"/>
  <c r="J986" i="5"/>
  <c r="I987" i="5"/>
  <c r="J987" i="5"/>
  <c r="I988" i="5"/>
  <c r="J988" i="5"/>
  <c r="I989" i="5"/>
  <c r="J989" i="5"/>
  <c r="I990" i="5"/>
  <c r="J990" i="5"/>
  <c r="I991" i="5"/>
  <c r="J991" i="5"/>
  <c r="I992" i="5"/>
  <c r="J992" i="5"/>
  <c r="I993" i="5"/>
  <c r="J993" i="5"/>
  <c r="I994" i="5"/>
  <c r="J994" i="5"/>
  <c r="I995" i="5"/>
  <c r="J995" i="5"/>
  <c r="I996" i="5"/>
  <c r="J996" i="5"/>
  <c r="I997" i="5"/>
  <c r="J997" i="5"/>
  <c r="I998" i="5"/>
  <c r="J998" i="5"/>
  <c r="I999" i="5"/>
  <c r="J999" i="5"/>
  <c r="I1000" i="5"/>
  <c r="J1000" i="5"/>
  <c r="I1001" i="5"/>
  <c r="J1001" i="5"/>
  <c r="I1002" i="5"/>
  <c r="J1002" i="5"/>
  <c r="I1003" i="5"/>
  <c r="J1003" i="5"/>
  <c r="I1004" i="5"/>
  <c r="J1004" i="5"/>
  <c r="I1005" i="5"/>
  <c r="J1005" i="5"/>
  <c r="I1006" i="5"/>
  <c r="J1006" i="5"/>
  <c r="I1007" i="5"/>
  <c r="J1007" i="5"/>
  <c r="I1008" i="5"/>
  <c r="J1008" i="5"/>
  <c r="I1009" i="5"/>
  <c r="J1009" i="5"/>
  <c r="I1010" i="5"/>
  <c r="J1010" i="5"/>
  <c r="I1011" i="5"/>
  <c r="J1011" i="5"/>
  <c r="I1012" i="5"/>
  <c r="J1012" i="5"/>
  <c r="I1013" i="5"/>
  <c r="J1013" i="5"/>
  <c r="I1014" i="5"/>
  <c r="J1014" i="5"/>
  <c r="I1015" i="5"/>
  <c r="J1015" i="5"/>
  <c r="I1016" i="5"/>
  <c r="J1016" i="5"/>
  <c r="I1017" i="5"/>
  <c r="J1017" i="5"/>
  <c r="I1018" i="5"/>
  <c r="J1018" i="5"/>
  <c r="I1019" i="5"/>
  <c r="J1019" i="5"/>
  <c r="I1020" i="5"/>
  <c r="J1020" i="5"/>
  <c r="I1021" i="5"/>
  <c r="J1021" i="5"/>
  <c r="I1022" i="5"/>
  <c r="J1022" i="5"/>
  <c r="I1023" i="5"/>
  <c r="J1023" i="5"/>
  <c r="I1024" i="5"/>
  <c r="J1024" i="5"/>
  <c r="I1025" i="5"/>
  <c r="J1025" i="5"/>
  <c r="I1026" i="5"/>
  <c r="J1026" i="5"/>
  <c r="I1027" i="5"/>
  <c r="J1027" i="5"/>
  <c r="I1028" i="5"/>
  <c r="J1028" i="5"/>
  <c r="I1029" i="5"/>
  <c r="J1029" i="5"/>
  <c r="I1030" i="5"/>
  <c r="J1030" i="5"/>
  <c r="I1031" i="5"/>
  <c r="J1031" i="5"/>
  <c r="I1032" i="5"/>
  <c r="J1032" i="5"/>
  <c r="I1033" i="5"/>
  <c r="J1033" i="5"/>
  <c r="I1034" i="5"/>
  <c r="J1034" i="5"/>
  <c r="I1035" i="5"/>
  <c r="J1035" i="5"/>
  <c r="I1036" i="5"/>
  <c r="J1036" i="5"/>
  <c r="I1037" i="5"/>
  <c r="J1037" i="5"/>
  <c r="I1038" i="5"/>
  <c r="J1038" i="5"/>
  <c r="I1039" i="5"/>
  <c r="J1039" i="5"/>
  <c r="I1040" i="5"/>
  <c r="J1040" i="5"/>
  <c r="I1041" i="5"/>
  <c r="J1041" i="5"/>
  <c r="I1042" i="5"/>
  <c r="J1042" i="5"/>
  <c r="I1043" i="5"/>
  <c r="J1043" i="5"/>
  <c r="I1044" i="5"/>
  <c r="J1044" i="5"/>
  <c r="I1045" i="5"/>
  <c r="J1045" i="5"/>
  <c r="I1046" i="5"/>
  <c r="J1046" i="5"/>
  <c r="I1047" i="5"/>
  <c r="J1047" i="5"/>
  <c r="I1048" i="5"/>
  <c r="J1048" i="5"/>
  <c r="I1049" i="5"/>
  <c r="J1049" i="5"/>
  <c r="I1050" i="5"/>
  <c r="J1050" i="5"/>
  <c r="I1051" i="5"/>
  <c r="J1051" i="5"/>
  <c r="I1052" i="5"/>
  <c r="J1052" i="5"/>
  <c r="I1053" i="5"/>
  <c r="J1053" i="5"/>
  <c r="I1054" i="5"/>
  <c r="J1054" i="5"/>
  <c r="I1055" i="5"/>
  <c r="J1055" i="5"/>
  <c r="I1056" i="5"/>
  <c r="J1056" i="5"/>
  <c r="I1057" i="5"/>
  <c r="J1057" i="5"/>
  <c r="I1058" i="5"/>
  <c r="J1058" i="5"/>
  <c r="I1059" i="5"/>
  <c r="J1059" i="5"/>
  <c r="I1060" i="5"/>
  <c r="J1060" i="5"/>
  <c r="I1061" i="5"/>
  <c r="J1061" i="5"/>
  <c r="I1062" i="5"/>
  <c r="J1062" i="5"/>
  <c r="I1063" i="5"/>
  <c r="J1063" i="5"/>
  <c r="I1064" i="5"/>
  <c r="J1064" i="5"/>
  <c r="I1065" i="5"/>
  <c r="J1065" i="5"/>
  <c r="I1066" i="5"/>
  <c r="J1066" i="5"/>
  <c r="I1067" i="5"/>
  <c r="J1067" i="5"/>
  <c r="I1068" i="5"/>
  <c r="J1068" i="5"/>
  <c r="I1069" i="5"/>
  <c r="J1069" i="5"/>
  <c r="I1070" i="5"/>
  <c r="J1070" i="5"/>
  <c r="I1071" i="5"/>
  <c r="J1071" i="5"/>
  <c r="I1072" i="5"/>
  <c r="J1072" i="5"/>
  <c r="I1073" i="5"/>
  <c r="J1073" i="5"/>
  <c r="I1074" i="5"/>
  <c r="J1074" i="5"/>
  <c r="I1075" i="5"/>
  <c r="J1075" i="5"/>
  <c r="I1076" i="5"/>
  <c r="J1076" i="5"/>
  <c r="I1077" i="5"/>
  <c r="J1077" i="5"/>
  <c r="I1078" i="5"/>
  <c r="J1078" i="5"/>
  <c r="I1079" i="5"/>
  <c r="J1079" i="5"/>
  <c r="I1080" i="5"/>
  <c r="J1080" i="5"/>
  <c r="I1081" i="5"/>
  <c r="J1081" i="5"/>
  <c r="I1082" i="5"/>
  <c r="J1082" i="5"/>
  <c r="I1083" i="5"/>
  <c r="J1083" i="5"/>
  <c r="I1084" i="5"/>
  <c r="J1084" i="5"/>
  <c r="I1085" i="5"/>
  <c r="J1085" i="5"/>
  <c r="I1086" i="5"/>
  <c r="J1086" i="5"/>
  <c r="I1087" i="5"/>
  <c r="J1087" i="5"/>
  <c r="I1088" i="5"/>
  <c r="J1088" i="5"/>
  <c r="I1089" i="5"/>
  <c r="F10" i="14"/>
  <c r="W900" i="8"/>
  <c r="X900" i="8"/>
  <c r="G2" i="14"/>
  <c r="K3" i="5"/>
  <c r="AA900" i="8"/>
  <c r="AB900" i="8"/>
  <c r="AE900" i="8"/>
  <c r="AF900" i="8"/>
  <c r="AI900" i="8"/>
  <c r="AJ900" i="8"/>
  <c r="AM900" i="8"/>
  <c r="AN900" i="8"/>
  <c r="AQ900" i="8"/>
  <c r="AR900" i="8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3" i="5"/>
  <c r="I2" i="4"/>
  <c r="J2" i="4"/>
  <c r="K2" i="4"/>
  <c r="I3" i="4"/>
  <c r="J3" i="4"/>
  <c r="K3" i="4"/>
  <c r="I4" i="4"/>
  <c r="J4" i="4"/>
  <c r="K4" i="4"/>
  <c r="I5" i="4"/>
  <c r="J5" i="4"/>
  <c r="K5" i="4"/>
  <c r="I6" i="4"/>
  <c r="J6" i="4"/>
  <c r="K6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3" i="4"/>
  <c r="J13" i="4"/>
  <c r="K13" i="4"/>
  <c r="I14" i="4"/>
  <c r="J14" i="4"/>
  <c r="K14" i="4"/>
  <c r="I15" i="4"/>
  <c r="J15" i="4"/>
  <c r="K15" i="4"/>
  <c r="I16" i="4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5" i="4"/>
  <c r="J25" i="4"/>
  <c r="K25" i="4"/>
  <c r="I26" i="4"/>
  <c r="J26" i="4"/>
  <c r="K26" i="4"/>
  <c r="I27" i="4"/>
  <c r="J27" i="4"/>
  <c r="K27" i="4"/>
  <c r="I28" i="4"/>
  <c r="J28" i="4"/>
  <c r="K28" i="4"/>
  <c r="I29" i="4"/>
  <c r="J29" i="4"/>
  <c r="K29" i="4"/>
  <c r="I30" i="4"/>
  <c r="J30" i="4"/>
  <c r="K30" i="4"/>
  <c r="I31" i="4"/>
  <c r="J31" i="4"/>
  <c r="K31" i="4"/>
  <c r="I32" i="4"/>
  <c r="J32" i="4"/>
  <c r="K32" i="4"/>
  <c r="I33" i="4"/>
  <c r="J33" i="4"/>
  <c r="K33" i="4"/>
  <c r="I34" i="4"/>
  <c r="J34" i="4"/>
  <c r="K34" i="4"/>
  <c r="I35" i="4"/>
  <c r="J35" i="4"/>
  <c r="K35" i="4"/>
  <c r="I36" i="4"/>
  <c r="J36" i="4"/>
  <c r="K36" i="4"/>
  <c r="I37" i="4"/>
  <c r="J37" i="4"/>
  <c r="K37" i="4"/>
  <c r="I38" i="4"/>
  <c r="J38" i="4"/>
  <c r="K38" i="4"/>
  <c r="I39" i="4"/>
  <c r="J39" i="4"/>
  <c r="K39" i="4"/>
  <c r="I40" i="4"/>
  <c r="J40" i="4"/>
  <c r="K40" i="4"/>
  <c r="I41" i="4"/>
  <c r="J41" i="4"/>
  <c r="K41" i="4"/>
  <c r="I42" i="4"/>
  <c r="J42" i="4"/>
  <c r="K42" i="4"/>
  <c r="I43" i="4"/>
  <c r="J43" i="4"/>
  <c r="K43" i="4"/>
  <c r="I44" i="4"/>
  <c r="J44" i="4"/>
  <c r="K44" i="4"/>
  <c r="I45" i="4"/>
  <c r="J45" i="4"/>
  <c r="K45" i="4"/>
  <c r="I46" i="4"/>
  <c r="J46" i="4"/>
  <c r="K46" i="4"/>
  <c r="I47" i="4"/>
  <c r="J47" i="4"/>
  <c r="K47" i="4"/>
  <c r="I48" i="4"/>
  <c r="J48" i="4"/>
  <c r="K48" i="4"/>
  <c r="I49" i="4"/>
  <c r="J49" i="4"/>
  <c r="K49" i="4"/>
  <c r="I50" i="4"/>
  <c r="J50" i="4"/>
  <c r="K50" i="4"/>
  <c r="I51" i="4"/>
  <c r="J51" i="4"/>
  <c r="K51" i="4"/>
  <c r="I52" i="4"/>
  <c r="J52" i="4"/>
  <c r="K52" i="4"/>
  <c r="I53" i="4"/>
  <c r="J53" i="4"/>
  <c r="K53" i="4"/>
  <c r="I54" i="4"/>
  <c r="J54" i="4"/>
  <c r="K54" i="4"/>
  <c r="I55" i="4"/>
  <c r="J55" i="4"/>
  <c r="K55" i="4"/>
  <c r="I56" i="4"/>
  <c r="J56" i="4"/>
  <c r="K56" i="4"/>
  <c r="I57" i="4"/>
  <c r="J57" i="4"/>
  <c r="K57" i="4"/>
  <c r="I58" i="4"/>
  <c r="J58" i="4"/>
  <c r="K58" i="4"/>
  <c r="I59" i="4"/>
  <c r="J59" i="4"/>
  <c r="K59" i="4"/>
  <c r="I60" i="4"/>
  <c r="J60" i="4"/>
  <c r="K60" i="4"/>
  <c r="I61" i="4"/>
  <c r="J61" i="4"/>
  <c r="K61" i="4"/>
  <c r="I62" i="4"/>
  <c r="J62" i="4"/>
  <c r="K62" i="4"/>
  <c r="I63" i="4"/>
  <c r="J63" i="4"/>
  <c r="K63" i="4"/>
  <c r="I64" i="4"/>
  <c r="J64" i="4"/>
  <c r="K64" i="4"/>
  <c r="I65" i="4"/>
  <c r="J65" i="4"/>
  <c r="K65" i="4"/>
  <c r="I66" i="4"/>
  <c r="J66" i="4"/>
  <c r="K66" i="4"/>
  <c r="I67" i="4"/>
  <c r="J67" i="4"/>
  <c r="K67" i="4"/>
  <c r="I68" i="4"/>
  <c r="J68" i="4"/>
  <c r="K68" i="4"/>
  <c r="I69" i="4"/>
  <c r="J69" i="4"/>
  <c r="K69" i="4"/>
  <c r="I70" i="4"/>
  <c r="J70" i="4"/>
  <c r="K70" i="4"/>
  <c r="I71" i="4"/>
  <c r="J71" i="4"/>
  <c r="K71" i="4"/>
  <c r="I72" i="4"/>
  <c r="J72" i="4"/>
  <c r="K72" i="4"/>
  <c r="I73" i="4"/>
  <c r="J73" i="4"/>
  <c r="K73" i="4"/>
  <c r="I74" i="4"/>
  <c r="J74" i="4"/>
  <c r="K74" i="4"/>
  <c r="I75" i="4"/>
  <c r="J75" i="4"/>
  <c r="K75" i="4"/>
  <c r="I76" i="4"/>
  <c r="J76" i="4"/>
  <c r="K76" i="4"/>
  <c r="I77" i="4"/>
  <c r="J77" i="4"/>
  <c r="K77" i="4"/>
  <c r="I78" i="4"/>
  <c r="J78" i="4"/>
  <c r="K78" i="4"/>
  <c r="I79" i="4"/>
  <c r="J79" i="4"/>
  <c r="K79" i="4"/>
  <c r="I80" i="4"/>
  <c r="J80" i="4"/>
  <c r="K80" i="4"/>
  <c r="I81" i="4"/>
  <c r="J81" i="4"/>
  <c r="K81" i="4"/>
  <c r="I82" i="4"/>
  <c r="J82" i="4"/>
  <c r="K82" i="4"/>
  <c r="I83" i="4"/>
  <c r="J83" i="4"/>
  <c r="K83" i="4"/>
  <c r="I84" i="4"/>
  <c r="J84" i="4"/>
  <c r="K84" i="4"/>
  <c r="I85" i="4"/>
  <c r="J85" i="4"/>
  <c r="K85" i="4"/>
  <c r="I86" i="4"/>
  <c r="J86" i="4"/>
  <c r="K86" i="4"/>
  <c r="I87" i="4"/>
  <c r="J87" i="4"/>
  <c r="K87" i="4"/>
  <c r="I88" i="4"/>
  <c r="J88" i="4"/>
  <c r="K88" i="4"/>
  <c r="I89" i="4"/>
  <c r="J89" i="4"/>
  <c r="K89" i="4"/>
  <c r="I90" i="4"/>
  <c r="J90" i="4"/>
  <c r="K90" i="4"/>
  <c r="I91" i="4"/>
  <c r="J91" i="4"/>
  <c r="K91" i="4"/>
  <c r="I92" i="4"/>
  <c r="J92" i="4"/>
  <c r="K92" i="4"/>
  <c r="I93" i="4"/>
  <c r="J93" i="4"/>
  <c r="K93" i="4"/>
  <c r="I94" i="4"/>
  <c r="J94" i="4"/>
  <c r="K94" i="4"/>
  <c r="I95" i="4"/>
  <c r="J95" i="4"/>
  <c r="K95" i="4"/>
  <c r="I96" i="4"/>
  <c r="J96" i="4"/>
  <c r="K96" i="4"/>
  <c r="I97" i="4"/>
  <c r="J97" i="4"/>
  <c r="K97" i="4"/>
  <c r="I98" i="4"/>
  <c r="J98" i="4"/>
  <c r="K98" i="4"/>
  <c r="I99" i="4"/>
  <c r="J99" i="4"/>
  <c r="K99" i="4"/>
  <c r="I100" i="4"/>
  <c r="J100" i="4"/>
  <c r="K100" i="4"/>
  <c r="I101" i="4"/>
  <c r="J101" i="4"/>
  <c r="K101" i="4"/>
  <c r="I102" i="4"/>
  <c r="J102" i="4"/>
  <c r="K102" i="4"/>
  <c r="I103" i="4"/>
  <c r="J103" i="4"/>
  <c r="K103" i="4"/>
  <c r="I104" i="4"/>
  <c r="J104" i="4"/>
  <c r="K104" i="4"/>
  <c r="I105" i="4"/>
  <c r="J105" i="4"/>
  <c r="K105" i="4"/>
  <c r="I106" i="4"/>
  <c r="J106" i="4"/>
  <c r="K106" i="4"/>
  <c r="I107" i="4"/>
  <c r="J107" i="4"/>
  <c r="K107" i="4"/>
  <c r="I108" i="4"/>
  <c r="J108" i="4"/>
  <c r="K108" i="4"/>
  <c r="I109" i="4"/>
  <c r="J109" i="4"/>
  <c r="K109" i="4"/>
  <c r="I110" i="4"/>
  <c r="J110" i="4"/>
  <c r="K110" i="4"/>
  <c r="I111" i="4"/>
  <c r="J111" i="4"/>
  <c r="K111" i="4"/>
  <c r="I112" i="4"/>
  <c r="J112" i="4"/>
  <c r="K112" i="4"/>
  <c r="I113" i="4"/>
  <c r="J113" i="4"/>
  <c r="K113" i="4"/>
  <c r="I114" i="4"/>
  <c r="J114" i="4"/>
  <c r="K114" i="4"/>
  <c r="I115" i="4"/>
  <c r="J115" i="4"/>
  <c r="K115" i="4"/>
  <c r="I116" i="4"/>
  <c r="J116" i="4"/>
  <c r="K116" i="4"/>
  <c r="I117" i="4"/>
  <c r="J117" i="4"/>
  <c r="K117" i="4"/>
  <c r="I118" i="4"/>
  <c r="J118" i="4"/>
  <c r="K118" i="4"/>
  <c r="I119" i="4"/>
  <c r="J119" i="4"/>
  <c r="K119" i="4"/>
  <c r="I120" i="4"/>
  <c r="J120" i="4"/>
  <c r="K120" i="4"/>
  <c r="I121" i="4"/>
  <c r="J121" i="4"/>
  <c r="K121" i="4"/>
  <c r="I122" i="4"/>
  <c r="J122" i="4"/>
  <c r="K122" i="4"/>
  <c r="I123" i="4"/>
  <c r="J123" i="4"/>
  <c r="K123" i="4"/>
  <c r="I124" i="4"/>
  <c r="J124" i="4"/>
  <c r="K124" i="4"/>
  <c r="I125" i="4"/>
  <c r="J125" i="4"/>
  <c r="K125" i="4"/>
  <c r="I126" i="4"/>
  <c r="J126" i="4"/>
  <c r="K126" i="4"/>
  <c r="I127" i="4"/>
  <c r="J127" i="4"/>
  <c r="K127" i="4"/>
  <c r="I128" i="4"/>
  <c r="J128" i="4"/>
  <c r="K128" i="4"/>
  <c r="I129" i="4"/>
  <c r="J129" i="4"/>
  <c r="K129" i="4"/>
  <c r="I130" i="4"/>
  <c r="J130" i="4"/>
  <c r="K130" i="4"/>
  <c r="I131" i="4"/>
  <c r="J131" i="4"/>
  <c r="K131" i="4"/>
  <c r="I132" i="4"/>
  <c r="J132" i="4"/>
  <c r="K132" i="4"/>
  <c r="I133" i="4"/>
  <c r="J133" i="4"/>
  <c r="K133" i="4"/>
  <c r="I134" i="4"/>
  <c r="J134" i="4"/>
  <c r="K134" i="4"/>
  <c r="I135" i="4"/>
  <c r="J135" i="4"/>
  <c r="K135" i="4"/>
  <c r="I136" i="4"/>
  <c r="J136" i="4"/>
  <c r="K136" i="4"/>
  <c r="I137" i="4"/>
  <c r="J137" i="4"/>
  <c r="K137" i="4"/>
  <c r="I138" i="4"/>
  <c r="J138" i="4"/>
  <c r="K138" i="4"/>
  <c r="I139" i="4"/>
  <c r="J139" i="4"/>
  <c r="K139" i="4"/>
  <c r="I140" i="4"/>
  <c r="J140" i="4"/>
  <c r="K140" i="4"/>
  <c r="I141" i="4"/>
  <c r="J141" i="4"/>
  <c r="K141" i="4"/>
  <c r="I142" i="4"/>
  <c r="J142" i="4"/>
  <c r="K142" i="4"/>
  <c r="I143" i="4"/>
  <c r="J143" i="4"/>
  <c r="K143" i="4"/>
  <c r="I144" i="4"/>
  <c r="J144" i="4"/>
  <c r="K144" i="4"/>
  <c r="I145" i="4"/>
  <c r="J145" i="4"/>
  <c r="K145" i="4"/>
  <c r="I146" i="4"/>
  <c r="J146" i="4"/>
  <c r="K146" i="4"/>
  <c r="I147" i="4"/>
  <c r="J147" i="4"/>
  <c r="K147" i="4"/>
  <c r="I148" i="4"/>
  <c r="J148" i="4"/>
  <c r="K148" i="4"/>
  <c r="I149" i="4"/>
  <c r="J149" i="4"/>
  <c r="K149" i="4"/>
  <c r="I150" i="4"/>
  <c r="J150" i="4"/>
  <c r="K150" i="4"/>
  <c r="I151" i="4"/>
  <c r="J151" i="4"/>
  <c r="K151" i="4"/>
  <c r="I152" i="4"/>
  <c r="J152" i="4"/>
  <c r="K152" i="4"/>
  <c r="I153" i="4"/>
  <c r="J153" i="4"/>
  <c r="K153" i="4"/>
  <c r="I154" i="4"/>
  <c r="J154" i="4"/>
  <c r="K154" i="4"/>
  <c r="I155" i="4"/>
  <c r="J155" i="4"/>
  <c r="K155" i="4"/>
  <c r="I156" i="4"/>
  <c r="J156" i="4"/>
  <c r="K156" i="4"/>
  <c r="I157" i="4"/>
  <c r="J157" i="4"/>
  <c r="K157" i="4"/>
  <c r="I158" i="4"/>
  <c r="J158" i="4"/>
  <c r="K158" i="4"/>
  <c r="I159" i="4"/>
  <c r="J159" i="4"/>
  <c r="K159" i="4"/>
  <c r="I160" i="4"/>
  <c r="J160" i="4"/>
  <c r="K160" i="4"/>
  <c r="I161" i="4"/>
  <c r="J161" i="4"/>
  <c r="K161" i="4"/>
  <c r="I162" i="4"/>
  <c r="J162" i="4"/>
  <c r="K162" i="4"/>
  <c r="I163" i="4"/>
  <c r="J163" i="4"/>
  <c r="K163" i="4"/>
  <c r="I164" i="4"/>
  <c r="J164" i="4"/>
  <c r="K164" i="4"/>
  <c r="I165" i="4"/>
  <c r="J165" i="4"/>
  <c r="K165" i="4"/>
  <c r="I166" i="4"/>
  <c r="J166" i="4"/>
  <c r="K166" i="4"/>
  <c r="I167" i="4"/>
  <c r="J167" i="4"/>
  <c r="K167" i="4"/>
  <c r="I168" i="4"/>
  <c r="J168" i="4"/>
  <c r="K168" i="4"/>
  <c r="I169" i="4"/>
  <c r="J169" i="4"/>
  <c r="K169" i="4"/>
  <c r="I170" i="4"/>
  <c r="J170" i="4"/>
  <c r="K170" i="4"/>
  <c r="I171" i="4"/>
  <c r="J171" i="4"/>
  <c r="K171" i="4"/>
  <c r="I172" i="4"/>
  <c r="J172" i="4"/>
  <c r="K172" i="4"/>
  <c r="I173" i="4"/>
  <c r="J173" i="4"/>
  <c r="K173" i="4"/>
  <c r="I174" i="4"/>
  <c r="J174" i="4"/>
  <c r="K174" i="4"/>
  <c r="I175" i="4"/>
  <c r="J175" i="4"/>
  <c r="K175" i="4"/>
  <c r="I176" i="4"/>
  <c r="J176" i="4"/>
  <c r="K176" i="4"/>
  <c r="I177" i="4"/>
  <c r="J177" i="4"/>
  <c r="K177" i="4"/>
  <c r="I178" i="4"/>
  <c r="J178" i="4"/>
  <c r="K178" i="4"/>
  <c r="I179" i="4"/>
  <c r="J179" i="4"/>
  <c r="K179" i="4"/>
  <c r="I180" i="4"/>
  <c r="J180" i="4"/>
  <c r="K180" i="4"/>
  <c r="I181" i="4"/>
  <c r="J181" i="4"/>
  <c r="K181" i="4"/>
  <c r="I182" i="4"/>
  <c r="J182" i="4"/>
  <c r="K182" i="4"/>
  <c r="I183" i="4"/>
  <c r="J183" i="4"/>
  <c r="K183" i="4"/>
  <c r="I184" i="4"/>
  <c r="J184" i="4"/>
  <c r="K184" i="4"/>
  <c r="I185" i="4"/>
  <c r="J185" i="4"/>
  <c r="K185" i="4"/>
  <c r="I186" i="4"/>
  <c r="J186" i="4"/>
  <c r="K186" i="4"/>
  <c r="I187" i="4"/>
  <c r="J187" i="4"/>
  <c r="K187" i="4"/>
  <c r="I188" i="4"/>
  <c r="J188" i="4"/>
  <c r="K188" i="4"/>
  <c r="I189" i="4"/>
  <c r="J189" i="4"/>
  <c r="K189" i="4"/>
  <c r="I190" i="4"/>
  <c r="J190" i="4"/>
  <c r="K190" i="4"/>
  <c r="I191" i="4"/>
  <c r="J191" i="4"/>
  <c r="K191" i="4"/>
  <c r="I192" i="4"/>
  <c r="J192" i="4"/>
  <c r="K192" i="4"/>
  <c r="I193" i="4"/>
  <c r="J193" i="4"/>
  <c r="K193" i="4"/>
  <c r="I194" i="4"/>
  <c r="J194" i="4"/>
  <c r="K194" i="4"/>
  <c r="I195" i="4"/>
  <c r="J195" i="4"/>
  <c r="K195" i="4"/>
  <c r="I196" i="4"/>
  <c r="J196" i="4"/>
  <c r="K196" i="4"/>
  <c r="I197" i="4"/>
  <c r="J197" i="4"/>
  <c r="K197" i="4"/>
  <c r="I198" i="4"/>
  <c r="J198" i="4"/>
  <c r="K198" i="4"/>
  <c r="I199" i="4"/>
  <c r="J199" i="4"/>
  <c r="K199" i="4"/>
  <c r="I200" i="4"/>
  <c r="J200" i="4"/>
  <c r="K200" i="4"/>
  <c r="I201" i="4"/>
  <c r="J201" i="4"/>
  <c r="K201" i="4"/>
  <c r="I202" i="4"/>
  <c r="J202" i="4"/>
  <c r="K202" i="4"/>
  <c r="I203" i="4"/>
  <c r="J203" i="4"/>
  <c r="K203" i="4"/>
  <c r="I204" i="4"/>
  <c r="J204" i="4"/>
  <c r="K204" i="4"/>
  <c r="I205" i="4"/>
  <c r="J205" i="4"/>
  <c r="K205" i="4"/>
  <c r="I206" i="4"/>
  <c r="J206" i="4"/>
  <c r="K206" i="4"/>
  <c r="I207" i="4"/>
  <c r="J207" i="4"/>
  <c r="K207" i="4"/>
  <c r="I208" i="4"/>
  <c r="J208" i="4"/>
  <c r="K208" i="4"/>
  <c r="I209" i="4"/>
  <c r="J209" i="4"/>
  <c r="K209" i="4"/>
  <c r="I210" i="4"/>
  <c r="J210" i="4"/>
  <c r="K210" i="4"/>
  <c r="I211" i="4"/>
  <c r="J211" i="4"/>
  <c r="K211" i="4"/>
  <c r="I212" i="4"/>
  <c r="J212" i="4"/>
  <c r="K212" i="4"/>
  <c r="I213" i="4"/>
  <c r="J213" i="4"/>
  <c r="K213" i="4"/>
  <c r="I214" i="4"/>
  <c r="J214" i="4"/>
  <c r="K214" i="4"/>
  <c r="I215" i="4"/>
  <c r="J215" i="4"/>
  <c r="K215" i="4"/>
  <c r="I216" i="4"/>
  <c r="J216" i="4"/>
  <c r="K216" i="4"/>
  <c r="I217" i="4"/>
  <c r="J217" i="4"/>
  <c r="K217" i="4"/>
  <c r="I218" i="4"/>
  <c r="J218" i="4"/>
  <c r="K218" i="4"/>
  <c r="I219" i="4"/>
  <c r="J219" i="4"/>
  <c r="K219" i="4"/>
  <c r="I220" i="4"/>
  <c r="J220" i="4"/>
  <c r="K220" i="4"/>
  <c r="I221" i="4"/>
  <c r="J221" i="4"/>
  <c r="K221" i="4"/>
  <c r="I222" i="4"/>
  <c r="J222" i="4"/>
  <c r="K222" i="4"/>
  <c r="I223" i="4"/>
  <c r="J223" i="4"/>
  <c r="K223" i="4"/>
  <c r="I224" i="4"/>
  <c r="J224" i="4"/>
  <c r="K224" i="4"/>
  <c r="I225" i="4"/>
  <c r="J225" i="4"/>
  <c r="K225" i="4"/>
  <c r="I226" i="4"/>
  <c r="J226" i="4"/>
  <c r="K226" i="4"/>
  <c r="I227" i="4"/>
  <c r="J227" i="4"/>
  <c r="K227" i="4"/>
  <c r="I228" i="4"/>
  <c r="J228" i="4"/>
  <c r="K228" i="4"/>
  <c r="I229" i="4"/>
  <c r="J229" i="4"/>
  <c r="K229" i="4"/>
  <c r="I230" i="4"/>
  <c r="J230" i="4"/>
  <c r="K230" i="4"/>
  <c r="I231" i="4"/>
  <c r="J231" i="4"/>
  <c r="K231" i="4"/>
  <c r="I232" i="4"/>
  <c r="J232" i="4"/>
  <c r="K232" i="4"/>
  <c r="I233" i="4"/>
  <c r="J233" i="4"/>
  <c r="K233" i="4"/>
  <c r="I234" i="4"/>
  <c r="J234" i="4"/>
  <c r="K234" i="4"/>
  <c r="I235" i="4"/>
  <c r="J235" i="4"/>
  <c r="K235" i="4"/>
  <c r="I236" i="4"/>
  <c r="J236" i="4"/>
  <c r="K236" i="4"/>
  <c r="I237" i="4"/>
  <c r="J237" i="4"/>
  <c r="K237" i="4"/>
  <c r="I238" i="4"/>
  <c r="J238" i="4"/>
  <c r="K238" i="4"/>
  <c r="I239" i="4"/>
  <c r="J239" i="4"/>
  <c r="K239" i="4"/>
  <c r="I240" i="4"/>
  <c r="J240" i="4"/>
  <c r="K240" i="4"/>
  <c r="I241" i="4"/>
  <c r="J241" i="4"/>
  <c r="K241" i="4"/>
  <c r="I242" i="4"/>
  <c r="J242" i="4"/>
  <c r="K242" i="4"/>
  <c r="I243" i="4"/>
  <c r="J243" i="4"/>
  <c r="K243" i="4"/>
  <c r="I244" i="4"/>
  <c r="J244" i="4"/>
  <c r="K244" i="4"/>
  <c r="I245" i="4"/>
  <c r="J245" i="4"/>
  <c r="K245" i="4"/>
  <c r="I246" i="4"/>
  <c r="J246" i="4"/>
  <c r="K246" i="4"/>
  <c r="I247" i="4"/>
  <c r="J247" i="4"/>
  <c r="K247" i="4"/>
  <c r="I248" i="4"/>
  <c r="J248" i="4"/>
  <c r="K248" i="4"/>
  <c r="I249" i="4"/>
  <c r="J249" i="4"/>
  <c r="K249" i="4"/>
  <c r="I250" i="4"/>
  <c r="J250" i="4"/>
  <c r="K250" i="4"/>
  <c r="I251" i="4"/>
  <c r="J251" i="4"/>
  <c r="K251" i="4"/>
  <c r="I252" i="4"/>
  <c r="J252" i="4"/>
  <c r="K252" i="4"/>
  <c r="I253" i="4"/>
  <c r="J253" i="4"/>
  <c r="K253" i="4"/>
  <c r="I254" i="4"/>
  <c r="J254" i="4"/>
  <c r="K254" i="4"/>
  <c r="I255" i="4"/>
  <c r="J255" i="4"/>
  <c r="K255" i="4"/>
  <c r="I256" i="4"/>
  <c r="J256" i="4"/>
  <c r="K256" i="4"/>
  <c r="I257" i="4"/>
  <c r="J257" i="4"/>
  <c r="K257" i="4"/>
  <c r="I258" i="4"/>
  <c r="J258" i="4"/>
  <c r="K258" i="4"/>
  <c r="I259" i="4"/>
  <c r="J259" i="4"/>
  <c r="K259" i="4"/>
  <c r="I260" i="4"/>
  <c r="J260" i="4"/>
  <c r="K260" i="4"/>
  <c r="I261" i="4"/>
  <c r="J261" i="4"/>
  <c r="K261" i="4"/>
  <c r="I262" i="4"/>
  <c r="J262" i="4"/>
  <c r="K262" i="4"/>
  <c r="I263" i="4"/>
  <c r="J263" i="4"/>
  <c r="K263" i="4"/>
  <c r="I264" i="4"/>
  <c r="J264" i="4"/>
  <c r="K264" i="4"/>
  <c r="I265" i="4"/>
  <c r="J265" i="4"/>
  <c r="K265" i="4"/>
  <c r="I266" i="4"/>
  <c r="J266" i="4"/>
  <c r="K266" i="4"/>
  <c r="I267" i="4"/>
  <c r="J267" i="4"/>
  <c r="K267" i="4"/>
  <c r="I268" i="4"/>
  <c r="J268" i="4"/>
  <c r="K268" i="4"/>
  <c r="I269" i="4"/>
  <c r="J269" i="4"/>
  <c r="K269" i="4"/>
  <c r="I270" i="4"/>
  <c r="J270" i="4"/>
  <c r="K270" i="4"/>
  <c r="I271" i="4"/>
  <c r="J271" i="4"/>
  <c r="K271" i="4"/>
  <c r="I272" i="4"/>
  <c r="J272" i="4"/>
  <c r="K272" i="4"/>
  <c r="I273" i="4"/>
  <c r="J273" i="4"/>
  <c r="K273" i="4"/>
  <c r="I274" i="4"/>
  <c r="J274" i="4"/>
  <c r="K274" i="4"/>
  <c r="I275" i="4"/>
  <c r="J275" i="4"/>
  <c r="K275" i="4"/>
  <c r="I276" i="4"/>
  <c r="J276" i="4"/>
  <c r="K276" i="4"/>
  <c r="I277" i="4"/>
  <c r="J277" i="4"/>
  <c r="K277" i="4"/>
  <c r="I278" i="4"/>
  <c r="J278" i="4"/>
  <c r="K278" i="4"/>
  <c r="I279" i="4"/>
  <c r="J279" i="4"/>
  <c r="K279" i="4"/>
  <c r="I280" i="4"/>
  <c r="J280" i="4"/>
  <c r="K280" i="4"/>
  <c r="I281" i="4"/>
  <c r="J281" i="4"/>
  <c r="K281" i="4"/>
  <c r="I282" i="4"/>
  <c r="J282" i="4"/>
  <c r="K282" i="4"/>
  <c r="I283" i="4"/>
  <c r="J283" i="4"/>
  <c r="K283" i="4"/>
  <c r="I284" i="4"/>
  <c r="J284" i="4"/>
  <c r="K284" i="4"/>
  <c r="I285" i="4"/>
  <c r="J285" i="4"/>
  <c r="K285" i="4"/>
  <c r="I286" i="4"/>
  <c r="J286" i="4"/>
  <c r="K286" i="4"/>
  <c r="I287" i="4"/>
  <c r="J287" i="4"/>
  <c r="K287" i="4"/>
  <c r="I288" i="4"/>
  <c r="J288" i="4"/>
  <c r="K288" i="4"/>
  <c r="I289" i="4"/>
  <c r="J289" i="4"/>
  <c r="K289" i="4"/>
  <c r="I290" i="4"/>
  <c r="J290" i="4"/>
  <c r="K290" i="4"/>
  <c r="I291" i="4"/>
  <c r="J291" i="4"/>
  <c r="K291" i="4"/>
  <c r="I292" i="4"/>
  <c r="J292" i="4"/>
  <c r="K292" i="4"/>
  <c r="I293" i="4"/>
  <c r="J293" i="4"/>
  <c r="K293" i="4"/>
  <c r="I294" i="4"/>
  <c r="J294" i="4"/>
  <c r="K294" i="4"/>
  <c r="I295" i="4"/>
  <c r="J295" i="4"/>
  <c r="K295" i="4"/>
  <c r="I296" i="4"/>
  <c r="J296" i="4"/>
  <c r="K296" i="4"/>
  <c r="I297" i="4"/>
  <c r="J297" i="4"/>
  <c r="K297" i="4"/>
  <c r="I298" i="4"/>
  <c r="J298" i="4"/>
  <c r="K298" i="4"/>
  <c r="I299" i="4"/>
  <c r="J299" i="4"/>
  <c r="K299" i="4"/>
  <c r="I300" i="4"/>
  <c r="J300" i="4"/>
  <c r="K300" i="4"/>
  <c r="I301" i="4"/>
  <c r="J301" i="4"/>
  <c r="K301" i="4"/>
  <c r="I302" i="4"/>
  <c r="J302" i="4"/>
  <c r="K302" i="4"/>
  <c r="I303" i="4"/>
  <c r="J303" i="4"/>
  <c r="K303" i="4"/>
  <c r="I304" i="4"/>
  <c r="J304" i="4"/>
  <c r="K304" i="4"/>
  <c r="I305" i="4"/>
  <c r="J305" i="4"/>
  <c r="K305" i="4"/>
  <c r="I306" i="4"/>
  <c r="J306" i="4"/>
  <c r="K306" i="4"/>
  <c r="I307" i="4"/>
  <c r="J307" i="4"/>
  <c r="K307" i="4"/>
  <c r="I308" i="4"/>
  <c r="J308" i="4"/>
  <c r="K308" i="4"/>
  <c r="I309" i="4"/>
  <c r="J309" i="4"/>
  <c r="K309" i="4"/>
  <c r="I310" i="4"/>
  <c r="J310" i="4"/>
  <c r="K310" i="4"/>
  <c r="I311" i="4"/>
  <c r="J311" i="4"/>
  <c r="K311" i="4"/>
  <c r="I312" i="4"/>
  <c r="J312" i="4"/>
  <c r="K312" i="4"/>
  <c r="I313" i="4"/>
  <c r="J313" i="4"/>
  <c r="K313" i="4"/>
  <c r="I314" i="4"/>
  <c r="J314" i="4"/>
  <c r="K314" i="4"/>
  <c r="I315" i="4"/>
  <c r="J315" i="4"/>
  <c r="K315" i="4"/>
  <c r="I316" i="4"/>
  <c r="J316" i="4"/>
  <c r="K316" i="4"/>
  <c r="I317" i="4"/>
  <c r="J317" i="4"/>
  <c r="K317" i="4"/>
  <c r="I318" i="4"/>
  <c r="J318" i="4"/>
  <c r="K318" i="4"/>
  <c r="I319" i="4"/>
  <c r="J319" i="4"/>
  <c r="K319" i="4"/>
  <c r="I320" i="4"/>
  <c r="J320" i="4"/>
  <c r="K320" i="4"/>
  <c r="I321" i="4"/>
  <c r="J321" i="4"/>
  <c r="K321" i="4"/>
  <c r="I322" i="4"/>
  <c r="J322" i="4"/>
  <c r="K322" i="4"/>
  <c r="I323" i="4"/>
  <c r="J323" i="4"/>
  <c r="K323" i="4"/>
  <c r="I324" i="4"/>
  <c r="J324" i="4"/>
  <c r="K324" i="4"/>
  <c r="I325" i="4"/>
  <c r="J325" i="4"/>
  <c r="K325" i="4"/>
  <c r="I326" i="4"/>
  <c r="J326" i="4"/>
  <c r="K326" i="4"/>
  <c r="I327" i="4"/>
  <c r="J327" i="4"/>
  <c r="K327" i="4"/>
  <c r="I328" i="4"/>
  <c r="J328" i="4"/>
  <c r="K328" i="4"/>
  <c r="I329" i="4"/>
  <c r="J329" i="4"/>
  <c r="K329" i="4"/>
  <c r="I330" i="4"/>
  <c r="J330" i="4"/>
  <c r="K330" i="4"/>
  <c r="I331" i="4"/>
  <c r="J331" i="4"/>
  <c r="K331" i="4"/>
  <c r="I332" i="4"/>
  <c r="J332" i="4"/>
  <c r="K332" i="4"/>
  <c r="I333" i="4"/>
  <c r="J333" i="4"/>
  <c r="K333" i="4"/>
  <c r="I334" i="4"/>
  <c r="J334" i="4"/>
  <c r="K334" i="4"/>
  <c r="I335" i="4"/>
  <c r="J335" i="4"/>
  <c r="K335" i="4"/>
  <c r="I336" i="4"/>
  <c r="J336" i="4"/>
  <c r="K336" i="4"/>
  <c r="I337" i="4"/>
  <c r="J337" i="4"/>
  <c r="K337" i="4"/>
  <c r="I338" i="4"/>
  <c r="J338" i="4"/>
  <c r="K338" i="4"/>
  <c r="I339" i="4"/>
  <c r="J339" i="4"/>
  <c r="K339" i="4"/>
  <c r="I340" i="4"/>
  <c r="J340" i="4"/>
  <c r="K340" i="4"/>
  <c r="I341" i="4"/>
  <c r="J341" i="4"/>
  <c r="K341" i="4"/>
  <c r="I342" i="4"/>
  <c r="J342" i="4"/>
  <c r="K342" i="4"/>
  <c r="I343" i="4"/>
  <c r="J343" i="4"/>
  <c r="K343" i="4"/>
  <c r="I344" i="4"/>
  <c r="J344" i="4"/>
  <c r="K344" i="4"/>
  <c r="I345" i="4"/>
  <c r="J345" i="4"/>
  <c r="K345" i="4"/>
  <c r="I346" i="4"/>
  <c r="J346" i="4"/>
  <c r="K346" i="4"/>
  <c r="I347" i="4"/>
  <c r="J347" i="4"/>
  <c r="K347" i="4"/>
  <c r="I348" i="4"/>
  <c r="J348" i="4"/>
  <c r="K348" i="4"/>
  <c r="I349" i="4"/>
  <c r="J349" i="4"/>
  <c r="K349" i="4"/>
  <c r="I350" i="4"/>
  <c r="J350" i="4"/>
  <c r="K350" i="4"/>
  <c r="I351" i="4"/>
  <c r="J351" i="4"/>
  <c r="K351" i="4"/>
  <c r="I352" i="4"/>
  <c r="J352" i="4"/>
  <c r="K352" i="4"/>
  <c r="I353" i="4"/>
  <c r="J353" i="4"/>
  <c r="K353" i="4"/>
  <c r="I354" i="4"/>
  <c r="J354" i="4"/>
  <c r="K354" i="4"/>
  <c r="I355" i="4"/>
  <c r="J355" i="4"/>
  <c r="K355" i="4"/>
  <c r="I356" i="4"/>
  <c r="J356" i="4"/>
  <c r="K356" i="4"/>
  <c r="I357" i="4"/>
  <c r="J357" i="4"/>
  <c r="K357" i="4"/>
  <c r="I358" i="4"/>
  <c r="J358" i="4"/>
  <c r="K358" i="4"/>
  <c r="I359" i="4"/>
  <c r="J359" i="4"/>
  <c r="K359" i="4"/>
  <c r="I360" i="4"/>
  <c r="J360" i="4"/>
  <c r="K360" i="4"/>
  <c r="I361" i="4"/>
  <c r="J361" i="4"/>
  <c r="K361" i="4"/>
  <c r="I362" i="4"/>
  <c r="J362" i="4"/>
  <c r="K362" i="4"/>
  <c r="I363" i="4"/>
  <c r="J363" i="4"/>
  <c r="K363" i="4"/>
  <c r="I364" i="4"/>
  <c r="J364" i="4"/>
  <c r="K364" i="4"/>
  <c r="I365" i="4"/>
  <c r="J365" i="4"/>
  <c r="K365" i="4"/>
  <c r="I366" i="4"/>
  <c r="J366" i="4"/>
  <c r="K366" i="4"/>
  <c r="I367" i="4"/>
  <c r="J367" i="4"/>
  <c r="K367" i="4"/>
  <c r="I368" i="4"/>
  <c r="J368" i="4"/>
  <c r="K368" i="4"/>
  <c r="I369" i="4"/>
  <c r="J369" i="4"/>
  <c r="K369" i="4"/>
  <c r="I370" i="4"/>
  <c r="J370" i="4"/>
  <c r="K370" i="4"/>
  <c r="I371" i="4"/>
  <c r="J371" i="4"/>
  <c r="K371" i="4"/>
  <c r="I372" i="4"/>
  <c r="J372" i="4"/>
  <c r="K372" i="4"/>
  <c r="I373" i="4"/>
  <c r="J373" i="4"/>
  <c r="K373" i="4"/>
  <c r="I374" i="4"/>
  <c r="J374" i="4"/>
  <c r="K374" i="4"/>
  <c r="I375" i="4"/>
  <c r="J375" i="4"/>
  <c r="K375" i="4"/>
  <c r="I376" i="4"/>
  <c r="J376" i="4"/>
  <c r="K376" i="4"/>
  <c r="I377" i="4"/>
  <c r="J377" i="4"/>
  <c r="K377" i="4"/>
  <c r="I378" i="4"/>
  <c r="J378" i="4"/>
  <c r="K378" i="4"/>
  <c r="I379" i="4"/>
  <c r="J379" i="4"/>
  <c r="K379" i="4"/>
  <c r="I380" i="4"/>
  <c r="J380" i="4"/>
  <c r="K380" i="4"/>
  <c r="I381" i="4"/>
  <c r="J381" i="4"/>
  <c r="K381" i="4"/>
  <c r="I382" i="4"/>
  <c r="J382" i="4"/>
  <c r="K382" i="4"/>
  <c r="I383" i="4"/>
  <c r="J383" i="4"/>
  <c r="K383" i="4"/>
  <c r="I384" i="4"/>
  <c r="J384" i="4"/>
  <c r="K384" i="4"/>
  <c r="I385" i="4"/>
  <c r="J385" i="4"/>
  <c r="K385" i="4"/>
  <c r="I386" i="4"/>
  <c r="J386" i="4"/>
  <c r="K386" i="4"/>
  <c r="I387" i="4"/>
  <c r="J387" i="4"/>
  <c r="K387" i="4"/>
  <c r="I388" i="4"/>
  <c r="J388" i="4"/>
  <c r="K388" i="4"/>
  <c r="I389" i="4"/>
  <c r="J389" i="4"/>
  <c r="K389" i="4"/>
  <c r="I390" i="4"/>
  <c r="J390" i="4"/>
  <c r="K390" i="4"/>
  <c r="I391" i="4"/>
  <c r="J391" i="4"/>
  <c r="K391" i="4"/>
  <c r="I392" i="4"/>
  <c r="J392" i="4"/>
  <c r="K392" i="4"/>
  <c r="I393" i="4"/>
  <c r="J393" i="4"/>
  <c r="K393" i="4"/>
  <c r="I394" i="4"/>
  <c r="J394" i="4"/>
  <c r="K394" i="4"/>
  <c r="I395" i="4"/>
  <c r="J395" i="4"/>
  <c r="K395" i="4"/>
  <c r="I396" i="4"/>
  <c r="J396" i="4"/>
  <c r="K396" i="4"/>
  <c r="I397" i="4"/>
  <c r="J397" i="4"/>
  <c r="K397" i="4"/>
  <c r="I398" i="4"/>
  <c r="J398" i="4"/>
  <c r="K398" i="4"/>
  <c r="I399" i="4"/>
  <c r="J399" i="4"/>
  <c r="K399" i="4"/>
  <c r="I400" i="4"/>
  <c r="J400" i="4"/>
  <c r="K400" i="4"/>
  <c r="I401" i="4"/>
  <c r="J401" i="4"/>
  <c r="K401" i="4"/>
  <c r="I402" i="4"/>
  <c r="J402" i="4"/>
  <c r="K402" i="4"/>
  <c r="I403" i="4"/>
  <c r="J403" i="4"/>
  <c r="K403" i="4"/>
  <c r="I404" i="4"/>
  <c r="J404" i="4"/>
  <c r="K404" i="4"/>
  <c r="I405" i="4"/>
  <c r="J405" i="4"/>
  <c r="K405" i="4"/>
  <c r="I406" i="4"/>
  <c r="J406" i="4"/>
  <c r="K406" i="4"/>
  <c r="I407" i="4"/>
  <c r="J407" i="4"/>
  <c r="K407" i="4"/>
  <c r="I408" i="4"/>
  <c r="J408" i="4"/>
  <c r="K408" i="4"/>
  <c r="I409" i="4"/>
  <c r="J409" i="4"/>
  <c r="K409" i="4"/>
  <c r="I410" i="4"/>
  <c r="J410" i="4"/>
  <c r="K410" i="4"/>
  <c r="I411" i="4"/>
  <c r="J411" i="4"/>
  <c r="K411" i="4"/>
  <c r="I412" i="4"/>
  <c r="J412" i="4"/>
  <c r="K412" i="4"/>
  <c r="I413" i="4"/>
  <c r="J413" i="4"/>
  <c r="K413" i="4"/>
  <c r="I414" i="4"/>
  <c r="J414" i="4"/>
  <c r="K414" i="4"/>
  <c r="I415" i="4"/>
  <c r="J415" i="4"/>
  <c r="K415" i="4"/>
  <c r="I416" i="4"/>
  <c r="J416" i="4"/>
  <c r="K416" i="4"/>
  <c r="I417" i="4"/>
  <c r="J417" i="4"/>
  <c r="K417" i="4"/>
  <c r="I418" i="4"/>
  <c r="J418" i="4"/>
  <c r="K418" i="4"/>
  <c r="I419" i="4"/>
  <c r="J419" i="4"/>
  <c r="K419" i="4"/>
  <c r="I420" i="4"/>
  <c r="J420" i="4"/>
  <c r="K420" i="4"/>
  <c r="I421" i="4"/>
  <c r="J421" i="4"/>
  <c r="K421" i="4"/>
  <c r="I422" i="4"/>
  <c r="J422" i="4"/>
  <c r="K422" i="4"/>
  <c r="I423" i="4"/>
  <c r="J423" i="4"/>
  <c r="K423" i="4"/>
  <c r="I424" i="4"/>
  <c r="J424" i="4"/>
  <c r="K424" i="4"/>
  <c r="I425" i="4"/>
  <c r="J425" i="4"/>
  <c r="K425" i="4"/>
  <c r="I426" i="4"/>
  <c r="J426" i="4"/>
  <c r="K426" i="4"/>
  <c r="I427" i="4"/>
  <c r="J427" i="4"/>
  <c r="K427" i="4"/>
  <c r="I428" i="4"/>
  <c r="J428" i="4"/>
  <c r="K428" i="4"/>
  <c r="I429" i="4"/>
  <c r="J429" i="4"/>
  <c r="K429" i="4"/>
  <c r="I430" i="4"/>
  <c r="J430" i="4"/>
  <c r="K430" i="4"/>
  <c r="I431" i="4"/>
  <c r="J431" i="4"/>
  <c r="K431" i="4"/>
  <c r="I432" i="4"/>
  <c r="J432" i="4"/>
  <c r="K432" i="4"/>
  <c r="I433" i="4"/>
  <c r="J433" i="4"/>
  <c r="K433" i="4"/>
  <c r="I434" i="4"/>
  <c r="J434" i="4"/>
  <c r="K434" i="4"/>
  <c r="I435" i="4"/>
  <c r="J435" i="4"/>
  <c r="K435" i="4"/>
  <c r="I436" i="4"/>
  <c r="J436" i="4"/>
  <c r="K436" i="4"/>
  <c r="I437" i="4"/>
  <c r="J437" i="4"/>
  <c r="K437" i="4"/>
  <c r="I438" i="4"/>
  <c r="J438" i="4"/>
  <c r="K438" i="4"/>
  <c r="I439" i="4"/>
  <c r="J439" i="4"/>
  <c r="K439" i="4"/>
  <c r="I440" i="4"/>
  <c r="J440" i="4"/>
  <c r="K440" i="4"/>
  <c r="I441" i="4"/>
  <c r="J441" i="4"/>
  <c r="K441" i="4"/>
  <c r="I442" i="4"/>
  <c r="J442" i="4"/>
  <c r="K442" i="4"/>
  <c r="I443" i="4"/>
  <c r="J443" i="4"/>
  <c r="K443" i="4"/>
  <c r="I444" i="4"/>
  <c r="J444" i="4"/>
  <c r="K444" i="4"/>
  <c r="I445" i="4"/>
  <c r="J445" i="4"/>
  <c r="K445" i="4"/>
  <c r="I446" i="4"/>
  <c r="J446" i="4"/>
  <c r="K446" i="4"/>
  <c r="I447" i="4"/>
  <c r="J447" i="4"/>
  <c r="K447" i="4"/>
  <c r="I448" i="4"/>
  <c r="J448" i="4"/>
  <c r="K448" i="4"/>
  <c r="I449" i="4"/>
  <c r="J449" i="4"/>
  <c r="K449" i="4"/>
  <c r="I450" i="4"/>
  <c r="J450" i="4"/>
  <c r="K450" i="4"/>
  <c r="I451" i="4"/>
  <c r="J451" i="4"/>
  <c r="K451" i="4"/>
  <c r="I452" i="4"/>
  <c r="J452" i="4"/>
  <c r="K452" i="4"/>
  <c r="I453" i="4"/>
  <c r="J453" i="4"/>
  <c r="K453" i="4"/>
  <c r="I454" i="4"/>
  <c r="J454" i="4"/>
  <c r="K454" i="4"/>
  <c r="I455" i="4"/>
  <c r="J455" i="4"/>
  <c r="K455" i="4"/>
  <c r="I456" i="4"/>
  <c r="J456" i="4"/>
  <c r="K456" i="4"/>
  <c r="I457" i="4"/>
  <c r="J457" i="4"/>
  <c r="K457" i="4"/>
  <c r="I458" i="4"/>
  <c r="J458" i="4"/>
  <c r="K458" i="4"/>
  <c r="I459" i="4"/>
  <c r="J459" i="4"/>
  <c r="K459" i="4"/>
  <c r="I460" i="4"/>
  <c r="J460" i="4"/>
  <c r="K460" i="4"/>
  <c r="I461" i="4"/>
  <c r="J461" i="4"/>
  <c r="K461" i="4"/>
  <c r="I462" i="4"/>
  <c r="J462" i="4"/>
  <c r="K462" i="4"/>
  <c r="I463" i="4"/>
  <c r="J463" i="4"/>
  <c r="K463" i="4"/>
  <c r="I464" i="4"/>
  <c r="J464" i="4"/>
  <c r="K464" i="4"/>
  <c r="I465" i="4"/>
  <c r="J465" i="4"/>
  <c r="K465" i="4"/>
  <c r="I466" i="4"/>
  <c r="J466" i="4"/>
  <c r="K466" i="4"/>
  <c r="I467" i="4"/>
  <c r="J467" i="4"/>
  <c r="K467" i="4"/>
  <c r="I468" i="4"/>
  <c r="J468" i="4"/>
  <c r="K468" i="4"/>
  <c r="I469" i="4"/>
  <c r="J469" i="4"/>
  <c r="K469" i="4"/>
  <c r="I470" i="4"/>
  <c r="J470" i="4"/>
  <c r="K470" i="4"/>
  <c r="I471" i="4"/>
  <c r="J471" i="4"/>
  <c r="K471" i="4"/>
  <c r="I472" i="4"/>
  <c r="J472" i="4"/>
  <c r="K472" i="4"/>
  <c r="I473" i="4"/>
  <c r="J473" i="4"/>
  <c r="K473" i="4"/>
  <c r="I474" i="4"/>
  <c r="J474" i="4"/>
  <c r="K474" i="4"/>
  <c r="I475" i="4"/>
  <c r="J475" i="4"/>
  <c r="K475" i="4"/>
  <c r="I476" i="4"/>
  <c r="J476" i="4"/>
  <c r="K476" i="4"/>
  <c r="I477" i="4"/>
  <c r="J477" i="4"/>
  <c r="K477" i="4"/>
  <c r="I478" i="4"/>
  <c r="J478" i="4"/>
  <c r="K478" i="4"/>
  <c r="I479" i="4"/>
  <c r="J479" i="4"/>
  <c r="K479" i="4"/>
  <c r="I480" i="4"/>
  <c r="J480" i="4"/>
  <c r="K480" i="4"/>
  <c r="I481" i="4"/>
  <c r="J481" i="4"/>
  <c r="K481" i="4"/>
  <c r="I482" i="4"/>
  <c r="J482" i="4"/>
  <c r="K482" i="4"/>
  <c r="I483" i="4"/>
  <c r="J483" i="4"/>
  <c r="K483" i="4"/>
  <c r="I484" i="4"/>
  <c r="J484" i="4"/>
  <c r="K484" i="4"/>
  <c r="I485" i="4"/>
  <c r="J485" i="4"/>
  <c r="K485" i="4"/>
  <c r="I486" i="4"/>
  <c r="J486" i="4"/>
  <c r="K486" i="4"/>
  <c r="I487" i="4"/>
  <c r="J487" i="4"/>
  <c r="K487" i="4"/>
  <c r="I488" i="4"/>
  <c r="J488" i="4"/>
  <c r="K488" i="4"/>
  <c r="I489" i="4"/>
  <c r="J489" i="4"/>
  <c r="K489" i="4"/>
  <c r="I490" i="4"/>
  <c r="J490" i="4"/>
  <c r="K490" i="4"/>
  <c r="I491" i="4"/>
  <c r="J491" i="4"/>
  <c r="K491" i="4"/>
  <c r="I492" i="4"/>
  <c r="J492" i="4"/>
  <c r="K492" i="4"/>
  <c r="I493" i="4"/>
  <c r="J493" i="4"/>
  <c r="K493" i="4"/>
  <c r="I494" i="4"/>
  <c r="J494" i="4"/>
  <c r="K494" i="4"/>
  <c r="I495" i="4"/>
  <c r="J495" i="4"/>
  <c r="K495" i="4"/>
  <c r="I496" i="4"/>
  <c r="J496" i="4"/>
  <c r="K496" i="4"/>
  <c r="I497" i="4"/>
  <c r="J497" i="4"/>
  <c r="K497" i="4"/>
  <c r="I498" i="4"/>
  <c r="J498" i="4"/>
  <c r="K498" i="4"/>
  <c r="I499" i="4"/>
  <c r="J499" i="4"/>
  <c r="K499" i="4"/>
  <c r="I500" i="4"/>
  <c r="J500" i="4"/>
  <c r="K500" i="4"/>
  <c r="I501" i="4"/>
  <c r="J501" i="4"/>
  <c r="K501" i="4"/>
  <c r="I502" i="4"/>
  <c r="J502" i="4"/>
  <c r="K502" i="4"/>
  <c r="I503" i="4"/>
  <c r="J503" i="4"/>
  <c r="K503" i="4"/>
  <c r="I504" i="4"/>
  <c r="J504" i="4"/>
  <c r="K504" i="4"/>
  <c r="I505" i="4"/>
  <c r="J505" i="4"/>
  <c r="K505" i="4"/>
  <c r="I506" i="4"/>
  <c r="J506" i="4"/>
  <c r="K506" i="4"/>
  <c r="I507" i="4"/>
  <c r="J507" i="4"/>
  <c r="K507" i="4"/>
  <c r="I508" i="4"/>
  <c r="J508" i="4"/>
  <c r="K508" i="4"/>
  <c r="I509" i="4"/>
  <c r="J509" i="4"/>
  <c r="K509" i="4"/>
  <c r="I510" i="4"/>
  <c r="J510" i="4"/>
  <c r="K510" i="4"/>
  <c r="I511" i="4"/>
  <c r="J511" i="4"/>
  <c r="K511" i="4"/>
  <c r="I512" i="4"/>
  <c r="J512" i="4"/>
  <c r="K512" i="4"/>
  <c r="I513" i="4"/>
  <c r="J513" i="4"/>
  <c r="K513" i="4"/>
  <c r="I514" i="4"/>
  <c r="J514" i="4"/>
  <c r="K514" i="4"/>
  <c r="I515" i="4"/>
  <c r="J515" i="4"/>
  <c r="K515" i="4"/>
  <c r="I516" i="4"/>
  <c r="J516" i="4"/>
  <c r="K516" i="4"/>
  <c r="I517" i="4"/>
  <c r="J517" i="4"/>
  <c r="K517" i="4"/>
  <c r="I518" i="4"/>
  <c r="J518" i="4"/>
  <c r="K518" i="4"/>
  <c r="I519" i="4"/>
  <c r="J519" i="4"/>
  <c r="K519" i="4"/>
  <c r="I520" i="4"/>
  <c r="J520" i="4"/>
  <c r="K520" i="4"/>
  <c r="I521" i="4"/>
  <c r="J521" i="4"/>
  <c r="K521" i="4"/>
  <c r="I522" i="4"/>
  <c r="J522" i="4"/>
  <c r="K522" i="4"/>
  <c r="I523" i="4"/>
  <c r="J523" i="4"/>
  <c r="K523" i="4"/>
  <c r="I524" i="4"/>
  <c r="J524" i="4"/>
  <c r="K524" i="4"/>
  <c r="I525" i="4"/>
  <c r="J525" i="4"/>
  <c r="K525" i="4"/>
  <c r="I526" i="4"/>
  <c r="J526" i="4"/>
  <c r="K526" i="4"/>
  <c r="I527" i="4"/>
  <c r="J527" i="4"/>
  <c r="K527" i="4"/>
  <c r="I528" i="4"/>
  <c r="J528" i="4"/>
  <c r="K528" i="4"/>
  <c r="I529" i="4"/>
  <c r="J529" i="4"/>
  <c r="K529" i="4"/>
  <c r="I530" i="4"/>
  <c r="J530" i="4"/>
  <c r="K530" i="4"/>
  <c r="I531" i="4"/>
  <c r="J531" i="4"/>
  <c r="K531" i="4"/>
  <c r="I532" i="4"/>
  <c r="J532" i="4"/>
  <c r="K532" i="4"/>
  <c r="I533" i="4"/>
  <c r="J533" i="4"/>
  <c r="K533" i="4"/>
  <c r="I534" i="4"/>
  <c r="J534" i="4"/>
  <c r="K534" i="4"/>
  <c r="I535" i="4"/>
  <c r="J535" i="4"/>
  <c r="K535" i="4"/>
  <c r="I536" i="4"/>
  <c r="J536" i="4"/>
  <c r="K536" i="4"/>
  <c r="I537" i="4"/>
  <c r="J537" i="4"/>
  <c r="K537" i="4"/>
  <c r="I538" i="4"/>
  <c r="J538" i="4"/>
  <c r="K538" i="4"/>
  <c r="I539" i="4"/>
  <c r="J539" i="4"/>
  <c r="K539" i="4"/>
  <c r="I540" i="4"/>
  <c r="J540" i="4"/>
  <c r="K540" i="4"/>
  <c r="I541" i="4"/>
  <c r="J541" i="4"/>
  <c r="K541" i="4"/>
  <c r="I542" i="4"/>
  <c r="J542" i="4"/>
  <c r="K542" i="4"/>
  <c r="I543" i="4"/>
  <c r="J543" i="4"/>
  <c r="K543" i="4"/>
  <c r="I544" i="4"/>
  <c r="J544" i="4"/>
  <c r="K544" i="4"/>
  <c r="I545" i="4"/>
  <c r="J545" i="4"/>
  <c r="K545" i="4"/>
  <c r="I546" i="4"/>
  <c r="J546" i="4"/>
  <c r="K546" i="4"/>
  <c r="I547" i="4"/>
  <c r="J547" i="4"/>
  <c r="K547" i="4"/>
  <c r="I548" i="4"/>
  <c r="J548" i="4"/>
  <c r="K548" i="4"/>
  <c r="I549" i="4"/>
  <c r="J549" i="4"/>
  <c r="K549" i="4"/>
  <c r="I550" i="4"/>
  <c r="J550" i="4"/>
  <c r="K550" i="4"/>
  <c r="I551" i="4"/>
  <c r="J551" i="4"/>
  <c r="K551" i="4"/>
  <c r="I552" i="4"/>
  <c r="J552" i="4"/>
  <c r="K552" i="4"/>
  <c r="I553" i="4"/>
  <c r="J553" i="4"/>
  <c r="K553" i="4"/>
  <c r="I554" i="4"/>
  <c r="J554" i="4"/>
  <c r="K554" i="4"/>
  <c r="I555" i="4"/>
  <c r="J555" i="4"/>
  <c r="K555" i="4"/>
  <c r="I556" i="4"/>
  <c r="J556" i="4"/>
  <c r="K556" i="4"/>
  <c r="I557" i="4"/>
  <c r="J557" i="4"/>
  <c r="K557" i="4"/>
  <c r="I558" i="4"/>
  <c r="J558" i="4"/>
  <c r="K558" i="4"/>
  <c r="I559" i="4"/>
  <c r="J559" i="4"/>
  <c r="K559" i="4"/>
  <c r="I560" i="4"/>
  <c r="J560" i="4"/>
  <c r="K560" i="4"/>
  <c r="I561" i="4"/>
  <c r="J561" i="4"/>
  <c r="K561" i="4"/>
  <c r="I562" i="4"/>
  <c r="J562" i="4"/>
  <c r="K562" i="4"/>
  <c r="I563" i="4"/>
  <c r="J563" i="4"/>
  <c r="K563" i="4"/>
  <c r="I564" i="4"/>
  <c r="J564" i="4"/>
  <c r="K564" i="4"/>
  <c r="I565" i="4"/>
  <c r="J565" i="4"/>
  <c r="K565" i="4"/>
  <c r="I566" i="4"/>
  <c r="J566" i="4"/>
  <c r="K566" i="4"/>
  <c r="I567" i="4"/>
  <c r="J567" i="4"/>
  <c r="K567" i="4"/>
  <c r="I568" i="4"/>
  <c r="J568" i="4"/>
  <c r="K568" i="4"/>
  <c r="I569" i="4"/>
  <c r="J569" i="4"/>
  <c r="K569" i="4"/>
  <c r="I570" i="4"/>
  <c r="J570" i="4"/>
  <c r="K570" i="4"/>
  <c r="I571" i="4"/>
  <c r="J571" i="4"/>
  <c r="K571" i="4"/>
  <c r="I572" i="4"/>
  <c r="J572" i="4"/>
  <c r="K572" i="4"/>
  <c r="I573" i="4"/>
  <c r="J573" i="4"/>
  <c r="K573" i="4"/>
  <c r="I574" i="4"/>
  <c r="J574" i="4"/>
  <c r="K574" i="4"/>
  <c r="I575" i="4"/>
  <c r="J575" i="4"/>
  <c r="K575" i="4"/>
  <c r="I576" i="4"/>
  <c r="J576" i="4"/>
  <c r="K576" i="4"/>
  <c r="I577" i="4"/>
  <c r="J577" i="4"/>
  <c r="K577" i="4"/>
  <c r="I578" i="4"/>
  <c r="J578" i="4"/>
  <c r="K578" i="4"/>
  <c r="I579" i="4"/>
  <c r="J579" i="4"/>
  <c r="K579" i="4"/>
  <c r="I580" i="4"/>
  <c r="J580" i="4"/>
  <c r="K580" i="4"/>
  <c r="I581" i="4"/>
  <c r="J581" i="4"/>
  <c r="K581" i="4"/>
  <c r="I582" i="4"/>
  <c r="J582" i="4"/>
  <c r="K582" i="4"/>
  <c r="I583" i="4"/>
  <c r="J583" i="4"/>
  <c r="K583" i="4"/>
  <c r="I584" i="4"/>
  <c r="J584" i="4"/>
  <c r="K584" i="4"/>
  <c r="I585" i="4"/>
  <c r="J585" i="4"/>
  <c r="K585" i="4"/>
  <c r="I586" i="4"/>
  <c r="J586" i="4"/>
  <c r="K586" i="4"/>
  <c r="I587" i="4"/>
  <c r="J587" i="4"/>
  <c r="K587" i="4"/>
  <c r="I588" i="4"/>
  <c r="J588" i="4"/>
  <c r="K588" i="4"/>
  <c r="I589" i="4"/>
  <c r="J589" i="4"/>
  <c r="K589" i="4"/>
  <c r="I590" i="4"/>
  <c r="J590" i="4"/>
  <c r="K590" i="4"/>
  <c r="I591" i="4"/>
  <c r="J591" i="4"/>
  <c r="K591" i="4"/>
  <c r="I592" i="4"/>
  <c r="J592" i="4"/>
  <c r="K592" i="4"/>
  <c r="I593" i="4"/>
  <c r="J593" i="4"/>
  <c r="K593" i="4"/>
  <c r="I594" i="4"/>
  <c r="J594" i="4"/>
  <c r="K594" i="4"/>
  <c r="I595" i="4"/>
  <c r="J595" i="4"/>
  <c r="K595" i="4"/>
  <c r="I596" i="4"/>
  <c r="J596" i="4"/>
  <c r="K596" i="4"/>
  <c r="I597" i="4"/>
  <c r="J597" i="4"/>
  <c r="K597" i="4"/>
  <c r="I598" i="4"/>
  <c r="J598" i="4"/>
  <c r="K598" i="4"/>
  <c r="I599" i="4"/>
  <c r="J599" i="4"/>
  <c r="K599" i="4"/>
  <c r="I600" i="4"/>
  <c r="J600" i="4"/>
  <c r="K600" i="4"/>
  <c r="I601" i="4"/>
  <c r="J601" i="4"/>
  <c r="K601" i="4"/>
  <c r="I602" i="4"/>
  <c r="J602" i="4"/>
  <c r="K602" i="4"/>
  <c r="I603" i="4"/>
  <c r="J603" i="4"/>
  <c r="K603" i="4"/>
  <c r="I604" i="4"/>
  <c r="J604" i="4"/>
  <c r="K604" i="4"/>
  <c r="I605" i="4"/>
  <c r="J605" i="4"/>
  <c r="K605" i="4"/>
  <c r="I606" i="4"/>
  <c r="J606" i="4"/>
  <c r="K606" i="4"/>
  <c r="I607" i="4"/>
  <c r="J607" i="4"/>
  <c r="K607" i="4"/>
  <c r="I608" i="4"/>
  <c r="J608" i="4"/>
  <c r="K608" i="4"/>
  <c r="I609" i="4"/>
  <c r="J609" i="4"/>
  <c r="K609" i="4"/>
  <c r="I610" i="4"/>
  <c r="J610" i="4"/>
  <c r="K610" i="4"/>
  <c r="I611" i="4"/>
  <c r="J611" i="4"/>
  <c r="K611" i="4"/>
  <c r="I612" i="4"/>
  <c r="J612" i="4"/>
  <c r="K612" i="4"/>
  <c r="I613" i="4"/>
  <c r="J613" i="4"/>
  <c r="K613" i="4"/>
  <c r="I614" i="4"/>
  <c r="J614" i="4"/>
  <c r="K614" i="4"/>
  <c r="I615" i="4"/>
  <c r="J615" i="4"/>
  <c r="K615" i="4"/>
  <c r="I616" i="4"/>
  <c r="J616" i="4"/>
  <c r="K616" i="4"/>
  <c r="I617" i="4"/>
  <c r="J617" i="4"/>
  <c r="K617" i="4"/>
  <c r="I618" i="4"/>
  <c r="J618" i="4"/>
  <c r="K618" i="4"/>
  <c r="I619" i="4"/>
  <c r="J619" i="4"/>
  <c r="K619" i="4"/>
  <c r="I620" i="4"/>
  <c r="J620" i="4"/>
  <c r="K620" i="4"/>
  <c r="I621" i="4"/>
  <c r="J621" i="4"/>
  <c r="K621" i="4"/>
  <c r="I622" i="4"/>
  <c r="J622" i="4"/>
  <c r="K622" i="4"/>
  <c r="I623" i="4"/>
  <c r="J623" i="4"/>
  <c r="K623" i="4"/>
  <c r="I624" i="4"/>
  <c r="J624" i="4"/>
  <c r="K624" i="4"/>
  <c r="I625" i="4"/>
  <c r="J625" i="4"/>
  <c r="K625" i="4"/>
  <c r="I626" i="4"/>
  <c r="J626" i="4"/>
  <c r="K626" i="4"/>
  <c r="I627" i="4"/>
  <c r="J627" i="4"/>
  <c r="K627" i="4"/>
  <c r="I628" i="4"/>
  <c r="J628" i="4"/>
  <c r="K628" i="4"/>
  <c r="I629" i="4"/>
  <c r="J629" i="4"/>
  <c r="K629" i="4"/>
  <c r="I630" i="4"/>
  <c r="J630" i="4"/>
  <c r="K630" i="4"/>
  <c r="I631" i="4"/>
  <c r="J631" i="4"/>
  <c r="K631" i="4"/>
  <c r="I632" i="4"/>
  <c r="J632" i="4"/>
  <c r="K632" i="4"/>
  <c r="I633" i="4"/>
  <c r="J633" i="4"/>
  <c r="K633" i="4"/>
  <c r="I634" i="4"/>
  <c r="J634" i="4"/>
  <c r="K634" i="4"/>
  <c r="I635" i="4"/>
  <c r="J635" i="4"/>
  <c r="K635" i="4"/>
  <c r="I636" i="4"/>
  <c r="J636" i="4"/>
  <c r="K636" i="4"/>
  <c r="I637" i="4"/>
  <c r="J637" i="4"/>
  <c r="K637" i="4"/>
  <c r="I638" i="4"/>
  <c r="J638" i="4"/>
  <c r="K638" i="4"/>
  <c r="I639" i="4"/>
  <c r="J639" i="4"/>
  <c r="K639" i="4"/>
  <c r="I640" i="4"/>
  <c r="J640" i="4"/>
  <c r="K640" i="4"/>
  <c r="I641" i="4"/>
  <c r="J641" i="4"/>
  <c r="K641" i="4"/>
  <c r="I642" i="4"/>
  <c r="J642" i="4"/>
  <c r="K642" i="4"/>
  <c r="I643" i="4"/>
  <c r="J643" i="4"/>
  <c r="K643" i="4"/>
  <c r="I644" i="4"/>
  <c r="J644" i="4"/>
  <c r="K644" i="4"/>
  <c r="I645" i="4"/>
  <c r="J645" i="4"/>
  <c r="K645" i="4"/>
  <c r="I646" i="4"/>
  <c r="J646" i="4"/>
  <c r="K646" i="4"/>
  <c r="I647" i="4"/>
  <c r="J647" i="4"/>
  <c r="K647" i="4"/>
  <c r="I648" i="4"/>
  <c r="J648" i="4"/>
  <c r="K648" i="4"/>
  <c r="I649" i="4"/>
  <c r="J649" i="4"/>
  <c r="K649" i="4"/>
  <c r="I650" i="4"/>
  <c r="J650" i="4"/>
  <c r="K650" i="4"/>
  <c r="I651" i="4"/>
  <c r="J651" i="4"/>
  <c r="K651" i="4"/>
  <c r="I652" i="4"/>
  <c r="J652" i="4"/>
  <c r="K652" i="4"/>
  <c r="I653" i="4"/>
  <c r="J653" i="4"/>
  <c r="K653" i="4"/>
  <c r="I654" i="4"/>
  <c r="J654" i="4"/>
  <c r="K654" i="4"/>
  <c r="I655" i="4"/>
  <c r="J655" i="4"/>
  <c r="K655" i="4"/>
  <c r="I656" i="4"/>
  <c r="J656" i="4"/>
  <c r="K656" i="4"/>
  <c r="I657" i="4"/>
  <c r="J657" i="4"/>
  <c r="K657" i="4"/>
  <c r="I658" i="4"/>
  <c r="J658" i="4"/>
  <c r="K658" i="4"/>
  <c r="I659" i="4"/>
  <c r="J659" i="4"/>
  <c r="K659" i="4"/>
  <c r="I660" i="4"/>
  <c r="J660" i="4"/>
  <c r="K660" i="4"/>
  <c r="I661" i="4"/>
  <c r="J661" i="4"/>
  <c r="K661" i="4"/>
  <c r="I662" i="4"/>
  <c r="J662" i="4"/>
  <c r="K662" i="4"/>
  <c r="I663" i="4"/>
  <c r="J663" i="4"/>
  <c r="K663" i="4"/>
  <c r="I664" i="4"/>
  <c r="J664" i="4"/>
  <c r="K664" i="4"/>
  <c r="I665" i="4"/>
  <c r="J665" i="4"/>
  <c r="K665" i="4"/>
  <c r="I666" i="4"/>
  <c r="J666" i="4"/>
  <c r="K666" i="4"/>
  <c r="I667" i="4"/>
  <c r="J667" i="4"/>
  <c r="K667" i="4"/>
  <c r="I668" i="4"/>
  <c r="J668" i="4"/>
  <c r="K668" i="4"/>
  <c r="I669" i="4"/>
  <c r="J669" i="4"/>
  <c r="K669" i="4"/>
  <c r="I670" i="4"/>
  <c r="J670" i="4"/>
  <c r="K670" i="4"/>
  <c r="I671" i="4"/>
  <c r="J671" i="4"/>
  <c r="K671" i="4"/>
  <c r="I672" i="4"/>
  <c r="J672" i="4"/>
  <c r="K672" i="4"/>
  <c r="I673" i="4"/>
  <c r="J673" i="4"/>
  <c r="K673" i="4"/>
  <c r="I674" i="4"/>
  <c r="J674" i="4"/>
  <c r="K674" i="4"/>
  <c r="I675" i="4"/>
  <c r="J675" i="4"/>
  <c r="K675" i="4"/>
  <c r="I676" i="4"/>
  <c r="J676" i="4"/>
  <c r="K676" i="4"/>
  <c r="I677" i="4"/>
  <c r="J677" i="4"/>
  <c r="K677" i="4"/>
  <c r="I678" i="4"/>
  <c r="J678" i="4"/>
  <c r="K678" i="4"/>
  <c r="I679" i="4"/>
  <c r="J679" i="4"/>
  <c r="K679" i="4"/>
  <c r="I680" i="4"/>
  <c r="J680" i="4"/>
  <c r="K680" i="4"/>
  <c r="I681" i="4"/>
  <c r="J681" i="4"/>
  <c r="K681" i="4"/>
  <c r="I682" i="4"/>
  <c r="J682" i="4"/>
  <c r="K682" i="4"/>
  <c r="I683" i="4"/>
  <c r="J683" i="4"/>
  <c r="K683" i="4"/>
  <c r="I684" i="4"/>
  <c r="J684" i="4"/>
  <c r="K684" i="4"/>
  <c r="I685" i="4"/>
  <c r="J685" i="4"/>
  <c r="K685" i="4"/>
  <c r="I686" i="4"/>
  <c r="J686" i="4"/>
  <c r="K686" i="4"/>
  <c r="I687" i="4"/>
  <c r="J687" i="4"/>
  <c r="K687" i="4"/>
  <c r="I688" i="4"/>
  <c r="J688" i="4"/>
  <c r="K688" i="4"/>
  <c r="I689" i="4"/>
  <c r="J689" i="4"/>
  <c r="K689" i="4"/>
  <c r="I690" i="4"/>
  <c r="J690" i="4"/>
  <c r="K690" i="4"/>
  <c r="I691" i="4"/>
  <c r="J691" i="4"/>
  <c r="K691" i="4"/>
  <c r="I692" i="4"/>
  <c r="J692" i="4"/>
  <c r="K692" i="4"/>
  <c r="I693" i="4"/>
  <c r="J693" i="4"/>
  <c r="K693" i="4"/>
  <c r="I694" i="4"/>
  <c r="J694" i="4"/>
  <c r="K694" i="4"/>
  <c r="I695" i="4"/>
  <c r="J695" i="4"/>
  <c r="K695" i="4"/>
  <c r="I696" i="4"/>
  <c r="J696" i="4"/>
  <c r="K696" i="4"/>
  <c r="I697" i="4"/>
  <c r="J697" i="4"/>
  <c r="K697" i="4"/>
  <c r="I698" i="4"/>
  <c r="J698" i="4"/>
  <c r="K698" i="4"/>
  <c r="I699" i="4"/>
  <c r="J699" i="4"/>
  <c r="K699" i="4"/>
  <c r="I700" i="4"/>
  <c r="J700" i="4"/>
  <c r="K700" i="4"/>
  <c r="I701" i="4"/>
  <c r="J701" i="4"/>
  <c r="K701" i="4"/>
  <c r="I702" i="4"/>
  <c r="J702" i="4"/>
  <c r="K702" i="4"/>
  <c r="I703" i="4"/>
  <c r="J703" i="4"/>
  <c r="K703" i="4"/>
  <c r="I704" i="4"/>
  <c r="J704" i="4"/>
  <c r="K704" i="4"/>
  <c r="I705" i="4"/>
  <c r="J705" i="4"/>
  <c r="K705" i="4"/>
  <c r="I706" i="4"/>
  <c r="J706" i="4"/>
  <c r="K706" i="4"/>
  <c r="I707" i="4"/>
  <c r="J707" i="4"/>
  <c r="K707" i="4"/>
  <c r="I708" i="4"/>
  <c r="J708" i="4"/>
  <c r="K708" i="4"/>
  <c r="I709" i="4"/>
  <c r="J709" i="4"/>
  <c r="K709" i="4"/>
  <c r="I710" i="4"/>
  <c r="J710" i="4"/>
  <c r="K710" i="4"/>
  <c r="I711" i="4"/>
  <c r="J711" i="4"/>
  <c r="K711" i="4"/>
  <c r="I712" i="4"/>
  <c r="J712" i="4"/>
  <c r="K712" i="4"/>
  <c r="I713" i="4"/>
  <c r="J713" i="4"/>
  <c r="K713" i="4"/>
  <c r="I714" i="4"/>
  <c r="J714" i="4"/>
  <c r="K714" i="4"/>
  <c r="I715" i="4"/>
  <c r="J715" i="4"/>
  <c r="K715" i="4"/>
  <c r="I716" i="4"/>
  <c r="J716" i="4"/>
  <c r="K716" i="4"/>
  <c r="I717" i="4"/>
  <c r="J717" i="4"/>
  <c r="K717" i="4"/>
  <c r="I718" i="4"/>
  <c r="J718" i="4"/>
  <c r="K718" i="4"/>
  <c r="I719" i="4"/>
  <c r="J719" i="4"/>
  <c r="K719" i="4"/>
  <c r="I720" i="4"/>
  <c r="J720" i="4"/>
  <c r="K720" i="4"/>
  <c r="I721" i="4"/>
  <c r="J721" i="4"/>
  <c r="K721" i="4"/>
  <c r="I722" i="4"/>
  <c r="J722" i="4"/>
  <c r="K722" i="4"/>
  <c r="I723" i="4"/>
  <c r="J723" i="4"/>
  <c r="K723" i="4"/>
  <c r="I724" i="4"/>
  <c r="J724" i="4"/>
  <c r="K724" i="4"/>
  <c r="I725" i="4"/>
  <c r="J725" i="4"/>
  <c r="K725" i="4"/>
  <c r="I726" i="4"/>
  <c r="J726" i="4"/>
  <c r="K726" i="4"/>
  <c r="I727" i="4"/>
  <c r="J727" i="4"/>
  <c r="K727" i="4"/>
  <c r="I728" i="4"/>
  <c r="J728" i="4"/>
  <c r="K728" i="4"/>
  <c r="I729" i="4"/>
  <c r="J729" i="4"/>
  <c r="K729" i="4"/>
  <c r="I730" i="4"/>
  <c r="J730" i="4"/>
  <c r="K730" i="4"/>
  <c r="I731" i="4"/>
  <c r="J731" i="4"/>
  <c r="K731" i="4"/>
  <c r="I732" i="4"/>
  <c r="J732" i="4"/>
  <c r="K732" i="4"/>
  <c r="I733" i="4"/>
  <c r="J733" i="4"/>
  <c r="K733" i="4"/>
  <c r="I734" i="4"/>
  <c r="J734" i="4"/>
  <c r="K734" i="4"/>
  <c r="I735" i="4"/>
  <c r="J735" i="4"/>
  <c r="K735" i="4"/>
  <c r="I736" i="4"/>
  <c r="J736" i="4"/>
  <c r="K736" i="4"/>
  <c r="I737" i="4"/>
  <c r="J737" i="4"/>
  <c r="K737" i="4"/>
  <c r="I738" i="4"/>
  <c r="J738" i="4"/>
  <c r="K738" i="4"/>
  <c r="I739" i="4"/>
  <c r="J739" i="4"/>
  <c r="K739" i="4"/>
  <c r="I740" i="4"/>
  <c r="J740" i="4"/>
  <c r="K740" i="4"/>
  <c r="I741" i="4"/>
  <c r="J741" i="4"/>
  <c r="K741" i="4"/>
  <c r="I742" i="4"/>
  <c r="J742" i="4"/>
  <c r="K742" i="4"/>
  <c r="I743" i="4"/>
  <c r="J743" i="4"/>
  <c r="K743" i="4"/>
  <c r="I744" i="4"/>
  <c r="J744" i="4"/>
  <c r="K744" i="4"/>
  <c r="I745" i="4"/>
  <c r="J745" i="4"/>
  <c r="K745" i="4"/>
  <c r="I746" i="4"/>
  <c r="J746" i="4"/>
  <c r="K746" i="4"/>
  <c r="I747" i="4"/>
  <c r="J747" i="4"/>
  <c r="K747" i="4"/>
  <c r="I748" i="4"/>
  <c r="J748" i="4"/>
  <c r="K748" i="4"/>
  <c r="I749" i="4"/>
  <c r="J749" i="4"/>
  <c r="K749" i="4"/>
  <c r="I750" i="4"/>
  <c r="J750" i="4"/>
  <c r="K750" i="4"/>
  <c r="I751" i="4"/>
  <c r="J751" i="4"/>
  <c r="K751" i="4"/>
  <c r="I752" i="4"/>
  <c r="J752" i="4"/>
  <c r="K752" i="4"/>
  <c r="I753" i="4"/>
  <c r="J753" i="4"/>
  <c r="K753" i="4"/>
  <c r="I754" i="4"/>
  <c r="J754" i="4"/>
  <c r="K754" i="4"/>
  <c r="I755" i="4"/>
  <c r="J755" i="4"/>
  <c r="K755" i="4"/>
  <c r="I756" i="4"/>
  <c r="J756" i="4"/>
  <c r="K756" i="4"/>
  <c r="I757" i="4"/>
  <c r="J757" i="4"/>
  <c r="K757" i="4"/>
  <c r="I758" i="4"/>
  <c r="J758" i="4"/>
  <c r="K758" i="4"/>
  <c r="I759" i="4"/>
  <c r="J759" i="4"/>
  <c r="K759" i="4"/>
  <c r="I760" i="4"/>
  <c r="J760" i="4"/>
  <c r="K760" i="4"/>
  <c r="I761" i="4"/>
  <c r="J761" i="4"/>
  <c r="K761" i="4"/>
  <c r="I762" i="4"/>
  <c r="J762" i="4"/>
  <c r="K762" i="4"/>
  <c r="I763" i="4"/>
  <c r="J763" i="4"/>
  <c r="K763" i="4"/>
  <c r="I764" i="4"/>
  <c r="J764" i="4"/>
  <c r="K764" i="4"/>
  <c r="I765" i="4"/>
  <c r="J765" i="4"/>
  <c r="K765" i="4"/>
  <c r="I766" i="4"/>
  <c r="J766" i="4"/>
  <c r="K766" i="4"/>
  <c r="I767" i="4"/>
  <c r="J767" i="4"/>
  <c r="K767" i="4"/>
  <c r="I768" i="4"/>
  <c r="J768" i="4"/>
  <c r="K768" i="4"/>
  <c r="I769" i="4"/>
  <c r="J769" i="4"/>
  <c r="K769" i="4"/>
  <c r="I770" i="4"/>
  <c r="J770" i="4"/>
  <c r="K770" i="4"/>
  <c r="I771" i="4"/>
  <c r="J771" i="4"/>
  <c r="K771" i="4"/>
  <c r="I772" i="4"/>
  <c r="J772" i="4"/>
  <c r="K772" i="4"/>
  <c r="I773" i="4"/>
  <c r="J773" i="4"/>
  <c r="K773" i="4"/>
  <c r="I774" i="4"/>
  <c r="J774" i="4"/>
  <c r="K774" i="4"/>
  <c r="I775" i="4"/>
  <c r="J775" i="4"/>
  <c r="K775" i="4"/>
  <c r="I776" i="4"/>
  <c r="J776" i="4"/>
  <c r="K776" i="4"/>
  <c r="I777" i="4"/>
  <c r="J777" i="4"/>
  <c r="K777" i="4"/>
  <c r="I778" i="4"/>
  <c r="J778" i="4"/>
  <c r="K778" i="4"/>
  <c r="I779" i="4"/>
  <c r="J779" i="4"/>
  <c r="K779" i="4"/>
  <c r="I780" i="4"/>
  <c r="J780" i="4"/>
  <c r="K780" i="4"/>
  <c r="I781" i="4"/>
  <c r="J781" i="4"/>
  <c r="K781" i="4"/>
  <c r="I782" i="4"/>
  <c r="J782" i="4"/>
  <c r="K782" i="4"/>
  <c r="I783" i="4"/>
  <c r="J783" i="4"/>
  <c r="K783" i="4"/>
  <c r="I784" i="4"/>
  <c r="J784" i="4"/>
  <c r="K784" i="4"/>
  <c r="I785" i="4"/>
  <c r="J785" i="4"/>
  <c r="K785" i="4"/>
  <c r="I786" i="4"/>
  <c r="J786" i="4"/>
  <c r="K786" i="4"/>
  <c r="I787" i="4"/>
  <c r="J787" i="4"/>
  <c r="K787" i="4"/>
  <c r="I788" i="4"/>
  <c r="J788" i="4"/>
  <c r="K788" i="4"/>
  <c r="I789" i="4"/>
  <c r="J789" i="4"/>
  <c r="K789" i="4"/>
  <c r="I790" i="4"/>
  <c r="J790" i="4"/>
  <c r="K790" i="4"/>
  <c r="I791" i="4"/>
  <c r="J791" i="4"/>
  <c r="K791" i="4"/>
  <c r="I792" i="4"/>
  <c r="J792" i="4"/>
  <c r="K792" i="4"/>
  <c r="I793" i="4"/>
  <c r="J793" i="4"/>
  <c r="K793" i="4"/>
  <c r="I794" i="4"/>
  <c r="J794" i="4"/>
  <c r="K794" i="4"/>
  <c r="I795" i="4"/>
  <c r="J795" i="4"/>
  <c r="K795" i="4"/>
  <c r="I796" i="4"/>
  <c r="J796" i="4"/>
  <c r="K796" i="4"/>
  <c r="I797" i="4"/>
  <c r="J797" i="4"/>
  <c r="K797" i="4"/>
  <c r="I798" i="4"/>
  <c r="J798" i="4"/>
  <c r="K798" i="4"/>
  <c r="I799" i="4"/>
  <c r="J799" i="4"/>
  <c r="K799" i="4"/>
  <c r="I800" i="4"/>
  <c r="J800" i="4"/>
  <c r="K800" i="4"/>
  <c r="I801" i="4"/>
  <c r="J801" i="4"/>
  <c r="K801" i="4"/>
  <c r="I802" i="4"/>
  <c r="J802" i="4"/>
  <c r="K802" i="4"/>
  <c r="I803" i="4"/>
  <c r="J803" i="4"/>
  <c r="K803" i="4"/>
  <c r="I804" i="4"/>
  <c r="J804" i="4"/>
  <c r="K804" i="4"/>
  <c r="I805" i="4"/>
  <c r="J805" i="4"/>
  <c r="K805" i="4"/>
  <c r="I806" i="4"/>
  <c r="J806" i="4"/>
  <c r="K806" i="4"/>
  <c r="I807" i="4"/>
  <c r="J807" i="4"/>
  <c r="K807" i="4"/>
  <c r="I808" i="4"/>
  <c r="J808" i="4"/>
  <c r="K808" i="4"/>
  <c r="I809" i="4"/>
  <c r="J809" i="4"/>
  <c r="K809" i="4"/>
  <c r="I810" i="4"/>
  <c r="J810" i="4"/>
  <c r="K810" i="4"/>
  <c r="I811" i="4"/>
  <c r="J811" i="4"/>
  <c r="K811" i="4"/>
  <c r="I812" i="4"/>
  <c r="J812" i="4"/>
  <c r="K812" i="4"/>
  <c r="I813" i="4"/>
  <c r="J813" i="4"/>
  <c r="K813" i="4"/>
  <c r="I814" i="4"/>
  <c r="J814" i="4"/>
  <c r="K814" i="4"/>
  <c r="I815" i="4"/>
  <c r="J815" i="4"/>
  <c r="K815" i="4"/>
  <c r="I816" i="4"/>
  <c r="J816" i="4"/>
  <c r="K816" i="4"/>
  <c r="I817" i="4"/>
  <c r="J817" i="4"/>
  <c r="K817" i="4"/>
  <c r="I818" i="4"/>
  <c r="J818" i="4"/>
  <c r="K818" i="4"/>
  <c r="I819" i="4"/>
  <c r="J819" i="4"/>
  <c r="K819" i="4"/>
  <c r="I820" i="4"/>
  <c r="J820" i="4"/>
  <c r="K820" i="4"/>
  <c r="I821" i="4"/>
  <c r="J821" i="4"/>
  <c r="K821" i="4"/>
  <c r="I822" i="4"/>
  <c r="J822" i="4"/>
  <c r="K822" i="4"/>
  <c r="I823" i="4"/>
  <c r="J823" i="4"/>
  <c r="K823" i="4"/>
  <c r="I824" i="4"/>
  <c r="J824" i="4"/>
  <c r="K824" i="4"/>
  <c r="I825" i="4"/>
  <c r="J825" i="4"/>
  <c r="K825" i="4"/>
  <c r="I826" i="4"/>
  <c r="J826" i="4"/>
  <c r="K826" i="4"/>
  <c r="I827" i="4"/>
  <c r="J827" i="4"/>
  <c r="K827" i="4"/>
  <c r="I828" i="4"/>
  <c r="J828" i="4"/>
  <c r="K828" i="4"/>
  <c r="I829" i="4"/>
  <c r="J829" i="4"/>
  <c r="K829" i="4"/>
  <c r="I830" i="4"/>
  <c r="J830" i="4"/>
  <c r="K830" i="4"/>
  <c r="I831" i="4"/>
  <c r="J831" i="4"/>
  <c r="K831" i="4"/>
  <c r="I832" i="4"/>
  <c r="J832" i="4"/>
  <c r="K832" i="4"/>
  <c r="I833" i="4"/>
  <c r="J833" i="4"/>
  <c r="K833" i="4"/>
  <c r="I834" i="4"/>
  <c r="J834" i="4"/>
  <c r="K834" i="4"/>
  <c r="I835" i="4"/>
  <c r="J835" i="4"/>
  <c r="K835" i="4"/>
  <c r="I836" i="4"/>
  <c r="J836" i="4"/>
  <c r="K836" i="4"/>
  <c r="I837" i="4"/>
  <c r="J837" i="4"/>
  <c r="K837" i="4"/>
  <c r="I838" i="4"/>
  <c r="J838" i="4"/>
  <c r="K838" i="4"/>
  <c r="I839" i="4"/>
  <c r="J839" i="4"/>
  <c r="K839" i="4"/>
  <c r="I840" i="4"/>
  <c r="J840" i="4"/>
  <c r="K840" i="4"/>
  <c r="I841" i="4"/>
  <c r="J841" i="4"/>
  <c r="K841" i="4"/>
  <c r="I842" i="4"/>
  <c r="J842" i="4"/>
  <c r="K842" i="4"/>
  <c r="I843" i="4"/>
  <c r="J843" i="4"/>
  <c r="K843" i="4"/>
  <c r="I844" i="4"/>
  <c r="J844" i="4"/>
  <c r="K844" i="4"/>
  <c r="I845" i="4"/>
  <c r="J845" i="4"/>
  <c r="K845" i="4"/>
  <c r="I846" i="4"/>
  <c r="J846" i="4"/>
  <c r="K846" i="4"/>
  <c r="I847" i="4"/>
  <c r="J847" i="4"/>
  <c r="K847" i="4"/>
  <c r="I848" i="4"/>
  <c r="J848" i="4"/>
  <c r="K848" i="4"/>
  <c r="I849" i="4"/>
  <c r="J849" i="4"/>
  <c r="K849" i="4"/>
  <c r="I850" i="4"/>
  <c r="J850" i="4"/>
  <c r="K850" i="4"/>
  <c r="I851" i="4"/>
  <c r="J851" i="4"/>
  <c r="K851" i="4"/>
  <c r="I852" i="4"/>
  <c r="J852" i="4"/>
  <c r="K852" i="4"/>
  <c r="I853" i="4"/>
  <c r="J853" i="4"/>
  <c r="K853" i="4"/>
  <c r="I854" i="4"/>
  <c r="J854" i="4"/>
  <c r="K854" i="4"/>
  <c r="I855" i="4"/>
  <c r="J855" i="4"/>
  <c r="K855" i="4"/>
  <c r="I856" i="4"/>
  <c r="J856" i="4"/>
  <c r="K856" i="4"/>
  <c r="I857" i="4"/>
  <c r="J857" i="4"/>
  <c r="K857" i="4"/>
  <c r="I858" i="4"/>
  <c r="J858" i="4"/>
  <c r="K858" i="4"/>
  <c r="I859" i="4"/>
  <c r="J859" i="4"/>
  <c r="K859" i="4"/>
  <c r="I860" i="4"/>
  <c r="J860" i="4"/>
  <c r="K860" i="4"/>
  <c r="I861" i="4"/>
  <c r="J861" i="4"/>
  <c r="K861" i="4"/>
  <c r="I862" i="4"/>
  <c r="J862" i="4"/>
  <c r="K862" i="4"/>
  <c r="I863" i="4"/>
  <c r="J863" i="4"/>
  <c r="K863" i="4"/>
  <c r="I864" i="4"/>
  <c r="J864" i="4"/>
  <c r="K864" i="4"/>
  <c r="I865" i="4"/>
  <c r="J865" i="4"/>
  <c r="K865" i="4"/>
  <c r="I866" i="4"/>
  <c r="J866" i="4"/>
  <c r="K866" i="4"/>
  <c r="I867" i="4"/>
  <c r="J867" i="4"/>
  <c r="K867" i="4"/>
  <c r="I868" i="4"/>
  <c r="J868" i="4"/>
  <c r="K868" i="4"/>
  <c r="I869" i="4"/>
  <c r="J869" i="4"/>
  <c r="K869" i="4"/>
  <c r="I870" i="4"/>
  <c r="J870" i="4"/>
  <c r="K870" i="4"/>
  <c r="I871" i="4"/>
  <c r="J871" i="4"/>
  <c r="K871" i="4"/>
  <c r="I872" i="4"/>
  <c r="J872" i="4"/>
  <c r="K872" i="4"/>
  <c r="I873" i="4"/>
  <c r="J873" i="4"/>
  <c r="K873" i="4"/>
  <c r="I874" i="4"/>
  <c r="J874" i="4"/>
  <c r="K874" i="4"/>
  <c r="I875" i="4"/>
  <c r="J875" i="4"/>
  <c r="K875" i="4"/>
  <c r="I876" i="4"/>
  <c r="J876" i="4"/>
  <c r="K876" i="4"/>
  <c r="I877" i="4"/>
  <c r="J877" i="4"/>
  <c r="K877" i="4"/>
  <c r="I878" i="4"/>
  <c r="J878" i="4"/>
  <c r="K878" i="4"/>
  <c r="I879" i="4"/>
  <c r="J879" i="4"/>
  <c r="K879" i="4"/>
  <c r="I880" i="4"/>
  <c r="J880" i="4"/>
  <c r="K880" i="4"/>
  <c r="I881" i="4"/>
  <c r="J881" i="4"/>
  <c r="K881" i="4"/>
  <c r="I882" i="4"/>
  <c r="J882" i="4"/>
  <c r="K882" i="4"/>
  <c r="I883" i="4"/>
  <c r="J883" i="4"/>
  <c r="K883" i="4"/>
  <c r="I884" i="4"/>
  <c r="J884" i="4"/>
  <c r="K884" i="4"/>
  <c r="I885" i="4"/>
  <c r="J885" i="4"/>
  <c r="K885" i="4"/>
  <c r="I886" i="4"/>
  <c r="J886" i="4"/>
  <c r="K886" i="4"/>
  <c r="I887" i="4"/>
  <c r="J887" i="4"/>
  <c r="K887" i="4"/>
  <c r="I888" i="4"/>
  <c r="J888" i="4"/>
  <c r="K888" i="4"/>
  <c r="I889" i="4"/>
  <c r="J889" i="4"/>
  <c r="K889" i="4"/>
  <c r="I890" i="4"/>
  <c r="J890" i="4"/>
  <c r="K890" i="4"/>
  <c r="I891" i="4"/>
  <c r="J891" i="4"/>
  <c r="K891" i="4"/>
  <c r="I892" i="4"/>
  <c r="J892" i="4"/>
  <c r="K892" i="4"/>
  <c r="I893" i="4"/>
  <c r="J893" i="4"/>
  <c r="K893" i="4"/>
  <c r="I894" i="4"/>
  <c r="J894" i="4"/>
  <c r="K894" i="4"/>
  <c r="I895" i="4"/>
  <c r="J895" i="4"/>
  <c r="K895" i="4"/>
  <c r="I896" i="4"/>
  <c r="J896" i="4"/>
  <c r="K896" i="4"/>
  <c r="I897" i="4"/>
  <c r="J897" i="4"/>
  <c r="K897" i="4"/>
  <c r="I898" i="4"/>
  <c r="J898" i="4"/>
  <c r="K898" i="4"/>
  <c r="I899" i="4"/>
  <c r="J899" i="4"/>
  <c r="K899" i="4"/>
  <c r="I900" i="4"/>
  <c r="G10" i="14" s="1"/>
  <c r="J900" i="4"/>
  <c r="K900" i="4"/>
  <c r="I901" i="4"/>
  <c r="J901" i="4"/>
  <c r="K901" i="4"/>
  <c r="I902" i="4"/>
  <c r="J902" i="4"/>
  <c r="K902" i="4"/>
  <c r="I903" i="4"/>
  <c r="J903" i="4"/>
  <c r="K903" i="4"/>
  <c r="I904" i="4"/>
  <c r="J904" i="4"/>
  <c r="K904" i="4"/>
  <c r="I905" i="4"/>
  <c r="J905" i="4"/>
  <c r="K905" i="4"/>
  <c r="I906" i="4"/>
  <c r="J906" i="4"/>
  <c r="K906" i="4"/>
  <c r="I907" i="4"/>
  <c r="J907" i="4"/>
  <c r="K907" i="4"/>
  <c r="I908" i="4"/>
  <c r="J908" i="4"/>
  <c r="K908" i="4"/>
  <c r="I909" i="4"/>
  <c r="J909" i="4"/>
  <c r="K909" i="4"/>
  <c r="I910" i="4"/>
  <c r="J910" i="4"/>
  <c r="K910" i="4"/>
  <c r="I911" i="4"/>
  <c r="J911" i="4"/>
  <c r="K911" i="4"/>
  <c r="I912" i="4"/>
  <c r="J912" i="4"/>
  <c r="K912" i="4"/>
  <c r="I913" i="4"/>
  <c r="J913" i="4"/>
  <c r="K913" i="4"/>
  <c r="I914" i="4"/>
  <c r="J914" i="4"/>
  <c r="K914" i="4"/>
  <c r="I915" i="4"/>
  <c r="J915" i="4"/>
  <c r="K915" i="4"/>
  <c r="I916" i="4"/>
  <c r="J916" i="4"/>
  <c r="K916" i="4"/>
  <c r="I917" i="4"/>
  <c r="J917" i="4"/>
  <c r="K917" i="4"/>
  <c r="I918" i="4"/>
  <c r="J918" i="4"/>
  <c r="K918" i="4"/>
  <c r="I919" i="4"/>
  <c r="J919" i="4"/>
  <c r="K919" i="4"/>
  <c r="I920" i="4"/>
  <c r="J920" i="4"/>
  <c r="K920" i="4"/>
  <c r="I921" i="4"/>
  <c r="J921" i="4"/>
  <c r="K921" i="4"/>
  <c r="I922" i="4"/>
  <c r="J922" i="4"/>
  <c r="K922" i="4"/>
  <c r="I923" i="4"/>
  <c r="J923" i="4"/>
  <c r="K923" i="4"/>
  <c r="I924" i="4"/>
  <c r="J924" i="4"/>
  <c r="K924" i="4"/>
  <c r="I925" i="4"/>
  <c r="J925" i="4"/>
  <c r="K925" i="4"/>
  <c r="I926" i="4"/>
  <c r="J926" i="4"/>
  <c r="K926" i="4"/>
  <c r="I927" i="4"/>
  <c r="J927" i="4"/>
  <c r="K927" i="4"/>
  <c r="I928" i="4"/>
  <c r="J928" i="4"/>
  <c r="K928" i="4"/>
  <c r="I929" i="4"/>
  <c r="J929" i="4"/>
  <c r="K929" i="4"/>
  <c r="I930" i="4"/>
  <c r="J930" i="4"/>
  <c r="K930" i="4"/>
  <c r="I931" i="4"/>
  <c r="J931" i="4"/>
  <c r="K931" i="4"/>
  <c r="I932" i="4"/>
  <c r="J932" i="4"/>
  <c r="K932" i="4"/>
  <c r="I933" i="4"/>
  <c r="J933" i="4"/>
  <c r="K933" i="4"/>
  <c r="I934" i="4"/>
  <c r="J934" i="4"/>
  <c r="K934" i="4"/>
  <c r="I935" i="4"/>
  <c r="J935" i="4"/>
  <c r="K935" i="4"/>
  <c r="I936" i="4"/>
  <c r="J936" i="4"/>
  <c r="K936" i="4"/>
  <c r="I937" i="4"/>
  <c r="J937" i="4"/>
  <c r="K937" i="4"/>
  <c r="I938" i="4"/>
  <c r="J938" i="4"/>
  <c r="K938" i="4"/>
  <c r="I939" i="4"/>
  <c r="J939" i="4"/>
  <c r="K939" i="4"/>
  <c r="I940" i="4"/>
  <c r="J940" i="4"/>
  <c r="K940" i="4"/>
  <c r="I941" i="4"/>
  <c r="J941" i="4"/>
  <c r="K941" i="4"/>
  <c r="I942" i="4"/>
  <c r="J942" i="4"/>
  <c r="K942" i="4"/>
  <c r="I943" i="4"/>
  <c r="J943" i="4"/>
  <c r="K943" i="4"/>
  <c r="I944" i="4"/>
  <c r="J944" i="4"/>
  <c r="K944" i="4"/>
  <c r="I945" i="4"/>
  <c r="J945" i="4"/>
  <c r="K945" i="4"/>
  <c r="I946" i="4"/>
  <c r="J946" i="4"/>
  <c r="K946" i="4"/>
  <c r="I947" i="4"/>
  <c r="J947" i="4"/>
  <c r="K947" i="4"/>
  <c r="I948" i="4"/>
  <c r="J948" i="4"/>
  <c r="K948" i="4"/>
  <c r="I949" i="4"/>
  <c r="J949" i="4"/>
  <c r="K949" i="4"/>
  <c r="I950" i="4"/>
  <c r="J950" i="4"/>
  <c r="K950" i="4"/>
  <c r="I951" i="4"/>
  <c r="J951" i="4"/>
  <c r="K951" i="4"/>
  <c r="I952" i="4"/>
  <c r="J952" i="4"/>
  <c r="K952" i="4"/>
  <c r="I953" i="4"/>
  <c r="J953" i="4"/>
  <c r="K953" i="4"/>
  <c r="I954" i="4"/>
  <c r="J954" i="4"/>
  <c r="K954" i="4"/>
  <c r="I955" i="4"/>
  <c r="J955" i="4"/>
  <c r="K955" i="4"/>
  <c r="I956" i="4"/>
  <c r="J956" i="4"/>
  <c r="K956" i="4"/>
  <c r="I957" i="4"/>
  <c r="J957" i="4"/>
  <c r="K957" i="4"/>
  <c r="I958" i="4"/>
  <c r="J958" i="4"/>
  <c r="K958" i="4"/>
  <c r="I959" i="4"/>
  <c r="J959" i="4"/>
  <c r="K959" i="4"/>
  <c r="I960" i="4"/>
  <c r="J960" i="4"/>
  <c r="K960" i="4"/>
  <c r="I961" i="4"/>
  <c r="J961" i="4"/>
  <c r="K961" i="4"/>
  <c r="I962" i="4"/>
  <c r="J962" i="4"/>
  <c r="K962" i="4"/>
  <c r="I963" i="4"/>
  <c r="J963" i="4"/>
  <c r="K963" i="4"/>
  <c r="I964" i="4"/>
  <c r="J964" i="4"/>
  <c r="K964" i="4"/>
  <c r="I965" i="4"/>
  <c r="J965" i="4"/>
  <c r="K965" i="4"/>
  <c r="I966" i="4"/>
  <c r="J966" i="4"/>
  <c r="K966" i="4"/>
  <c r="I967" i="4"/>
  <c r="J967" i="4"/>
  <c r="K967" i="4"/>
  <c r="I968" i="4"/>
  <c r="J968" i="4"/>
  <c r="K968" i="4"/>
  <c r="I969" i="4"/>
  <c r="J969" i="4"/>
  <c r="K969" i="4"/>
  <c r="I970" i="4"/>
  <c r="J970" i="4"/>
  <c r="K970" i="4"/>
  <c r="I971" i="4"/>
  <c r="J971" i="4"/>
  <c r="K971" i="4"/>
  <c r="I972" i="4"/>
  <c r="J972" i="4"/>
  <c r="K972" i="4"/>
  <c r="I973" i="4"/>
  <c r="J973" i="4"/>
  <c r="K973" i="4"/>
  <c r="I974" i="4"/>
  <c r="J974" i="4"/>
  <c r="K974" i="4"/>
  <c r="I975" i="4"/>
  <c r="J975" i="4"/>
  <c r="K975" i="4"/>
  <c r="I976" i="4"/>
  <c r="J976" i="4"/>
  <c r="K976" i="4"/>
  <c r="I977" i="4"/>
  <c r="J977" i="4"/>
  <c r="K977" i="4"/>
  <c r="I978" i="4"/>
  <c r="J978" i="4"/>
  <c r="K978" i="4"/>
  <c r="I979" i="4"/>
  <c r="J979" i="4"/>
  <c r="K979" i="4"/>
  <c r="I980" i="4"/>
  <c r="J980" i="4"/>
  <c r="K980" i="4"/>
  <c r="I981" i="4"/>
  <c r="J981" i="4"/>
  <c r="K981" i="4"/>
  <c r="I982" i="4"/>
  <c r="J982" i="4"/>
  <c r="K982" i="4"/>
  <c r="I983" i="4"/>
  <c r="J983" i="4"/>
  <c r="K983" i="4"/>
  <c r="I984" i="4"/>
  <c r="J984" i="4"/>
  <c r="K984" i="4"/>
  <c r="I985" i="4"/>
  <c r="J985" i="4"/>
  <c r="K985" i="4"/>
  <c r="I986" i="4"/>
  <c r="J986" i="4"/>
  <c r="K986" i="4"/>
  <c r="I987" i="4"/>
  <c r="J987" i="4"/>
  <c r="K987" i="4"/>
  <c r="I988" i="4"/>
  <c r="J988" i="4"/>
  <c r="K988" i="4"/>
  <c r="I989" i="4"/>
  <c r="J989" i="4"/>
  <c r="K989" i="4"/>
  <c r="I990" i="4"/>
  <c r="J990" i="4"/>
  <c r="K990" i="4"/>
  <c r="I991" i="4"/>
  <c r="J991" i="4"/>
  <c r="K991" i="4"/>
  <c r="I992" i="4"/>
  <c r="J992" i="4"/>
  <c r="K992" i="4"/>
  <c r="I993" i="4"/>
  <c r="J993" i="4"/>
  <c r="K993" i="4"/>
  <c r="I994" i="4"/>
  <c r="J994" i="4"/>
  <c r="K994" i="4"/>
  <c r="I995" i="4"/>
  <c r="J995" i="4"/>
  <c r="K995" i="4"/>
  <c r="I996" i="4"/>
  <c r="J996" i="4"/>
  <c r="K996" i="4"/>
  <c r="I997" i="4"/>
  <c r="J997" i="4"/>
  <c r="K997" i="4"/>
  <c r="I998" i="4"/>
  <c r="J998" i="4"/>
  <c r="K998" i="4"/>
  <c r="I999" i="4"/>
  <c r="J999" i="4"/>
  <c r="K999" i="4"/>
  <c r="I1000" i="4"/>
  <c r="J1000" i="4"/>
  <c r="K1000" i="4"/>
  <c r="I1001" i="4"/>
  <c r="J1001" i="4"/>
  <c r="K1001" i="4"/>
  <c r="I1002" i="4"/>
  <c r="J1002" i="4"/>
  <c r="K1002" i="4"/>
  <c r="I1003" i="4"/>
  <c r="J1003" i="4"/>
  <c r="K1003" i="4"/>
  <c r="I1004" i="4"/>
  <c r="J1004" i="4"/>
  <c r="K1004" i="4"/>
  <c r="I1005" i="4"/>
  <c r="J1005" i="4"/>
  <c r="K1005" i="4"/>
  <c r="I1006" i="4"/>
  <c r="J1006" i="4"/>
  <c r="K1006" i="4"/>
  <c r="I1007" i="4"/>
  <c r="J1007" i="4"/>
  <c r="K1007" i="4"/>
  <c r="I1008" i="4"/>
  <c r="J1008" i="4"/>
  <c r="K1008" i="4"/>
  <c r="I1009" i="4"/>
  <c r="J1009" i="4"/>
  <c r="K1009" i="4"/>
  <c r="I1010" i="4"/>
  <c r="J1010" i="4"/>
  <c r="K1010" i="4"/>
  <c r="I1011" i="4"/>
  <c r="J1011" i="4"/>
  <c r="K1011" i="4"/>
  <c r="I1012" i="4"/>
  <c r="J1012" i="4"/>
  <c r="K1012" i="4"/>
  <c r="I1013" i="4"/>
  <c r="J1013" i="4"/>
  <c r="K1013" i="4"/>
  <c r="I1014" i="4"/>
  <c r="J1014" i="4"/>
  <c r="K1014" i="4"/>
  <c r="I1015" i="4"/>
  <c r="J1015" i="4"/>
  <c r="K1015" i="4"/>
  <c r="I1016" i="4"/>
  <c r="J1016" i="4"/>
  <c r="K1016" i="4"/>
  <c r="I1017" i="4"/>
  <c r="J1017" i="4"/>
  <c r="K1017" i="4"/>
  <c r="I1018" i="4"/>
  <c r="J1018" i="4"/>
  <c r="K1018" i="4"/>
  <c r="I1019" i="4"/>
  <c r="J1019" i="4"/>
  <c r="K1019" i="4"/>
  <c r="I1020" i="4"/>
  <c r="J1020" i="4"/>
  <c r="K1020" i="4"/>
  <c r="I1021" i="4"/>
  <c r="J1021" i="4"/>
  <c r="K1021" i="4"/>
  <c r="I1022" i="4"/>
  <c r="J1022" i="4"/>
  <c r="K1022" i="4"/>
  <c r="I1023" i="4"/>
  <c r="J1023" i="4"/>
  <c r="K1023" i="4"/>
  <c r="I1024" i="4"/>
  <c r="J1024" i="4"/>
  <c r="K1024" i="4"/>
  <c r="I1025" i="4"/>
  <c r="J1025" i="4"/>
  <c r="K1025" i="4"/>
  <c r="I1026" i="4"/>
  <c r="J1026" i="4"/>
  <c r="K1026" i="4"/>
  <c r="I1027" i="4"/>
  <c r="J1027" i="4"/>
  <c r="K1027" i="4"/>
  <c r="I1028" i="4"/>
  <c r="J1028" i="4"/>
  <c r="K1028" i="4"/>
  <c r="I1029" i="4"/>
  <c r="J1029" i="4"/>
  <c r="K1029" i="4"/>
  <c r="I1030" i="4"/>
  <c r="J1030" i="4"/>
  <c r="K1030" i="4"/>
  <c r="I1031" i="4"/>
  <c r="J1031" i="4"/>
  <c r="K1031" i="4"/>
  <c r="I1032" i="4"/>
  <c r="J1032" i="4"/>
  <c r="K1032" i="4"/>
  <c r="I1033" i="4"/>
  <c r="J1033" i="4"/>
  <c r="K1033" i="4"/>
  <c r="I1034" i="4"/>
  <c r="J1034" i="4"/>
  <c r="K1034" i="4"/>
  <c r="I1035" i="4"/>
  <c r="J1035" i="4"/>
  <c r="K1035" i="4"/>
  <c r="I1036" i="4"/>
  <c r="J1036" i="4"/>
  <c r="K1036" i="4"/>
  <c r="I1037" i="4"/>
  <c r="J1037" i="4"/>
  <c r="K1037" i="4"/>
  <c r="I1038" i="4"/>
  <c r="J1038" i="4"/>
  <c r="K1038" i="4"/>
  <c r="I1039" i="4"/>
  <c r="J1039" i="4"/>
  <c r="K1039" i="4"/>
  <c r="I1040" i="4"/>
  <c r="J1040" i="4"/>
  <c r="K1040" i="4"/>
  <c r="I1041" i="4"/>
  <c r="J1041" i="4"/>
  <c r="K1041" i="4"/>
  <c r="I1042" i="4"/>
  <c r="J1042" i="4"/>
  <c r="K1042" i="4"/>
  <c r="I1043" i="4"/>
  <c r="J1043" i="4"/>
  <c r="K1043" i="4"/>
  <c r="I1044" i="4"/>
  <c r="J1044" i="4"/>
  <c r="K1044" i="4"/>
  <c r="I1045" i="4"/>
  <c r="J1045" i="4"/>
  <c r="K1045" i="4"/>
  <c r="I1046" i="4"/>
  <c r="J1046" i="4"/>
  <c r="K1046" i="4"/>
  <c r="I1047" i="4"/>
  <c r="J1047" i="4"/>
  <c r="K1047" i="4"/>
  <c r="I1048" i="4"/>
  <c r="J1048" i="4"/>
  <c r="K1048" i="4"/>
  <c r="I1049" i="4"/>
  <c r="J1049" i="4"/>
  <c r="K1049" i="4"/>
  <c r="I1050" i="4"/>
  <c r="J1050" i="4"/>
  <c r="K1050" i="4"/>
  <c r="I1051" i="4"/>
  <c r="J1051" i="4"/>
  <c r="K1051" i="4"/>
  <c r="I1052" i="4"/>
  <c r="J1052" i="4"/>
  <c r="K1052" i="4"/>
  <c r="I1053" i="4"/>
  <c r="J1053" i="4"/>
  <c r="K1053" i="4"/>
  <c r="I1054" i="4"/>
  <c r="J1054" i="4"/>
  <c r="K1054" i="4"/>
  <c r="I1055" i="4"/>
  <c r="J1055" i="4"/>
  <c r="K1055" i="4"/>
  <c r="I1056" i="4"/>
  <c r="J1056" i="4"/>
  <c r="K1056" i="4"/>
  <c r="I1057" i="4"/>
  <c r="J1057" i="4"/>
  <c r="K1057" i="4"/>
  <c r="I1058" i="4"/>
  <c r="J1058" i="4"/>
  <c r="K1058" i="4"/>
  <c r="I1059" i="4"/>
  <c r="J1059" i="4"/>
  <c r="K1059" i="4"/>
  <c r="I1060" i="4"/>
  <c r="J1060" i="4"/>
  <c r="K1060" i="4"/>
  <c r="I1061" i="4"/>
  <c r="J1061" i="4"/>
  <c r="K1061" i="4"/>
  <c r="I1062" i="4"/>
  <c r="J1062" i="4"/>
  <c r="K1062" i="4"/>
  <c r="I1063" i="4"/>
  <c r="J1063" i="4"/>
  <c r="K1063" i="4"/>
  <c r="I1064" i="4"/>
  <c r="J1064" i="4"/>
  <c r="K1064" i="4"/>
  <c r="I1065" i="4"/>
  <c r="J1065" i="4"/>
  <c r="K1065" i="4"/>
  <c r="I1066" i="4"/>
  <c r="J1066" i="4"/>
  <c r="K1066" i="4"/>
  <c r="I1067" i="4"/>
  <c r="J1067" i="4"/>
  <c r="K1067" i="4"/>
  <c r="I1068" i="4"/>
  <c r="J1068" i="4"/>
  <c r="K1068" i="4"/>
  <c r="I1069" i="4"/>
  <c r="J1069" i="4"/>
  <c r="K1069" i="4"/>
  <c r="I1070" i="4"/>
  <c r="J1070" i="4"/>
  <c r="K1070" i="4"/>
  <c r="I1071" i="4"/>
  <c r="J1071" i="4"/>
  <c r="K1071" i="4"/>
  <c r="I1072" i="4"/>
  <c r="J1072" i="4"/>
  <c r="K1072" i="4"/>
  <c r="I1073" i="4"/>
  <c r="J1073" i="4"/>
  <c r="K1073" i="4"/>
  <c r="I1074" i="4"/>
  <c r="J1074" i="4"/>
  <c r="K1074" i="4"/>
  <c r="I1075" i="4"/>
  <c r="J1075" i="4"/>
  <c r="K1075" i="4"/>
  <c r="I1076" i="4"/>
  <c r="J1076" i="4"/>
  <c r="K1076" i="4"/>
  <c r="I1077" i="4"/>
  <c r="J1077" i="4"/>
  <c r="K1077" i="4"/>
  <c r="I1078" i="4"/>
  <c r="J1078" i="4"/>
  <c r="K1078" i="4"/>
  <c r="G5" i="14"/>
  <c r="G3" i="14"/>
  <c r="G4" i="14"/>
  <c r="I510" i="5"/>
  <c r="I636" i="5"/>
  <c r="I5" i="5"/>
  <c r="I500" i="5"/>
  <c r="I611" i="5"/>
  <c r="I73" i="5"/>
  <c r="I307" i="5"/>
  <c r="I515" i="5"/>
  <c r="I369" i="5"/>
  <c r="I48" i="5"/>
  <c r="I149" i="5"/>
  <c r="I640" i="5"/>
  <c r="I21" i="5"/>
  <c r="I16" i="5"/>
  <c r="I453" i="5"/>
  <c r="I439" i="5"/>
  <c r="I336" i="5"/>
  <c r="I327" i="5"/>
  <c r="I413" i="5"/>
  <c r="I343" i="5"/>
  <c r="I460" i="5"/>
  <c r="I445" i="5"/>
  <c r="I399" i="5"/>
  <c r="I550" i="5"/>
  <c r="I165" i="5"/>
  <c r="I405" i="5"/>
  <c r="I709" i="5"/>
  <c r="I92" i="5"/>
  <c r="I115" i="5"/>
  <c r="I707" i="5"/>
  <c r="I708" i="5"/>
  <c r="I110" i="5"/>
  <c r="I551" i="5"/>
  <c r="I685" i="5"/>
  <c r="I577" i="5"/>
  <c r="I686" i="5"/>
  <c r="I422" i="5"/>
  <c r="I687" i="5"/>
  <c r="I87" i="5"/>
  <c r="I100" i="5"/>
  <c r="I522" i="5"/>
  <c r="I532" i="5"/>
  <c r="I558" i="5"/>
  <c r="I408" i="5"/>
  <c r="I95" i="5"/>
  <c r="I504" i="5"/>
  <c r="I310" i="5"/>
  <c r="I475" i="5"/>
  <c r="I681" i="5"/>
  <c r="I465" i="5"/>
  <c r="I127" i="5"/>
  <c r="I280" i="5"/>
  <c r="I342" i="5"/>
  <c r="I333" i="5"/>
  <c r="I105" i="5"/>
  <c r="I104" i="5"/>
  <c r="I481" i="5"/>
  <c r="I273" i="5"/>
  <c r="I86" i="5"/>
  <c r="I537" i="5"/>
  <c r="I174" i="5"/>
  <c r="I466" i="5"/>
  <c r="I79" i="5"/>
  <c r="I167" i="5"/>
  <c r="I710" i="5"/>
  <c r="I517" i="5"/>
  <c r="I49" i="5"/>
  <c r="I420" i="5"/>
  <c r="I530" i="5"/>
  <c r="I122" i="5"/>
  <c r="I170" i="5"/>
  <c r="I99" i="5"/>
  <c r="I468" i="5"/>
  <c r="I554" i="5"/>
  <c r="I478" i="5"/>
  <c r="I317" i="5"/>
  <c r="I313" i="5"/>
  <c r="I304" i="5"/>
  <c r="I570" i="5"/>
  <c r="I443" i="5"/>
  <c r="I596" i="5"/>
  <c r="I432" i="5"/>
  <c r="I132" i="5"/>
  <c r="I587" i="5"/>
  <c r="I33" i="5"/>
  <c r="I433" i="5"/>
  <c r="I61" i="5"/>
  <c r="I57" i="5"/>
  <c r="I109" i="5"/>
  <c r="I328" i="5"/>
  <c r="I419" i="5"/>
  <c r="I43" i="5"/>
  <c r="I319" i="5"/>
  <c r="I595" i="5"/>
  <c r="I492" i="5"/>
  <c r="I40" i="5"/>
  <c r="I477" i="5"/>
  <c r="I120" i="5"/>
  <c r="I568" i="5"/>
  <c r="I576" i="5"/>
  <c r="I97" i="5"/>
  <c r="I308" i="5"/>
  <c r="C2" i="7"/>
  <c r="D2" i="7"/>
  <c r="E2" i="7"/>
  <c r="F2" i="7"/>
  <c r="G2" i="7"/>
  <c r="H2" i="7"/>
  <c r="I2" i="7"/>
  <c r="B2" i="7"/>
  <c r="I495" i="5"/>
  <c r="I70" i="5"/>
  <c r="I166" i="5"/>
  <c r="I653" i="5"/>
  <c r="I631" i="5"/>
  <c r="I179" i="5"/>
  <c r="I159" i="5"/>
  <c r="I31" i="5"/>
  <c r="I30" i="5"/>
  <c r="I406" i="5"/>
  <c r="I501" i="5"/>
  <c r="I584" i="5"/>
  <c r="I534" i="5"/>
  <c r="I224" i="5"/>
  <c r="I387" i="5"/>
  <c r="I71" i="5"/>
  <c r="I103" i="5"/>
  <c r="I101" i="5"/>
  <c r="I96" i="5"/>
  <c r="I448" i="5"/>
  <c r="I84" i="5"/>
  <c r="I324" i="5"/>
  <c r="I98" i="5"/>
  <c r="I175" i="5"/>
  <c r="I217" i="5"/>
  <c r="I315" i="5"/>
  <c r="I158" i="5"/>
  <c r="I348" i="5"/>
  <c r="I29" i="5"/>
  <c r="I286" i="5"/>
  <c r="I66" i="5"/>
  <c r="I624" i="5"/>
  <c r="I506" i="5"/>
  <c r="I62" i="5"/>
  <c r="I608" i="5"/>
  <c r="I147" i="5"/>
  <c r="I479" i="5"/>
  <c r="I142" i="5"/>
  <c r="I616" i="5"/>
  <c r="I660" i="5"/>
  <c r="I557" i="5"/>
  <c r="I323" i="5"/>
  <c r="I638" i="5"/>
  <c r="I418" i="5"/>
  <c r="I270" i="5"/>
  <c r="I180" i="5"/>
  <c r="I187" i="5"/>
  <c r="W2" i="8"/>
  <c r="X2" i="8"/>
  <c r="Y2" i="8"/>
  <c r="AA2" i="8"/>
  <c r="AB2" i="8"/>
  <c r="AC2" i="8"/>
  <c r="AE2" i="8"/>
  <c r="AF2" i="8"/>
  <c r="AI2" i="8"/>
  <c r="AJ2" i="8"/>
  <c r="AM2" i="8"/>
  <c r="AN2" i="8"/>
  <c r="AQ2" i="8"/>
  <c r="AR2" i="8"/>
  <c r="I429" i="5"/>
  <c r="I196" i="5"/>
  <c r="I421" i="5"/>
  <c r="I488" i="5"/>
  <c r="I620" i="5"/>
  <c r="I643" i="5"/>
  <c r="I642" i="5"/>
  <c r="I117" i="5"/>
  <c r="I88" i="5"/>
  <c r="I632" i="5"/>
  <c r="I157" i="5"/>
  <c r="I309" i="5"/>
  <c r="I250" i="5"/>
  <c r="I341" i="5"/>
  <c r="I340" i="5"/>
  <c r="I683" i="5"/>
  <c r="I279" i="5"/>
  <c r="I704" i="5"/>
  <c r="I682" i="5"/>
  <c r="I208" i="5"/>
  <c r="I702" i="5"/>
  <c r="I701" i="5"/>
  <c r="I593" i="5"/>
  <c r="I690" i="5"/>
  <c r="I171" i="5"/>
  <c r="I579" i="5"/>
  <c r="I667" i="5"/>
  <c r="I580" i="5"/>
  <c r="I696" i="5"/>
  <c r="I169" i="5"/>
  <c r="I581" i="5"/>
  <c r="I128" i="5"/>
  <c r="I123" i="5"/>
  <c r="I245" i="5"/>
  <c r="I582" i="5"/>
  <c r="I247" i="5"/>
  <c r="I121" i="5"/>
  <c r="I591" i="5"/>
  <c r="I236" i="5"/>
  <c r="I621" i="5"/>
  <c r="I143" i="5"/>
  <c r="I136" i="5"/>
  <c r="I118" i="5"/>
  <c r="I269" i="5"/>
  <c r="I614" i="5"/>
  <c r="I625" i="5"/>
  <c r="I703" i="5"/>
  <c r="I4" i="5"/>
  <c r="I6" i="5"/>
  <c r="I7" i="5"/>
  <c r="I8" i="5"/>
  <c r="I9" i="5"/>
  <c r="I10" i="5"/>
  <c r="I11" i="5"/>
  <c r="I12" i="5"/>
  <c r="I13" i="5"/>
  <c r="I14" i="5"/>
  <c r="I15" i="5"/>
  <c r="I17" i="5"/>
  <c r="I18" i="5"/>
  <c r="I19" i="5"/>
  <c r="I20" i="5"/>
  <c r="I22" i="5"/>
  <c r="I23" i="5"/>
  <c r="I24" i="5"/>
  <c r="I25" i="5"/>
  <c r="I26" i="5"/>
  <c r="I162" i="5"/>
  <c r="I474" i="5"/>
  <c r="I320" i="5"/>
  <c r="I299" i="5"/>
  <c r="I297" i="5"/>
  <c r="I27" i="5"/>
  <c r="I28" i="5"/>
  <c r="I697" i="5"/>
  <c r="I32" i="5"/>
  <c r="I34" i="5"/>
  <c r="I35" i="5"/>
  <c r="I36" i="5"/>
  <c r="I37" i="5"/>
  <c r="I38" i="5"/>
  <c r="I39" i="5"/>
  <c r="I610" i="5"/>
  <c r="I600" i="5"/>
  <c r="I397" i="5"/>
  <c r="I303" i="5"/>
  <c r="I379" i="5"/>
  <c r="I546" i="5"/>
  <c r="I467" i="5"/>
  <c r="I85" i="5"/>
  <c r="I41" i="5"/>
  <c r="I42" i="5"/>
  <c r="I44" i="5"/>
  <c r="I45" i="5"/>
  <c r="I46" i="5"/>
  <c r="I47" i="5"/>
  <c r="I50" i="5"/>
  <c r="I51" i="5"/>
  <c r="I52" i="5"/>
  <c r="I53" i="5"/>
  <c r="I54" i="5"/>
  <c r="I55" i="5"/>
  <c r="I56" i="5"/>
  <c r="I58" i="5"/>
  <c r="I59" i="5"/>
  <c r="I60" i="5"/>
  <c r="I63" i="5"/>
  <c r="I64" i="5"/>
  <c r="I65" i="5"/>
  <c r="I67" i="5"/>
  <c r="I68" i="5"/>
  <c r="I69" i="5"/>
  <c r="I197" i="5"/>
  <c r="I192" i="5"/>
  <c r="I395" i="5"/>
  <c r="I184" i="5"/>
  <c r="I438" i="5"/>
  <c r="I428" i="5"/>
  <c r="I377" i="5"/>
  <c r="I366" i="5"/>
  <c r="I72" i="5"/>
  <c r="I74" i="5"/>
  <c r="I75" i="5"/>
  <c r="I76" i="5"/>
  <c r="I77" i="5"/>
  <c r="I78" i="5"/>
  <c r="I80" i="5"/>
  <c r="I81" i="5"/>
  <c r="I82" i="5"/>
  <c r="I83" i="5"/>
  <c r="I89" i="5"/>
  <c r="I90" i="5"/>
  <c r="I91" i="5"/>
  <c r="I93" i="5"/>
  <c r="I94" i="5"/>
  <c r="I164" i="5"/>
  <c r="I135" i="5"/>
  <c r="I507" i="5"/>
  <c r="I514" i="5"/>
  <c r="I491" i="5"/>
  <c r="I125" i="5"/>
  <c r="I531" i="5"/>
  <c r="I240" i="5"/>
  <c r="I601" i="5"/>
  <c r="I102" i="5"/>
  <c r="I106" i="5"/>
  <c r="I107" i="5"/>
  <c r="I108" i="5"/>
  <c r="I111" i="5"/>
  <c r="I112" i="5"/>
  <c r="I113" i="5"/>
  <c r="I114" i="5"/>
  <c r="I116" i="5"/>
  <c r="I119" i="5"/>
  <c r="I124" i="5"/>
  <c r="I126" i="5"/>
  <c r="I129" i="5"/>
  <c r="I130" i="5"/>
  <c r="I131" i="5"/>
  <c r="I133" i="5"/>
  <c r="I134" i="5"/>
  <c r="I137" i="5"/>
  <c r="I138" i="5"/>
  <c r="I139" i="5"/>
  <c r="I140" i="5"/>
  <c r="I141" i="5"/>
  <c r="I144" i="5"/>
  <c r="I145" i="5"/>
  <c r="I146" i="5"/>
  <c r="I148" i="5"/>
  <c r="I150" i="5"/>
  <c r="I151" i="5"/>
  <c r="I152" i="5"/>
  <c r="I153" i="5"/>
  <c r="I154" i="5"/>
  <c r="I155" i="5"/>
  <c r="I156" i="5"/>
  <c r="I160" i="5"/>
  <c r="I161" i="5"/>
  <c r="I163" i="5"/>
  <c r="I168" i="5"/>
  <c r="I172" i="5"/>
  <c r="I173" i="5"/>
  <c r="I650" i="5"/>
  <c r="I301" i="5"/>
  <c r="I630" i="5"/>
  <c r="I523" i="5"/>
  <c r="I176" i="5"/>
  <c r="I177" i="5"/>
  <c r="I178" i="5"/>
  <c r="I181" i="5"/>
  <c r="I705" i="5"/>
  <c r="I675" i="5"/>
  <c r="I599" i="5"/>
  <c r="I547" i="5"/>
  <c r="I503" i="5"/>
  <c r="I573" i="5"/>
  <c r="I292" i="5"/>
  <c r="I699" i="5"/>
  <c r="I322" i="5"/>
  <c r="I182" i="5"/>
  <c r="I183" i="5"/>
  <c r="I185" i="5"/>
  <c r="I417" i="5"/>
  <c r="I410" i="5"/>
  <c r="I373" i="5"/>
  <c r="I205" i="5"/>
  <c r="I200" i="5"/>
  <c r="I435" i="5"/>
  <c r="I186" i="5"/>
  <c r="I188" i="5"/>
  <c r="I189" i="5"/>
  <c r="I606" i="5"/>
  <c r="I673" i="5"/>
  <c r="I380" i="5"/>
  <c r="I559" i="5"/>
  <c r="I540" i="5"/>
  <c r="I190" i="5"/>
  <c r="I191" i="5"/>
  <c r="I193" i="5"/>
  <c r="I194" i="5"/>
  <c r="I195" i="5"/>
  <c r="I198" i="5"/>
  <c r="I199" i="5"/>
  <c r="I201" i="5"/>
  <c r="I497" i="5"/>
  <c r="I654" i="5"/>
  <c r="I463" i="5"/>
  <c r="I401" i="5"/>
  <c r="I393" i="5"/>
  <c r="I215" i="5"/>
  <c r="I442" i="5"/>
  <c r="I382" i="5"/>
  <c r="I202" i="5"/>
  <c r="I203" i="5"/>
  <c r="I204" i="5"/>
  <c r="I206" i="5"/>
  <c r="I207" i="5"/>
  <c r="I209" i="5"/>
  <c r="I210" i="5"/>
  <c r="I383" i="5"/>
  <c r="I345" i="5"/>
  <c r="I335" i="5"/>
  <c r="I211" i="5"/>
  <c r="I212" i="5"/>
  <c r="I213" i="5"/>
  <c r="I214" i="5"/>
  <c r="I216" i="5"/>
  <c r="I218" i="5"/>
  <c r="I219" i="5"/>
  <c r="I220" i="5"/>
  <c r="I221" i="5"/>
  <c r="I222" i="5"/>
  <c r="I223" i="5"/>
  <c r="I225" i="5"/>
  <c r="I226" i="5"/>
  <c r="I237" i="5"/>
  <c r="I473" i="5"/>
  <c r="I288" i="5"/>
  <c r="I227" i="5"/>
  <c r="I228" i="5"/>
  <c r="I229" i="5"/>
  <c r="I230" i="5"/>
  <c r="I231" i="5"/>
  <c r="I232" i="5"/>
  <c r="I233" i="5"/>
  <c r="I234" i="5"/>
  <c r="I235" i="5"/>
  <c r="I238" i="5"/>
  <c r="I239" i="5"/>
  <c r="I241" i="5"/>
  <c r="I242" i="5"/>
  <c r="I243" i="5"/>
  <c r="I244" i="5"/>
  <c r="I246" i="5"/>
  <c r="I248" i="5"/>
  <c r="I249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71" i="5"/>
  <c r="I272" i="5"/>
  <c r="I274" i="5"/>
  <c r="I275" i="5"/>
  <c r="I276" i="5"/>
  <c r="I277" i="5"/>
  <c r="I278" i="5"/>
  <c r="I281" i="5"/>
  <c r="I282" i="5"/>
  <c r="I283" i="5"/>
  <c r="I284" i="5"/>
  <c r="I285" i="5"/>
  <c r="I287" i="5"/>
  <c r="I289" i="5"/>
  <c r="I290" i="5"/>
  <c r="I291" i="5"/>
  <c r="I293" i="5"/>
  <c r="I294" i="5"/>
  <c r="I295" i="5"/>
  <c r="I296" i="5"/>
  <c r="I298" i="5"/>
  <c r="I300" i="5"/>
  <c r="I302" i="5"/>
  <c r="I305" i="5"/>
  <c r="I306" i="5"/>
  <c r="I311" i="5"/>
  <c r="I312" i="5"/>
  <c r="I314" i="5"/>
  <c r="I316" i="5"/>
  <c r="I318" i="5"/>
  <c r="I321" i="5"/>
  <c r="I325" i="5"/>
  <c r="I563" i="5"/>
  <c r="I663" i="5"/>
  <c r="I390" i="5"/>
  <c r="I527" i="5"/>
  <c r="I359" i="5"/>
  <c r="I618" i="5"/>
  <c r="I715" i="5"/>
  <c r="I693" i="5"/>
  <c r="I326" i="5"/>
  <c r="I329" i="5"/>
  <c r="I330" i="5"/>
  <c r="I331" i="5"/>
  <c r="I332" i="5"/>
  <c r="I334" i="5"/>
  <c r="I337" i="5"/>
  <c r="I338" i="5"/>
  <c r="I339" i="5"/>
  <c r="I344" i="5"/>
  <c r="I346" i="5"/>
  <c r="I347" i="5"/>
  <c r="I706" i="5"/>
  <c r="I542" i="5"/>
  <c r="I436" i="5"/>
  <c r="I375" i="5"/>
  <c r="I368" i="5"/>
  <c r="I508" i="5"/>
  <c r="I370" i="5"/>
  <c r="I349" i="5"/>
  <c r="I350" i="5"/>
  <c r="I351" i="5"/>
  <c r="I352" i="5"/>
  <c r="I353" i="5"/>
  <c r="I354" i="5"/>
  <c r="I355" i="5"/>
  <c r="I356" i="5"/>
  <c r="I396" i="5"/>
  <c r="I658" i="5"/>
  <c r="I357" i="5"/>
  <c r="I358" i="5"/>
  <c r="I360" i="5"/>
  <c r="I361" i="5"/>
  <c r="I362" i="5"/>
  <c r="I363" i="5"/>
  <c r="I364" i="5"/>
  <c r="I365" i="5"/>
  <c r="I367" i="5"/>
  <c r="I371" i="5"/>
  <c r="I372" i="5"/>
  <c r="I494" i="5"/>
  <c r="I394" i="5"/>
  <c r="I598" i="5"/>
  <c r="I411" i="5"/>
  <c r="I398" i="5"/>
  <c r="I374" i="5"/>
  <c r="I376" i="5"/>
  <c r="I378" i="5"/>
  <c r="I381" i="5"/>
  <c r="I384" i="5"/>
  <c r="I385" i="5"/>
  <c r="I386" i="5"/>
  <c r="I525" i="5"/>
  <c r="I679" i="5"/>
  <c r="I388" i="5"/>
  <c r="I389" i="5"/>
  <c r="I391" i="5"/>
  <c r="I392" i="5"/>
  <c r="I400" i="5"/>
  <c r="I3" i="5"/>
  <c r="I402" i="5"/>
  <c r="I403" i="5"/>
  <c r="I404" i="5"/>
  <c r="I541" i="5"/>
  <c r="I449" i="5"/>
  <c r="I634" i="5"/>
  <c r="I613" i="5"/>
  <c r="I407" i="5"/>
  <c r="I409" i="5"/>
  <c r="I412" i="5"/>
  <c r="I414" i="5"/>
  <c r="I415" i="5"/>
  <c r="I416" i="5"/>
  <c r="I423" i="5"/>
  <c r="I424" i="5"/>
  <c r="I425" i="5"/>
  <c r="I426" i="5"/>
  <c r="I427" i="5"/>
  <c r="I430" i="5"/>
  <c r="I431" i="5"/>
  <c r="I434" i="5"/>
  <c r="I437" i="5"/>
  <c r="I440" i="5"/>
  <c r="I441" i="5"/>
  <c r="I444" i="5"/>
  <c r="I446" i="5"/>
  <c r="I447" i="5"/>
  <c r="I471" i="5"/>
  <c r="I462" i="5"/>
  <c r="I450" i="5"/>
  <c r="I451" i="5"/>
  <c r="I452" i="5"/>
  <c r="I454" i="5"/>
  <c r="I455" i="5"/>
  <c r="I456" i="5"/>
  <c r="I457" i="5"/>
  <c r="I458" i="5"/>
  <c r="I459" i="5"/>
  <c r="I461" i="5"/>
  <c r="I464" i="5"/>
  <c r="I469" i="5"/>
  <c r="I470" i="5"/>
  <c r="I472" i="5"/>
  <c r="I476" i="5"/>
  <c r="I480" i="5"/>
  <c r="I482" i="5"/>
  <c r="I483" i="5"/>
  <c r="I484" i="5"/>
  <c r="I485" i="5"/>
  <c r="I486" i="5"/>
  <c r="I487" i="5"/>
  <c r="I489" i="5"/>
  <c r="I490" i="5"/>
  <c r="I493" i="5"/>
  <c r="I496" i="5"/>
  <c r="I498" i="5"/>
  <c r="I499" i="5"/>
  <c r="I502" i="5"/>
  <c r="I505" i="5"/>
  <c r="I509" i="5"/>
  <c r="I511" i="5"/>
  <c r="I512" i="5"/>
  <c r="I513" i="5"/>
  <c r="I516" i="5"/>
  <c r="I518" i="5"/>
  <c r="I519" i="5"/>
  <c r="I520" i="5"/>
  <c r="I521" i="5"/>
  <c r="I524" i="5"/>
  <c r="I526" i="5"/>
  <c r="I528" i="5"/>
  <c r="I529" i="5"/>
  <c r="I533" i="5"/>
  <c r="I535" i="5"/>
  <c r="I617" i="5"/>
  <c r="I714" i="5"/>
  <c r="I536" i="5"/>
  <c r="I538" i="5"/>
  <c r="I539" i="5"/>
  <c r="I543" i="5"/>
  <c r="I544" i="5"/>
  <c r="I545" i="5"/>
  <c r="I548" i="5"/>
  <c r="I549" i="5"/>
  <c r="I552" i="5"/>
  <c r="I553" i="5"/>
  <c r="I555" i="5"/>
  <c r="I556" i="5"/>
  <c r="I560" i="5"/>
  <c r="I561" i="5"/>
  <c r="I562" i="5"/>
  <c r="I564" i="5"/>
  <c r="I565" i="5"/>
  <c r="I566" i="5"/>
  <c r="I567" i="5"/>
  <c r="I569" i="5"/>
  <c r="I571" i="5"/>
  <c r="I572" i="5"/>
  <c r="I574" i="5"/>
  <c r="I575" i="5"/>
  <c r="I578" i="5"/>
  <c r="I583" i="5"/>
  <c r="I585" i="5"/>
  <c r="I586" i="5"/>
  <c r="I588" i="5"/>
  <c r="I589" i="5"/>
  <c r="I590" i="5"/>
  <c r="I592" i="5"/>
  <c r="I594" i="5"/>
  <c r="I597" i="5"/>
  <c r="I694" i="5"/>
  <c r="I670" i="5"/>
  <c r="I602" i="5"/>
  <c r="I603" i="5"/>
  <c r="I604" i="5"/>
  <c r="I605" i="5"/>
  <c r="I607" i="5"/>
  <c r="I609" i="5"/>
  <c r="I612" i="5"/>
  <c r="I615" i="5"/>
  <c r="I619" i="5"/>
  <c r="I622" i="5"/>
  <c r="I623" i="5"/>
  <c r="I626" i="5"/>
  <c r="I627" i="5"/>
  <c r="I628" i="5"/>
  <c r="I629" i="5"/>
  <c r="I633" i="5"/>
  <c r="I635" i="5"/>
  <c r="I637" i="5"/>
  <c r="I639" i="5"/>
  <c r="I641" i="5"/>
  <c r="I644" i="5"/>
  <c r="I645" i="5"/>
  <c r="I646" i="5"/>
  <c r="I647" i="5"/>
  <c r="I648" i="5"/>
  <c r="I649" i="5"/>
  <c r="I651" i="5"/>
  <c r="I652" i="5"/>
  <c r="I655" i="5"/>
  <c r="I656" i="5"/>
  <c r="I657" i="5"/>
  <c r="I659" i="5"/>
  <c r="I661" i="5"/>
  <c r="I662" i="5"/>
  <c r="I664" i="5"/>
  <c r="I665" i="5"/>
  <c r="I666" i="5"/>
  <c r="I668" i="5"/>
  <c r="I669" i="5"/>
  <c r="I671" i="5"/>
  <c r="I672" i="5"/>
  <c r="I674" i="5"/>
  <c r="I676" i="5"/>
  <c r="I677" i="5"/>
  <c r="I678" i="5"/>
  <c r="I680" i="5"/>
  <c r="I684" i="5"/>
  <c r="I688" i="5"/>
  <c r="I689" i="5"/>
  <c r="I691" i="5"/>
  <c r="I692" i="5"/>
  <c r="I695" i="5"/>
  <c r="I698" i="5"/>
  <c r="I700" i="5"/>
  <c r="I711" i="5"/>
  <c r="I712" i="5"/>
  <c r="I713" i="5"/>
  <c r="F2" i="14"/>
  <c r="C10" i="7"/>
  <c r="H7" i="7"/>
  <c r="D10" i="7"/>
  <c r="H10" i="7"/>
  <c r="E10" i="7"/>
  <c r="F10" i="7"/>
  <c r="G10" i="7"/>
  <c r="B10" i="7"/>
  <c r="I10" i="7"/>
  <c r="AV775" i="8" l="1"/>
  <c r="AU297" i="8"/>
  <c r="AU1023" i="8"/>
  <c r="AU775" i="8"/>
  <c r="AV297" i="8"/>
  <c r="AV1023" i="8"/>
  <c r="AV799" i="8"/>
  <c r="AU421" i="8"/>
  <c r="AV1113" i="8"/>
  <c r="AU1113" i="8"/>
  <c r="AU944" i="8"/>
  <c r="AU307" i="8"/>
  <c r="AU196" i="8"/>
  <c r="AU951" i="8"/>
  <c r="AU267" i="8"/>
  <c r="AV979" i="8"/>
  <c r="AV652" i="8"/>
  <c r="AV875" i="8"/>
  <c r="AV274" i="8"/>
  <c r="AV304" i="8"/>
  <c r="AV1040" i="8"/>
  <c r="AV1000" i="8"/>
  <c r="AV707" i="8"/>
  <c r="AU753" i="8"/>
  <c r="AV118" i="8"/>
  <c r="AV731" i="8"/>
  <c r="AV734" i="8"/>
  <c r="AV506" i="8"/>
  <c r="AV539" i="8"/>
  <c r="AV169" i="8"/>
  <c r="AV1112" i="8"/>
  <c r="AV179" i="8"/>
  <c r="AV181" i="8"/>
  <c r="AV22" i="8"/>
  <c r="AV164" i="8"/>
  <c r="AV129" i="8"/>
  <c r="AV48" i="8"/>
  <c r="AV108" i="8"/>
  <c r="AV285" i="8"/>
  <c r="AV805" i="8"/>
  <c r="AV524" i="8"/>
  <c r="AV79" i="8"/>
  <c r="AV7" i="8"/>
  <c r="AV789" i="8"/>
  <c r="AV1097" i="8"/>
  <c r="AV1016" i="8"/>
  <c r="AV94" i="8"/>
  <c r="AU6" i="8"/>
  <c r="AU879" i="8"/>
  <c r="AU916" i="8"/>
  <c r="AU646" i="8"/>
  <c r="AU618" i="8"/>
  <c r="AU783" i="8"/>
  <c r="AU357" i="8"/>
  <c r="AU1030" i="8"/>
  <c r="AU764" i="8"/>
  <c r="AU329" i="8"/>
  <c r="AU432" i="8"/>
  <c r="AU568" i="8"/>
  <c r="AU488" i="8"/>
  <c r="AU684" i="8"/>
  <c r="AU596" i="8"/>
  <c r="AU1064" i="8"/>
  <c r="AU24" i="8"/>
  <c r="AU532" i="8"/>
  <c r="AU404" i="8"/>
  <c r="AU46" i="8"/>
  <c r="AU510" i="8"/>
  <c r="AV1057" i="8"/>
  <c r="AV192" i="8"/>
  <c r="AV758" i="8"/>
  <c r="AU941" i="8"/>
  <c r="AU908" i="8"/>
  <c r="AU481" i="8"/>
  <c r="AU740" i="8"/>
  <c r="AV1024" i="8"/>
  <c r="AU599" i="8"/>
  <c r="AU188" i="8"/>
  <c r="AU537" i="8"/>
  <c r="AU345" i="8"/>
  <c r="AV545" i="8"/>
  <c r="AV935" i="8"/>
  <c r="AV110" i="8"/>
  <c r="AV432" i="8"/>
  <c r="AV315" i="8"/>
  <c r="AV693" i="8"/>
  <c r="AU875" i="8"/>
  <c r="AU1039" i="8"/>
  <c r="AU836" i="8"/>
  <c r="AU253" i="8"/>
  <c r="AU146" i="8"/>
  <c r="AU540" i="8"/>
  <c r="AU987" i="8"/>
  <c r="AU579" i="8"/>
  <c r="AU958" i="8"/>
  <c r="AU276" i="8"/>
  <c r="AU682" i="8"/>
  <c r="AU171" i="8"/>
  <c r="AU241" i="8"/>
  <c r="AU534" i="8"/>
  <c r="AU675" i="8"/>
  <c r="AU58" i="8"/>
  <c r="AV97" i="8"/>
  <c r="AV728" i="8"/>
  <c r="AV739" i="8"/>
  <c r="AV672" i="8"/>
  <c r="AV454" i="8"/>
  <c r="AV276" i="8"/>
  <c r="AV470" i="8"/>
  <c r="AV231" i="8"/>
  <c r="AV871" i="8"/>
  <c r="AV595" i="8"/>
  <c r="AV511" i="8"/>
  <c r="AV842" i="8"/>
  <c r="AV30" i="8"/>
  <c r="AV370" i="8"/>
  <c r="AV547" i="8"/>
  <c r="AV314" i="8"/>
  <c r="AV168" i="8"/>
  <c r="AV520" i="8"/>
  <c r="AV508" i="8"/>
  <c r="AV95" i="8"/>
  <c r="AV609" i="8"/>
  <c r="AU102" i="8"/>
  <c r="AU839" i="8"/>
  <c r="AU74" i="8"/>
  <c r="AU237" i="8"/>
  <c r="AU299" i="8"/>
  <c r="AU704" i="8"/>
  <c r="AU880" i="8"/>
  <c r="AU20" i="8"/>
  <c r="AU959" i="8"/>
  <c r="AU1038" i="8"/>
  <c r="AU82" i="8"/>
  <c r="AU781" i="8"/>
  <c r="AU385" i="8"/>
  <c r="AU557" i="8"/>
  <c r="AU778" i="8"/>
  <c r="AU455" i="8"/>
  <c r="AU414" i="8"/>
  <c r="AU1094" i="8"/>
  <c r="AU222" i="8"/>
  <c r="AU208" i="8"/>
  <c r="AV612" i="8"/>
  <c r="AV55" i="8"/>
  <c r="AV765" i="8"/>
  <c r="AV139" i="8"/>
  <c r="AV393" i="8"/>
  <c r="AV160" i="8"/>
  <c r="AV33" i="8"/>
  <c r="AV406" i="8"/>
  <c r="AV1033" i="8"/>
  <c r="AV761" i="8"/>
  <c r="AV988" i="8"/>
  <c r="AV479" i="8"/>
  <c r="AV861" i="8"/>
  <c r="AV521" i="8"/>
  <c r="AV664" i="8"/>
  <c r="AV929" i="8"/>
  <c r="AV704" i="8"/>
  <c r="AV175" i="8"/>
  <c r="AV152" i="8"/>
  <c r="AV488" i="8"/>
  <c r="AV857" i="8"/>
  <c r="AV10" i="8"/>
  <c r="AV533" i="8"/>
  <c r="AV931" i="8"/>
  <c r="AV643" i="8"/>
  <c r="AV390" i="8"/>
  <c r="AV910" i="8"/>
  <c r="AV1100" i="8"/>
  <c r="AV644" i="8"/>
  <c r="AV579" i="8"/>
  <c r="AV478" i="8"/>
  <c r="AV736" i="8"/>
  <c r="AV808" i="8"/>
  <c r="AV56" i="8"/>
  <c r="AV883" i="8"/>
  <c r="AV352" i="8"/>
  <c r="AV1089" i="8"/>
  <c r="AV308" i="8"/>
  <c r="AV332" i="8"/>
  <c r="AV1081" i="8"/>
  <c r="AV591" i="8"/>
  <c r="AV646" i="8"/>
  <c r="AV656" i="8"/>
  <c r="AV403" i="8"/>
  <c r="AV605" i="8"/>
  <c r="AV172" i="8"/>
  <c r="AV196" i="8"/>
  <c r="AV949" i="8"/>
  <c r="AV90" i="8"/>
  <c r="AV806" i="8"/>
  <c r="AV203" i="8"/>
  <c r="AV1099" i="8"/>
  <c r="AV476" i="8"/>
  <c r="AV575" i="8"/>
  <c r="AV134" i="8"/>
  <c r="AV510" i="8"/>
  <c r="AV345" i="8"/>
  <c r="AV121" i="8"/>
  <c r="AV1028" i="8"/>
  <c r="AV165" i="8"/>
  <c r="AV720" i="8"/>
  <c r="AV5" i="8"/>
  <c r="AV890" i="8"/>
  <c r="AV324" i="8"/>
  <c r="AV173" i="8"/>
  <c r="AV611" i="8"/>
  <c r="AV655" i="8"/>
  <c r="AV912" i="8"/>
  <c r="AV418" i="8"/>
  <c r="AV123" i="8"/>
  <c r="AV678" i="8"/>
  <c r="AV810" i="8"/>
  <c r="AV9" i="8"/>
  <c r="AV374" i="8"/>
  <c r="AV642" i="8"/>
  <c r="AV602" i="8"/>
  <c r="AV747" i="8"/>
  <c r="AV46" i="8"/>
  <c r="AV411" i="8"/>
  <c r="AV45" i="8"/>
  <c r="AV247" i="8"/>
  <c r="AV893" i="8"/>
  <c r="AV645" i="8"/>
  <c r="AV634" i="8"/>
  <c r="AV229" i="8"/>
  <c r="AV327" i="8"/>
  <c r="AV535" i="8"/>
  <c r="AV197" i="8"/>
  <c r="AV16" i="8"/>
  <c r="AV727" i="8"/>
  <c r="AV1118" i="8"/>
  <c r="AV813" i="8"/>
  <c r="AV993" i="8"/>
  <c r="AV860" i="8"/>
  <c r="AV708" i="8"/>
  <c r="AV583" i="8"/>
  <c r="AV944" i="8"/>
  <c r="AV34" i="8"/>
  <c r="AV629" i="8"/>
  <c r="AV154" i="8"/>
  <c r="AV823" i="8"/>
  <c r="AV409" i="8"/>
  <c r="AV486" i="8"/>
  <c r="AV211" i="8"/>
  <c r="AV559" i="8"/>
  <c r="AV84" i="8"/>
  <c r="AV607" i="8"/>
  <c r="AV226" i="8"/>
  <c r="AV555" i="8"/>
  <c r="AV216" i="8"/>
  <c r="AV715" i="8"/>
  <c r="AV472" i="8"/>
  <c r="AV379" i="8"/>
  <c r="AV562" i="8"/>
  <c r="AV933" i="8"/>
  <c r="AV286" i="8"/>
  <c r="AV149" i="8"/>
  <c r="AV447" i="8"/>
  <c r="AV532" i="8"/>
  <c r="AV162" i="8"/>
  <c r="AV468" i="8"/>
  <c r="AV376" i="8"/>
  <c r="AV657" i="8"/>
  <c r="AV494" i="8"/>
  <c r="AV1066" i="8"/>
  <c r="AV1069" i="8"/>
  <c r="AV52" i="8"/>
  <c r="AV282" i="8"/>
  <c r="AV669" i="8"/>
  <c r="AV65" i="8"/>
  <c r="AV151" i="8"/>
  <c r="AV737" i="8"/>
  <c r="AV951" i="8"/>
  <c r="AV449" i="8"/>
  <c r="AV1088" i="8"/>
  <c r="AV86" i="8"/>
  <c r="AV1027" i="8"/>
  <c r="AV878" i="8"/>
  <c r="AV836" i="8"/>
  <c r="AV177" i="8"/>
  <c r="AV188" i="8"/>
  <c r="AV585" i="8"/>
  <c r="AV26" i="8"/>
  <c r="AV972" i="8"/>
  <c r="AV442" i="8"/>
  <c r="AV1093" i="8"/>
  <c r="AV786" i="8"/>
  <c r="AV837" i="8"/>
  <c r="AV684" i="8"/>
  <c r="AV341" i="8"/>
  <c r="AV803" i="8"/>
  <c r="AV265" i="8"/>
  <c r="AV404" i="8"/>
  <c r="AV869" i="8"/>
  <c r="AV1007" i="8"/>
  <c r="AV334" i="8"/>
  <c r="AV67" i="8"/>
  <c r="AV269" i="8"/>
  <c r="AV528" i="8"/>
  <c r="AV1065" i="8"/>
  <c r="AV372" i="8"/>
  <c r="AV17" i="8"/>
  <c r="AV186" i="8"/>
  <c r="AV1020" i="8"/>
  <c r="AV189" i="8"/>
  <c r="AU611" i="8"/>
  <c r="AU686" i="8"/>
  <c r="AU434" i="8"/>
  <c r="AU554" i="8"/>
  <c r="AU441" i="8"/>
  <c r="AU181" i="8"/>
  <c r="AU251" i="8"/>
  <c r="AU362" i="8"/>
  <c r="AU1088" i="8"/>
  <c r="AU994" i="8"/>
  <c r="AU318" i="8"/>
  <c r="AU1091" i="8"/>
  <c r="AU755" i="8"/>
  <c r="AU927" i="8"/>
  <c r="AU937" i="8"/>
  <c r="AU665" i="8"/>
  <c r="AU428" i="8"/>
  <c r="AU437" i="8"/>
  <c r="AU1018" i="8"/>
  <c r="AU67" i="8"/>
  <c r="AU559" i="8"/>
  <c r="AU210" i="8"/>
  <c r="AU1101" i="8"/>
  <c r="AU135" i="8"/>
  <c r="AU522" i="8"/>
  <c r="AU1112" i="8"/>
  <c r="AU1046" i="8"/>
  <c r="AU718" i="8"/>
  <c r="AU1013" i="8"/>
  <c r="AU415" i="8"/>
  <c r="AU347" i="8"/>
  <c r="AU1065" i="8"/>
  <c r="AU1033" i="8"/>
  <c r="AU815" i="8"/>
  <c r="AU541" i="8"/>
  <c r="AU265" i="8"/>
  <c r="AU218" i="8"/>
  <c r="AU652" i="8"/>
  <c r="AU774" i="8"/>
  <c r="AU814" i="8"/>
  <c r="AU342" i="8"/>
  <c r="AU478" i="8"/>
  <c r="AU411" i="8"/>
  <c r="AU31" i="8"/>
  <c r="AU912" i="8"/>
  <c r="AU828" i="8"/>
  <c r="AU865" i="8"/>
  <c r="AU132" i="8"/>
  <c r="AU612" i="8"/>
  <c r="AU145" i="8"/>
  <c r="AU408" i="8"/>
  <c r="AU669" i="8"/>
  <c r="AU667" i="8"/>
  <c r="AU1025" i="8"/>
  <c r="AU168" i="8"/>
  <c r="AU831" i="8"/>
  <c r="AU460" i="8"/>
  <c r="AU260" i="8"/>
  <c r="AU1022" i="8"/>
  <c r="AU1077" i="8"/>
  <c r="AU979" i="8"/>
  <c r="AU606" i="8"/>
  <c r="AU627" i="8"/>
  <c r="AU1089" i="8"/>
  <c r="AU600" i="8"/>
  <c r="AU49" i="8"/>
  <c r="AU913" i="8"/>
  <c r="AU506" i="8"/>
  <c r="AU165" i="8"/>
  <c r="AU936" i="8"/>
  <c r="AU570" i="8"/>
  <c r="AU379" i="8"/>
  <c r="AU617" i="8"/>
  <c r="AU178" i="8"/>
  <c r="AU448" i="8"/>
  <c r="AU1061" i="8"/>
  <c r="AU608" i="8"/>
  <c r="AU517" i="8"/>
  <c r="AU1100" i="8"/>
  <c r="AU363" i="8"/>
  <c r="AU164" i="8"/>
  <c r="AU221" i="8"/>
  <c r="AU728" i="8"/>
  <c r="AU791" i="8"/>
  <c r="AU957" i="8"/>
  <c r="AU857" i="8"/>
  <c r="AU709" i="8"/>
  <c r="AU406" i="8"/>
  <c r="AU800" i="8"/>
  <c r="AU657" i="8"/>
  <c r="AU893" i="8"/>
  <c r="AU822" i="8"/>
  <c r="AU150" i="8"/>
  <c r="AU104" i="8"/>
  <c r="AU106" i="8"/>
  <c r="AU548" i="8"/>
  <c r="AU693" i="8"/>
  <c r="AU266" i="8"/>
  <c r="AU429" i="8"/>
  <c r="AU287" i="8"/>
  <c r="AU1056" i="8"/>
  <c r="AU966" i="8"/>
  <c r="AU841" i="8"/>
  <c r="AU163" i="8"/>
  <c r="AV1063" i="8"/>
  <c r="AV201" i="8"/>
  <c r="AV60" i="8"/>
  <c r="AV88" i="8"/>
  <c r="AV668" i="8"/>
  <c r="AV12" i="8"/>
  <c r="AV967" i="8"/>
  <c r="AV881" i="8"/>
  <c r="AV259" i="8"/>
  <c r="AV394" i="8"/>
  <c r="AV961" i="8"/>
  <c r="AV991" i="8"/>
  <c r="AV987" i="8"/>
  <c r="AV649" i="8"/>
  <c r="AV544" i="8"/>
  <c r="AV119" i="8"/>
  <c r="AV422" i="8"/>
  <c r="AV800" i="8"/>
  <c r="AV147" i="8"/>
  <c r="AV200" i="8"/>
  <c r="AV603" i="8"/>
  <c r="AV44" i="8"/>
  <c r="AV202" i="8"/>
  <c r="AV263" i="8"/>
  <c r="AV1002" i="8"/>
  <c r="AV768" i="8"/>
  <c r="AV1072" i="8"/>
  <c r="AV924" i="8"/>
  <c r="AV253" i="8"/>
  <c r="AV423" i="8"/>
  <c r="AV193" i="8"/>
  <c r="AV474" i="8"/>
  <c r="AV182" i="8"/>
  <c r="AV840" i="8"/>
  <c r="AV250" i="8"/>
  <c r="AV460" i="8"/>
  <c r="AV1094" i="8"/>
  <c r="AV495" i="8"/>
  <c r="AV527" i="8"/>
  <c r="AV597" i="8"/>
  <c r="AV1108" i="8"/>
  <c r="AV677" i="8"/>
  <c r="AV184" i="8"/>
  <c r="AV930" i="8"/>
  <c r="AV776" i="8"/>
  <c r="AV980" i="8"/>
  <c r="AV383" i="8"/>
  <c r="AV526" i="8"/>
  <c r="AV318" i="8"/>
  <c r="AV279" i="8"/>
  <c r="AV218" i="8"/>
  <c r="AV592" i="8"/>
  <c r="AV300" i="8"/>
  <c r="AV244" i="8"/>
  <c r="AV977" i="8"/>
  <c r="AV916" i="8"/>
  <c r="AV615" i="8"/>
  <c r="AV254" i="8"/>
  <c r="AV434" i="8"/>
  <c r="AV438" i="8"/>
  <c r="AV724" i="8"/>
  <c r="AV57" i="8"/>
  <c r="AV477" i="8"/>
  <c r="AV417" i="8"/>
  <c r="AV733" i="8"/>
  <c r="AV83" i="8"/>
  <c r="AV952" i="8"/>
  <c r="AV399" i="8"/>
  <c r="AV208" i="8"/>
  <c r="AV431" i="8"/>
  <c r="AV1006" i="8"/>
  <c r="AV681" i="8"/>
  <c r="AV689" i="8"/>
  <c r="AV1061" i="8"/>
  <c r="AV416" i="8"/>
  <c r="AV856" i="8"/>
  <c r="AV889" i="8"/>
  <c r="AV531" i="8"/>
  <c r="AV38" i="8"/>
  <c r="AV425" i="8"/>
  <c r="AV261" i="8"/>
  <c r="AV783" i="8"/>
  <c r="AV1070" i="8"/>
  <c r="AV256" i="8"/>
  <c r="AV137" i="8"/>
  <c r="AV384" i="8"/>
  <c r="AV240" i="8"/>
  <c r="AV1034" i="8"/>
  <c r="AV675" i="8"/>
  <c r="AV918" i="8"/>
  <c r="AV554" i="8"/>
  <c r="AV354" i="8"/>
  <c r="AV387" i="8"/>
  <c r="AV321" i="8"/>
  <c r="AV618" i="8"/>
  <c r="AV1075" i="8"/>
  <c r="AV1042" i="8"/>
  <c r="AV902" i="8"/>
  <c r="AV14" i="8"/>
  <c r="AV818" i="8"/>
  <c r="AV206" i="8"/>
  <c r="AV512" i="8"/>
  <c r="AV638" i="8"/>
  <c r="AV245" i="8"/>
  <c r="AV788" i="8"/>
  <c r="AV501" i="8"/>
  <c r="AV238" i="8"/>
  <c r="AV566" i="8"/>
  <c r="AV312" i="8"/>
  <c r="AV466" i="8"/>
  <c r="AV1078" i="8"/>
  <c r="AV42" i="8"/>
  <c r="AV663" i="8"/>
  <c r="AV706" i="8"/>
  <c r="AV639" i="8"/>
  <c r="AV213" i="8"/>
  <c r="AV901" i="8"/>
  <c r="AV1073" i="8"/>
  <c r="AV298" i="8"/>
  <c r="AV320" i="8"/>
  <c r="AV516" i="8"/>
  <c r="AV522" i="8"/>
  <c r="AV443" i="8"/>
  <c r="AV839" i="8"/>
  <c r="AV278" i="8"/>
  <c r="AV864" i="8"/>
  <c r="AV1056" i="8"/>
  <c r="AV104" i="8"/>
  <c r="AV619" i="8"/>
  <c r="AV68" i="8"/>
  <c r="AV868" i="8"/>
  <c r="AV850" i="8"/>
  <c r="AV223" i="8"/>
  <c r="AV614" i="8"/>
  <c r="AV20" i="8"/>
  <c r="AV96" i="8"/>
  <c r="AV252" i="8"/>
  <c r="AV430" i="8"/>
  <c r="AV973" i="8"/>
  <c r="AV190" i="8"/>
  <c r="AV600" i="8"/>
  <c r="AV239" i="8"/>
  <c r="AV43" i="8"/>
  <c r="AV556" i="8"/>
  <c r="AV54" i="8"/>
  <c r="AV4" i="8"/>
  <c r="AV1053" i="8"/>
  <c r="AV309" i="8"/>
  <c r="AV498" i="8"/>
  <c r="AV745" i="8"/>
  <c r="AV674" i="8"/>
  <c r="AV62" i="8"/>
  <c r="AV821" i="8"/>
  <c r="AV781" i="8"/>
  <c r="AV126" i="8"/>
  <c r="AV107" i="8"/>
  <c r="AV323" i="8"/>
  <c r="AV115" i="8"/>
  <c r="AV329" i="8"/>
  <c r="AV437" i="8"/>
  <c r="AV998" i="8"/>
  <c r="AV625" i="8"/>
  <c r="AV504" i="8"/>
  <c r="AV854" i="8"/>
  <c r="AV242" i="8"/>
  <c r="AV214" i="8"/>
  <c r="AV802" i="8"/>
  <c r="AV117" i="8"/>
  <c r="AV851" i="8"/>
  <c r="AV938" i="8"/>
  <c r="AV743" i="8"/>
  <c r="AV475" i="8"/>
  <c r="AV936" i="8"/>
  <c r="AV338" i="8"/>
  <c r="AV163" i="8"/>
  <c r="AV913" i="8"/>
  <c r="AV954" i="8"/>
  <c r="AV1030" i="8"/>
  <c r="AV593" i="8"/>
  <c r="AV817" i="8"/>
  <c r="AV766" i="8"/>
  <c r="AV754" i="8"/>
  <c r="AV492" i="8"/>
  <c r="AV941" i="8"/>
  <c r="AV971" i="8"/>
  <c r="AV1032" i="8"/>
  <c r="AV718" i="8"/>
  <c r="AV584" i="8"/>
  <c r="AV1039" i="8"/>
  <c r="AV779" i="8"/>
  <c r="AV349" i="8"/>
  <c r="AV262" i="8"/>
  <c r="AV943" i="8"/>
  <c r="AV613" i="8"/>
  <c r="AV529" i="8"/>
  <c r="AV482" i="8"/>
  <c r="AV691" i="8"/>
  <c r="AV1060" i="8"/>
  <c r="AV131" i="8"/>
  <c r="AV388" i="8"/>
  <c r="AV986" i="8"/>
  <c r="AV1022" i="8"/>
  <c r="AV275" i="8"/>
  <c r="AV125" i="8"/>
  <c r="AV421" i="8"/>
  <c r="AV319" i="8"/>
  <c r="AV729" i="8"/>
  <c r="AV624" i="8"/>
  <c r="AV659" i="8"/>
  <c r="AV908" i="8"/>
  <c r="AV180" i="8"/>
  <c r="AV209" i="8"/>
  <c r="AV37" i="8"/>
  <c r="AV866" i="8"/>
  <c r="AV106" i="8"/>
  <c r="AV11" i="8"/>
  <c r="AV887" i="8"/>
  <c r="AV791" i="8"/>
  <c r="AV15" i="8"/>
  <c r="AV336" i="8"/>
  <c r="AV51" i="8"/>
  <c r="AV709" i="8"/>
  <c r="AV317" i="8"/>
  <c r="AV662" i="8"/>
  <c r="AV571" i="8"/>
  <c r="AV767" i="8"/>
  <c r="AV886" i="8"/>
  <c r="AV19" i="8"/>
  <c r="AV433" i="8"/>
  <c r="AV246" i="8"/>
  <c r="AV782" i="8"/>
  <c r="AV688" i="8"/>
  <c r="AV407" i="8"/>
  <c r="AV654" i="8"/>
  <c r="AV699" i="8"/>
  <c r="AV1038" i="8"/>
  <c r="AV711" i="8"/>
  <c r="AV801" i="8"/>
  <c r="AV371" i="8"/>
  <c r="AV822" i="8"/>
  <c r="AV132" i="8"/>
  <c r="AV892" i="8"/>
  <c r="AV3" i="8"/>
  <c r="AV436" i="8"/>
  <c r="AV906" i="8"/>
  <c r="AV455" i="8"/>
  <c r="AV428" i="8"/>
  <c r="AV402" i="8"/>
  <c r="AV636" i="8"/>
  <c r="AV380" i="8"/>
  <c r="AV928" i="8"/>
  <c r="AV257" i="8"/>
  <c r="AV1014" i="8"/>
  <c r="AV467" i="8"/>
  <c r="AV849" i="8"/>
  <c r="AV843" i="8"/>
  <c r="AV1021" i="8"/>
  <c r="AV891" i="8"/>
  <c r="AV753" i="8"/>
  <c r="AV198" i="8"/>
  <c r="AV1074" i="8"/>
  <c r="AV375" i="8"/>
  <c r="AV397" i="8"/>
  <c r="AV204" i="8"/>
  <c r="AV1095" i="8"/>
  <c r="AV385" i="8"/>
  <c r="AV307" i="8"/>
  <c r="AV852" i="8"/>
  <c r="AV771" i="8"/>
  <c r="AV503" i="8"/>
  <c r="AV574" i="8"/>
  <c r="AV553" i="8"/>
  <c r="AV87" i="8"/>
  <c r="AV989" i="8"/>
  <c r="AV879" i="8"/>
  <c r="AV489" i="8"/>
  <c r="AV882" i="8"/>
  <c r="AV191" i="8"/>
  <c r="AV1086" i="8"/>
  <c r="AV565" i="8"/>
  <c r="AV606" i="8"/>
  <c r="AV1059" i="8"/>
  <c r="AV63" i="8"/>
  <c r="AV915" i="8"/>
  <c r="AV514" i="8"/>
  <c r="AV408" i="8"/>
  <c r="AV735" i="8"/>
  <c r="AV855" i="8"/>
  <c r="AV322" i="8"/>
  <c r="AV732" i="8"/>
  <c r="AV992" i="8"/>
  <c r="AV750" i="8"/>
  <c r="AV1096" i="8"/>
  <c r="AV103" i="8"/>
  <c r="AV113" i="8"/>
  <c r="AV590" i="8"/>
  <c r="AV978" i="8"/>
  <c r="AV586" i="8"/>
  <c r="AV458" i="8"/>
  <c r="AV400" i="8"/>
  <c r="AV293" i="8"/>
  <c r="AV346" i="8"/>
  <c r="AV960" i="8"/>
  <c r="AV895" i="8"/>
  <c r="AV361" i="8"/>
  <c r="AV519" i="8"/>
  <c r="AV1005" i="8"/>
  <c r="AV670" i="8"/>
  <c r="AV594" i="8"/>
  <c r="AV1015" i="8"/>
  <c r="AV509" i="8"/>
  <c r="AV561" i="8"/>
  <c r="AV161" i="8"/>
  <c r="AV746" i="8"/>
  <c r="AV80" i="8"/>
  <c r="AV723" i="8"/>
  <c r="AV507" i="8"/>
  <c r="AV171" i="8"/>
  <c r="AV8" i="8"/>
  <c r="AV811" i="8"/>
  <c r="AV947" i="8"/>
  <c r="AV885" i="8"/>
  <c r="AV491" i="8"/>
  <c r="AV105" i="8"/>
  <c r="AV847" i="8"/>
  <c r="AV100" i="8"/>
  <c r="AV155" i="8"/>
  <c r="AV78" i="8"/>
  <c r="AV785" i="8"/>
  <c r="AV1091" i="8"/>
  <c r="AV926" i="8"/>
  <c r="AV120" i="8"/>
  <c r="AV1106" i="8"/>
  <c r="AV386" i="8"/>
  <c r="AV1044" i="8"/>
  <c r="AV148" i="8"/>
  <c r="AV969" i="8"/>
  <c r="AV135" i="8"/>
  <c r="AV77" i="8"/>
  <c r="AV937" i="8"/>
  <c r="AV1018" i="8"/>
  <c r="AV358" i="8"/>
  <c r="AV1071" i="8"/>
  <c r="AV210" i="8"/>
  <c r="AV136" i="8"/>
  <c r="AV178" i="8"/>
  <c r="AV153" i="8"/>
  <c r="AV305" i="8"/>
  <c r="AV389" i="8"/>
  <c r="AV572" i="8"/>
  <c r="AV133" i="8"/>
  <c r="AV93" i="8"/>
  <c r="AV816" i="8"/>
  <c r="AV835" i="8"/>
  <c r="AV975" i="8"/>
  <c r="AV795" i="8"/>
  <c r="AV830" i="8"/>
  <c r="AV884" i="8"/>
  <c r="AV427" i="8"/>
  <c r="AV23" i="8"/>
  <c r="AV405" i="8"/>
  <c r="AV923" i="8"/>
  <c r="AV82" i="8"/>
  <c r="AV429" i="8"/>
  <c r="AV99" i="8"/>
  <c r="AV381" i="8"/>
  <c r="AV1009" i="8"/>
  <c r="AV294" i="8"/>
  <c r="AV453" i="8"/>
  <c r="AV705" i="8"/>
  <c r="AV858" i="8"/>
  <c r="AV703" i="8"/>
  <c r="AV633" i="8"/>
  <c r="AV608" i="8"/>
  <c r="AV809" i="8"/>
  <c r="AV1049" i="8"/>
  <c r="AV31" i="8"/>
  <c r="AV550" i="8"/>
  <c r="AV463" i="8"/>
  <c r="AV824" i="8"/>
  <c r="AV685" i="8"/>
  <c r="AV140" i="8"/>
  <c r="AV872" i="8"/>
  <c r="AV996" i="8"/>
  <c r="AV874" i="8"/>
  <c r="AV841" i="8"/>
  <c r="AV588" i="8"/>
  <c r="AV798" i="8"/>
  <c r="AV1019" i="8"/>
  <c r="AV72" i="8"/>
  <c r="AV490" i="8"/>
  <c r="AV122" i="8"/>
  <c r="AV714" i="8"/>
  <c r="AV398" i="8"/>
  <c r="AV651" i="8"/>
  <c r="AV27" i="8"/>
  <c r="AV13" i="8"/>
  <c r="AV241" i="8"/>
  <c r="AV538" i="8"/>
  <c r="AV631" i="8"/>
  <c r="AV130" i="8"/>
  <c r="AV481" i="8"/>
  <c r="AV570" i="8"/>
  <c r="AV580" i="8"/>
  <c r="AV446" i="8"/>
  <c r="AV536" i="8"/>
  <c r="AV302" i="8"/>
  <c r="AV698" i="8"/>
  <c r="AV617" i="8"/>
  <c r="AV738" i="8"/>
  <c r="AV517" i="8"/>
  <c r="AV1092" i="8"/>
  <c r="AV296" i="8"/>
  <c r="AV632" i="8"/>
  <c r="AV325" i="8"/>
  <c r="AV994" i="8"/>
  <c r="AV1083" i="8"/>
  <c r="AV445" i="8"/>
  <c r="AV797" i="8"/>
  <c r="AV18" i="8"/>
  <c r="AV576" i="8"/>
  <c r="AV964" i="8"/>
  <c r="AV228" i="8"/>
  <c r="AV564" i="8"/>
  <c r="AV560" i="8"/>
  <c r="AV658" i="8"/>
  <c r="AV793" i="8"/>
  <c r="AV156" i="8"/>
  <c r="AV21" i="8"/>
  <c r="AV1102" i="8"/>
  <c r="AV587" i="8"/>
  <c r="AV248" i="8"/>
  <c r="AV339" i="8"/>
  <c r="AV716" i="8"/>
  <c r="AV426" i="8"/>
  <c r="AV896" i="8"/>
  <c r="AV888" i="8"/>
  <c r="AV146" i="8"/>
  <c r="AV773" i="8"/>
  <c r="AV721" i="8"/>
  <c r="AV497" i="8"/>
  <c r="AV367" i="8"/>
  <c r="AV450" i="8"/>
  <c r="AV59" i="8"/>
  <c r="AV47" i="8"/>
  <c r="AV143" i="8"/>
  <c r="AV1047" i="8"/>
  <c r="AV287" i="8"/>
  <c r="AV582" i="8"/>
  <c r="AV264" i="8"/>
  <c r="AV109" i="8"/>
  <c r="AV283" i="8"/>
  <c r="AV232" i="8"/>
  <c r="AV660" i="8"/>
  <c r="AV925" i="8"/>
  <c r="AV50" i="8"/>
  <c r="AV742" i="8"/>
  <c r="AV424" i="8"/>
  <c r="AV420" i="8"/>
  <c r="AV921" i="8"/>
  <c r="AV1114" i="8"/>
  <c r="AV237" i="8"/>
  <c r="AV350" i="8"/>
  <c r="AV755" i="8"/>
  <c r="AV1031" i="8"/>
  <c r="AV114" i="8"/>
  <c r="AV962" i="8"/>
  <c r="AV719" i="8"/>
  <c r="AV604" i="8"/>
  <c r="AV74" i="8"/>
  <c r="AV725" i="8"/>
  <c r="AV355" i="8"/>
  <c r="AV622" i="8"/>
  <c r="AV1062" i="8"/>
  <c r="AV796" i="8"/>
  <c r="AV1013" i="8"/>
  <c r="AV870" i="8"/>
  <c r="AV911" i="8"/>
  <c r="AV784" i="8"/>
  <c r="AV1079" i="8"/>
  <c r="AV1001" i="8"/>
  <c r="AV373" i="8"/>
  <c r="AV569" i="8"/>
  <c r="AV953" i="8"/>
  <c r="AV599" i="8"/>
  <c r="AV306" i="8"/>
  <c r="AV195" i="8"/>
  <c r="AV343" i="8"/>
  <c r="AV744" i="8"/>
  <c r="AV995" i="8"/>
  <c r="AV480" i="8"/>
  <c r="AV865" i="8"/>
  <c r="AV493" i="8"/>
  <c r="AV573" i="8"/>
  <c r="AV289" i="8"/>
  <c r="AV183" i="8"/>
  <c r="AV756" i="8"/>
  <c r="AV1041" i="8"/>
  <c r="AV730" i="8"/>
  <c r="AV227" i="8"/>
  <c r="AV124" i="8"/>
  <c r="AV1077" i="8"/>
  <c r="AV904" i="8"/>
  <c r="AV369" i="8"/>
  <c r="AV647" i="8"/>
  <c r="AV769" i="8"/>
  <c r="AV862" i="8"/>
  <c r="AV1117" i="8"/>
  <c r="AV205" i="8"/>
  <c r="AV440" i="8"/>
  <c r="AV712" i="8"/>
  <c r="AV948" i="8"/>
  <c r="AV413" i="8"/>
  <c r="AV28" i="8"/>
  <c r="AV620" i="8"/>
  <c r="AV362" i="8"/>
  <c r="AV395" i="8"/>
  <c r="AV71" i="8"/>
  <c r="AV1064" i="8"/>
  <c r="AV648" i="8"/>
  <c r="AV1052" i="8"/>
  <c r="AV116" i="8"/>
  <c r="AV984" i="8"/>
  <c r="AV1087" i="8"/>
  <c r="AV601" i="8"/>
  <c r="AV682" i="8"/>
  <c r="AV39" i="8"/>
  <c r="AV983" i="8"/>
  <c r="AV710" i="8"/>
  <c r="AV686" i="8"/>
  <c r="AV356" i="8"/>
  <c r="AV812" i="8"/>
  <c r="AV697" i="8"/>
  <c r="AV917" i="8"/>
  <c r="AV271" i="8"/>
  <c r="AV157" i="8"/>
  <c r="AV41" i="8"/>
  <c r="AV1026" i="8"/>
  <c r="AV377" i="8"/>
  <c r="AV359" i="8"/>
  <c r="AV221" i="8"/>
  <c r="AV70" i="8"/>
  <c r="AV577" i="8"/>
  <c r="AV92" i="8"/>
  <c r="AV313" i="8"/>
  <c r="AV144" i="8"/>
  <c r="AV220" i="8"/>
  <c r="AV145" i="8"/>
  <c r="AV342" i="8"/>
  <c r="AV1010" i="8"/>
  <c r="AV513" i="8"/>
  <c r="AV451" i="8"/>
  <c r="AV853" i="8"/>
  <c r="AV702" i="8"/>
  <c r="AV687" i="8"/>
  <c r="AV542" i="8"/>
  <c r="AV187" i="8"/>
  <c r="AV496" i="8"/>
  <c r="AV596" i="8"/>
  <c r="AV410" i="8"/>
  <c r="AV1035" i="8"/>
  <c r="AV999" i="8"/>
  <c r="AV24" i="8"/>
  <c r="AV1076" i="8"/>
  <c r="AV396" i="8"/>
  <c r="AV53" i="8"/>
  <c r="AV441" i="8"/>
  <c r="AV233" i="8"/>
  <c r="AV626" i="8"/>
  <c r="AV435" i="8"/>
  <c r="AV551" i="8"/>
  <c r="AV29" i="8"/>
  <c r="AV452" i="8"/>
  <c r="AV1109" i="8"/>
  <c r="AV75" i="8"/>
  <c r="AV176" i="8"/>
  <c r="AV982" i="8"/>
  <c r="AV523" i="8"/>
  <c r="AV158" i="8"/>
  <c r="AV1107" i="8"/>
  <c r="AV974" i="8"/>
  <c r="AV1043" i="8"/>
  <c r="AV301" i="8"/>
  <c r="AV366" i="8"/>
  <c r="AV558" i="8"/>
  <c r="AV1037" i="8"/>
  <c r="AV1048" i="8"/>
  <c r="AV1008" i="8"/>
  <c r="AV764" i="8"/>
  <c r="AV1103" i="8"/>
  <c r="AV1104" i="8"/>
  <c r="AV255" i="8"/>
  <c r="AV772" i="8"/>
  <c r="AV976" i="8"/>
  <c r="AV277" i="8"/>
  <c r="AV270" i="8"/>
  <c r="AV251" i="8"/>
  <c r="AV826" i="8"/>
  <c r="AV337" i="8"/>
  <c r="AV382" i="8"/>
  <c r="AV1017" i="8"/>
  <c r="AV981" i="8"/>
  <c r="AV537" i="8"/>
  <c r="AV661" i="8"/>
  <c r="AV846" i="8"/>
  <c r="AV295" i="8"/>
  <c r="AV392" i="8"/>
  <c r="AV628" i="8"/>
  <c r="AV740" i="8"/>
  <c r="AV778" i="8"/>
  <c r="AV212" i="8"/>
  <c r="AV557" i="8"/>
  <c r="AV348" i="8"/>
  <c r="AV1045" i="8"/>
  <c r="AV848" i="8"/>
  <c r="AV364" i="8"/>
  <c r="AV679" i="8"/>
  <c r="AV898" i="8"/>
  <c r="AV548" i="8"/>
  <c r="AV759" i="8"/>
  <c r="AV922" i="8"/>
  <c r="AV1115" i="8"/>
  <c r="AV1105" i="8"/>
  <c r="AV1029" i="8"/>
  <c r="AV32" i="8"/>
  <c r="AV347" i="8"/>
  <c r="AV568" i="8"/>
  <c r="AV85" i="8"/>
  <c r="AV401" i="8"/>
  <c r="AV333" i="8"/>
  <c r="AV456" i="8"/>
  <c r="AV838" i="8"/>
  <c r="AV36" i="8"/>
  <c r="AV958" i="8"/>
  <c r="AV378" i="8"/>
  <c r="AV970" i="8"/>
  <c r="AV549" i="8"/>
  <c r="AV236" i="8"/>
  <c r="AV956" i="8"/>
  <c r="AV690" i="8"/>
  <c r="AV170" i="8"/>
  <c r="AV351" i="8"/>
  <c r="AV66" i="8"/>
  <c r="AV828" i="8"/>
  <c r="AV751" i="8"/>
  <c r="AV598" i="8"/>
  <c r="AV845" i="8"/>
  <c r="AV76" i="8"/>
  <c r="AV111" i="8"/>
  <c r="AV616" i="8"/>
  <c r="AV185" i="8"/>
  <c r="AV260" i="8"/>
  <c r="AV955" i="8"/>
  <c r="AV6" i="8"/>
  <c r="AV713" i="8"/>
  <c r="AV877" i="8"/>
  <c r="AV1116" i="8"/>
  <c r="AV760" i="8"/>
  <c r="AV1111" i="8"/>
  <c r="AV1080" i="8"/>
  <c r="AV667" i="8"/>
  <c r="AV414" i="8"/>
  <c r="AV752" i="8"/>
  <c r="AV415" i="8"/>
  <c r="AV101" i="8"/>
  <c r="AV98" i="8"/>
  <c r="AV1003" i="8"/>
  <c r="AV748" i="8"/>
  <c r="AV243" i="8"/>
  <c r="AV1110" i="8"/>
  <c r="AV363" i="8"/>
  <c r="AV907" i="8"/>
  <c r="AV81" i="8"/>
  <c r="AV141" i="8"/>
  <c r="AV360" i="8"/>
  <c r="AV167" i="8"/>
  <c r="AV112" i="8"/>
  <c r="AV127" i="8"/>
  <c r="AV272" i="8"/>
  <c r="AV567" i="8"/>
  <c r="AV834" i="8"/>
  <c r="AV540" i="8"/>
  <c r="AV641" i="8"/>
  <c r="AV1055" i="8"/>
  <c r="AV894" i="8"/>
  <c r="AV927" i="8"/>
  <c r="AV934" i="8"/>
  <c r="AV444" i="8"/>
  <c r="AV777" i="8"/>
  <c r="AV485" i="8"/>
  <c r="AV578" i="8"/>
  <c r="AV448" i="8"/>
  <c r="AV288" i="8"/>
  <c r="AV820" i="8"/>
  <c r="AV814" i="8"/>
  <c r="AV950" i="8"/>
  <c r="AV696" i="8"/>
  <c r="AV1098" i="8"/>
  <c r="AV500" i="8"/>
  <c r="AV683" i="8"/>
  <c r="AV563" i="8"/>
  <c r="AV957" i="8"/>
  <c r="AV640" i="8"/>
  <c r="AV621" i="8"/>
  <c r="AV985" i="8"/>
  <c r="AV990" i="8"/>
  <c r="AV391" i="8"/>
  <c r="AV726" i="8"/>
  <c r="AV653" i="8"/>
  <c r="AV635" i="8"/>
  <c r="AV235" i="8"/>
  <c r="AV40" i="8"/>
  <c r="AV303" i="8"/>
  <c r="AV61" i="8"/>
  <c r="AV804" i="8"/>
  <c r="AV666" i="8"/>
  <c r="AV919" i="8"/>
  <c r="AV462" i="8"/>
  <c r="AV150" i="8"/>
  <c r="AV142" i="8"/>
  <c r="AV340" i="8"/>
  <c r="AV465" i="8"/>
  <c r="AV859" i="8"/>
  <c r="AV331" i="8"/>
  <c r="AV794" i="8"/>
  <c r="AV807" i="8"/>
  <c r="AV199" i="8"/>
  <c r="AV790" i="8"/>
  <c r="AV1085" i="8"/>
  <c r="AV825" i="8"/>
  <c r="AV997" i="8"/>
  <c r="AV665" i="8"/>
  <c r="AV827" i="8"/>
  <c r="AV73" i="8"/>
  <c r="AV471" i="8"/>
  <c r="AV464" i="8"/>
  <c r="AV792" i="8"/>
  <c r="AV1004" i="8"/>
  <c r="AV920" i="8"/>
  <c r="AV365" i="8"/>
  <c r="AV258" i="8"/>
  <c r="AV717" i="8"/>
  <c r="AV867" i="8"/>
  <c r="AV266" i="8"/>
  <c r="AV968" i="8"/>
  <c r="AV1012" i="8"/>
  <c r="AV469" i="8"/>
  <c r="AV543" i="8"/>
  <c r="AV741" i="8"/>
  <c r="AV58" i="8"/>
  <c r="AV959" i="8"/>
  <c r="AV623" i="8"/>
  <c r="AV525" i="8"/>
  <c r="AV581" i="8"/>
  <c r="AV1084" i="8"/>
  <c r="AV897" i="8"/>
  <c r="AV1068" i="8"/>
  <c r="AV819" i="8"/>
  <c r="AV281" i="8"/>
  <c r="AV515" i="8"/>
  <c r="AV832" i="8"/>
  <c r="AV328" i="8"/>
  <c r="AV694" i="8"/>
  <c r="AV876" i="8"/>
  <c r="AV1025" i="8"/>
  <c r="AV224" i="8"/>
  <c r="AV787" i="8"/>
  <c r="AV353" i="8"/>
  <c r="AV932" i="8"/>
  <c r="AV749" i="8"/>
  <c r="AV217" i="8"/>
  <c r="AV267" i="8"/>
  <c r="AV1067" i="8"/>
  <c r="AV174" i="8"/>
  <c r="AV344" i="8"/>
  <c r="AV1011" i="8"/>
  <c r="AV692" i="8"/>
  <c r="AV1051" i="8"/>
  <c r="AV770" i="8"/>
  <c r="AV357" i="8"/>
  <c r="AV757" i="8"/>
  <c r="AV419" i="8"/>
  <c r="AV541" i="8"/>
  <c r="AV546" i="8"/>
  <c r="AV299" i="8"/>
  <c r="AV650" i="8"/>
  <c r="AV909" i="8"/>
  <c r="AV461" i="8"/>
  <c r="AV1058" i="8"/>
  <c r="AV829" i="8"/>
  <c r="AV499" i="8"/>
  <c r="AV833" i="8"/>
  <c r="AV89" i="8"/>
  <c r="AV873" i="8"/>
  <c r="AV899" i="8"/>
  <c r="AV627" i="8"/>
  <c r="AV49" i="8"/>
  <c r="AV268" i="8"/>
  <c r="AV762" i="8"/>
  <c r="AV1101" i="8"/>
  <c r="AV722" i="8"/>
  <c r="AV1036" i="8"/>
  <c r="AV326" i="8"/>
  <c r="AV676" i="8"/>
  <c r="AV637" i="8"/>
  <c r="AV439" i="8"/>
  <c r="AV774" i="8"/>
  <c r="AV763" i="8"/>
  <c r="AV25" i="8"/>
  <c r="AV700" i="8"/>
  <c r="AV589" i="8"/>
  <c r="AV844" i="8"/>
  <c r="AV487" i="8"/>
  <c r="AV1050" i="8"/>
  <c r="AV207" i="8"/>
  <c r="AV695" i="8"/>
  <c r="AV484" i="8"/>
  <c r="AV219" i="8"/>
  <c r="AV502" i="8"/>
  <c r="AV966" i="8"/>
  <c r="AV1082" i="8"/>
  <c r="AV194" i="8"/>
  <c r="AV1090" i="8"/>
  <c r="AV914" i="8"/>
  <c r="AV965" i="8"/>
  <c r="AV939" i="8"/>
  <c r="AV69" i="8"/>
  <c r="AV630" i="8"/>
  <c r="AV1054" i="8"/>
  <c r="AV946" i="8"/>
  <c r="AV680" i="8"/>
  <c r="AV903" i="8"/>
  <c r="AV945" i="8"/>
  <c r="AV222" i="8"/>
  <c r="AV368" i="8"/>
  <c r="AV273" i="8"/>
  <c r="AV473" i="8"/>
  <c r="AV311" i="8"/>
  <c r="AV166" i="8"/>
  <c r="AV905" i="8"/>
  <c r="AV292" i="8"/>
  <c r="AV234" i="8"/>
  <c r="AV534" i="8"/>
  <c r="AV671" i="8"/>
  <c r="AV310" i="8"/>
  <c r="AV102" i="8"/>
  <c r="AV940" i="8"/>
  <c r="AV316" i="8"/>
  <c r="AV249" i="8"/>
  <c r="AV291" i="8"/>
  <c r="AV815" i="8"/>
  <c r="AV963" i="8"/>
  <c r="AV290" i="8"/>
  <c r="AV159" i="8"/>
  <c r="AV780" i="8"/>
  <c r="AV128" i="8"/>
  <c r="AV335" i="8"/>
  <c r="AV230" i="8"/>
  <c r="AV831" i="8"/>
  <c r="AV1046" i="8"/>
  <c r="AV225" i="8"/>
  <c r="AV459" i="8"/>
  <c r="AV138" i="8"/>
  <c r="AV863" i="8"/>
  <c r="AV91" i="8"/>
  <c r="AV35" i="8"/>
  <c r="AV284" i="8"/>
  <c r="AV880" i="8"/>
  <c r="AV518" i="8"/>
  <c r="AV610" i="8"/>
  <c r="AV280" i="8"/>
  <c r="AV457" i="8"/>
  <c r="AV483" i="8"/>
  <c r="AV530" i="8"/>
  <c r="AV942" i="8"/>
  <c r="AV215" i="8"/>
  <c r="AV701" i="8"/>
  <c r="AV552" i="8"/>
  <c r="AV505" i="8"/>
  <c r="AV673" i="8"/>
  <c r="AV412" i="8"/>
  <c r="AV330" i="8"/>
  <c r="AV64" i="8"/>
  <c r="AU649" i="8"/>
  <c r="AU771" i="8"/>
  <c r="AU634" i="8"/>
  <c r="AU263" i="8"/>
  <c r="AU1108" i="8"/>
  <c r="AU160" i="8"/>
  <c r="AU797" i="8"/>
  <c r="AU573" i="8"/>
  <c r="AU752" i="8"/>
  <c r="AU242" i="8"/>
  <c r="AU847" i="8"/>
  <c r="AU364" i="8"/>
  <c r="AU766" i="8"/>
  <c r="AU796" i="8"/>
  <c r="AU777" i="8"/>
  <c r="AU635" i="8"/>
  <c r="AU433" i="8"/>
  <c r="AU1069" i="8"/>
  <c r="AU938" i="8"/>
  <c r="AU83" i="8"/>
  <c r="AU730" i="8"/>
  <c r="AU992" i="8"/>
  <c r="AU452" i="8"/>
  <c r="AU945" i="8"/>
  <c r="AU902" i="8"/>
  <c r="AU124" i="8"/>
  <c r="AU550" i="8"/>
  <c r="AU518" i="8"/>
  <c r="AU456" i="8"/>
  <c r="AU629" i="8"/>
  <c r="AU980" i="8"/>
  <c r="AU631" i="8"/>
  <c r="AU670" i="8"/>
  <c r="AU131" i="8"/>
  <c r="AU640" i="8"/>
  <c r="AU660" i="8"/>
  <c r="AU194" i="8"/>
  <c r="AU331" i="8"/>
  <c r="AU889" i="8"/>
  <c r="AU692" i="8"/>
  <c r="AU418" i="8"/>
  <c r="AU779" i="8"/>
  <c r="AU246" i="8"/>
  <c r="AU293" i="8"/>
  <c r="AU187" i="8"/>
  <c r="AU1027" i="8"/>
  <c r="AU754" i="8"/>
  <c r="AU390" i="8"/>
  <c r="AU748" i="8"/>
  <c r="AU833" i="8"/>
  <c r="AU1058" i="8"/>
  <c r="AU172" i="8"/>
  <c r="AU840" i="8"/>
  <c r="AU462" i="8"/>
  <c r="AU446" i="8"/>
  <c r="AU109" i="8"/>
  <c r="AU773" i="8"/>
  <c r="AU716" i="8"/>
  <c r="AU1003" i="8"/>
  <c r="AU323" i="8"/>
  <c r="AU256" i="8"/>
  <c r="AU248" i="8"/>
  <c r="AU571" i="8"/>
  <c r="AU18" i="8"/>
  <c r="AU107" i="8"/>
  <c r="AU668" i="8"/>
  <c r="AU149" i="8"/>
  <c r="AU272" i="8"/>
  <c r="AU63" i="8"/>
  <c r="AU192" i="8"/>
  <c r="AU1017" i="8"/>
  <c r="AU972" i="8"/>
  <c r="AU894" i="8"/>
  <c r="AU1006" i="8"/>
  <c r="AU868" i="8"/>
  <c r="AU566" i="8"/>
  <c r="AU129" i="8"/>
  <c r="AU1102" i="8"/>
  <c r="AU1062" i="8"/>
  <c r="AU758" i="8"/>
  <c r="AU195" i="8"/>
  <c r="AU659" i="8"/>
  <c r="AU688" i="8"/>
  <c r="AU180" i="8"/>
  <c r="AU623" i="8"/>
  <c r="AU521" i="8"/>
  <c r="AU161" i="8"/>
  <c r="AU1109" i="8"/>
  <c r="AU804" i="8"/>
  <c r="AU658" i="8"/>
  <c r="AU128" i="8"/>
  <c r="AU917" i="8"/>
  <c r="AU1075" i="8"/>
  <c r="AU99" i="8"/>
  <c r="AU729" i="8"/>
  <c r="AU504" i="8"/>
  <c r="AU790" i="8"/>
  <c r="AU1059" i="8"/>
  <c r="AU598" i="8"/>
  <c r="AU638" i="8"/>
  <c r="AU989" i="8"/>
  <c r="AU1024" i="8"/>
  <c r="AU681" i="8"/>
  <c r="AU495" i="8"/>
  <c r="AU153" i="8"/>
  <c r="AU206" i="8"/>
  <c r="AU690" i="8"/>
  <c r="AU343" i="8"/>
  <c r="AU1085" i="8"/>
  <c r="AU487" i="8"/>
  <c r="AU480" i="8"/>
  <c r="AU376" i="8"/>
  <c r="AU89" i="8"/>
  <c r="AU818" i="8"/>
  <c r="AU284" i="8"/>
  <c r="AU10" i="8"/>
  <c r="AU304" i="8"/>
  <c r="AU622" i="8"/>
  <c r="AU314" i="8"/>
  <c r="AU409" i="8"/>
  <c r="AU588" i="8"/>
  <c r="AU885" i="8"/>
  <c r="AU401" i="8"/>
  <c r="AU711" i="8"/>
  <c r="AU1047" i="8"/>
  <c r="AU90" i="8"/>
  <c r="AU359" i="8"/>
  <c r="AU616" i="8"/>
  <c r="AU1114" i="8"/>
  <c r="AU394" i="8"/>
  <c r="AU961" i="8"/>
  <c r="AU601" i="8"/>
  <c r="AU1092" i="8"/>
  <c r="AU110" i="8"/>
  <c r="AU1066" i="8"/>
  <c r="AU118" i="8"/>
  <c r="AU511" i="8"/>
  <c r="AU66" i="8"/>
  <c r="AU1049" i="8"/>
  <c r="AU628" i="8"/>
  <c r="AU420" i="8"/>
  <c r="AU95" i="8"/>
  <c r="AU378" i="8"/>
  <c r="AU484" i="8"/>
  <c r="AU639" i="8"/>
  <c r="AU249" i="8"/>
  <c r="AU609" i="8"/>
  <c r="AU906" i="8"/>
  <c r="AU431" i="8"/>
  <c r="AU950" i="8"/>
  <c r="AU595" i="8"/>
  <c r="AU479" i="8"/>
  <c r="AU1007" i="8"/>
  <c r="AU897" i="8"/>
  <c r="AU901" i="8"/>
  <c r="AU751" i="8"/>
  <c r="AU1019" i="8"/>
  <c r="AU213" i="8"/>
  <c r="AU279" i="8"/>
  <c r="AU832" i="8"/>
  <c r="AU28" i="8"/>
  <c r="AU1029" i="8"/>
  <c r="AU816" i="8"/>
  <c r="AU491" i="8"/>
  <c r="AU243" i="8"/>
  <c r="AU430" i="8"/>
  <c r="AU769" i="8"/>
  <c r="AU1020" i="8"/>
  <c r="AU597" i="8"/>
  <c r="AU925" i="8"/>
  <c r="AU724" i="8"/>
  <c r="AU360" i="8"/>
  <c r="AU368" i="8"/>
  <c r="AU317" i="8"/>
  <c r="AU115" i="8"/>
  <c r="AU122" i="8"/>
  <c r="AU737" i="8"/>
  <c r="AU919" i="8"/>
  <c r="AU918" i="8"/>
  <c r="AU858" i="8"/>
  <c r="AU883" i="8"/>
  <c r="AU699" i="8"/>
  <c r="AU37" i="8"/>
  <c r="AU1099" i="8"/>
  <c r="AU261" i="8"/>
  <c r="AU216" i="8"/>
  <c r="AU268" i="8"/>
  <c r="AU1040" i="8"/>
  <c r="AU93" i="8"/>
  <c r="AU954" i="8"/>
  <c r="AU402" i="8"/>
  <c r="AU315" i="8"/>
  <c r="AU632" i="8"/>
  <c r="AU527" i="8"/>
  <c r="AU1015" i="8"/>
  <c r="AU1105" i="8"/>
  <c r="AU461" i="8"/>
  <c r="AU877" i="8"/>
  <c r="AU125" i="8"/>
  <c r="AU1063" i="8"/>
  <c r="AU882" i="8"/>
  <c r="AU962" i="8"/>
  <c r="AU1083" i="8"/>
  <c r="AU464" i="8"/>
  <c r="AU1082" i="8"/>
  <c r="AU12" i="8"/>
  <c r="AU914" i="8"/>
  <c r="AU864" i="8"/>
  <c r="AU745" i="8"/>
  <c r="AU722" i="8"/>
  <c r="AU269" i="8"/>
  <c r="AU549" i="8"/>
  <c r="AU274" i="8"/>
  <c r="AU40" i="8"/>
  <c r="AU738" i="8"/>
  <c r="AU334" i="8"/>
  <c r="AU630" i="8"/>
  <c r="AU1079" i="8"/>
  <c r="AU440" i="8"/>
  <c r="AU528" i="8"/>
  <c r="AU388" i="8"/>
  <c r="AU782" i="8"/>
  <c r="AU817" i="8"/>
  <c r="AU337" i="8"/>
  <c r="AU375" i="8"/>
  <c r="AU1073" i="8"/>
  <c r="AU335" i="8"/>
  <c r="AU157" i="8"/>
  <c r="AU88" i="8"/>
  <c r="AU474" i="8"/>
  <c r="AU167" i="8"/>
  <c r="AU373" i="8"/>
  <c r="AU473" i="8"/>
  <c r="AU747" i="8"/>
  <c r="AU77" i="8"/>
  <c r="AU776" i="8"/>
  <c r="AU356" i="8"/>
  <c r="AU707" i="8"/>
  <c r="AU605" i="8"/>
  <c r="AU425" i="8"/>
  <c r="AU117" i="8"/>
  <c r="AU127" i="8"/>
  <c r="AU633" i="8"/>
  <c r="AU283" i="8"/>
  <c r="AU998" i="8"/>
  <c r="AU34" i="8"/>
  <c r="AU442" i="8"/>
  <c r="AU834" i="8"/>
  <c r="AU476" i="8"/>
  <c r="AU1080" i="8"/>
  <c r="AU384" i="8"/>
  <c r="AU270" i="8"/>
  <c r="AU413" i="8"/>
  <c r="AU976" i="8"/>
  <c r="AU236" i="8"/>
  <c r="AU544" i="8"/>
  <c r="AU11" i="8"/>
  <c r="AU863" i="8"/>
  <c r="AU111" i="8"/>
  <c r="AU38" i="8"/>
  <c r="AU898" i="8"/>
  <c r="AU593" i="8"/>
  <c r="AU671" i="8"/>
  <c r="AU486" i="8"/>
  <c r="AU148" i="8"/>
  <c r="AU705" i="8"/>
  <c r="AU835" i="8"/>
  <c r="AU228" i="8"/>
  <c r="AU615" i="8"/>
  <c r="AU119" i="8"/>
  <c r="AU1009" i="8"/>
  <c r="AU587" i="8"/>
  <c r="AU262" i="8"/>
  <c r="AU867" i="8"/>
  <c r="AU856" i="8"/>
  <c r="AU986" i="8"/>
  <c r="AU604" i="8"/>
  <c r="AU449" i="8"/>
  <c r="AU888" i="8"/>
  <c r="AU154" i="8"/>
  <c r="AU546" i="8"/>
  <c r="AU70" i="8"/>
  <c r="AU1044" i="8"/>
  <c r="AU290" i="8"/>
  <c r="AU423" i="8"/>
  <c r="AU492" i="8"/>
  <c r="AU750" i="8"/>
  <c r="AU736" i="8"/>
  <c r="AU15" i="8"/>
  <c r="AU762" i="8"/>
  <c r="AU255" i="8"/>
  <c r="AU211" i="8"/>
  <c r="AU545" i="8"/>
  <c r="AU65" i="8"/>
  <c r="AU156" i="8"/>
  <c r="AU252" i="8"/>
  <c r="AU447" i="8"/>
  <c r="AU651" i="8"/>
  <c r="AU683" i="8"/>
  <c r="AU578" i="8"/>
  <c r="AU498" i="8"/>
  <c r="AU73" i="8"/>
  <c r="AU1037" i="8"/>
  <c r="AU405" i="8"/>
  <c r="AU1010" i="8"/>
  <c r="AU907" i="8"/>
  <c r="AU1004" i="8"/>
  <c r="AU296" i="8"/>
  <c r="AU219" i="8"/>
  <c r="AU459" i="8"/>
  <c r="AU543" i="8"/>
  <c r="AU603" i="8"/>
  <c r="AU507" i="8"/>
  <c r="AU173" i="8"/>
  <c r="AU328" i="8"/>
  <c r="AU575" i="8"/>
  <c r="AU123" i="8"/>
  <c r="AU577" i="8"/>
  <c r="AU114" i="8"/>
  <c r="AU232" i="8"/>
  <c r="AU656" i="8"/>
  <c r="AU330" i="8"/>
  <c r="AU281" i="8"/>
  <c r="AU1042" i="8"/>
  <c r="AU198" i="8"/>
  <c r="AU1111" i="8"/>
  <c r="AU1071" i="8"/>
  <c r="AU725" i="8"/>
  <c r="AU964" i="8"/>
  <c r="AU278" i="8"/>
  <c r="AU294" i="8"/>
  <c r="AU1072" i="8"/>
  <c r="AU881" i="8"/>
  <c r="AU569" i="8"/>
  <c r="AU286" i="8"/>
  <c r="AU500" i="8"/>
  <c r="AU905" i="8"/>
  <c r="AU81" i="8"/>
  <c r="AU561" i="8"/>
  <c r="AU592" i="8"/>
  <c r="AU147" i="8"/>
  <c r="AU158" i="8"/>
  <c r="AU556" i="8"/>
  <c r="AU542" i="8"/>
  <c r="AU412" i="8"/>
  <c r="AU339" i="8"/>
  <c r="AU903" i="8"/>
  <c r="AU767" i="8"/>
  <c r="AU469" i="8"/>
  <c r="AU1034" i="8"/>
  <c r="AU75" i="8"/>
  <c r="AU648" i="8"/>
  <c r="AU770" i="8"/>
  <c r="AU200" i="8"/>
  <c r="AU332" i="8"/>
  <c r="AU720" i="8"/>
  <c r="AU516" i="8"/>
  <c r="AU1104" i="8"/>
  <c r="AU239" i="8"/>
  <c r="AU613" i="8"/>
  <c r="AU403" i="8"/>
  <c r="AU444" i="8"/>
  <c r="AU354" i="8"/>
  <c r="AU220" i="8"/>
  <c r="AU39" i="8"/>
  <c r="AU310" i="8"/>
  <c r="AU472" i="8"/>
  <c r="AU53" i="8"/>
  <c r="AU884" i="8"/>
  <c r="AU714" i="8"/>
  <c r="AU513" i="8"/>
  <c r="AU326" i="8"/>
  <c r="AU204" i="8"/>
  <c r="AU8" i="8"/>
  <c r="AU982" i="8"/>
  <c r="AU871" i="8"/>
  <c r="AU453" i="8"/>
  <c r="AU21" i="8"/>
  <c r="AU43" i="8"/>
  <c r="AU1115" i="8"/>
  <c r="AU257" i="8"/>
  <c r="AU821" i="8"/>
  <c r="AU193" i="8"/>
  <c r="AU367" i="8"/>
  <c r="AU855" i="8"/>
  <c r="AU792" i="8"/>
  <c r="AU947" i="8"/>
  <c r="AU466" i="8"/>
  <c r="AU103" i="8"/>
  <c r="AU702" i="8"/>
  <c r="AU1097" i="8"/>
  <c r="AU166" i="8"/>
  <c r="AU731" i="8"/>
  <c r="AU655" i="8"/>
  <c r="AU801" i="8"/>
  <c r="AU802" i="8"/>
  <c r="AU610" i="8"/>
  <c r="AU519" i="8"/>
  <c r="AU1012" i="8"/>
  <c r="AU923" i="8"/>
  <c r="AU620" i="8"/>
  <c r="AU1053" i="8"/>
  <c r="AU697" i="8"/>
  <c r="AU562" i="8"/>
  <c r="AU1074" i="8"/>
  <c r="AU757" i="8"/>
  <c r="AU739" i="8"/>
  <c r="AU199" i="8"/>
  <c r="AU795" i="8"/>
  <c r="AU993" i="8"/>
  <c r="AU155" i="8"/>
  <c r="AU1000" i="8"/>
  <c r="AU29" i="8"/>
  <c r="AU1110" i="8"/>
  <c r="AU50" i="8"/>
  <c r="AU439" i="8"/>
  <c r="AU539" i="8"/>
  <c r="AU949" i="8"/>
  <c r="AU685" i="8"/>
  <c r="AU353" i="8"/>
  <c r="AU355" i="8"/>
  <c r="AU727" i="8"/>
  <c r="AU377" i="8"/>
  <c r="AU454" i="8"/>
  <c r="AU467" i="8"/>
  <c r="AU759" i="8"/>
  <c r="AU743" i="8"/>
  <c r="AU320" i="8"/>
  <c r="AU928" i="8"/>
  <c r="AU1090" i="8"/>
  <c r="AU386" i="8"/>
  <c r="AU501" i="8"/>
  <c r="AU1043" i="8"/>
  <c r="AU1076" i="8"/>
  <c r="AU614" i="8"/>
  <c r="AU565" i="8"/>
  <c r="AU259" i="8"/>
  <c r="AU139" i="8"/>
  <c r="AU1054" i="8"/>
  <c r="AU212" i="8"/>
  <c r="AU574" i="8"/>
  <c r="AU838" i="8"/>
  <c r="AU457" i="8"/>
  <c r="AU5" i="8"/>
  <c r="AU202" i="8"/>
  <c r="AU533" i="8"/>
  <c r="AU436" i="8"/>
  <c r="AU971" i="8"/>
  <c r="AU953" i="8"/>
  <c r="AU530" i="8"/>
  <c r="AU280" i="8"/>
  <c r="AU851" i="8"/>
  <c r="AU365" i="8"/>
  <c r="AU30" i="8"/>
  <c r="AU526" i="8"/>
  <c r="AU523" i="8"/>
  <c r="AU525" i="8"/>
  <c r="AU358" i="8"/>
  <c r="AU3" i="8"/>
  <c r="AU84" i="8"/>
  <c r="AU922" i="8"/>
  <c r="AU932" i="8"/>
  <c r="AU397" i="8"/>
  <c r="AU977" i="8"/>
  <c r="AU463" i="8"/>
  <c r="AU1028" i="8"/>
  <c r="AU830" i="8"/>
  <c r="AU536" i="8"/>
  <c r="AU1036" i="8"/>
  <c r="AU794" i="8"/>
  <c r="AU1002" i="8"/>
  <c r="AU48" i="8"/>
  <c r="AU9" i="8"/>
  <c r="AU250" i="8"/>
  <c r="AU190" i="8"/>
  <c r="AU233" i="8"/>
  <c r="AU443" i="8"/>
  <c r="AU997" i="8"/>
  <c r="AU876" i="8"/>
  <c r="AU520" i="8"/>
  <c r="AU306" i="8"/>
  <c r="AU806" i="8"/>
  <c r="AU842" i="8"/>
  <c r="AU68" i="8"/>
  <c r="AU666" i="8"/>
  <c r="AU661" i="8"/>
  <c r="AU300" i="8"/>
  <c r="AU496" i="8"/>
  <c r="AU493" i="8"/>
  <c r="AU485" i="8"/>
  <c r="AU636" i="8"/>
  <c r="AU185" i="8"/>
  <c r="AU538" i="8"/>
  <c r="AU607" i="8"/>
  <c r="AU130" i="8"/>
  <c r="AU1068" i="8"/>
  <c r="AU169" i="8"/>
  <c r="AU904" i="8"/>
  <c r="AU965" i="8"/>
  <c r="AU732" i="8"/>
  <c r="AU35" i="8"/>
  <c r="AU105" i="8"/>
  <c r="AU1055" i="8"/>
  <c r="AU273" i="8"/>
  <c r="AU1045" i="8"/>
  <c r="AU59" i="8"/>
  <c r="AU191" i="8"/>
  <c r="AU974" i="8"/>
  <c r="AU788" i="8"/>
  <c r="AU254" i="8"/>
  <c r="AU382" i="8"/>
  <c r="AU372" i="8"/>
  <c r="AU742" i="8"/>
  <c r="AU51" i="8"/>
  <c r="AU351" i="8"/>
  <c r="AU383" i="8"/>
  <c r="AU450" i="8"/>
  <c r="AU551" i="8"/>
  <c r="AU967" i="8"/>
  <c r="AU808" i="8"/>
  <c r="AU602" i="8"/>
  <c r="AU810" i="8"/>
  <c r="AU990" i="8"/>
  <c r="AU230" i="8"/>
  <c r="AU590" i="8"/>
  <c r="AU508" i="8"/>
  <c r="AU672" i="8"/>
  <c r="AU878" i="8"/>
  <c r="AU845" i="8"/>
  <c r="AU468" i="8"/>
  <c r="AU214" i="8"/>
  <c r="AU870" i="8"/>
  <c r="AU1078" i="8"/>
  <c r="AU591" i="8"/>
  <c r="AU895" i="8"/>
  <c r="AU761" i="8"/>
  <c r="AU710" i="8"/>
  <c r="AU890" i="8"/>
  <c r="AU641" i="8"/>
  <c r="AU184" i="8"/>
  <c r="AU733" i="8"/>
  <c r="AU891" i="8"/>
  <c r="AU931" i="8"/>
  <c r="AU17" i="8"/>
  <c r="AU319" i="8"/>
  <c r="AU784" i="8"/>
  <c r="AU955" i="8"/>
  <c r="AU42" i="8"/>
  <c r="AU715" i="8"/>
  <c r="AU768" i="8"/>
  <c r="AU584" i="8"/>
  <c r="AU837" i="8"/>
  <c r="AU1001" i="8"/>
  <c r="AU309" i="8"/>
  <c r="AU734" i="8"/>
  <c r="AU926" i="8"/>
  <c r="AU32" i="8"/>
  <c r="AU426" i="8"/>
  <c r="AU625" i="8"/>
  <c r="AU327" i="8"/>
  <c r="AU624" i="8"/>
  <c r="AU956" i="8"/>
  <c r="AU708" i="8"/>
  <c r="AU86" i="8"/>
  <c r="AU502" i="8"/>
  <c r="AU567" i="8"/>
  <c r="AU503" i="8"/>
  <c r="AU866" i="8"/>
  <c r="AU911" i="8"/>
  <c r="AU585" i="8"/>
  <c r="AU13" i="8"/>
  <c r="AU371" i="8"/>
  <c r="AU869" i="8"/>
  <c r="AU369" i="8"/>
  <c r="AU387" i="8"/>
  <c r="AU361" i="8"/>
  <c r="AU824" i="8"/>
  <c r="AU177" i="8"/>
  <c r="AU1081" i="8"/>
  <c r="AU726" i="8"/>
  <c r="AU1086" i="8"/>
  <c r="AU438" i="8"/>
  <c r="AU662" i="8"/>
  <c r="AU313" i="8"/>
  <c r="AU143" i="8"/>
  <c r="AU860" i="8"/>
  <c r="AU302" i="8"/>
  <c r="AU264" i="8"/>
  <c r="AU583" i="8"/>
  <c r="AU678" i="8"/>
  <c r="AU381" i="8"/>
  <c r="AU176" i="8"/>
  <c r="AU275" i="8"/>
  <c r="AU700" i="8"/>
  <c r="AU663" i="8"/>
  <c r="AU929" i="8"/>
  <c r="AU644" i="8"/>
  <c r="AU915" i="8"/>
  <c r="AU410" i="8"/>
  <c r="AU465" i="8"/>
  <c r="AU827" i="8"/>
  <c r="AU1103" i="8"/>
  <c r="AU829" i="8"/>
  <c r="AU713" i="8"/>
  <c r="AU499" i="8"/>
  <c r="AU27" i="8"/>
  <c r="AU396" i="8"/>
  <c r="AU744" i="8"/>
  <c r="AU471" i="8"/>
  <c r="AU197" i="8"/>
  <c r="AU886" i="8"/>
  <c r="AU179" i="8"/>
  <c r="AU350" i="8"/>
  <c r="AU970" i="8"/>
  <c r="AU512" i="8"/>
  <c r="AU1026" i="8"/>
  <c r="AU240" i="8"/>
  <c r="AU19" i="8"/>
  <c r="AU677" i="8"/>
  <c r="AU1095" i="8"/>
  <c r="AU848" i="8"/>
  <c r="AU22" i="8"/>
  <c r="AU872" i="8"/>
  <c r="AU689" i="8"/>
  <c r="AU712" i="8"/>
  <c r="AU458" i="8"/>
  <c r="AU134" i="8"/>
  <c r="AU338" i="8"/>
  <c r="AU288" i="8"/>
  <c r="AU701" i="8"/>
  <c r="AU785" i="8"/>
  <c r="AU680" i="8"/>
  <c r="AU852" i="8"/>
  <c r="AU470" i="8"/>
  <c r="AU653" i="8"/>
  <c r="AU348" i="8"/>
  <c r="AU346" i="8"/>
  <c r="AU811" i="8"/>
  <c r="AU850" i="8"/>
  <c r="AU69" i="8"/>
  <c r="AU1087" i="8"/>
  <c r="AU765" i="8"/>
  <c r="AU133" i="8"/>
  <c r="AU930" i="8"/>
  <c r="AU182" i="8"/>
  <c r="AU679" i="8"/>
  <c r="AU942" i="8"/>
  <c r="AU301" i="8"/>
  <c r="AU963" i="8"/>
  <c r="AU723" i="8"/>
  <c r="AU475" i="8"/>
  <c r="AU995" i="8"/>
  <c r="AU1032" i="8"/>
  <c r="AU642" i="8"/>
  <c r="AU389" i="8"/>
  <c r="AU691" i="8"/>
  <c r="AU352" i="8"/>
  <c r="AU435" i="8"/>
  <c r="AU336" i="8"/>
  <c r="AU144" i="8"/>
  <c r="AU282" i="8"/>
  <c r="AU370" i="8"/>
  <c r="AU1041" i="8"/>
  <c r="AU85" i="8"/>
  <c r="AU137" i="8"/>
  <c r="AU55" i="8"/>
  <c r="AU1107" i="8"/>
  <c r="AU151" i="8"/>
  <c r="AU988" i="8"/>
  <c r="AU846" i="8"/>
  <c r="AU786" i="8"/>
  <c r="AU637" i="8"/>
  <c r="AU735" i="8"/>
  <c r="AU116" i="8"/>
  <c r="AU969" i="8"/>
  <c r="AU586" i="8"/>
  <c r="AU490" i="8"/>
  <c r="AU626" i="8"/>
  <c r="AU582" i="8"/>
  <c r="AU374" i="8"/>
  <c r="AU819" i="8"/>
  <c r="AU227" i="8"/>
  <c r="AU940" i="8"/>
  <c r="AU854" i="8"/>
  <c r="AU991" i="8"/>
  <c r="AU344" i="8"/>
  <c r="AU94" i="8"/>
  <c r="AU985" i="8"/>
  <c r="AU189" i="8"/>
  <c r="AU380" i="8"/>
  <c r="AU203" i="8"/>
  <c r="AU303" i="8"/>
  <c r="AU201" i="8"/>
  <c r="AU1050" i="8"/>
  <c r="AU873" i="8"/>
  <c r="AU391" i="8"/>
  <c r="AU120" i="8"/>
  <c r="AU25" i="8"/>
  <c r="AU674" i="8"/>
  <c r="AU813" i="8"/>
  <c r="AU687" i="8"/>
  <c r="AU1008" i="8"/>
  <c r="AU859" i="8"/>
  <c r="AU825" i="8"/>
  <c r="AU547" i="8"/>
  <c r="AU749" i="8"/>
  <c r="AU349" i="8"/>
  <c r="AU52" i="8"/>
  <c r="AU564" i="8"/>
  <c r="AU643" i="8"/>
  <c r="AU645" i="8"/>
  <c r="AU650" i="8"/>
  <c r="AU445" i="8"/>
  <c r="AU999" i="8"/>
  <c r="AU277" i="8"/>
  <c r="AU1060" i="8"/>
  <c r="AU416" i="8"/>
  <c r="AU1106" i="8"/>
  <c r="AU939" i="8"/>
  <c r="AU126" i="8"/>
  <c r="AU763" i="8"/>
  <c r="AU1031" i="8"/>
  <c r="AU887" i="8"/>
  <c r="AU553" i="8"/>
  <c r="AU16" i="8"/>
  <c r="AU483" i="8"/>
  <c r="AU78" i="8"/>
  <c r="AU60" i="8"/>
  <c r="AU61" i="8"/>
  <c r="AU1051" i="8"/>
  <c r="AU535" i="8"/>
  <c r="AU80" i="8"/>
  <c r="AU23" i="8"/>
  <c r="AU695" i="8"/>
  <c r="AU98" i="8"/>
  <c r="AU780" i="8"/>
  <c r="AU393" i="8"/>
  <c r="AU973" i="8"/>
  <c r="AU62" i="8"/>
  <c r="AU514" i="8"/>
  <c r="AU340" i="8"/>
  <c r="AU787" i="8"/>
  <c r="AU703" i="8"/>
  <c r="AU741" i="8"/>
  <c r="AU706" i="8"/>
  <c r="AU209" i="8"/>
  <c r="AU57" i="8"/>
  <c r="AU489" i="8"/>
  <c r="AU1093" i="8"/>
  <c r="AU136" i="8"/>
  <c r="AU419" i="8"/>
  <c r="AU215" i="8"/>
  <c r="AU772" i="8"/>
  <c r="AU174" i="8"/>
  <c r="AU975" i="8"/>
  <c r="AU159" i="8"/>
  <c r="AU896" i="8"/>
  <c r="AU142" i="8"/>
  <c r="AU576" i="8"/>
  <c r="AU285" i="8"/>
  <c r="AU1116" i="8"/>
  <c r="AU399" i="8"/>
  <c r="AU341" i="8"/>
  <c r="AU676" i="8"/>
  <c r="AU807" i="8"/>
  <c r="AU141" i="8"/>
  <c r="AU1118" i="8"/>
  <c r="AU823" i="8"/>
  <c r="AU41" i="8"/>
  <c r="AU793" i="8"/>
  <c r="AU87" i="8"/>
  <c r="AU91" i="8"/>
  <c r="AU33" i="8"/>
  <c r="AU45" i="8"/>
  <c r="AU696" i="8"/>
  <c r="AU580" i="8"/>
  <c r="AU843" i="8"/>
  <c r="AU563" i="8"/>
  <c r="AU1014" i="8"/>
  <c r="AU54" i="8"/>
  <c r="AU47" i="8"/>
  <c r="AU717" i="8"/>
  <c r="AU572" i="8"/>
  <c r="AU1096" i="8"/>
  <c r="AU298" i="8"/>
  <c r="AU581" i="8"/>
  <c r="AU482" i="8"/>
  <c r="AU79" i="8"/>
  <c r="AU826" i="8"/>
  <c r="AU983" i="8"/>
  <c r="AU92" i="8"/>
  <c r="AU803" i="8"/>
  <c r="AU291" i="8"/>
  <c r="AU746" i="8"/>
  <c r="AU238" i="8"/>
  <c r="AU424" i="8"/>
  <c r="AU673" i="8"/>
  <c r="AU112" i="8"/>
  <c r="AU555" i="8"/>
  <c r="AU244" i="8"/>
  <c r="AU805" i="8"/>
  <c r="AU36" i="8"/>
  <c r="AU721" i="8"/>
  <c r="AU417" i="8"/>
  <c r="AU392" i="8"/>
  <c r="AU1057" i="8"/>
  <c r="AU1016" i="8"/>
  <c r="AU271" i="8"/>
  <c r="AU407" i="8"/>
  <c r="AU943" i="8"/>
  <c r="AU245" i="8"/>
  <c r="AU946" i="8"/>
  <c r="AU1021" i="8"/>
  <c r="AU505" i="8"/>
  <c r="AU812" i="8"/>
  <c r="AU560" i="8"/>
  <c r="AU968" i="8"/>
  <c r="AU225" i="8"/>
  <c r="AU289" i="8"/>
  <c r="AU933" i="8"/>
  <c r="AU619" i="8"/>
  <c r="AU948" i="8"/>
  <c r="AU162" i="8"/>
  <c r="AU205" i="8"/>
  <c r="AU108" i="8"/>
  <c r="AU258" i="8"/>
  <c r="AU984" i="8"/>
  <c r="AU494" i="8"/>
  <c r="AU531" i="8"/>
  <c r="AU509" i="8"/>
  <c r="AU308" i="8"/>
  <c r="AU292" i="8"/>
  <c r="AU862" i="8"/>
  <c r="AU44" i="8"/>
  <c r="AU664" i="8"/>
  <c r="AU1098" i="8"/>
  <c r="AU952" i="8"/>
  <c r="AU366" i="8"/>
  <c r="AU4" i="8"/>
  <c r="AU1005" i="8"/>
  <c r="AU101" i="8"/>
  <c r="AU760" i="8"/>
  <c r="AU874" i="8"/>
  <c r="AU71" i="8"/>
  <c r="AU849" i="8"/>
  <c r="AU395" i="8"/>
  <c r="AU295" i="8"/>
  <c r="AU451" i="8"/>
  <c r="AU170" i="8"/>
  <c r="AU1011" i="8"/>
  <c r="AU207" i="8"/>
  <c r="AU72" i="8"/>
  <c r="AU960" i="8"/>
  <c r="AU789" i="8"/>
  <c r="AU924" i="8"/>
  <c r="AU978" i="8"/>
  <c r="AU1035" i="8"/>
  <c r="AU26" i="8"/>
  <c r="AU64" i="8"/>
  <c r="AU231" i="8"/>
  <c r="AU515" i="8"/>
  <c r="AU333" i="8"/>
  <c r="AU719" i="8"/>
  <c r="AU654" i="8"/>
  <c r="AU311" i="8"/>
  <c r="AU175" i="8"/>
  <c r="AU316" i="8"/>
  <c r="AU247" i="8"/>
  <c r="AU1084" i="8"/>
  <c r="AU324" i="8"/>
  <c r="AU694" i="8"/>
  <c r="AU97" i="8"/>
  <c r="AU899" i="8"/>
  <c r="AU910" i="8"/>
  <c r="AU183" i="8"/>
  <c r="AU552" i="8"/>
  <c r="AU96" i="8"/>
  <c r="AU809" i="8"/>
  <c r="AU497" i="8"/>
  <c r="AU1070" i="8"/>
  <c r="AU594" i="8"/>
  <c r="AU981" i="8"/>
  <c r="AU138" i="8"/>
  <c r="AU996" i="8"/>
  <c r="AU152" i="8"/>
  <c r="AU1048" i="8"/>
  <c r="AU756" i="8"/>
  <c r="AU529" i="8"/>
  <c r="AU398" i="8"/>
  <c r="AU798" i="8"/>
  <c r="AU853" i="8"/>
  <c r="AU305" i="8"/>
  <c r="AU477" i="8"/>
  <c r="AU312" i="8"/>
  <c r="AU698" i="8"/>
  <c r="AU113" i="8"/>
  <c r="AU820" i="8"/>
  <c r="AU935" i="8"/>
  <c r="AU56" i="8"/>
  <c r="AU100" i="8"/>
  <c r="AU799" i="8"/>
  <c r="AU234" i="8"/>
  <c r="AU921" i="8"/>
  <c r="AU229" i="8"/>
  <c r="AU892" i="8"/>
  <c r="AU427" i="8"/>
  <c r="AU558" i="8"/>
  <c r="AU121" i="8"/>
  <c r="AU934" i="8"/>
  <c r="AU224" i="8"/>
  <c r="AU1052" i="8"/>
  <c r="AU861" i="8"/>
  <c r="AU844" i="8"/>
  <c r="AU140" i="8"/>
  <c r="AU621" i="8"/>
  <c r="AU920" i="8"/>
  <c r="AU1117" i="8"/>
  <c r="AU76" i="8"/>
  <c r="AU589" i="8"/>
  <c r="AU321" i="8"/>
  <c r="AU7" i="8"/>
  <c r="AU186" i="8"/>
  <c r="AU400" i="8"/>
  <c r="AU647" i="8"/>
  <c r="AU909" i="8"/>
  <c r="AU1067" i="8"/>
  <c r="AU226" i="8"/>
  <c r="AU322" i="8"/>
  <c r="AU422" i="8"/>
  <c r="AU235" i="8"/>
  <c r="AU223" i="8"/>
  <c r="AU14" i="8"/>
  <c r="AU524" i="8"/>
  <c r="AU325" i="8"/>
  <c r="G8" i="14"/>
  <c r="AU217" i="8"/>
  <c r="G9" i="14"/>
  <c r="F8" i="14"/>
  <c r="F4" i="14"/>
  <c r="F6" i="14"/>
  <c r="G6" i="14"/>
  <c r="G7" i="14"/>
  <c r="F7" i="14"/>
  <c r="AU900" i="8"/>
  <c r="AV900" i="8"/>
  <c r="AS900" i="8"/>
  <c r="AC900" i="8"/>
  <c r="AD900" i="8" s="1"/>
  <c r="AK900" i="8"/>
  <c r="AL900" i="8" s="1"/>
  <c r="AG900" i="8"/>
  <c r="AH900" i="8" s="1"/>
  <c r="AO900" i="8"/>
  <c r="AP900" i="8" s="1"/>
  <c r="Y900" i="8"/>
  <c r="Z900" i="8" s="1"/>
  <c r="F5" i="14"/>
  <c r="F3" i="14"/>
  <c r="B3" i="7"/>
  <c r="D3" i="7"/>
  <c r="G3" i="7"/>
  <c r="E6" i="7"/>
  <c r="G6" i="7"/>
  <c r="I4" i="7"/>
  <c r="E4" i="7"/>
  <c r="C3" i="7"/>
  <c r="F8" i="7"/>
  <c r="C7" i="7"/>
  <c r="F4" i="7"/>
  <c r="I8" i="7"/>
  <c r="D7" i="7"/>
  <c r="G4" i="7"/>
  <c r="H4" i="7"/>
  <c r="E9" i="7"/>
  <c r="H9" i="7"/>
  <c r="H3" i="7"/>
  <c r="C8" i="7"/>
  <c r="D9" i="7"/>
  <c r="G5" i="7"/>
  <c r="H6" i="7"/>
  <c r="G8" i="7"/>
  <c r="I6" i="7"/>
  <c r="D8" i="7"/>
  <c r="C5" i="7"/>
  <c r="B8" i="7"/>
  <c r="H8" i="7"/>
  <c r="C6" i="7"/>
  <c r="G7" i="7"/>
  <c r="B4" i="7"/>
  <c r="I9" i="7"/>
  <c r="F9" i="7"/>
  <c r="I7" i="7"/>
  <c r="C4" i="7"/>
  <c r="G9" i="7"/>
  <c r="F3" i="7"/>
  <c r="E8" i="7"/>
  <c r="B6" i="7"/>
  <c r="I5" i="7"/>
  <c r="F6" i="7"/>
  <c r="E7" i="7"/>
  <c r="F5" i="7"/>
  <c r="E3" i="7"/>
  <c r="C9" i="7"/>
  <c r="D6" i="7"/>
  <c r="F7" i="7"/>
  <c r="I3" i="7"/>
  <c r="D5" i="7"/>
  <c r="H5" i="7"/>
  <c r="D4" i="7"/>
  <c r="B5" i="7"/>
  <c r="E5" i="7"/>
  <c r="B9" i="7"/>
  <c r="B7" i="7"/>
  <c r="AZ900" i="8" l="1"/>
  <c r="I11" i="7"/>
  <c r="F11" i="7"/>
  <c r="C11" i="7"/>
  <c r="D11" i="7"/>
  <c r="G11" i="7"/>
  <c r="E11" i="7"/>
  <c r="H11" i="7"/>
  <c r="B11" i="7"/>
  <c r="AW900" i="8"/>
  <c r="AX900" i="8"/>
  <c r="AY900" i="8" l="1"/>
  <c r="E17" i="7"/>
  <c r="E16" i="7"/>
  <c r="B16" i="7"/>
  <c r="C14" i="7"/>
  <c r="C16" i="7" s="1"/>
  <c r="B17" i="7"/>
  <c r="B14" i="7" l="1"/>
  <c r="D14" i="7" s="1"/>
  <c r="C15" i="7"/>
  <c r="C17" i="7"/>
  <c r="D17" i="7" s="1"/>
  <c r="D16" i="7"/>
  <c r="B15" i="7" l="1"/>
  <c r="D15" i="7" s="1"/>
</calcChain>
</file>

<file path=xl/sharedStrings.xml><?xml version="1.0" encoding="utf-8"?>
<sst xmlns="http://schemas.openxmlformats.org/spreadsheetml/2006/main" count="41384" uniqueCount="14762">
  <si>
    <t>SURESH THAMBERI</t>
  </si>
  <si>
    <t>SRIHARI CHIKKALA</t>
  </si>
  <si>
    <t>JOTHI KRISHNAN RAJENDRAN</t>
  </si>
  <si>
    <t>gv877821</t>
  </si>
  <si>
    <t>vb016748</t>
  </si>
  <si>
    <t>nh499928</t>
  </si>
  <si>
    <t>pr404077</t>
  </si>
  <si>
    <t>dp698441</t>
  </si>
  <si>
    <t>cb391285</t>
  </si>
  <si>
    <t>fj966232</t>
  </si>
  <si>
    <t>iy660336</t>
  </si>
  <si>
    <t>KAUR</t>
  </si>
  <si>
    <t>gl304206</t>
  </si>
  <si>
    <t>an420511</t>
  </si>
  <si>
    <t>cb469896</t>
  </si>
  <si>
    <t>rf831493</t>
  </si>
  <si>
    <t>ph435644</t>
  </si>
  <si>
    <t>tsl4284</t>
  </si>
  <si>
    <t>mvb4382</t>
  </si>
  <si>
    <t>alb4709</t>
  </si>
  <si>
    <t>arg4728</t>
  </si>
  <si>
    <t>rjb4767</t>
  </si>
  <si>
    <t>ara4844</t>
  </si>
  <si>
    <t>gu623087</t>
  </si>
  <si>
    <t>ra603690</t>
  </si>
  <si>
    <t>ma414677</t>
  </si>
  <si>
    <t>ed433863</t>
  </si>
  <si>
    <t>md821466</t>
  </si>
  <si>
    <t>wo768410</t>
  </si>
  <si>
    <t>rc216338</t>
  </si>
  <si>
    <t>sf292554</t>
  </si>
  <si>
    <t>ig267090</t>
  </si>
  <si>
    <t>zm186458</t>
  </si>
  <si>
    <t>ep601048</t>
  </si>
  <si>
    <t>wo360785</t>
  </si>
  <si>
    <t>mxk9725</t>
  </si>
  <si>
    <t>usr4556</t>
  </si>
  <si>
    <t>jh849564</t>
  </si>
  <si>
    <t>jg797020</t>
  </si>
  <si>
    <t>GUTTE</t>
  </si>
  <si>
    <t>ls912316</t>
  </si>
  <si>
    <t>er791789</t>
  </si>
  <si>
    <t>fz204814</t>
  </si>
  <si>
    <t>H. D.</t>
  </si>
  <si>
    <t>yj201391</t>
  </si>
  <si>
    <t>em436634</t>
  </si>
  <si>
    <t>us035742</t>
  </si>
  <si>
    <t>fi359974</t>
  </si>
  <si>
    <t>zy773554</t>
  </si>
  <si>
    <t>ni070974</t>
  </si>
  <si>
    <t>so607574</t>
  </si>
  <si>
    <t>ed684597</t>
  </si>
  <si>
    <t>ua463465</t>
  </si>
  <si>
    <t>jrr4591</t>
  </si>
  <si>
    <t>ma656891</t>
  </si>
  <si>
    <t>jo697553</t>
  </si>
  <si>
    <t>sa643183</t>
  </si>
  <si>
    <t>ki651306</t>
  </si>
  <si>
    <t>eu377851</t>
  </si>
  <si>
    <t>ba173201</t>
  </si>
  <si>
    <t>ew509046</t>
  </si>
  <si>
    <t>il930754</t>
  </si>
  <si>
    <t>jt018929</t>
  </si>
  <si>
    <t>pk114907</t>
  </si>
  <si>
    <t>MA. CELESTIA BAYANI</t>
  </si>
  <si>
    <t>VISHAL GOYAL</t>
  </si>
  <si>
    <t>ARUN SAIRAJAN MANOHAR</t>
  </si>
  <si>
    <t>SRINIVASA KONDA</t>
  </si>
  <si>
    <t>ASLSW006</t>
  </si>
  <si>
    <t>KIRAN PADMAKUMAR</t>
  </si>
  <si>
    <t>REDDY</t>
  </si>
  <si>
    <t>KYATHSANDRA MANOHAR</t>
  </si>
  <si>
    <t>MADHUKAR DEVRAJ</t>
  </si>
  <si>
    <t>DPE</t>
  </si>
  <si>
    <t>NOTES</t>
  </si>
  <si>
    <t>HC</t>
  </si>
  <si>
    <t>TOT HC</t>
  </si>
  <si>
    <t>PERCENT</t>
  </si>
  <si>
    <t>HOURS</t>
  </si>
  <si>
    <t>0 VARIANCE</t>
  </si>
  <si>
    <t>VARIANCE</t>
  </si>
  <si>
    <t>CTE &gt; ILC</t>
  </si>
  <si>
    <t>Possible Audit Exposure</t>
  </si>
  <si>
    <t>CTE &lt; ILC</t>
  </si>
  <si>
    <t>Possible Lost Revenue</t>
  </si>
  <si>
    <t>MI</t>
  </si>
  <si>
    <t>Sprint Unique ID</t>
  </si>
  <si>
    <t>Resource Type</t>
  </si>
  <si>
    <t>Phase</t>
  </si>
  <si>
    <t>Tower</t>
  </si>
  <si>
    <t>SDM</t>
  </si>
  <si>
    <t>Offshore DM</t>
  </si>
  <si>
    <t>AD ID</t>
  </si>
  <si>
    <t>Account Start Date</t>
  </si>
  <si>
    <t>Account End Date</t>
  </si>
  <si>
    <t>Email Address</t>
  </si>
  <si>
    <t>CTE TOT</t>
  </si>
  <si>
    <t>ILC TOT</t>
  </si>
  <si>
    <t>P3</t>
  </si>
  <si>
    <t>E</t>
  </si>
  <si>
    <t>P1</t>
  </si>
  <si>
    <t>D</t>
  </si>
  <si>
    <t>SA3</t>
  </si>
  <si>
    <t>J</t>
  </si>
  <si>
    <t>R</t>
  </si>
  <si>
    <t>V</t>
  </si>
  <si>
    <t>fg799008</t>
  </si>
  <si>
    <t>U</t>
  </si>
  <si>
    <t>aislam01</t>
  </si>
  <si>
    <t>A</t>
  </si>
  <si>
    <t>bwulfe01</t>
  </si>
  <si>
    <t>mleach01</t>
  </si>
  <si>
    <t>L</t>
  </si>
  <si>
    <t>K</t>
  </si>
  <si>
    <t>dag9602</t>
  </si>
  <si>
    <t>mxd4752</t>
  </si>
  <si>
    <t>bh684443</t>
  </si>
  <si>
    <t>ra654132</t>
  </si>
  <si>
    <t>jo611281</t>
  </si>
  <si>
    <t>eb395034</t>
  </si>
  <si>
    <t>od083004</t>
  </si>
  <si>
    <t>sxm4702</t>
  </si>
  <si>
    <t>ra525244</t>
  </si>
  <si>
    <t>I</t>
  </si>
  <si>
    <t>PRATAP</t>
  </si>
  <si>
    <t>C</t>
  </si>
  <si>
    <t>jcs3848</t>
  </si>
  <si>
    <t>fxa3909</t>
  </si>
  <si>
    <t>S</t>
  </si>
  <si>
    <t>H</t>
  </si>
  <si>
    <t>ri678611</t>
  </si>
  <si>
    <t>F</t>
  </si>
  <si>
    <t>cam4802</t>
  </si>
  <si>
    <t>ma677268</t>
  </si>
  <si>
    <t>fe643847</t>
  </si>
  <si>
    <t>si460058</t>
  </si>
  <si>
    <t>hw392907</t>
  </si>
  <si>
    <t>ly037598</t>
  </si>
  <si>
    <t>be322531</t>
  </si>
  <si>
    <t>CID</t>
  </si>
  <si>
    <t>Name</t>
  </si>
  <si>
    <t>total</t>
  </si>
  <si>
    <t>inrecon</t>
  </si>
  <si>
    <t>ii101409</t>
  </si>
  <si>
    <t>vk391075</t>
  </si>
  <si>
    <t>pu826085</t>
  </si>
  <si>
    <t>iz733930</t>
  </si>
  <si>
    <t>kw689182</t>
  </si>
  <si>
    <t>RANJAN</t>
  </si>
  <si>
    <t>hl904375</t>
  </si>
  <si>
    <t>cu845014</t>
  </si>
  <si>
    <t>hj111914</t>
  </si>
  <si>
    <t>Account Id</t>
  </si>
  <si>
    <t>Emp Last Name</t>
  </si>
  <si>
    <t>Work Item Id</t>
  </si>
  <si>
    <t>Sat Hours Expended</t>
  </si>
  <si>
    <t>Sun Hours Expended</t>
  </si>
  <si>
    <t>Mon Hours Expended</t>
  </si>
  <si>
    <t>Tue Hours Expended</t>
  </si>
  <si>
    <t>Wed Hours Expended</t>
  </si>
  <si>
    <t>Thu Hours Expended</t>
  </si>
  <si>
    <t>Fri Hours Expended</t>
  </si>
  <si>
    <t>Total Hrs Expended</t>
  </si>
  <si>
    <t>Overtime Ind</t>
  </si>
  <si>
    <t>CAGCV</t>
  </si>
  <si>
    <t>BKLSW006</t>
  </si>
  <si>
    <t>N</t>
  </si>
  <si>
    <t>Y</t>
  </si>
  <si>
    <t>BALAKRISHNAN SUBRAMANIAN</t>
  </si>
  <si>
    <t>Sum of Total Hrs Expended</t>
  </si>
  <si>
    <t>Week Ending Date</t>
  </si>
  <si>
    <t>Emp Ser Num</t>
  </si>
  <si>
    <t>Grand Total</t>
  </si>
  <si>
    <t>INRECON</t>
  </si>
  <si>
    <t>SHEKHAR</t>
  </si>
  <si>
    <t>iq090155</t>
  </si>
  <si>
    <t>KUMAR</t>
  </si>
  <si>
    <t>yc242117</t>
  </si>
  <si>
    <t>P</t>
  </si>
  <si>
    <t>X</t>
  </si>
  <si>
    <t>B</t>
  </si>
  <si>
    <t>jjs8105</t>
  </si>
  <si>
    <t>W</t>
  </si>
  <si>
    <t>T</t>
  </si>
  <si>
    <t>dwoote01</t>
  </si>
  <si>
    <t>G</t>
  </si>
  <si>
    <t>pr446171</t>
  </si>
  <si>
    <t>M</t>
  </si>
  <si>
    <t>KIRAN</t>
  </si>
  <si>
    <t>gxc8882</t>
  </si>
  <si>
    <t>sgt4125</t>
  </si>
  <si>
    <t>mw986382</t>
  </si>
  <si>
    <t>fx862886</t>
  </si>
  <si>
    <t>fy713911</t>
  </si>
  <si>
    <t>hi321867</t>
  </si>
  <si>
    <t>SONALI DESAI</t>
  </si>
  <si>
    <t>GARCIA</t>
  </si>
  <si>
    <t>so183015</t>
  </si>
  <si>
    <t>MANA BHANJAN GADUA</t>
  </si>
  <si>
    <t>Count of Sprint Unique ID</t>
  </si>
  <si>
    <t>BHUVANESWARI P</t>
  </si>
  <si>
    <t>RAVIKUMAR KANDASAMY</t>
  </si>
  <si>
    <t>tw719046</t>
  </si>
  <si>
    <t>gl734799</t>
  </si>
  <si>
    <t>SALCEDO</t>
  </si>
  <si>
    <t>ci808196</t>
  </si>
  <si>
    <t>MARK ANTHONY TIBO-OC</t>
  </si>
  <si>
    <t>MAYANK SINGH</t>
  </si>
  <si>
    <t>cy962536</t>
  </si>
  <si>
    <t>pk110274</t>
  </si>
  <si>
    <t>zu131696</t>
  </si>
  <si>
    <t>ih058763</t>
  </si>
  <si>
    <t>oo358286</t>
  </si>
  <si>
    <t>zz016212</t>
  </si>
  <si>
    <t>io707982</t>
  </si>
  <si>
    <t>as202280</t>
  </si>
  <si>
    <t>mo705583</t>
  </si>
  <si>
    <t>HILARIO FRANCISCO JR.</t>
  </si>
  <si>
    <t>ta369495</t>
  </si>
  <si>
    <t>GYANA BEHERA</t>
  </si>
  <si>
    <t>ct059897</t>
  </si>
  <si>
    <t>FRANCIS</t>
  </si>
  <si>
    <t>go715091</t>
  </si>
  <si>
    <t>FERRIC</t>
  </si>
  <si>
    <t>md624113</t>
  </si>
  <si>
    <t>ARRIAN FERRIC ORDONEZ</t>
  </si>
  <si>
    <t>sy229289</t>
  </si>
  <si>
    <t>PHANEENDRA TADINADA</t>
  </si>
  <si>
    <t>REVATHI KUPPIREDDIGARI</t>
  </si>
  <si>
    <t>lj606063</t>
  </si>
  <si>
    <t>nx319961</t>
  </si>
  <si>
    <t>PANKAJ ARORA</t>
  </si>
  <si>
    <t>vk484902</t>
  </si>
  <si>
    <t>jf226852</t>
  </si>
  <si>
    <t>ve608668</t>
  </si>
  <si>
    <t>uo796942</t>
  </si>
  <si>
    <t>mf018583</t>
  </si>
  <si>
    <t>SHYAMU JAYARAMA</t>
  </si>
  <si>
    <t>di650114</t>
  </si>
  <si>
    <t>FR363437</t>
  </si>
  <si>
    <t>O</t>
  </si>
  <si>
    <t>ol047019</t>
  </si>
  <si>
    <t>BASTIN PARAPPILLY ITTIRA</t>
  </si>
  <si>
    <t>CLIFORD MAC YEE</t>
  </si>
  <si>
    <t>sc493710</t>
  </si>
  <si>
    <t>iy488089</t>
  </si>
  <si>
    <t>lu149403</t>
  </si>
  <si>
    <t>sg070394</t>
  </si>
  <si>
    <t>mw971764</t>
  </si>
  <si>
    <t>ur419603</t>
  </si>
  <si>
    <t>JOSE GARCIA</t>
  </si>
  <si>
    <t>MARIA ELEANORA BACU.</t>
  </si>
  <si>
    <t>JADE RALPH ROSITA</t>
  </si>
  <si>
    <t>pa993118</t>
  </si>
  <si>
    <t>dv534405</t>
  </si>
  <si>
    <t>SWETA PANDEY</t>
  </si>
  <si>
    <t>JOHN PAUL ELIGIO</t>
  </si>
  <si>
    <t>jc997363</t>
  </si>
  <si>
    <t>kp478469</t>
  </si>
  <si>
    <t>xm388593</t>
  </si>
  <si>
    <t>uw345804</t>
  </si>
  <si>
    <t>ALESON KELVIN LLANES</t>
  </si>
  <si>
    <t>FRANZ SALITA</t>
  </si>
  <si>
    <t>LOCHAN</t>
  </si>
  <si>
    <t>ic449017</t>
  </si>
  <si>
    <t>XP415442</t>
  </si>
  <si>
    <t>MERVIN CALLOS</t>
  </si>
  <si>
    <t>df191081</t>
  </si>
  <si>
    <t>ru159250</t>
  </si>
  <si>
    <t>NAVEEN -</t>
  </si>
  <si>
    <t>rb014760</t>
  </si>
  <si>
    <t>ff548971</t>
  </si>
  <si>
    <t>823720016</t>
  </si>
  <si>
    <t>823720036</t>
  </si>
  <si>
    <t>823720018</t>
  </si>
  <si>
    <t>823720002</t>
  </si>
  <si>
    <t>823720007</t>
  </si>
  <si>
    <t>823799602</t>
  </si>
  <si>
    <t>823720044</t>
  </si>
  <si>
    <t>823720035</t>
  </si>
  <si>
    <t>823767206</t>
  </si>
  <si>
    <t>823767297</t>
  </si>
  <si>
    <t>823798882</t>
  </si>
  <si>
    <t>823764702</t>
  </si>
  <si>
    <t>823765080</t>
  </si>
  <si>
    <t>823765392</t>
  </si>
  <si>
    <t>823766114</t>
  </si>
  <si>
    <t>823766366</t>
  </si>
  <si>
    <t>823767805</t>
  </si>
  <si>
    <t>823767930</t>
  </si>
  <si>
    <t>823768117</t>
  </si>
  <si>
    <t>823767801</t>
  </si>
  <si>
    <t>823799610</t>
  </si>
  <si>
    <t>823767993</t>
  </si>
  <si>
    <t>823763848</t>
  </si>
  <si>
    <t>823763909</t>
  </si>
  <si>
    <t>823768122</t>
  </si>
  <si>
    <t>823764965</t>
  </si>
  <si>
    <t>823765118</t>
  </si>
  <si>
    <t>823765184</t>
  </si>
  <si>
    <t>823765278</t>
  </si>
  <si>
    <t>823765696</t>
  </si>
  <si>
    <t>823765879</t>
  </si>
  <si>
    <t>823765959</t>
  </si>
  <si>
    <t>823766239</t>
  </si>
  <si>
    <t>823766532</t>
  </si>
  <si>
    <t>823766589</t>
  </si>
  <si>
    <t>823767136</t>
  </si>
  <si>
    <t>823767344</t>
  </si>
  <si>
    <t>823767551</t>
  </si>
  <si>
    <t>823767913</t>
  </si>
  <si>
    <t>823768121</t>
  </si>
  <si>
    <t>823768228</t>
  </si>
  <si>
    <t>823764284</t>
  </si>
  <si>
    <t>823764382</t>
  </si>
  <si>
    <t>823764709</t>
  </si>
  <si>
    <t>823764728</t>
  </si>
  <si>
    <t>823764767</t>
  </si>
  <si>
    <t>823764844</t>
  </si>
  <si>
    <t>823765222</t>
  </si>
  <si>
    <t>823765313</t>
  </si>
  <si>
    <t>823765741</t>
  </si>
  <si>
    <t>823766168</t>
  </si>
  <si>
    <t>823766180</t>
  </si>
  <si>
    <t>823766238</t>
  </si>
  <si>
    <t>823766374</t>
  </si>
  <si>
    <t>823766748</t>
  </si>
  <si>
    <t>823766749</t>
  </si>
  <si>
    <t>823766927</t>
  </si>
  <si>
    <t>823767500</t>
  </si>
  <si>
    <t>823764428</t>
  </si>
  <si>
    <t>823764591</t>
  </si>
  <si>
    <t>823764802</t>
  </si>
  <si>
    <t>823765012</t>
  </si>
  <si>
    <t>823765168</t>
  </si>
  <si>
    <t>823765576</t>
  </si>
  <si>
    <t>823765781</t>
  </si>
  <si>
    <t>823765954</t>
  </si>
  <si>
    <t>823766365</t>
  </si>
  <si>
    <t>823766347</t>
  </si>
  <si>
    <t>823766924</t>
  </si>
  <si>
    <t>823767401</t>
  </si>
  <si>
    <t>823767535</t>
  </si>
  <si>
    <t>823767536</t>
  </si>
  <si>
    <t>823767685</t>
  </si>
  <si>
    <t>823767911</t>
  </si>
  <si>
    <t>823767919</t>
  </si>
  <si>
    <t>823768211</t>
  </si>
  <si>
    <t>823768235</t>
  </si>
  <si>
    <t>823799725</t>
  </si>
  <si>
    <t>823764556</t>
  </si>
  <si>
    <t>823766437</t>
  </si>
  <si>
    <t>823766271</t>
  </si>
  <si>
    <t>823766354</t>
  </si>
  <si>
    <t>823766449</t>
  </si>
  <si>
    <t>823766709</t>
  </si>
  <si>
    <t>823766810</t>
  </si>
  <si>
    <t>823767103</t>
  </si>
  <si>
    <t>823767273</t>
  </si>
  <si>
    <t>823767383</t>
  </si>
  <si>
    <t>823768023</t>
  </si>
  <si>
    <t>823768073</t>
  </si>
  <si>
    <t>823768222</t>
  </si>
  <si>
    <t>823768272</t>
  </si>
  <si>
    <t>823768329</t>
  </si>
  <si>
    <t>823764125</t>
  </si>
  <si>
    <t>823766572</t>
  </si>
  <si>
    <t>823766587</t>
  </si>
  <si>
    <t>823767290</t>
  </si>
  <si>
    <t>823767737</t>
  </si>
  <si>
    <t>823767746</t>
  </si>
  <si>
    <t>823768118</t>
  </si>
  <si>
    <t>823768198</t>
  </si>
  <si>
    <t>823768376</t>
  </si>
  <si>
    <t>823764752</t>
  </si>
  <si>
    <t>823764962</t>
  </si>
  <si>
    <t>823765421</t>
  </si>
  <si>
    <t>823765814</t>
  </si>
  <si>
    <t>823766063</t>
  </si>
  <si>
    <t>823766545</t>
  </si>
  <si>
    <t>823766562</t>
  </si>
  <si>
    <t>823766898</t>
  </si>
  <si>
    <t>823767368</t>
  </si>
  <si>
    <t>823767631</t>
  </si>
  <si>
    <t>823767639</t>
  </si>
  <si>
    <t>823767778</t>
  </si>
  <si>
    <t>823767886</t>
  </si>
  <si>
    <t>823767970</t>
  </si>
  <si>
    <t>823768008</t>
  </si>
  <si>
    <t>823768051</t>
  </si>
  <si>
    <t>823768094</t>
  </si>
  <si>
    <t>823768242</t>
  </si>
  <si>
    <t>823768313</t>
  </si>
  <si>
    <t>823767175</t>
  </si>
  <si>
    <t>823767149</t>
  </si>
  <si>
    <t>823767308</t>
  </si>
  <si>
    <t>823767310</t>
  </si>
  <si>
    <t>823767313</t>
  </si>
  <si>
    <t>823767361</t>
  </si>
  <si>
    <t>823767468</t>
  </si>
  <si>
    <t>823768045</t>
  </si>
  <si>
    <t>823768120</t>
  </si>
  <si>
    <t>823768224</t>
  </si>
  <si>
    <t>823767750</t>
  </si>
  <si>
    <t>823767831</t>
  </si>
  <si>
    <t>823767649</t>
  </si>
  <si>
    <t>823768002</t>
  </si>
  <si>
    <t>823768038</t>
  </si>
  <si>
    <t>823768037</t>
  </si>
  <si>
    <t>823768197</t>
  </si>
  <si>
    <t>823768196</t>
  </si>
  <si>
    <t>823768215</t>
  </si>
  <si>
    <t>823768087</t>
  </si>
  <si>
    <t>823768090</t>
  </si>
  <si>
    <t>823768135</t>
  </si>
  <si>
    <t>823768195</t>
  </si>
  <si>
    <t>823768191</t>
  </si>
  <si>
    <t>823768203</t>
  </si>
  <si>
    <t>823768338</t>
  </si>
  <si>
    <t>823768100</t>
  </si>
  <si>
    <t>Garcia</t>
  </si>
  <si>
    <t>Mehta</t>
  </si>
  <si>
    <t>Staffieri</t>
  </si>
  <si>
    <t>James</t>
  </si>
  <si>
    <t>Gerald</t>
  </si>
  <si>
    <t>Islam</t>
  </si>
  <si>
    <t>Asif</t>
  </si>
  <si>
    <t>Wulfert</t>
  </si>
  <si>
    <t>Robert</t>
  </si>
  <si>
    <t>Leach</t>
  </si>
  <si>
    <t>Meredith</t>
  </si>
  <si>
    <t>Gentry</t>
  </si>
  <si>
    <t>Dale</t>
  </si>
  <si>
    <t>Cordry</t>
  </si>
  <si>
    <t>Clint</t>
  </si>
  <si>
    <t>Wooten</t>
  </si>
  <si>
    <t>Don</t>
  </si>
  <si>
    <t>Desai</t>
  </si>
  <si>
    <t>Vohra</t>
  </si>
  <si>
    <t>Manpreet</t>
  </si>
  <si>
    <t>Fonseca</t>
  </si>
  <si>
    <t>Savio</t>
  </si>
  <si>
    <t>Anand</t>
  </si>
  <si>
    <t>Sahu</t>
  </si>
  <si>
    <t>Raghavendra</t>
  </si>
  <si>
    <t>Suresh</t>
  </si>
  <si>
    <t>Mishra</t>
  </si>
  <si>
    <t>Sandeep</t>
  </si>
  <si>
    <t>Reddy</t>
  </si>
  <si>
    <t>Gupta</t>
  </si>
  <si>
    <t>Chandramouleeswaran</t>
  </si>
  <si>
    <t>Ganesh</t>
  </si>
  <si>
    <t>Vishal</t>
  </si>
  <si>
    <t>Saswat</t>
  </si>
  <si>
    <t>Deepak</t>
  </si>
  <si>
    <t>Verma</t>
  </si>
  <si>
    <t>Sanjiv</t>
  </si>
  <si>
    <t>Rajendran</t>
  </si>
  <si>
    <t>Sachin</t>
  </si>
  <si>
    <t>Padmakumar</t>
  </si>
  <si>
    <t>Mayank</t>
  </si>
  <si>
    <t>Syed</t>
  </si>
  <si>
    <t>Muqtar</t>
  </si>
  <si>
    <t>Joshirao</t>
  </si>
  <si>
    <t>Sarang</t>
  </si>
  <si>
    <t>Das</t>
  </si>
  <si>
    <t>Prasanta</t>
  </si>
  <si>
    <t>Kolachalam</t>
  </si>
  <si>
    <t>Ravi</t>
  </si>
  <si>
    <t>Amlapure</t>
  </si>
  <si>
    <t>Dhanraj</t>
  </si>
  <si>
    <t>Uday</t>
  </si>
  <si>
    <t>Prasad</t>
  </si>
  <si>
    <t>Vinay</t>
  </si>
  <si>
    <t>Sasidharan</t>
  </si>
  <si>
    <t>Sharma</t>
  </si>
  <si>
    <t>Anjali</t>
  </si>
  <si>
    <t>Donadula</t>
  </si>
  <si>
    <t>Shetty</t>
  </si>
  <si>
    <t>Srinivasa</t>
  </si>
  <si>
    <t>Kiran</t>
  </si>
  <si>
    <t>John</t>
  </si>
  <si>
    <t>Manohar</t>
  </si>
  <si>
    <t>Pradeep</t>
  </si>
  <si>
    <t>Kaushik</t>
  </si>
  <si>
    <t>Mohan</t>
  </si>
  <si>
    <t>Silva</t>
  </si>
  <si>
    <t>Jocelen</t>
  </si>
  <si>
    <t>Almeida</t>
  </si>
  <si>
    <t>Fernando</t>
  </si>
  <si>
    <t>Gialdi</t>
  </si>
  <si>
    <t>Marcos</t>
  </si>
  <si>
    <t>Marcelo</t>
  </si>
  <si>
    <t>Tiago</t>
  </si>
  <si>
    <t>Rocha</t>
  </si>
  <si>
    <t>Gomes</t>
  </si>
  <si>
    <t>Socrates</t>
  </si>
  <si>
    <t>Scarazzatti</t>
  </si>
  <si>
    <t>Filho</t>
  </si>
  <si>
    <t>Mattos</t>
  </si>
  <si>
    <t>Felipe</t>
  </si>
  <si>
    <t>Serrano</t>
  </si>
  <si>
    <t>Eduardo</t>
  </si>
  <si>
    <t>Leandro</t>
  </si>
  <si>
    <t>Guilherme</t>
  </si>
  <si>
    <t>Colella</t>
  </si>
  <si>
    <t>Silvia</t>
  </si>
  <si>
    <t>Salvi</t>
  </si>
  <si>
    <t>Uanderson</t>
  </si>
  <si>
    <t>Pedroni</t>
  </si>
  <si>
    <t>Henrique</t>
  </si>
  <si>
    <t>Paula</t>
  </si>
  <si>
    <t>Jose</t>
  </si>
  <si>
    <t>Carvalho</t>
  </si>
  <si>
    <t>Fecchio</t>
  </si>
  <si>
    <t>Sudde</t>
  </si>
  <si>
    <t>Araujo</t>
  </si>
  <si>
    <t>Francisco</t>
  </si>
  <si>
    <t>Oliveira</t>
  </si>
  <si>
    <t>Danilo</t>
  </si>
  <si>
    <t>Nogueira</t>
  </si>
  <si>
    <t>Andre</t>
  </si>
  <si>
    <t>Matos</t>
  </si>
  <si>
    <t>Pedro</t>
  </si>
  <si>
    <t>Ponciano</t>
  </si>
  <si>
    <t>Mario</t>
  </si>
  <si>
    <t>Nery</t>
  </si>
  <si>
    <t>Wesley</t>
  </si>
  <si>
    <t>Santos</t>
  </si>
  <si>
    <t>Carlos</t>
  </si>
  <si>
    <t>Rafael</t>
  </si>
  <si>
    <t>Benedini</t>
  </si>
  <si>
    <t>Vinicius</t>
  </si>
  <si>
    <t>Sega</t>
  </si>
  <si>
    <t>Sabiao</t>
  </si>
  <si>
    <t>Selma</t>
  </si>
  <si>
    <t>Moraes</t>
  </si>
  <si>
    <t>Thiago</t>
  </si>
  <si>
    <t>Barros</t>
  </si>
  <si>
    <t>Mello</t>
  </si>
  <si>
    <t>Bismara</t>
  </si>
  <si>
    <t>Gabriotti</t>
  </si>
  <si>
    <t>Basting</t>
  </si>
  <si>
    <t>Roberto</t>
  </si>
  <si>
    <t>Antolini</t>
  </si>
  <si>
    <t>Alessandra</t>
  </si>
  <si>
    <t>Alexandre</t>
  </si>
  <si>
    <t>Ikeda</t>
  </si>
  <si>
    <t>Gustavo</t>
  </si>
  <si>
    <t>Yada</t>
  </si>
  <si>
    <t>Arruda</t>
  </si>
  <si>
    <t>Trento</t>
  </si>
  <si>
    <t>Roni</t>
  </si>
  <si>
    <t>Sarri</t>
  </si>
  <si>
    <t>Bruno</t>
  </si>
  <si>
    <t>Freitas</t>
  </si>
  <si>
    <t>Lucas</t>
  </si>
  <si>
    <t>Cruz</t>
  </si>
  <si>
    <t>Villalon</t>
  </si>
  <si>
    <t>Diego</t>
  </si>
  <si>
    <t>Mateus</t>
  </si>
  <si>
    <t>Souza</t>
  </si>
  <si>
    <t>Winderson</t>
  </si>
  <si>
    <t>Cardoso</t>
  </si>
  <si>
    <t>Joao</t>
  </si>
  <si>
    <t>Medeiros</t>
  </si>
  <si>
    <t>Jefferson</t>
  </si>
  <si>
    <t>Juliano</t>
  </si>
  <si>
    <t>Rodrigo</t>
  </si>
  <si>
    <t>Ricardo</t>
  </si>
  <si>
    <t>Ferreira</t>
  </si>
  <si>
    <t>Daniel</t>
  </si>
  <si>
    <t>Correa</t>
  </si>
  <si>
    <t>Schivel</t>
  </si>
  <si>
    <t>Ramos</t>
  </si>
  <si>
    <t>Monteiro</t>
  </si>
  <si>
    <t>Vicentinin</t>
  </si>
  <si>
    <t>Serafim</t>
  </si>
  <si>
    <t>Fabio</t>
  </si>
  <si>
    <t>Jesus</t>
  </si>
  <si>
    <t>Ederson</t>
  </si>
  <si>
    <t>Bilatto</t>
  </si>
  <si>
    <t>Pinheiro</t>
  </si>
  <si>
    <t>Edson</t>
  </si>
  <si>
    <t>Tatiane</t>
  </si>
  <si>
    <t>Dainez</t>
  </si>
  <si>
    <t>Gabriel</t>
  </si>
  <si>
    <t>Roberta</t>
  </si>
  <si>
    <t>Murani</t>
  </si>
  <si>
    <t>Patrick</t>
  </si>
  <si>
    <t>Spagnollo</t>
  </si>
  <si>
    <t>Lima</t>
  </si>
  <si>
    <t>Filipi</t>
  </si>
  <si>
    <t>Perri</t>
  </si>
  <si>
    <t>Angeli</t>
  </si>
  <si>
    <t>Kyathsandra</t>
  </si>
  <si>
    <t>Rao</t>
  </si>
  <si>
    <t>Udaya</t>
  </si>
  <si>
    <t>Devaraj</t>
  </si>
  <si>
    <t>Madhukar</t>
  </si>
  <si>
    <t>Lakshmi</t>
  </si>
  <si>
    <t>Sunil</t>
  </si>
  <si>
    <t>Komal</t>
  </si>
  <si>
    <t>Kumar</t>
  </si>
  <si>
    <t>Patil</t>
  </si>
  <si>
    <t>Goyal</t>
  </si>
  <si>
    <t>Jayakumar</t>
  </si>
  <si>
    <t>Arvind</t>
  </si>
  <si>
    <t>Singh</t>
  </si>
  <si>
    <t>Sairajan</t>
  </si>
  <si>
    <t>Arun</t>
  </si>
  <si>
    <t>Chakraborty</t>
  </si>
  <si>
    <t>Raghu</t>
  </si>
  <si>
    <t>Panda</t>
  </si>
  <si>
    <t>Amit</t>
  </si>
  <si>
    <t>Ravikumar</t>
  </si>
  <si>
    <t>Rajesh</t>
  </si>
  <si>
    <t>Raju</t>
  </si>
  <si>
    <t>Tharakeswaran</t>
  </si>
  <si>
    <t>Jagadeesan</t>
  </si>
  <si>
    <t>Sneha</t>
  </si>
  <si>
    <t>Chikkala</t>
  </si>
  <si>
    <t>Srihari</t>
  </si>
  <si>
    <t>Satya</t>
  </si>
  <si>
    <t>Mysore</t>
  </si>
  <si>
    <t>Sreevara</t>
  </si>
  <si>
    <t>George</t>
  </si>
  <si>
    <t>Ramachandra</t>
  </si>
  <si>
    <t>Vamsi</t>
  </si>
  <si>
    <t>Manjunath</t>
  </si>
  <si>
    <t>Sinha</t>
  </si>
  <si>
    <t>Radhakrishnan</t>
  </si>
  <si>
    <t>Ashwini</t>
  </si>
  <si>
    <t>Preeti</t>
  </si>
  <si>
    <t>Rohit</t>
  </si>
  <si>
    <t>Konda</t>
  </si>
  <si>
    <t>Krishna</t>
  </si>
  <si>
    <t>Pooja</t>
  </si>
  <si>
    <t>Arora</t>
  </si>
  <si>
    <t>Pankaj</t>
  </si>
  <si>
    <t>Nataraj</t>
  </si>
  <si>
    <t>Vijaya</t>
  </si>
  <si>
    <t>Rahul</t>
  </si>
  <si>
    <t>Hinge</t>
  </si>
  <si>
    <t>Puhan</t>
  </si>
  <si>
    <t>Rajiv</t>
  </si>
  <si>
    <t>Patiyam</t>
  </si>
  <si>
    <t>Naveen</t>
  </si>
  <si>
    <t>Sweta</t>
  </si>
  <si>
    <t>Dash</t>
  </si>
  <si>
    <t>Trambadia</t>
  </si>
  <si>
    <t>Sruthi</t>
  </si>
  <si>
    <t>Choudhary</t>
  </si>
  <si>
    <t>Vaibhav</t>
  </si>
  <si>
    <t>Lineswala</t>
  </si>
  <si>
    <t>Dharmendra</t>
  </si>
  <si>
    <t>Pai</t>
  </si>
  <si>
    <t>Praveen</t>
  </si>
  <si>
    <t>Kamath</t>
  </si>
  <si>
    <t>Sameer</t>
  </si>
  <si>
    <t>Aparna</t>
  </si>
  <si>
    <t>Eragana</t>
  </si>
  <si>
    <t>Sonali</t>
  </si>
  <si>
    <t>Satish</t>
  </si>
  <si>
    <t>Rout</t>
  </si>
  <si>
    <t>Anil</t>
  </si>
  <si>
    <t>Murali</t>
  </si>
  <si>
    <t>Saket</t>
  </si>
  <si>
    <t>Nampally</t>
  </si>
  <si>
    <t>Rekha</t>
  </si>
  <si>
    <t>Walekar</t>
  </si>
  <si>
    <t>Paramasivam</t>
  </si>
  <si>
    <t>Bhuvaneswari</t>
  </si>
  <si>
    <t>Kandasamy</t>
  </si>
  <si>
    <t>Jyothi</t>
  </si>
  <si>
    <t>Balan</t>
  </si>
  <si>
    <t>Shijesh</t>
  </si>
  <si>
    <t>Pi</t>
  </si>
  <si>
    <t>Bastin</t>
  </si>
  <si>
    <t>Paul</t>
  </si>
  <si>
    <t>Subramanian</t>
  </si>
  <si>
    <t>Balakrishnan</t>
  </si>
  <si>
    <t>Routray</t>
  </si>
  <si>
    <t>Prashanth</t>
  </si>
  <si>
    <t>Ladke</t>
  </si>
  <si>
    <t>Vijaykumar</t>
  </si>
  <si>
    <t>Poduval</t>
  </si>
  <si>
    <t>Nishaj</t>
  </si>
  <si>
    <t>Manish</t>
  </si>
  <si>
    <t>Gadua</t>
  </si>
  <si>
    <t>Mana Bhanjan</t>
  </si>
  <si>
    <t>Gopal</t>
  </si>
  <si>
    <t>Bhor</t>
  </si>
  <si>
    <t>Milind</t>
  </si>
  <si>
    <t>Abhishek</t>
  </si>
  <si>
    <t>Behera</t>
  </si>
  <si>
    <t>Gyana</t>
  </si>
  <si>
    <t>Kuppireddigari</t>
  </si>
  <si>
    <t>Revathi</t>
  </si>
  <si>
    <t>Saravanakumar</t>
  </si>
  <si>
    <t>Thakur</t>
  </si>
  <si>
    <t>Onkar</t>
  </si>
  <si>
    <t>Ajay</t>
  </si>
  <si>
    <t>Lalu</t>
  </si>
  <si>
    <t>Chandwadkar</t>
  </si>
  <si>
    <t>Mokshada</t>
  </si>
  <si>
    <t>Naik</t>
  </si>
  <si>
    <t>Ameya</t>
  </si>
  <si>
    <t>823768424</t>
  </si>
  <si>
    <t>zp210152</t>
  </si>
  <si>
    <t>Tadinada</t>
  </si>
  <si>
    <t>Phaneendra</t>
  </si>
  <si>
    <t>Ramaraj</t>
  </si>
  <si>
    <t>Vusirikala</t>
  </si>
  <si>
    <t>Mallikarjun</t>
  </si>
  <si>
    <t>Bijan</t>
  </si>
  <si>
    <t>Abhijith</t>
  </si>
  <si>
    <t>Joseph</t>
  </si>
  <si>
    <t>Thamberi</t>
  </si>
  <si>
    <t>Kota</t>
  </si>
  <si>
    <t>Jayarama</t>
  </si>
  <si>
    <t>Shyamu</t>
  </si>
  <si>
    <t>Pandey</t>
  </si>
  <si>
    <t>Rosita</t>
  </si>
  <si>
    <t>Jade Ralph</t>
  </si>
  <si>
    <t>Tibo-Oc</t>
  </si>
  <si>
    <t>Mark Anthony</t>
  </si>
  <si>
    <t>Francis</t>
  </si>
  <si>
    <t>Stephen</t>
  </si>
  <si>
    <t>Benedicto</t>
  </si>
  <si>
    <t>Bayani</t>
  </si>
  <si>
    <t>Ma. Celestia</t>
  </si>
  <si>
    <t>Baylon</t>
  </si>
  <si>
    <t>Ordonez</t>
  </si>
  <si>
    <t>Arrian</t>
  </si>
  <si>
    <t>Luague</t>
  </si>
  <si>
    <t>Jerome</t>
  </si>
  <si>
    <t>Bacuetes</t>
  </si>
  <si>
    <t>Maria Eleanora</t>
  </si>
  <si>
    <t>Eligio</t>
  </si>
  <si>
    <t>John Paul</t>
  </si>
  <si>
    <t>Dexter</t>
  </si>
  <si>
    <t>Mark</t>
  </si>
  <si>
    <t>Ortaleza</t>
  </si>
  <si>
    <t>Melvin Joey</t>
  </si>
  <si>
    <t>Llanes</t>
  </si>
  <si>
    <t>Aleson</t>
  </si>
  <si>
    <t>Alvin</t>
  </si>
  <si>
    <t>Mac Yee</t>
  </si>
  <si>
    <t>Cliford</t>
  </si>
  <si>
    <t>Callos</t>
  </si>
  <si>
    <t>Mervin</t>
  </si>
  <si>
    <t>Salita</t>
  </si>
  <si>
    <t>Franz Vincent</t>
  </si>
  <si>
    <t>Mutuc</t>
  </si>
  <si>
    <t>Julynie</t>
  </si>
  <si>
    <t>Menguez</t>
  </si>
  <si>
    <t>Reyes</t>
  </si>
  <si>
    <t>Joel</t>
  </si>
  <si>
    <t>Meyer</t>
  </si>
  <si>
    <t>823768420</t>
  </si>
  <si>
    <t>fw344421</t>
  </si>
  <si>
    <t>Natalia</t>
  </si>
  <si>
    <t>Joanne</t>
  </si>
  <si>
    <t>Data</t>
  </si>
  <si>
    <t>Created Tms</t>
  </si>
  <si>
    <t>Brahma</t>
  </si>
  <si>
    <t>823768467</t>
  </si>
  <si>
    <t>ji902650</t>
  </si>
  <si>
    <t>Fabiano</t>
  </si>
  <si>
    <t>Ampuyas</t>
  </si>
  <si>
    <t>Eleanor</t>
  </si>
  <si>
    <t>823768490</t>
  </si>
  <si>
    <t>ag042952</t>
  </si>
  <si>
    <t>SARAVANAKUMAR RAMARAJ</t>
  </si>
  <si>
    <t>Yeruva</t>
  </si>
  <si>
    <t>Koti</t>
  </si>
  <si>
    <t>823768533</t>
  </si>
  <si>
    <t>ud195923</t>
  </si>
  <si>
    <t>ABHISHEK CHAKRABORTY</t>
  </si>
  <si>
    <t>KOTI YERUVA</t>
  </si>
  <si>
    <t>823768552</t>
  </si>
  <si>
    <t>zb824957</t>
  </si>
  <si>
    <t>Schraden</t>
  </si>
  <si>
    <t>Jody</t>
  </si>
  <si>
    <t>823768535</t>
  </si>
  <si>
    <t>dz532009</t>
  </si>
  <si>
    <t>994295783</t>
  </si>
  <si>
    <t>Zago</t>
  </si>
  <si>
    <t>823768555</t>
  </si>
  <si>
    <t>Gobi</t>
  </si>
  <si>
    <t>Luciano</t>
  </si>
  <si>
    <t>823768558</t>
  </si>
  <si>
    <t>wq521449</t>
  </si>
  <si>
    <t>Paliza</t>
  </si>
  <si>
    <t>Raymond</t>
  </si>
  <si>
    <t>823768562</t>
  </si>
  <si>
    <t>hv903310</t>
  </si>
  <si>
    <t>994332404</t>
  </si>
  <si>
    <t>999607234</t>
  </si>
  <si>
    <t>994418314</t>
  </si>
  <si>
    <t>999681251</t>
  </si>
  <si>
    <t>999682130</t>
  </si>
  <si>
    <t>999671393</t>
  </si>
  <si>
    <t>999772568</t>
  </si>
  <si>
    <t>999655640</t>
  </si>
  <si>
    <t>994219793</t>
  </si>
  <si>
    <t>994782532</t>
  </si>
  <si>
    <t>994340544</t>
  </si>
  <si>
    <t>999618023</t>
  </si>
  <si>
    <t>999643183</t>
  </si>
  <si>
    <t>999651306</t>
  </si>
  <si>
    <t>994264195</t>
  </si>
  <si>
    <t>994618530</t>
  </si>
  <si>
    <t>994884190</t>
  </si>
  <si>
    <t>994299756</t>
  </si>
  <si>
    <t>994827427</t>
  </si>
  <si>
    <t>994477804</t>
  </si>
  <si>
    <t>994496853</t>
  </si>
  <si>
    <t>999446171</t>
  </si>
  <si>
    <t>994670646</t>
  </si>
  <si>
    <t>999778291</t>
  </si>
  <si>
    <t>999774646</t>
  </si>
  <si>
    <t>994836385</t>
  </si>
  <si>
    <t>999607574</t>
  </si>
  <si>
    <t>999677268</t>
  </si>
  <si>
    <t>999643847</t>
  </si>
  <si>
    <t>999684597</t>
  </si>
  <si>
    <t>999460058</t>
  </si>
  <si>
    <t>999463465</t>
  </si>
  <si>
    <t>994513216</t>
  </si>
  <si>
    <t>994892409</t>
  </si>
  <si>
    <t>994385064</t>
  </si>
  <si>
    <t>994629938</t>
  </si>
  <si>
    <t>994829291</t>
  </si>
  <si>
    <t>994786312</t>
  </si>
  <si>
    <t>994462775</t>
  </si>
  <si>
    <t>994355687</t>
  </si>
  <si>
    <t>994061242</t>
  </si>
  <si>
    <t>994434449</t>
  </si>
  <si>
    <t>994043540</t>
  </si>
  <si>
    <t>999759789</t>
  </si>
  <si>
    <t>999785534</t>
  </si>
  <si>
    <t>999695122</t>
  </si>
  <si>
    <t>999675270</t>
  </si>
  <si>
    <t>999628543</t>
  </si>
  <si>
    <t>999645984</t>
  </si>
  <si>
    <t>999623087</t>
  </si>
  <si>
    <t>999603690</t>
  </si>
  <si>
    <t>999414677</t>
  </si>
  <si>
    <t>994238793</t>
  </si>
  <si>
    <t>994610255</t>
  </si>
  <si>
    <t>994358759</t>
  </si>
  <si>
    <t>994371900</t>
  </si>
  <si>
    <t>994443478</t>
  </si>
  <si>
    <t>994768847</t>
  </si>
  <si>
    <t>994643354</t>
  </si>
  <si>
    <t>994030848</t>
  </si>
  <si>
    <t>994812327</t>
  </si>
  <si>
    <t>999678611</t>
  </si>
  <si>
    <t>999774177</t>
  </si>
  <si>
    <t>999673978</t>
  </si>
  <si>
    <t>999656891</t>
  </si>
  <si>
    <t>999697553</t>
  </si>
  <si>
    <t>999420511</t>
  </si>
  <si>
    <t>999433863</t>
  </si>
  <si>
    <t>994468715</t>
  </si>
  <si>
    <t>994023924</t>
  </si>
  <si>
    <t>994456599</t>
  </si>
  <si>
    <t>994872985</t>
  </si>
  <si>
    <t>994234998</t>
  </si>
  <si>
    <t>994463091</t>
  </si>
  <si>
    <t>994330580</t>
  </si>
  <si>
    <t>994126686</t>
  </si>
  <si>
    <t>994528673</t>
  </si>
  <si>
    <t>994802649</t>
  </si>
  <si>
    <t>994700293</t>
  </si>
  <si>
    <t>994329117</t>
  </si>
  <si>
    <t>999714669</t>
  </si>
  <si>
    <t>999702470</t>
  </si>
  <si>
    <t>999646122</t>
  </si>
  <si>
    <t>994051880</t>
  </si>
  <si>
    <t>994945384</t>
  </si>
  <si>
    <t>994552089</t>
  </si>
  <si>
    <t>994566632</t>
  </si>
  <si>
    <t>994082103</t>
  </si>
  <si>
    <t>994185895</t>
  </si>
  <si>
    <t>994415194</t>
  </si>
  <si>
    <t>994371824</t>
  </si>
  <si>
    <t>994115261</t>
  </si>
  <si>
    <t>994427396</t>
  </si>
  <si>
    <t>994371847</t>
  </si>
  <si>
    <t>994512970</t>
  </si>
  <si>
    <t>994909491</t>
  </si>
  <si>
    <t>994754220</t>
  </si>
  <si>
    <t>994148392</t>
  </si>
  <si>
    <t>999703058</t>
  </si>
  <si>
    <t>994464534</t>
  </si>
  <si>
    <t>994562261</t>
  </si>
  <si>
    <t>994119741</t>
  </si>
  <si>
    <t>994427234</t>
  </si>
  <si>
    <t>994487662</t>
  </si>
  <si>
    <t>994849124</t>
  </si>
  <si>
    <t>994873040</t>
  </si>
  <si>
    <t>994654863</t>
  </si>
  <si>
    <t>994167503</t>
  </si>
  <si>
    <t>999684443</t>
  </si>
  <si>
    <t>999654132</t>
  </si>
  <si>
    <t>999611281</t>
  </si>
  <si>
    <t>994729752</t>
  </si>
  <si>
    <t>994524479</t>
  </si>
  <si>
    <t>994735947</t>
  </si>
  <si>
    <t>994920236</t>
  </si>
  <si>
    <t>994006505</t>
  </si>
  <si>
    <t>994772597</t>
  </si>
  <si>
    <t>994863309</t>
  </si>
  <si>
    <t>994513573</t>
  </si>
  <si>
    <t>994117768</t>
  </si>
  <si>
    <t>994444668</t>
  </si>
  <si>
    <t>994061055</t>
  </si>
  <si>
    <t>994141237</t>
  </si>
  <si>
    <t>994596716</t>
  </si>
  <si>
    <t>994997625</t>
  </si>
  <si>
    <t>994283088</t>
  </si>
  <si>
    <t>994710835</t>
  </si>
  <si>
    <t>999732409</t>
  </si>
  <si>
    <t>994482020</t>
  </si>
  <si>
    <t>994181404</t>
  </si>
  <si>
    <t>994326847</t>
  </si>
  <si>
    <t>994878515</t>
  </si>
  <si>
    <t>994549769</t>
  </si>
  <si>
    <t>994030132</t>
  </si>
  <si>
    <t>994986504</t>
  </si>
  <si>
    <t>994765331</t>
  </si>
  <si>
    <t>994176267</t>
  </si>
  <si>
    <t>994348051</t>
  </si>
  <si>
    <t>994445345</t>
  </si>
  <si>
    <t>994969123</t>
  </si>
  <si>
    <t>994792731</t>
  </si>
  <si>
    <t>994488987</t>
  </si>
  <si>
    <t>994917265</t>
  </si>
  <si>
    <t>994893753</t>
  </si>
  <si>
    <t>994514093</t>
  </si>
  <si>
    <t>994030599</t>
  </si>
  <si>
    <t>994477720</t>
  </si>
  <si>
    <t>994626775</t>
  </si>
  <si>
    <t>994965602</t>
  </si>
  <si>
    <t>994069188</t>
  </si>
  <si>
    <t>994850213</t>
  </si>
  <si>
    <t>994716675</t>
  </si>
  <si>
    <t>994126468</t>
  </si>
  <si>
    <t>994240752</t>
  </si>
  <si>
    <t>994672073</t>
  </si>
  <si>
    <t>994225402</t>
  </si>
  <si>
    <t>994491500</t>
  </si>
  <si>
    <t>Daisy</t>
  </si>
  <si>
    <t>823768578</t>
  </si>
  <si>
    <t>pt521726</t>
  </si>
  <si>
    <t>994121866</t>
  </si>
  <si>
    <t>994231830</t>
  </si>
  <si>
    <t>Meneses</t>
  </si>
  <si>
    <t>823768591</t>
  </si>
  <si>
    <t>994042346</t>
  </si>
  <si>
    <t>823768575</t>
  </si>
  <si>
    <t>ko844691</t>
  </si>
  <si>
    <t>994431328</t>
  </si>
  <si>
    <t>Veeregowda</t>
  </si>
  <si>
    <t>Purushotham</t>
  </si>
  <si>
    <t>MUDIGERE</t>
  </si>
  <si>
    <t>823768581</t>
  </si>
  <si>
    <t>go194983</t>
  </si>
  <si>
    <t>994586691</t>
  </si>
  <si>
    <t>Paturi</t>
  </si>
  <si>
    <t>Venkateswara</t>
  </si>
  <si>
    <t>823768584</t>
  </si>
  <si>
    <t>ic320732</t>
  </si>
  <si>
    <t>DAISY CRUZ</t>
  </si>
  <si>
    <t>994970518</t>
  </si>
  <si>
    <t>Jared Christopher</t>
  </si>
  <si>
    <t>823768594</t>
  </si>
  <si>
    <t>fr552056</t>
  </si>
  <si>
    <t>994272173</t>
  </si>
  <si>
    <t>Soujanya</t>
  </si>
  <si>
    <t>823768576</t>
  </si>
  <si>
    <t>JARED CHRISTOPHER A. O</t>
  </si>
  <si>
    <t>994347623</t>
  </si>
  <si>
    <t>Sampietri</t>
  </si>
  <si>
    <t>823768569</t>
  </si>
  <si>
    <t>ey225363</t>
  </si>
  <si>
    <t>994932286</t>
  </si>
  <si>
    <t>Salazar</t>
  </si>
  <si>
    <t>Noel</t>
  </si>
  <si>
    <t>823768606</t>
  </si>
  <si>
    <t>ps815474</t>
  </si>
  <si>
    <t>SARANG JOSHIRAO</t>
  </si>
  <si>
    <t>NOEL N. SALAZAR</t>
  </si>
  <si>
    <t>994455719</t>
  </si>
  <si>
    <t>Vasalya</t>
  </si>
  <si>
    <t>Rashi</t>
  </si>
  <si>
    <t>823768628</t>
  </si>
  <si>
    <t>pb670919</t>
  </si>
  <si>
    <t>Michael</t>
  </si>
  <si>
    <t>Sangeetha</t>
  </si>
  <si>
    <t>994552217</t>
  </si>
  <si>
    <t>Laranjeira</t>
  </si>
  <si>
    <t>823768640</t>
  </si>
  <si>
    <t>fv453341</t>
  </si>
  <si>
    <t>994387355</t>
  </si>
  <si>
    <t>823768679</t>
  </si>
  <si>
    <t>cx606463</t>
  </si>
  <si>
    <t>994396786</t>
  </si>
  <si>
    <t>Pavan</t>
  </si>
  <si>
    <t>823768713</t>
  </si>
  <si>
    <t>og996048</t>
  </si>
  <si>
    <t>994890027</t>
  </si>
  <si>
    <t>Chukkambotla</t>
  </si>
  <si>
    <t>Krishna Chaitanya</t>
  </si>
  <si>
    <t>823768712</t>
  </si>
  <si>
    <t>wy035018</t>
  </si>
  <si>
    <t>994834792</t>
  </si>
  <si>
    <t>823768684</t>
  </si>
  <si>
    <t>mf726993</t>
  </si>
  <si>
    <t>Agrawal</t>
  </si>
  <si>
    <t>994375401</t>
  </si>
  <si>
    <t>Vasamsetty</t>
  </si>
  <si>
    <t>Srisatya</t>
  </si>
  <si>
    <t>823768722</t>
  </si>
  <si>
    <t>xb346573</t>
  </si>
  <si>
    <t>994609984</t>
  </si>
  <si>
    <t>Aguilucho</t>
  </si>
  <si>
    <t>Allan Paul</t>
  </si>
  <si>
    <t>823768724</t>
  </si>
  <si>
    <t>bh437643</t>
  </si>
  <si>
    <t>ia255503</t>
  </si>
  <si>
    <t>bb885405</t>
  </si>
  <si>
    <t>994912277</t>
  </si>
  <si>
    <t>Maan</t>
  </si>
  <si>
    <t>823768743</t>
  </si>
  <si>
    <t>js733650</t>
  </si>
  <si>
    <t>994451192</t>
  </si>
  <si>
    <t>K J</t>
  </si>
  <si>
    <t>Brunda</t>
  </si>
  <si>
    <t>823768733</t>
  </si>
  <si>
    <t>cx707886</t>
  </si>
  <si>
    <t>994678988</t>
  </si>
  <si>
    <t>Bailamane</t>
  </si>
  <si>
    <t>Radhika</t>
  </si>
  <si>
    <t>823768753</t>
  </si>
  <si>
    <t>oc409351</t>
  </si>
  <si>
    <t>Mendoza</t>
  </si>
  <si>
    <t>MANISH KUMAR</t>
  </si>
  <si>
    <t>SANJIV VERMA</t>
  </si>
  <si>
    <t>994574951</t>
  </si>
  <si>
    <t>Boya</t>
  </si>
  <si>
    <t>823768783</t>
  </si>
  <si>
    <t>ez680415</t>
  </si>
  <si>
    <t>Fernanda</t>
  </si>
  <si>
    <t>994681532</t>
  </si>
  <si>
    <t>Kadam</t>
  </si>
  <si>
    <t>823768764</t>
  </si>
  <si>
    <t>ck157949</t>
  </si>
  <si>
    <t>994060589</t>
  </si>
  <si>
    <t>Kohli</t>
  </si>
  <si>
    <t>Harpreet</t>
  </si>
  <si>
    <t>823768776</t>
  </si>
  <si>
    <t>xq846612</t>
  </si>
  <si>
    <t>994001416</t>
  </si>
  <si>
    <t>Sethu</t>
  </si>
  <si>
    <t>Anu</t>
  </si>
  <si>
    <t>823768790</t>
  </si>
  <si>
    <t>xb149949</t>
  </si>
  <si>
    <t>994537275</t>
  </si>
  <si>
    <t>Dela Cruz</t>
  </si>
  <si>
    <t>Rommel</t>
  </si>
  <si>
    <t>823768840</t>
  </si>
  <si>
    <t>nl876416</t>
  </si>
  <si>
    <t>994517531</t>
  </si>
  <si>
    <t>Gowda</t>
  </si>
  <si>
    <t>Tejaswini</t>
  </si>
  <si>
    <t>823768813</t>
  </si>
  <si>
    <t>sy464420</t>
  </si>
  <si>
    <t>994536144</t>
  </si>
  <si>
    <t>Magbuhos</t>
  </si>
  <si>
    <t>Jan Kerwin</t>
  </si>
  <si>
    <t>823768834</t>
  </si>
  <si>
    <t>tk951713</t>
  </si>
  <si>
    <t>994683839</t>
  </si>
  <si>
    <t>Hemantha</t>
  </si>
  <si>
    <t>BAIKADI</t>
  </si>
  <si>
    <t>823768837</t>
  </si>
  <si>
    <t>km058840</t>
  </si>
  <si>
    <t>994808926</t>
  </si>
  <si>
    <t>Rodovalho</t>
  </si>
  <si>
    <t>823768815</t>
  </si>
  <si>
    <t>ru866161</t>
  </si>
  <si>
    <t>994883039</t>
  </si>
  <si>
    <t>Yamakishi</t>
  </si>
  <si>
    <t>Maicom</t>
  </si>
  <si>
    <t>823768791</t>
  </si>
  <si>
    <t>mh975817</t>
  </si>
  <si>
    <t>HEMANTHA BAIKADI</t>
  </si>
  <si>
    <t>RADHIKA BAILAMANE</t>
  </si>
  <si>
    <t>994185830</t>
  </si>
  <si>
    <t>Amor</t>
  </si>
  <si>
    <t>823768810</t>
  </si>
  <si>
    <t>ya341919</t>
  </si>
  <si>
    <t>994764285</t>
  </si>
  <si>
    <t>Beere</t>
  </si>
  <si>
    <t>Thejovathi</t>
  </si>
  <si>
    <t>823768878</t>
  </si>
  <si>
    <t>rs414270</t>
  </si>
  <si>
    <t>994567954</t>
  </si>
  <si>
    <t>823768254</t>
  </si>
  <si>
    <t>999660214</t>
  </si>
  <si>
    <t>Eagle</t>
  </si>
  <si>
    <t>Jeff</t>
  </si>
  <si>
    <t>823720008</t>
  </si>
  <si>
    <t>jbe0424</t>
  </si>
  <si>
    <t>994224920</t>
  </si>
  <si>
    <t>Estinopo</t>
  </si>
  <si>
    <t>Janine Alexis</t>
  </si>
  <si>
    <t>823768852</t>
  </si>
  <si>
    <t>jw130990</t>
  </si>
  <si>
    <t>999733893</t>
  </si>
  <si>
    <t>Inderchand</t>
  </si>
  <si>
    <t>Manojkumar</t>
  </si>
  <si>
    <t>823799121</t>
  </si>
  <si>
    <t>mxi9121</t>
  </si>
  <si>
    <t>999676306</t>
  </si>
  <si>
    <t>Kommajosula</t>
  </si>
  <si>
    <t>823765097</t>
  </si>
  <si>
    <t>sr676306</t>
  </si>
  <si>
    <t>994425729</t>
  </si>
  <si>
    <t>Laude</t>
  </si>
  <si>
    <t>823768846</t>
  </si>
  <si>
    <t>um083941</t>
  </si>
  <si>
    <t>994912564</t>
  </si>
  <si>
    <t>Mekala</t>
  </si>
  <si>
    <t>Keerthi</t>
  </si>
  <si>
    <t>823768885</t>
  </si>
  <si>
    <t>gj652570</t>
  </si>
  <si>
    <t>994069119</t>
  </si>
  <si>
    <t>823768886</t>
  </si>
  <si>
    <t>sj913154</t>
  </si>
  <si>
    <t>999734161</t>
  </si>
  <si>
    <t>Mukhopadhyay</t>
  </si>
  <si>
    <t>823764207</t>
  </si>
  <si>
    <t>axm4207</t>
  </si>
  <si>
    <t>994674543</t>
  </si>
  <si>
    <t>Kamlesh</t>
  </si>
  <si>
    <t>823768888</t>
  </si>
  <si>
    <t>wn011162</t>
  </si>
  <si>
    <t>994989494</t>
  </si>
  <si>
    <t>Venkata</t>
  </si>
  <si>
    <t>RAM</t>
  </si>
  <si>
    <t>823766537</t>
  </si>
  <si>
    <t>so222213</t>
  </si>
  <si>
    <t>994256675</t>
  </si>
  <si>
    <t>Reinehr</t>
  </si>
  <si>
    <t>Leonardo</t>
  </si>
  <si>
    <t>823768857</t>
  </si>
  <si>
    <t>ll919114</t>
  </si>
  <si>
    <t>999705462</t>
  </si>
  <si>
    <t>Rengarajan</t>
  </si>
  <si>
    <t>Venkatesan</t>
  </si>
  <si>
    <t>823764104</t>
  </si>
  <si>
    <t>vxr4104</t>
  </si>
  <si>
    <t>Saha</t>
  </si>
  <si>
    <t>994578987</t>
  </si>
  <si>
    <t>Sardinha</t>
  </si>
  <si>
    <t>823768752</t>
  </si>
  <si>
    <t>yy034287</t>
  </si>
  <si>
    <t>999653011</t>
  </si>
  <si>
    <t>Sayyed</t>
  </si>
  <si>
    <t>Baseem</t>
  </si>
  <si>
    <t>823764878</t>
  </si>
  <si>
    <t>bis4878</t>
  </si>
  <si>
    <t>ALVIN LAUDE</t>
  </si>
  <si>
    <t>994127450</t>
  </si>
  <si>
    <t>Bojja</t>
  </si>
  <si>
    <t>Sudheer</t>
  </si>
  <si>
    <t>823768944</t>
  </si>
  <si>
    <t>xk314905</t>
  </si>
  <si>
    <t>Krishnamoorthy</t>
  </si>
  <si>
    <t>SRUTHI K</t>
  </si>
  <si>
    <t>KAMALESH RAGHU</t>
  </si>
  <si>
    <t>KEERTHI MEKALA</t>
  </si>
  <si>
    <t>METHUKU VENKATARAMREDDY</t>
  </si>
  <si>
    <t>THEJOVATHI BEERE</t>
  </si>
  <si>
    <t>AJAY MUKHOPADHYAY</t>
  </si>
  <si>
    <t>MANOJ KUMAR INDERCHAND</t>
  </si>
  <si>
    <t>994271293</t>
  </si>
  <si>
    <t>Aggarwal</t>
  </si>
  <si>
    <t>Anchal</t>
  </si>
  <si>
    <t>823768971</t>
  </si>
  <si>
    <t>tm714147</t>
  </si>
  <si>
    <t>994766899</t>
  </si>
  <si>
    <t>Creste</t>
  </si>
  <si>
    <t>823767566</t>
  </si>
  <si>
    <t>ex977144</t>
  </si>
  <si>
    <t>994114865</t>
  </si>
  <si>
    <t>Keskar</t>
  </si>
  <si>
    <t>823768950</t>
  </si>
  <si>
    <t>qc026367</t>
  </si>
  <si>
    <t>994749259</t>
  </si>
  <si>
    <t>Mane</t>
  </si>
  <si>
    <t>823768968</t>
  </si>
  <si>
    <t>sk448715</t>
  </si>
  <si>
    <t>994343558</t>
  </si>
  <si>
    <t>Noleto</t>
  </si>
  <si>
    <t>AFAZ</t>
  </si>
  <si>
    <t>823768953</t>
  </si>
  <si>
    <t>ec962700</t>
  </si>
  <si>
    <t>994928675</t>
  </si>
  <si>
    <t>Roldan</t>
  </si>
  <si>
    <t>Jeremiah John</t>
  </si>
  <si>
    <t>823768976</t>
  </si>
  <si>
    <t>ow410775</t>
  </si>
  <si>
    <t>PRADEEP MANE</t>
  </si>
  <si>
    <t>PRAVEEN PALEMPALLI</t>
  </si>
  <si>
    <t>ANCHAL AGGARWAL</t>
  </si>
  <si>
    <t>JEREMIAH JOHN R ROLDAN</t>
  </si>
  <si>
    <t>SAMEER KESKAR</t>
  </si>
  <si>
    <t>994351664</t>
  </si>
  <si>
    <t>Daulat</t>
  </si>
  <si>
    <t>Lian Jenel</t>
  </si>
  <si>
    <t>823769022</t>
  </si>
  <si>
    <t>qz533899</t>
  </si>
  <si>
    <t>994420680</t>
  </si>
  <si>
    <t>De Guzman</t>
  </si>
  <si>
    <t>Lorenzo James Marie</t>
  </si>
  <si>
    <t>823769023</t>
  </si>
  <si>
    <t>ee241964</t>
  </si>
  <si>
    <t>994281060</t>
  </si>
  <si>
    <t>Encanto</t>
  </si>
  <si>
    <t>Cristine</t>
  </si>
  <si>
    <t>823769024</t>
  </si>
  <si>
    <t>hn616152</t>
  </si>
  <si>
    <t>994581233</t>
  </si>
  <si>
    <t>Mark Andrew</t>
  </si>
  <si>
    <t>Z</t>
  </si>
  <si>
    <t>823769046</t>
  </si>
  <si>
    <t>fl910211</t>
  </si>
  <si>
    <t>Prakash</t>
  </si>
  <si>
    <t>994901181</t>
  </si>
  <si>
    <t>Purohit</t>
  </si>
  <si>
    <t>Lokesh</t>
  </si>
  <si>
    <t>823769040</t>
  </si>
  <si>
    <t>qg763864</t>
  </si>
  <si>
    <t>994383535</t>
  </si>
  <si>
    <t>Revita</t>
  </si>
  <si>
    <t>Mikhail</t>
  </si>
  <si>
    <t>OLEQUINO</t>
  </si>
  <si>
    <t>823769044</t>
  </si>
  <si>
    <t>pc434914</t>
  </si>
  <si>
    <t>Amarnath</t>
  </si>
  <si>
    <t>994937963</t>
  </si>
  <si>
    <t>Villaluz</t>
  </si>
  <si>
    <t>Shiela Marie</t>
  </si>
  <si>
    <t>823769027</t>
  </si>
  <si>
    <t>xy399368</t>
  </si>
  <si>
    <t>LOKESH PUROHIT</t>
  </si>
  <si>
    <t>SHIELA MARIE B. VILLALUZ</t>
  </si>
  <si>
    <t>Agustin</t>
  </si>
  <si>
    <t>Severino</t>
  </si>
  <si>
    <t>994036792</t>
  </si>
  <si>
    <t>Bhawalkar</t>
  </si>
  <si>
    <t>Shraddha</t>
  </si>
  <si>
    <t>823769065</t>
  </si>
  <si>
    <t>mq440214</t>
  </si>
  <si>
    <t>994016782</t>
  </si>
  <si>
    <t>823769091</t>
  </si>
  <si>
    <t>994456090</t>
  </si>
  <si>
    <t>Stephen John</t>
  </si>
  <si>
    <t>823769084</t>
  </si>
  <si>
    <t>yr971123</t>
  </si>
  <si>
    <t>Kannan</t>
  </si>
  <si>
    <t>Bharathi</t>
  </si>
  <si>
    <t>994693837</t>
  </si>
  <si>
    <t>Manivannan</t>
  </si>
  <si>
    <t>Showndharyaa</t>
  </si>
  <si>
    <t>823769100</t>
  </si>
  <si>
    <t>iq112078</t>
  </si>
  <si>
    <t>994910097</t>
  </si>
  <si>
    <t>Pavankumar</t>
  </si>
  <si>
    <t>823769085</t>
  </si>
  <si>
    <t>pw406464</t>
  </si>
  <si>
    <t>994353383</t>
  </si>
  <si>
    <t>Padilla</t>
  </si>
  <si>
    <t>Vernie</t>
  </si>
  <si>
    <t>823769095</t>
  </si>
  <si>
    <t>xa870161</t>
  </si>
  <si>
    <t>994175636</t>
  </si>
  <si>
    <t>Palempalli</t>
  </si>
  <si>
    <t>KUMAR REDDY</t>
  </si>
  <si>
    <t>823769063</t>
  </si>
  <si>
    <t>ao578416</t>
  </si>
  <si>
    <t>Romulo</t>
  </si>
  <si>
    <t>Thea Marie</t>
  </si>
  <si>
    <t>823769080</t>
  </si>
  <si>
    <t>SHRADDHA BHAWALKAR</t>
  </si>
  <si>
    <t>STEPHEN JOHN B. CRUZ</t>
  </si>
  <si>
    <t>PAVAN KUMAR POOLA</t>
  </si>
  <si>
    <t>Bhawalkar, Shraddha X</t>
  </si>
  <si>
    <t>Palempalli, Praveen K</t>
  </si>
  <si>
    <t>Cruz, Stephenjohn B</t>
  </si>
  <si>
    <t>Purohit, Lokesh X</t>
  </si>
  <si>
    <t>P, Pavankumar X</t>
  </si>
  <si>
    <t>Karthik</t>
  </si>
  <si>
    <t>994360282</t>
  </si>
  <si>
    <t>Bayutas</t>
  </si>
  <si>
    <t>Pauline Rea</t>
  </si>
  <si>
    <t>823769125</t>
  </si>
  <si>
    <t>ri397169</t>
  </si>
  <si>
    <t>994725542</t>
  </si>
  <si>
    <t>Daddala</t>
  </si>
  <si>
    <t>Chandrababu</t>
  </si>
  <si>
    <t>823769131</t>
  </si>
  <si>
    <t>994206585</t>
  </si>
  <si>
    <t>PRADEEP</t>
  </si>
  <si>
    <t>823769145</t>
  </si>
  <si>
    <t>wo944729</t>
  </si>
  <si>
    <t>Pradhan</t>
  </si>
  <si>
    <t>Padmavathy</t>
  </si>
  <si>
    <t>PRADEEP KUMAR P</t>
  </si>
  <si>
    <t>PAULINE REA D. BAYUTAS</t>
  </si>
  <si>
    <t>Daddala, Chandrababu N</t>
  </si>
  <si>
    <t xml:space="preserve"> </t>
  </si>
  <si>
    <t>994259570</t>
  </si>
  <si>
    <t>Edos</t>
  </si>
  <si>
    <t>Jonard</t>
  </si>
  <si>
    <t>823769166</t>
  </si>
  <si>
    <t>sf438962</t>
  </si>
  <si>
    <t>994035657</t>
  </si>
  <si>
    <t>Liu</t>
  </si>
  <si>
    <t>Ruchelle</t>
  </si>
  <si>
    <t>823769162</t>
  </si>
  <si>
    <t>cm727572</t>
  </si>
  <si>
    <t>994719540</t>
  </si>
  <si>
    <t>Sesso</t>
  </si>
  <si>
    <t>Tarcisio</t>
  </si>
  <si>
    <t>823769154</t>
  </si>
  <si>
    <t>dy139536</t>
  </si>
  <si>
    <t>JONARD M EDOS</t>
  </si>
  <si>
    <t>Liu, Ruchelle C</t>
  </si>
  <si>
    <t>Edos, Jonard X</t>
  </si>
  <si>
    <t>Andres</t>
  </si>
  <si>
    <t>Canlas</t>
  </si>
  <si>
    <t>994390290</t>
  </si>
  <si>
    <t>Duque</t>
  </si>
  <si>
    <t>Andy John</t>
  </si>
  <si>
    <t>DESPALO</t>
  </si>
  <si>
    <t>823769183</t>
  </si>
  <si>
    <t>dq167922</t>
  </si>
  <si>
    <t>Hilario Jr</t>
  </si>
  <si>
    <t>994829063</t>
  </si>
  <si>
    <t>Hashimoto</t>
  </si>
  <si>
    <t>823769199</t>
  </si>
  <si>
    <t>nb827814</t>
  </si>
  <si>
    <t>994071580</t>
  </si>
  <si>
    <t>Mancelita</t>
  </si>
  <si>
    <t>Rizza Joy</t>
  </si>
  <si>
    <t>823769203</t>
  </si>
  <si>
    <t>ax164392</t>
  </si>
  <si>
    <t>Jeffrey</t>
  </si>
  <si>
    <t>994566349</t>
  </si>
  <si>
    <t>Maheswar</t>
  </si>
  <si>
    <t>823769185</t>
  </si>
  <si>
    <t>rm932262</t>
  </si>
  <si>
    <t>823769206</t>
  </si>
  <si>
    <t>994472210</t>
  </si>
  <si>
    <t>Tainah</t>
  </si>
  <si>
    <t>823769197</t>
  </si>
  <si>
    <t>ia769082</t>
  </si>
  <si>
    <t>994044359</t>
  </si>
  <si>
    <t>Simoes</t>
  </si>
  <si>
    <t>Erik</t>
  </si>
  <si>
    <t>823769196</t>
  </si>
  <si>
    <t>xe941051</t>
  </si>
  <si>
    <t>994573386</t>
  </si>
  <si>
    <t>Tanjoco</t>
  </si>
  <si>
    <t>Othello</t>
  </si>
  <si>
    <t>823769193</t>
  </si>
  <si>
    <t>zo255571</t>
  </si>
  <si>
    <t>Janani</t>
  </si>
  <si>
    <t>823769209</t>
  </si>
  <si>
    <t>SRISATYA VASAMSETTY</t>
  </si>
  <si>
    <t>MAHESWAR SAHU</t>
  </si>
  <si>
    <t>SUDHEER BOJJA</t>
  </si>
  <si>
    <t>Duque, Andyjohn D</t>
  </si>
  <si>
    <t>Sahu, Maheswar X</t>
  </si>
  <si>
    <t>Tanjoco, Othello D</t>
  </si>
  <si>
    <t>994477781</t>
  </si>
  <si>
    <t>Del Rosario</t>
  </si>
  <si>
    <t>Elizabeth</t>
  </si>
  <si>
    <t>823769222</t>
  </si>
  <si>
    <t>km313922</t>
  </si>
  <si>
    <t>Galo</t>
  </si>
  <si>
    <t>Melissa Ann</t>
  </si>
  <si>
    <t>994417169</t>
  </si>
  <si>
    <t>Nair</t>
  </si>
  <si>
    <t>823769215</t>
  </si>
  <si>
    <t>fg360063</t>
  </si>
  <si>
    <t>994750580</t>
  </si>
  <si>
    <t>Pinjala</t>
  </si>
  <si>
    <t>RAMESH</t>
  </si>
  <si>
    <t>823769216</t>
  </si>
  <si>
    <t>ca626855</t>
  </si>
  <si>
    <t>994323241</t>
  </si>
  <si>
    <t>kj313333</t>
  </si>
  <si>
    <t>Ashish</t>
  </si>
  <si>
    <t>994389874</t>
  </si>
  <si>
    <t>qf728425</t>
  </si>
  <si>
    <t>994637572</t>
  </si>
  <si>
    <t>Wolkey</t>
  </si>
  <si>
    <t>Staci</t>
  </si>
  <si>
    <t>823769221</t>
  </si>
  <si>
    <t>gm639086</t>
  </si>
  <si>
    <t>ANAND R NAIR</t>
  </si>
  <si>
    <t>MURALI PINJALA</t>
  </si>
  <si>
    <t>RIZZA JOY C. MANCELITA</t>
  </si>
  <si>
    <t>JEFFREY O SANTOS</t>
  </si>
  <si>
    <t>JANANI V</t>
  </si>
  <si>
    <t>Mancelita, Rizzajoy C</t>
  </si>
  <si>
    <t>Santos, Jeffrey O</t>
  </si>
  <si>
    <t>Nair, Anand R</t>
  </si>
  <si>
    <t>Wolkey, Staci L</t>
  </si>
  <si>
    <t>Pinjala, Murali R</t>
  </si>
  <si>
    <t>nd252954</t>
  </si>
  <si>
    <t>994831081</t>
  </si>
  <si>
    <t>Dondu</t>
  </si>
  <si>
    <t>823769248</t>
  </si>
  <si>
    <t>994012967</t>
  </si>
  <si>
    <t>823769259</t>
  </si>
  <si>
    <t>994787568</t>
  </si>
  <si>
    <t>Vysyaraju</t>
  </si>
  <si>
    <t>823769258</t>
  </si>
  <si>
    <t>qv128046</t>
  </si>
  <si>
    <t>994101464</t>
  </si>
  <si>
    <t>Sarmiento</t>
  </si>
  <si>
    <t>Maria Concepcion</t>
  </si>
  <si>
    <t>823769276</t>
  </si>
  <si>
    <t>qf050772</t>
  </si>
  <si>
    <t>994421879</t>
  </si>
  <si>
    <t>Suarez</t>
  </si>
  <si>
    <t>Julius Raymond</t>
  </si>
  <si>
    <t>823769251</t>
  </si>
  <si>
    <t>ly739333</t>
  </si>
  <si>
    <t>RAGHU RAMACHANDRA</t>
  </si>
  <si>
    <t>HARPREET KAUR</t>
  </si>
  <si>
    <t>PADMAVATHY P</t>
  </si>
  <si>
    <t>MARIA CONCEPCION S</t>
  </si>
  <si>
    <t>P, Padmavathy X</t>
  </si>
  <si>
    <t>Sarmiento, Mariaconcepcion D</t>
  </si>
  <si>
    <t>Sushma</t>
  </si>
  <si>
    <t>994526290</t>
  </si>
  <si>
    <t>Berala</t>
  </si>
  <si>
    <t>Swetha</t>
  </si>
  <si>
    <t>823769297</t>
  </si>
  <si>
    <t>di706497</t>
  </si>
  <si>
    <t>994661255</t>
  </si>
  <si>
    <t>Bernal</t>
  </si>
  <si>
    <t>Lerma</t>
  </si>
  <si>
    <t>823769313</t>
  </si>
  <si>
    <t>xl440984</t>
  </si>
  <si>
    <t>Capili</t>
  </si>
  <si>
    <t>823769338</t>
  </si>
  <si>
    <t>994296102</t>
  </si>
  <si>
    <t>Fercol</t>
  </si>
  <si>
    <t>Ryan</t>
  </si>
  <si>
    <t>823769292</t>
  </si>
  <si>
    <t>Sirisha</t>
  </si>
  <si>
    <t>Mohammed</t>
  </si>
  <si>
    <t>994914939</t>
  </si>
  <si>
    <t>Mohapatra</t>
  </si>
  <si>
    <t>Monalisha</t>
  </si>
  <si>
    <t>823769286</t>
  </si>
  <si>
    <t>Pamela</t>
  </si>
  <si>
    <t>994322864</t>
  </si>
  <si>
    <t>Pereira</t>
  </si>
  <si>
    <t>Lavita</t>
  </si>
  <si>
    <t>EDNA</t>
  </si>
  <si>
    <t>823769329</t>
  </si>
  <si>
    <t>di968792</t>
  </si>
  <si>
    <t>994940390</t>
  </si>
  <si>
    <t>Nandipati</t>
  </si>
  <si>
    <t>823769298</t>
  </si>
  <si>
    <t>bk249157</t>
  </si>
  <si>
    <t>994918959</t>
  </si>
  <si>
    <t>Templonuevo</t>
  </si>
  <si>
    <t>Jeankate</t>
  </si>
  <si>
    <t>823769295</t>
  </si>
  <si>
    <t>ho970466</t>
  </si>
  <si>
    <t>BERALA SWETHA</t>
  </si>
  <si>
    <t>ABHISHEK SINGH</t>
  </si>
  <si>
    <t>LAVITA PEREIRA</t>
  </si>
  <si>
    <t>JEANKATE  TEMPLONUEVO</t>
  </si>
  <si>
    <t>994767071</t>
  </si>
  <si>
    <t>Antonio</t>
  </si>
  <si>
    <t>John Kris</t>
  </si>
  <si>
    <t>823769406</t>
  </si>
  <si>
    <t>Aquino</t>
  </si>
  <si>
    <t>994935012</t>
  </si>
  <si>
    <t>ck070678</t>
  </si>
  <si>
    <t>994464352</t>
  </si>
  <si>
    <t>Chandrashekar</t>
  </si>
  <si>
    <t>823769341</t>
  </si>
  <si>
    <t>rq743744</t>
  </si>
  <si>
    <t>994691793</t>
  </si>
  <si>
    <t>Erico</t>
  </si>
  <si>
    <t>823769400</t>
  </si>
  <si>
    <t>iy937524</t>
  </si>
  <si>
    <t>Parsewar</t>
  </si>
  <si>
    <t>Sumedha</t>
  </si>
  <si>
    <t>994272720</t>
  </si>
  <si>
    <t>Tadlas</t>
  </si>
  <si>
    <t>Jr</t>
  </si>
  <si>
    <t>823769389</t>
  </si>
  <si>
    <t>pe067334</t>
  </si>
  <si>
    <t>Deepika</t>
  </si>
  <si>
    <t>SUMEDHA PARSEWAR</t>
  </si>
  <si>
    <t>MOKSHADA CHANDWADKAR</t>
  </si>
  <si>
    <t>RAJIV PUHAN</t>
  </si>
  <si>
    <t>NANDIPATI SIRISHA</t>
  </si>
  <si>
    <t>MONALISHA MOHAPATRA</t>
  </si>
  <si>
    <t>Pereira, Lavita E</t>
  </si>
  <si>
    <t>Mohapatra, Monalisha X</t>
  </si>
  <si>
    <t>Capili, Mark S</t>
  </si>
  <si>
    <t>Sirisha, Nandipati X</t>
  </si>
  <si>
    <t>Andrade</t>
  </si>
  <si>
    <t>Suellen</t>
  </si>
  <si>
    <t>994279056</t>
  </si>
  <si>
    <t>Arjunan</t>
  </si>
  <si>
    <t>Nirmala</t>
  </si>
  <si>
    <t>823769440</t>
  </si>
  <si>
    <t>994823072</t>
  </si>
  <si>
    <t>Wilfredo</t>
  </si>
  <si>
    <t>823769416</t>
  </si>
  <si>
    <t>yw299379</t>
  </si>
  <si>
    <t>994224291</t>
  </si>
  <si>
    <t>Vargas</t>
  </si>
  <si>
    <t>Alvin Geronimo</t>
  </si>
  <si>
    <t>823769428</t>
  </si>
  <si>
    <t>un680088</t>
  </si>
  <si>
    <t>Antonio, Johnkris S</t>
  </si>
  <si>
    <t>Conceicao</t>
  </si>
  <si>
    <t>Renato</t>
  </si>
  <si>
    <t>823769449</t>
  </si>
  <si>
    <t>994644897</t>
  </si>
  <si>
    <t>Fernandine</t>
  </si>
  <si>
    <t>Frederick</t>
  </si>
  <si>
    <t>823769450</t>
  </si>
  <si>
    <t>Melo</t>
  </si>
  <si>
    <t>Marco</t>
  </si>
  <si>
    <t>823769457</t>
  </si>
  <si>
    <t>NIRMALA ARJUNAN</t>
  </si>
  <si>
    <t>FREDERICK FERNANDINE</t>
  </si>
  <si>
    <t>Vargas, Alvingeronimo X</t>
  </si>
  <si>
    <t>Arjunan, Nirmala X</t>
  </si>
  <si>
    <t>994393600</t>
  </si>
  <si>
    <t>994680811</t>
  </si>
  <si>
    <t>tn461265</t>
  </si>
  <si>
    <t>cw486254</t>
  </si>
  <si>
    <t>994735964</t>
  </si>
  <si>
    <t>823769465</t>
  </si>
  <si>
    <t>ga827877</t>
  </si>
  <si>
    <t>Fernandine, Frederick C</t>
  </si>
  <si>
    <t>994447551</t>
  </si>
  <si>
    <t>Barboza</t>
  </si>
  <si>
    <t>Danieli</t>
  </si>
  <si>
    <t>823769464</t>
  </si>
  <si>
    <t>tm462263</t>
  </si>
  <si>
    <t>994438907</t>
  </si>
  <si>
    <t>Faria</t>
  </si>
  <si>
    <t>823769468</t>
  </si>
  <si>
    <t>tn599785</t>
  </si>
  <si>
    <t>994138712</t>
  </si>
  <si>
    <t>Kode</t>
  </si>
  <si>
    <t>Kavya</t>
  </si>
  <si>
    <t>SREE</t>
  </si>
  <si>
    <t>823769466</t>
  </si>
  <si>
    <t>di630200</t>
  </si>
  <si>
    <t>994978934</t>
  </si>
  <si>
    <t>823769475</t>
  </si>
  <si>
    <t>ld980449</t>
  </si>
  <si>
    <t>994113402</t>
  </si>
  <si>
    <t>Goel</t>
  </si>
  <si>
    <t>Naina</t>
  </si>
  <si>
    <t>823769477</t>
  </si>
  <si>
    <t>zh035989</t>
  </si>
  <si>
    <t>KAVYA KODE</t>
  </si>
  <si>
    <t>994900904</t>
  </si>
  <si>
    <t>Batchu</t>
  </si>
  <si>
    <t>Anjani</t>
  </si>
  <si>
    <t>823769484</t>
  </si>
  <si>
    <t>994330759</t>
  </si>
  <si>
    <t>Cabasag</t>
  </si>
  <si>
    <t>Andrian James</t>
  </si>
  <si>
    <t>823769485</t>
  </si>
  <si>
    <t>Kulkarni</t>
  </si>
  <si>
    <t>994867111</t>
  </si>
  <si>
    <t>Rathnakar</t>
  </si>
  <si>
    <t>Sowmya</t>
  </si>
  <si>
    <t>823769483</t>
  </si>
  <si>
    <t>up116092</t>
  </si>
  <si>
    <t>NAINA GOEL</t>
  </si>
  <si>
    <t>ANIL KOTA</t>
  </si>
  <si>
    <t>Kode, Kavya S</t>
  </si>
  <si>
    <t>994745545</t>
  </si>
  <si>
    <t>Dominguez</t>
  </si>
  <si>
    <t>Pauline</t>
  </si>
  <si>
    <t>823769496</t>
  </si>
  <si>
    <t>ob947291</t>
  </si>
  <si>
    <t>Navarro</t>
  </si>
  <si>
    <t>William</t>
  </si>
  <si>
    <t>823769495</t>
  </si>
  <si>
    <t>xp180496</t>
  </si>
  <si>
    <t>SOWMYA RATHNAKAR</t>
  </si>
  <si>
    <t>Dominguez, Pauline R</t>
  </si>
  <si>
    <t>Rathnakar, Sowmya X</t>
  </si>
  <si>
    <t>994366752</t>
  </si>
  <si>
    <t>Navarro, William I</t>
  </si>
  <si>
    <t>Cabasag, Andrianjames X</t>
  </si>
  <si>
    <t>994017001</t>
  </si>
  <si>
    <t>823769506</t>
  </si>
  <si>
    <t>pn494453</t>
  </si>
  <si>
    <t>Bottura</t>
  </si>
  <si>
    <t>823769619</t>
  </si>
  <si>
    <t>994151039</t>
  </si>
  <si>
    <t>Crisanto</t>
  </si>
  <si>
    <t>Jessica</t>
  </si>
  <si>
    <t>823769615</t>
  </si>
  <si>
    <t>yv497916</t>
  </si>
  <si>
    <t>994142789</t>
  </si>
  <si>
    <t>Jino</t>
  </si>
  <si>
    <t>823769611</t>
  </si>
  <si>
    <t>iw046287</t>
  </si>
  <si>
    <t>994807726</t>
  </si>
  <si>
    <t>Jacobe</t>
  </si>
  <si>
    <t>Mary Grace</t>
  </si>
  <si>
    <t>823769612</t>
  </si>
  <si>
    <t>ua567204</t>
  </si>
  <si>
    <t>994038351</t>
  </si>
  <si>
    <t>Misplacido</t>
  </si>
  <si>
    <t>Vincent Earl</t>
  </si>
  <si>
    <t>823769607</t>
  </si>
  <si>
    <t>up390763</t>
  </si>
  <si>
    <t>994760888</t>
  </si>
  <si>
    <t>Villanueva</t>
  </si>
  <si>
    <t>Justin Patrick</t>
  </si>
  <si>
    <t>823769610</t>
  </si>
  <si>
    <t>yc933546</t>
  </si>
  <si>
    <t>VINCENT E.D MISPLACIDO</t>
  </si>
  <si>
    <t>MARY GRACE M JACOBE</t>
  </si>
  <si>
    <t>JUSTIN PATRICK B. V</t>
  </si>
  <si>
    <t>JAN KERWIN  MAGBUHOS</t>
  </si>
  <si>
    <t>Araujo, Leandro G</t>
  </si>
  <si>
    <t>Villanueva, Justinpatrick B</t>
  </si>
  <si>
    <t>994696947</t>
  </si>
  <si>
    <t>uy181341</t>
  </si>
  <si>
    <t>994941044</t>
  </si>
  <si>
    <t>Faelnar</t>
  </si>
  <si>
    <t>Joeffel</t>
  </si>
  <si>
    <t>823769628</t>
  </si>
  <si>
    <t>Nagaraj</t>
  </si>
  <si>
    <t>JAN PATRICK  ANDRES</t>
  </si>
  <si>
    <t>Misplacido, Vincentearl D</t>
  </si>
  <si>
    <t>994881439</t>
  </si>
  <si>
    <t>Jan Patrick</t>
  </si>
  <si>
    <t>823769645</t>
  </si>
  <si>
    <t>db579784</t>
  </si>
  <si>
    <t>994961768</t>
  </si>
  <si>
    <t>Bernie</t>
  </si>
  <si>
    <t>823769643</t>
  </si>
  <si>
    <t>xp903920</t>
  </si>
  <si>
    <t>994198030</t>
  </si>
  <si>
    <t>Deapera</t>
  </si>
  <si>
    <t>Seychelle Ann</t>
  </si>
  <si>
    <t>823769652</t>
  </si>
  <si>
    <t>qs516259</t>
  </si>
  <si>
    <t>Jennifer</t>
  </si>
  <si>
    <t>994587158</t>
  </si>
  <si>
    <t>Llarina</t>
  </si>
  <si>
    <t>Anika</t>
  </si>
  <si>
    <t>823769654</t>
  </si>
  <si>
    <t>va943269</t>
  </si>
  <si>
    <t>994662081</t>
  </si>
  <si>
    <t>Ortiz</t>
  </si>
  <si>
    <t>Nizza Marie</t>
  </si>
  <si>
    <t>823769649</t>
  </si>
  <si>
    <t>tx274586</t>
  </si>
  <si>
    <t>994404504</t>
  </si>
  <si>
    <t>Siddique</t>
  </si>
  <si>
    <t>Parveen</t>
  </si>
  <si>
    <t>823769639</t>
  </si>
  <si>
    <t>MARVIN LLOYD BARQUIN</t>
  </si>
  <si>
    <t>BERNIE  BENEDICTO</t>
  </si>
  <si>
    <t>Andres, Janpatrick X</t>
  </si>
  <si>
    <t>gl077648</t>
  </si>
  <si>
    <t>994308638</t>
  </si>
  <si>
    <t>Jamoner</t>
  </si>
  <si>
    <t>Romeo Jr.</t>
  </si>
  <si>
    <t>823769671</t>
  </si>
  <si>
    <t>tw299608</t>
  </si>
  <si>
    <t>994799505</t>
  </si>
  <si>
    <t>Jerwyn Kyles</t>
  </si>
  <si>
    <t>823769675</t>
  </si>
  <si>
    <t>994039331</t>
  </si>
  <si>
    <t>Pingol</t>
  </si>
  <si>
    <t>Ruffa</t>
  </si>
  <si>
    <t>823769673</t>
  </si>
  <si>
    <t>994174037</t>
  </si>
  <si>
    <t>Tan</t>
  </si>
  <si>
    <t>Menachen</t>
  </si>
  <si>
    <t>823769679</t>
  </si>
  <si>
    <t>Facelo</t>
  </si>
  <si>
    <t>Irene</t>
  </si>
  <si>
    <t>994688166</t>
  </si>
  <si>
    <t>823769685</t>
  </si>
  <si>
    <t>tx448629</t>
  </si>
  <si>
    <t>994799396</t>
  </si>
  <si>
    <t>823769689</t>
  </si>
  <si>
    <t>kc703867</t>
  </si>
  <si>
    <t>ew346006</t>
  </si>
  <si>
    <t>Benedicto, Bernie X</t>
  </si>
  <si>
    <t>Bansal</t>
  </si>
  <si>
    <t>994339476</t>
  </si>
  <si>
    <t>823769700</t>
  </si>
  <si>
    <t>lo341714</t>
  </si>
  <si>
    <t>994976972</t>
  </si>
  <si>
    <t>Salming</t>
  </si>
  <si>
    <t>Louielyn</t>
  </si>
  <si>
    <t>823769716</t>
  </si>
  <si>
    <t>Tarrobal</t>
  </si>
  <si>
    <t>Cindy</t>
  </si>
  <si>
    <t>PARVEEN BANU SIDDIQUE</t>
  </si>
  <si>
    <t>FRANCIS  AMOR</t>
  </si>
  <si>
    <t>994476438</t>
  </si>
  <si>
    <t>Delima</t>
  </si>
  <si>
    <t>Joenel</t>
  </si>
  <si>
    <t>823769722</t>
  </si>
  <si>
    <t>sd013023</t>
  </si>
  <si>
    <t>994042479</t>
  </si>
  <si>
    <t>Espinas-Goleta</t>
  </si>
  <si>
    <t>823769720</t>
  </si>
  <si>
    <t>jt016704</t>
  </si>
  <si>
    <t>994010637</t>
  </si>
  <si>
    <t>Cris</t>
  </si>
  <si>
    <t>823769728</t>
  </si>
  <si>
    <t>rp909477</t>
  </si>
  <si>
    <t>994751700</t>
  </si>
  <si>
    <t>Ns</t>
  </si>
  <si>
    <t>823769719</t>
  </si>
  <si>
    <t>rz475560</t>
  </si>
  <si>
    <t>gh708155</t>
  </si>
  <si>
    <t>Sta. Ana</t>
  </si>
  <si>
    <t>Richard Rey</t>
  </si>
  <si>
    <t>ROMEO R JAMONER</t>
  </si>
  <si>
    <t>JOANNE  ESPINAS-GOLETA</t>
  </si>
  <si>
    <t>Jamoner, Romeojr R</t>
  </si>
  <si>
    <t>Bautista</t>
  </si>
  <si>
    <t>994333262</t>
  </si>
  <si>
    <t>Domingo</t>
  </si>
  <si>
    <t>Carlo Magno</t>
  </si>
  <si>
    <t>823769742</t>
  </si>
  <si>
    <t>uq593160</t>
  </si>
  <si>
    <t>MENACHEN A TAN</t>
  </si>
  <si>
    <t>Espinas-Goleta, Joanne X</t>
  </si>
  <si>
    <t>994521781</t>
  </si>
  <si>
    <t>Bendalam</t>
  </si>
  <si>
    <t>Rajeswari</t>
  </si>
  <si>
    <t>823769750</t>
  </si>
  <si>
    <t>uk658302</t>
  </si>
  <si>
    <t>Suman</t>
  </si>
  <si>
    <t>Kondreddy</t>
  </si>
  <si>
    <t>Bhanuprasad</t>
  </si>
  <si>
    <t>994335080</t>
  </si>
  <si>
    <t>Pothuraju</t>
  </si>
  <si>
    <t>823769748</t>
  </si>
  <si>
    <t>Salarda</t>
  </si>
  <si>
    <t>994603558</t>
  </si>
  <si>
    <t>Siddaveeraiah</t>
  </si>
  <si>
    <t>823769753</t>
  </si>
  <si>
    <t>xh164769</t>
  </si>
  <si>
    <t>994772635</t>
  </si>
  <si>
    <t>Vennamalla</t>
  </si>
  <si>
    <t>Ashok Kumar</t>
  </si>
  <si>
    <t>823769752</t>
  </si>
  <si>
    <t>xa009148</t>
  </si>
  <si>
    <t>Acuna</t>
  </si>
  <si>
    <t>Mark Jester</t>
  </si>
  <si>
    <t>823769778</t>
  </si>
  <si>
    <t>994972716</t>
  </si>
  <si>
    <t>Arpon</t>
  </si>
  <si>
    <t>823769771</t>
  </si>
  <si>
    <t>Barik</t>
  </si>
  <si>
    <t>Anushiya</t>
  </si>
  <si>
    <t>823769779</t>
  </si>
  <si>
    <t>994779011</t>
  </si>
  <si>
    <t>Dioco</t>
  </si>
  <si>
    <t>Everett</t>
  </si>
  <si>
    <t>823769757</t>
  </si>
  <si>
    <t>sn505384</t>
  </si>
  <si>
    <t>Guillo</t>
  </si>
  <si>
    <t>Kenneth</t>
  </si>
  <si>
    <t>823769777</t>
  </si>
  <si>
    <t>999412881</t>
  </si>
  <si>
    <t>Kembhavi</t>
  </si>
  <si>
    <t>Irfan</t>
  </si>
  <si>
    <t>823769772</t>
  </si>
  <si>
    <t>994821197</t>
  </si>
  <si>
    <t>823769756</t>
  </si>
  <si>
    <t>Mani</t>
  </si>
  <si>
    <t>994727625</t>
  </si>
  <si>
    <t>823769755</t>
  </si>
  <si>
    <t>bo809626</t>
  </si>
  <si>
    <t>RICHARD REY  STA. ANA</t>
  </si>
  <si>
    <t>CARLO MAGNO DOMINGO</t>
  </si>
  <si>
    <t>Domingo, Carlomagno X</t>
  </si>
  <si>
    <t>Salming, Louielyn X</t>
  </si>
  <si>
    <t>999425115</t>
  </si>
  <si>
    <t>ee024704</t>
  </si>
  <si>
    <t>999431145</t>
  </si>
  <si>
    <t>999415570</t>
  </si>
  <si>
    <t>Beyruth</t>
  </si>
  <si>
    <t>Gil</t>
  </si>
  <si>
    <t>823769793</t>
  </si>
  <si>
    <t>999407736</t>
  </si>
  <si>
    <t>Braida</t>
  </si>
  <si>
    <t>823769794</t>
  </si>
  <si>
    <t>999408974</t>
  </si>
  <si>
    <t>Del Mundo</t>
  </si>
  <si>
    <t>Juan Miguel</t>
  </si>
  <si>
    <t>823769782</t>
  </si>
  <si>
    <t>vt047636</t>
  </si>
  <si>
    <t>999430340</t>
  </si>
  <si>
    <t>oo648485</t>
  </si>
  <si>
    <t>Joshi</t>
  </si>
  <si>
    <t>999419875</t>
  </si>
  <si>
    <t>N K</t>
  </si>
  <si>
    <t>Ramesh Babu</t>
  </si>
  <si>
    <t>823769786</t>
  </si>
  <si>
    <t>PRADEEP RADHAKRISHNAN</t>
  </si>
  <si>
    <t>ANUSHIYA BARIK</t>
  </si>
  <si>
    <t>VERNIE  PADILLA</t>
  </si>
  <si>
    <t>Barik, Anushiya X</t>
  </si>
  <si>
    <t>nf389698</t>
  </si>
  <si>
    <t>yy216450</t>
  </si>
  <si>
    <t>994721202</t>
  </si>
  <si>
    <t>Magpantay</t>
  </si>
  <si>
    <t>Emalyn</t>
  </si>
  <si>
    <t>823769417</t>
  </si>
  <si>
    <t>lj443756</t>
  </si>
  <si>
    <t>th905835</t>
  </si>
  <si>
    <t>994577461</t>
  </si>
  <si>
    <t>Kadlac</t>
  </si>
  <si>
    <t>Todd</t>
  </si>
  <si>
    <t>823769733</t>
  </si>
  <si>
    <t>ev835871</t>
  </si>
  <si>
    <t>999442511</t>
  </si>
  <si>
    <t>Llorera</t>
  </si>
  <si>
    <t>Lovely</t>
  </si>
  <si>
    <t>823769810</t>
  </si>
  <si>
    <t>Manalo</t>
  </si>
  <si>
    <t>Ivan Ross</t>
  </si>
  <si>
    <t>823769826</t>
  </si>
  <si>
    <t>MARK  SALARDA</t>
  </si>
  <si>
    <t>ez222481</t>
  </si>
  <si>
    <t>Kumari</t>
  </si>
  <si>
    <t>999420010</t>
  </si>
  <si>
    <t>Caloza</t>
  </si>
  <si>
    <t>Maylenne</t>
  </si>
  <si>
    <t>823769852</t>
  </si>
  <si>
    <t>999400209</t>
  </si>
  <si>
    <t>Perry Joy</t>
  </si>
  <si>
    <t>823769845</t>
  </si>
  <si>
    <t>999438852</t>
  </si>
  <si>
    <t>Jocson</t>
  </si>
  <si>
    <t>Kervin John</t>
  </si>
  <si>
    <t>823769858</t>
  </si>
  <si>
    <t>999408720</t>
  </si>
  <si>
    <t>Manaloto</t>
  </si>
  <si>
    <t>Jerry</t>
  </si>
  <si>
    <t>823769844</t>
  </si>
  <si>
    <t>999451483</t>
  </si>
  <si>
    <t>Dan Erlou</t>
  </si>
  <si>
    <t>823769853</t>
  </si>
  <si>
    <t>bp430812</t>
  </si>
  <si>
    <t>ALVIN  ARPON</t>
  </si>
  <si>
    <t>Arpon, Alvin X</t>
  </si>
  <si>
    <t>rq055755</t>
  </si>
  <si>
    <t>999406453</t>
  </si>
  <si>
    <t>Jerine</t>
  </si>
  <si>
    <t>823769907</t>
  </si>
  <si>
    <t>xy483964</t>
  </si>
  <si>
    <t>999449044</t>
  </si>
  <si>
    <t>zd722070</t>
  </si>
  <si>
    <t>999436421</t>
  </si>
  <si>
    <t>Merana</t>
  </si>
  <si>
    <t>823769884</t>
  </si>
  <si>
    <t>Policarpio</t>
  </si>
  <si>
    <t>Dana</t>
  </si>
  <si>
    <t>999453468</t>
  </si>
  <si>
    <t>Rasco</t>
  </si>
  <si>
    <t>Marc Kay</t>
  </si>
  <si>
    <t>823769872</t>
  </si>
  <si>
    <t>oo561531</t>
  </si>
  <si>
    <t>Salarda, Mark X</t>
  </si>
  <si>
    <t>Lei</t>
  </si>
  <si>
    <t>Tanya</t>
  </si>
  <si>
    <t>823769929</t>
  </si>
  <si>
    <t>li447547</t>
  </si>
  <si>
    <t>Soria</t>
  </si>
  <si>
    <t>Carmichael</t>
  </si>
  <si>
    <t>POTHURAJU SUNIL</t>
  </si>
  <si>
    <t>Magpantay, Emalyn A</t>
  </si>
  <si>
    <t>Bernadas</t>
  </si>
  <si>
    <t>Mary Rose</t>
  </si>
  <si>
    <t>823769951</t>
  </si>
  <si>
    <t>999405787</t>
  </si>
  <si>
    <t>Bernales</t>
  </si>
  <si>
    <t>Rodel</t>
  </si>
  <si>
    <t>823769930</t>
  </si>
  <si>
    <t>oq740122</t>
  </si>
  <si>
    <t>999460663</t>
  </si>
  <si>
    <t>Caldito</t>
  </si>
  <si>
    <t>Lemuel Marc</t>
  </si>
  <si>
    <t>823769932</t>
  </si>
  <si>
    <t>xg383337</t>
  </si>
  <si>
    <t>999454112</t>
  </si>
  <si>
    <t>Gatan</t>
  </si>
  <si>
    <t>Casie Nelia</t>
  </si>
  <si>
    <t>823769944</t>
  </si>
  <si>
    <t>ew233765</t>
  </si>
  <si>
    <t>999412067</t>
  </si>
  <si>
    <t>pl958017</t>
  </si>
  <si>
    <t>999419680</t>
  </si>
  <si>
    <t>Muraleedharan</t>
  </si>
  <si>
    <t>Bindya</t>
  </si>
  <si>
    <t>823769934</t>
  </si>
  <si>
    <t>qe756352</t>
  </si>
  <si>
    <t>999463707</t>
  </si>
  <si>
    <t>fc172715</t>
  </si>
  <si>
    <t>999456328</t>
  </si>
  <si>
    <t>Gawade</t>
  </si>
  <si>
    <t>823769956</t>
  </si>
  <si>
    <t>994922284</t>
  </si>
  <si>
    <t>Gonzales</t>
  </si>
  <si>
    <t>Mylene</t>
  </si>
  <si>
    <t>823769967</t>
  </si>
  <si>
    <t>Avinash</t>
  </si>
  <si>
    <t>Mendoza, Cris X</t>
  </si>
  <si>
    <t>Fercol, Ryan A</t>
  </si>
  <si>
    <t>Guillo, Kenneth X</t>
  </si>
  <si>
    <t>994113280</t>
  </si>
  <si>
    <t>823769984</t>
  </si>
  <si>
    <t>on345503</t>
  </si>
  <si>
    <t>994919959</t>
  </si>
  <si>
    <t>Billakanti</t>
  </si>
  <si>
    <t>823769971</t>
  </si>
  <si>
    <t>Arpita</t>
  </si>
  <si>
    <t>994359464</t>
  </si>
  <si>
    <t>Gamboa</t>
  </si>
  <si>
    <t>Joyce</t>
  </si>
  <si>
    <t>823769974</t>
  </si>
  <si>
    <t>994505335</t>
  </si>
  <si>
    <t>994347759</t>
  </si>
  <si>
    <t>Macalanda</t>
  </si>
  <si>
    <t>Marwin</t>
  </si>
  <si>
    <t>823769987</t>
  </si>
  <si>
    <t>994966781</t>
  </si>
  <si>
    <t>Mehra</t>
  </si>
  <si>
    <t>Vidushi</t>
  </si>
  <si>
    <t>823769978</t>
  </si>
  <si>
    <t>VIDUSHI MEHRA</t>
  </si>
  <si>
    <t>RAMESH BABU N K</t>
  </si>
  <si>
    <t>THEA MARIE A. ROMULO</t>
  </si>
  <si>
    <t>MARC KAY L RASCO</t>
  </si>
  <si>
    <t>MAYLENNE S CALOZA</t>
  </si>
  <si>
    <t>RAHUL GAWADE</t>
  </si>
  <si>
    <t>JERRY  MANALOTO</t>
  </si>
  <si>
    <t>IVAN ROSS MANALO</t>
  </si>
  <si>
    <t>Tadlas, Jr D</t>
  </si>
  <si>
    <t>Gawade, Rahul X</t>
  </si>
  <si>
    <t>Manaloto, Jerry X</t>
  </si>
  <si>
    <t>Delmundo, Juanmiguel X</t>
  </si>
  <si>
    <t>Nk, Rameshbabu X</t>
  </si>
  <si>
    <t>Caloza, Maylenne S</t>
  </si>
  <si>
    <t>Manalo, Ivanross X</t>
  </si>
  <si>
    <t>Rasco, Marckay L</t>
  </si>
  <si>
    <t>Romulo, Theamarie A</t>
  </si>
  <si>
    <t>rb473972</t>
  </si>
  <si>
    <t>ad518660</t>
  </si>
  <si>
    <t>aq188034</t>
  </si>
  <si>
    <t>gd921039</t>
  </si>
  <si>
    <t>ub469046</t>
  </si>
  <si>
    <t>tl274052</t>
  </si>
  <si>
    <t>hi535512</t>
  </si>
  <si>
    <t>ANJANI NAGA SRIVALLI BATC</t>
  </si>
  <si>
    <t>ASHISH BANSAL</t>
  </si>
  <si>
    <t>LEMUEL MARC  CALDITO</t>
  </si>
  <si>
    <t>Mehra, Vidushi X</t>
  </si>
  <si>
    <t>Caldito, Lemuelmarc P</t>
  </si>
  <si>
    <t>994059539</t>
  </si>
  <si>
    <t>Golluri</t>
  </si>
  <si>
    <t>823770005</t>
  </si>
  <si>
    <t>on136204</t>
  </si>
  <si>
    <t>994189526</t>
  </si>
  <si>
    <t>Mizael</t>
  </si>
  <si>
    <t>Davidson</t>
  </si>
  <si>
    <t>823770006</t>
  </si>
  <si>
    <t>994944383</t>
  </si>
  <si>
    <t>Ranillo</t>
  </si>
  <si>
    <t>Arianne Lou Grace</t>
  </si>
  <si>
    <t>823770011</t>
  </si>
  <si>
    <t>ls397222</t>
  </si>
  <si>
    <t>KERVIN JOHN  JOCSON</t>
  </si>
  <si>
    <t>Golluri, Sandeep K</t>
  </si>
  <si>
    <t>Jocson, Kervinjohn X</t>
  </si>
  <si>
    <t>JOYCE R GAMBOA</t>
  </si>
  <si>
    <t>CASIE NELIA GATAN</t>
  </si>
  <si>
    <t>Anupama</t>
  </si>
  <si>
    <t>823770026</t>
  </si>
  <si>
    <t>994650945</t>
  </si>
  <si>
    <t>Salles</t>
  </si>
  <si>
    <t>Rene</t>
  </si>
  <si>
    <t>823770019</t>
  </si>
  <si>
    <t>Gatan, Casienelia F</t>
  </si>
  <si>
    <t>994185422</t>
  </si>
  <si>
    <t>Karak</t>
  </si>
  <si>
    <t>823770032</t>
  </si>
  <si>
    <t>994678609</t>
  </si>
  <si>
    <t>hb157774</t>
  </si>
  <si>
    <t>994282423</t>
  </si>
  <si>
    <t>Zaide</t>
  </si>
  <si>
    <t>Ronald</t>
  </si>
  <si>
    <t>823770038</t>
  </si>
  <si>
    <t>ARPITA KARAK</t>
  </si>
  <si>
    <t>RODEL  BERNALES</t>
  </si>
  <si>
    <t>TANYA  LEI</t>
  </si>
  <si>
    <t>GOLLURI SANDEEP KUMAR</t>
  </si>
  <si>
    <t>JOEL  MERANA</t>
  </si>
  <si>
    <t>Uma</t>
  </si>
  <si>
    <t>823770049</t>
  </si>
  <si>
    <t>994032608</t>
  </si>
  <si>
    <t>Ritika</t>
  </si>
  <si>
    <t>823770046</t>
  </si>
  <si>
    <t>gp942863</t>
  </si>
  <si>
    <t>994337822</t>
  </si>
  <si>
    <t>dc309075</t>
  </si>
  <si>
    <t>fn490137</t>
  </si>
  <si>
    <t>994146480</t>
  </si>
  <si>
    <t>Machado</t>
  </si>
  <si>
    <t>823770055</t>
  </si>
  <si>
    <t>kf269522</t>
  </si>
  <si>
    <t>yc877815</t>
  </si>
  <si>
    <t>ALLAN PAUL  AGUILUCHO</t>
  </si>
  <si>
    <t>Karak, Arpita X</t>
  </si>
  <si>
    <t>zb096225</t>
  </si>
  <si>
    <t>cr475828</t>
  </si>
  <si>
    <t>994836389</t>
  </si>
  <si>
    <t>Enilton</t>
  </si>
  <si>
    <t>823770065</t>
  </si>
  <si>
    <t>tj932479</t>
  </si>
  <si>
    <t>994599749</t>
  </si>
  <si>
    <t>Bacbac</t>
  </si>
  <si>
    <t>Benedict</t>
  </si>
  <si>
    <t>823770069</t>
  </si>
  <si>
    <t>ve932342</t>
  </si>
  <si>
    <t>994216018</t>
  </si>
  <si>
    <t>Bejawada</t>
  </si>
  <si>
    <t>823770075</t>
  </si>
  <si>
    <t>994279607</t>
  </si>
  <si>
    <t>Boveloni</t>
  </si>
  <si>
    <t>Flavia</t>
  </si>
  <si>
    <t>823770067</t>
  </si>
  <si>
    <t>hi643543</t>
  </si>
  <si>
    <t>994382565</t>
  </si>
  <si>
    <t>Marques</t>
  </si>
  <si>
    <t>Enio</t>
  </si>
  <si>
    <t>823770071</t>
  </si>
  <si>
    <t>vz968354</t>
  </si>
  <si>
    <t>994987925</t>
  </si>
  <si>
    <t>Pant</t>
  </si>
  <si>
    <t>Kanchan</t>
  </si>
  <si>
    <t>823770074</t>
  </si>
  <si>
    <t>kv575121</t>
  </si>
  <si>
    <t>994049770</t>
  </si>
  <si>
    <t>Santana</t>
  </si>
  <si>
    <t>Mauricio</t>
  </si>
  <si>
    <t>823770066</t>
  </si>
  <si>
    <t>zd334914</t>
  </si>
  <si>
    <t>Surendra</t>
  </si>
  <si>
    <t>Bacbac, Benedict W</t>
  </si>
  <si>
    <t>JOHN FRANCIS SANTOS</t>
  </si>
  <si>
    <t>BENEDICT  BACBAC</t>
  </si>
  <si>
    <t>Bejawada, Suresh K</t>
  </si>
  <si>
    <t>994602427</t>
  </si>
  <si>
    <t>Andrada</t>
  </si>
  <si>
    <t>Juan Paolo</t>
  </si>
  <si>
    <t>823770108</t>
  </si>
  <si>
    <t>sp293212</t>
  </si>
  <si>
    <t>Purushan</t>
  </si>
  <si>
    <t>823770111</t>
  </si>
  <si>
    <t>Zaide, Ronald X</t>
  </si>
  <si>
    <t>994078179</t>
  </si>
  <si>
    <t>Alok</t>
  </si>
  <si>
    <t>823770115</t>
  </si>
  <si>
    <t>994046522</t>
  </si>
  <si>
    <t>Ricardo Jr</t>
  </si>
  <si>
    <t>823770119</t>
  </si>
  <si>
    <t>994369704</t>
  </si>
  <si>
    <t>994662008</t>
  </si>
  <si>
    <t>Teli</t>
  </si>
  <si>
    <t>ASHOK</t>
  </si>
  <si>
    <t>823770116</t>
  </si>
  <si>
    <t>RONALD  ZAIDE</t>
  </si>
  <si>
    <t>Teli, Mallikarjun A</t>
  </si>
  <si>
    <t>999785937</t>
  </si>
  <si>
    <t>Kulshekar</t>
  </si>
  <si>
    <t>823764225</t>
  </si>
  <si>
    <t>srk4225</t>
  </si>
  <si>
    <t>MALLIKARJUN TELI</t>
  </si>
  <si>
    <t>ck342860</t>
  </si>
  <si>
    <t>ANDY JOHN  DUQUE</t>
  </si>
  <si>
    <t>gu475831</t>
  </si>
  <si>
    <t>gq360959</t>
  </si>
  <si>
    <t>994312313</t>
  </si>
  <si>
    <t>Cuales</t>
  </si>
  <si>
    <t>Joanne Rachell</t>
  </si>
  <si>
    <t>823770128</t>
  </si>
  <si>
    <t>uy941243</t>
  </si>
  <si>
    <t>994475861</t>
  </si>
  <si>
    <t>Gojol</t>
  </si>
  <si>
    <t>Arianne Grace</t>
  </si>
  <si>
    <t>823770135</t>
  </si>
  <si>
    <t>Shobha</t>
  </si>
  <si>
    <t>ss849658</t>
  </si>
  <si>
    <t>994599389</t>
  </si>
  <si>
    <t>Vaidya</t>
  </si>
  <si>
    <t>Aniket</t>
  </si>
  <si>
    <t>823770121</t>
  </si>
  <si>
    <t>yd683445</t>
  </si>
  <si>
    <t>ANIKET VAIDYA</t>
  </si>
  <si>
    <t>DEEPIKA S P</t>
  </si>
  <si>
    <t>JOANNE RACHELL C. CUALES</t>
  </si>
  <si>
    <t>yr377734</t>
  </si>
  <si>
    <t>994819533</t>
  </si>
  <si>
    <t>Montero</t>
  </si>
  <si>
    <t>Monte Carlo</t>
  </si>
  <si>
    <t>823770145</t>
  </si>
  <si>
    <t>994432427</t>
  </si>
  <si>
    <t>823770144</t>
  </si>
  <si>
    <t>Cuales, Joanne R</t>
  </si>
  <si>
    <t>Vaidya, Aniket A</t>
  </si>
  <si>
    <t>KANCHAN PANT</t>
  </si>
  <si>
    <t>MONTE CARLO B.  MONTERO</t>
  </si>
  <si>
    <t>MHARION NATIVIDAD</t>
  </si>
  <si>
    <t>sd987357</t>
  </si>
  <si>
    <t>994720932</t>
  </si>
  <si>
    <t>Natividad</t>
  </si>
  <si>
    <t>Mharion</t>
  </si>
  <si>
    <t>823770161</t>
  </si>
  <si>
    <t>bc547406</t>
  </si>
  <si>
    <t>994761105</t>
  </si>
  <si>
    <t>Mahaboob Basha</t>
  </si>
  <si>
    <t>823770173</t>
  </si>
  <si>
    <t>Natividad, Mharion R</t>
  </si>
  <si>
    <t>Montero, Monte C</t>
  </si>
  <si>
    <t>Basha, Mahaboob P</t>
  </si>
  <si>
    <t>994305025</t>
  </si>
  <si>
    <t>Chada</t>
  </si>
  <si>
    <t>823770185</t>
  </si>
  <si>
    <t>Rodrigues</t>
  </si>
  <si>
    <t>Wilson</t>
  </si>
  <si>
    <t>ARIANNE GRACE D GOJOL</t>
  </si>
  <si>
    <t>994928523</t>
  </si>
  <si>
    <t>823770202</t>
  </si>
  <si>
    <t>hd633230</t>
  </si>
  <si>
    <t>994827750</t>
  </si>
  <si>
    <t>Sridharan</t>
  </si>
  <si>
    <t>Sajit</t>
  </si>
  <si>
    <t>PV</t>
  </si>
  <si>
    <t>823770198</t>
  </si>
  <si>
    <t>Baylon, Ricardo J</t>
  </si>
  <si>
    <t>Gojol, Arianne G</t>
  </si>
  <si>
    <t>994884237</t>
  </si>
  <si>
    <t>Byrappa</t>
  </si>
  <si>
    <t>Guddadamallappa</t>
  </si>
  <si>
    <t>823770223</t>
  </si>
  <si>
    <t>994412199</t>
  </si>
  <si>
    <t>Campos</t>
  </si>
  <si>
    <t>Rayder</t>
  </si>
  <si>
    <t>823770226</t>
  </si>
  <si>
    <t>wi591220</t>
  </si>
  <si>
    <t>994381933</t>
  </si>
  <si>
    <t>Mamata</t>
  </si>
  <si>
    <t>823770208</t>
  </si>
  <si>
    <t>ri579336</t>
  </si>
  <si>
    <t>wk587521</t>
  </si>
  <si>
    <t>994396053</t>
  </si>
  <si>
    <t>Dona Divina Gracia</t>
  </si>
  <si>
    <t>823770228</t>
  </si>
  <si>
    <t>Prudente</t>
  </si>
  <si>
    <t>Oliver</t>
  </si>
  <si>
    <t>823770231</t>
  </si>
  <si>
    <t>994563199</t>
  </si>
  <si>
    <t>Rez</t>
  </si>
  <si>
    <t>Rolando</t>
  </si>
  <si>
    <t>LAVINA</t>
  </si>
  <si>
    <t>823770213</t>
  </si>
  <si>
    <t>xo094023</t>
  </si>
  <si>
    <t>uf700618</t>
  </si>
  <si>
    <t>KRISHNA CHADA</t>
  </si>
  <si>
    <t>cr168192</t>
  </si>
  <si>
    <t>994012716</t>
  </si>
  <si>
    <t>Kevin</t>
  </si>
  <si>
    <t>Yves</t>
  </si>
  <si>
    <t>PAULE</t>
  </si>
  <si>
    <t>823770244</t>
  </si>
  <si>
    <t>994249098</t>
  </si>
  <si>
    <t>Angela</t>
  </si>
  <si>
    <t>823770238</t>
  </si>
  <si>
    <t>994499524</t>
  </si>
  <si>
    <t>DONA MAURICIO</t>
  </si>
  <si>
    <t>Campos, Rayder P</t>
  </si>
  <si>
    <t>994432242</t>
  </si>
  <si>
    <t>N C</t>
  </si>
  <si>
    <t>Prathibha</t>
  </si>
  <si>
    <t>823770245</t>
  </si>
  <si>
    <t>OLIVER  PRUDENTE</t>
  </si>
  <si>
    <t>YVES KEVIN  PAULE</t>
  </si>
  <si>
    <t>Prudente, Oliver X</t>
  </si>
  <si>
    <t>vc476583</t>
  </si>
  <si>
    <t>ud731816</t>
  </si>
  <si>
    <t>ui435307</t>
  </si>
  <si>
    <t>oy423696</t>
  </si>
  <si>
    <t>ANGELA MUTUC</t>
  </si>
  <si>
    <t>Mutuc, Angela X</t>
  </si>
  <si>
    <t>Jain</t>
  </si>
  <si>
    <t>994374483</t>
  </si>
  <si>
    <t>Swarada</t>
  </si>
  <si>
    <t>823770262</t>
  </si>
  <si>
    <t>994998848</t>
  </si>
  <si>
    <t>Vishnudev</t>
  </si>
  <si>
    <t>823770256</t>
  </si>
  <si>
    <t>vp015765</t>
  </si>
  <si>
    <t>rc044489</t>
  </si>
  <si>
    <t>wj580914</t>
  </si>
  <si>
    <t>994836149</t>
  </si>
  <si>
    <t>Villarroya</t>
  </si>
  <si>
    <t>Joshua Domingo</t>
  </si>
  <si>
    <t>823770251</t>
  </si>
  <si>
    <t>nl088932</t>
  </si>
  <si>
    <t>dm437804</t>
  </si>
  <si>
    <t>994306278</t>
  </si>
  <si>
    <t>Sandoval</t>
  </si>
  <si>
    <t>Sarah</t>
  </si>
  <si>
    <t>823770266</t>
  </si>
  <si>
    <t>JOSHUA DOMIN VILLARROYA</t>
  </si>
  <si>
    <t>AMEYA NAIK</t>
  </si>
  <si>
    <t>SWARADA JOSHI</t>
  </si>
  <si>
    <t>Villarroya, Joshua D</t>
  </si>
  <si>
    <t>ABHISHEK PRAKASH</t>
  </si>
  <si>
    <t>994978159</t>
  </si>
  <si>
    <t>823770270</t>
  </si>
  <si>
    <t>qi931353</t>
  </si>
  <si>
    <t>Venzon</t>
  </si>
  <si>
    <t>Dawn Kathleen</t>
  </si>
  <si>
    <t>823770271</t>
  </si>
  <si>
    <t>Prakash, Abhishek X</t>
  </si>
  <si>
    <t>jx519237</t>
  </si>
  <si>
    <t>994941379</t>
  </si>
  <si>
    <t>823770278</t>
  </si>
  <si>
    <t>994131817</t>
  </si>
  <si>
    <t>xi857668</t>
  </si>
  <si>
    <t>Sandoval, Sarah C</t>
  </si>
  <si>
    <t>tq967256</t>
  </si>
  <si>
    <t>994277887</t>
  </si>
  <si>
    <t>Jyoti</t>
  </si>
  <si>
    <t>Deependra</t>
  </si>
  <si>
    <t>823770282</t>
  </si>
  <si>
    <t>zg135140</t>
  </si>
  <si>
    <t>994405906</t>
  </si>
  <si>
    <t>823770276</t>
  </si>
  <si>
    <t>pb565456</t>
  </si>
  <si>
    <t>DEEPENDRA JYOTI</t>
  </si>
  <si>
    <t>994587515</t>
  </si>
  <si>
    <t>Mhase</t>
  </si>
  <si>
    <t>Kailas</t>
  </si>
  <si>
    <t>RANGNATH</t>
  </si>
  <si>
    <t>823770294</t>
  </si>
  <si>
    <t>SANGEETHA S</t>
  </si>
  <si>
    <t>S., Sangeetha X</t>
  </si>
  <si>
    <t>994783366</t>
  </si>
  <si>
    <t>Abhinandan</t>
  </si>
  <si>
    <t>823770298</t>
  </si>
  <si>
    <t>KAILAS MHASE</t>
  </si>
  <si>
    <t>Alberto</t>
  </si>
  <si>
    <t>ci744908</t>
  </si>
  <si>
    <t>994847657</t>
  </si>
  <si>
    <t>Neto</t>
  </si>
  <si>
    <t>Vicente</t>
  </si>
  <si>
    <t>823770302</t>
  </si>
  <si>
    <t>tp557822</t>
  </si>
  <si>
    <t>jq400551</t>
  </si>
  <si>
    <t>Mhase, Kailas R</t>
  </si>
  <si>
    <t>Bokka</t>
  </si>
  <si>
    <t>Sairama</t>
  </si>
  <si>
    <t>SAIRAMA SUBRAHMANYAM BOKK</t>
  </si>
  <si>
    <t>994700504</t>
  </si>
  <si>
    <t>Matheus</t>
  </si>
  <si>
    <t>823770315</t>
  </si>
  <si>
    <t>dz833536</t>
  </si>
  <si>
    <t>LERMA R BERNAL</t>
  </si>
  <si>
    <t>994792079</t>
  </si>
  <si>
    <t>Govara</t>
  </si>
  <si>
    <t>Majid Shams</t>
  </si>
  <si>
    <t>823770331</t>
  </si>
  <si>
    <t>vm478031</t>
  </si>
  <si>
    <t>994941671</t>
  </si>
  <si>
    <t>Kelsen</t>
  </si>
  <si>
    <t>ri434675</t>
  </si>
  <si>
    <t>994193628</t>
  </si>
  <si>
    <t>823770336</t>
  </si>
  <si>
    <t>MAJID SHAMS  GOVARA</t>
  </si>
  <si>
    <t>Arriola</t>
  </si>
  <si>
    <t>994243543</t>
  </si>
  <si>
    <t>Estacion</t>
  </si>
  <si>
    <t>Stephen James</t>
  </si>
  <si>
    <t>823770346</t>
  </si>
  <si>
    <t>994863000</t>
  </si>
  <si>
    <t>Fernandez</t>
  </si>
  <si>
    <t>Stephen Carl</t>
  </si>
  <si>
    <t>823770350</t>
  </si>
  <si>
    <t>821388239</t>
  </si>
  <si>
    <t>Govara, Majid S</t>
  </si>
  <si>
    <t>gj650659</t>
  </si>
  <si>
    <t>os420765</t>
  </si>
  <si>
    <t>vj229830</t>
  </si>
  <si>
    <t>STEPHEN CARL F FERNANDEZ</t>
  </si>
  <si>
    <t>STEPHEN JAMES  ESTACION</t>
  </si>
  <si>
    <t>Estacion, Stephen J</t>
  </si>
  <si>
    <t>994863322</t>
  </si>
  <si>
    <t>Rama Ravi Teja</t>
  </si>
  <si>
    <t>823770356</t>
  </si>
  <si>
    <t>994105546</t>
  </si>
  <si>
    <t>Webb</t>
  </si>
  <si>
    <t>823770358</t>
  </si>
  <si>
    <t>Fernandez, Stephen C</t>
  </si>
  <si>
    <t>RAMA RAVITEJA REDDY D</t>
  </si>
  <si>
    <t>RYAN WEBB</t>
  </si>
  <si>
    <t>Webb, Ryan G</t>
  </si>
  <si>
    <t>Reddy, Ramaravi T</t>
  </si>
  <si>
    <t>mi957443</t>
  </si>
  <si>
    <t>Canlas, Perryjoy L</t>
  </si>
  <si>
    <t>SURESH BILLAKANTI</t>
  </si>
  <si>
    <t>Billakanti, Suresh X</t>
  </si>
  <si>
    <t>RAYMOND B.PALIZA</t>
  </si>
  <si>
    <t>EVERETT  DIOCO</t>
  </si>
  <si>
    <t>Dioco, Everett X</t>
  </si>
  <si>
    <t>Pant, Kanchan X</t>
  </si>
  <si>
    <t>994195450</t>
  </si>
  <si>
    <t>823770381</t>
  </si>
  <si>
    <t>cu016031</t>
  </si>
  <si>
    <t>KOMAL KADAM</t>
  </si>
  <si>
    <t>Parsewar, Sumedha X</t>
  </si>
  <si>
    <t>994987971</t>
  </si>
  <si>
    <t>Morette</t>
  </si>
  <si>
    <t>823770389</t>
  </si>
  <si>
    <t>oq929590</t>
  </si>
  <si>
    <t>Rupali</t>
  </si>
  <si>
    <t>994709815</t>
  </si>
  <si>
    <t>RAMESH KUMAR</t>
  </si>
  <si>
    <t>MIKHAIL O. REVITA</t>
  </si>
  <si>
    <t>Revita, Mikhail O</t>
  </si>
  <si>
    <t>Faelnar, Joeffel X</t>
  </si>
  <si>
    <t>Lei, Tanya X</t>
  </si>
  <si>
    <t>Tower 2</t>
  </si>
  <si>
    <t>Staci Wolkey</t>
  </si>
  <si>
    <t>Meredith Leach</t>
  </si>
  <si>
    <t>Gary Vauk</t>
  </si>
  <si>
    <t>Jeff Eagle</t>
  </si>
  <si>
    <t>Robert Wulfert</t>
  </si>
  <si>
    <t>Wilfredo Dizon</t>
  </si>
  <si>
    <t>Dale Gentry</t>
  </si>
  <si>
    <t>Mark Jester Acuna/Philippines/IBM</t>
  </si>
  <si>
    <t>Todd Kadlac</t>
  </si>
  <si>
    <t>Anchal Aggarwal1/India/IBM</t>
  </si>
  <si>
    <t>James Staffieri</t>
  </si>
  <si>
    <t>ya347413</t>
  </si>
  <si>
    <t>Alok Agrawal2/India/IBM</t>
  </si>
  <si>
    <t>Kiran Padmakumar</t>
  </si>
  <si>
    <t>Thiago Lucas</t>
  </si>
  <si>
    <t>Allan Paul Aguilucho/Philippines/IBM</t>
  </si>
  <si>
    <t>Steve Meyer</t>
  </si>
  <si>
    <t>Ganesh Chandramouleeswaran</t>
  </si>
  <si>
    <t>Marcos Gialdi</t>
  </si>
  <si>
    <t>Kelsen Rodrigues</t>
  </si>
  <si>
    <t>Eduardo Leito de Almeida/Brazil/IBM</t>
  </si>
  <si>
    <t>Selma Sabiao</t>
  </si>
  <si>
    <t>Fernando Costa de Almeida/Brazil/IBM</t>
  </si>
  <si>
    <t>Tatiane da Silva Almeida/Brazil/IBM</t>
  </si>
  <si>
    <t>Lerma Bernal</t>
  </si>
  <si>
    <t>Francis Amor/Philippines/IBM</t>
  </si>
  <si>
    <t>Saswat Mishra</t>
  </si>
  <si>
    <t>Eleanor A Ampuyas/Philippines/IBM</t>
  </si>
  <si>
    <t>Baseem Sayyed</t>
  </si>
  <si>
    <t>Juan Paolo Andrada/Philippines/IBM</t>
  </si>
  <si>
    <t>Roberto Basting</t>
  </si>
  <si>
    <t>Enilton Rodrigues de Andrade/Brazil/IBM</t>
  </si>
  <si>
    <t>Jan Patrick Andres/Philippines/IBM</t>
  </si>
  <si>
    <t>Jose Julio de Santana Angeli/Brazil/IBM</t>
  </si>
  <si>
    <t>Alessandra Regina Antolini/Brazil/IBM</t>
  </si>
  <si>
    <t>ro270981</t>
  </si>
  <si>
    <t>Edson Araujo Junior/Brazil/Contr/IBM</t>
  </si>
  <si>
    <t>Marcelo Scarazzatti</t>
  </si>
  <si>
    <t>vq865906</t>
  </si>
  <si>
    <t>Guilherme Felippe de Andrade Araujo/Brazil/IBM</t>
  </si>
  <si>
    <t>Leandro Godoy Araujo/Brazil/Contr/IBM</t>
  </si>
  <si>
    <t>Sunil Brahma</t>
  </si>
  <si>
    <t>wu877304</t>
  </si>
  <si>
    <t>Nirmala R Arjunan/India/IBM</t>
  </si>
  <si>
    <t>Udaya Rao</t>
  </si>
  <si>
    <t>Pankaj Arora3/India/IBM</t>
  </si>
  <si>
    <t>ec777986</t>
  </si>
  <si>
    <t>Alvin Arpon/Philippines/IBM</t>
  </si>
  <si>
    <t>Albert Arriola/Philippines/IBM</t>
  </si>
  <si>
    <t>Marcelo Marteli Arruda/Brazil/Contr/IBM</t>
  </si>
  <si>
    <t>Benedict Bacbac/Philippines/IBM</t>
  </si>
  <si>
    <t>Maria Eleanora G Bacuetes/Philippines/IBM</t>
  </si>
  <si>
    <t>Radhika B1/India/IBM</t>
  </si>
  <si>
    <t>Shijesh Balan/India/IBM</t>
  </si>
  <si>
    <t>Sajit Sridharan</t>
  </si>
  <si>
    <t>Ashish Bansal10/India/IBM</t>
  </si>
  <si>
    <t>Danieli Cristina Godoy Barboza/Brazil/IBM</t>
  </si>
  <si>
    <t>pi324470</t>
  </si>
  <si>
    <t>Anushiya L Barik/India/IBM</t>
  </si>
  <si>
    <t>Marcelo Vaz de Barros/Brazil/IBM</t>
  </si>
  <si>
    <t>Roberto Basting Junior/Brazil/IBM</t>
  </si>
  <si>
    <t>lb194645</t>
  </si>
  <si>
    <t>Anjani Batchu/India/IBM</t>
  </si>
  <si>
    <t>Ma. Celestia Bayani/Philippines/IBM</t>
  </si>
  <si>
    <t>Pauline Rea D Bayutas/Philippines/IBM</t>
  </si>
  <si>
    <t>Thejovathi Beere/India/IBM</t>
  </si>
  <si>
    <t>Gyana Behera/India/IBM</t>
  </si>
  <si>
    <t>Suresh Bejawada/India/IBM</t>
  </si>
  <si>
    <t>Rajeswari Bendalam/India/IBM</t>
  </si>
  <si>
    <t>Bernie Benedicto/Philippines/IBM</t>
  </si>
  <si>
    <t>Vinicius Lontro Benedini/Brazil/Contr/IBM</t>
  </si>
  <si>
    <t>Berala V Swetha/India/IBM</t>
  </si>
  <si>
    <t>Mary Rose Bernadas/Philippines/IBM</t>
  </si>
  <si>
    <t>Lerma R Bernal/Philippines/IBM</t>
  </si>
  <si>
    <t>Rodel Bernales/Philippines/IBM</t>
  </si>
  <si>
    <t>Gil Beyruth/Brazil/IBM</t>
  </si>
  <si>
    <t>Shraddha Bhawalkar/India/IBM</t>
  </si>
  <si>
    <t>Milind Bhor2/India/IBM</t>
  </si>
  <si>
    <t>Fabio Henrique Bilatto/Brazil/IBM</t>
  </si>
  <si>
    <t>Suresh Billakanti/India/IBM</t>
  </si>
  <si>
    <t>Andre Luiz Sorci Bismara/Brazil/IBM</t>
  </si>
  <si>
    <t>Sudheer B Bojja/India/IBM</t>
  </si>
  <si>
    <t>Sairama S Bokka/India/IBM</t>
  </si>
  <si>
    <t>Natalia Bottura/Brazil/IBM</t>
  </si>
  <si>
    <t>Flavia Elisa Boveloni/Brazil/IBM</t>
  </si>
  <si>
    <t>Sunil Brahma/India/IBM</t>
  </si>
  <si>
    <t>Gabriel Rossi Braida/Brazil/Contr/IBM</t>
  </si>
  <si>
    <t>Byrappa Guddadamallappa/India/IBM</t>
  </si>
  <si>
    <t>fc846594</t>
  </si>
  <si>
    <t>Andrian James Cabasag/Philippines/IBM</t>
  </si>
  <si>
    <t>Lemuel Marc Caldito/Philippines/IBM</t>
  </si>
  <si>
    <t>Mervin G Callos/Philippines/IBM</t>
  </si>
  <si>
    <t>oq007374</t>
  </si>
  <si>
    <t>Maylenne S Caloza/Philippines/IBM</t>
  </si>
  <si>
    <t>Rayder Taumy Pimentel Campos/Brazil/IBM</t>
  </si>
  <si>
    <t>uw460647</t>
  </si>
  <si>
    <t>Pery Joy Canlas/Philippines/IBM</t>
  </si>
  <si>
    <t>Mark S Capili/Philippines/IBM</t>
  </si>
  <si>
    <t>Joao Paulo Cardoso/Brazil/Contr/IBM</t>
  </si>
  <si>
    <t>Marcelo Gifoni Carvalho/Brazil/Contr/IBM</t>
  </si>
  <si>
    <t>Krishna Chada/India/IBM</t>
  </si>
  <si>
    <t>Ajay Mukhopadhyay</t>
  </si>
  <si>
    <t>Abhishek Chakraborty/India/IBM</t>
  </si>
  <si>
    <t>Sushma Chandrashekar2/India/IBM</t>
  </si>
  <si>
    <t>Mokshada Kher/India/IBM</t>
  </si>
  <si>
    <t>Robert St charles/Lansing/IBM</t>
  </si>
  <si>
    <t>Srihari Chikkala1/India/IBM</t>
  </si>
  <si>
    <t>Vaibhav A Choudhary/India/IBM</t>
  </si>
  <si>
    <t>Krishna C12/India/IBM</t>
  </si>
  <si>
    <t>Silvia Regina Leme Colella/Brazil/IBM</t>
  </si>
  <si>
    <t>Renato Dinhani Conceicao/Brazil/Contr/IBM</t>
  </si>
  <si>
    <t>Clint Cordry/Kansas City/IBM</t>
  </si>
  <si>
    <t>gq712809</t>
  </si>
  <si>
    <t>Joao Paulo Torres Correa/Brazil/IBM</t>
  </si>
  <si>
    <t>Guilherme de Almeida Silva Creste/Brazil/Contr/IBM</t>
  </si>
  <si>
    <t>Jessica Gomes Crisanto/Brazil/IBM</t>
  </si>
  <si>
    <t>Daisy R Cruz/Philippines/IBM</t>
  </si>
  <si>
    <t>Stephen John B Cruz/Philippines/IBM</t>
  </si>
  <si>
    <t>Joanne Rachelle C Cuales/Philippines/IBM</t>
  </si>
  <si>
    <t>an250228</t>
  </si>
  <si>
    <t>Prasanta K Das1/India/IBM</t>
  </si>
  <si>
    <t>Mamata Dash/India/IBM</t>
  </si>
  <si>
    <t>Lian Jenel T Daulat/Philippines/IBM</t>
  </si>
  <si>
    <t>Lorenzo James Marie D de Guzman/Philippines/IBM</t>
  </si>
  <si>
    <t>Seychelle Ann A Deapera/Philippines/IBM</t>
  </si>
  <si>
    <t>Juan Miguel E del Mundo/Philippines/IBM</t>
  </si>
  <si>
    <t>Elizabeth C Del Rosario/Philippines/IBM</t>
  </si>
  <si>
    <t>Rommel G Dela Cruz/Philippines/IBM</t>
  </si>
  <si>
    <t>Joenel Ella Delima/Philippines/IBM</t>
  </si>
  <si>
    <t>Aniket Vaidya</t>
  </si>
  <si>
    <t>Sonali Desai/India/IBM</t>
  </si>
  <si>
    <t>Madhukar Devraj/India/Contr/IBM</t>
  </si>
  <si>
    <t>Everett C Dioco/Philippines/IBM</t>
  </si>
  <si>
    <t>Wilfredo Jr. C Dizon/Philippines/IBM</t>
  </si>
  <si>
    <t>Carlo Magno Domingo/Philippines/IBM</t>
  </si>
  <si>
    <t>Pauline R Dominguez/Philippines/IBM</t>
  </si>
  <si>
    <t>tf530944</t>
  </si>
  <si>
    <t>Sruthi Dondu/India/IBM</t>
  </si>
  <si>
    <t>Andy John Duque/Philippines/IBM</t>
  </si>
  <si>
    <t>Jeffrey Eagle/Kansas City/IBM</t>
  </si>
  <si>
    <t>Jonard M Edos/Philippines/IBM</t>
  </si>
  <si>
    <t>John Paul D Eligio/Philippines/IBM</t>
  </si>
  <si>
    <t>Cristine C Encanto/Philippines/IBM</t>
  </si>
  <si>
    <t>Kiran K Eragana/India/IBM</t>
  </si>
  <si>
    <t>Joanne Espinas-Goleta/Philippines/IBM</t>
  </si>
  <si>
    <t>Stephen James Estacion/Philippines/IBM</t>
  </si>
  <si>
    <t>Janine Alexi A Estinopo/Philippines/IBM</t>
  </si>
  <si>
    <t>Irene L Facelo/Philippines/IBM</t>
  </si>
  <si>
    <t>Henrique Costa de Faria/Brazil/Contr/IBM</t>
  </si>
  <si>
    <t>Sudde Fecchio Neto/Brazil/IBM</t>
  </si>
  <si>
    <t>gf234022</t>
  </si>
  <si>
    <t>Ryan A Fercol/Philippines/IBM</t>
  </si>
  <si>
    <t>Stephen Carl F Fernandez/Philippines/IBM</t>
  </si>
  <si>
    <t>Frederick Fernandine/Philippines/IBM</t>
  </si>
  <si>
    <t>Mario Henrique Ferreira/Brazil/IBM</t>
  </si>
  <si>
    <t>Jose Roberto Di Camillo Filho/Brazil/Contr/IBM</t>
  </si>
  <si>
    <t>Savio Fonseca</t>
  </si>
  <si>
    <t>Savio Fonseca/San Francisco/IBM</t>
  </si>
  <si>
    <t>Hilario A Francisco Jr/Philippines/IBM</t>
  </si>
  <si>
    <t>Jefferson de Freitas/Brazil/IBM</t>
  </si>
  <si>
    <t>Andre Renato Del Vecchio Gabriotti/Brazil/IBM</t>
  </si>
  <si>
    <t>Mana Bhanjan Gadua/India/Contr/IBM</t>
  </si>
  <si>
    <t>Joyce R Gamboa/Philippines/IBM</t>
  </si>
  <si>
    <t>Jose G Garcia/Philippines/IBM</t>
  </si>
  <si>
    <t>Casie Nelia Gatan/Philippines/IBM</t>
  </si>
  <si>
    <t>Rahul Gawade/India/Contr/IBM</t>
  </si>
  <si>
    <t>Dale Gentry/Boulder/IBM</t>
  </si>
  <si>
    <t>Jino George1/India/IBM</t>
  </si>
  <si>
    <t>uz399686</t>
  </si>
  <si>
    <t>Marcos Vinicius Gialdi/Brazil/IBM</t>
  </si>
  <si>
    <t>Luciano Dias Gobi/Brazil/IBM</t>
  </si>
  <si>
    <t>Naina Goel/India/IBM</t>
  </si>
  <si>
    <t>Arianne Grace D Gojol/Philippines/IBM</t>
  </si>
  <si>
    <t>Sandeep 11/India/Contr/IBM</t>
  </si>
  <si>
    <t>Murani de Moura Gomes/Brazil/IBM</t>
  </si>
  <si>
    <t>Socrates Roberto Gomes/Brazil/Contr/IBM</t>
  </si>
  <si>
    <t>Mylene Gonzales/Philippines/IBM</t>
  </si>
  <si>
    <t>Majid Shams Govara/Philippines/IBM</t>
  </si>
  <si>
    <t>Tejaswini Gowda/India/IBM</t>
  </si>
  <si>
    <t>Vishal K Goyal/India/IBM</t>
  </si>
  <si>
    <t>ok750203</t>
  </si>
  <si>
    <t>Rajesh K Gupta6/India/IBM</t>
  </si>
  <si>
    <t>Danilo Gonzalez Hashimoto/Brazil/IBM</t>
  </si>
  <si>
    <t>Ashwini Hinge/India/IBM</t>
  </si>
  <si>
    <t>Gustavo Haruo Ikeda/Brazil/IBM</t>
  </si>
  <si>
    <t>Manojkumar Inderchand/India/IBM</t>
  </si>
  <si>
    <t>Asif Islam/Kansas City/IBM</t>
  </si>
  <si>
    <t>Mary Grace M Jacobe/Philippines/IBM</t>
  </si>
  <si>
    <t>Romeo Jr R Jamoner/Philippines/IBM</t>
  </si>
  <si>
    <t>Arvind Jayakumar/India/IBM</t>
  </si>
  <si>
    <t>Shyamu Jayarama/India/IBM</t>
  </si>
  <si>
    <t>Ederson Almeida de Jesus/Brazil/Contr/IBM</t>
  </si>
  <si>
    <t>Kervin John Jocson/Philippines/IBM</t>
  </si>
  <si>
    <t>Swarada S Gadgil/India/IBM</t>
  </si>
  <si>
    <t>Sarang S Joshirao/India/IBM</t>
  </si>
  <si>
    <t>Deependra Jyoti/India/IBM</t>
  </si>
  <si>
    <t>Brunda Kj/India/IBM</t>
  </si>
  <si>
    <t>Vishnudev K1/India/IBM</t>
  </si>
  <si>
    <t>Komal S Kadam/India/IBM</t>
  </si>
  <si>
    <t>Todd Kadlac/Kansas City/IBM</t>
  </si>
  <si>
    <t>Ravikumar Kandasamy/India/IBM</t>
  </si>
  <si>
    <t>Arpita Karak/India/IBM</t>
  </si>
  <si>
    <t>jm739061</t>
  </si>
  <si>
    <t>Sameer A Keskar/India/IBM</t>
  </si>
  <si>
    <t>Yves Kevin Paule/Philippines/IBM</t>
  </si>
  <si>
    <t>Kavya S Kode/India/IBM</t>
  </si>
  <si>
    <t>Harpreet K Kohli1/India/IBM</t>
  </si>
  <si>
    <t>Sruthi Kommajosula/India/IBM</t>
  </si>
  <si>
    <t>Srinivasa R Konda/India/IBM</t>
  </si>
  <si>
    <t>Anil Kota1/India/IBM</t>
  </si>
  <si>
    <t>Komal K Kavrani/India/IBM</t>
  </si>
  <si>
    <t>Soujanya Krothappli/Vienna/Contr/IBM</t>
  </si>
  <si>
    <t>Pradeep P Kumar4/India/IBM</t>
  </si>
  <si>
    <t>Uma Kumar/India/IBM</t>
  </si>
  <si>
    <t>Ritika Kumari05/India/Contr/IBM</t>
  </si>
  <si>
    <t>Revathi Kuppireddigari/India/IBM</t>
  </si>
  <si>
    <t>Vijaykumar R Ladke/India/IBM</t>
  </si>
  <si>
    <t>Deepak K Lalu/India/IBM</t>
  </si>
  <si>
    <t>Diego da Costa Larangeira/Brazil/IBM</t>
  </si>
  <si>
    <t>Alvin C Laude/Philippines/IBM</t>
  </si>
  <si>
    <t>Meredith Leach/Kansas City/IBM</t>
  </si>
  <si>
    <t>Tanya Lei/Philippines/IBM</t>
  </si>
  <si>
    <t>Filipi Souza Lima/Brazil/IBM</t>
  </si>
  <si>
    <t>Dhaamendra N Lineswala/India/IBM</t>
  </si>
  <si>
    <t>Ruchelle C Liu/Philippines/IBM</t>
  </si>
  <si>
    <t>Aleson Kelvin A Llanes/Philippines/IBM</t>
  </si>
  <si>
    <t>Anika Iana Llarina/Philippines/IBM</t>
  </si>
  <si>
    <t>Lovely Llorera/Philippines/IBM</t>
  </si>
  <si>
    <t>Jerome Michael G Luague/Philippines/IBM</t>
  </si>
  <si>
    <t>Thiago Signorelli Lucas/Brazil/IBM</t>
  </si>
  <si>
    <t>Vijaya Kumari/India/IBM</t>
  </si>
  <si>
    <t>Cliford C Mac Yee/Philippines/IBM</t>
  </si>
  <si>
    <t>Marwin Macalanda/Philippines/IBM</t>
  </si>
  <si>
    <t>Luciano Cavalcante Machado/Brazil/Contr/IBM</t>
  </si>
  <si>
    <t>Jan Kerwin Magbuhos/Philippines/IBM</t>
  </si>
  <si>
    <t>Ivan Ross J Manalo/Philippines/IBM</t>
  </si>
  <si>
    <t>lv757722</t>
  </si>
  <si>
    <t>Jerry Manaloto/Philippines/IBM</t>
  </si>
  <si>
    <t>Rizza Joy C Mancelita/Philippines/IBM</t>
  </si>
  <si>
    <t>Pradeep V Mane/India/IBM</t>
  </si>
  <si>
    <t>Showndharyaa Manivannan/India/IBM</t>
  </si>
  <si>
    <t>Kyathsandra N Manohar/India/IBM</t>
  </si>
  <si>
    <t>Enio Marques Junior/Brazil/IBM</t>
  </si>
  <si>
    <t>Pedro Henrique DAfonseca de Matos/Brazil/IBM</t>
  </si>
  <si>
    <t>Felipe Stach Mattos/Brazil/IBM</t>
  </si>
  <si>
    <t>Dona Divina Gracia M Mauricio/Philippines/IBM</t>
  </si>
  <si>
    <t>Joao Lucas Medeiros/Brazil/IBM</t>
  </si>
  <si>
    <t>Vidushi Mehra/India/IBM</t>
  </si>
  <si>
    <t>Keerthi Mekala/India/IBM</t>
  </si>
  <si>
    <t>Patrick Jurgensen de Mello/Brazil/IBM</t>
  </si>
  <si>
    <t>Marco Yuri Fujii Melo/Brazil/IBM</t>
  </si>
  <si>
    <t>Cris Mendoza/Philippines/IBM</t>
  </si>
  <si>
    <t>Jerwyn Kyles Mendoza/Philippines/IBM</t>
  </si>
  <si>
    <t>Rafael Cassolato de Meneses/Brazil/IBM</t>
  </si>
  <si>
    <t>Mark Andrew Z Menguez/Philippines/IBM</t>
  </si>
  <si>
    <t>Joel Merana/Philippines/IBM</t>
  </si>
  <si>
    <t>Stephen Meyer/Lenexa/IBM</t>
  </si>
  <si>
    <t>Kailash Mhase 2/India/Contr/IBM</t>
  </si>
  <si>
    <t>Sandeep Mishra/India/IBM</t>
  </si>
  <si>
    <t>Saswat Mishra/India/IBM</t>
  </si>
  <si>
    <t>Vincent Earl D Misplacido/Philippines/IBM</t>
  </si>
  <si>
    <t>Davidson de Oliveira Mizael/Brazil/IBM</t>
  </si>
  <si>
    <t>yp226844</t>
  </si>
  <si>
    <t>Monalisha Mohapatra/India/IBM</t>
  </si>
  <si>
    <t>Carlos Alexandre Stetner Monteiro/Brazil/IBM</t>
  </si>
  <si>
    <t>Juliano Francisco Monteiro/Brazil/IBM</t>
  </si>
  <si>
    <t>Monte Carlo B Montero/Philippines/IBM</t>
  </si>
  <si>
    <t>Erico Fernandes de Moraes/Brazil/Contr/IBM</t>
  </si>
  <si>
    <t>Ajay Mukhopadhyay/India/IBM</t>
  </si>
  <si>
    <t>Bindya Muraleedharan/India/IBM</t>
  </si>
  <si>
    <t>Angela E Mutuc/Philippines/IBM</t>
  </si>
  <si>
    <t>Julynie I Mutuc/Philippines/IBM</t>
  </si>
  <si>
    <t>Sreevara Mysore/India/IBM</t>
  </si>
  <si>
    <t>Prathibha Nc/India/IBM</t>
  </si>
  <si>
    <t>xu066569</t>
  </si>
  <si>
    <t>Ramesh Nk Babu/India/IBM</t>
  </si>
  <si>
    <t>Ameya Naik/India/IBM</t>
  </si>
  <si>
    <t>Anand R Nair/India/IBM</t>
  </si>
  <si>
    <t>Murali Nampally/India/IBM</t>
  </si>
  <si>
    <t>Mharion Natividad/Philippines/IBM</t>
  </si>
  <si>
    <t>William Navarro/Philippines/IBM</t>
  </si>
  <si>
    <t>Wesley Nery/Brazil/Contr/IBM</t>
  </si>
  <si>
    <t>Vicente de Souza Neto/Brazil/IBM</t>
  </si>
  <si>
    <t>Lucas Nogueira/Brazil/IBM</t>
  </si>
  <si>
    <t>Fernanda Afaz Noleto/Brazil/IBM</t>
  </si>
  <si>
    <t>Karthik Ns/India/IBM</t>
  </si>
  <si>
    <t>Jared Christopher A O/Philippines/IBM</t>
  </si>
  <si>
    <t>Okeefe</t>
  </si>
  <si>
    <t>Jerry Okeefe/Kansas City/IBM</t>
  </si>
  <si>
    <t>Danilo Massaro de Oliveira/Brazil/Contr/IBM</t>
  </si>
  <si>
    <t>pw313223</t>
  </si>
  <si>
    <t>Arrian Ferric C Ordonez/Philippines/IBM</t>
  </si>
  <si>
    <t>Melvin Joey T Ortaleza/Philippines/IBM</t>
  </si>
  <si>
    <t>Nizza Marie Ortiz/Philippines/IBM</t>
  </si>
  <si>
    <t>uc698924</t>
  </si>
  <si>
    <t>Padmavathy P3/India/IBM</t>
  </si>
  <si>
    <t>Pavan Kumar Poola 14/India/Contr/IBM</t>
  </si>
  <si>
    <t>Vernie Padilla/Philippines/IBM</t>
  </si>
  <si>
    <t>Kiran K Padmakumar/India/IBM</t>
  </si>
  <si>
    <t>Vinay N Pai/India/IBM</t>
  </si>
  <si>
    <t>Praveen Kr Palempalli/India/IBM</t>
  </si>
  <si>
    <t>Raymond B Paliza/Philippines/IBM</t>
  </si>
  <si>
    <t>Sweta Pandey/India/IBM</t>
  </si>
  <si>
    <t>Kanchan Pant2/India/IBM</t>
  </si>
  <si>
    <t>Bhuvaneswari Paramasivam/India/IBM</t>
  </si>
  <si>
    <t>Abhinandan Patil5/India/Contr/IBM</t>
  </si>
  <si>
    <t>Saket S Patil/India/IBM</t>
  </si>
  <si>
    <t>Naveen 999/India/Contr/IBM</t>
  </si>
  <si>
    <t>Henrique Pedroni Neto/Brazil/IBM</t>
  </si>
  <si>
    <t>Fernando M Pereira/Brazil/Contr/IBM</t>
  </si>
  <si>
    <t>Lavita E Pereira/India/IBM</t>
  </si>
  <si>
    <t>Carlos Renato de Souza Perri/Brazil/IBM</t>
  </si>
  <si>
    <t>Bastin Pi1/India/IBM</t>
  </si>
  <si>
    <t>Ruffa B Pingol/Philippines/IBM</t>
  </si>
  <si>
    <t>Edson Roberto Pinheiro Junior/Brazil/IBM</t>
  </si>
  <si>
    <t>Murali Pinjala/India/IBM</t>
  </si>
  <si>
    <t>Nishaj Vr Poduval/India/IBM</t>
  </si>
  <si>
    <t>Dana Policarpio/Philippines/IBM</t>
  </si>
  <si>
    <t>Mario Cezar Ponciano/Brazil/IBM</t>
  </si>
  <si>
    <t>jq643953</t>
  </si>
  <si>
    <t>Pothuraju Sunil02/India/Contr/IBM</t>
  </si>
  <si>
    <t>Abhishek Prakash 2/India/Contr/IBM</t>
  </si>
  <si>
    <t>Oliver Prudente/Philippines/IBM</t>
  </si>
  <si>
    <t>Rajiv Puhan/India/IBM</t>
  </si>
  <si>
    <t>Lokesh Purohit2/India/IBM</t>
  </si>
  <si>
    <t>Deepika P2/India/IBM</t>
  </si>
  <si>
    <t>Pradeep V Radhakrishnan1/India/IBM</t>
  </si>
  <si>
    <t>Kamalesh Raghu/India/IBM</t>
  </si>
  <si>
    <t>Jothi K Rajendran/India/IBM</t>
  </si>
  <si>
    <t>Vysyaraju G Raju/India/IBM</t>
  </si>
  <si>
    <t>Raghu G Ramachandra/India/IBM</t>
  </si>
  <si>
    <t>Saravanakumar Ramaraj/India/IBM</t>
  </si>
  <si>
    <t>Jefferson Rangel Ramos/Brazil/IBM</t>
  </si>
  <si>
    <t>Arianne Lou Grace C Ranillo/Philippines/IBM</t>
  </si>
  <si>
    <t>Hemantha B Rao/India/IBM</t>
  </si>
  <si>
    <t>Udaya S Rao/India/IBM</t>
  </si>
  <si>
    <t>Marc Kay L Rasco/Philippines/IBM</t>
  </si>
  <si>
    <t>Sowmya Rathnakar/India/IBM</t>
  </si>
  <si>
    <t>kn165677</t>
  </si>
  <si>
    <t>Rama Raviteja Reddy D 4/India/Contr/IBM</t>
  </si>
  <si>
    <t>Methuku Reddy/India/IBM</t>
  </si>
  <si>
    <t>Leonardo Hartleben Reinehr/Brazil/IBM</t>
  </si>
  <si>
    <t>Mikhail O Revita/Philippines/IBM</t>
  </si>
  <si>
    <t>Leandro Guedes Rocha/Brazil/Contr/IBM</t>
  </si>
  <si>
    <t>Diego Rodovalho/Brazil/Contr/IBM</t>
  </si>
  <si>
    <t>Kelsen Rodrigues/Brazil/IBM</t>
  </si>
  <si>
    <t>Jeremiah John R Roldan/Philippines/IBM</t>
  </si>
  <si>
    <t>Thea Marie A Romulo/Philippines/IBM</t>
  </si>
  <si>
    <t>Jade Ralph L Rosita/Philippines/IBM</t>
  </si>
  <si>
    <t>Bijan Routray/India/IBM</t>
  </si>
  <si>
    <t>Uday Singh/India/IBM</t>
  </si>
  <si>
    <t>Sangeetha 11/India/IBM</t>
  </si>
  <si>
    <t>Selma Bassiga Sabiao/Brazil/IBM</t>
  </si>
  <si>
    <t>Maheswar Sahu/India/IBM</t>
  </si>
  <si>
    <t>Arun Sairajan/India/IBM</t>
  </si>
  <si>
    <t>Mark Salarda/Philippines/IBM</t>
  </si>
  <si>
    <t>Noel M Salazar/Philippines/IBM</t>
  </si>
  <si>
    <t>Franz Vincent M Salita/Philippines/IBM</t>
  </si>
  <si>
    <t>Rene Bruno Lopes de Salles/Brazil/IBM</t>
  </si>
  <si>
    <t>Louielyn B Salming/Philippines/IBM</t>
  </si>
  <si>
    <t>Uanderson Capuci de Salvi/Brazil/Contr/IBM</t>
  </si>
  <si>
    <t>Pedro Gabriel Bueno Sampietri/Brazil/IBM</t>
  </si>
  <si>
    <t>Sarah Kay C Sandoval/Philippines/IBM</t>
  </si>
  <si>
    <t>Mauricio Farias Santana/Brazil/IBM</t>
  </si>
  <si>
    <t>Jeffrey O Santos/Philippines/IBM</t>
  </si>
  <si>
    <t>John Francis A Santos/Philippines/IBM</t>
  </si>
  <si>
    <t>Matheus Henrique Santos/Brazil/IBM</t>
  </si>
  <si>
    <t>Roberta Beghini Santos/Brazil/IBM</t>
  </si>
  <si>
    <t>Fabiano de Oliveira Sardinha/Brazil/Contr/IBM</t>
  </si>
  <si>
    <t>Maria Concepcion Sarmiento/Philippines/IBM</t>
  </si>
  <si>
    <t>Bruno Barbosa Sarri/Brazil/IBM</t>
  </si>
  <si>
    <t>Baseem I Sayyed1/India/IBM</t>
  </si>
  <si>
    <t>Marcelo Luis Scarazzatti/Brazil/IBM</t>
  </si>
  <si>
    <t>Ricardo Schivel/Brazil/IBM</t>
  </si>
  <si>
    <t>Jody Schraden/Somerset/IBM</t>
  </si>
  <si>
    <t>Rafael Modolo Sega/Brazil/IBM</t>
  </si>
  <si>
    <t>Andre Guilherme Serafim/Brazil/IBM</t>
  </si>
  <si>
    <t>Dan Erlou R Serrano/Philippines/IBM</t>
  </si>
  <si>
    <t>Tarcisio Henrique Sesso/Brazil/IBM</t>
  </si>
  <si>
    <t>Anu Sethu/India/IBM</t>
  </si>
  <si>
    <t>Anjali Sharma7/India/IBM</t>
  </si>
  <si>
    <t>Pavan Shetty/India/IBM</t>
  </si>
  <si>
    <t>Anil Siddaveeraiah/India/IBM</t>
  </si>
  <si>
    <t>up391809</t>
  </si>
  <si>
    <t>Parveen B Siddique/India/IBM</t>
  </si>
  <si>
    <t>Gustavo Irineu Saviano da Silva/Brazil/IBM</t>
  </si>
  <si>
    <t>Jocelen Correa da Silva/Brazil/IBM</t>
  </si>
  <si>
    <t>Jose Henrique Bertusse da Silva/Contr/Brazil/IBM</t>
  </si>
  <si>
    <t>Suellen C da Silva/Brazil/IBM</t>
  </si>
  <si>
    <t>Tainah Martins Da Silva/Brazil/IBM</t>
  </si>
  <si>
    <t>Erik Andreolli Simoes/Brazil/IBM</t>
  </si>
  <si>
    <t>Abhishek K Singh6/India/IBM</t>
  </si>
  <si>
    <t>Mayank P Singh1/India/IBM</t>
  </si>
  <si>
    <t>Abhishek Sinha29/India/Contr/IBM</t>
  </si>
  <si>
    <t>Nandipati Sirisha/India/IBM</t>
  </si>
  <si>
    <t>Carmichael Soria/Philippines/IBM</t>
  </si>
  <si>
    <t>Winderson Martins de Souza/Brazil/IBM</t>
  </si>
  <si>
    <t>Jose Eduardo Spagnolo/Brazil/IBM</t>
  </si>
  <si>
    <t>Sajit Pv Sridharan/India/IBM</t>
  </si>
  <si>
    <t>James Staffieri/Kansas City/IBM</t>
  </si>
  <si>
    <t>Julius Raymond Suarez/Philippines/IBM</t>
  </si>
  <si>
    <t>Balakrishnan Subramanian2/India/IBM</t>
  </si>
  <si>
    <t>Muqtar A Syed/India/IBM</t>
  </si>
  <si>
    <t>Phaneendra K Tadinada/India/IBM</t>
  </si>
  <si>
    <t>Menachen A Tan/Philippines/IBM</t>
  </si>
  <si>
    <t>Othello D Tanjoco/Philippines/IBM</t>
  </si>
  <si>
    <t>Cindy Tarrobal/Philippines/IBM</t>
  </si>
  <si>
    <t>Mallikarjun Teli03/India/Contr/IBM</t>
  </si>
  <si>
    <t>Jeankate Templonuevo/Philippines/IBM</t>
  </si>
  <si>
    <t>Onkar A Thakur/India/IBM</t>
  </si>
  <si>
    <t>Suresh Thamberi/India/IBM</t>
  </si>
  <si>
    <t>Mark Anthony S TiboOc/Philippines/IBM</t>
  </si>
  <si>
    <t>Roni Alessandro Trento/Brazil/Contr/IBM</t>
  </si>
  <si>
    <t>Aniket A Vaidya/India/IBM</t>
  </si>
  <si>
    <t>Alvin Geronimo Vargas/Philippines/IBM</t>
  </si>
  <si>
    <t>Rashi Vasalya/India/IBM</t>
  </si>
  <si>
    <t>Srisatya Vasamsetty/India/IBM</t>
  </si>
  <si>
    <t>Purushotham M Veeregowda1/India/IBM</t>
  </si>
  <si>
    <t>Ashok K Vennamalla/India/IBM</t>
  </si>
  <si>
    <t>Dawn Kathleen D Venzon/Philippines/IBM</t>
  </si>
  <si>
    <t>Sanjiv K Verma/India/IBM</t>
  </si>
  <si>
    <t>Joao Paulo Alves Vicentini/Brazil/IBM</t>
  </si>
  <si>
    <t>Diego Augusto Brito Villalon/Brazil/IBM</t>
  </si>
  <si>
    <t>Shiela Marie B Villaluz/Philippines/IBM</t>
  </si>
  <si>
    <t>Justin Patrick B Villanueva/Philippines/IBM</t>
  </si>
  <si>
    <t>Joshua Domingo Villarroya/Philippines/IBM</t>
  </si>
  <si>
    <t>Manpreet Vohra/San Francisco/IBM</t>
  </si>
  <si>
    <t>Anand R Walekar/India/IBM</t>
  </si>
  <si>
    <t>wy400624</t>
  </si>
  <si>
    <t>Ryan Webb/Philippines/IBM</t>
  </si>
  <si>
    <t>Staci Wolkey/Kansas City/IBM</t>
  </si>
  <si>
    <t>Donald Wooten/Kansas City/IBM</t>
  </si>
  <si>
    <t>Robert Wulfert/Kansas City/IBM</t>
  </si>
  <si>
    <t>Rafael Yada/Brazil/IBM</t>
  </si>
  <si>
    <t>Maicom Tomio Yamakishi/Brazil/IBM</t>
  </si>
  <si>
    <t>Koti Yeruva/India/IBM</t>
  </si>
  <si>
    <t>Rafael Visnardi Zago/Brazil/IBM</t>
  </si>
  <si>
    <t>Ronald Zaide/Philippines/IBM</t>
  </si>
  <si>
    <t>Melissa Ann B Galo/Philippines/IBM</t>
  </si>
  <si>
    <t>Richard Rey Sta. Ana/Philippines/IBM</t>
  </si>
  <si>
    <t>MELISSA ANN B GALO</t>
  </si>
  <si>
    <t>994594160</t>
  </si>
  <si>
    <t>Galo, Melissaann B</t>
  </si>
  <si>
    <t>Kumar, Ramesh X</t>
  </si>
  <si>
    <t>IBM Serial #</t>
  </si>
  <si>
    <t>Sprint CID</t>
  </si>
  <si>
    <t>Resource Last Name</t>
  </si>
  <si>
    <t>Resource First Name</t>
  </si>
  <si>
    <t>Exp Level</t>
  </si>
  <si>
    <t>IGSP</t>
  </si>
  <si>
    <t>IGSI</t>
  </si>
  <si>
    <t/>
  </si>
  <si>
    <t>IGSB</t>
  </si>
  <si>
    <t>GR-I</t>
  </si>
  <si>
    <t>SUB</t>
  </si>
  <si>
    <t>SDC</t>
  </si>
  <si>
    <t>823799858</t>
  </si>
  <si>
    <t>kh159033</t>
  </si>
  <si>
    <t>823770391</t>
  </si>
  <si>
    <t>ec342140</t>
  </si>
  <si>
    <t>Ramesh Kumar26/India/IBM</t>
  </si>
  <si>
    <t>JILMON PAULOSE</t>
  </si>
  <si>
    <t>994109458</t>
  </si>
  <si>
    <t>RAMOS</t>
  </si>
  <si>
    <t>823799867</t>
  </si>
  <si>
    <t>nt049935</t>
  </si>
  <si>
    <t>ly995352</t>
  </si>
  <si>
    <t>994029375</t>
  </si>
  <si>
    <t>823799869</t>
  </si>
  <si>
    <t>on776296</t>
  </si>
  <si>
    <t>Staana, Richardrey F</t>
  </si>
  <si>
    <t>994915251</t>
  </si>
  <si>
    <t>Paulose</t>
  </si>
  <si>
    <t>Jilmon</t>
  </si>
  <si>
    <t>823799864</t>
  </si>
  <si>
    <t>994058924</t>
  </si>
  <si>
    <t>823799873</t>
  </si>
  <si>
    <t>pw221489</t>
  </si>
  <si>
    <t>Jilmon Paulose1/India/IBM</t>
  </si>
  <si>
    <t>yh043969</t>
  </si>
  <si>
    <t>DEEPAK LALU</t>
  </si>
  <si>
    <t>CINDY  TARROBAL</t>
  </si>
  <si>
    <t>Kumar, Pradeep P</t>
  </si>
  <si>
    <t>Paulose, Jilmon X</t>
  </si>
  <si>
    <t>Richard</t>
  </si>
  <si>
    <t>St. Charles</t>
  </si>
  <si>
    <t>Service Grp</t>
  </si>
  <si>
    <t>BAND6A</t>
  </si>
  <si>
    <t>BAND6B</t>
  </si>
  <si>
    <t>BAND8</t>
  </si>
  <si>
    <t>BAND6G</t>
  </si>
  <si>
    <t>BAND7A</t>
  </si>
  <si>
    <t>BAND7B</t>
  </si>
  <si>
    <t>BAND5</t>
  </si>
  <si>
    <t>CONT12</t>
  </si>
  <si>
    <t>CONT14</t>
  </si>
  <si>
    <t>BAND9</t>
  </si>
  <si>
    <t>CONT11</t>
  </si>
  <si>
    <t>CONT01</t>
  </si>
  <si>
    <t>BAND7</t>
  </si>
  <si>
    <t>BAND10</t>
  </si>
  <si>
    <t>Heather Westerfield</t>
  </si>
  <si>
    <t>994353314</t>
  </si>
  <si>
    <t>Gullapalli</t>
  </si>
  <si>
    <t>823799881</t>
  </si>
  <si>
    <t>994792826</t>
  </si>
  <si>
    <t>UK</t>
  </si>
  <si>
    <t>823799880</t>
  </si>
  <si>
    <t>ALBERT ARRIOLA</t>
  </si>
  <si>
    <t>lw691532</t>
  </si>
  <si>
    <t>Nagaraj Gullapalli/India/IBM</t>
  </si>
  <si>
    <t>Koduru</t>
  </si>
  <si>
    <t>994826296</t>
  </si>
  <si>
    <t>823799885</t>
  </si>
  <si>
    <t>ww877357</t>
  </si>
  <si>
    <t>Shaik</t>
  </si>
  <si>
    <t>lg559388</t>
  </si>
  <si>
    <t>994947065</t>
  </si>
  <si>
    <t>994080640</t>
  </si>
  <si>
    <t>Pedgaonkar</t>
  </si>
  <si>
    <t>823799893</t>
  </si>
  <si>
    <t>Ashish A Pedgaonkar/India/IBM</t>
  </si>
  <si>
    <t>Kellen</t>
  </si>
  <si>
    <t>823799882</t>
  </si>
  <si>
    <t>fk776320</t>
  </si>
  <si>
    <t>Kellen Cristine da Silva/Brazil/IBM</t>
  </si>
  <si>
    <t>ANJALI U K</t>
  </si>
  <si>
    <t>SANDEEP REDDY</t>
  </si>
  <si>
    <t>Uk, Anjali X</t>
  </si>
  <si>
    <t>994865116</t>
  </si>
  <si>
    <t>Ayuthu</t>
  </si>
  <si>
    <t>823799898</t>
  </si>
  <si>
    <t>rp128694</t>
  </si>
  <si>
    <t>Dizon</t>
  </si>
  <si>
    <t>Krishnan</t>
  </si>
  <si>
    <t>mj290122</t>
  </si>
  <si>
    <t>Sandeep Reddy014/India/Contr/IBM</t>
  </si>
  <si>
    <t>Saxena</t>
  </si>
  <si>
    <t>Reddy, Sandeep X</t>
  </si>
  <si>
    <t>Sudheer G Ayuthu/India/IBM</t>
  </si>
  <si>
    <t>994816733</t>
  </si>
  <si>
    <t>Benassi</t>
  </si>
  <si>
    <t>823799897</t>
  </si>
  <si>
    <t>dg251190</t>
  </si>
  <si>
    <t>Gabriel Zitelli Benassi/Brazil/IBM</t>
  </si>
  <si>
    <t>Rashmi</t>
  </si>
  <si>
    <t>994728188</t>
  </si>
  <si>
    <t>Gauraw</t>
  </si>
  <si>
    <t>823799903</t>
  </si>
  <si>
    <t>ms370690</t>
  </si>
  <si>
    <t>Abhishek Gauraw/India/IBM</t>
  </si>
  <si>
    <t>994745110</t>
  </si>
  <si>
    <t>Jeethu</t>
  </si>
  <si>
    <t>823799899</t>
  </si>
  <si>
    <t>la377953</t>
  </si>
  <si>
    <t>Jeethu George/India/IBM</t>
  </si>
  <si>
    <t>994452122</t>
  </si>
  <si>
    <t>Kurelli</t>
  </si>
  <si>
    <t>823799902</t>
  </si>
  <si>
    <t>gn632211</t>
  </si>
  <si>
    <t>Sudheer K Kurelli/India/IBM</t>
  </si>
  <si>
    <t>SUDHEER AYUTHU</t>
  </si>
  <si>
    <t>994570241</t>
  </si>
  <si>
    <t>Deguzman, Angeloclarence S</t>
  </si>
  <si>
    <t>Angelo Clarence</t>
  </si>
  <si>
    <t>823799909</t>
  </si>
  <si>
    <t>oc017246</t>
  </si>
  <si>
    <t>Angelo Clarence S De Guzman/Philippines/IBM</t>
  </si>
  <si>
    <t>SUDHEER KURELLI</t>
  </si>
  <si>
    <t>Sudheer Kurelli</t>
  </si>
  <si>
    <t>DAWN VENZON</t>
  </si>
  <si>
    <t>Venzon, Dawn K</t>
  </si>
  <si>
    <t>EMALYN  MAGPANTAY</t>
  </si>
  <si>
    <t>Emalyn Magpantay/Philippines/IBM</t>
  </si>
  <si>
    <t>994200335</t>
  </si>
  <si>
    <t>Maldo</t>
  </si>
  <si>
    <t>823799921</t>
  </si>
  <si>
    <t>yz104501</t>
  </si>
  <si>
    <t>Michael Maldo/Philippines/IBM</t>
  </si>
  <si>
    <t>Bhat</t>
  </si>
  <si>
    <t>Vikaram</t>
  </si>
  <si>
    <t>823799927</t>
  </si>
  <si>
    <t>Vikram Bhat/India/IBM</t>
  </si>
  <si>
    <t>994566237</t>
  </si>
  <si>
    <t>DSouza</t>
  </si>
  <si>
    <t>Tabitha</t>
  </si>
  <si>
    <t>823799931</t>
  </si>
  <si>
    <t>Dsouza T Steffi/India/IBM</t>
  </si>
  <si>
    <t>994493559</t>
  </si>
  <si>
    <t>Bhat, Vikram X</t>
  </si>
  <si>
    <t>pm026155</t>
  </si>
  <si>
    <t>sr266489</t>
  </si>
  <si>
    <t>994691639</t>
  </si>
  <si>
    <t>Srividya</t>
  </si>
  <si>
    <t>823799944</t>
  </si>
  <si>
    <t>Srividya P Gupta/India/IBM</t>
  </si>
  <si>
    <t>994574885</t>
  </si>
  <si>
    <t>Vallabhu</t>
  </si>
  <si>
    <t>Pragathi</t>
  </si>
  <si>
    <t>823799945</t>
  </si>
  <si>
    <t>ANUSHA PINNAMAREDDY</t>
  </si>
  <si>
    <t>994624228</t>
  </si>
  <si>
    <t>Singh, Ravi K</t>
  </si>
  <si>
    <t>SN_148210</t>
  </si>
  <si>
    <t>SN_06917H</t>
  </si>
  <si>
    <t>SN_03852Q</t>
  </si>
  <si>
    <t>SN_P00575</t>
  </si>
  <si>
    <t>SN_117821</t>
  </si>
  <si>
    <t>SN_091638</t>
  </si>
  <si>
    <t>SN_115072</t>
  </si>
  <si>
    <t>SN_147936</t>
  </si>
  <si>
    <t>SN_124020</t>
  </si>
  <si>
    <t>SN_P00710</t>
  </si>
  <si>
    <t>SN_056955</t>
  </si>
  <si>
    <t>SN_148067</t>
  </si>
  <si>
    <t>SN_114979</t>
  </si>
  <si>
    <t>SN_115680</t>
  </si>
  <si>
    <t>SN_LVDNMB</t>
  </si>
  <si>
    <t>SN_115306</t>
  </si>
  <si>
    <t>SN_LVH175</t>
  </si>
  <si>
    <t>SN_00950V</t>
  </si>
  <si>
    <t>SN_00533M</t>
  </si>
  <si>
    <t>SN_148113</t>
  </si>
  <si>
    <t>SN_P01824</t>
  </si>
  <si>
    <t>SN_LV6GL3</t>
  </si>
  <si>
    <t>SN_0038E8</t>
  </si>
  <si>
    <t>SN_P00594</t>
  </si>
  <si>
    <t>SN_123499</t>
  </si>
  <si>
    <t>SN_05489S</t>
  </si>
  <si>
    <t>SN_078901</t>
  </si>
  <si>
    <t>SN_03705R</t>
  </si>
  <si>
    <t>SN_122454</t>
  </si>
  <si>
    <t>SN_038017</t>
  </si>
  <si>
    <t>SN_097627</t>
  </si>
  <si>
    <t>SN_102996</t>
  </si>
  <si>
    <t>SN_01079Z</t>
  </si>
  <si>
    <t>SN_112830</t>
  </si>
  <si>
    <t>SN_136732</t>
  </si>
  <si>
    <t>SN_07078D</t>
  </si>
  <si>
    <t>SN_099390</t>
  </si>
  <si>
    <t>SN_04397L</t>
  </si>
  <si>
    <t>SN_003618</t>
  </si>
  <si>
    <t>SN_01652Q</t>
  </si>
  <si>
    <t>SN_148065</t>
  </si>
  <si>
    <t>SN_LVC199</t>
  </si>
  <si>
    <t>SN_00147Q</t>
  </si>
  <si>
    <t>SN_P00088</t>
  </si>
  <si>
    <t>SN_147204</t>
  </si>
  <si>
    <t>SN_148068</t>
  </si>
  <si>
    <t>SN_123649</t>
  </si>
  <si>
    <t>SN_0057B2</t>
  </si>
  <si>
    <t>SN_07403J</t>
  </si>
  <si>
    <t>SN_01110S</t>
  </si>
  <si>
    <t>SN_115720</t>
  </si>
  <si>
    <t>SN_02833M</t>
  </si>
  <si>
    <t>SN_110697</t>
  </si>
  <si>
    <t>SN_395602</t>
  </si>
  <si>
    <t>SN_06737U</t>
  </si>
  <si>
    <t>SN_123596</t>
  </si>
  <si>
    <t>SN_056957</t>
  </si>
  <si>
    <t>SN_838420</t>
  </si>
  <si>
    <t>SN_LVASB2</t>
  </si>
  <si>
    <t>SN_028824</t>
  </si>
  <si>
    <t>SN_147404</t>
  </si>
  <si>
    <t>SN_147879</t>
  </si>
  <si>
    <t>SN_113431</t>
  </si>
  <si>
    <t>SN_147210</t>
  </si>
  <si>
    <t>SN_062167</t>
  </si>
  <si>
    <t>SN_148437</t>
  </si>
  <si>
    <t>SN_135321</t>
  </si>
  <si>
    <t>SN_076407</t>
  </si>
  <si>
    <t>SN_LV5RPP</t>
  </si>
  <si>
    <t>SN_05894K</t>
  </si>
  <si>
    <t>SN_00495J</t>
  </si>
  <si>
    <t>SN_07911H</t>
  </si>
  <si>
    <t>SN_037088</t>
  </si>
  <si>
    <t>SN_047637</t>
  </si>
  <si>
    <t>SN_00379I</t>
  </si>
  <si>
    <t>SN_098849</t>
  </si>
  <si>
    <t>SN_099559</t>
  </si>
  <si>
    <t>SN_LVGTJJ</t>
  </si>
  <si>
    <t>SN_1D8943</t>
  </si>
  <si>
    <t>SN_117839</t>
  </si>
  <si>
    <t>SN_112605</t>
  </si>
  <si>
    <t>SN_124372</t>
  </si>
  <si>
    <t>SN_136385</t>
  </si>
  <si>
    <t>SN_136596</t>
  </si>
  <si>
    <t>SN_080116</t>
  </si>
  <si>
    <t>SN_004586</t>
  </si>
  <si>
    <t>SN_136486</t>
  </si>
  <si>
    <t>SN_135102</t>
  </si>
  <si>
    <t>SN_136069</t>
  </si>
  <si>
    <t>SN_135551</t>
  </si>
  <si>
    <t>SN_124101</t>
  </si>
  <si>
    <t>SN_135626</t>
  </si>
  <si>
    <t>SN_134655</t>
  </si>
  <si>
    <t>SN_148112</t>
  </si>
  <si>
    <t>SN_05707B</t>
  </si>
  <si>
    <t>SN_AV76R4</t>
  </si>
  <si>
    <t>SN_134434</t>
  </si>
  <si>
    <t>SN_X91902</t>
  </si>
  <si>
    <t>SN_148180</t>
  </si>
  <si>
    <t>SN_136125</t>
  </si>
  <si>
    <t>SN_033905</t>
  </si>
  <si>
    <t>SN_09936B</t>
  </si>
  <si>
    <t>SN_P00711</t>
  </si>
  <si>
    <t>SN_1D9020</t>
  </si>
  <si>
    <t>SN_147036</t>
  </si>
  <si>
    <t>SN_123612</t>
  </si>
  <si>
    <t>SN_136617</t>
  </si>
  <si>
    <t>SN_07958B</t>
  </si>
  <si>
    <t>SN_148147</t>
  </si>
  <si>
    <t>SN_P01802</t>
  </si>
  <si>
    <t>SN_134719</t>
  </si>
  <si>
    <t>SN_135025</t>
  </si>
  <si>
    <t>SN_LVGU9Y</t>
  </si>
  <si>
    <t>SN_103300</t>
  </si>
  <si>
    <t>SN_147656</t>
  </si>
  <si>
    <t>SN_147993</t>
  </si>
  <si>
    <t>SN_147913</t>
  </si>
  <si>
    <t>SN_063912</t>
  </si>
  <si>
    <t>SN_123606</t>
  </si>
  <si>
    <t>SN_7D0624</t>
  </si>
  <si>
    <t>SN_113147</t>
  </si>
  <si>
    <t>SN_116068</t>
  </si>
  <si>
    <t>SN_096310</t>
  </si>
  <si>
    <t>SN_AVBTUD</t>
  </si>
  <si>
    <t>SN_147134</t>
  </si>
  <si>
    <t>SN_P00306</t>
  </si>
  <si>
    <t>SN_113426</t>
  </si>
  <si>
    <t>SN_P00223</t>
  </si>
  <si>
    <t>SN_00242S</t>
  </si>
  <si>
    <t>SN_AVHFV1</t>
  </si>
  <si>
    <t>SN_198190</t>
  </si>
  <si>
    <t>SN_03494K</t>
  </si>
  <si>
    <t>SN_097561</t>
  </si>
  <si>
    <t>SN_091648</t>
  </si>
  <si>
    <t>SN_00878T</t>
  </si>
  <si>
    <t>SN_135039</t>
  </si>
  <si>
    <t>SN_AVHEXA</t>
  </si>
  <si>
    <t>SN_116358</t>
  </si>
  <si>
    <t>SN_LV5NKH</t>
  </si>
  <si>
    <t>SN_P00094</t>
  </si>
  <si>
    <t>SN_P01787</t>
  </si>
  <si>
    <t>SN_03776M</t>
  </si>
  <si>
    <t>SN_070653</t>
  </si>
  <si>
    <t>SN_P00516</t>
  </si>
  <si>
    <t>994053889</t>
  </si>
  <si>
    <t>Guarin</t>
  </si>
  <si>
    <t>Alice</t>
  </si>
  <si>
    <t>823799955</t>
  </si>
  <si>
    <t>nd243474</t>
  </si>
  <si>
    <t>Alice Guarin/Philippines/IBM</t>
  </si>
  <si>
    <t>SN_00030S</t>
  </si>
  <si>
    <t>SN_03484A</t>
  </si>
  <si>
    <t>SN_021178</t>
  </si>
  <si>
    <t>zy863584</t>
  </si>
  <si>
    <t>SN_094403</t>
  </si>
  <si>
    <t>SN_01284R</t>
  </si>
  <si>
    <t>SN_111190</t>
  </si>
  <si>
    <t>SN_460326</t>
  </si>
  <si>
    <t>SN_1D9250</t>
  </si>
  <si>
    <t>SN_136091</t>
  </si>
  <si>
    <t>SN_135956</t>
  </si>
  <si>
    <t>SN_081841</t>
  </si>
  <si>
    <t>SN_098479</t>
  </si>
  <si>
    <t>SN_LV71YE</t>
  </si>
  <si>
    <t>SN_P00027</t>
  </si>
  <si>
    <t>SN_074190</t>
  </si>
  <si>
    <t>SN_019775</t>
  </si>
  <si>
    <t>SN_09802A</t>
  </si>
  <si>
    <t>SN_05240L</t>
  </si>
  <si>
    <t>SN_0565A6</t>
  </si>
  <si>
    <t>SN_093444</t>
  </si>
  <si>
    <t>SN_1D9290</t>
  </si>
  <si>
    <t>SN_02520B</t>
  </si>
  <si>
    <t>994599577</t>
  </si>
  <si>
    <t>Kalam</t>
  </si>
  <si>
    <t>Balakrishna</t>
  </si>
  <si>
    <t>Satyasai</t>
  </si>
  <si>
    <t>823799953</t>
  </si>
  <si>
    <t>xp543932</t>
  </si>
  <si>
    <t>Balakrishna S Kalam/India/IBM</t>
  </si>
  <si>
    <t>SN_02524F</t>
  </si>
  <si>
    <t>SN_07912H</t>
  </si>
  <si>
    <t>SN_973859</t>
  </si>
  <si>
    <t>SN_P01226</t>
  </si>
  <si>
    <t>SN_01142Q</t>
  </si>
  <si>
    <t>SN_074553</t>
  </si>
  <si>
    <t>SN_011239</t>
  </si>
  <si>
    <t>SN_080948</t>
  </si>
  <si>
    <t>SN_077863</t>
  </si>
  <si>
    <t>SN_074079</t>
  </si>
  <si>
    <t>SN_C-E6B5</t>
  </si>
  <si>
    <t>SN_08653T</t>
  </si>
  <si>
    <t>SN_09207L</t>
  </si>
  <si>
    <t>SN_099257</t>
  </si>
  <si>
    <t>SN_08572W</t>
  </si>
  <si>
    <t>SN_AVGN98</t>
  </si>
  <si>
    <t>SN_461458</t>
  </si>
  <si>
    <t>SN_09494P</t>
  </si>
  <si>
    <t>SN_07059E</t>
  </si>
  <si>
    <t>SN_06260F</t>
  </si>
  <si>
    <t>SN_118433</t>
  </si>
  <si>
    <t>SN_113364</t>
  </si>
  <si>
    <t>SN_1D9379</t>
  </si>
  <si>
    <t>SN_148091</t>
  </si>
  <si>
    <t>SN_112569</t>
  </si>
  <si>
    <t>SN_05620F</t>
  </si>
  <si>
    <t>SN_136886</t>
  </si>
  <si>
    <t>SN_113381</t>
  </si>
  <si>
    <t>SN_147813</t>
  </si>
  <si>
    <t>SN_148259</t>
  </si>
  <si>
    <t>SN_123509</t>
  </si>
  <si>
    <t>SN_094497</t>
  </si>
  <si>
    <t>SN_916022</t>
  </si>
  <si>
    <t>SN_113415</t>
  </si>
  <si>
    <t>SN_P00359</t>
  </si>
  <si>
    <t>SN_LVHNY1</t>
  </si>
  <si>
    <t>SN_148048</t>
  </si>
  <si>
    <t>SN_P1005O</t>
  </si>
  <si>
    <t>SN_P00080</t>
  </si>
  <si>
    <t>SN_P00470</t>
  </si>
  <si>
    <t>SN_X91778</t>
  </si>
  <si>
    <t>SN_P00018</t>
  </si>
  <si>
    <t>SN_136824</t>
  </si>
  <si>
    <t>SN_035796</t>
  </si>
  <si>
    <t>SN_913224</t>
  </si>
  <si>
    <t>SN_099410</t>
  </si>
  <si>
    <t>SN_101534</t>
  </si>
  <si>
    <t>SN_115861</t>
  </si>
  <si>
    <t>SN_123456</t>
  </si>
  <si>
    <t>SN_106470</t>
  </si>
  <si>
    <t>SN_047201</t>
  </si>
  <si>
    <t>SN_05580M</t>
  </si>
  <si>
    <t>SN_112046</t>
  </si>
  <si>
    <t>SN_101886</t>
  </si>
  <si>
    <t>SN_148008</t>
  </si>
  <si>
    <t>SN_148106</t>
  </si>
  <si>
    <t>SN_109946</t>
  </si>
  <si>
    <t>SN_123873</t>
  </si>
  <si>
    <t>SN_P00045</t>
  </si>
  <si>
    <t>SN_3G8010</t>
  </si>
  <si>
    <t>SN_AVJC5Y</t>
  </si>
  <si>
    <t>SN_083720</t>
  </si>
  <si>
    <t>SN_001392</t>
  </si>
  <si>
    <t>SN_134557</t>
  </si>
  <si>
    <t>SN_047480</t>
  </si>
  <si>
    <t>SN_09974G</t>
  </si>
  <si>
    <t>SN_097895</t>
  </si>
  <si>
    <t>SN_079389</t>
  </si>
  <si>
    <t>SN_135394</t>
  </si>
  <si>
    <t>SN_117902</t>
  </si>
  <si>
    <t>SN_348297</t>
  </si>
  <si>
    <t>SN_05146J</t>
  </si>
  <si>
    <t>SN_102060</t>
  </si>
  <si>
    <t>SN_X91875</t>
  </si>
  <si>
    <t>SN_027962</t>
  </si>
  <si>
    <t>SN_05437J</t>
  </si>
  <si>
    <t>SN_08349F</t>
  </si>
  <si>
    <t>SN_03132R</t>
  </si>
  <si>
    <t>SN_09311D</t>
  </si>
  <si>
    <t>SN_00169C</t>
  </si>
  <si>
    <t>SN_147468</t>
  </si>
  <si>
    <t>SN_147996</t>
  </si>
  <si>
    <t>SN_120732</t>
  </si>
  <si>
    <t>SN_122530</t>
  </si>
  <si>
    <t>SN_113626</t>
  </si>
  <si>
    <t>SN_120505</t>
  </si>
  <si>
    <t>SN_02271X</t>
  </si>
  <si>
    <t>SN_124184</t>
  </si>
  <si>
    <t>SN_9A4822</t>
  </si>
  <si>
    <t>SN_123747</t>
  </si>
  <si>
    <t>SN_113211</t>
  </si>
  <si>
    <t>SN_113298</t>
  </si>
  <si>
    <t>SN_147693</t>
  </si>
  <si>
    <t>SN_09895H</t>
  </si>
  <si>
    <t>SN_AVJL61</t>
  </si>
  <si>
    <t>SN_148220</t>
  </si>
  <si>
    <t>SN_109949</t>
  </si>
  <si>
    <t>SN_05266C</t>
  </si>
  <si>
    <t>SN_04864C</t>
  </si>
  <si>
    <t>SN_124258</t>
  </si>
  <si>
    <t>SN_01286J</t>
  </si>
  <si>
    <t>SN_04166Y</t>
  </si>
  <si>
    <t>SN_009473</t>
  </si>
  <si>
    <t>SN_00249J</t>
  </si>
  <si>
    <t>SN_AVJCR0</t>
  </si>
  <si>
    <t>SN_00125E</t>
  </si>
  <si>
    <t>SN_AVDETS</t>
  </si>
  <si>
    <t>SN_07619C</t>
  </si>
  <si>
    <t>SN_593145</t>
  </si>
  <si>
    <t>SN_117794</t>
  </si>
  <si>
    <t>SN_LVHKRK</t>
  </si>
  <si>
    <t>SN_09901J</t>
  </si>
  <si>
    <t>SN_120496</t>
  </si>
  <si>
    <t>SN_00359D</t>
  </si>
  <si>
    <t>SN_136553</t>
  </si>
  <si>
    <t>SN_114983</t>
  </si>
  <si>
    <t>SN_09912F</t>
  </si>
  <si>
    <t>SN_04783P</t>
  </si>
  <si>
    <t>994408435</t>
  </si>
  <si>
    <t>Pinnamareddy</t>
  </si>
  <si>
    <t>Anusha</t>
  </si>
  <si>
    <t>823799947</t>
  </si>
  <si>
    <t>cb275448</t>
  </si>
  <si>
    <t>Anusha P1/India/IBM</t>
  </si>
  <si>
    <t>SN_001789</t>
  </si>
  <si>
    <t>SN_147767</t>
  </si>
  <si>
    <t>994222618</t>
  </si>
  <si>
    <t>823799952</t>
  </si>
  <si>
    <t>zl576578</t>
  </si>
  <si>
    <t>SN_119882</t>
  </si>
  <si>
    <t>SN_AVH95T</t>
  </si>
  <si>
    <t>SN_AVJ8VL</t>
  </si>
  <si>
    <t>SN_P01225</t>
  </si>
  <si>
    <t>SN_05569B</t>
  </si>
  <si>
    <t>SN_04914E</t>
  </si>
  <si>
    <t>SN_04077Q</t>
  </si>
  <si>
    <t>SN_00511A</t>
  </si>
  <si>
    <t>SN_03066Q</t>
  </si>
  <si>
    <t>SN_053846</t>
  </si>
  <si>
    <t>SN_09725C</t>
  </si>
  <si>
    <t>SN_042711</t>
  </si>
  <si>
    <t>SN_017870</t>
  </si>
  <si>
    <t>SN_099453</t>
  </si>
  <si>
    <t>SN_136426</t>
  </si>
  <si>
    <t>SN_04871B</t>
  </si>
  <si>
    <t>SN_539276</t>
  </si>
  <si>
    <t>SN_147183</t>
  </si>
  <si>
    <t>SN_01316S</t>
  </si>
  <si>
    <t>SN_AVJHGX</t>
  </si>
  <si>
    <t>SN_05928C</t>
  </si>
  <si>
    <t>SN_AVK1MA</t>
  </si>
  <si>
    <t>SN_AVKCRE</t>
  </si>
  <si>
    <t>994772450</t>
  </si>
  <si>
    <t>Regula</t>
  </si>
  <si>
    <t>Srinivasarao</t>
  </si>
  <si>
    <t>823799956</t>
  </si>
  <si>
    <t>eh033633</t>
  </si>
  <si>
    <t>SN_094309</t>
  </si>
  <si>
    <t>SN_715738</t>
  </si>
  <si>
    <t>SN_136758</t>
  </si>
  <si>
    <t>SN_117370</t>
  </si>
  <si>
    <t>SN_083571</t>
  </si>
  <si>
    <t>SN_092234</t>
  </si>
  <si>
    <t>SN_134722</t>
  </si>
  <si>
    <t>SN_136482</t>
  </si>
  <si>
    <t>SN_112898</t>
  </si>
  <si>
    <t>SN_05002I</t>
  </si>
  <si>
    <t>SN_084257</t>
  </si>
  <si>
    <t>SN_04958P</t>
  </si>
  <si>
    <t>SN_094434</t>
  </si>
  <si>
    <t>SN_09603A</t>
  </si>
  <si>
    <t>SN_074373</t>
  </si>
  <si>
    <t>SN_148149</t>
  </si>
  <si>
    <t>SN_124415</t>
  </si>
  <si>
    <t>SN_123621</t>
  </si>
  <si>
    <t>SN_047482</t>
  </si>
  <si>
    <t>SN_123801</t>
  </si>
  <si>
    <t>SN_116308</t>
  </si>
  <si>
    <t>SN_117878</t>
  </si>
  <si>
    <t>SN_136502</t>
  </si>
  <si>
    <t>SN_056956</t>
  </si>
  <si>
    <t>SN_147185</t>
  </si>
  <si>
    <t>SN_113206</t>
  </si>
  <si>
    <t>SN_078346</t>
  </si>
  <si>
    <t>SN_115062</t>
  </si>
  <si>
    <t>SN_LVEVSE</t>
  </si>
  <si>
    <t>SN_147464</t>
  </si>
  <si>
    <t>SN_115114</t>
  </si>
  <si>
    <t>SN_010834</t>
  </si>
  <si>
    <t>SN_113760</t>
  </si>
  <si>
    <t>SN_097534</t>
  </si>
  <si>
    <t>SN_858571</t>
  </si>
  <si>
    <t>SN_110720</t>
  </si>
  <si>
    <t>SN_117260</t>
  </si>
  <si>
    <t>SN_124073</t>
  </si>
  <si>
    <t>SN_121316</t>
  </si>
  <si>
    <t>SN_07649G</t>
  </si>
  <si>
    <t>SN_00538I</t>
  </si>
  <si>
    <t>SN_05117Q</t>
  </si>
  <si>
    <t>SN_05652H</t>
  </si>
  <si>
    <t>SN_00316J</t>
  </si>
  <si>
    <t>SN_112590</t>
  </si>
  <si>
    <t>SN_094861</t>
  </si>
  <si>
    <t>SN_LVE6PD</t>
  </si>
  <si>
    <t>SN_113369</t>
  </si>
  <si>
    <t>SN_07834A</t>
  </si>
  <si>
    <t>SN_112555</t>
  </si>
  <si>
    <t>SN_121360</t>
  </si>
  <si>
    <t>SN_069885</t>
  </si>
  <si>
    <t>SN_070709</t>
  </si>
  <si>
    <t>823799932</t>
  </si>
  <si>
    <t>SN_AVE2MK</t>
  </si>
  <si>
    <t>SN_09890F</t>
  </si>
  <si>
    <t>SN_P00111</t>
  </si>
  <si>
    <t>SN_113377</t>
  </si>
  <si>
    <t>SN_112045</t>
  </si>
  <si>
    <t>SN_016343</t>
  </si>
  <si>
    <t>SN_2G3729</t>
  </si>
  <si>
    <t>SN_148153</t>
  </si>
  <si>
    <t>SN_1D9816</t>
  </si>
  <si>
    <t>SN_P01047</t>
  </si>
  <si>
    <t>SN_02634G</t>
  </si>
  <si>
    <t>SN_069890</t>
  </si>
  <si>
    <t>SN_303119</t>
  </si>
  <si>
    <t>SN_135385</t>
  </si>
  <si>
    <t>SN_147156</t>
  </si>
  <si>
    <t>SN_148152</t>
  </si>
  <si>
    <t>SN_AVHUA3</t>
  </si>
  <si>
    <t>SN_147671</t>
  </si>
  <si>
    <t>SN_038581</t>
  </si>
  <si>
    <t>SN_04431J</t>
  </si>
  <si>
    <t>SN_112784</t>
  </si>
  <si>
    <t>SN_117836</t>
  </si>
  <si>
    <t>SN_0112E9</t>
  </si>
  <si>
    <t>Janani V08/India/IBM</t>
  </si>
  <si>
    <t>SN_00617A</t>
  </si>
  <si>
    <t>ky255086</t>
  </si>
  <si>
    <t>SN_147849</t>
  </si>
  <si>
    <t>SN_04538M</t>
  </si>
  <si>
    <t>SN_039164</t>
  </si>
  <si>
    <t>SN_04061H</t>
  </si>
  <si>
    <t>SN_01983N</t>
  </si>
  <si>
    <t>SN_136818</t>
  </si>
  <si>
    <t>SN_011252</t>
  </si>
  <si>
    <t>SN_117185</t>
  </si>
  <si>
    <t>SN_117904</t>
  </si>
  <si>
    <t>SN_136480</t>
  </si>
  <si>
    <t>SN_136262</t>
  </si>
  <si>
    <t>SN_P01283</t>
  </si>
  <si>
    <t>SN_7D0764</t>
  </si>
  <si>
    <t>SN_040733</t>
  </si>
  <si>
    <t>SN_P01866</t>
  </si>
  <si>
    <t>SN_1D9975</t>
  </si>
  <si>
    <t>SN_1D9981</t>
  </si>
  <si>
    <t>SN_1D9986</t>
  </si>
  <si>
    <t>SN_102280</t>
  </si>
  <si>
    <t>SN_114921</t>
  </si>
  <si>
    <t>SN_03902Q</t>
  </si>
  <si>
    <t>SN_075095</t>
  </si>
  <si>
    <t>SN_P00574</t>
  </si>
  <si>
    <t>ABHISHEK GAURAW</t>
  </si>
  <si>
    <t>VIKRAM BHAT</t>
  </si>
  <si>
    <t>TABITHA D'SOUZA</t>
  </si>
  <si>
    <t>IRENE L FACELO</t>
  </si>
  <si>
    <t>POLICARPIO</t>
  </si>
  <si>
    <t>VIJAYA MAAN</t>
  </si>
  <si>
    <t>ALICE  GUARIN</t>
  </si>
  <si>
    <t>Guarin, Alice S</t>
  </si>
  <si>
    <t>Bansal, Ashish X</t>
  </si>
  <si>
    <t>Policarpio, Dana F</t>
  </si>
  <si>
    <t>Chada, Krishna X</t>
  </si>
  <si>
    <t>Facelo, Irene X</t>
  </si>
  <si>
    <t>Dsouza, Tabitha S</t>
  </si>
  <si>
    <t>Gauraw, Abhishek X</t>
  </si>
  <si>
    <t>Jonathan</t>
  </si>
  <si>
    <t>SN_102117</t>
  </si>
  <si>
    <t>994604803</t>
  </si>
  <si>
    <t>Cayas</t>
  </si>
  <si>
    <t>Angelo John</t>
  </si>
  <si>
    <t>823799960</t>
  </si>
  <si>
    <t>om774814</t>
  </si>
  <si>
    <t>Angelo John M Cayas/Philippines/IBM</t>
  </si>
  <si>
    <t>x</t>
  </si>
  <si>
    <t>994597800</t>
  </si>
  <si>
    <t>Vijayalakshmi</t>
  </si>
  <si>
    <t>Shekharagouda</t>
  </si>
  <si>
    <t>823799967</t>
  </si>
  <si>
    <t>tl201786</t>
  </si>
  <si>
    <t>994394336</t>
  </si>
  <si>
    <t>Srikanth</t>
  </si>
  <si>
    <t>823799963</t>
  </si>
  <si>
    <t>al115624</t>
  </si>
  <si>
    <t>994905137</t>
  </si>
  <si>
    <t>Peram</t>
  </si>
  <si>
    <t>823799971</t>
  </si>
  <si>
    <t>ej440022</t>
  </si>
  <si>
    <t>Srinivasarao Regula 41/India/Contr/IBM</t>
  </si>
  <si>
    <t>ks410544</t>
  </si>
  <si>
    <t>994526128</t>
  </si>
  <si>
    <t>TS</t>
  </si>
  <si>
    <t>Spoorthi</t>
  </si>
  <si>
    <t>823799969</t>
  </si>
  <si>
    <t>vu642656</t>
  </si>
  <si>
    <t>ANGELO JOHN CAYAS</t>
  </si>
  <si>
    <t>SRINIVASARAO REGULA</t>
  </si>
  <si>
    <t>Cayas, Angelojohn M</t>
  </si>
  <si>
    <t>SN_097361</t>
  </si>
  <si>
    <t>994811498</t>
  </si>
  <si>
    <t>Alexandel</t>
  </si>
  <si>
    <t>Goncalves</t>
  </si>
  <si>
    <t>823799976</t>
  </si>
  <si>
    <t>yk486130</t>
  </si>
  <si>
    <t>Alexandel Goncalves Correa/Brazil/IBM</t>
  </si>
  <si>
    <t>SN_014069</t>
  </si>
  <si>
    <t>SN_01174Y</t>
  </si>
  <si>
    <t>994494674</t>
  </si>
  <si>
    <t>Jawed</t>
  </si>
  <si>
    <t>Nasir</t>
  </si>
  <si>
    <t>823799998</t>
  </si>
  <si>
    <t>Nasir Jawed/India/IBM</t>
  </si>
  <si>
    <t>SN_0128D8</t>
  </si>
  <si>
    <t>994242476</t>
  </si>
  <si>
    <t>Krishnamurthi</t>
  </si>
  <si>
    <t>823799995</t>
  </si>
  <si>
    <t>jw613149</t>
  </si>
  <si>
    <t>Sangeetha Krishnamurthi/India/IBM</t>
  </si>
  <si>
    <t>SN_0053H9</t>
  </si>
  <si>
    <t>994676780</t>
  </si>
  <si>
    <t>Sindhu</t>
  </si>
  <si>
    <t>823799990</t>
  </si>
  <si>
    <t>ez170117</t>
  </si>
  <si>
    <t>Sindhu Kumari/India/IBM</t>
  </si>
  <si>
    <t>994410091</t>
  </si>
  <si>
    <t>Marina</t>
  </si>
  <si>
    <t>Coutinho</t>
  </si>
  <si>
    <t>823799986</t>
  </si>
  <si>
    <t>wx650570</t>
  </si>
  <si>
    <t>Marina Coutinho Medeiros/Brazil/IBM</t>
  </si>
  <si>
    <t>Patlolla</t>
  </si>
  <si>
    <t>SN_013041</t>
  </si>
  <si>
    <t>994004872</t>
  </si>
  <si>
    <t>Prestes</t>
  </si>
  <si>
    <t>823799985</t>
  </si>
  <si>
    <t>vx240437</t>
  </si>
  <si>
    <t>Tiago Ferreira Prestes/Brazil/IBM</t>
  </si>
  <si>
    <t>SN_123463</t>
  </si>
  <si>
    <t>994409184</t>
  </si>
  <si>
    <t>823799989</t>
  </si>
  <si>
    <t>in360826</t>
  </si>
  <si>
    <t>Joseph R Ramos/Philippines/IBM</t>
  </si>
  <si>
    <t>SANGEETHA KRISHNAMURTHI</t>
  </si>
  <si>
    <t>JOSEPH RAMOS</t>
  </si>
  <si>
    <t>LOUIELYN SALMING, LS</t>
  </si>
  <si>
    <t>ELEANOR AMPUYAS, EA</t>
  </si>
  <si>
    <t>ROMMEL G.DELA CRUZ, RD</t>
  </si>
  <si>
    <t>MARK S CAPILI, MC</t>
  </si>
  <si>
    <t>SARAH KAY C. SANDOVAL, SS</t>
  </si>
  <si>
    <t>ANDRIAN JAMES CABASAG, AC</t>
  </si>
  <si>
    <t>RYAN A FERCOL, RF</t>
  </si>
  <si>
    <t>CRIS  MENDOZA, CM</t>
  </si>
  <si>
    <t>Krishnamurthi, Sangeetha X</t>
  </si>
  <si>
    <t>Patlolla, Srikanth R</t>
  </si>
  <si>
    <t>Ramos, Joseph R</t>
  </si>
  <si>
    <t>Ts, Spoorthi X</t>
  </si>
  <si>
    <t>Regula, Srinivasarao X</t>
  </si>
  <si>
    <t>SINDHU KUMARI</t>
  </si>
  <si>
    <t>APARNA PERAM</t>
  </si>
  <si>
    <t>NASIR JAWED</t>
  </si>
  <si>
    <t>994182113</t>
  </si>
  <si>
    <t>CH</t>
  </si>
  <si>
    <t>823800006</t>
  </si>
  <si>
    <t>oe631422</t>
  </si>
  <si>
    <t>hp186282</t>
  </si>
  <si>
    <t>k</t>
  </si>
  <si>
    <t>994346812</t>
  </si>
  <si>
    <t>Gagan</t>
  </si>
  <si>
    <t>823799993</t>
  </si>
  <si>
    <t>fz130283</t>
  </si>
  <si>
    <t>SN_0146G9</t>
  </si>
  <si>
    <t>994004190</t>
  </si>
  <si>
    <t>Shilpi</t>
  </si>
  <si>
    <t>823800024</t>
  </si>
  <si>
    <t>jg497750</t>
  </si>
  <si>
    <t>Shilpi Agrawal1/India/IBM</t>
  </si>
  <si>
    <t>SN_015073</t>
  </si>
  <si>
    <t>994353820</t>
  </si>
  <si>
    <t>Bastos</t>
  </si>
  <si>
    <t>Andressa</t>
  </si>
  <si>
    <t>823800010</t>
  </si>
  <si>
    <t>sb827656</t>
  </si>
  <si>
    <t>Andressa Rocha Miranda Bastos/Brazil/IBM</t>
  </si>
  <si>
    <t>SN_015074</t>
  </si>
  <si>
    <t>994962666</t>
  </si>
  <si>
    <t>Cesar</t>
  </si>
  <si>
    <t>823800012</t>
  </si>
  <si>
    <t>cf480905</t>
  </si>
  <si>
    <t>Rafael de Almeida Cesar/Brazil/IBM</t>
  </si>
  <si>
    <t>SN_AVKFXV</t>
  </si>
  <si>
    <t>SN_03383C</t>
  </si>
  <si>
    <t>994266149</t>
  </si>
  <si>
    <t>ChandrasekharaReddy</t>
  </si>
  <si>
    <t>Middi</t>
  </si>
  <si>
    <t>823800026</t>
  </si>
  <si>
    <t>gc192226</t>
  </si>
  <si>
    <t>Middi C Reddy/India/IBM</t>
  </si>
  <si>
    <t>SN_06904U</t>
  </si>
  <si>
    <t>994892851</t>
  </si>
  <si>
    <t>Ibrahim</t>
  </si>
  <si>
    <t>823800022</t>
  </si>
  <si>
    <t>zk212197</t>
  </si>
  <si>
    <t>Md K Ibrahim/India/IBM</t>
  </si>
  <si>
    <t>SN_06757C</t>
  </si>
  <si>
    <t>994871081</t>
  </si>
  <si>
    <t>Janapareddy</t>
  </si>
  <si>
    <t>823800030</t>
  </si>
  <si>
    <t>us787308</t>
  </si>
  <si>
    <t>Anupama Janapareddy/India/IBM</t>
  </si>
  <si>
    <t>SN_01936O</t>
  </si>
  <si>
    <t>994192815</t>
  </si>
  <si>
    <t>Ajeesh</t>
  </si>
  <si>
    <t>823800016</t>
  </si>
  <si>
    <t>lt421904</t>
  </si>
  <si>
    <t>Ajeesh Jose1/India/IBM</t>
  </si>
  <si>
    <t>SN_03944M</t>
  </si>
  <si>
    <t>994210589</t>
  </si>
  <si>
    <t>823800028</t>
  </si>
  <si>
    <t>fi776274</t>
  </si>
  <si>
    <t>Sneha Manjunath/India/IBM</t>
  </si>
  <si>
    <t>SN_0147B1</t>
  </si>
  <si>
    <t>994804379</t>
  </si>
  <si>
    <t>Papaguppam</t>
  </si>
  <si>
    <t>Hari</t>
  </si>
  <si>
    <t>823800023</t>
  </si>
  <si>
    <t>st141849</t>
  </si>
  <si>
    <t>Hari B Papaguppam/India/IBM</t>
  </si>
  <si>
    <t>SN_0139D9</t>
  </si>
  <si>
    <t>994543064</t>
  </si>
  <si>
    <t>Prabhu</t>
  </si>
  <si>
    <t>823800017</t>
  </si>
  <si>
    <t>du604229</t>
  </si>
  <si>
    <t>Robert R Prabhu/India/IBM</t>
  </si>
  <si>
    <t>994650583</t>
  </si>
  <si>
    <t>Requez</t>
  </si>
  <si>
    <t>823800027</t>
  </si>
  <si>
    <t>og232314</t>
  </si>
  <si>
    <t>ROBERT R</t>
  </si>
  <si>
    <t>AJEESH JOSE</t>
  </si>
  <si>
    <t>LORENZO JAMES MARIE DE GU</t>
  </si>
  <si>
    <t>Ch, Suman X</t>
  </si>
  <si>
    <t>Prabhu, Robert R</t>
  </si>
  <si>
    <t>Kumari, Sindhu X</t>
  </si>
  <si>
    <t>Alam</t>
  </si>
  <si>
    <t>SN_01619Y</t>
  </si>
  <si>
    <t>994660820</t>
  </si>
  <si>
    <t>Bandyopadhyay</t>
  </si>
  <si>
    <t>Dishari</t>
  </si>
  <si>
    <t>823800045</t>
  </si>
  <si>
    <t>Dishari Bandyopadhyay/India/IBM</t>
  </si>
  <si>
    <t>Batista</t>
  </si>
  <si>
    <t>994635151</t>
  </si>
  <si>
    <t>Busita</t>
  </si>
  <si>
    <t>Keiven Adrian</t>
  </si>
  <si>
    <t>823800039</t>
  </si>
  <si>
    <t>sj274842</t>
  </si>
  <si>
    <t>Suman Chiguluri14/India/Contr/IBM</t>
  </si>
  <si>
    <t>SN_01283K</t>
  </si>
  <si>
    <t>994486431</t>
  </si>
  <si>
    <t>Govindarajulu</t>
  </si>
  <si>
    <t>823800038</t>
  </si>
  <si>
    <t>wd209247</t>
  </si>
  <si>
    <t>Abhishek Govindarajulu/India/IBM</t>
  </si>
  <si>
    <t>SN_0148B4</t>
  </si>
  <si>
    <t>994628914</t>
  </si>
  <si>
    <t>Nisha</t>
  </si>
  <si>
    <t>823800036</t>
  </si>
  <si>
    <t>gv152177</t>
  </si>
  <si>
    <t>Nisha Pandey12/India/IBM</t>
  </si>
  <si>
    <t>SN_063424</t>
  </si>
  <si>
    <t>SN_04735I</t>
  </si>
  <si>
    <t>994265619</t>
  </si>
  <si>
    <t>Thandu</t>
  </si>
  <si>
    <t>Santha</t>
  </si>
  <si>
    <t>823800034</t>
  </si>
  <si>
    <t>mx063026</t>
  </si>
  <si>
    <t>Santha K Thandu/India/IBM</t>
  </si>
  <si>
    <t>SNEHA MANJUNATH</t>
  </si>
  <si>
    <t>SANTHA THANDU</t>
  </si>
  <si>
    <t>ANUPAMA JANAPAREDDY</t>
  </si>
  <si>
    <t>MARK ANDREW MENGUEZ</t>
  </si>
  <si>
    <t>JUAN MIGUEL DEL MUNDO</t>
  </si>
  <si>
    <t>JANINE ALEXIS ESTINOPO</t>
  </si>
  <si>
    <t>PAULINE FIGUEROA</t>
  </si>
  <si>
    <t>LIAN JENEL DAULAT</t>
  </si>
  <si>
    <t>RUCHELLE LIU</t>
  </si>
  <si>
    <t>OTHELLO TANJOCO</t>
  </si>
  <si>
    <t>ALVIN GERONIMO VARGAS</t>
  </si>
  <si>
    <t>WILLIAM NAVARRO</t>
  </si>
  <si>
    <t>JOENEL DELIMA</t>
  </si>
  <si>
    <t>PERRY JOY CANLAS</t>
  </si>
  <si>
    <t>SUMAN CHIGULURI</t>
  </si>
  <si>
    <t>CARMICHAEL SORIA</t>
  </si>
  <si>
    <t>Manjunath, Sneha T</t>
  </si>
  <si>
    <t>Pandey, Nisha X</t>
  </si>
  <si>
    <t>Requez, Joel X</t>
  </si>
  <si>
    <t>Janapareddy, Anupama X</t>
  </si>
  <si>
    <t>Ibrahim, Mohammed K</t>
  </si>
  <si>
    <t>Vinayaka</t>
  </si>
  <si>
    <t>ou326908</t>
  </si>
  <si>
    <t>994629732</t>
  </si>
  <si>
    <t>Bapathu</t>
  </si>
  <si>
    <t>Murali Krishna Reddy</t>
  </si>
  <si>
    <t>823800062</t>
  </si>
  <si>
    <t>ot613887</t>
  </si>
  <si>
    <t>SN_07580J</t>
  </si>
  <si>
    <t>994884455</t>
  </si>
  <si>
    <t>Barhate</t>
  </si>
  <si>
    <t>823800047</t>
  </si>
  <si>
    <t>me115485</t>
  </si>
  <si>
    <t>Mohan L Barhate/India/IBM</t>
  </si>
  <si>
    <t>V.</t>
  </si>
  <si>
    <t>SN_01030Q</t>
  </si>
  <si>
    <t>994881380</t>
  </si>
  <si>
    <t>Prathap</t>
  </si>
  <si>
    <t>823800048</t>
  </si>
  <si>
    <t>lw154405</t>
  </si>
  <si>
    <t>Prathap K Mulakkayala/India/IBM</t>
  </si>
  <si>
    <t>PRATHAP KUMAR MULAKKAYALA</t>
  </si>
  <si>
    <t>SHILPI AGRAWAL</t>
  </si>
  <si>
    <t>HARI PAPAGUPPAM</t>
  </si>
  <si>
    <t>NISHA PANDEY</t>
  </si>
  <si>
    <t>MOHAN BARHATE</t>
  </si>
  <si>
    <t>Agrawal, Shilpi X</t>
  </si>
  <si>
    <t>Busita, Keivenadrian X</t>
  </si>
  <si>
    <t>SN_09899R</t>
  </si>
  <si>
    <t>VANI NALLABOTHULA</t>
  </si>
  <si>
    <t>SN_AVKK0W</t>
  </si>
  <si>
    <t>Thandu, Santha K</t>
  </si>
  <si>
    <t>994726605</t>
  </si>
  <si>
    <t>Murali Krishna Reddy Bapathu/India/Contr/IBM</t>
  </si>
  <si>
    <t>SN_P1007K</t>
  </si>
  <si>
    <t>Ebrada</t>
  </si>
  <si>
    <t>823800075</t>
  </si>
  <si>
    <t>Ronald Ebrada/Philippines/IBM</t>
  </si>
  <si>
    <t>994621724</t>
  </si>
  <si>
    <t>Girija Premchandran</t>
  </si>
  <si>
    <t>Saju</t>
  </si>
  <si>
    <t>823800067</t>
  </si>
  <si>
    <t>pk954035</t>
  </si>
  <si>
    <t>SN_03926D</t>
  </si>
  <si>
    <t>994044702</t>
  </si>
  <si>
    <t>Gujjula</t>
  </si>
  <si>
    <t>823800073</t>
  </si>
  <si>
    <t>bh996916</t>
  </si>
  <si>
    <t>Amarnath Gujjula/India/IBM</t>
  </si>
  <si>
    <t>Nallabothula</t>
  </si>
  <si>
    <t>Vani</t>
  </si>
  <si>
    <t>823800065</t>
  </si>
  <si>
    <t>gc553170</t>
  </si>
  <si>
    <t>Vani N011/India/IBM</t>
  </si>
  <si>
    <t>Santosh</t>
  </si>
  <si>
    <t>Venkatesan Rengarajan/India/IBM</t>
  </si>
  <si>
    <t>AMARNATH GUJJULA</t>
  </si>
  <si>
    <t>Gujjula, Amarnath X</t>
  </si>
  <si>
    <t>SN_018354</t>
  </si>
  <si>
    <t>994706460</t>
  </si>
  <si>
    <t>823800077</t>
  </si>
  <si>
    <t>uu694925</t>
  </si>
  <si>
    <t>Marcos P da Cruz/Brazil/IBM</t>
  </si>
  <si>
    <t>994661432</t>
  </si>
  <si>
    <t>ef692128</t>
  </si>
  <si>
    <t>SN_08644V</t>
  </si>
  <si>
    <t>994247111</t>
  </si>
  <si>
    <t>Golagani</t>
  </si>
  <si>
    <t>Sankar</t>
  </si>
  <si>
    <t>823800084</t>
  </si>
  <si>
    <t>SN_124032</t>
  </si>
  <si>
    <t>994426089</t>
  </si>
  <si>
    <t>Lising</t>
  </si>
  <si>
    <t>X.</t>
  </si>
  <si>
    <t>823800076</t>
  </si>
  <si>
    <t>he502854</t>
  </si>
  <si>
    <t>Jesus Lising/Philippines/IBM</t>
  </si>
  <si>
    <t>JESUS LISING</t>
  </si>
  <si>
    <t>MURALI KRISHNA REDDY BAPA</t>
  </si>
  <si>
    <t>SN_P1007J</t>
  </si>
  <si>
    <t>ANTONIO, JOHN KRIS S (JO</t>
  </si>
  <si>
    <t>EBRADA, RONALD</t>
  </si>
  <si>
    <t>Lising, Jesus X</t>
  </si>
  <si>
    <t>Ebrada, Ronald B</t>
  </si>
  <si>
    <t>John Kris Antonio/Philippines/IBM</t>
  </si>
  <si>
    <t>994220572</t>
  </si>
  <si>
    <t>823800089</t>
  </si>
  <si>
    <t>mp986487</t>
  </si>
  <si>
    <t>Ravishankar Golagani/India/IBM</t>
  </si>
  <si>
    <t>SN_019236</t>
  </si>
  <si>
    <t>RAVI SHANKAR GOLAGANI</t>
  </si>
  <si>
    <t>Asif Islam</t>
  </si>
  <si>
    <t>SN_00069Y</t>
  </si>
  <si>
    <t>994219363</t>
  </si>
  <si>
    <t>Bheemireddy</t>
  </si>
  <si>
    <t>Prasanna</t>
  </si>
  <si>
    <t>823800091</t>
  </si>
  <si>
    <t>op649452</t>
  </si>
  <si>
    <t>Prasanna Bh/India/IBM</t>
  </si>
  <si>
    <t>iq307854</t>
  </si>
  <si>
    <t>Kavrani</t>
  </si>
  <si>
    <t>Harish</t>
  </si>
  <si>
    <t>SN_0127H8</t>
  </si>
  <si>
    <t>994427879</t>
  </si>
  <si>
    <t>Chandrasekhar</t>
  </si>
  <si>
    <t>823800094</t>
  </si>
  <si>
    <t>fe836952</t>
  </si>
  <si>
    <t>Narachandrasekhar Reddy/India/IBM</t>
  </si>
  <si>
    <t>Divya</t>
  </si>
  <si>
    <t>SN_00572D</t>
  </si>
  <si>
    <t>994353088</t>
  </si>
  <si>
    <t>Masthansha</t>
  </si>
  <si>
    <t>823800095</t>
  </si>
  <si>
    <t>jo522746</t>
  </si>
  <si>
    <t>Masthansha Syed/India/IBM</t>
  </si>
  <si>
    <t>MASTHANSHA SYED</t>
  </si>
  <si>
    <t>CHANDRA SEKHAR REDDY NARA</t>
  </si>
  <si>
    <t>SN_AVKN26</t>
  </si>
  <si>
    <t>Golagani, Ravi S</t>
  </si>
  <si>
    <t>Reddy, Chandrasekhar N</t>
  </si>
  <si>
    <t>Santosh Kumar Dash 3/India/Contr/IBM</t>
  </si>
  <si>
    <t>SN_147843</t>
  </si>
  <si>
    <t>994611374</t>
  </si>
  <si>
    <t>Hautea</t>
  </si>
  <si>
    <t>Clarence</t>
  </si>
  <si>
    <t>823800111</t>
  </si>
  <si>
    <t>nt416935</t>
  </si>
  <si>
    <t>Clarence Hautea/Philippines/IBM</t>
  </si>
  <si>
    <t>SN_147449</t>
  </si>
  <si>
    <t>994050918</t>
  </si>
  <si>
    <t>Merza</t>
  </si>
  <si>
    <t>Robertzon</t>
  </si>
  <si>
    <t>823800122</t>
  </si>
  <si>
    <t>nh117834</t>
  </si>
  <si>
    <t>Robertzon Merza/Philippines/IBM</t>
  </si>
  <si>
    <t>SN_0125D8</t>
  </si>
  <si>
    <t>994024643</t>
  </si>
  <si>
    <t>Rajamandri</t>
  </si>
  <si>
    <t>Sankara Rao</t>
  </si>
  <si>
    <t>823800121</t>
  </si>
  <si>
    <t>ur584520</t>
  </si>
  <si>
    <t>Sankara R Rajamandri03/India/IBM</t>
  </si>
  <si>
    <t>SN_020632</t>
  </si>
  <si>
    <t>994996531</t>
  </si>
  <si>
    <t>Lemes</t>
  </si>
  <si>
    <t>823800093</t>
  </si>
  <si>
    <t>nq703345</t>
  </si>
  <si>
    <t>Flavia Lemes de Souza/Brazil/IBM</t>
  </si>
  <si>
    <t>ROBERTZON MERZA</t>
  </si>
  <si>
    <t>CLARENCE  HAUTEA</t>
  </si>
  <si>
    <t>Merza, Robertzon L</t>
  </si>
  <si>
    <t>Syed, Masthansha X</t>
  </si>
  <si>
    <t>Hautea, Clarence A</t>
  </si>
  <si>
    <t>SN_P1008B</t>
  </si>
  <si>
    <t>SN_P1008L</t>
  </si>
  <si>
    <t>TADLAS, JR</t>
  </si>
  <si>
    <t>William Navarro</t>
  </si>
  <si>
    <t>SN_P1008Q</t>
  </si>
  <si>
    <t>994970547</t>
  </si>
  <si>
    <t>823800138</t>
  </si>
  <si>
    <t>ic002847</t>
  </si>
  <si>
    <t>SN_P1008M</t>
  </si>
  <si>
    <t>BAYLON, RICARDO JR</t>
  </si>
  <si>
    <t>BASEEM SAYYED</t>
  </si>
  <si>
    <t>GUILLO, KENNETH A (KENNE</t>
  </si>
  <si>
    <t>Ricardo Jr Baylon/Philippines/IBM</t>
  </si>
  <si>
    <t>Kenneth Guillo/Philippines/IBM</t>
  </si>
  <si>
    <t>Jr Tadlas/Philippines/IBM</t>
  </si>
  <si>
    <t>MURALI NAMPALLY</t>
  </si>
  <si>
    <t>SANKARA RAO RAJAMANDRI</t>
  </si>
  <si>
    <t>Rajamandri, Sankararao X</t>
  </si>
  <si>
    <t>Roy</t>
  </si>
  <si>
    <t>SN_P10090</t>
  </si>
  <si>
    <t>994046594</t>
  </si>
  <si>
    <t>Rayala Jr</t>
  </si>
  <si>
    <t>823800167</t>
  </si>
  <si>
    <t>gh125297</t>
  </si>
  <si>
    <t>Mario Jr Rayala/Philippines/IBM</t>
  </si>
  <si>
    <t>SN_00993W</t>
  </si>
  <si>
    <t>994646356</t>
  </si>
  <si>
    <t>Tulasi</t>
  </si>
  <si>
    <t>823800163</t>
  </si>
  <si>
    <t>ln505112</t>
  </si>
  <si>
    <t>Lakshmi E Tulasi/India/IBM</t>
  </si>
  <si>
    <t>LAKSHMI E</t>
  </si>
  <si>
    <t>Tulasi, Lakshmi X</t>
  </si>
  <si>
    <t>Fajardo</t>
  </si>
  <si>
    <t>P.</t>
  </si>
  <si>
    <t>RAYALA, MARIO JR</t>
  </si>
  <si>
    <t>SN_P100AQ</t>
  </si>
  <si>
    <t>994348212</t>
  </si>
  <si>
    <t>Fadallan</t>
  </si>
  <si>
    <t>Riodeos</t>
  </si>
  <si>
    <t>823800189</t>
  </si>
  <si>
    <t>Riodeos Fadallan/Philippines/IBM</t>
  </si>
  <si>
    <t>Serial</t>
  </si>
  <si>
    <t>UID</t>
  </si>
  <si>
    <t>Remarks</t>
  </si>
  <si>
    <t>Rayala, Mario X</t>
  </si>
  <si>
    <t>Notes</t>
  </si>
  <si>
    <t>ILC</t>
  </si>
  <si>
    <t>CTE</t>
  </si>
  <si>
    <t>SN_112105</t>
  </si>
  <si>
    <t>999404213</t>
  </si>
  <si>
    <t>Becker</t>
  </si>
  <si>
    <t>Dioney</t>
  </si>
  <si>
    <t>SN_0219I8</t>
  </si>
  <si>
    <t>994781539</t>
  </si>
  <si>
    <t>Devi</t>
  </si>
  <si>
    <t>Gayathri</t>
  </si>
  <si>
    <t>823800194</t>
  </si>
  <si>
    <t>ef269404</t>
  </si>
  <si>
    <t>Gayathri S Devi/India/IBM</t>
  </si>
  <si>
    <t>SN_109833</t>
  </si>
  <si>
    <t>999681508</t>
  </si>
  <si>
    <t>Tramontina</t>
  </si>
  <si>
    <t>Gregorio</t>
  </si>
  <si>
    <t>Baggio</t>
  </si>
  <si>
    <t>zs598269</t>
  </si>
  <si>
    <t>SN_AVKVVR</t>
  </si>
  <si>
    <t>994526913</t>
  </si>
  <si>
    <t>Vanteru</t>
  </si>
  <si>
    <t>823800178</t>
  </si>
  <si>
    <t>gl875050</t>
  </si>
  <si>
    <t>Deepika Vanteru/India/Contr/IBM</t>
  </si>
  <si>
    <t>Tripathy</t>
  </si>
  <si>
    <t>823765713</t>
  </si>
  <si>
    <t>di404213</t>
  </si>
  <si>
    <t>Dioney Fernando Becker/Brazil/IBM</t>
  </si>
  <si>
    <t>823765091</t>
  </si>
  <si>
    <t>gr681508</t>
  </si>
  <si>
    <t>Gregorio Baggio Tramontina/Brazil/IBM</t>
  </si>
  <si>
    <t>GAYATHRI S</t>
  </si>
  <si>
    <t>FRANCISCO, GERALD</t>
  </si>
  <si>
    <t>RIODEOS FADALLAN</t>
  </si>
  <si>
    <t>994634721</t>
  </si>
  <si>
    <t>823800206</t>
  </si>
  <si>
    <t>ju736466</t>
  </si>
  <si>
    <t>SN_AVKYU9</t>
  </si>
  <si>
    <t>994618457</t>
  </si>
  <si>
    <t>Kethu</t>
  </si>
  <si>
    <t>Gangaiah</t>
  </si>
  <si>
    <t>823800205</t>
  </si>
  <si>
    <t>di653474</t>
  </si>
  <si>
    <t>Gangaiah Kethu 3/India/Contr/IBM</t>
  </si>
  <si>
    <t>SN_P100A0</t>
  </si>
  <si>
    <t>994484370</t>
  </si>
  <si>
    <t>Pena</t>
  </si>
  <si>
    <t>Michael Joshua</t>
  </si>
  <si>
    <t>823800210</t>
  </si>
  <si>
    <t>mz062307</t>
  </si>
  <si>
    <t>Michael Joshua Pena/Philippines/IBM</t>
  </si>
  <si>
    <t>GANGAIAH KETHU</t>
  </si>
  <si>
    <t>Kethu, Gangaiah X</t>
  </si>
  <si>
    <t>Bokka, Sairama X</t>
  </si>
  <si>
    <t>Supriya</t>
  </si>
  <si>
    <t>994297251</t>
  </si>
  <si>
    <t>MahendraReddy</t>
  </si>
  <si>
    <t>823800224</t>
  </si>
  <si>
    <t>SN_02912X</t>
  </si>
  <si>
    <t>994019631</t>
  </si>
  <si>
    <t>Susheel</t>
  </si>
  <si>
    <t>823800225</t>
  </si>
  <si>
    <t>Susheel Kumar13/India/IBM</t>
  </si>
  <si>
    <t>SN_003512</t>
  </si>
  <si>
    <t>994766692</t>
  </si>
  <si>
    <t>Jaladhi</t>
  </si>
  <si>
    <t>823800213</t>
  </si>
  <si>
    <t>pc464183</t>
  </si>
  <si>
    <t>Jaladhi K Mehta/India/IBM</t>
  </si>
  <si>
    <t>SN_093099</t>
  </si>
  <si>
    <t>994742189</t>
  </si>
  <si>
    <t>823800226</t>
  </si>
  <si>
    <t>wv859351</t>
  </si>
  <si>
    <t>Fabiano Henrique Pereira/Brazil/IBM</t>
  </si>
  <si>
    <t>SN_05971A</t>
  </si>
  <si>
    <t>994968136</t>
  </si>
  <si>
    <t>Trivedi</t>
  </si>
  <si>
    <t>Avani</t>
  </si>
  <si>
    <t>823800222</t>
  </si>
  <si>
    <t>Avani A Trivedi/India/IBM</t>
  </si>
  <si>
    <t>Carlos Monteiro</t>
  </si>
  <si>
    <t>SN_147071</t>
  </si>
  <si>
    <t>994774581</t>
  </si>
  <si>
    <t>Imee</t>
  </si>
  <si>
    <t>823800216</t>
  </si>
  <si>
    <t>is005162</t>
  </si>
  <si>
    <t>SN_09614G</t>
  </si>
  <si>
    <t>994600826</t>
  </si>
  <si>
    <t>Hembram</t>
  </si>
  <si>
    <t>Marshal</t>
  </si>
  <si>
    <t>823800219</t>
  </si>
  <si>
    <t>mx770764</t>
  </si>
  <si>
    <t>Marshal Hembram/India/IBM</t>
  </si>
  <si>
    <t>SN_LVL0BT</t>
  </si>
  <si>
    <t>994558531</t>
  </si>
  <si>
    <t>Italo</t>
  </si>
  <si>
    <t>823800218</t>
  </si>
  <si>
    <t>gz868585</t>
  </si>
  <si>
    <t>Italo Moises dos Santos/Brazil/Contr/IBM</t>
  </si>
  <si>
    <t>JALADHI MEHTA</t>
  </si>
  <si>
    <t>MARSHAL HEMBRAM</t>
  </si>
  <si>
    <t>ELIZABETH C DEL ROSARIO,</t>
  </si>
  <si>
    <t>tr591426</t>
  </si>
  <si>
    <t>lx985894</t>
  </si>
  <si>
    <t>SN_P01725</t>
  </si>
  <si>
    <t>994951709</t>
  </si>
  <si>
    <t>Malabanan</t>
  </si>
  <si>
    <t>Herbert</t>
  </si>
  <si>
    <t>823800230</t>
  </si>
  <si>
    <t>wb524617</t>
  </si>
  <si>
    <t>Herbert Malabanan/Philippines/IBM</t>
  </si>
  <si>
    <t>SUSHEEL KUMAR</t>
  </si>
  <si>
    <t>JERWYN KYLES  MENDOZA</t>
  </si>
  <si>
    <t>HERBERT  MALABANAN</t>
  </si>
  <si>
    <t>MICHAEL JOSHUA PENA</t>
  </si>
  <si>
    <t>Kumar, Susheel X</t>
  </si>
  <si>
    <t>Pena, Michaeljoshua A</t>
  </si>
  <si>
    <t>Hembram, Marshal X</t>
  </si>
  <si>
    <t>Peram, Aparna X</t>
  </si>
  <si>
    <t>Malabanan, Herbert B</t>
  </si>
  <si>
    <t>SN_AVL2TT</t>
  </si>
  <si>
    <t>994832493</t>
  </si>
  <si>
    <t>Debashish</t>
  </si>
  <si>
    <t>823800236</t>
  </si>
  <si>
    <t>jw338763</t>
  </si>
  <si>
    <t>Debashish Rout 1/India/Contr/IBM</t>
  </si>
  <si>
    <t>SN_P100BO</t>
  </si>
  <si>
    <t>994840033</t>
  </si>
  <si>
    <t>Abejar</t>
  </si>
  <si>
    <t>John Glenn</t>
  </si>
  <si>
    <t>823800234</t>
  </si>
  <si>
    <t>tt981750</t>
  </si>
  <si>
    <t>Abejar John Glenn/Philippines/IBM</t>
  </si>
  <si>
    <t>SN_P100C3</t>
  </si>
  <si>
    <t>994540789</t>
  </si>
  <si>
    <t>Gomez</t>
  </si>
  <si>
    <t>Angelo</t>
  </si>
  <si>
    <t>823800233</t>
  </si>
  <si>
    <t>zq578195</t>
  </si>
  <si>
    <t>Angelo Gomez/Philippines/IBM</t>
  </si>
  <si>
    <t>SN_P100B4</t>
  </si>
  <si>
    <t>994589720</t>
  </si>
  <si>
    <t>Nucom</t>
  </si>
  <si>
    <t>Khatrina Alizon</t>
  </si>
  <si>
    <t>823800235</t>
  </si>
  <si>
    <t>pm921348</t>
  </si>
  <si>
    <t>Nucom Khatrina Alizon/Philippines/IBM</t>
  </si>
  <si>
    <t>Deepak K Rout/India/IBM</t>
  </si>
  <si>
    <t>SN_030649</t>
  </si>
  <si>
    <t>994655403</t>
  </si>
  <si>
    <t>Brunno</t>
  </si>
  <si>
    <t>823800232</t>
  </si>
  <si>
    <t>sx970068</t>
  </si>
  <si>
    <t>Brunno Leonardo de Jesus Silva/Brazil/IBM</t>
  </si>
  <si>
    <t>ld317089</t>
  </si>
  <si>
    <t>MAHENDRA REDDY KODURU</t>
  </si>
  <si>
    <t>ABEJAR JOHN GLENN</t>
  </si>
  <si>
    <t>GOMEZ, ANGELO</t>
  </si>
  <si>
    <t>Koduru, Mahendrareddy X</t>
  </si>
  <si>
    <t>994146423</t>
  </si>
  <si>
    <t>Gunukuri</t>
  </si>
  <si>
    <t>Manikya</t>
  </si>
  <si>
    <t>823800249</t>
  </si>
  <si>
    <t>SN_0252A5</t>
  </si>
  <si>
    <t>994271621</t>
  </si>
  <si>
    <t>Banda</t>
  </si>
  <si>
    <t>823800245</t>
  </si>
  <si>
    <t>yp481834</t>
  </si>
  <si>
    <t>Banda Supriya/India/IBM</t>
  </si>
  <si>
    <t>SN_032292</t>
  </si>
  <si>
    <t>VAIBHAV GUPTA</t>
  </si>
  <si>
    <t>DEBASHISH ROUT</t>
  </si>
  <si>
    <t>Abejar, Johnglenn A</t>
  </si>
  <si>
    <t>994719174</t>
  </si>
  <si>
    <t>Gupta, Vaibhav X</t>
  </si>
  <si>
    <t>SN_094901</t>
  </si>
  <si>
    <t>NAVIN MARIHAL</t>
  </si>
  <si>
    <t>ju202127</t>
  </si>
  <si>
    <t>994295002</t>
  </si>
  <si>
    <t>Marihal</t>
  </si>
  <si>
    <t>Navin</t>
  </si>
  <si>
    <t>823800248</t>
  </si>
  <si>
    <t>pu070273</t>
  </si>
  <si>
    <t>Navin Marihal/India/IBM</t>
  </si>
  <si>
    <t>823800246</t>
  </si>
  <si>
    <t>rw707017</t>
  </si>
  <si>
    <t>Vaibhav Gupta2/India/IBM</t>
  </si>
  <si>
    <t>994984559</t>
  </si>
  <si>
    <t>Ron</t>
  </si>
  <si>
    <t>823800250</t>
  </si>
  <si>
    <t>pb377002</t>
  </si>
  <si>
    <t>Gunukuri, Manikya X</t>
  </si>
  <si>
    <t>Marihal, Navin X</t>
  </si>
  <si>
    <t>SN_05941C</t>
  </si>
  <si>
    <t>994792810</t>
  </si>
  <si>
    <t>823800273</t>
  </si>
  <si>
    <t>Hari P Muthyala/India/IBM</t>
  </si>
  <si>
    <t>SN_04673F</t>
  </si>
  <si>
    <t>Vikkram</t>
  </si>
  <si>
    <t>823800274</t>
  </si>
  <si>
    <t>Vikkram Sasidharan/India/IBM</t>
  </si>
  <si>
    <t>Tiwari</t>
  </si>
  <si>
    <t>SN_034356</t>
  </si>
  <si>
    <t>994802208</t>
  </si>
  <si>
    <t>Barnabe</t>
  </si>
  <si>
    <t>823800262</t>
  </si>
  <si>
    <t>in871357</t>
  </si>
  <si>
    <t>Henrique De Paiva Barnabe/Brazil/IBM</t>
  </si>
  <si>
    <t>SN_033446</t>
  </si>
  <si>
    <t>994480055</t>
  </si>
  <si>
    <t>Pimentel</t>
  </si>
  <si>
    <t>823800261</t>
  </si>
  <si>
    <t>su330981</t>
  </si>
  <si>
    <t>Alexandre Passos Pimentel/Brazil/IBM</t>
  </si>
  <si>
    <t>MILIND BHOR</t>
  </si>
  <si>
    <t>RAJESWARI BENDALAM</t>
  </si>
  <si>
    <t>DHARMENDRA LINESWALA</t>
  </si>
  <si>
    <t>Banda, Supriya X</t>
  </si>
  <si>
    <t>Kumar, Uma X</t>
  </si>
  <si>
    <t>Bendalam, Rajeswari X</t>
  </si>
  <si>
    <t>Barnabe, Henrique X</t>
  </si>
  <si>
    <t>SN_0128C2</t>
  </si>
  <si>
    <t>994608024</t>
  </si>
  <si>
    <t>Nag</t>
  </si>
  <si>
    <t>Amal</t>
  </si>
  <si>
    <t>823800276</t>
  </si>
  <si>
    <t>zv972231</t>
  </si>
  <si>
    <t>Amal Nag07/India/IBM</t>
  </si>
  <si>
    <t>SN_AVL48N</t>
  </si>
  <si>
    <t>Manikya Gunukuri 3/India/Contr/IBM</t>
  </si>
  <si>
    <t>yf215998</t>
  </si>
  <si>
    <t>SN_P100GA</t>
  </si>
  <si>
    <t>994963170</t>
  </si>
  <si>
    <t>Mark Alvin</t>
  </si>
  <si>
    <t>823800279</t>
  </si>
  <si>
    <t>rw620713</t>
  </si>
  <si>
    <t>Mark Alvin Santos/Philippines/IBM</t>
  </si>
  <si>
    <t>994462905</t>
  </si>
  <si>
    <t>ie949572</t>
  </si>
  <si>
    <t>AMAL NAG</t>
  </si>
  <si>
    <t>VIKKRAM SASIDHARAN</t>
  </si>
  <si>
    <t>HARI PRASAD MUTHYALA</t>
  </si>
  <si>
    <t>MANIKYA GUNUKURI</t>
  </si>
  <si>
    <t>SANTOS, MARK ALVIN B (MA</t>
  </si>
  <si>
    <t>Sasidharan, Vikkram X</t>
  </si>
  <si>
    <t>Santos, Markalvin X</t>
  </si>
  <si>
    <t>SN_04592Q</t>
  </si>
  <si>
    <t>994386850</t>
  </si>
  <si>
    <t>Pathan</t>
  </si>
  <si>
    <t>Sajid</t>
  </si>
  <si>
    <t>823800285</t>
  </si>
  <si>
    <t>uo585669</t>
  </si>
  <si>
    <t>Sajid Pathan/India/IBM</t>
  </si>
  <si>
    <t>SAJID PATHAN</t>
  </si>
  <si>
    <t>Nag, Amal X</t>
  </si>
  <si>
    <t>SN_05640A</t>
  </si>
  <si>
    <t>SN_P100G3</t>
  </si>
  <si>
    <t>MALLAPRE, JEFRY L (JEFRY)</t>
  </si>
  <si>
    <t>994634692</t>
  </si>
  <si>
    <t>Ananthu</t>
  </si>
  <si>
    <t>Ashok Reddy</t>
  </si>
  <si>
    <t>823800291</t>
  </si>
  <si>
    <t>jp028721</t>
  </si>
  <si>
    <t>Ashok R Ananthu/India/IBM</t>
  </si>
  <si>
    <t>SN_03648L</t>
  </si>
  <si>
    <t>Nataraj Boya/India/IBM</t>
  </si>
  <si>
    <t>994199289</t>
  </si>
  <si>
    <t>Mallapre</t>
  </si>
  <si>
    <t>Jefry</t>
  </si>
  <si>
    <t>823800292</t>
  </si>
  <si>
    <t>oh331139</t>
  </si>
  <si>
    <t>Jefry Mallapre/Philippines/IBM</t>
  </si>
  <si>
    <t>Pathan, Sajid N</t>
  </si>
  <si>
    <t>SN_097960</t>
  </si>
  <si>
    <t>994664986</t>
  </si>
  <si>
    <t>Meenkeri</t>
  </si>
  <si>
    <t>Prathviraj</t>
  </si>
  <si>
    <t>823800300</t>
  </si>
  <si>
    <t>au813060</t>
  </si>
  <si>
    <t>Prathviraj 123/India/IBM</t>
  </si>
  <si>
    <t>SN_02732E</t>
  </si>
  <si>
    <t>994938979</t>
  </si>
  <si>
    <t>Pudota</t>
  </si>
  <si>
    <t>Mona Archana Auxilia</t>
  </si>
  <si>
    <t>823800303</t>
  </si>
  <si>
    <t>pu939030</t>
  </si>
  <si>
    <t>Mona Aa Pudota/India/IBM</t>
  </si>
  <si>
    <t>SN_010591</t>
  </si>
  <si>
    <t>994348808</t>
  </si>
  <si>
    <t>Rangari</t>
  </si>
  <si>
    <t>Mahadeo</t>
  </si>
  <si>
    <t>823800297</t>
  </si>
  <si>
    <t>dr916521</t>
  </si>
  <si>
    <t>Avinash M Rangari/India/IBM</t>
  </si>
  <si>
    <t>SN_03031Z</t>
  </si>
  <si>
    <t>994054563</t>
  </si>
  <si>
    <t>Rl</t>
  </si>
  <si>
    <t>Ilakkiya</t>
  </si>
  <si>
    <t>823800308</t>
  </si>
  <si>
    <t>Ilakkiya R114/India/IBM</t>
  </si>
  <si>
    <t>SN_P100HJ</t>
  </si>
  <si>
    <t>994403528</t>
  </si>
  <si>
    <t>Jake</t>
  </si>
  <si>
    <t>823800306</t>
  </si>
  <si>
    <t>it103173</t>
  </si>
  <si>
    <t>AVINASH RANGARI</t>
  </si>
  <si>
    <t>PRATHVIRAJ MEENKERI</t>
  </si>
  <si>
    <t>994167348</t>
  </si>
  <si>
    <t>Anumagandla</t>
  </si>
  <si>
    <t>Vamshi</t>
  </si>
  <si>
    <t>823800310</t>
  </si>
  <si>
    <t>ie859394</t>
  </si>
  <si>
    <t>994199415</t>
  </si>
  <si>
    <t>Goudappagari</t>
  </si>
  <si>
    <t>Ranjan</t>
  </si>
  <si>
    <t>823800311</t>
  </si>
  <si>
    <t>S N</t>
  </si>
  <si>
    <t>ku976893</t>
  </si>
  <si>
    <t>AGUSTIN, JAKE</t>
  </si>
  <si>
    <t>Meenkeri, Prathviraj X</t>
  </si>
  <si>
    <t>SN_AVL9PV</t>
  </si>
  <si>
    <t>Vamsi Krishna A 77/India/Contr/IBM</t>
  </si>
  <si>
    <t>SN_AVLA1X</t>
  </si>
  <si>
    <t>pw872409</t>
  </si>
  <si>
    <t>Ranjan Kumar 77/India/Contr/IBM</t>
  </si>
  <si>
    <t>SN_020240</t>
  </si>
  <si>
    <t>994730850</t>
  </si>
  <si>
    <t>Shah</t>
  </si>
  <si>
    <t>Preetee</t>
  </si>
  <si>
    <t>823800313</t>
  </si>
  <si>
    <t>xg271394</t>
  </si>
  <si>
    <t>Preetee P Shah/India/IBM</t>
  </si>
  <si>
    <t>ILAKKIYA R</t>
  </si>
  <si>
    <t>VAMSI KRISHNA A</t>
  </si>
  <si>
    <t>RANJAN KUMAR</t>
  </si>
  <si>
    <t>Rl, Ilakkiya X</t>
  </si>
  <si>
    <t>Anumagandla, Vamshi K</t>
  </si>
  <si>
    <t>Goudappagari, Ranjan K</t>
  </si>
  <si>
    <t>Agustin, Jake T</t>
  </si>
  <si>
    <t>SN_P00040</t>
  </si>
  <si>
    <t>994310160</t>
  </si>
  <si>
    <t>Ladores</t>
  </si>
  <si>
    <t>Karlo Nikko</t>
  </si>
  <si>
    <t>823800315</t>
  </si>
  <si>
    <t>bg477605</t>
  </si>
  <si>
    <t>Karlo Nikko Ladores/Philippines/IBM</t>
  </si>
  <si>
    <t>KARLO NIKKO  LADORES</t>
  </si>
  <si>
    <t>Ladores, Karlonikko S</t>
  </si>
  <si>
    <t>SN_134761</t>
  </si>
  <si>
    <t>CHARLES PATRICK GAWARAN</t>
  </si>
  <si>
    <t>SN_03841Z</t>
  </si>
  <si>
    <t>994634979</t>
  </si>
  <si>
    <t>Bhise</t>
  </si>
  <si>
    <t>Vijay</t>
  </si>
  <si>
    <t>Kashinath</t>
  </si>
  <si>
    <t>823800318</t>
  </si>
  <si>
    <t>rr754914</t>
  </si>
  <si>
    <t>Vijay K Bhise04/India/IBM</t>
  </si>
  <si>
    <t>SN_P00560</t>
  </si>
  <si>
    <t>994063036</t>
  </si>
  <si>
    <t>Custodio</t>
  </si>
  <si>
    <t>823800322</t>
  </si>
  <si>
    <t>wr382203</t>
  </si>
  <si>
    <t>Daniel Custodio/Philippines/IBM</t>
  </si>
  <si>
    <t>994729063</t>
  </si>
  <si>
    <t>Gawaran</t>
  </si>
  <si>
    <t>Charles Patrick</t>
  </si>
  <si>
    <t>823800321</t>
  </si>
  <si>
    <t>hr880785</t>
  </si>
  <si>
    <t>Charles Patrick E Gawaran/Philippines/IBM</t>
  </si>
  <si>
    <t>SN_039062</t>
  </si>
  <si>
    <t>Shah, Preetee X</t>
  </si>
  <si>
    <t>Nulud</t>
  </si>
  <si>
    <t>MAMATA DASH</t>
  </si>
  <si>
    <t>VIJAY BHISE</t>
  </si>
  <si>
    <t>PRASANTA DAS</t>
  </si>
  <si>
    <t>DANIEL CUSTODIO</t>
  </si>
  <si>
    <t>JULYNIE MUTUC</t>
  </si>
  <si>
    <t>Paule, Yves K</t>
  </si>
  <si>
    <t>Goel, Naina X</t>
  </si>
  <si>
    <t>Jyoti, Deependra X</t>
  </si>
  <si>
    <t>Rangari, Avinash M</t>
  </si>
  <si>
    <t>Dash, Mamata X</t>
  </si>
  <si>
    <t>Bhise, Vijay X</t>
  </si>
  <si>
    <t>Gawaran, Charlespatrick E</t>
  </si>
  <si>
    <t>Barhate, Mohan L</t>
  </si>
  <si>
    <t>SN_06255V</t>
  </si>
  <si>
    <t>994182916</t>
  </si>
  <si>
    <t>Meenakshi</t>
  </si>
  <si>
    <t>823800341</t>
  </si>
  <si>
    <t>qg363209</t>
  </si>
  <si>
    <t>Meenakshi K2/India/IBM</t>
  </si>
  <si>
    <t>994523050</t>
  </si>
  <si>
    <t>Menon</t>
  </si>
  <si>
    <t>823800342</t>
  </si>
  <si>
    <t>GUDDADAMALLAPPA BYRAPPA</t>
  </si>
  <si>
    <t>MEENAKSHI K</t>
  </si>
  <si>
    <t>Custodio, Daniel S</t>
  </si>
  <si>
    <t>Kannan, Meenakshi X</t>
  </si>
  <si>
    <t>Byrappa, Guddadamallappa X</t>
  </si>
  <si>
    <t>AMS2LSW6</t>
  </si>
  <si>
    <t>DE_PAIVA_BARNABE</t>
  </si>
  <si>
    <t>TAUMY_PIMENTEL_CAMPOS</t>
  </si>
  <si>
    <t>VISNARDI_ZAGO</t>
  </si>
  <si>
    <t>RODOVALHO</t>
  </si>
  <si>
    <t>COSTA_DE_ALMEIDA</t>
  </si>
  <si>
    <t>PEREIRA</t>
  </si>
  <si>
    <t>SCHIVEL</t>
  </si>
  <si>
    <t>LEME_COLELLA</t>
  </si>
  <si>
    <t>CASSOLATO_DE_MENESES</t>
  </si>
  <si>
    <t>JURGENSEN_DE_MELLO</t>
  </si>
  <si>
    <t>SAVIANO_DA_SILVA</t>
  </si>
  <si>
    <t>MARTINS_DE_SOUZA</t>
  </si>
  <si>
    <t>PINHEIRO_JUNIOR</t>
  </si>
  <si>
    <t>BEGHINI_SANTOS</t>
  </si>
  <si>
    <t>MOURA_GOMES</t>
  </si>
  <si>
    <t>ALVES_VICENTINI</t>
  </si>
  <si>
    <t>GODOY_BARBOZA</t>
  </si>
  <si>
    <t>S2LSW006</t>
  </si>
  <si>
    <t>EAGLE</t>
  </si>
  <si>
    <t>STAFFIERI</t>
  </si>
  <si>
    <t>WOLKEY</t>
  </si>
  <si>
    <t>WULFERT</t>
  </si>
  <si>
    <t>VOHRA</t>
  </si>
  <si>
    <t>ARAUJO</t>
  </si>
  <si>
    <t>SANTOS</t>
  </si>
  <si>
    <t>SN_043105</t>
  </si>
  <si>
    <t>994308245</t>
  </si>
  <si>
    <t>Bufalo</t>
  </si>
  <si>
    <t>Alexander</t>
  </si>
  <si>
    <t>823800347</t>
  </si>
  <si>
    <t>Alexander Davidson Bufalo/Brazil/IBM</t>
  </si>
  <si>
    <t>ob540464</t>
  </si>
  <si>
    <t>Sangeetha B Menon 77/India/Contr/IBM</t>
  </si>
  <si>
    <t>Jerine M Nulud/Philippines/IBM</t>
  </si>
  <si>
    <t>Menon, Sangeetha B</t>
  </si>
  <si>
    <t>SN_09275S</t>
  </si>
  <si>
    <t>PRACHETA GHOSH</t>
  </si>
  <si>
    <t>SN_AVLEPV</t>
  </si>
  <si>
    <t>SANGEETHA B MENON</t>
  </si>
  <si>
    <t>994295965</t>
  </si>
  <si>
    <t>Ghosh, Pracheta X</t>
  </si>
  <si>
    <t>Ghosh</t>
  </si>
  <si>
    <t>Pracheta</t>
  </si>
  <si>
    <t>823800348</t>
  </si>
  <si>
    <t>xx904813</t>
  </si>
  <si>
    <t>Pracheta Ghosh/India/IBM</t>
  </si>
  <si>
    <t>SN_P100IA</t>
  </si>
  <si>
    <t>REZ, ROLANDO JR</t>
  </si>
  <si>
    <t>SN_P100IE</t>
  </si>
  <si>
    <t>FAELNAR, JOEFFEL</t>
  </si>
  <si>
    <t>ek923426</t>
  </si>
  <si>
    <t>SN_04423C</t>
  </si>
  <si>
    <t>994672380</t>
  </si>
  <si>
    <t>Balasubramanian</t>
  </si>
  <si>
    <t>Pichaimani</t>
  </si>
  <si>
    <t>823800352</t>
  </si>
  <si>
    <t>do571736</t>
  </si>
  <si>
    <t>Pichaimani Balasubramanian/India/IBM</t>
  </si>
  <si>
    <t>Pichaimani Balasubramanian</t>
  </si>
  <si>
    <t>PICHAIMANI BALASUBRAMANIA</t>
  </si>
  <si>
    <t>VISHNUDEV K</t>
  </si>
  <si>
    <t>MOHAMMED IBRAHIM</t>
  </si>
  <si>
    <t>PEDRONI_NETO</t>
  </si>
  <si>
    <t>Balasubramanian, Pichaimani X</t>
  </si>
  <si>
    <t>SN_147921</t>
  </si>
  <si>
    <t>994450204</t>
  </si>
  <si>
    <t>Jose Emmanuelle</t>
  </si>
  <si>
    <t>823800359</t>
  </si>
  <si>
    <t>jt000138</t>
  </si>
  <si>
    <t>Jose Emmanuelle Bautista/Philippines/IBM</t>
  </si>
  <si>
    <t>SN_00521G</t>
  </si>
  <si>
    <t>994044155</t>
  </si>
  <si>
    <t>Ganapathy</t>
  </si>
  <si>
    <t>Saravana Kumar</t>
  </si>
  <si>
    <t>823799878</t>
  </si>
  <si>
    <t>uk592481</t>
  </si>
  <si>
    <t>Saravanakumar Ganapathy/India/IBM</t>
  </si>
  <si>
    <t>SN_135005</t>
  </si>
  <si>
    <t>994367277</t>
  </si>
  <si>
    <t>Montellano</t>
  </si>
  <si>
    <t>Jilliane</t>
  </si>
  <si>
    <t>823800358</t>
  </si>
  <si>
    <t>ib682076</t>
  </si>
  <si>
    <t>Jilliane T Montellano/Philippines/IBM</t>
  </si>
  <si>
    <t>SN_147785</t>
  </si>
  <si>
    <t>994208773</t>
  </si>
  <si>
    <t>Racca</t>
  </si>
  <si>
    <t>823800356</t>
  </si>
  <si>
    <t>ja107682</t>
  </si>
  <si>
    <t>Michael Racca/Philippines/IBM</t>
  </si>
  <si>
    <t>SARAVANA KUMAR GANAPATHY</t>
  </si>
  <si>
    <t>MICHAEL  RACCA</t>
  </si>
  <si>
    <t>SN_05505P</t>
  </si>
  <si>
    <t>994053908</t>
  </si>
  <si>
    <t>Ajit</t>
  </si>
  <si>
    <t>823800361</t>
  </si>
  <si>
    <t>qp526384</t>
  </si>
  <si>
    <t>Ajit Mishra1/India/IBM</t>
  </si>
  <si>
    <t>SN_04786Q</t>
  </si>
  <si>
    <t>994157336</t>
  </si>
  <si>
    <t>Modi</t>
  </si>
  <si>
    <t>Jaya</t>
  </si>
  <si>
    <t>823800362</t>
  </si>
  <si>
    <t>Jaya Modi/India/IBM</t>
  </si>
  <si>
    <t>SN_05688B</t>
  </si>
  <si>
    <t>994348237</t>
  </si>
  <si>
    <t>Gyan</t>
  </si>
  <si>
    <t>823800364</t>
  </si>
  <si>
    <t>jd826193</t>
  </si>
  <si>
    <t>Gyan Prakash1/India/IBM</t>
  </si>
  <si>
    <t>SN_044578</t>
  </si>
  <si>
    <t>994002924</t>
  </si>
  <si>
    <t>Nathalia</t>
  </si>
  <si>
    <t>823800360</t>
  </si>
  <si>
    <t>og432132</t>
  </si>
  <si>
    <t>Nathalia Alves Rocha Batista/Brazil/IBM</t>
  </si>
  <si>
    <t>SN_123773</t>
  </si>
  <si>
    <t>994225199</t>
  </si>
  <si>
    <t>Limfueco</t>
  </si>
  <si>
    <t>Karl Ted</t>
  </si>
  <si>
    <t>823800367</t>
  </si>
  <si>
    <t>Karl Ted V Limfueco/Philippines/IBM</t>
  </si>
  <si>
    <t>994020102</t>
  </si>
  <si>
    <t>Viegas</t>
  </si>
  <si>
    <t>823800363</t>
  </si>
  <si>
    <t>pw478838</t>
  </si>
  <si>
    <t>Joao Leonardo Viegas/Brazil/IBM</t>
  </si>
  <si>
    <t>JAYA MODI</t>
  </si>
  <si>
    <t>GYAN PRAKASH</t>
  </si>
  <si>
    <t>JILLIANE MONTELLANO</t>
  </si>
  <si>
    <t>Mishra, Ajit X</t>
  </si>
  <si>
    <t>Modi, Jaya X</t>
  </si>
  <si>
    <t>Racca, Michael G</t>
  </si>
  <si>
    <t>Prakash, Gyan X</t>
  </si>
  <si>
    <t>KARL TED LIMFUECO</t>
  </si>
  <si>
    <t>JOSE EMMANUELLE BAUTISTA</t>
  </si>
  <si>
    <t>COST VAR TOT</t>
  </si>
  <si>
    <t>REV VAR TOT</t>
  </si>
  <si>
    <t>VARIANCE?</t>
  </si>
  <si>
    <t>Yes</t>
  </si>
  <si>
    <t>ALVES_ROCHA_BATISTA</t>
  </si>
  <si>
    <t>Limfueco, Karlted V</t>
  </si>
  <si>
    <t>Montellano, Jilliane T</t>
  </si>
  <si>
    <t>Sum of COST VAR TOT</t>
  </si>
  <si>
    <t>Total Sum of COST VAR TOT</t>
  </si>
  <si>
    <t>Sum of REV VAR TOT</t>
  </si>
  <si>
    <t>Total Sum of REV VAR TOT</t>
  </si>
  <si>
    <t>SN_04511T</t>
  </si>
  <si>
    <t>VENKAT KIRAN KOLA</t>
  </si>
  <si>
    <t>SN_P100IP</t>
  </si>
  <si>
    <t>RUSTE, JOHANN-PAULO L (J</t>
  </si>
  <si>
    <t>Bautista, Joseemmanuelle F</t>
  </si>
  <si>
    <t>994037707</t>
  </si>
  <si>
    <t>Kola</t>
  </si>
  <si>
    <t>Venkat Kiran</t>
  </si>
  <si>
    <t>823800371</t>
  </si>
  <si>
    <t>ug873201</t>
  </si>
  <si>
    <t>Venkat K Kola/India/IBM</t>
  </si>
  <si>
    <t>SN_427442</t>
  </si>
  <si>
    <t>994360045</t>
  </si>
  <si>
    <t>Nowlin</t>
  </si>
  <si>
    <t>823800374</t>
  </si>
  <si>
    <t>William Nowlin/Kansas City/IBM</t>
  </si>
  <si>
    <t>rx873625</t>
  </si>
  <si>
    <t>Miranda</t>
  </si>
  <si>
    <t>on968329</t>
  </si>
  <si>
    <t>994979177</t>
  </si>
  <si>
    <t>Ruste</t>
  </si>
  <si>
    <t>Johann Paulo</t>
  </si>
  <si>
    <t>823800368</t>
  </si>
  <si>
    <t>jx727701</t>
  </si>
  <si>
    <t>Johann Paulo Ruste/Philippines/IBM</t>
  </si>
  <si>
    <t>NOWLIN</t>
  </si>
  <si>
    <t>SN_03855Y</t>
  </si>
  <si>
    <t>994008236</t>
  </si>
  <si>
    <t>Pragya</t>
  </si>
  <si>
    <t>823800376</t>
  </si>
  <si>
    <t>dp083542</t>
  </si>
  <si>
    <t>Pragya Gupta28/India/IBM</t>
  </si>
  <si>
    <t>SN_P100IK</t>
  </si>
  <si>
    <t>994344073</t>
  </si>
  <si>
    <t>Marcos Jr</t>
  </si>
  <si>
    <t>823800377</t>
  </si>
  <si>
    <t>bs103958</t>
  </si>
  <si>
    <t>Daniel Marcos Jr/Philippines/IBM</t>
  </si>
  <si>
    <t>tc702075</t>
  </si>
  <si>
    <t>RUFFA B. PINGOL</t>
  </si>
  <si>
    <t>Kola, Venkatkiran X</t>
  </si>
  <si>
    <t>Pingol, Ruffa B</t>
  </si>
  <si>
    <t>Nowlin, William X</t>
  </si>
  <si>
    <t>Ruste, Johannpaulo L</t>
  </si>
  <si>
    <t>Sahoo</t>
  </si>
  <si>
    <t>SN_0420A5</t>
  </si>
  <si>
    <t>994846455</t>
  </si>
  <si>
    <t>Shameer</t>
  </si>
  <si>
    <t>823800385</t>
  </si>
  <si>
    <t>Rajesh Shameer/India/IBM</t>
  </si>
  <si>
    <t>SN_136167</t>
  </si>
  <si>
    <t>994327229</t>
  </si>
  <si>
    <t>Cacao</t>
  </si>
  <si>
    <t>Josephine</t>
  </si>
  <si>
    <t>823800386</t>
  </si>
  <si>
    <t>Josephine A Cacao/Philippines/IBM</t>
  </si>
  <si>
    <t>RAJESH SHAMEER</t>
  </si>
  <si>
    <t>GUILHERME_SERAFIM</t>
  </si>
  <si>
    <t>MARCOS, DANIEL C (DANIEL)</t>
  </si>
  <si>
    <t>Marcosjr, Daniel X</t>
  </si>
  <si>
    <t>Barboza, Danieli G</t>
  </si>
  <si>
    <t>Shameer, Rajesh N</t>
  </si>
  <si>
    <t>SN_P100J3</t>
  </si>
  <si>
    <t>994689839</t>
  </si>
  <si>
    <t>Adiuba</t>
  </si>
  <si>
    <t>Lindsay Anne</t>
  </si>
  <si>
    <t>823800392</t>
  </si>
  <si>
    <t>Lindsay Anne Adiuba/Philippines/IBM</t>
  </si>
  <si>
    <t>Jake Agustin/Philippines/IBM</t>
  </si>
  <si>
    <t>mw288137</t>
  </si>
  <si>
    <t>SN_P100JJ</t>
  </si>
  <si>
    <t>994261655</t>
  </si>
  <si>
    <t>Lemuel Herminio</t>
  </si>
  <si>
    <t>823800391</t>
  </si>
  <si>
    <t>Lemuel Herminio Gil/Philippines/IBM</t>
  </si>
  <si>
    <t>SN_P100J6</t>
  </si>
  <si>
    <t>994954224</t>
  </si>
  <si>
    <t>Halili</t>
  </si>
  <si>
    <t>Christine</t>
  </si>
  <si>
    <t>823800393</t>
  </si>
  <si>
    <t>Christine Halili/Philippines/IBM</t>
  </si>
  <si>
    <t>kl284404</t>
  </si>
  <si>
    <t>PRAGYA GUPTA</t>
  </si>
  <si>
    <t>JOSEPHINE A CACAO, JC</t>
  </si>
  <si>
    <t>SN_0452A4</t>
  </si>
  <si>
    <t>994069974</t>
  </si>
  <si>
    <t>823800395</t>
  </si>
  <si>
    <t>kp937735</t>
  </si>
  <si>
    <t>Vinayaka K Kamath/India/IBM</t>
  </si>
  <si>
    <t>ai782514</t>
  </si>
  <si>
    <t>SN_X04885</t>
  </si>
  <si>
    <t>994110308</t>
  </si>
  <si>
    <t>Angeles</t>
  </si>
  <si>
    <t>Karen Ann</t>
  </si>
  <si>
    <t>823800401</t>
  </si>
  <si>
    <t>Karen Ann I Angeles/Philippines/IBM</t>
  </si>
  <si>
    <t>SN_148027</t>
  </si>
  <si>
    <t>994050940</t>
  </si>
  <si>
    <t>Cullamco</t>
  </si>
  <si>
    <t>Candy</t>
  </si>
  <si>
    <t>823800404</t>
  </si>
  <si>
    <t>Candy Cullamco/Philippines/IBM</t>
  </si>
  <si>
    <t>SN_147741</t>
  </si>
  <si>
    <t>994773767</t>
  </si>
  <si>
    <t>Dulog</t>
  </si>
  <si>
    <t>Denwel Jude Ii</t>
  </si>
  <si>
    <t>823800398</t>
  </si>
  <si>
    <t>dw606337</t>
  </si>
  <si>
    <t>Denwel Jude Ii Dulog/Philippines/IBM</t>
  </si>
  <si>
    <t>Joeffel Faelnar/Philippines/IBM</t>
  </si>
  <si>
    <t>Imee B. Francisco/Philippines/IBM</t>
  </si>
  <si>
    <t>ef935752</t>
  </si>
  <si>
    <t>nx920296</t>
  </si>
  <si>
    <t>SN_136398</t>
  </si>
  <si>
    <t>994986160</t>
  </si>
  <si>
    <t>Nathaniel</t>
  </si>
  <si>
    <t>823800402</t>
  </si>
  <si>
    <t>Nathaniel O Leonardo/Philippines/IBM</t>
  </si>
  <si>
    <t>Rolando Jr Rez/Philippines/IBM</t>
  </si>
  <si>
    <t>VINAYAKA KAMATH</t>
  </si>
  <si>
    <t>SILVA_ALMEIDA</t>
  </si>
  <si>
    <t>DENWEL JUDE II DULOG</t>
  </si>
  <si>
    <t>Kamath, Vinayaka K</t>
  </si>
  <si>
    <t>Cacao, Josephine A</t>
  </si>
  <si>
    <t>Dulog, Denwel A</t>
  </si>
  <si>
    <t>GIL, LEMUEL HERMINIO D (</t>
  </si>
  <si>
    <t>Gil, Lemuelherminio X</t>
  </si>
  <si>
    <t>SN_04162W</t>
  </si>
  <si>
    <t>994420861</t>
  </si>
  <si>
    <t>Peri</t>
  </si>
  <si>
    <t>Sujata</t>
  </si>
  <si>
    <t>823800410</t>
  </si>
  <si>
    <t>ox415449</t>
  </si>
  <si>
    <t>Sujata Peri/India/IBM</t>
  </si>
  <si>
    <t>xq042366</t>
  </si>
  <si>
    <t>nq816509</t>
  </si>
  <si>
    <t>SN_123521</t>
  </si>
  <si>
    <t>994080389</t>
  </si>
  <si>
    <t>Dela Paz</t>
  </si>
  <si>
    <t>Marc Geosef</t>
  </si>
  <si>
    <t>823768238</t>
  </si>
  <si>
    <t>ls572853</t>
  </si>
  <si>
    <t>Marc Geosef A Dela Paz/Philippines/IBM</t>
  </si>
  <si>
    <t>li052047</t>
  </si>
  <si>
    <t>994289859</t>
  </si>
  <si>
    <t>823800411</t>
  </si>
  <si>
    <t>aa392415</t>
  </si>
  <si>
    <t>SUJATA PERI</t>
  </si>
  <si>
    <t>MARC GEOSEF DELA PAZ</t>
  </si>
  <si>
    <t>NATHANIEL O. LEONARDO, NL</t>
  </si>
  <si>
    <t>Delapaz, Marcgeosef A</t>
  </si>
  <si>
    <t>Tarrobal, Cindy T</t>
  </si>
  <si>
    <t>Leonardo, Nathaniel O</t>
  </si>
  <si>
    <t>SN_286073</t>
  </si>
  <si>
    <t>994241927</t>
  </si>
  <si>
    <t>Annigeri</t>
  </si>
  <si>
    <t>Parveenbanu</t>
  </si>
  <si>
    <t>Daudmunna</t>
  </si>
  <si>
    <t>823800415</t>
  </si>
  <si>
    <t>oc582807</t>
  </si>
  <si>
    <t>Parveenbanu Annigeri/India/IBM</t>
  </si>
  <si>
    <t>SN_00115E</t>
  </si>
  <si>
    <t>994268236</t>
  </si>
  <si>
    <t>Bommala</t>
  </si>
  <si>
    <t>Parimala</t>
  </si>
  <si>
    <t>823800419</t>
  </si>
  <si>
    <t>vk861276</t>
  </si>
  <si>
    <t>Parimala Bommala/India/IBM</t>
  </si>
  <si>
    <t>SN_04723J</t>
  </si>
  <si>
    <t>994383710</t>
  </si>
  <si>
    <t>Prachi</t>
  </si>
  <si>
    <t>823800420</t>
  </si>
  <si>
    <t>lr358779</t>
  </si>
  <si>
    <t>Prachi Jain1/India/IBM</t>
  </si>
  <si>
    <t>SN_03564U</t>
  </si>
  <si>
    <t>994393297</t>
  </si>
  <si>
    <t>Nagaragiri</t>
  </si>
  <si>
    <t>Vanipratyusha</t>
  </si>
  <si>
    <t>823800416</t>
  </si>
  <si>
    <t>tr277397</t>
  </si>
  <si>
    <t>Vani P Nagaragiri/India/IBM</t>
  </si>
  <si>
    <t>Amrita</t>
  </si>
  <si>
    <t>SN_565412</t>
  </si>
  <si>
    <t>994366044</t>
  </si>
  <si>
    <t>Yekkala</t>
  </si>
  <si>
    <t>823800414</t>
  </si>
  <si>
    <t>vw168860</t>
  </si>
  <si>
    <t>Krishna Yekkala/India/IBM</t>
  </si>
  <si>
    <t>SN_148240</t>
  </si>
  <si>
    <t>994154865</t>
  </si>
  <si>
    <t>AnmariaJeannette</t>
  </si>
  <si>
    <t>823800418</t>
  </si>
  <si>
    <t>Anmaria Jeannette Santos/Philippines/IBM</t>
  </si>
  <si>
    <t>PARIMALA BOMMALA</t>
  </si>
  <si>
    <t>VANI PRATYUSHA NAGARAGIRI</t>
  </si>
  <si>
    <t>PRACHI JAIN</t>
  </si>
  <si>
    <t>SESSO</t>
  </si>
  <si>
    <t>ANMARIA JEANNETTE SANTOS</t>
  </si>
  <si>
    <t>KRISHNA YEKKALA</t>
  </si>
  <si>
    <t>KAREN ANN I. ANGELES</t>
  </si>
  <si>
    <t>Angeles, Karenann I</t>
  </si>
  <si>
    <t>Santos, Anmariajeannette T</t>
  </si>
  <si>
    <t>Yekkala, Krishna X</t>
  </si>
  <si>
    <t>Nagaragiri, Vanipratyusha X</t>
  </si>
  <si>
    <t>Jacobe, Marygrace X</t>
  </si>
  <si>
    <t>SN_P100JM</t>
  </si>
  <si>
    <t>994702373</t>
  </si>
  <si>
    <t>Raymundo</t>
  </si>
  <si>
    <t>Clarkkeen</t>
  </si>
  <si>
    <t>823800429</t>
  </si>
  <si>
    <t>Clark Keen Raymundo/Philippines/IBM</t>
  </si>
  <si>
    <t>SN_C18650</t>
  </si>
  <si>
    <t>Cadiz</t>
  </si>
  <si>
    <t>Limuel</t>
  </si>
  <si>
    <t>823800427</t>
  </si>
  <si>
    <t>Limuel Cadiz/Philippines/Contr/IBM</t>
  </si>
  <si>
    <t>SN_00837X</t>
  </si>
  <si>
    <t>994702274</t>
  </si>
  <si>
    <t>Velivela</t>
  </si>
  <si>
    <t>Sai</t>
  </si>
  <si>
    <t>823800424</t>
  </si>
  <si>
    <t>ka633450</t>
  </si>
  <si>
    <t>Sai V Sameer/India/IBM</t>
  </si>
  <si>
    <t>SN_049603</t>
  </si>
  <si>
    <t>SAI VELIVELA</t>
  </si>
  <si>
    <t>CADIZ</t>
  </si>
  <si>
    <t>Velivela, Sai S</t>
  </si>
  <si>
    <t>SN_659130</t>
  </si>
  <si>
    <t>994555211</t>
  </si>
  <si>
    <t>Bombhore</t>
  </si>
  <si>
    <t>823800443</t>
  </si>
  <si>
    <t>kj840126</t>
  </si>
  <si>
    <t>Pavan K Bombhore/India/IBM</t>
  </si>
  <si>
    <t>Archana</t>
  </si>
  <si>
    <t>SN_04349R</t>
  </si>
  <si>
    <t>994868412</t>
  </si>
  <si>
    <t>823800432</t>
  </si>
  <si>
    <t>as088333</t>
  </si>
  <si>
    <t>Amrita Das12/India/IBM</t>
  </si>
  <si>
    <t>SN_07161Z</t>
  </si>
  <si>
    <t>994214416</t>
  </si>
  <si>
    <t>Hebhraiah</t>
  </si>
  <si>
    <t>Jayasri</t>
  </si>
  <si>
    <t>823800431</t>
  </si>
  <si>
    <t>mu522003</t>
  </si>
  <si>
    <t>Jayasri Hebhraiah/India/IBM</t>
  </si>
  <si>
    <t>SN_095549</t>
  </si>
  <si>
    <t>994262569</t>
  </si>
  <si>
    <t>Mudiganti</t>
  </si>
  <si>
    <t>823800434</t>
  </si>
  <si>
    <t>Keerthi Mudiganti/India/IBM</t>
  </si>
  <si>
    <t>SN_02802N</t>
  </si>
  <si>
    <t>994852742</t>
  </si>
  <si>
    <t>Shikhare</t>
  </si>
  <si>
    <t>Aarti</t>
  </si>
  <si>
    <t>823800430</t>
  </si>
  <si>
    <t>bs767852</t>
  </si>
  <si>
    <t>Aarti Shikhare/India/IBM</t>
  </si>
  <si>
    <t>994813709</t>
  </si>
  <si>
    <t>ts610192</t>
  </si>
  <si>
    <t>gw297751</t>
  </si>
  <si>
    <t>pe270744</t>
  </si>
  <si>
    <t>AARTI SHIKHARE</t>
  </si>
  <si>
    <t>AMRITA DAS</t>
  </si>
  <si>
    <t>JAYASRI HEBHRAIAH</t>
  </si>
  <si>
    <t>RAYMUNDO, CLARK KEEN</t>
  </si>
  <si>
    <t>Cadiz, Limuel X</t>
  </si>
  <si>
    <t>Shikhare, Aarti X</t>
  </si>
  <si>
    <t>Das, Amrita X</t>
  </si>
  <si>
    <t>PAVAN BOMBHORE</t>
  </si>
  <si>
    <t>SN_0442B8</t>
  </si>
  <si>
    <t>Tejaswini G23/India/IBM</t>
  </si>
  <si>
    <t>SN_0409A8</t>
  </si>
  <si>
    <t>994805841</t>
  </si>
  <si>
    <t>Kusha</t>
  </si>
  <si>
    <t>823800459</t>
  </si>
  <si>
    <t>wq468996</t>
  </si>
  <si>
    <t>Prashanth Kusha/India/IBM</t>
  </si>
  <si>
    <t>SN_AVLTM5</t>
  </si>
  <si>
    <t>994439471</t>
  </si>
  <si>
    <t>823800452</t>
  </si>
  <si>
    <t>zu762728</t>
  </si>
  <si>
    <t>SN_0415A3</t>
  </si>
  <si>
    <t>994958475</t>
  </si>
  <si>
    <t>Shanmugam</t>
  </si>
  <si>
    <t>Ambaarish</t>
  </si>
  <si>
    <t>823800456</t>
  </si>
  <si>
    <t>yo087910</t>
  </si>
  <si>
    <t>Ambaarish S23/India/IBM</t>
  </si>
  <si>
    <t>SN_0418F9</t>
  </si>
  <si>
    <t>994662946</t>
  </si>
  <si>
    <t>Pratik</t>
  </si>
  <si>
    <t>823800463</t>
  </si>
  <si>
    <t>co817784</t>
  </si>
  <si>
    <t>Pratik Sinha/India/IBM</t>
  </si>
  <si>
    <t>C.</t>
  </si>
  <si>
    <t>bn180662</t>
  </si>
  <si>
    <t>SN_04917Y</t>
  </si>
  <si>
    <t>994355351</t>
  </si>
  <si>
    <t>Priya</t>
  </si>
  <si>
    <t>823800483</t>
  </si>
  <si>
    <t>Priya Sharma101/India/IBM</t>
  </si>
  <si>
    <t>E.</t>
  </si>
  <si>
    <t>SN_C18660</t>
  </si>
  <si>
    <t>994012298</t>
  </si>
  <si>
    <t>Bolano</t>
  </si>
  <si>
    <t>Joshua Judiel</t>
  </si>
  <si>
    <t>R.</t>
  </si>
  <si>
    <t>823800473</t>
  </si>
  <si>
    <t>Joshua Bolano/Philippines/Contr/IBM</t>
  </si>
  <si>
    <t>994467282</t>
  </si>
  <si>
    <t>Cenal</t>
  </si>
  <si>
    <t>Clifford John</t>
  </si>
  <si>
    <t>823800475</t>
  </si>
  <si>
    <t>994497535</t>
  </si>
  <si>
    <t>Dumo</t>
  </si>
  <si>
    <t>Melodie</t>
  </si>
  <si>
    <t>823800481</t>
  </si>
  <si>
    <t>SN_147772</t>
  </si>
  <si>
    <t>994405601</t>
  </si>
  <si>
    <t>Gica</t>
  </si>
  <si>
    <t>Kristel Joice</t>
  </si>
  <si>
    <t>823800480</t>
  </si>
  <si>
    <t>Kristel Joice Gica/Philippines/IBM</t>
  </si>
  <si>
    <t>SN_08383P</t>
  </si>
  <si>
    <t>994399168</t>
  </si>
  <si>
    <t>Awadhesh</t>
  </si>
  <si>
    <t>823800465</t>
  </si>
  <si>
    <t>ly082494</t>
  </si>
  <si>
    <t>Awadhesh Kumar3/India/IBM</t>
  </si>
  <si>
    <t>994069593</t>
  </si>
  <si>
    <t>Magat</t>
  </si>
  <si>
    <t>Christian Rico</t>
  </si>
  <si>
    <t>823800482</t>
  </si>
  <si>
    <t>994208196</t>
  </si>
  <si>
    <t>Mati-Ong</t>
  </si>
  <si>
    <t>Melvin Collamar</t>
  </si>
  <si>
    <t>823800474</t>
  </si>
  <si>
    <t>fw742991</t>
  </si>
  <si>
    <t>Melvin Collamar Mati Ong/Philippines/Contr/IBM</t>
  </si>
  <si>
    <t>SN_C18657</t>
  </si>
  <si>
    <t>994609488</t>
  </si>
  <si>
    <t>Emilio</t>
  </si>
  <si>
    <t>823800472</t>
  </si>
  <si>
    <t>Emilio Miranda1/Philippines/Contr/IBM</t>
  </si>
  <si>
    <t>994160425</t>
  </si>
  <si>
    <t>Morales</t>
  </si>
  <si>
    <t>Joseph Luis</t>
  </si>
  <si>
    <t>823800476</t>
  </si>
  <si>
    <t>rj606119</t>
  </si>
  <si>
    <t>SN_147399</t>
  </si>
  <si>
    <t>994523632</t>
  </si>
  <si>
    <t>Paderon</t>
  </si>
  <si>
    <t>Michael Mark</t>
  </si>
  <si>
    <t>823800470</t>
  </si>
  <si>
    <t>Michael Mark Paderon/Philippines/IBM</t>
  </si>
  <si>
    <t>S.</t>
  </si>
  <si>
    <t>SN_X91872</t>
  </si>
  <si>
    <t>994913224</t>
  </si>
  <si>
    <t>Villamayor</t>
  </si>
  <si>
    <t>Ryan Dexter</t>
  </si>
  <si>
    <t>823800466</t>
  </si>
  <si>
    <t>zw960945</t>
  </si>
  <si>
    <t>Ryan Dexter M Villamayor/Philippines/IBM</t>
  </si>
  <si>
    <t>SRIVIDYA GUPTA</t>
  </si>
  <si>
    <t>AWADHESH KUMAR</t>
  </si>
  <si>
    <t>SN_147704</t>
  </si>
  <si>
    <t>ELLA JANE  LOBRIDO</t>
  </si>
  <si>
    <t>RITIKA KUMARI</t>
  </si>
  <si>
    <t>ARCHANA MISHRA</t>
  </si>
  <si>
    <t>RYAN DEXTER VILLAMAYOR</t>
  </si>
  <si>
    <t>Kumari, Ritika X</t>
  </si>
  <si>
    <t>Mishra, Archana X</t>
  </si>
  <si>
    <t>Bapathu, Muralikrishnareddy X</t>
  </si>
  <si>
    <t>Gupta, Srividya P</t>
  </si>
  <si>
    <t>Ayuthu, Sudheer X</t>
  </si>
  <si>
    <t>Batchu, Anjani X</t>
  </si>
  <si>
    <t>Villamayor, Ryandexter M</t>
  </si>
  <si>
    <t>SN_00534I</t>
  </si>
  <si>
    <t>994900399</t>
  </si>
  <si>
    <t>Kaustubh</t>
  </si>
  <si>
    <t>Dinkar</t>
  </si>
  <si>
    <t>823800492</t>
  </si>
  <si>
    <t>Kaustubh Kulkarni/India/IBM</t>
  </si>
  <si>
    <t>SN_AVLV10</t>
  </si>
  <si>
    <t>994664274</t>
  </si>
  <si>
    <t>823800487</t>
  </si>
  <si>
    <t>zk448976</t>
  </si>
  <si>
    <t>SN_0494D8</t>
  </si>
  <si>
    <t>994072880</t>
  </si>
  <si>
    <t>Maiti</t>
  </si>
  <si>
    <t>Sangita</t>
  </si>
  <si>
    <t>823800491</t>
  </si>
  <si>
    <t>Sangita Maiti/India/IBM</t>
  </si>
  <si>
    <t>Archana Mishra 77/India/Contr/IBM</t>
  </si>
  <si>
    <t>SN_09617E</t>
  </si>
  <si>
    <t>994074801</t>
  </si>
  <si>
    <t>P C</t>
  </si>
  <si>
    <t>Premith</t>
  </si>
  <si>
    <t>823800484</t>
  </si>
  <si>
    <t>nc240553</t>
  </si>
  <si>
    <t>Premith Pc/India/IBM</t>
  </si>
  <si>
    <t>pu271296</t>
  </si>
  <si>
    <t>km967761</t>
  </si>
  <si>
    <t>ow785246</t>
  </si>
  <si>
    <t>ue627330</t>
  </si>
  <si>
    <t>994728870</t>
  </si>
  <si>
    <t>Lobrido</t>
  </si>
  <si>
    <t>Ella</t>
  </si>
  <si>
    <t>JANE</t>
  </si>
  <si>
    <t>823770373</t>
  </si>
  <si>
    <t>rl206862</t>
  </si>
  <si>
    <t>pv779407</t>
  </si>
  <si>
    <t>nc395887</t>
  </si>
  <si>
    <t>ca105096</t>
  </si>
  <si>
    <t>PRIYA SHARMA</t>
  </si>
  <si>
    <t>PREMITH P C</t>
  </si>
  <si>
    <t>MICHAEL MARK PADERON</t>
  </si>
  <si>
    <t>KRISTEL JOICE  GICA, KG</t>
  </si>
  <si>
    <t>MIRANDA</t>
  </si>
  <si>
    <t>Magat, Christianrico X</t>
  </si>
  <si>
    <t>Pc, Premith X</t>
  </si>
  <si>
    <t>Morales, Joseph X</t>
  </si>
  <si>
    <t>Mati-Ong, Melvin X</t>
  </si>
  <si>
    <t>Sharma, Priya X</t>
  </si>
  <si>
    <t>Kumar, Awadhesh X</t>
  </si>
  <si>
    <t>Gica, Kristeljoice C</t>
  </si>
  <si>
    <t>Dumo, Melodie D</t>
  </si>
  <si>
    <t>Miranda, Emilio X</t>
  </si>
  <si>
    <t>Kumar, Rahul X</t>
  </si>
  <si>
    <t>Lobrido, Ella J</t>
  </si>
  <si>
    <t>SN_AVLVXT</t>
  </si>
  <si>
    <t>994239926</t>
  </si>
  <si>
    <t>Gulannanavar</t>
  </si>
  <si>
    <t>Shilpa</t>
  </si>
  <si>
    <t>823800496</t>
  </si>
  <si>
    <t>av948856</t>
  </si>
  <si>
    <t>tx441769</t>
  </si>
  <si>
    <t>SN_06250K</t>
  </si>
  <si>
    <t>994085578</t>
  </si>
  <si>
    <t>Konduri</t>
  </si>
  <si>
    <t>Anjani Devi</t>
  </si>
  <si>
    <t>823800493</t>
  </si>
  <si>
    <t>af389826</t>
  </si>
  <si>
    <t>Konduri A Devi/India/IBM</t>
  </si>
  <si>
    <t>Rahul Kumar 78/India/Contr/IBM</t>
  </si>
  <si>
    <t>md567674</t>
  </si>
  <si>
    <t>KAUSTUBH KULKARNI</t>
  </si>
  <si>
    <t>SANGITA MAITI</t>
  </si>
  <si>
    <t>ANJANI DEVI KONDURI</t>
  </si>
  <si>
    <t>RAHUL KUMAR</t>
  </si>
  <si>
    <t>ADIUBA, LINDSAY ANNE</t>
  </si>
  <si>
    <t>HALILI, CHRISTINE</t>
  </si>
  <si>
    <t>Maiti, Sangita X</t>
  </si>
  <si>
    <t>Hebhraiah, Jayasri X</t>
  </si>
  <si>
    <t>Faria, Henrique X</t>
  </si>
  <si>
    <t>Adiuba, Lindsayanne L</t>
  </si>
  <si>
    <t>Halili, Christine D</t>
  </si>
  <si>
    <t>SN_0515F8</t>
  </si>
  <si>
    <t>WILSON</t>
  </si>
  <si>
    <t>SHILPA GULANNANAVAR</t>
  </si>
  <si>
    <t>SN_C18667</t>
  </si>
  <si>
    <t>994162016</t>
  </si>
  <si>
    <t>Gulannanavar, Shilpa X</t>
  </si>
  <si>
    <t>994788025</t>
  </si>
  <si>
    <t>Shilpa Gulannanavar02/India/Contr/IBM</t>
  </si>
  <si>
    <t>Monalisa</t>
  </si>
  <si>
    <t>Sarode</t>
  </si>
  <si>
    <t>Keerti</t>
  </si>
  <si>
    <t>823800498</t>
  </si>
  <si>
    <t>fs796837</t>
  </si>
  <si>
    <t>Keerti Sarode/India/IBM</t>
  </si>
  <si>
    <t>Tomacruz</t>
  </si>
  <si>
    <t>Bernadette</t>
  </si>
  <si>
    <t>Ronquillo</t>
  </si>
  <si>
    <t>823800502</t>
  </si>
  <si>
    <t>wu515567</t>
  </si>
  <si>
    <t>Bernadette Tomacruz/Philippines/Contr/IBM</t>
  </si>
  <si>
    <t>O.</t>
  </si>
  <si>
    <t>SN_AVLXNX</t>
  </si>
  <si>
    <t>994204797</t>
  </si>
  <si>
    <t>Nanda</t>
  </si>
  <si>
    <t>823800512</t>
  </si>
  <si>
    <t>az911232</t>
  </si>
  <si>
    <t>Jyoti Prakash Nanda23/India/Contr/IBM</t>
  </si>
  <si>
    <t>SN_02203X</t>
  </si>
  <si>
    <t>994366238</t>
  </si>
  <si>
    <t>Vinitha</t>
  </si>
  <si>
    <t>Thota</t>
  </si>
  <si>
    <t>823800515</t>
  </si>
  <si>
    <t>nc382025</t>
  </si>
  <si>
    <t>Thota Vinitha/India/IBM</t>
  </si>
  <si>
    <t>THOTA VINITHA</t>
  </si>
  <si>
    <t>Vinitha, Thota X</t>
  </si>
  <si>
    <t>SN_C-LXM5</t>
  </si>
  <si>
    <t>994593469</t>
  </si>
  <si>
    <t>Doddapaneni</t>
  </si>
  <si>
    <t>823800520</t>
  </si>
  <si>
    <t>ir302975</t>
  </si>
  <si>
    <t>VIJAYA DODDAPANENI/US/Contr/IBM</t>
  </si>
  <si>
    <t>Bincy Skariah</t>
  </si>
  <si>
    <t>ARUNAVA DAS</t>
  </si>
  <si>
    <t>JYOTI PRAKASH NANDA</t>
  </si>
  <si>
    <t>Nanda, Jyoti P</t>
  </si>
  <si>
    <t>SN_147788</t>
  </si>
  <si>
    <t>Bravo</t>
  </si>
  <si>
    <t>Monna Erika</t>
  </si>
  <si>
    <t>T.</t>
  </si>
  <si>
    <t>823800528</t>
  </si>
  <si>
    <t>SN_X71257</t>
  </si>
  <si>
    <t>994202959</t>
  </si>
  <si>
    <t>Getty John</t>
  </si>
  <si>
    <t>M.</t>
  </si>
  <si>
    <t>823800525</t>
  </si>
  <si>
    <t>Getty John M Fernandez/Philippines/IBM</t>
  </si>
  <si>
    <t>D.</t>
  </si>
  <si>
    <t>SN_07073H</t>
  </si>
  <si>
    <t>994311154</t>
  </si>
  <si>
    <t>Rahiman</t>
  </si>
  <si>
    <t>Abdul</t>
  </si>
  <si>
    <t>823800523</t>
  </si>
  <si>
    <t>ot022521</t>
  </si>
  <si>
    <t>Abdul Rahiman2/India/IBM</t>
  </si>
  <si>
    <t>F.</t>
  </si>
  <si>
    <t>AMBAARISH S</t>
  </si>
  <si>
    <t>Shanmugam, Ambaarish X</t>
  </si>
  <si>
    <t>SN_5A8176</t>
  </si>
  <si>
    <t>Khot</t>
  </si>
  <si>
    <t>823800529</t>
  </si>
  <si>
    <t>Satish Khot/Lenexa/IBM</t>
  </si>
  <si>
    <t>Mohan Kaushik</t>
  </si>
  <si>
    <t>SN_05209Y</t>
  </si>
  <si>
    <t>994867615</t>
  </si>
  <si>
    <t>Muruganandam</t>
  </si>
  <si>
    <t>Mahalakshmi</t>
  </si>
  <si>
    <t>823800534</t>
  </si>
  <si>
    <t>dv908630</t>
  </si>
  <si>
    <t>Mahalakshmi M12/India/IBM</t>
  </si>
  <si>
    <t>SN_04525K</t>
  </si>
  <si>
    <t>994283327</t>
  </si>
  <si>
    <t>Somashekar</t>
  </si>
  <si>
    <t>Manasa</t>
  </si>
  <si>
    <t>823800530</t>
  </si>
  <si>
    <t>sd950560</t>
  </si>
  <si>
    <t>Manasa Somashekar/India/IBM</t>
  </si>
  <si>
    <t>SN_9A6393</t>
  </si>
  <si>
    <t>999780188</t>
  </si>
  <si>
    <t>0009A6393</t>
  </si>
  <si>
    <t>malam03</t>
  </si>
  <si>
    <t>Mohammed A Alam/Lenexa/IBM</t>
  </si>
  <si>
    <t>SN_P01751</t>
  </si>
  <si>
    <t>994454937</t>
  </si>
  <si>
    <t>VINCENT</t>
  </si>
  <si>
    <t>823770328</t>
  </si>
  <si>
    <t>Greg Toon</t>
  </si>
  <si>
    <t>Danilo Estoquia</t>
  </si>
  <si>
    <t>hs535526</t>
  </si>
  <si>
    <t>Roy Vincent Aquino/Philippines/IBM</t>
  </si>
  <si>
    <t>IGSM</t>
  </si>
  <si>
    <t>SN_8A8307</t>
  </si>
  <si>
    <t>999401883</t>
  </si>
  <si>
    <t>Babet</t>
  </si>
  <si>
    <t>Ric</t>
  </si>
  <si>
    <t>0008A8307</t>
  </si>
  <si>
    <t>fr401883</t>
  </si>
  <si>
    <t>Frederic Babet/Denver/IBM</t>
  </si>
  <si>
    <t>SN_028004</t>
  </si>
  <si>
    <t>994756849</t>
  </si>
  <si>
    <t>Becerril Peredo</t>
  </si>
  <si>
    <t>Lourdes</t>
  </si>
  <si>
    <t>0000P1090</t>
  </si>
  <si>
    <t>dp416177</t>
  </si>
  <si>
    <t>Lourdes Becerril/Mexico/Contr/IBM</t>
  </si>
  <si>
    <t>Mike</t>
  </si>
  <si>
    <t>SN_649049</t>
  </si>
  <si>
    <t>999741505</t>
  </si>
  <si>
    <t>Brandon</t>
  </si>
  <si>
    <t>Dewayne</t>
  </si>
  <si>
    <t>649049</t>
  </si>
  <si>
    <t>bed2562</t>
  </si>
  <si>
    <t>Dewayne E Brandon/Denver/IBM</t>
  </si>
  <si>
    <t>994770475</t>
  </si>
  <si>
    <t>ko595910</t>
  </si>
  <si>
    <t>Monna Erika Bravo/Philippines/IBM</t>
  </si>
  <si>
    <t>SN_787205</t>
  </si>
  <si>
    <t>994169605</t>
  </si>
  <si>
    <t>Brennan</t>
  </si>
  <si>
    <t>787205</t>
  </si>
  <si>
    <t>hf307319</t>
  </si>
  <si>
    <t>Kevin Brennan/Middletown/IBM</t>
  </si>
  <si>
    <t>SN_0D9158</t>
  </si>
  <si>
    <t>999400005</t>
  </si>
  <si>
    <t>Bryson</t>
  </si>
  <si>
    <t>Iester</t>
  </si>
  <si>
    <t>0000D9158</t>
  </si>
  <si>
    <t>ie400005</t>
  </si>
  <si>
    <t>Iester Bryson/Tampa/IBM</t>
  </si>
  <si>
    <t>SN_147256</t>
  </si>
  <si>
    <t>994566179</t>
  </si>
  <si>
    <t>Creo</t>
  </si>
  <si>
    <t>Jeff Christopher</t>
  </si>
  <si>
    <t>823800302</t>
  </si>
  <si>
    <t>de207906</t>
  </si>
  <si>
    <t>Jeff Christopher B Creo/Philippines/IBM</t>
  </si>
  <si>
    <t>994569294</t>
  </si>
  <si>
    <t>Carlo</t>
  </si>
  <si>
    <t>823769996</t>
  </si>
  <si>
    <t>lr765590</t>
  </si>
  <si>
    <t>SN_08232B</t>
  </si>
  <si>
    <t>994313198</t>
  </si>
  <si>
    <t>823800140</t>
  </si>
  <si>
    <t>ax505946</t>
  </si>
  <si>
    <t>Felipe Rafael da Cruz/Brazil/IBM</t>
  </si>
  <si>
    <t>SN_P10089</t>
  </si>
  <si>
    <t>994288785</t>
  </si>
  <si>
    <t>Esteban</t>
  </si>
  <si>
    <t>823800139</t>
  </si>
  <si>
    <t>pl416243</t>
  </si>
  <si>
    <t>Michael Esteban/Philippines/IBM</t>
  </si>
  <si>
    <t>SN_X81538</t>
  </si>
  <si>
    <t>999449955</t>
  </si>
  <si>
    <t>Estoquia</t>
  </si>
  <si>
    <t>CALMA</t>
  </si>
  <si>
    <t>823769797</t>
  </si>
  <si>
    <t>tg249160</t>
  </si>
  <si>
    <t>Danilo C Estoquia/Philippines/IBM</t>
  </si>
  <si>
    <t>Gonzalez</t>
  </si>
  <si>
    <t>SN_P1005T</t>
  </si>
  <si>
    <t>994178233</t>
  </si>
  <si>
    <t>Dervin</t>
  </si>
  <si>
    <t>823799959</t>
  </si>
  <si>
    <t>bx866551</t>
  </si>
  <si>
    <t>Dervin Garcia/Philippines/IBM</t>
  </si>
  <si>
    <t>SN_P100CQ</t>
  </si>
  <si>
    <t>994260785</t>
  </si>
  <si>
    <t>Gestiada</t>
  </si>
  <si>
    <t>Romanico</t>
  </si>
  <si>
    <t>823800193</t>
  </si>
  <si>
    <t>nj102370</t>
  </si>
  <si>
    <t>Romanico Gestiada/Philippines/IBM</t>
  </si>
  <si>
    <t>SN_8A8326</t>
  </si>
  <si>
    <t>999405138</t>
  </si>
  <si>
    <t>Hall</t>
  </si>
  <si>
    <t>0008A8326</t>
  </si>
  <si>
    <t>mi405138</t>
  </si>
  <si>
    <t>Michael Hall/Alpharetta/IBM</t>
  </si>
  <si>
    <t>SN_211518</t>
  </si>
  <si>
    <t>994045913</t>
  </si>
  <si>
    <t>Kafka</t>
  </si>
  <si>
    <t>Sherry</t>
  </si>
  <si>
    <t>211518</t>
  </si>
  <si>
    <t>cv353325</t>
  </si>
  <si>
    <t>Sherry Kafka/Endicott/IBM</t>
  </si>
  <si>
    <t>SN_P10093</t>
  </si>
  <si>
    <t>994059382</t>
  </si>
  <si>
    <t>Laylay</t>
  </si>
  <si>
    <t>Efren</t>
  </si>
  <si>
    <t>823800161</t>
  </si>
  <si>
    <t>bx265180</t>
  </si>
  <si>
    <t>Efren Jr Laylay/Philippines/IBM</t>
  </si>
  <si>
    <t>SN_028917</t>
  </si>
  <si>
    <t>994883456</t>
  </si>
  <si>
    <t>Leano</t>
  </si>
  <si>
    <t>Emmanuel</t>
  </si>
  <si>
    <t>823800198</t>
  </si>
  <si>
    <t>db545114</t>
  </si>
  <si>
    <t>Emmanuel Leano Pasillas/Mexico/IBM</t>
  </si>
  <si>
    <t>SN_914453</t>
  </si>
  <si>
    <t>994702006</t>
  </si>
  <si>
    <t>Luu</t>
  </si>
  <si>
    <t>Monglinh</t>
  </si>
  <si>
    <t>823768989</t>
  </si>
  <si>
    <t>ei061072</t>
  </si>
  <si>
    <t>Monglinh Luu/Lansing/IBM</t>
  </si>
  <si>
    <t>SN_P1006N</t>
  </si>
  <si>
    <t>994892951</t>
  </si>
  <si>
    <t>Madronio</t>
  </si>
  <si>
    <t>Christian Jay</t>
  </si>
  <si>
    <t>823800058</t>
  </si>
  <si>
    <t>yp373142</t>
  </si>
  <si>
    <t>Christian Jay Madronio/Philippines/IBM</t>
  </si>
  <si>
    <t>SN_117820</t>
  </si>
  <si>
    <t>994840409</t>
  </si>
  <si>
    <t>Martin</t>
  </si>
  <si>
    <t>Ismael</t>
  </si>
  <si>
    <t>CABRERA</t>
  </si>
  <si>
    <t>000LV86SV</t>
  </si>
  <si>
    <t>qh083627</t>
  </si>
  <si>
    <t>Ismael Cabrera Martin/Brazil/IBM</t>
  </si>
  <si>
    <t>SN_LVA9R6</t>
  </si>
  <si>
    <t>999432908</t>
  </si>
  <si>
    <t>Martinez Cortes</t>
  </si>
  <si>
    <t>Gilberto</t>
  </si>
  <si>
    <t>823769879</t>
  </si>
  <si>
    <t>la881065</t>
  </si>
  <si>
    <t>Gilberto Martinez Cortes/Mexico/Contr/IBM</t>
  </si>
  <si>
    <t>SN_9A6491</t>
  </si>
  <si>
    <t>999750747</t>
  </si>
  <si>
    <t>Marye</t>
  </si>
  <si>
    <t>823766837</t>
  </si>
  <si>
    <t>jmarye01</t>
  </si>
  <si>
    <t>Jeffrey Marye/Kansas City/IBM</t>
  </si>
  <si>
    <t>SN_7A1593</t>
  </si>
  <si>
    <t>999660304</t>
  </si>
  <si>
    <t>Mccann</t>
  </si>
  <si>
    <t>Tim</t>
  </si>
  <si>
    <t>0007A1593</t>
  </si>
  <si>
    <t>ti660304</t>
  </si>
  <si>
    <t>Timothy L Mccann/Charlotte/IBM</t>
  </si>
  <si>
    <t>SN_9A7161</t>
  </si>
  <si>
    <t>999674889</t>
  </si>
  <si>
    <t>Mcniff</t>
  </si>
  <si>
    <t>Rich</t>
  </si>
  <si>
    <t>0009A7161</t>
  </si>
  <si>
    <t>ri674889</t>
  </si>
  <si>
    <t>Richard F Mcniff/Bedford/IBM</t>
  </si>
  <si>
    <t>SN_9A6497</t>
  </si>
  <si>
    <t>999777938</t>
  </si>
  <si>
    <t>Milliken</t>
  </si>
  <si>
    <t>Shaun</t>
  </si>
  <si>
    <t>0009A6497</t>
  </si>
  <si>
    <t>smilli04</t>
  </si>
  <si>
    <t>Shaun Milliken/Kansas City/IBM</t>
  </si>
  <si>
    <t>SN_0D1541</t>
  </si>
  <si>
    <t>994012714</t>
  </si>
  <si>
    <t>Naturman</t>
  </si>
  <si>
    <t>Robyn (Cohen)</t>
  </si>
  <si>
    <t>0000D1541</t>
  </si>
  <si>
    <t>zd983759</t>
  </si>
  <si>
    <t>Robyn Cohen/Atlanta/IBM</t>
  </si>
  <si>
    <t>SN_P1005H</t>
  </si>
  <si>
    <t>994661861</t>
  </si>
  <si>
    <t>Padayao</t>
  </si>
  <si>
    <t>Jestoni</t>
  </si>
  <si>
    <t>823799926</t>
  </si>
  <si>
    <t>yx258664</t>
  </si>
  <si>
    <t>Jestoni Padayao/Philippines/IBM</t>
  </si>
  <si>
    <t>994230693</t>
  </si>
  <si>
    <t>Paradero</t>
  </si>
  <si>
    <t>Randy</t>
  </si>
  <si>
    <t>823800535</t>
  </si>
  <si>
    <t>fx457795</t>
  </si>
  <si>
    <t>994144329</t>
  </si>
  <si>
    <t>Pillas</t>
  </si>
  <si>
    <t>Cyd Eleiyzza Marie</t>
  </si>
  <si>
    <t>823800532</t>
  </si>
  <si>
    <t>fz047119</t>
  </si>
  <si>
    <t>SN_P00086</t>
  </si>
  <si>
    <t>994891807</t>
  </si>
  <si>
    <t>Alfredo</t>
  </si>
  <si>
    <t>823800288</t>
  </si>
  <si>
    <t>ah638675</t>
  </si>
  <si>
    <t>Alfredo Pimentel/Philippines/IBM</t>
  </si>
  <si>
    <t>SN_055381</t>
  </si>
  <si>
    <t>999438903</t>
  </si>
  <si>
    <t>Ramirez Morales</t>
  </si>
  <si>
    <t>Maria (Angie)</t>
  </si>
  <si>
    <t>823769882</t>
  </si>
  <si>
    <t>mv464838</t>
  </si>
  <si>
    <t>Maria de los Angeles Ramirez/Mexico/IBM</t>
  </si>
  <si>
    <t>SN_010947</t>
  </si>
  <si>
    <t>994971355</t>
  </si>
  <si>
    <t>Ranganathan</t>
  </si>
  <si>
    <t>823766839</t>
  </si>
  <si>
    <t>gh707310</t>
  </si>
  <si>
    <t>Rajesh Ranganathan/India/IBM</t>
  </si>
  <si>
    <t>SN_148057</t>
  </si>
  <si>
    <t>994444326</t>
  </si>
  <si>
    <t>Relleve</t>
  </si>
  <si>
    <t>Mona Liza</t>
  </si>
  <si>
    <t>823800289</t>
  </si>
  <si>
    <t>zb222797</t>
  </si>
  <si>
    <t>Mona Liza Relleve/Philippines/IBM</t>
  </si>
  <si>
    <t>SN_08628B</t>
  </si>
  <si>
    <t>994588824</t>
  </si>
  <si>
    <t>Samuel</t>
  </si>
  <si>
    <t>Abraham</t>
  </si>
  <si>
    <t>823768745</t>
  </si>
  <si>
    <t>fj758246</t>
  </si>
  <si>
    <t>Abraham J Samuel/India/IBM</t>
  </si>
  <si>
    <t>SN_147201</t>
  </si>
  <si>
    <t>994941477</t>
  </si>
  <si>
    <t>Sanidad</t>
  </si>
  <si>
    <t>Marbelito</t>
  </si>
  <si>
    <t>823769204</t>
  </si>
  <si>
    <t>dl160315</t>
  </si>
  <si>
    <t>Marbelito R Sanidad/Philippines/IBM</t>
  </si>
  <si>
    <t>SN_136394</t>
  </si>
  <si>
    <t>994420277</t>
  </si>
  <si>
    <t>823768985</t>
  </si>
  <si>
    <t>wv971957</t>
  </si>
  <si>
    <t>Rodrigo S Santos/Philippines/IBM</t>
  </si>
  <si>
    <t>SN_019864</t>
  </si>
  <si>
    <t>994229987</t>
  </si>
  <si>
    <t>Shiota</t>
  </si>
  <si>
    <t>Anderson Tommy</t>
  </si>
  <si>
    <t>NOZU</t>
  </si>
  <si>
    <t>000LV5KAA</t>
  </si>
  <si>
    <t>ah412404</t>
  </si>
  <si>
    <t>Anderson Tommy Nozu Shiota/Brazil/Contr/IBM</t>
  </si>
  <si>
    <t>SN_P01712</t>
  </si>
  <si>
    <t>994377858</t>
  </si>
  <si>
    <t>Tangalin</t>
  </si>
  <si>
    <t>Garry</t>
  </si>
  <si>
    <t>MORENO</t>
  </si>
  <si>
    <t>823770330</t>
  </si>
  <si>
    <t>ea176133</t>
  </si>
  <si>
    <t>Garry Moreno Tangalin/Philippines/IBM</t>
  </si>
  <si>
    <t>SN_1G1597</t>
  </si>
  <si>
    <t>999784493</t>
  </si>
  <si>
    <t>Bharat</t>
  </si>
  <si>
    <t>000C-25N1</t>
  </si>
  <si>
    <t>bkt4172</t>
  </si>
  <si>
    <t>Bharat Thota/Austin/IBM</t>
  </si>
  <si>
    <t>SN_1A7874</t>
  </si>
  <si>
    <t>999673333</t>
  </si>
  <si>
    <t>Toon</t>
  </si>
  <si>
    <t>Greg</t>
  </si>
  <si>
    <t>0001A7874</t>
  </si>
  <si>
    <t>gr673333</t>
  </si>
  <si>
    <t>Gregory L Toon/Middletown/IBM</t>
  </si>
  <si>
    <t>SN_779309</t>
  </si>
  <si>
    <t>994878554</t>
  </si>
  <si>
    <t>Salley</t>
  </si>
  <si>
    <t>823766843</t>
  </si>
  <si>
    <t>ju022649</t>
  </si>
  <si>
    <t>Salley Wilson/Greensboro/IBM</t>
  </si>
  <si>
    <t>MANASA SOMASHEKAR</t>
  </si>
  <si>
    <t>MONNA ERIKA  BRAVO</t>
  </si>
  <si>
    <t>Pillas, Cydeleiyzza X</t>
  </si>
  <si>
    <t>Bravo, Monnaerika T</t>
  </si>
  <si>
    <t>994068387</t>
  </si>
  <si>
    <t>Paradero, Randy X</t>
  </si>
  <si>
    <t>SN_029748</t>
  </si>
  <si>
    <t>SMITA ITNAL</t>
  </si>
  <si>
    <t>SN_114950</t>
  </si>
  <si>
    <t>SN_147523</t>
  </si>
  <si>
    <t>Estrella</t>
  </si>
  <si>
    <t>Robert Johnflor</t>
  </si>
  <si>
    <t>823800550</t>
  </si>
  <si>
    <t>Robert Johnflor F Estrella/Philippines/IBM</t>
  </si>
  <si>
    <t>994083218</t>
  </si>
  <si>
    <t>Itnal</t>
  </si>
  <si>
    <t>Smita</t>
  </si>
  <si>
    <t>823800542</t>
  </si>
  <si>
    <t>ai063202</t>
  </si>
  <si>
    <t>Smita S Itnal/India/IBM</t>
  </si>
  <si>
    <t>vr453836</t>
  </si>
  <si>
    <t>SN_P100WC</t>
  </si>
  <si>
    <t>Benig</t>
  </si>
  <si>
    <t>Renwald</t>
  </si>
  <si>
    <t>823800549</t>
  </si>
  <si>
    <t>Renwald Benig/Philippines/IBM</t>
  </si>
  <si>
    <t>994454015</t>
  </si>
  <si>
    <t>Ferraz</t>
  </si>
  <si>
    <t>823766401</t>
  </si>
  <si>
    <t>zg036273</t>
  </si>
  <si>
    <t>Mateus Ferraz/Brazil/IBM</t>
  </si>
  <si>
    <t>SN_147385</t>
  </si>
  <si>
    <t>Ranes</t>
  </si>
  <si>
    <t>Nimrod</t>
  </si>
  <si>
    <t>823800548</t>
  </si>
  <si>
    <t>Nimrod Ranes/Philippines/IBM</t>
  </si>
  <si>
    <t>SN_147651</t>
  </si>
  <si>
    <t>Mark Ian</t>
  </si>
  <si>
    <t>823800546</t>
  </si>
  <si>
    <t>Mark Ian Tan/Philippines/IBM</t>
  </si>
  <si>
    <t>A.</t>
  </si>
  <si>
    <t>Kusha, Prashanth X</t>
  </si>
  <si>
    <t>994393235</t>
  </si>
  <si>
    <t>fn737688</t>
  </si>
  <si>
    <t>ys768083</t>
  </si>
  <si>
    <t>B.</t>
  </si>
  <si>
    <t>994807474</t>
  </si>
  <si>
    <t>do885822</t>
  </si>
  <si>
    <t>994936598</t>
  </si>
  <si>
    <t>co008014</t>
  </si>
  <si>
    <t>KARTHICK NS</t>
  </si>
  <si>
    <t>NIMROD RANES</t>
  </si>
  <si>
    <t>ROBERT  ESTRELLA</t>
  </si>
  <si>
    <t>MARK IAN  TAN, MT</t>
  </si>
  <si>
    <t>MARWIN MACALANDA</t>
  </si>
  <si>
    <t>Charles, Robert S</t>
  </si>
  <si>
    <t>Itnal, Smita X</t>
  </si>
  <si>
    <t>Estrella, Robertjohnflor F</t>
  </si>
  <si>
    <t>Ranes, Nimrod D</t>
  </si>
  <si>
    <t>Tan, Markian T</t>
  </si>
  <si>
    <t>SN_05475Q</t>
  </si>
  <si>
    <t>994616901</t>
  </si>
  <si>
    <t>Ahamed</t>
  </si>
  <si>
    <t>Noor</t>
  </si>
  <si>
    <t>823800556</t>
  </si>
  <si>
    <t>qo612349</t>
  </si>
  <si>
    <t>Noor Ahamed Shaik14/India/IBM</t>
  </si>
  <si>
    <t>994065618</t>
  </si>
  <si>
    <t>ke622346</t>
  </si>
  <si>
    <t>SN_AVM5MB</t>
  </si>
  <si>
    <t>994346394</t>
  </si>
  <si>
    <t>Siddappa</t>
  </si>
  <si>
    <t>823800558</t>
  </si>
  <si>
    <t>fh735552</t>
  </si>
  <si>
    <t>Siddappa, Raghavendra X</t>
  </si>
  <si>
    <t>Macalanda, Marwin T</t>
  </si>
  <si>
    <t>Ahamed, Noor X</t>
  </si>
  <si>
    <t>Camacho</t>
  </si>
  <si>
    <t>SN_09740G</t>
  </si>
  <si>
    <t>994597212</t>
  </si>
  <si>
    <t>823800561</t>
  </si>
  <si>
    <t>vo627760</t>
  </si>
  <si>
    <t>Bharathi Gopal1/India/IBM</t>
  </si>
  <si>
    <t>SN_AVM7B7</t>
  </si>
  <si>
    <t>994694682</t>
  </si>
  <si>
    <t>Navi</t>
  </si>
  <si>
    <t>Vidyashri</t>
  </si>
  <si>
    <t>823800564</t>
  </si>
  <si>
    <t>sf398480</t>
  </si>
  <si>
    <t>Vidyashri Navi03/India/Contr/IBM</t>
  </si>
  <si>
    <t>SN_001000</t>
  </si>
  <si>
    <t>994212948</t>
  </si>
  <si>
    <t>Rangher</t>
  </si>
  <si>
    <t>Puneet</t>
  </si>
  <si>
    <t>823800565</t>
  </si>
  <si>
    <t>cz387860</t>
  </si>
  <si>
    <t>Puneet Rangher/India/IBM</t>
  </si>
  <si>
    <t>Raghavendra Siddappa01/India/Contr/IBM</t>
  </si>
  <si>
    <t>SN_8A8323</t>
  </si>
  <si>
    <t>999714588</t>
  </si>
  <si>
    <t>Melanie</t>
  </si>
  <si>
    <t>0008A8323</t>
  </si>
  <si>
    <t>mde5084</t>
  </si>
  <si>
    <t>Melanie Esteban/Arlington/IBM</t>
  </si>
  <si>
    <t>PRASHANTH KUSHA</t>
  </si>
  <si>
    <t>SN_041806</t>
  </si>
  <si>
    <t>NOOR SHAIK</t>
  </si>
  <si>
    <t>ABDUL SHAIK</t>
  </si>
  <si>
    <t>KIRAN ERAGANA</t>
  </si>
  <si>
    <t>SANDEEP MISHRA</t>
  </si>
  <si>
    <t>O'KEEFE</t>
  </si>
  <si>
    <t>RAGHAVENDRA SIDDAPPA</t>
  </si>
  <si>
    <t>Navi, Vidyashri X</t>
  </si>
  <si>
    <t>ABRAHAM SAMUEL</t>
  </si>
  <si>
    <t>BRYSON</t>
  </si>
  <si>
    <t>RODRIGO S SANTOS</t>
  </si>
  <si>
    <t>MARBELITO R SANIDAD</t>
  </si>
  <si>
    <t>JEFF CHRISTOPHER CREO</t>
  </si>
  <si>
    <t>MONA LIZA RELLEVE</t>
  </si>
  <si>
    <t>TOON</t>
  </si>
  <si>
    <t>BRENNAN</t>
  </si>
  <si>
    <t>BABET</t>
  </si>
  <si>
    <t>LUU</t>
  </si>
  <si>
    <t>MARYE</t>
  </si>
  <si>
    <t>VIDYASHRI NAVI</t>
  </si>
  <si>
    <t>ALFREDO  PIMENTEL</t>
  </si>
  <si>
    <t>MYLENE  GONZALES</t>
  </si>
  <si>
    <t>GARRY MORENO TANGALIN</t>
  </si>
  <si>
    <t>ESTEBAN, MICHAEL E (MICH</t>
  </si>
  <si>
    <t>ROMANICO GESTIADA</t>
  </si>
  <si>
    <t>DANILO ESTOQUIA</t>
  </si>
  <si>
    <t>Gonzales, Mylene R</t>
  </si>
  <si>
    <t>RAJESH RANGANATHAN</t>
  </si>
  <si>
    <t>BHARATHI GOPAL</t>
  </si>
  <si>
    <t>PADAYAO, JESTONI A (JEST</t>
  </si>
  <si>
    <t>SN_04008N</t>
  </si>
  <si>
    <t>SN_5A6405</t>
  </si>
  <si>
    <t>MADRONIO, CHRISTIAN JAY</t>
  </si>
  <si>
    <t>THOTA</t>
  </si>
  <si>
    <t>ALAM</t>
  </si>
  <si>
    <t>GARCIA, DERVIN</t>
  </si>
  <si>
    <t>SN_01779E</t>
  </si>
  <si>
    <t>Babu</t>
  </si>
  <si>
    <t>Arjun</t>
  </si>
  <si>
    <t>823800578</t>
  </si>
  <si>
    <t>Arjun Babu/India/IBM</t>
  </si>
  <si>
    <t>SN_0232C6</t>
  </si>
  <si>
    <t>994804768</t>
  </si>
  <si>
    <t>Daluvai</t>
  </si>
  <si>
    <t>Radha</t>
  </si>
  <si>
    <t>823800579</t>
  </si>
  <si>
    <t>hp862762</t>
  </si>
  <si>
    <t>Radha R Daluvai/India/IBM</t>
  </si>
  <si>
    <t>994451713</t>
  </si>
  <si>
    <t>Frye</t>
  </si>
  <si>
    <t>Aneth</t>
  </si>
  <si>
    <t>823800577</t>
  </si>
  <si>
    <t>fi287894</t>
  </si>
  <si>
    <t>Aneth L Frye/Atlanta/IBM</t>
  </si>
  <si>
    <t>994950047</t>
  </si>
  <si>
    <t>823800576</t>
  </si>
  <si>
    <t>hi526307</t>
  </si>
  <si>
    <t>Abhishek Saxena11/India/IBM</t>
  </si>
  <si>
    <t>SN_136121</t>
  </si>
  <si>
    <t>994492306</t>
  </si>
  <si>
    <t>Cabanilla</t>
  </si>
  <si>
    <t>Nolimer</t>
  </si>
  <si>
    <t>823800574</t>
  </si>
  <si>
    <t>hh315335</t>
  </si>
  <si>
    <t>Nolimer D Cabanilla/Philippines/IBM</t>
  </si>
  <si>
    <t>SN_P100W6</t>
  </si>
  <si>
    <t>994612541</t>
  </si>
  <si>
    <t>Tapel</t>
  </si>
  <si>
    <t>Nover</t>
  </si>
  <si>
    <t>823800572</t>
  </si>
  <si>
    <t>cn318453</t>
  </si>
  <si>
    <t>Nover Tapel/Philippines/IBM</t>
  </si>
  <si>
    <t>RADHA DALUVAI</t>
  </si>
  <si>
    <t>TAPEL, NOVER</t>
  </si>
  <si>
    <t>Naturman, Robyn Cohen A</t>
  </si>
  <si>
    <t>Garcia, Dervin M</t>
  </si>
  <si>
    <t>Gestiada, Romanico D</t>
  </si>
  <si>
    <t>Esteban, Michael X</t>
  </si>
  <si>
    <t>Tangalin, Garry M</t>
  </si>
  <si>
    <t>Santos, Rodrigo S</t>
  </si>
  <si>
    <t>Relleve, Monaliza R</t>
  </si>
  <si>
    <t>Creo, Jeffchristopher B</t>
  </si>
  <si>
    <t>Cruz, Carlo R</t>
  </si>
  <si>
    <t>Tapel, Nover X</t>
  </si>
  <si>
    <t>Padayao, Jestoni A</t>
  </si>
  <si>
    <t>Luu, Monglinh M</t>
  </si>
  <si>
    <t>Wilson, Salley B</t>
  </si>
  <si>
    <t>Leano, Emmanuel X</t>
  </si>
  <si>
    <t>Pimentel, Alfredo B</t>
  </si>
  <si>
    <t>Madronio, Christianjay M</t>
  </si>
  <si>
    <t>Sanidad, Marbelito R</t>
  </si>
  <si>
    <t>Ranganathan, Rajesh X</t>
  </si>
  <si>
    <t>Bryson, Iester X</t>
  </si>
  <si>
    <t>Babet, Frederic N</t>
  </si>
  <si>
    <t>Estoquia, Danilo C</t>
  </si>
  <si>
    <t>Marye, Jeff G</t>
  </si>
  <si>
    <t>Thota, Bharat K</t>
  </si>
  <si>
    <t>994307997</t>
  </si>
  <si>
    <t>vv566959</t>
  </si>
  <si>
    <t>Sudhir</t>
  </si>
  <si>
    <t>994900722</t>
  </si>
  <si>
    <t>Namasivayam</t>
  </si>
  <si>
    <t>Premkumar</t>
  </si>
  <si>
    <t>823800599</t>
  </si>
  <si>
    <t>Premkumar Namasivayam/India/IBM</t>
  </si>
  <si>
    <t>SN_0565B3</t>
  </si>
  <si>
    <t>994033717</t>
  </si>
  <si>
    <t>Vaitla</t>
  </si>
  <si>
    <t>Veerendra</t>
  </si>
  <si>
    <t>823800594</t>
  </si>
  <si>
    <t>zx765828</t>
  </si>
  <si>
    <t>Veerendra Vaitla/India/IBM</t>
  </si>
  <si>
    <t>SN_P1001Q</t>
  </si>
  <si>
    <t>994520285</t>
  </si>
  <si>
    <t>Bejedor</t>
  </si>
  <si>
    <t>JP</t>
  </si>
  <si>
    <t>823800585</t>
  </si>
  <si>
    <t>ki655937</t>
  </si>
  <si>
    <t>Jp Bejedor/Philippines/IBM</t>
  </si>
  <si>
    <t>SN_P100XD</t>
  </si>
  <si>
    <t>994775308</t>
  </si>
  <si>
    <t>Madrid</t>
  </si>
  <si>
    <t>Eli Lyndon</t>
  </si>
  <si>
    <t>823800589</t>
  </si>
  <si>
    <t>ae279432</t>
  </si>
  <si>
    <t>Eli Lyndon Madrid/Philippines/IBM</t>
  </si>
  <si>
    <t>SN_028635</t>
  </si>
  <si>
    <t>994925017</t>
  </si>
  <si>
    <t>Sachisma</t>
  </si>
  <si>
    <t>823800595</t>
  </si>
  <si>
    <t>aj567997</t>
  </si>
  <si>
    <t>Sachisma Tripathy/India/IBM</t>
  </si>
  <si>
    <t>SN_000896</t>
  </si>
  <si>
    <t>PREMKUMAR NAMASIVAYAM</t>
  </si>
  <si>
    <t>SACHISMA TRIPATHY</t>
  </si>
  <si>
    <t>STETNER_MONTEIRO</t>
  </si>
  <si>
    <t>NOLIMER CABANILLA</t>
  </si>
  <si>
    <t>JP  BEJEDOR</t>
  </si>
  <si>
    <t>RENWALD BENIG</t>
  </si>
  <si>
    <t>MADRID, ELI LYNDON M (EL</t>
  </si>
  <si>
    <t>GETTY JOHN M. FERNANDEZ</t>
  </si>
  <si>
    <t>Fernandez, Gettyjohn M</t>
  </si>
  <si>
    <t>Rahiman, Abdul X</t>
  </si>
  <si>
    <t>Frye, Aneth X</t>
  </si>
  <si>
    <t>Cabanilla, Nolimer D</t>
  </si>
  <si>
    <t>Bedejor, Jp B</t>
  </si>
  <si>
    <t>Paderon, Michaelmark C</t>
  </si>
  <si>
    <t>Gopal, Bharathi X</t>
  </si>
  <si>
    <t>Becerril Peredo, Lulu E</t>
  </si>
  <si>
    <t>Madrid, Elilyndon X</t>
  </si>
  <si>
    <t>Tripathy, Sachisma X</t>
  </si>
  <si>
    <t>GPDWTEST</t>
  </si>
  <si>
    <t>LEANO PASILLAS EMMANUEL</t>
  </si>
  <si>
    <t>SN_P00224</t>
  </si>
  <si>
    <t>994378554</t>
  </si>
  <si>
    <t>823800610</t>
  </si>
  <si>
    <t>gf024269</t>
  </si>
  <si>
    <t>Jennifer Camacho/Philippines/IBM</t>
  </si>
  <si>
    <t>SN_AVMC3W</t>
  </si>
  <si>
    <t>994354831</t>
  </si>
  <si>
    <t>Moulali</t>
  </si>
  <si>
    <t>823800608</t>
  </si>
  <si>
    <t>et730554</t>
  </si>
  <si>
    <t>Moulali Shaik 97/India/Contr/IBM</t>
  </si>
  <si>
    <t>SN_035510</t>
  </si>
  <si>
    <t>994851053</t>
  </si>
  <si>
    <t>Muninarayanappa</t>
  </si>
  <si>
    <t>Sumithra</t>
  </si>
  <si>
    <t>823800611</t>
  </si>
  <si>
    <t>xg415422</t>
  </si>
  <si>
    <t>Sumithra Muninarayanappa/India/IBM</t>
  </si>
  <si>
    <t>my802683</t>
  </si>
  <si>
    <t>Vijaya Maan</t>
  </si>
  <si>
    <t>Namasivayam, Premkumar X</t>
  </si>
  <si>
    <t>Sprint Internet Email Address</t>
  </si>
  <si>
    <t>SN_0537D8</t>
  </si>
  <si>
    <t>994060025</t>
  </si>
  <si>
    <t>Kritika</t>
  </si>
  <si>
    <t>823800618</t>
  </si>
  <si>
    <t>dm048172</t>
  </si>
  <si>
    <t>Kritika Tiwari29/India/IBM</t>
  </si>
  <si>
    <t>Jennifer.Camacho@sprint.com</t>
  </si>
  <si>
    <t>Sumithra.Muninarayanappa@sprint.com</t>
  </si>
  <si>
    <t>Cindy.T.Tarrobal@sprint.com</t>
  </si>
  <si>
    <t>Kritika.Tiwari@sprint.com</t>
  </si>
  <si>
    <t>Johnglenn.Abejar@sprint.com</t>
  </si>
  <si>
    <t>Markjester.Acuna@sprint.com</t>
  </si>
  <si>
    <t>Lindsayanne.Adiuba@sprint.com</t>
  </si>
  <si>
    <t>Anchal.Aggarwal@sprint.com</t>
  </si>
  <si>
    <t>Alok.Agrawal@sprint.com</t>
  </si>
  <si>
    <t>Shilpi.Agrawal@sprint.com</t>
  </si>
  <si>
    <t>Allanpaul.Aguilucho@sprint.com</t>
  </si>
  <si>
    <t>Jake.Agustin@sprint.com</t>
  </si>
  <si>
    <t>Noor.Ahamed@sprint.com</t>
  </si>
  <si>
    <t>Mohammed.A.Alam@sprint.com</t>
  </si>
  <si>
    <t>Eduardo.Almeida@sprint.com</t>
  </si>
  <si>
    <t>Fernando.X.Almeida@sprint.com</t>
  </si>
  <si>
    <t>Tatiane.Almeida@sprint.com</t>
  </si>
  <si>
    <t>Dhanraj.Amlapure@sprint.com</t>
  </si>
  <si>
    <t>francis.amor@sprint.com</t>
  </si>
  <si>
    <t>Eleanor.Ampuyas@sprint.com</t>
  </si>
  <si>
    <t>Ashokreddy.Ananthu@sprint.com</t>
  </si>
  <si>
    <t>Juan.Andrada@sprint.com</t>
  </si>
  <si>
    <t>Enilton.Andrade@sprint.com</t>
  </si>
  <si>
    <t>Janpatrick.Andres@sprint.com</t>
  </si>
  <si>
    <t>Karenann.Angeles@sprint.com</t>
  </si>
  <si>
    <t>Jose.Angeli@sprint.com</t>
  </si>
  <si>
    <t>Parveenbanu.Annigeri@sprint.com</t>
  </si>
  <si>
    <t>Alessandra.R.Antolini@sprint.com</t>
  </si>
  <si>
    <t>Johnkris.Antonio@sprint.com</t>
  </si>
  <si>
    <t>Vamshi.Anumagandla@sprint.com</t>
  </si>
  <si>
    <t>Roy.Aquino@sprint.com</t>
  </si>
  <si>
    <t>Edson.Araujo@sprint.com</t>
  </si>
  <si>
    <t>Guilherme.Araujo@sprint.com</t>
  </si>
  <si>
    <t>Leandro.Araujo@sprint.com</t>
  </si>
  <si>
    <t>Nirmala.Arjunan@sprint.com</t>
  </si>
  <si>
    <t>Pankaj.Arora@sprint.com</t>
  </si>
  <si>
    <t>Alvin.Arpon@sprint.com</t>
  </si>
  <si>
    <t>Alberto.Arriola@sprint.com</t>
  </si>
  <si>
    <t>Marcelo.Arruda@sprint.com</t>
  </si>
  <si>
    <t>Sudheer.X.Ayuthu@sprint.com</t>
  </si>
  <si>
    <t>Frederic.Babet@sprint.com</t>
  </si>
  <si>
    <t>Arjun.Babu@sprint.com</t>
  </si>
  <si>
    <t>Benedict.Bacbac@sprint.com</t>
  </si>
  <si>
    <t>Mariaeleanora.Bacuetes@sprint.com</t>
  </si>
  <si>
    <t>Radhika.Bailamane@sprint.com</t>
  </si>
  <si>
    <t>Shijesh.Balan@sprint.com</t>
  </si>
  <si>
    <t>Pichaimani.Balasubramanian@sprint.com</t>
  </si>
  <si>
    <t>Supriya.Banda@sprint.com</t>
  </si>
  <si>
    <t>Dishari.Bandyopadhyay@sprint.com</t>
  </si>
  <si>
    <t>Ashish.Bansal@sprint.com</t>
  </si>
  <si>
    <t>Muralikrishnareddy.Bapathu@sprint.com</t>
  </si>
  <si>
    <t>Danieli.Barboza@sprint.com</t>
  </si>
  <si>
    <t>Mohan.Barhate@sprint.com</t>
  </si>
  <si>
    <t>Anushiya.Barik@sprint.com</t>
  </si>
  <si>
    <t>Henrique.Barnabe@sprint.com</t>
  </si>
  <si>
    <t>Marcelo.V.Barros@sprint.com</t>
  </si>
  <si>
    <t>Roberto.J.Basting@sprint.com</t>
  </si>
  <si>
    <t>Andressa.Bastos@sprint.com</t>
  </si>
  <si>
    <t>Anjani.Batchu@sprint.com</t>
  </si>
  <si>
    <t>Nathalia.Batista@sprint.com</t>
  </si>
  <si>
    <t>Joseemmanuelle.Bautista@sprint.com</t>
  </si>
  <si>
    <t>MaCelestia.Bayani@sprint.com</t>
  </si>
  <si>
    <t>Ricardo.Baylon@sprint.com</t>
  </si>
  <si>
    <t>Paulinerea.Bayutas@sprint.com</t>
  </si>
  <si>
    <t>Lourdes.Becerril@sprint.com</t>
  </si>
  <si>
    <t>Dioney.Becker@sprint.com</t>
  </si>
  <si>
    <t>Thejovathi.Beere@sprint.com</t>
  </si>
  <si>
    <t>Gyana.Behera@sprint.com</t>
  </si>
  <si>
    <t>Suresh.Bejawada@sprint.com</t>
  </si>
  <si>
    <t>Jp.Bedejor@sprint.com</t>
  </si>
  <si>
    <t>Gabriel.Benassi@sprint.com</t>
  </si>
  <si>
    <t>Rajeswari.Bendalam@sprint.com</t>
  </si>
  <si>
    <t>Bernie.Benedicto@sprint.com</t>
  </si>
  <si>
    <t>Vinicius.Benedini@sprint.com</t>
  </si>
  <si>
    <t>Renwald.Benig@sprint.com</t>
  </si>
  <si>
    <t>Swetha.Berala@sprint.com</t>
  </si>
  <si>
    <t>Maryrose.Bernadas@sprint.com</t>
  </si>
  <si>
    <t>Lerma.Bernal@sprint.com</t>
  </si>
  <si>
    <t>Rodel.Bernales@sprint.com</t>
  </si>
  <si>
    <t>Gil.Beyruth@sprint.com</t>
  </si>
  <si>
    <t>Vikram.Bhat@sprint.com</t>
  </si>
  <si>
    <t>Shraddha.Bhawalkar@sprint.com</t>
  </si>
  <si>
    <t>Prasanna.Bheemireddy@sprint.com</t>
  </si>
  <si>
    <t>Vijay.Bhise@sprint.com</t>
  </si>
  <si>
    <t>Milind.Bhor@sprint.com</t>
  </si>
  <si>
    <t>Fabio.Bilatto@sprint.com</t>
  </si>
  <si>
    <t>Suresh.Billakanti@sprint.com</t>
  </si>
  <si>
    <t>Andre.L.Bismara@sprint.com</t>
  </si>
  <si>
    <t>Sudheer.Bojja@sprint.com</t>
  </si>
  <si>
    <t>Sairama.Bokka@sprint.com</t>
  </si>
  <si>
    <t>Joshuajudiel.Bolano@sprint.com</t>
  </si>
  <si>
    <t>Pavan.Bombhore@sprint.com</t>
  </si>
  <si>
    <t>Parimala.Bommala@sprint.com</t>
  </si>
  <si>
    <t>Natalia.Bottura@sprint.com</t>
  </si>
  <si>
    <t>Flavia.Boveloni@sprint.com</t>
  </si>
  <si>
    <t>Nataraj.Boya@sprint.com</t>
  </si>
  <si>
    <t>Sunil.Brahma@sprint.com</t>
  </si>
  <si>
    <t>Gabriel.Braida@sprint.com</t>
  </si>
  <si>
    <t>Brandon.E.Dewayne@sprint.com</t>
  </si>
  <si>
    <t>Monnaerika.Bravo@sprint.com</t>
  </si>
  <si>
    <t>Kevin.J.Brennan@sprint.com</t>
  </si>
  <si>
    <t>Iester.Bryson@sprint.com</t>
  </si>
  <si>
    <t>Alexander.Bufalol@sprint.com</t>
  </si>
  <si>
    <t>Keivenadrian.Busita@sprint.com</t>
  </si>
  <si>
    <t>Guddadamallappa.Byrappa@sprint.com</t>
  </si>
  <si>
    <t>Nolimer.Cabanilla@sprint.com</t>
  </si>
  <si>
    <t>Andrianjames.Cabasag@sprint.com</t>
  </si>
  <si>
    <t>Josephine.Cacao@sprint.com</t>
  </si>
  <si>
    <t>Limuel.Cadiz@sprint.com</t>
  </si>
  <si>
    <t>Lemuelmarc.Caldito@sprint.com</t>
  </si>
  <si>
    <t>Mervin.Callos@sprint.com</t>
  </si>
  <si>
    <t>Maylenne.Caloza@sprint.com</t>
  </si>
  <si>
    <t>Rayder.Campos@sprint.com</t>
  </si>
  <si>
    <t>Perryjoy.Canlas@sprint.com</t>
  </si>
  <si>
    <t>Mark.Capili@sprint.com</t>
  </si>
  <si>
    <t>Joao.Cardoso@sprint.com</t>
  </si>
  <si>
    <t>Marcelo.Carvalho@sprint.com</t>
  </si>
  <si>
    <t>Angelojohn.Cayas@sprint.com</t>
  </si>
  <si>
    <t>Cliffordjohn.Cenal@sprint.com</t>
  </si>
  <si>
    <t>Rafael.Cesar@sprint.com</t>
  </si>
  <si>
    <t>Suman.Ch@sprint.com</t>
  </si>
  <si>
    <t>Krishna.X.Chada@sprint.com</t>
  </si>
  <si>
    <t>Abhishek.Chakraborty@sprint.com</t>
  </si>
  <si>
    <t>Ganesh.X.Chandramouleeswaran@sprint.com</t>
  </si>
  <si>
    <t>Middi.Chandrasekharareddy@sprint.com</t>
  </si>
  <si>
    <t>Sushma.Chandrashekar@sprint.com</t>
  </si>
  <si>
    <t>Mokshada.Chandwadkar@sprint.com</t>
  </si>
  <si>
    <t>Srihari.Chikkala@sprint.com</t>
  </si>
  <si>
    <t>Vaibhav.Choudhary@sprint.com</t>
  </si>
  <si>
    <t>Krishnachaitanya.Chukkambotla@sprint.com</t>
  </si>
  <si>
    <t>Silvia.Colella@sprint.com</t>
  </si>
  <si>
    <t>Renato.Conceicao@sprint.com</t>
  </si>
  <si>
    <t>clint.cordry@sprint.com</t>
  </si>
  <si>
    <t>Alexandel.Correa@sprint.com</t>
  </si>
  <si>
    <t>JP.Correa@sprint.com</t>
  </si>
  <si>
    <t>Jeffchristopher.Creo@sprint.com</t>
  </si>
  <si>
    <t>Guilherme.A.Creste@sprint.com</t>
  </si>
  <si>
    <t>Jessica.Crisanto@sprint.com</t>
  </si>
  <si>
    <t>Carlo.Cruz@sprint.com</t>
  </si>
  <si>
    <t>Daisy.Cruz@sprint.com</t>
  </si>
  <si>
    <t>Felipe.Cruz@sprint.com</t>
  </si>
  <si>
    <t>Marcos.Cruz@sprint.com</t>
  </si>
  <si>
    <t>Stephenjohn.Cruz@sprint.com</t>
  </si>
  <si>
    <t>Joanne.Cuales@sprint.com</t>
  </si>
  <si>
    <t>Candy.Cullamco@sprint.com</t>
  </si>
  <si>
    <t>Daniel.Custodio@sprint.com</t>
  </si>
  <si>
    <t>Chandrababu.Daddala@sprint.com</t>
  </si>
  <si>
    <t>Radha.Daluvai@sprint.com</t>
  </si>
  <si>
    <t>Prasanta.Das@sprint.com</t>
  </si>
  <si>
    <t>Amrita.Das@sprint.com</t>
  </si>
  <si>
    <t>Mamata.Dash@sprint.com</t>
  </si>
  <si>
    <t>Santosh.Dash@sprint.com</t>
  </si>
  <si>
    <t>Lianjenel.Daulat@sprint.com</t>
  </si>
  <si>
    <t>Angeloclarence.Deguzman@sprint.com</t>
  </si>
  <si>
    <t>Lorenzojamesmarie.Deguzman@sprint.com</t>
  </si>
  <si>
    <t>Seychelleann.Deapera@sprint.com</t>
  </si>
  <si>
    <t>Juanmiguel.Delmundo@sprint.com</t>
  </si>
  <si>
    <t>Elizabeth.Delrosario@sprint.com</t>
  </si>
  <si>
    <t>Rommel.Delacruz@sprint.com</t>
  </si>
  <si>
    <t>marcgeosef.delapaz@sprint.com</t>
  </si>
  <si>
    <t>Joenel.Delima@sprint.com</t>
  </si>
  <si>
    <t>Sonali.Desai@sprint.com</t>
  </si>
  <si>
    <t>Madhukar.X.Devaraj@sprint.com</t>
  </si>
  <si>
    <t>Gayathri.Devi@sprint.com</t>
  </si>
  <si>
    <t>Everett.Dioco@sprint.com</t>
  </si>
  <si>
    <t>Wilfredo.Dizonjr@sprint.com</t>
  </si>
  <si>
    <t>Vijaya.Doddapaneni@sprint.com</t>
  </si>
  <si>
    <t>Carlomagno.Domingo@sprint.com</t>
  </si>
  <si>
    <t>Pauline.Dominguez@sprint.com</t>
  </si>
  <si>
    <t>Sruthi.Dondu@sprint.com</t>
  </si>
  <si>
    <t>Tabitha.Dsouza@sprint.com</t>
  </si>
  <si>
    <t>Denweljudeii.Dulog@sprint.com</t>
  </si>
  <si>
    <t>Melodie.Dumo@sprint.com</t>
  </si>
  <si>
    <t>Andyjohn.Duque@sprint.com</t>
  </si>
  <si>
    <t>Jeffrey.B.Eagle@sprint.com</t>
  </si>
  <si>
    <t>Ronald.Ebrada@sprint.com</t>
  </si>
  <si>
    <t>Jonard.Edos@sprint.com</t>
  </si>
  <si>
    <t>Johnpaul.Eligio@sprint.com</t>
  </si>
  <si>
    <t>Cristine.Encanto@sprint.com</t>
  </si>
  <si>
    <t>Kiran.Eragana@sprint.com</t>
  </si>
  <si>
    <t>Joanne.Espinas-Goleta@sprint.com</t>
  </si>
  <si>
    <t>Stephen.Estacion@sprint.com</t>
  </si>
  <si>
    <t>Melanie.D.Esteban@sprint.com</t>
  </si>
  <si>
    <t>Michael.Esteban@sprint.com</t>
  </si>
  <si>
    <t>Janinealexis.Estinopo@sprint.com</t>
  </si>
  <si>
    <t>Danilo.Estoquia@sprint.com</t>
  </si>
  <si>
    <t>Roberjohnflor.Estrella@sprint.com</t>
  </si>
  <si>
    <t>Irene.Facelo@sprint.com</t>
  </si>
  <si>
    <t>Riodeos.Fadallan@sprint.com</t>
  </si>
  <si>
    <t>Joeffel.Faelnar@sprint.com</t>
  </si>
  <si>
    <t>Henrique.Faria@sprint.com</t>
  </si>
  <si>
    <t>Sudde.Fecchio@sprint.com</t>
  </si>
  <si>
    <t>Ryan.Fercol@sprint.com</t>
  </si>
  <si>
    <t>Gettyjohn.Fernandez@sprint.com</t>
  </si>
  <si>
    <t>Stephen.Fernandez@sprint.com</t>
  </si>
  <si>
    <t>Frederick.Fernandine@sprint.com</t>
  </si>
  <si>
    <t>Mateus.Ferraz@sprint.com</t>
  </si>
  <si>
    <t>Mario.Ferreira@sprint.com</t>
  </si>
  <si>
    <t>Jose.Filho@sprint.com</t>
  </si>
  <si>
    <t>Savio.Fonseca@sprint.com</t>
  </si>
  <si>
    <t>Gerald.Francisco@sprint.com</t>
  </si>
  <si>
    <t>Hilario.Francisco@sprint.com</t>
  </si>
  <si>
    <t>Imee.Francisco@sprint.com</t>
  </si>
  <si>
    <t>Jefferson.Freitas@sprint.com</t>
  </si>
  <si>
    <t>Aneth.Frye@sprint.com</t>
  </si>
  <si>
    <t>Andre.R.Gabriotti@sprint.com</t>
  </si>
  <si>
    <t>Manabhanjan.Gadua@sprint.com</t>
  </si>
  <si>
    <t>Melissaann.Galo@sprint.com</t>
  </si>
  <si>
    <t>Joyce.Gamboa@sprint.com</t>
  </si>
  <si>
    <t>Saravanakumar.Ganapathy@sprint.com</t>
  </si>
  <si>
    <t>dervin.garcia@sprint.com</t>
  </si>
  <si>
    <t>Jose.G.Garcia@sprint.com</t>
  </si>
  <si>
    <t>Casienelia.Gatan@sprint.com</t>
  </si>
  <si>
    <t>Abhishek.X.Gauraw@sprint.com</t>
  </si>
  <si>
    <t>Rahul.Gawade@sprint.com</t>
  </si>
  <si>
    <t>Charlespatrick.Gawaran@sprint.com</t>
  </si>
  <si>
    <t>Dale.A.Gentry@sprint.com</t>
  </si>
  <si>
    <t>Jino.George@sprint.com</t>
  </si>
  <si>
    <t>Jeethu.George@sprint.com</t>
  </si>
  <si>
    <t>Romanico.Gestiada@sprint.com</t>
  </si>
  <si>
    <t>Pracheta.Ghosh@sprint.com</t>
  </si>
  <si>
    <t>Marcos.Gialdi@sprint.com</t>
  </si>
  <si>
    <t>Kisteljoice.Gica@sprint.com</t>
  </si>
  <si>
    <t>Lemuelherminio.Gil@sprint.com</t>
  </si>
  <si>
    <t>Saju.Premchandran@sprint.com</t>
  </si>
  <si>
    <t>Luciano.Gobi@sprint.com</t>
  </si>
  <si>
    <t>Naina.Goel@sprint.com</t>
  </si>
  <si>
    <t>Arianne.Gojol@sprint.com</t>
  </si>
  <si>
    <t>Ravi.Golagani@sprint.com</t>
  </si>
  <si>
    <t>Sandeep.Golluri@sprint.com</t>
  </si>
  <si>
    <t>Murani.Gomes@sprint.com</t>
  </si>
  <si>
    <t>socrates.gomes@sprint.com</t>
  </si>
  <si>
    <t>Angelo.Gomez@sprint.com</t>
  </si>
  <si>
    <t>Mylene.Gonzales@sprint.com</t>
  </si>
  <si>
    <t>Bharathi.Gopal@sprint.com</t>
  </si>
  <si>
    <t>Ranjan.Goudappagari@sprint.com</t>
  </si>
  <si>
    <t>Majid.Govara@sprint.com</t>
  </si>
  <si>
    <t>Abhishek.Govindarajulu@sprint.com</t>
  </si>
  <si>
    <t>Tejaswini.Gowda@sprint.com</t>
  </si>
  <si>
    <t>Vishal.Goyal@sprint.com</t>
  </si>
  <si>
    <t>alice.guarin@sprint.com</t>
  </si>
  <si>
    <t>Kenneth.Guillo@sprint.com</t>
  </si>
  <si>
    <t>Amarnath.Gujjula@sprint.com</t>
  </si>
  <si>
    <t>Shilpa.Gulannanavar@sprint.com</t>
  </si>
  <si>
    <t>Nagaraj.Gullapalli@sprint.com</t>
  </si>
  <si>
    <t>Manikya.Gunukuri@sprint.com</t>
  </si>
  <si>
    <t>Rajesh.Gupta@sprint.com</t>
  </si>
  <si>
    <t>Vaibhav.Gupta@sprint.com</t>
  </si>
  <si>
    <t>Pragya.Gupta@sprint.com</t>
  </si>
  <si>
    <t>Srividya.Gupta@sprint.com</t>
  </si>
  <si>
    <t>Christine.Halili@sprint.com</t>
  </si>
  <si>
    <t>Michael.J2.Hall@sprint.com</t>
  </si>
  <si>
    <t>Danilo.Hashimoto@sprint.com</t>
  </si>
  <si>
    <t>Clarence.Hautea@sprint.com</t>
  </si>
  <si>
    <t>Jayasri.Hebhraiah@sprint.com</t>
  </si>
  <si>
    <t>Marshal.Hembram@sprint.com</t>
  </si>
  <si>
    <t>Ashwini.Hinge@sprint.com</t>
  </si>
  <si>
    <t>Mohammed.K.Ibrahim@sprint.com</t>
  </si>
  <si>
    <t>Gustavo.Ikeda@sprint.com</t>
  </si>
  <si>
    <t>Manojkumar.X.Inderchand@sprint.com</t>
  </si>
  <si>
    <t>Asif.U.Islam@sprint.com</t>
  </si>
  <si>
    <t>Smita.Itnal@sprint.com</t>
  </si>
  <si>
    <t>Marygrace.Jacobe@sprint.com</t>
  </si>
  <si>
    <t>Tharakeswaran.Jagadeesan@sprint.com</t>
  </si>
  <si>
    <t>Prachi.Jain@sprint.com</t>
  </si>
  <si>
    <t>Romeojr.Jamoner@sprint.com</t>
  </si>
  <si>
    <t>Anupama.Janapareddy@sprint.com</t>
  </si>
  <si>
    <t>Nasir.Jawed@sprint.com</t>
  </si>
  <si>
    <t>Arvind.Jayakumar@sprint.com</t>
  </si>
  <si>
    <t>Shyamu.Jayarama@sprint.com</t>
  </si>
  <si>
    <t>Ederson.Jesus@sprint.com</t>
  </si>
  <si>
    <t>Kervinjohn.Jocson@sprint.com</t>
  </si>
  <si>
    <t>Ajeesh.Jose@sprint.com</t>
  </si>
  <si>
    <t>Swarada.Joshi@sprint.com</t>
  </si>
  <si>
    <t>Sarang.Joshirao@sprint.com</t>
  </si>
  <si>
    <t>Deependra.Jyoti@sprint.com</t>
  </si>
  <si>
    <t>Brunda.Kj@sprint.com</t>
  </si>
  <si>
    <t>Vishnudev.K@sprint.com</t>
  </si>
  <si>
    <t>Komal.Kadam@sprint.com</t>
  </si>
  <si>
    <t>Todd.Kadlac@sprint.com</t>
  </si>
  <si>
    <t>Sherry.Kafka@sprint.com</t>
  </si>
  <si>
    <t>Balakrishna.Kalam@sprint.com</t>
  </si>
  <si>
    <t>Vinayaka.Kamath@sprint.com</t>
  </si>
  <si>
    <t>Ravikumar.Kanthasamy@sprint.com</t>
  </si>
  <si>
    <t>Meenakshi.Kannan@sprint.com</t>
  </si>
  <si>
    <t>Arpita.Karak@sprint.com</t>
  </si>
  <si>
    <t>Mohan.Kaushik@sprint.com</t>
  </si>
  <si>
    <t>Pooja.Kaushik@sprint.com</t>
  </si>
  <si>
    <t>Komal.Kavrani@sprint.com</t>
  </si>
  <si>
    <t>Irfan.Kembhavi@sprint.com</t>
  </si>
  <si>
    <t>Sameer.Keskar@sprint.com</t>
  </si>
  <si>
    <t>Gangaiah.Kethu@sprint.com</t>
  </si>
  <si>
    <t>Yves.Paule@sprint.com</t>
  </si>
  <si>
    <t>Satish.Khot@sprint.com</t>
  </si>
  <si>
    <t>Kavya.Kode@sprint.com</t>
  </si>
  <si>
    <t>Mahendrareddy.Koduru@sprint.com</t>
  </si>
  <si>
    <t>Harpreet.Kohli@sprint.com</t>
  </si>
  <si>
    <t>Venkatkiran.Kola@sprint.com</t>
  </si>
  <si>
    <t>Ravi.Kolachalam@sprint.com</t>
  </si>
  <si>
    <t>Sruthi.Kommajosula@sprint.com</t>
  </si>
  <si>
    <t>Srinivasa.Konda@sprint.com</t>
  </si>
  <si>
    <t>Bhanuprasad.Kondreddy@sprint.com</t>
  </si>
  <si>
    <t>Anjanidevi.Konduri@sprint.com</t>
  </si>
  <si>
    <t>Anil.Kota@sprint.com</t>
  </si>
  <si>
    <t>Vamsi.Krishna@sprint.com</t>
  </si>
  <si>
    <t>Sangeetha.Krishnamurthi@sprint.com</t>
  </si>
  <si>
    <t>Soujanya.Krothappli@sprint.com</t>
  </si>
  <si>
    <t>Kaustubh.Kulkarni@sprint.com</t>
  </si>
  <si>
    <t>Sachin.R.Kulshekar@sprint.com</t>
  </si>
  <si>
    <t>Manish.X2.Kumar@sprint.com</t>
  </si>
  <si>
    <t>Pradeep.P.Kumar@sprint.com</t>
  </si>
  <si>
    <t>Uma.Kumar@sprint.com</t>
  </si>
  <si>
    <t>Awadhesh.Kumar@sprint.com</t>
  </si>
  <si>
    <t>Rahul.Kumar@sprint.com</t>
  </si>
  <si>
    <t>Ramesh.Kumar@sprint.com</t>
  </si>
  <si>
    <t>Susheel.Kumar@sprint.com</t>
  </si>
  <si>
    <t>Ritika.Kumari@sprint.com</t>
  </si>
  <si>
    <t>Sindhu.Kumari@sprint.com</t>
  </si>
  <si>
    <t>Revathi.K@sprint.com</t>
  </si>
  <si>
    <t>Sudheer.Kurelli@sprint.com</t>
  </si>
  <si>
    <t>Prashanth.Kusha@sprint.com</t>
  </si>
  <si>
    <t>Manohar.X.Kyathsandra@sprint.com</t>
  </si>
  <si>
    <t>Vijaykumar.Ladke@sprint.com</t>
  </si>
  <si>
    <t>Karlonikko.Ladores@sprint.com</t>
  </si>
  <si>
    <t>Deepak.Lalu@sprint.com</t>
  </si>
  <si>
    <t>Diego.Laranjeira@sprint.com</t>
  </si>
  <si>
    <t>Alvin.Laude@sprint.com</t>
  </si>
  <si>
    <t>Efren.Laylay@sprint.com</t>
  </si>
  <si>
    <t>Meredith.X.Leach@sprint.com</t>
  </si>
  <si>
    <t>Emmanuel.Leano@sprint.com</t>
  </si>
  <si>
    <t>Tanya.Lei@sprint.com</t>
  </si>
  <si>
    <t>Nathaniel.Leonardo@sprint.com</t>
  </si>
  <si>
    <t>Filipi.Lima@sprint.com</t>
  </si>
  <si>
    <t>Karlted.Limfueco@sprint.com</t>
  </si>
  <si>
    <t>Dharmendra.Lineswala@sprint.com</t>
  </si>
  <si>
    <t>Jesus.Lising@sprint.com</t>
  </si>
  <si>
    <t>Ruchelle.Liu@sprint.com</t>
  </si>
  <si>
    <t>Aleson.Llanes@sprint.com</t>
  </si>
  <si>
    <t>anika.llarina@sprint.com</t>
  </si>
  <si>
    <t>Lovely.Llorera@sprint.com</t>
  </si>
  <si>
    <t>Ella.Lobrido@sprint.com</t>
  </si>
  <si>
    <t>Jerome.Luague@sprint.com</t>
  </si>
  <si>
    <t>Tiago.S.Lucas@sprint.com</t>
  </si>
  <si>
    <t>Monglinh.Luu@sprint.com</t>
  </si>
  <si>
    <t>Vijaya.Maan@sprint.com</t>
  </si>
  <si>
    <t>Cliford.Macyee@sprint.com</t>
  </si>
  <si>
    <t>Marwin.Macalanda@sprint.com</t>
  </si>
  <si>
    <t>Luciano.Machado@sprint.com</t>
  </si>
  <si>
    <t>Elilyndon.Madrid@sprint.com</t>
  </si>
  <si>
    <t>Christianjay.Madronio@sprint.com</t>
  </si>
  <si>
    <t>Christianrico.Magat@sprint.com</t>
  </si>
  <si>
    <t>Jankerwin.Magbuhos@sprint.com</t>
  </si>
  <si>
    <t>Emalyn.Magpantay@sprint.com</t>
  </si>
  <si>
    <t>Sangita.Maiti@sprint.com</t>
  </si>
  <si>
    <t>Herbert.Malabanan@sprint.com</t>
  </si>
  <si>
    <t>Michael.Maldo@sprint.com</t>
  </si>
  <si>
    <t>Jefry.Mallapre@sprint.com</t>
  </si>
  <si>
    <t>Ivanross.Manalo@sprint.com</t>
  </si>
  <si>
    <t>Jerry.Manaloto@sprint.com</t>
  </si>
  <si>
    <t>Rizzajoy.Mancelita@sprint.com</t>
  </si>
  <si>
    <t>Pradeep.Mane@sprint.com</t>
  </si>
  <si>
    <t>Showndharyaa.Manivannan@sprint.com</t>
  </si>
  <si>
    <t>Sneha.Manjunath@sprint.com</t>
  </si>
  <si>
    <t>Daniel.Marcosjr@sprint.com</t>
  </si>
  <si>
    <t>Navin.Marihal@sprint.com</t>
  </si>
  <si>
    <t>Enio.Marques@sprint.com</t>
  </si>
  <si>
    <t>Ismael.Martin@sprint.com</t>
  </si>
  <si>
    <t>Gilberto.Cortes@sprint.com</t>
  </si>
  <si>
    <t>Jeff.G.Marye@sprint.com</t>
  </si>
  <si>
    <t>Melvin.Mati-Ong@sprint.com</t>
  </si>
  <si>
    <t>Pedro.Matos@sprint.com</t>
  </si>
  <si>
    <t>Felipe.Mattos@sprint.com</t>
  </si>
  <si>
    <t>Dona.Mauricio@sprint.com</t>
  </si>
  <si>
    <t>Timothy.McCann@sprint.com</t>
  </si>
  <si>
    <t>Richard.McNiff@sprint.com</t>
  </si>
  <si>
    <t>Joao.Medeiros@sprint.com</t>
  </si>
  <si>
    <t>Marina.Medeiros@sprint.com</t>
  </si>
  <si>
    <t>Prathviraj.Meenkeri@sprint.com</t>
  </si>
  <si>
    <t>Vidushi.Mehra@sprint.com</t>
  </si>
  <si>
    <t>Jaladhi.Mehta@sprint.com</t>
  </si>
  <si>
    <t>Keerthi.Mekala@sprint.com</t>
  </si>
  <si>
    <t>Patrick.Mello@sprint.com</t>
  </si>
  <si>
    <t>Marco.Melo@sprint.com</t>
  </si>
  <si>
    <t>Cris.Mendoza@sprint.com</t>
  </si>
  <si>
    <t>Jerwynkyles.Mendoza@sprint.com</t>
  </si>
  <si>
    <t>Rafael.Cassolato@sprint.com</t>
  </si>
  <si>
    <t>Markandrew.Menguez@sprint.com</t>
  </si>
  <si>
    <t>Sangeetha.Menon@sprint.com</t>
  </si>
  <si>
    <t>Joel.Merana@sprint.com</t>
  </si>
  <si>
    <t>Robertzon.Merza@sprint.com</t>
  </si>
  <si>
    <t>Stephen.Meyer@sprint.com</t>
  </si>
  <si>
    <t>Kailas.Mhase@sprint.com</t>
  </si>
  <si>
    <t>Shaun.W.Milliken@sprint.com</t>
  </si>
  <si>
    <t>Emilio.Miranda@sprint.com</t>
  </si>
  <si>
    <t>Sandeep.X.Mishra@sprint.com</t>
  </si>
  <si>
    <t>Saswat.X.Mishra@sprint.com</t>
  </si>
  <si>
    <t>Ajit.Mishra@sprint.com</t>
  </si>
  <si>
    <t>Archana.Mishra@sprint.com</t>
  </si>
  <si>
    <t>Vincentearl.Misplacido@sprint.com</t>
  </si>
  <si>
    <t>Davidson.Mizael@sprint.com</t>
  </si>
  <si>
    <t>Jaya.Modi@sprint.com</t>
  </si>
  <si>
    <t>Monalisha.Mohapatra@sprint.com</t>
  </si>
  <si>
    <t>Carlos.A.Monteiro@sprint.com</t>
  </si>
  <si>
    <t>Juliano.Monteiro@sprint.com</t>
  </si>
  <si>
    <t>Jilliane.Montellano@sprint.com</t>
  </si>
  <si>
    <t>Monte.Montero@sprint.com</t>
  </si>
  <si>
    <t>Erico.Moraes@sprint.com</t>
  </si>
  <si>
    <t>Joseph.Morales@sprint.com</t>
  </si>
  <si>
    <t>Rodrigo.Morette@sprint.com</t>
  </si>
  <si>
    <t>Shaik.Moulali@sprint.com</t>
  </si>
  <si>
    <t>Keerthi.Mudiganti@sprint.com</t>
  </si>
  <si>
    <t>Ajay.X.Mukhopadhyay@sprint.com</t>
  </si>
  <si>
    <t>Bindya.Muraleedharan@sprint.com</t>
  </si>
  <si>
    <t>Mahalakshmi.Muruganandam@sprint.com</t>
  </si>
  <si>
    <t>Angela.Mutuc@sprint.com</t>
  </si>
  <si>
    <t>Julynie.Mutuc@sprint.com</t>
  </si>
  <si>
    <t>Sreevara.Mysore@sprint.com</t>
  </si>
  <si>
    <t>Prathibha.NC@sprint.com</t>
  </si>
  <si>
    <t>Rameshbabu.Nk@sprint.com</t>
  </si>
  <si>
    <t>Amal.Nag@sprint.com</t>
  </si>
  <si>
    <t>Vanipratyusha.Nagaragiri@sprint.com</t>
  </si>
  <si>
    <t>Ameya.Naik@sprint.com</t>
  </si>
  <si>
    <t>Anand.Nair@sprint.com</t>
  </si>
  <si>
    <t>Vani.Nallabothula@sprint.com</t>
  </si>
  <si>
    <t>Premkumar.Namasivayam@sprint.com</t>
  </si>
  <si>
    <t>Murali.Nampally@sprint.com</t>
  </si>
  <si>
    <t>Jyoti.Nanda@sprint.com</t>
  </si>
  <si>
    <t>mharion.natividad@sprint.com</t>
  </si>
  <si>
    <t>Robyn.Cohen@sprint.com</t>
  </si>
  <si>
    <t>William.Navarro@sprint.com</t>
  </si>
  <si>
    <t>Vidyashri.Navi@sprint.com</t>
  </si>
  <si>
    <t>Wesley.Nery@sprint.com</t>
  </si>
  <si>
    <t>Vicente.Neto@sprint.com</t>
  </si>
  <si>
    <t>Lucas.Nogueira@sprint.com</t>
  </si>
  <si>
    <t>Fernanda.Noleto@sprint.com</t>
  </si>
  <si>
    <t>William.Nowlin@sprint.com</t>
  </si>
  <si>
    <t>Karthik.Ns@sprint.com</t>
  </si>
  <si>
    <t>Khatrinaalizon.Nucom@sprint.com</t>
  </si>
  <si>
    <t>Jerine.Nulud@sprint.com</t>
  </si>
  <si>
    <t>Jaredchristopher.O@sprint.com</t>
  </si>
  <si>
    <t>Jerry.Okeefe@sprint.com</t>
  </si>
  <si>
    <t>Danilo.Oliveira@sprint.com</t>
  </si>
  <si>
    <t>Vinicius.Oliveira@sprint.com</t>
  </si>
  <si>
    <t>Arrian.Ordonez@sprint.com</t>
  </si>
  <si>
    <t>Melvinjoey.Ortaleza@sprint.com</t>
  </si>
  <si>
    <t>Nizzamarie.Ortiz@sprint.com</t>
  </si>
  <si>
    <t>Premith.Pc@sprint.com</t>
  </si>
  <si>
    <t>Mahaboob.Basha@sprint.com</t>
  </si>
  <si>
    <t>Padmavathy.P@sprint.com</t>
  </si>
  <si>
    <t>Pavankumar.P@sprint.com</t>
  </si>
  <si>
    <t>Jestoni.Padayao@sprint.com</t>
  </si>
  <si>
    <t>Michaelmark.Paderon@sprint.com</t>
  </si>
  <si>
    <t>Vernie.Padilla@sprint.com</t>
  </si>
  <si>
    <t>Kirankrishnan.Padmakumar@sprint.com</t>
  </si>
  <si>
    <t>Vinay.Pai@sprint.com</t>
  </si>
  <si>
    <t>Praveen.Palempalli@sprint.com</t>
  </si>
  <si>
    <t>Raymond.Paliza@sprint.com</t>
  </si>
  <si>
    <t>Amit.Panda@sprint.com</t>
  </si>
  <si>
    <t>Sweta.Pandey@sprint.com</t>
  </si>
  <si>
    <t>Nisha.Pandey@sprint.com</t>
  </si>
  <si>
    <t>Kanchan.Pant@sprint.com</t>
  </si>
  <si>
    <t>Hari.Papaguppam@sprint.com</t>
  </si>
  <si>
    <t>Randy.Paradero@sprint.com</t>
  </si>
  <si>
    <t>Bhuvaneswari.Paramasivam@sprint.com</t>
  </si>
  <si>
    <t>Sumedha.Parsewar@sprint.com</t>
  </si>
  <si>
    <t>Sajid.Pathan@sprint.com</t>
  </si>
  <si>
    <t>Abhinandan.Patil@sprint.com</t>
  </si>
  <si>
    <t>Saket.Patil@sprint.com</t>
  </si>
  <si>
    <t>Vijayalakshmi.Patil@sprint.com</t>
  </si>
  <si>
    <t>Naveen.Patiyam@sprint.com</t>
  </si>
  <si>
    <t>Srikanth.Patloala@sprint.com</t>
  </si>
  <si>
    <t>Venkateswara.Paturi@sprint.com</t>
  </si>
  <si>
    <t>Jilmon.Paulose@sprint.com</t>
  </si>
  <si>
    <t>Ashish.Pedgaonkar@sprint.com</t>
  </si>
  <si>
    <t>Henrique.Pedroni@sprint.com</t>
  </si>
  <si>
    <t>Michaeljoshua.Pena@sprint.com</t>
  </si>
  <si>
    <t>Aparna.Peram@sprint.com</t>
  </si>
  <si>
    <t>Fabiano.Pereira@sprint.com</t>
  </si>
  <si>
    <t>Fernando.Pereira@sprint.com</t>
  </si>
  <si>
    <t>Lavita.Pereira@sprint.com</t>
  </si>
  <si>
    <t>Sujata.Peri@sprint.com</t>
  </si>
  <si>
    <t>Carlos.Perri@sprint.com</t>
  </si>
  <si>
    <t>Bastin.Pi@sprint.com</t>
  </si>
  <si>
    <t>Cydeleiyzza.Pillas@sprint.com</t>
  </si>
  <si>
    <t>Alexandre.Pimentel@sprint.com</t>
  </si>
  <si>
    <t>Alfredo.Pimentel@sprint.com</t>
  </si>
  <si>
    <t>Ruffa.Pingol@sprint.com</t>
  </si>
  <si>
    <t>Edson.Pinheiro@sprint.com</t>
  </si>
  <si>
    <t>Murali.Pinjala@sprint.com</t>
  </si>
  <si>
    <t>Anusha.Pinnamareddy@sprint.com</t>
  </si>
  <si>
    <t>Nishaj.Poduval@sprint.com</t>
  </si>
  <si>
    <t>dana.policarpio@sprint.com</t>
  </si>
  <si>
    <t>Mario.Ponciano@sprint.com</t>
  </si>
  <si>
    <t>Sunil.Pothuraju@sprint.com</t>
  </si>
  <si>
    <t>Robert.Prabhu@sprint.com</t>
  </si>
  <si>
    <t>Abhishek.Prakash@sprint.com</t>
  </si>
  <si>
    <t>Gyan.Prakash@sprint.com</t>
  </si>
  <si>
    <t>Prasad1.Donadula@sprint.com</t>
  </si>
  <si>
    <t>Hari.Prasad@sprint.com</t>
  </si>
  <si>
    <t>Tiago.Prestes@sprint.com</t>
  </si>
  <si>
    <t>Oliver.Prudente@sprint.com</t>
  </si>
  <si>
    <t>Monaarchanaauxilia.Pudota@sprint.com</t>
  </si>
  <si>
    <t>Rajiv.Puhan@sprint.com</t>
  </si>
  <si>
    <t>Lokesh.Purohit@sprint.com</t>
  </si>
  <si>
    <t>Deepika.Purushan@sprint.com</t>
  </si>
  <si>
    <t>Michael.Racca@sprint.com</t>
  </si>
  <si>
    <t>Pradeep.Radhakrishnan@sprint.com</t>
  </si>
  <si>
    <t>Kamalesh.Raghu@sprint.com</t>
  </si>
  <si>
    <t>Abdul.Rahiman@sprint.com</t>
  </si>
  <si>
    <t>Sankararao.Rajamandri@sprint.com</t>
  </si>
  <si>
    <t>Jothikrishnan.Rajendren@sprint.com</t>
  </si>
  <si>
    <t>Vysyaraju.Raju@sprint.com</t>
  </si>
  <si>
    <t>Raghu.Ramachandra@sprint.com</t>
  </si>
  <si>
    <t>Saravanakumar.Ramaraj@sprint.com</t>
  </si>
  <si>
    <t>Maria.RamirezMorales@sprint.com</t>
  </si>
  <si>
    <t>Jefferson.R.Ramos@sprint.com</t>
  </si>
  <si>
    <t>Joseph.Ramos@sprint.com</t>
  </si>
  <si>
    <t>Nimrod.Ranes@sprint.com</t>
  </si>
  <si>
    <t>Rajesh.Ranganathan@sprint.com</t>
  </si>
  <si>
    <t>Avinash.Rangari@sprint.com</t>
  </si>
  <si>
    <t>Puneet.Rangher@sprint.com</t>
  </si>
  <si>
    <t>Ariannelougrace.Ranillo@sprint.com</t>
  </si>
  <si>
    <t>Hemantha.Rao@sprint.com</t>
  </si>
  <si>
    <t>Udhaya.S.Rao@sprint.com</t>
  </si>
  <si>
    <t>Marckay.Rasco@sprint.com</t>
  </si>
  <si>
    <t>Sowmya.Rathnakar@sprint.com</t>
  </si>
  <si>
    <t>Mario.Rayala@sprint.com</t>
  </si>
  <si>
    <t>Clarkkeen.Raymundo@sprint.com</t>
  </si>
  <si>
    <t>Prathap.Mulakkayala@sprint.com</t>
  </si>
  <si>
    <t>Ramaravi.Reddy@sprint.com</t>
  </si>
  <si>
    <t>Venkata.Reddy@sprint.com</t>
  </si>
  <si>
    <t>Chandrasekhar.N.Reddy@sprint.com</t>
  </si>
  <si>
    <t>Sandeep.Reddy@sprint.com</t>
  </si>
  <si>
    <t>Srinivasarao.Regula@sprint.com</t>
  </si>
  <si>
    <t>Leonardo.Reinehr@sprint.com</t>
  </si>
  <si>
    <t>Monaliza.Relleve@sprint.com</t>
  </si>
  <si>
    <t>Venkatesan.X.Rengarajan@sprint.com</t>
  </si>
  <si>
    <t>Joel.Requez@sprint.com</t>
  </si>
  <si>
    <t>Mikhail.Revita@sprint.com</t>
  </si>
  <si>
    <t>Rolando.Rez@sprint.com</t>
  </si>
  <si>
    <t>Ilakkiya.Rl@sprint.com</t>
  </si>
  <si>
    <t>Leandro.Rocha@sprint.com</t>
  </si>
  <si>
    <t>Diego.Rodovalho@sprint.com</t>
  </si>
  <si>
    <t>Kelsen.Rodrigues@sprint.com</t>
  </si>
  <si>
    <t>Jeremiahjohn.Roldan@sprint.com</t>
  </si>
  <si>
    <t>Theamarie.Romulo@sprint.com</t>
  </si>
  <si>
    <t>Jaderalph.Rosita@sprint.com</t>
  </si>
  <si>
    <t>Debashish.Rout@sprint.com</t>
  </si>
  <si>
    <t>Bijan.Routray@sprint.com</t>
  </si>
  <si>
    <t>Johannpaulo.Ruste@sprint.com</t>
  </si>
  <si>
    <t>Uday.Singh@sprint.com</t>
  </si>
  <si>
    <t>Sangeetha.S@sprint.com</t>
  </si>
  <si>
    <t>Selma.Sabiao@sprint.com</t>
  </si>
  <si>
    <t>Maheswar.Sahu@sprint.com</t>
  </si>
  <si>
    <t>Arun.Sairajan@sprint.com</t>
  </si>
  <si>
    <t>Mark.Salarda@sprint.com</t>
  </si>
  <si>
    <t>Salazar.Noel@sprint.com</t>
  </si>
  <si>
    <t>Franzvincent.Salita@sprint.com</t>
  </si>
  <si>
    <t>Rene.Salles@sprint.com</t>
  </si>
  <si>
    <t>Louielyn.Salming@sprint.com</t>
  </si>
  <si>
    <t>Uanderson.Salvi@sprint.com</t>
  </si>
  <si>
    <t>Pedro.Sampietri@sprint.com</t>
  </si>
  <si>
    <t>Abraham.Samuel@sprint.com</t>
  </si>
  <si>
    <t>Sarah.Sandoval@sprint.com</t>
  </si>
  <si>
    <t>Marbelito.Sanidad@sprint.com</t>
  </si>
  <si>
    <t>Mauricio.Santana@sprint.com</t>
  </si>
  <si>
    <t>Anmariajeannette.Santos@sprint.com</t>
  </si>
  <si>
    <t>Italo.Santos@sprint.com</t>
  </si>
  <si>
    <t>Jeffrey.Santos@sprint.com</t>
  </si>
  <si>
    <t>John.Santos@sprint.com</t>
  </si>
  <si>
    <t>Markalvin.Santos@sprint.com</t>
  </si>
  <si>
    <t>Matheus.Santos@sprint.com</t>
  </si>
  <si>
    <t>Roberta.Santos@sprint.com</t>
  </si>
  <si>
    <t>Rodrigo.Santos@sprint.com</t>
  </si>
  <si>
    <t>Fabiano.Sardinha@sprint.com</t>
  </si>
  <si>
    <t>Mariaconcepcion.Sarmiento@sprint.com</t>
  </si>
  <si>
    <t>Keerti.Sarode@sprint.com</t>
  </si>
  <si>
    <t>Bruno.Sarri@sprint.com</t>
  </si>
  <si>
    <t>Vikkram.Sasidharan@sprint.com</t>
  </si>
  <si>
    <t>Abhishek.Saxena@sprint.com</t>
  </si>
  <si>
    <t>Baseem.I.Sayyed@sprint.com</t>
  </si>
  <si>
    <t>Marcelo.Scarazzatti@sprint.com</t>
  </si>
  <si>
    <t>Ricardo.Schivel@sprint.com</t>
  </si>
  <si>
    <t>Jody.Schraden@sprint.com</t>
  </si>
  <si>
    <t>Rafael.Sega@sprint.com</t>
  </si>
  <si>
    <t>Andre.Serafim@sprint.com</t>
  </si>
  <si>
    <t>Danerlou.Serrano@sprint.com</t>
  </si>
  <si>
    <t>tarcisio.sesso@sprint.com</t>
  </si>
  <si>
    <t>Anu.Sethu@sprint.com</t>
  </si>
  <si>
    <t>Preetee.Shah@sprint.com</t>
  </si>
  <si>
    <t>Rajesh.Shameer@sprint.com</t>
  </si>
  <si>
    <t>Ambaarish.Shanmugam@sprint.com</t>
  </si>
  <si>
    <t>Anjali.Sharma@sprint.com</t>
  </si>
  <si>
    <t>Gagan.Sharma@sprint.com</t>
  </si>
  <si>
    <t>Priya.X.Sharma@sprint.com</t>
  </si>
  <si>
    <t>pavan.shetty@sprint.com</t>
  </si>
  <si>
    <t>Aarti.Shikhare@sprint.com</t>
  </si>
  <si>
    <t>Anderson.Shiota@sprint.com</t>
  </si>
  <si>
    <t>Raghavendra.Siddappa@sprint.com</t>
  </si>
  <si>
    <t>Anil.Siddaveeraiah@sprint.com</t>
  </si>
  <si>
    <t>Parveen.Siddique@sprint.com</t>
  </si>
  <si>
    <t>Brunno.Silva@sprint.com</t>
  </si>
  <si>
    <t>Gustavo.Silva@sprint.com</t>
  </si>
  <si>
    <t>Jose.Silva@sprint.com</t>
  </si>
  <si>
    <t>Kellen.Silva@sprint.com</t>
  </si>
  <si>
    <t>Suellen.Silva@sprint.com</t>
  </si>
  <si>
    <t>Tainah.Silva@sprint.com</t>
  </si>
  <si>
    <t>Erik.Simoes@sprint.com</t>
  </si>
  <si>
    <t>Abhishek.K4.Singh@sprint.com</t>
  </si>
  <si>
    <t>Mayank.Singh@sprint.com</t>
  </si>
  <si>
    <t>Ravi.Singh@sprint.com</t>
  </si>
  <si>
    <t>Abhishek.X.Sinha@sprint.com</t>
  </si>
  <si>
    <t>Preeti.Sinha@sprint.com</t>
  </si>
  <si>
    <t>Pratik.Sinha@sprint.com</t>
  </si>
  <si>
    <t>Nandipati.Sirisha@sprint.com</t>
  </si>
  <si>
    <t>Manasa.Somashekar@sprint.com</t>
  </si>
  <si>
    <t>Carmichael.Soria@sprint.com</t>
  </si>
  <si>
    <t>Flavia.Souza@sprint.com</t>
  </si>
  <si>
    <t>Winderson.Souza@sprint.com</t>
  </si>
  <si>
    <t>Jose.Spagnollo@sprint.com</t>
  </si>
  <si>
    <t>Sajit.Sridharan@sprint.com</t>
  </si>
  <si>
    <t>Robert.Charles@sprint.com</t>
  </si>
  <si>
    <t>Richardrey.Staana@sprint.com</t>
  </si>
  <si>
    <t>james.j.staffieri@sprint.com</t>
  </si>
  <si>
    <t>Juliusraymond.Suarez@sprint.com</t>
  </si>
  <si>
    <t>Balakrishnan.Subramanian@sprint.com</t>
  </si>
  <si>
    <t>Masthansha.Syed@sprint.com</t>
  </si>
  <si>
    <t>Muqtar.Syed@sprint.com</t>
  </si>
  <si>
    <t>Phaneendra.Tadinada@sprint.com</t>
  </si>
  <si>
    <t>Jr.Tadlas@sprint.com</t>
  </si>
  <si>
    <t>Markian.Tan@sprint.com</t>
  </si>
  <si>
    <t>Menachen.Tan@sprint.com</t>
  </si>
  <si>
    <t>Garry.Tangalin@sprint.com</t>
  </si>
  <si>
    <t>Othello.Tanjoco@sprint.com</t>
  </si>
  <si>
    <t>Nover.Tapel@sprint.com</t>
  </si>
  <si>
    <t>Mallikarjun.Teli@sprint.com</t>
  </si>
  <si>
    <t>Jeankate.Templonuevo@sprint.com</t>
  </si>
  <si>
    <t>Onkar.Thakur@sprint.com</t>
  </si>
  <si>
    <t>Suresh.Thamberi@sprint.com</t>
  </si>
  <si>
    <t>Santha.Thandu@sprint.com</t>
  </si>
  <si>
    <t>Bharat.K.Thota@sprint.com</t>
  </si>
  <si>
    <t>Markanthony.Tibo-Oc@sprint.com</t>
  </si>
  <si>
    <t>Bernadette.Tomacruz@sprint.com</t>
  </si>
  <si>
    <t>Gregory.Toon@sprint.com</t>
  </si>
  <si>
    <t>Sandeep.G.Trambadia@sprint.com</t>
  </si>
  <si>
    <t>Gregorio.Tramontina@sprint.com</t>
  </si>
  <si>
    <t>Roni.Trento@sprint.com</t>
  </si>
  <si>
    <t>Sachisma.Tripathy@sprint.com</t>
  </si>
  <si>
    <t>Avani.Trivedi@sprint.com</t>
  </si>
  <si>
    <t>Spoorthi.Ts@sprint.com</t>
  </si>
  <si>
    <t>Lakshmi.Tulasi@sprint.com</t>
  </si>
  <si>
    <t>Anjali.Uk@sprint.com</t>
  </si>
  <si>
    <t>Janani.V@sprint.com</t>
  </si>
  <si>
    <t>Aniket.Vaidya@sprint.com</t>
  </si>
  <si>
    <t>Veerendra.Vaitla@sprint.com</t>
  </si>
  <si>
    <t>Satya.Vallabhu@sprint.com</t>
  </si>
  <si>
    <t>Deepika.Vanteru@sprint.com</t>
  </si>
  <si>
    <t>Alvingeronimo.Vargas@sprint.com</t>
  </si>
  <si>
    <t>Rashi.Vasalya@sprint.com</t>
  </si>
  <si>
    <t>Srisatya.Vasamsetty@sprint.com</t>
  </si>
  <si>
    <t>purushotham.veeregowda@sprint.com</t>
  </si>
  <si>
    <t>Sai.Velivela@sprint.com</t>
  </si>
  <si>
    <t>Ashokkumar.Vennamalla@sprint.com</t>
  </si>
  <si>
    <t>dawn.venzon@sprint.com</t>
  </si>
  <si>
    <t>Sanjiv.Verma@sprint.com</t>
  </si>
  <si>
    <t>Joao.Vicentini@sprint.com</t>
  </si>
  <si>
    <t>Joao.Viegas@sprint.com</t>
  </si>
  <si>
    <t>Diego.Villalon@sprint.com</t>
  </si>
  <si>
    <t>Shielamarie.Villaluz@sprint.com</t>
  </si>
  <si>
    <t>Ryandexter.Villamayor@sprint.com</t>
  </si>
  <si>
    <t>Justinpatrick.Villanueva@sprint.com</t>
  </si>
  <si>
    <t>Ron.Villanueva@sprint.com</t>
  </si>
  <si>
    <t>Joshua.Villarroya@sprint.com</t>
  </si>
  <si>
    <t>Thota.Vinitha@sprint.com</t>
  </si>
  <si>
    <t>Manpreet.Vohra@sprint.com</t>
  </si>
  <si>
    <t>Mallikarjun.Vusirikala@sprint.com</t>
  </si>
  <si>
    <t>Anand.Walekar@sprint.com</t>
  </si>
  <si>
    <t>Ryan.G.Webb@sprint.com</t>
  </si>
  <si>
    <t>Salley.Wilson@sprint.com</t>
  </si>
  <si>
    <t>Staci.Wolkey@sprint.com</t>
  </si>
  <si>
    <t>Donald.W.Wooten@sprint.com</t>
  </si>
  <si>
    <t>rob.a.wulfert@sprint.com</t>
  </si>
  <si>
    <t>Rafael.Yada@sprint.com</t>
  </si>
  <si>
    <t>Maicom.Yamakishi@sprint.com</t>
  </si>
  <si>
    <t>Krishna.Yekkala@sprint.com</t>
  </si>
  <si>
    <t>Koti.Yeruva@sprint.com</t>
  </si>
  <si>
    <t>Rafael.Zago@sprint.com</t>
  </si>
  <si>
    <t>Ronald.Zaide@sprint.com</t>
  </si>
  <si>
    <t>ARJUN BABU</t>
  </si>
  <si>
    <t>SUMITHRA MUNINARAYANAPPA</t>
  </si>
  <si>
    <t>SN_P100XZ</t>
  </si>
  <si>
    <t>CRUZ, CARLO</t>
  </si>
  <si>
    <t>Babu, Arjun P</t>
  </si>
  <si>
    <t>Muninarayanappa, Sumithra X</t>
  </si>
  <si>
    <t>SN_057660</t>
  </si>
  <si>
    <t>994532314</t>
  </si>
  <si>
    <t>823800626</t>
  </si>
  <si>
    <t>tn500708</t>
  </si>
  <si>
    <t>Jose Fabio Rodrigues/Brazil/IBM</t>
  </si>
  <si>
    <t>Jose.Paula@sprint.com</t>
  </si>
  <si>
    <t>SN_P100XY</t>
  </si>
  <si>
    <t>994564132</t>
  </si>
  <si>
    <t>Reodique</t>
  </si>
  <si>
    <t>Dominique</t>
  </si>
  <si>
    <t>823800629</t>
  </si>
  <si>
    <t>Dominique Reodique/Philippines/IBM</t>
  </si>
  <si>
    <t>SN_P100XW</t>
  </si>
  <si>
    <t>994226737</t>
  </si>
  <si>
    <t>Rome</t>
  </si>
  <si>
    <t>Robert Julian</t>
  </si>
  <si>
    <t>823800628</t>
  </si>
  <si>
    <t>Robert Julian Rome/Philippines/IBM</t>
  </si>
  <si>
    <t>KRITIKA TIWARI</t>
  </si>
  <si>
    <t>MURILLO BARQUERO Invoice resource</t>
  </si>
  <si>
    <t>SN_058068</t>
  </si>
  <si>
    <t>994188105</t>
  </si>
  <si>
    <t>Victor</t>
  </si>
  <si>
    <t>823800636</t>
  </si>
  <si>
    <t>fc522219</t>
  </si>
  <si>
    <t>Victor Morais/Brazil/IBM</t>
  </si>
  <si>
    <t>xq717980</t>
  </si>
  <si>
    <t>hl673314</t>
  </si>
  <si>
    <t>Victor.Pereira@sprint.com</t>
  </si>
  <si>
    <t>Dominique.Reodique@sprint.com</t>
  </si>
  <si>
    <t>Robertjulian.Rome@sprint.com</t>
  </si>
  <si>
    <t>DOMINIQUE REODIQUE</t>
  </si>
  <si>
    <t>Fadallan, Riodeos X</t>
  </si>
  <si>
    <t>SN_0582D7</t>
  </si>
  <si>
    <t>994135140</t>
  </si>
  <si>
    <t>Arnipalli</t>
  </si>
  <si>
    <t>Rama Krishna</t>
  </si>
  <si>
    <t>823800638</t>
  </si>
  <si>
    <t>ki559660</t>
  </si>
  <si>
    <t>Ramakrishna Arnipalli09/India/IBM</t>
  </si>
  <si>
    <t>SN_P01713</t>
  </si>
  <si>
    <t>994516841</t>
  </si>
  <si>
    <t>Cascasan</t>
  </si>
  <si>
    <t>823800640</t>
  </si>
  <si>
    <t>lo537326</t>
  </si>
  <si>
    <t>Raymond B Cascasan/Philippines/IBM</t>
  </si>
  <si>
    <t>Carlo R. Cruz/Philippines/IBM</t>
  </si>
  <si>
    <t>Ramakrishna.Arnipalli@sprint.com</t>
  </si>
  <si>
    <t>raymond.cascasan@sprint.com</t>
  </si>
  <si>
    <t>RAYMOND  CASCASAN</t>
  </si>
  <si>
    <t>Cascasan, Raymond B</t>
  </si>
  <si>
    <t>SN_087838</t>
  </si>
  <si>
    <t>994789853</t>
  </si>
  <si>
    <t>Edilson</t>
  </si>
  <si>
    <t>823800649</t>
  </si>
  <si>
    <t>om552468</t>
  </si>
  <si>
    <t>Edilson Esteves Faria/Brazil/IBM</t>
  </si>
  <si>
    <t>SN_036631</t>
  </si>
  <si>
    <t>994096274</t>
  </si>
  <si>
    <t>Nidhi</t>
  </si>
  <si>
    <t>823800644</t>
  </si>
  <si>
    <t>ze688103</t>
  </si>
  <si>
    <t>Nidhi K Gupta/India/IBM</t>
  </si>
  <si>
    <t>SN_059814</t>
  </si>
  <si>
    <t>994717183</t>
  </si>
  <si>
    <t>Patojoshi</t>
  </si>
  <si>
    <t>823800643</t>
  </si>
  <si>
    <t>gh657940</t>
  </si>
  <si>
    <t>Monalisa S Patojoshi/India/IBM</t>
  </si>
  <si>
    <t>994333221</t>
  </si>
  <si>
    <t>Yarra</t>
  </si>
  <si>
    <t>823800647</t>
  </si>
  <si>
    <t>Edilson.Faria@sprint.com</t>
  </si>
  <si>
    <t>Nidhi.Gupta@sprint.com</t>
  </si>
  <si>
    <t>Monalisa.Patojoshi@sprint.com</t>
  </si>
  <si>
    <t>MONALISA PATOJOSHI</t>
  </si>
  <si>
    <t>Patojoshi, Monalisa S</t>
  </si>
  <si>
    <t>994274360</t>
  </si>
  <si>
    <t>Raga</t>
  </si>
  <si>
    <t>Vasu</t>
  </si>
  <si>
    <t>823800657</t>
  </si>
  <si>
    <t>994544937</t>
  </si>
  <si>
    <t>Deepak Kumar</t>
  </si>
  <si>
    <t>823800654</t>
  </si>
  <si>
    <t>kl046477</t>
  </si>
  <si>
    <t>SN_05547D</t>
  </si>
  <si>
    <t>994761566</t>
  </si>
  <si>
    <t>Sarulkar</t>
  </si>
  <si>
    <t>823800656</t>
  </si>
  <si>
    <t>Rupali Sarulkar/India/IBM</t>
  </si>
  <si>
    <t>ya013875</t>
  </si>
  <si>
    <t>SN_C18749</t>
  </si>
  <si>
    <t>994122930</t>
  </si>
  <si>
    <t>Anonuevo</t>
  </si>
  <si>
    <t>Jerick</t>
  </si>
  <si>
    <t>823800651</t>
  </si>
  <si>
    <t>nq857301</t>
  </si>
  <si>
    <t>Jerick Anonuevo/Philippines/Contr/IBM</t>
  </si>
  <si>
    <t>SN_X91993</t>
  </si>
  <si>
    <t>994811045</t>
  </si>
  <si>
    <t>Descallar</t>
  </si>
  <si>
    <t>Homer</t>
  </si>
  <si>
    <t>823800650</t>
  </si>
  <si>
    <t>az347216</t>
  </si>
  <si>
    <t>Homer C Descallar/Philippines/IBM</t>
  </si>
  <si>
    <t>SN_059328</t>
  </si>
  <si>
    <t>994906765</t>
  </si>
  <si>
    <t>Saul</t>
  </si>
  <si>
    <t>823800653</t>
  </si>
  <si>
    <t>po470796</t>
  </si>
  <si>
    <t>Saul Chi/Mexico/IBM</t>
  </si>
  <si>
    <t>Srujana</t>
  </si>
  <si>
    <t>Deepakkumar.Rout@sprint.com</t>
  </si>
  <si>
    <t>Sudheer.Yarra@sprint.com</t>
  </si>
  <si>
    <t>Jerick.Anonuevo@sprint.com</t>
  </si>
  <si>
    <t>Homer.Descallar@sprint.com</t>
  </si>
  <si>
    <t>Saul.Gonzalez@sprint.com</t>
  </si>
  <si>
    <t>Yarra, Sudheer X</t>
  </si>
  <si>
    <t>Descallar, Homer X</t>
  </si>
  <si>
    <t>HOMER DESCALLAR</t>
  </si>
  <si>
    <t>994072774</t>
  </si>
  <si>
    <t>Kancharla</t>
  </si>
  <si>
    <t>823800670</t>
  </si>
  <si>
    <t>ew718334</t>
  </si>
  <si>
    <t>Kiran T Kancharla/India/IBM</t>
  </si>
  <si>
    <t>SN_00120C</t>
  </si>
  <si>
    <t>994124360</t>
  </si>
  <si>
    <t>Kumaresan</t>
  </si>
  <si>
    <t>Gowthaman</t>
  </si>
  <si>
    <t>823800671</t>
  </si>
  <si>
    <t>bg438525</t>
  </si>
  <si>
    <t>Gowthaman Kumaresan/India/IBM</t>
  </si>
  <si>
    <t>SN_P100YW</t>
  </si>
  <si>
    <t>Annalyn</t>
  </si>
  <si>
    <t>823800667</t>
  </si>
  <si>
    <t>Annalyn Leonardo/Philippines/IBM</t>
  </si>
  <si>
    <t>ys043835</t>
  </si>
  <si>
    <t>SN_05482S</t>
  </si>
  <si>
    <t>994421527</t>
  </si>
  <si>
    <t>Shivashimpiger</t>
  </si>
  <si>
    <t>Poornima</t>
  </si>
  <si>
    <t>823800659</t>
  </si>
  <si>
    <t>mt424938</t>
  </si>
  <si>
    <t>Poornima Manjunath Shivashimpiger/India/IBM</t>
  </si>
  <si>
    <t>SN_148213</t>
  </si>
  <si>
    <t>994743116</t>
  </si>
  <si>
    <t>Buico</t>
  </si>
  <si>
    <t>Rociel</t>
  </si>
  <si>
    <t>823800665</t>
  </si>
  <si>
    <t>Rociel Buico/Philippines/IBM</t>
  </si>
  <si>
    <t>SN_102019</t>
  </si>
  <si>
    <t>994731969</t>
  </si>
  <si>
    <t>Perocho</t>
  </si>
  <si>
    <t>Oscar</t>
  </si>
  <si>
    <t>823800663</t>
  </si>
  <si>
    <t>Oscar Jr.P Perocho/Philippines/IBM</t>
  </si>
  <si>
    <t>sv949491</t>
  </si>
  <si>
    <t>SN_05151X</t>
  </si>
  <si>
    <t>994210393</t>
  </si>
  <si>
    <t>Thriveni</t>
  </si>
  <si>
    <t>823800660</t>
  </si>
  <si>
    <t>qw756432</t>
  </si>
  <si>
    <t>Thriveni K Thota/India/IBM</t>
  </si>
  <si>
    <t>SN_AVMG37</t>
  </si>
  <si>
    <t>Sudheer Yarra04/India/Contr/IBM</t>
  </si>
  <si>
    <t>Kiran.Kancharla@sprint.com</t>
  </si>
  <si>
    <t>Gowthaman.Kumaresan@sprint.com</t>
  </si>
  <si>
    <t>Vasu.Raga@sprint.com</t>
  </si>
  <si>
    <t>Poornima.Shivashimpiger@sprint.com</t>
  </si>
  <si>
    <t>Rupali.Sarulkar@sprint.com</t>
  </si>
  <si>
    <t>Thriveni.Thota@sprint.com</t>
  </si>
  <si>
    <t>NAGARAJ GULLAPALLI</t>
  </si>
  <si>
    <t>BKCOGAST</t>
  </si>
  <si>
    <t>SREEVARA MYSORE</t>
  </si>
  <si>
    <t>THRIVENI THOTA</t>
  </si>
  <si>
    <t>POORNIMA SHIVASHIMPIGER</t>
  </si>
  <si>
    <t>GOVINDHARAJU VYSYARAJU</t>
  </si>
  <si>
    <t>OSCAR PEROCHO JR.</t>
  </si>
  <si>
    <t>SCARAZZATTI</t>
  </si>
  <si>
    <t>ASCOGAST</t>
  </si>
  <si>
    <t>ANIKA IANA LLARINA</t>
  </si>
  <si>
    <t>ROCIEL BUICO</t>
  </si>
  <si>
    <t>CORDRY</t>
  </si>
  <si>
    <t>S3COGAST</t>
  </si>
  <si>
    <t>UDAYA RAO</t>
  </si>
  <si>
    <t>ESTEBAN</t>
  </si>
  <si>
    <t>SUDHEER YARRA</t>
  </si>
  <si>
    <t>MARTINEZ GILBERTO</t>
  </si>
  <si>
    <t>NUCOM KHATRINA ALIZON</t>
  </si>
  <si>
    <t>Anonuevo, Jerick X</t>
  </si>
  <si>
    <t>Gullapalli, Nagaraj X</t>
  </si>
  <si>
    <t>Shivashimpiger, Poornima M</t>
  </si>
  <si>
    <t>Llarina, Anika X</t>
  </si>
  <si>
    <t>Perocho, Oscar X</t>
  </si>
  <si>
    <t>Buico, Rociel X</t>
  </si>
  <si>
    <t>Kembhavi, Irfan X</t>
  </si>
  <si>
    <t>Martinez Cortes, Gilberto X</t>
  </si>
  <si>
    <t>Esteban, Melanie D</t>
  </si>
  <si>
    <t>SN_148076</t>
  </si>
  <si>
    <t>Gapuz</t>
  </si>
  <si>
    <t>Joseph Dennis</t>
  </si>
  <si>
    <t>Joseph Dennis Gapuz/Philippines/IBM</t>
  </si>
  <si>
    <t>994080517</t>
  </si>
  <si>
    <t>SN_AVMHXL</t>
  </si>
  <si>
    <t>994049357</t>
  </si>
  <si>
    <t>Vijayakumar</t>
  </si>
  <si>
    <t>Sheetal</t>
  </si>
  <si>
    <t>823800675</t>
  </si>
  <si>
    <t>by766559</t>
  </si>
  <si>
    <t>SN_147774</t>
  </si>
  <si>
    <t>994391917</t>
  </si>
  <si>
    <t>Ayroso</t>
  </si>
  <si>
    <t>823800673</t>
  </si>
  <si>
    <t>xn114047</t>
  </si>
  <si>
    <t>Raymond Ayroso/Philippines/IBM</t>
  </si>
  <si>
    <t>SN_03661J</t>
  </si>
  <si>
    <t>994778441</t>
  </si>
  <si>
    <t>Dhotre</t>
  </si>
  <si>
    <t>823800680</t>
  </si>
  <si>
    <t>nd095847</t>
  </si>
  <si>
    <t>Krishna Dhotre/India/IBM</t>
  </si>
  <si>
    <t>SN_P100YC</t>
  </si>
  <si>
    <t>994516903</t>
  </si>
  <si>
    <t>Elorcha</t>
  </si>
  <si>
    <t>Ronie</t>
  </si>
  <si>
    <t>823800674</t>
  </si>
  <si>
    <t>Ronie Elorcha/Philippines/IBM</t>
  </si>
  <si>
    <t>Sheetal.Vijayakumar@sprint.com</t>
  </si>
  <si>
    <t>Krishna.Dhotre@sprint.com</t>
  </si>
  <si>
    <t>GOWTHAMAN KUMARESAN</t>
  </si>
  <si>
    <t>RODRIGUES_DE_ANDRADE</t>
  </si>
  <si>
    <t>SN_05763F</t>
  </si>
  <si>
    <t>JOSEPH DENNIS  GAPUZ</t>
  </si>
  <si>
    <t>Elorcha, Ronie I</t>
  </si>
  <si>
    <t>Andrade, Enilton R</t>
  </si>
  <si>
    <t>SN_P100YV</t>
  </si>
  <si>
    <t>994400483</t>
  </si>
  <si>
    <t>Arevalo</t>
  </si>
  <si>
    <t>Charlott</t>
  </si>
  <si>
    <t>823800683</t>
  </si>
  <si>
    <t>yh115696</t>
  </si>
  <si>
    <t>Charlott Arevalo/Philippines/IBM</t>
  </si>
  <si>
    <t>SN_002287</t>
  </si>
  <si>
    <t>Bhatnagar</t>
  </si>
  <si>
    <t>Punit</t>
  </si>
  <si>
    <t>823800692</t>
  </si>
  <si>
    <t>Punit R Bhatnagar/India/IBM</t>
  </si>
  <si>
    <t>SN_074520</t>
  </si>
  <si>
    <t>994588321</t>
  </si>
  <si>
    <t>Galagali</t>
  </si>
  <si>
    <t>Khalil</t>
  </si>
  <si>
    <t>823800685</t>
  </si>
  <si>
    <t>Khalil Sg/India/IBM</t>
  </si>
  <si>
    <t>SN_05574P</t>
  </si>
  <si>
    <t>994070139</t>
  </si>
  <si>
    <t>Astha</t>
  </si>
  <si>
    <t>823800690</t>
  </si>
  <si>
    <t>Astha Goel/India/IBM</t>
  </si>
  <si>
    <t>994973832</t>
  </si>
  <si>
    <t>Sadineni</t>
  </si>
  <si>
    <t>Mahendra</t>
  </si>
  <si>
    <t>823800676</t>
  </si>
  <si>
    <t>bt157958</t>
  </si>
  <si>
    <t>Mahendra Sadineni/US/Contr/IBM</t>
  </si>
  <si>
    <t>SN_0546A3</t>
  </si>
  <si>
    <t>994536519</t>
  </si>
  <si>
    <t>Sravani</t>
  </si>
  <si>
    <t>Lankisetti</t>
  </si>
  <si>
    <t>Naga Sai</t>
  </si>
  <si>
    <t>823800686</t>
  </si>
  <si>
    <t>Lankisetti Naga Sai Sravani/India/IBM</t>
  </si>
  <si>
    <t>SN_0598C9</t>
  </si>
  <si>
    <t>Pooja Kaushik196/India/IBM</t>
  </si>
  <si>
    <t>SN_4G1058</t>
  </si>
  <si>
    <t>994035955</t>
  </si>
  <si>
    <t>Pragasam</t>
  </si>
  <si>
    <t>823800681</t>
  </si>
  <si>
    <t>ah514506</t>
  </si>
  <si>
    <t>Prashanth Pragasam/Piscataway/IBM</t>
  </si>
  <si>
    <t>SN_P00398</t>
  </si>
  <si>
    <t>994473990</t>
  </si>
  <si>
    <t>Ruzgal</t>
  </si>
  <si>
    <t>Vyson</t>
  </si>
  <si>
    <t>823800682</t>
  </si>
  <si>
    <t>Vyson Ruzgal/Philippines/IBM</t>
  </si>
  <si>
    <t>Charlott.Arevalo@sprint.com</t>
  </si>
  <si>
    <t>Annalyn.Leonardo@sprint.com</t>
  </si>
  <si>
    <t>Mahendra.Sadineni@sprint.com</t>
  </si>
  <si>
    <t>Raymond.Ayroso@sprint.com</t>
  </si>
  <si>
    <t>Rociel.Buico@sprint.com</t>
  </si>
  <si>
    <t>Ronie.Elorcha@sprint.com</t>
  </si>
  <si>
    <t>Oscar.Perocho@sprint.com</t>
  </si>
  <si>
    <t>Prashanth.Pragasam@sprint.com</t>
  </si>
  <si>
    <t>KRISHNA DHOTRE</t>
  </si>
  <si>
    <t>RAYMOND  AYROSO</t>
  </si>
  <si>
    <t>PRAGASAM</t>
  </si>
  <si>
    <t>SHEETAL VIJAYAKUMAR</t>
  </si>
  <si>
    <t>VYSON RUZGAL</t>
  </si>
  <si>
    <t>ELORCHA, RONIE I (RONIE)</t>
  </si>
  <si>
    <t>Pragasam, Prashanth X</t>
  </si>
  <si>
    <t>Kumaresan, Gowthaman X</t>
  </si>
  <si>
    <t>Ruzgal, Vyzon C</t>
  </si>
  <si>
    <t>Sravani, Lankisetti N</t>
  </si>
  <si>
    <t>Dhotre, Krishna X</t>
  </si>
  <si>
    <t>PUNIT BHATNAGAR</t>
  </si>
  <si>
    <t>ASTHA GOEL</t>
  </si>
  <si>
    <t>KHALIL GALAGALI</t>
  </si>
  <si>
    <t>994806981</t>
  </si>
  <si>
    <t>Bhatnagar, Punit R</t>
  </si>
  <si>
    <t>994319226</t>
  </si>
  <si>
    <t>Gapuz, Josephdennis O</t>
  </si>
  <si>
    <t>Galagali, Khalil X</t>
  </si>
  <si>
    <t>994234327</t>
  </si>
  <si>
    <t>994746484</t>
  </si>
  <si>
    <t>Gopal Reddy</t>
  </si>
  <si>
    <t>823800704</t>
  </si>
  <si>
    <t>jl006846</t>
  </si>
  <si>
    <t>CONT02</t>
  </si>
  <si>
    <t>dl257509</t>
  </si>
  <si>
    <t>dr295037</t>
  </si>
  <si>
    <t>823800694</t>
  </si>
  <si>
    <t>rb084512</t>
  </si>
  <si>
    <t>CONT20</t>
  </si>
  <si>
    <t>Kaiber</t>
  </si>
  <si>
    <t>823800693</t>
  </si>
  <si>
    <t>sw528117</t>
  </si>
  <si>
    <t>SN_2J0531</t>
  </si>
  <si>
    <t>Mohan Kaushik1/US/IBM</t>
  </si>
  <si>
    <t>SN_2J0554</t>
  </si>
  <si>
    <t>Venkateswara Donadula/US/IBM</t>
  </si>
  <si>
    <t>nw170077</t>
  </si>
  <si>
    <t>SN_C-MHV4</t>
  </si>
  <si>
    <t>Sheetal V 77/India/Contr/IBM</t>
  </si>
  <si>
    <t>Tejaswini.Gopalreddy@sprint.com</t>
  </si>
  <si>
    <t>Punit.Bhatnagar@sprint.com</t>
  </si>
  <si>
    <t>Khalil.Galagali@sprint.com</t>
  </si>
  <si>
    <t>Astha.Goel@sprint.com</t>
  </si>
  <si>
    <t>Rafael.Kaiber@sprint.com</t>
  </si>
  <si>
    <t>Vyzon.Ruzgal@sprint.com</t>
  </si>
  <si>
    <t>KAUSHIK</t>
  </si>
  <si>
    <t>VASU RAGA</t>
  </si>
  <si>
    <t>Raga, Vasu X</t>
  </si>
  <si>
    <t>SN_AVMLUJ</t>
  </si>
  <si>
    <t>994933324</t>
  </si>
  <si>
    <t>Eshwarappa</t>
  </si>
  <si>
    <t>Nagalamadike</t>
  </si>
  <si>
    <t>823800706</t>
  </si>
  <si>
    <t>ri603570</t>
  </si>
  <si>
    <t>Shobha N E 66/India/Contr/IBM</t>
  </si>
  <si>
    <t>SN_08060M</t>
  </si>
  <si>
    <t>994413982</t>
  </si>
  <si>
    <t>823800709</t>
  </si>
  <si>
    <t>ee493504</t>
  </si>
  <si>
    <t>Ajay Kumar63/India/IBM</t>
  </si>
  <si>
    <t>SN_03731C</t>
  </si>
  <si>
    <t>994290843</t>
  </si>
  <si>
    <t>Neetu</t>
  </si>
  <si>
    <t>823800712</t>
  </si>
  <si>
    <t>bq461607</t>
  </si>
  <si>
    <t>Neetu Modi/India/IBM</t>
  </si>
  <si>
    <t>994233817</t>
  </si>
  <si>
    <t>Ravilla</t>
  </si>
  <si>
    <t>Amulya</t>
  </si>
  <si>
    <t>823800708</t>
  </si>
  <si>
    <t>qe011486</t>
  </si>
  <si>
    <t>Srivastava</t>
  </si>
  <si>
    <t>SN_136833</t>
  </si>
  <si>
    <t>994618711</t>
  </si>
  <si>
    <t>Pango</t>
  </si>
  <si>
    <t>Angelo Patrick</t>
  </si>
  <si>
    <t>823800707</t>
  </si>
  <si>
    <t>sx881751</t>
  </si>
  <si>
    <t>Angelo Patrick S Pango/Philippines/IBM</t>
  </si>
  <si>
    <t>Shobha.Eshwarappa@sprint.com</t>
  </si>
  <si>
    <t>Ajay.X.Kumar@sprint.com</t>
  </si>
  <si>
    <t>Neetu.Modi@sprint.com</t>
  </si>
  <si>
    <t>Amulya.Ravilla@sprint.com</t>
  </si>
  <si>
    <t>Angelo.Pango@sprint.com</t>
  </si>
  <si>
    <t>LANKISETTI NAGA SAI SRAVA</t>
  </si>
  <si>
    <t>BOVELONI</t>
  </si>
  <si>
    <t>AJAY KUMAR</t>
  </si>
  <si>
    <t>ANGELO PATRICK PANGO</t>
  </si>
  <si>
    <t>SHOBHA N E</t>
  </si>
  <si>
    <t>Eshwarappa, Shobha N</t>
  </si>
  <si>
    <t>Khan</t>
  </si>
  <si>
    <t>SN_AVMM8M</t>
  </si>
  <si>
    <t>Amulya Ravilla/India/Contr/IBM</t>
  </si>
  <si>
    <t>Tyagi</t>
  </si>
  <si>
    <t>SN_148234</t>
  </si>
  <si>
    <t>994798943</t>
  </si>
  <si>
    <t>Hernandez</t>
  </si>
  <si>
    <t>Hannah Ricci</t>
  </si>
  <si>
    <t>823800721</t>
  </si>
  <si>
    <t>ee777688</t>
  </si>
  <si>
    <t>Hannah Ricci Hernandez/Philippines/IBM</t>
  </si>
  <si>
    <t>L.</t>
  </si>
  <si>
    <t>Bryan</t>
  </si>
  <si>
    <t>Hannahricci.Hernandez@sprint.com</t>
  </si>
  <si>
    <t>HERNANDEZ</t>
  </si>
  <si>
    <t>AMULYA RAVILLA</t>
  </si>
  <si>
    <t>ANNALYN LEONARDO</t>
  </si>
  <si>
    <t>SN_P100ZB</t>
  </si>
  <si>
    <t>VILLANUEVA, RON</t>
  </si>
  <si>
    <t>Kumar, Ajay X</t>
  </si>
  <si>
    <t>Pango, Angelo S</t>
  </si>
  <si>
    <t>Hernandez, Hannahricci C</t>
  </si>
  <si>
    <t>CHARLOTT AREVALO</t>
  </si>
  <si>
    <t>Arevalo, Charlott D</t>
  </si>
  <si>
    <t>SN_113009</t>
  </si>
  <si>
    <t>Edgardo</t>
  </si>
  <si>
    <t>823800730</t>
  </si>
  <si>
    <t>Edgardo Cruz/Philippines/IBM</t>
  </si>
  <si>
    <t>SN_P10114</t>
  </si>
  <si>
    <t>994257666</t>
  </si>
  <si>
    <t>Sherwin Andrei</t>
  </si>
  <si>
    <t>823800727</t>
  </si>
  <si>
    <t>Sherwin Andrei Severino/Philippines/IBM</t>
  </si>
  <si>
    <t>SN_077418</t>
  </si>
  <si>
    <t>994417133</t>
  </si>
  <si>
    <t>Michel</t>
  </si>
  <si>
    <t>823800724</t>
  </si>
  <si>
    <t>ad553667</t>
  </si>
  <si>
    <t>Michel Henrique Baratella Silva/Brazil/IBM</t>
  </si>
  <si>
    <t>Michel.Silva@sprint.com</t>
  </si>
  <si>
    <t>SN_02858H</t>
  </si>
  <si>
    <t>MAADHU KANAGASABESAN</t>
  </si>
  <si>
    <t>NEETU MODI</t>
  </si>
  <si>
    <t>SN_06249Y</t>
  </si>
  <si>
    <t>SEVERINO, SHERWIN ANDREI</t>
  </si>
  <si>
    <t>994971230</t>
  </si>
  <si>
    <t>vt648227</t>
  </si>
  <si>
    <t>994097047</t>
  </si>
  <si>
    <t>Kanagasabesan</t>
  </si>
  <si>
    <t>Maadhu</t>
  </si>
  <si>
    <t>823800735</t>
  </si>
  <si>
    <t>ed625779</t>
  </si>
  <si>
    <t>Maadhu Kanagasabesan/India/IBM</t>
  </si>
  <si>
    <t>SN_P1010X</t>
  </si>
  <si>
    <t>994809036</t>
  </si>
  <si>
    <t>Earl Anthony</t>
  </si>
  <si>
    <t>823800736</t>
  </si>
  <si>
    <t>yj938806</t>
  </si>
  <si>
    <t>Earl Anthony Mendoza/Philippines/IBM</t>
  </si>
  <si>
    <t>Srikanth Patlolla64/India/IBM</t>
  </si>
  <si>
    <t>Edgardo.Cruz@sprint.com</t>
  </si>
  <si>
    <t>Maadhu.Kanagasabesan@sprint.com</t>
  </si>
  <si>
    <t>Earlanthony.Mendoza@sprint.com</t>
  </si>
  <si>
    <t>Kanagasabesan, Maadhu X</t>
  </si>
  <si>
    <t>Modi, Neetu X</t>
  </si>
  <si>
    <t>xo422413</t>
  </si>
  <si>
    <t>mx970803</t>
  </si>
  <si>
    <t>Josephdennis.Gapuz@sprint.com</t>
  </si>
  <si>
    <t>Sherwin.Severino@sprint.com</t>
  </si>
  <si>
    <t>COUTINHO_MEDEIROS</t>
  </si>
  <si>
    <t>ABHISHEK SAXENA</t>
  </si>
  <si>
    <t>PONCIANO</t>
  </si>
  <si>
    <t>SANTOSH KUMAR DASH</t>
  </si>
  <si>
    <t>MENDOZA, EARL ANTHONY R</t>
  </si>
  <si>
    <t>Dash, Santosh K</t>
  </si>
  <si>
    <t>Medeiros, Marina C</t>
  </si>
  <si>
    <t>Mendoza, Earlanthony X</t>
  </si>
  <si>
    <t>Saxena, Abhishek X</t>
  </si>
  <si>
    <t>SN_04912Z</t>
  </si>
  <si>
    <t>994364012</t>
  </si>
  <si>
    <t>Deyagond</t>
  </si>
  <si>
    <t>Shashikumar</t>
  </si>
  <si>
    <t>823800750</t>
  </si>
  <si>
    <t>Shashikumar Deyagond/India/IBM</t>
  </si>
  <si>
    <t>SN_05058Y</t>
  </si>
  <si>
    <t>994941573</t>
  </si>
  <si>
    <t>Khetan</t>
  </si>
  <si>
    <t>823800747</t>
  </si>
  <si>
    <t>iz774421</t>
  </si>
  <si>
    <t>Rekha Khetan/India/IBM</t>
  </si>
  <si>
    <t>SN_04331S</t>
  </si>
  <si>
    <t>994253115</t>
  </si>
  <si>
    <t>Vandana</t>
  </si>
  <si>
    <t>823800751</t>
  </si>
  <si>
    <t>Vandana Kumari003/India/IBM</t>
  </si>
  <si>
    <t>SN_118325</t>
  </si>
  <si>
    <t>994694293</t>
  </si>
  <si>
    <t>Brito</t>
  </si>
  <si>
    <t>823800749</t>
  </si>
  <si>
    <t>ej525185</t>
  </si>
  <si>
    <t>Jose Ricardo Teixeira Brito/Brazil/IBM</t>
  </si>
  <si>
    <t>SN_122979</t>
  </si>
  <si>
    <t>994964451</t>
  </si>
  <si>
    <t>Barbara</t>
  </si>
  <si>
    <t>823800746</t>
  </si>
  <si>
    <t>am123434</t>
  </si>
  <si>
    <t>Barbara Cristina Dainez/Brazil/IBM</t>
  </si>
  <si>
    <t>Rekha.Khetan@sprint.com</t>
  </si>
  <si>
    <t>Jose.Brito@sprint.com</t>
  </si>
  <si>
    <t>Barbara.Dainez@sprint.com</t>
  </si>
  <si>
    <t>VANDANA KUMARI</t>
  </si>
  <si>
    <t>REKHA KHETAN</t>
  </si>
  <si>
    <t>EDGARDO CRUZ, EC</t>
  </si>
  <si>
    <t>Khetan, Rekha X</t>
  </si>
  <si>
    <t>Cruz, Edgardo E</t>
  </si>
  <si>
    <t>SN_P100JF</t>
  </si>
  <si>
    <t>994589193</t>
  </si>
  <si>
    <t>Anna Katrina</t>
  </si>
  <si>
    <t>823800753</t>
  </si>
  <si>
    <t>Anna Katrina Campos/Philippines/IBM</t>
  </si>
  <si>
    <t>SN_P100EB</t>
  </si>
  <si>
    <t>994979028</t>
  </si>
  <si>
    <t>Cerado</t>
  </si>
  <si>
    <t>Stephanie Anne</t>
  </si>
  <si>
    <t>823800754</t>
  </si>
  <si>
    <t>Stephanie Anne Cerado/Philippines/IBM</t>
  </si>
  <si>
    <t>kw022887</t>
  </si>
  <si>
    <t>te057501</t>
  </si>
  <si>
    <t>Shashikumar.Deyagond@sprint.com</t>
  </si>
  <si>
    <t>Vandana.X.Kumari@sprint.com</t>
  </si>
  <si>
    <t>SHASHIKUMAR DEYAGOND</t>
  </si>
  <si>
    <t>Soria, Carmichael D</t>
  </si>
  <si>
    <t>Kumari, Vandana X</t>
  </si>
  <si>
    <t>Deyagond, Shashikumar X</t>
  </si>
  <si>
    <t>SN_052689</t>
  </si>
  <si>
    <t>CERADO, STEPHANIE ANNE P</t>
  </si>
  <si>
    <t>CAMPOS, ANNA KATRINA C (</t>
  </si>
  <si>
    <t>BUSITA, KEIVEN ADRIAN D</t>
  </si>
  <si>
    <t>SN_P100YY</t>
  </si>
  <si>
    <t>994649600</t>
  </si>
  <si>
    <t>823800765</t>
  </si>
  <si>
    <t>SN_0249C8</t>
  </si>
  <si>
    <t>994116284</t>
  </si>
  <si>
    <t>Balabhadruni</t>
  </si>
  <si>
    <t>Saisravya</t>
  </si>
  <si>
    <t>823800760</t>
  </si>
  <si>
    <t>nk040769</t>
  </si>
  <si>
    <t>Balabhadruni S Sravya/India/IBM</t>
  </si>
  <si>
    <t>SN_03605R</t>
  </si>
  <si>
    <t>994618035</t>
  </si>
  <si>
    <t>Giddaluru</t>
  </si>
  <si>
    <t>Dhanamjaya</t>
  </si>
  <si>
    <t>823800764</t>
  </si>
  <si>
    <t>rf960780</t>
  </si>
  <si>
    <t>Dhanamjaya Giddaluru/India/IBM</t>
  </si>
  <si>
    <t>SN_02701B</t>
  </si>
  <si>
    <t>994174983</t>
  </si>
  <si>
    <t>Dhananjay</t>
  </si>
  <si>
    <t>823800759</t>
  </si>
  <si>
    <t>vi344746</t>
  </si>
  <si>
    <t>Dhananjay Sharma1/India/IBM</t>
  </si>
  <si>
    <t>SN_P10116</t>
  </si>
  <si>
    <t>994796647</t>
  </si>
  <si>
    <t>Agsalog</t>
  </si>
  <si>
    <t>Jenyleen</t>
  </si>
  <si>
    <t>823800758</t>
  </si>
  <si>
    <t>Jenyleen Agsalog/Philippines/IBM</t>
  </si>
  <si>
    <t>qi212963</t>
  </si>
  <si>
    <t>Cliford John Cena/Philippines/Contr/IBM,</t>
  </si>
  <si>
    <t>ts829023</t>
  </si>
  <si>
    <t>994049031</t>
  </si>
  <si>
    <t>Santhanam</t>
  </si>
  <si>
    <t>Kamalakannan</t>
  </si>
  <si>
    <t>823800756</t>
  </si>
  <si>
    <t>ui009713</t>
  </si>
  <si>
    <t>Kamalakannan Santhanam/India/IBM</t>
  </si>
  <si>
    <t>Saisravya.Balabhadruni@sprint.com</t>
  </si>
  <si>
    <t>Dhanamjaya.Giddaluru@sprint.com</t>
  </si>
  <si>
    <t>Dhananjay.Sharma@sprint.com</t>
  </si>
  <si>
    <t>AnnaKatrina.Campos@sprint.com</t>
  </si>
  <si>
    <t>StephanieAnne.Cerado@sprint.com</t>
  </si>
  <si>
    <t>Kamalakannan.Santhanam@sprint.com</t>
  </si>
  <si>
    <t>SAI SRAVYA BALABHADRUNI</t>
  </si>
  <si>
    <t>DHANAMJAYA GIDDALURU</t>
  </si>
  <si>
    <t>AGSALOG, JENYLEEN A (JEN</t>
  </si>
  <si>
    <t>Santhanam, Kamalakannan X</t>
  </si>
  <si>
    <t>Balabhadruni, Saisravya X</t>
  </si>
  <si>
    <t>Campos, Anna Katrina C</t>
  </si>
  <si>
    <t>Agsalog, Jenyleen X</t>
  </si>
  <si>
    <t>Cerado, Stephanie Anne P</t>
  </si>
  <si>
    <t>823800767</t>
  </si>
  <si>
    <t>994739727</t>
  </si>
  <si>
    <t>SN_06410Q</t>
  </si>
  <si>
    <t>Mattoo</t>
  </si>
  <si>
    <t>kj127127</t>
  </si>
  <si>
    <t>of521812</t>
  </si>
  <si>
    <t>823800766</t>
  </si>
  <si>
    <t>994669162</t>
  </si>
  <si>
    <t>SN_P100ES</t>
  </si>
  <si>
    <t>Balanag</t>
  </si>
  <si>
    <t>Jessy</t>
  </si>
  <si>
    <t>tc728350</t>
  </si>
  <si>
    <t>Sachin Mattoo77/India/IBM</t>
  </si>
  <si>
    <t>Jessy Balanag/Philippines/IBM</t>
  </si>
  <si>
    <t>Keiven Adrian Busita/Philippines/IBM</t>
  </si>
  <si>
    <t>Pimentel, Alexandre P</t>
  </si>
  <si>
    <t>PASSOS_PIMENTEL</t>
  </si>
  <si>
    <t>KAMALAKANNAN SANTHANAM</t>
  </si>
  <si>
    <t>SACHIN MATTOO</t>
  </si>
  <si>
    <t>SARDINHA</t>
  </si>
  <si>
    <t>JERINE NULUD</t>
  </si>
  <si>
    <t>BALANAG, JESSY M (JESSY)</t>
  </si>
  <si>
    <t>Sachin.Mattoo@sprint.com</t>
  </si>
  <si>
    <t>Vinicius.Almeida@sprint.com</t>
  </si>
  <si>
    <t>Jessy.Balanag@sprint.com</t>
  </si>
  <si>
    <t>SN_07075F</t>
  </si>
  <si>
    <t>994040212</t>
  </si>
  <si>
    <t>Manchana</t>
  </si>
  <si>
    <t>Raghavender</t>
  </si>
  <si>
    <t>823800771</t>
  </si>
  <si>
    <t>Raghavender Manchana1/India/IBM</t>
  </si>
  <si>
    <t>Ron Villanueva/Philippines/IBM</t>
  </si>
  <si>
    <t>Balanag, Jessy M</t>
  </si>
  <si>
    <t>Mattoo, Sachin X</t>
  </si>
  <si>
    <t>Silva, Gustavo S</t>
  </si>
  <si>
    <t>RAGHAVENDER MANCHANA</t>
  </si>
  <si>
    <t>Manchana, Raghavender X</t>
  </si>
  <si>
    <t>SN_136435</t>
  </si>
  <si>
    <t>ANNA PATRICIA R. TINIO</t>
  </si>
  <si>
    <t>SN_P1011F</t>
  </si>
  <si>
    <t>994105609</t>
  </si>
  <si>
    <t>SN_04358V</t>
  </si>
  <si>
    <t>994467184</t>
  </si>
  <si>
    <t>Muppala</t>
  </si>
  <si>
    <t>823800776</t>
  </si>
  <si>
    <t>Naveen K Muppala/India/IBM</t>
  </si>
  <si>
    <t>SN_09580J</t>
  </si>
  <si>
    <t>994426584</t>
  </si>
  <si>
    <t>Sajjan</t>
  </si>
  <si>
    <t>Yogesh</t>
  </si>
  <si>
    <t>823800778</t>
  </si>
  <si>
    <t>Yogesh P Sajjan/India/IBM</t>
  </si>
  <si>
    <t>mu354929</t>
  </si>
  <si>
    <t>Palaganas</t>
  </si>
  <si>
    <t>Dianne</t>
  </si>
  <si>
    <t>823800773</t>
  </si>
  <si>
    <t>ht846792</t>
  </si>
  <si>
    <t>Dianne Palaganas/Philippines/IBM</t>
  </si>
  <si>
    <t>994907098</t>
  </si>
  <si>
    <t>Tinio</t>
  </si>
  <si>
    <t>Anna Patricia</t>
  </si>
  <si>
    <t>823800775</t>
  </si>
  <si>
    <t>oq865366</t>
  </si>
  <si>
    <t>Anna Patricia R Tinio/Philippines/IBM</t>
  </si>
  <si>
    <t>Raghavender.Manchana@sprint.com</t>
  </si>
  <si>
    <t>Dianne.Palaganas@sprint.com</t>
  </si>
  <si>
    <t>Trixie.Tinio@sprint.com</t>
  </si>
  <si>
    <t>uy330971</t>
  </si>
  <si>
    <t>jo267807</t>
  </si>
  <si>
    <t>Gerald Francisco/Philippines/IBM</t>
  </si>
  <si>
    <t>Ella Jane Lobrido/Philippines/IBM</t>
  </si>
  <si>
    <t>Rodrigo Morette/Brazil/IBM</t>
  </si>
  <si>
    <t>Valeros</t>
  </si>
  <si>
    <t>Marielle</t>
  </si>
  <si>
    <t>823800781</t>
  </si>
  <si>
    <t>Marielle Valeros/Philippines/IBM</t>
  </si>
  <si>
    <t>SN_P1011J</t>
  </si>
  <si>
    <t>Naveen.Muppala@sprint.com</t>
  </si>
  <si>
    <t>Yogesh.Sajjan@sprint.com</t>
  </si>
  <si>
    <t>Jenyleen.Agsalog@sprint.com</t>
  </si>
  <si>
    <t>Jocelen.Silva@sprint.com</t>
  </si>
  <si>
    <t>NAVEEN KUMAR MUPPALA</t>
  </si>
  <si>
    <t>YOGESH SAJJAN</t>
  </si>
  <si>
    <t>Valeros, Marielle X</t>
  </si>
  <si>
    <t>Muppala, Naveen K</t>
  </si>
  <si>
    <t>Tinio, Trixie R</t>
  </si>
  <si>
    <t>SN_124121</t>
  </si>
  <si>
    <t>994329411</t>
  </si>
  <si>
    <t>Ceniza</t>
  </si>
  <si>
    <t>823800785</t>
  </si>
  <si>
    <t>Bryan S Ceniza/Philippines/IBM</t>
  </si>
  <si>
    <t>994188529</t>
  </si>
  <si>
    <t>ABHISHEK GOVINDARAJULU</t>
  </si>
  <si>
    <t>DONDU SRUTHI</t>
  </si>
  <si>
    <t>VALEROS, MARIELLE</t>
  </si>
  <si>
    <t>Govindarajulu, Abhishek X</t>
  </si>
  <si>
    <t>Dondu, Sruthi X</t>
  </si>
  <si>
    <t>994900532</t>
  </si>
  <si>
    <t>Chaugule</t>
  </si>
  <si>
    <t>Sayali</t>
  </si>
  <si>
    <t>823800790</t>
  </si>
  <si>
    <t>ln251830</t>
  </si>
  <si>
    <t>SN_03872S</t>
  </si>
  <si>
    <t>994768086</t>
  </si>
  <si>
    <t>Karudan</t>
  </si>
  <si>
    <t>823800792</t>
  </si>
  <si>
    <t>Karudan Krishnan/India/IBM</t>
  </si>
  <si>
    <t>SN_148247</t>
  </si>
  <si>
    <t>994535601</t>
  </si>
  <si>
    <t>Atico</t>
  </si>
  <si>
    <t>Jenny Lou</t>
  </si>
  <si>
    <t>823800795</t>
  </si>
  <si>
    <t>Jenny Lou Atico/Philippines/IBM</t>
  </si>
  <si>
    <t>SN_C18794</t>
  </si>
  <si>
    <t>994494724</t>
  </si>
  <si>
    <t>Capale</t>
  </si>
  <si>
    <t>823800797</t>
  </si>
  <si>
    <t>Richard Capale/Philippines/Contr/IBM</t>
  </si>
  <si>
    <t>SN_123877</t>
  </si>
  <si>
    <t>994146079</t>
  </si>
  <si>
    <t>Capiral</t>
  </si>
  <si>
    <t>Victorino</t>
  </si>
  <si>
    <t>823800796</t>
  </si>
  <si>
    <t>Victorino S Capiral/Philippines/IBM</t>
  </si>
  <si>
    <t>tk571547</t>
  </si>
  <si>
    <t>SN_112868</t>
  </si>
  <si>
    <t>994155201</t>
  </si>
  <si>
    <t>Hanika</t>
  </si>
  <si>
    <t>823800789</t>
  </si>
  <si>
    <t>tv116726</t>
  </si>
  <si>
    <t>Hanika C Bongcayao/Philippines/IBM</t>
  </si>
  <si>
    <t>SN_01563J</t>
  </si>
  <si>
    <t>994868403</t>
  </si>
  <si>
    <t>Anik</t>
  </si>
  <si>
    <t>823800791</t>
  </si>
  <si>
    <t>Anik Gupta/India/IBM</t>
  </si>
  <si>
    <t>SN_P100GZ</t>
  </si>
  <si>
    <t>994163503</t>
  </si>
  <si>
    <t>823800793</t>
  </si>
  <si>
    <t>Leonardo Jr Reyes/Philippines/IBM</t>
  </si>
  <si>
    <t>Sayali.Chaugule@sprint.com</t>
  </si>
  <si>
    <t>Bryan.Ceniza@sprint.com</t>
  </si>
  <si>
    <t>Hanika.Fernandez@sprint.com</t>
  </si>
  <si>
    <t>BAGGIO_TRAMONTINA</t>
  </si>
  <si>
    <t>BRYAN S. CENIZA</t>
  </si>
  <si>
    <t>Ceniza, Bryan S</t>
  </si>
  <si>
    <t>ANIK GUPTA</t>
  </si>
  <si>
    <t>KARUDAN KRISHNAN</t>
  </si>
  <si>
    <t>SN_06617V</t>
  </si>
  <si>
    <t>LOVELY  LLORERA</t>
  </si>
  <si>
    <t>CAPALE</t>
  </si>
  <si>
    <t>Capiral, Victorino S</t>
  </si>
  <si>
    <t>Capale, Richard X</t>
  </si>
  <si>
    <t>Atico, Jennylou S</t>
  </si>
  <si>
    <t>Krishnan, Karudan X</t>
  </si>
  <si>
    <t>Gupta, Anik X</t>
  </si>
  <si>
    <t>Llorera, Lovely X</t>
  </si>
  <si>
    <t>Sayali Ingle19/India/IBM</t>
  </si>
  <si>
    <t>Dhanraj N Amlapure1/US/IBM</t>
  </si>
  <si>
    <t>va740675</t>
  </si>
  <si>
    <t>eh662209</t>
  </si>
  <si>
    <t>bw362938</t>
  </si>
  <si>
    <t>oi080101</t>
  </si>
  <si>
    <t>xu116447</t>
  </si>
  <si>
    <t>SN_065918</t>
  </si>
  <si>
    <t>994796748</t>
  </si>
  <si>
    <t>Sobieski</t>
  </si>
  <si>
    <t>823800798</t>
  </si>
  <si>
    <t>ba962322</t>
  </si>
  <si>
    <t>Rafael Sobieski/Brazil/IBM</t>
  </si>
  <si>
    <t>Jennylou.Atico@sprint.com</t>
  </si>
  <si>
    <t>Richard.Capale@sprint.com</t>
  </si>
  <si>
    <t>Victorino.Capiral@sprint.com</t>
  </si>
  <si>
    <t>Karudan.Krishnan@sprint.com</t>
  </si>
  <si>
    <t>Leonardo.Reyes@sprint.com</t>
  </si>
  <si>
    <t>Rafael.Sobieski@sprint.com</t>
  </si>
  <si>
    <t>Marielle.Valeros@sprint.com</t>
  </si>
  <si>
    <t>DE_ALMEIDA_SOBIESKI</t>
  </si>
  <si>
    <t>recon key</t>
  </si>
  <si>
    <t>06617V709</t>
  </si>
  <si>
    <t>P100BO818</t>
  </si>
  <si>
    <t>P100J3818</t>
  </si>
  <si>
    <t>06917H709</t>
  </si>
  <si>
    <t>03852Q709</t>
  </si>
  <si>
    <t>0146G9709</t>
  </si>
  <si>
    <t>P10116818</t>
  </si>
  <si>
    <t>P00575818</t>
  </si>
  <si>
    <t>P100HJ818</t>
  </si>
  <si>
    <t>05475Q709</t>
  </si>
  <si>
    <t>9A6393897</t>
  </si>
  <si>
    <t>2J3196897</t>
  </si>
  <si>
    <t>SN_2J3196</t>
  </si>
  <si>
    <t>05640A709</t>
  </si>
  <si>
    <t>P00710818</t>
  </si>
  <si>
    <t>X04885818</t>
  </si>
  <si>
    <t>C18749818</t>
  </si>
  <si>
    <t>P1007J818</t>
  </si>
  <si>
    <t>AVL9PV709</t>
  </si>
  <si>
    <t>P01751818</t>
  </si>
  <si>
    <t>LVDNMB631</t>
  </si>
  <si>
    <t>LVH175631</t>
  </si>
  <si>
    <t>P100YV818</t>
  </si>
  <si>
    <t>00950V709</t>
  </si>
  <si>
    <t>0582D7709</t>
  </si>
  <si>
    <t>00533M709</t>
  </si>
  <si>
    <t>P01824818</t>
  </si>
  <si>
    <t>LV6GL3631</t>
  </si>
  <si>
    <t>0038E8709</t>
  </si>
  <si>
    <t>8A8307897</t>
  </si>
  <si>
    <t>01779E709</t>
  </si>
  <si>
    <t>P00594818</t>
  </si>
  <si>
    <t>05489S709</t>
  </si>
  <si>
    <t>0249C8709</t>
  </si>
  <si>
    <t>P100ES818</t>
  </si>
  <si>
    <t>04423C709</t>
  </si>
  <si>
    <t>0252A5709</t>
  </si>
  <si>
    <t>01619Y709</t>
  </si>
  <si>
    <t>03705R709</t>
  </si>
  <si>
    <t>AVKK0W709</t>
  </si>
  <si>
    <t>07580J709</t>
  </si>
  <si>
    <t>01079Z709</t>
  </si>
  <si>
    <t>P1008Q818</t>
  </si>
  <si>
    <t>07078D709</t>
  </si>
  <si>
    <t>04397L709</t>
  </si>
  <si>
    <t>P1001Q818</t>
  </si>
  <si>
    <t>01652Q709</t>
  </si>
  <si>
    <t>LVC199631</t>
  </si>
  <si>
    <t>P100WC818</t>
  </si>
  <si>
    <t>00147Q709</t>
  </si>
  <si>
    <t>P00088818</t>
  </si>
  <si>
    <t>0057B2709</t>
  </si>
  <si>
    <t>07403J709</t>
  </si>
  <si>
    <t>00069Y709</t>
  </si>
  <si>
    <t>03841Z709</t>
  </si>
  <si>
    <t>01110S709</t>
  </si>
  <si>
    <t>02833M709</t>
  </si>
  <si>
    <t>06737U709</t>
  </si>
  <si>
    <t>C18660818</t>
  </si>
  <si>
    <t>00115E709</t>
  </si>
  <si>
    <t>03648L709</t>
  </si>
  <si>
    <t>LVASB2631</t>
  </si>
  <si>
    <t>0D9158897</t>
  </si>
  <si>
    <t>P100YY818</t>
  </si>
  <si>
    <t>C18650818</t>
  </si>
  <si>
    <t>P00224818</t>
  </si>
  <si>
    <t>P100JF818</t>
  </si>
  <si>
    <t>C18794818</t>
  </si>
  <si>
    <t>LV5RPP631</t>
  </si>
  <si>
    <t>P01713818</t>
  </si>
  <si>
    <t>P100EB818</t>
  </si>
  <si>
    <t>AVKFXV709</t>
  </si>
  <si>
    <t>05894K709</t>
  </si>
  <si>
    <t>00495J709</t>
  </si>
  <si>
    <t>03383C709</t>
  </si>
  <si>
    <t>07911H709</t>
  </si>
  <si>
    <t>00379I709</t>
  </si>
  <si>
    <t>LVGTJJ631</t>
  </si>
  <si>
    <t>1D8943897</t>
  </si>
  <si>
    <t>P100XZ818</t>
  </si>
  <si>
    <t>08232B631</t>
  </si>
  <si>
    <t>P00560818</t>
  </si>
  <si>
    <t>0232C6709</t>
  </si>
  <si>
    <t>04349R709</t>
  </si>
  <si>
    <t>0409F8709</t>
  </si>
  <si>
    <t>AVKN26709</t>
  </si>
  <si>
    <t>05707B709</t>
  </si>
  <si>
    <t>X91993818</t>
  </si>
  <si>
    <t>AV76R4709</t>
  </si>
  <si>
    <t>0219I8709</t>
  </si>
  <si>
    <t>04912Z709</t>
  </si>
  <si>
    <t>03661J709</t>
  </si>
  <si>
    <t>X91902818</t>
  </si>
  <si>
    <t>C-LXM5897</t>
  </si>
  <si>
    <t>09936B709</t>
  </si>
  <si>
    <t>P00711818</t>
  </si>
  <si>
    <t>1D9020897</t>
  </si>
  <si>
    <t>P1007K818</t>
  </si>
  <si>
    <t>P100YC818</t>
  </si>
  <si>
    <t>07958B709</t>
  </si>
  <si>
    <t>AVMLUJ709</t>
  </si>
  <si>
    <t>P01802818</t>
  </si>
  <si>
    <t>8A8323897</t>
  </si>
  <si>
    <t>P10089818</t>
  </si>
  <si>
    <t>X81538818</t>
  </si>
  <si>
    <t>P100AQ818</t>
  </si>
  <si>
    <t>P100IE818</t>
  </si>
  <si>
    <t>LVGU9Y631</t>
  </si>
  <si>
    <t>X71257818</t>
  </si>
  <si>
    <t>7D0624897</t>
  </si>
  <si>
    <t>P1008B818</t>
  </si>
  <si>
    <t>5A6405897</t>
  </si>
  <si>
    <t>AVBTUD709</t>
  </si>
  <si>
    <t>P00306818</t>
  </si>
  <si>
    <t>00521G709</t>
  </si>
  <si>
    <t>P1005T818</t>
  </si>
  <si>
    <t>P00223818</t>
  </si>
  <si>
    <t>00242S709</t>
  </si>
  <si>
    <t>AVHFV1709</t>
  </si>
  <si>
    <t>03494K709</t>
  </si>
  <si>
    <t>P100CQ818</t>
  </si>
  <si>
    <t>09275S709</t>
  </si>
  <si>
    <t>03605R709</t>
  </si>
  <si>
    <t>P100JJ818</t>
  </si>
  <si>
    <t>05574P709</t>
  </si>
  <si>
    <t>00878T709</t>
  </si>
  <si>
    <t>08644V709</t>
  </si>
  <si>
    <t>AVHEXA709</t>
  </si>
  <si>
    <t>LV5NKH631</t>
  </si>
  <si>
    <t>P100C3818</t>
  </si>
  <si>
    <t>P00094818</t>
  </si>
  <si>
    <t>0442B8709</t>
  </si>
  <si>
    <t>09740G709</t>
  </si>
  <si>
    <t>AVLA1X709</t>
  </si>
  <si>
    <t>P01787818</t>
  </si>
  <si>
    <t>01283K709</t>
  </si>
  <si>
    <t>03776M709</t>
  </si>
  <si>
    <t>P00516818</t>
  </si>
  <si>
    <t>P1008M818</t>
  </si>
  <si>
    <t>03926D709</t>
  </si>
  <si>
    <t>AVLVXT709</t>
  </si>
  <si>
    <t>00030S709</t>
  </si>
  <si>
    <t>AVL48N709</t>
  </si>
  <si>
    <t>03484A709</t>
  </si>
  <si>
    <t>01563J709</t>
  </si>
  <si>
    <t>03855Y709</t>
  </si>
  <si>
    <t>P100J6818</t>
  </si>
  <si>
    <t>8A8326897</t>
  </si>
  <si>
    <t>07161Z709</t>
  </si>
  <si>
    <t>09614G709</t>
  </si>
  <si>
    <t>01284R709</t>
  </si>
  <si>
    <t>06904U709</t>
  </si>
  <si>
    <t>1D9250897</t>
  </si>
  <si>
    <t>04723J709</t>
  </si>
  <si>
    <t>06757C709</t>
  </si>
  <si>
    <t>01174Y709</t>
  </si>
  <si>
    <t>LV71YE631</t>
  </si>
  <si>
    <t>P00027818</t>
  </si>
  <si>
    <t>01936O709</t>
  </si>
  <si>
    <t>09802A709</t>
  </si>
  <si>
    <t>05240L709</t>
  </si>
  <si>
    <t>0565A6709</t>
  </si>
  <si>
    <t>1D9290897</t>
  </si>
  <si>
    <t>02520B709</t>
  </si>
  <si>
    <t>0452A4709</t>
  </si>
  <si>
    <t>02858H709</t>
  </si>
  <si>
    <t>05763F709</t>
  </si>
  <si>
    <t>02524F709</t>
  </si>
  <si>
    <t>06255V709</t>
  </si>
  <si>
    <t>07912H709</t>
  </si>
  <si>
    <t>2J0531897</t>
  </si>
  <si>
    <t>0598C9709</t>
  </si>
  <si>
    <t>AVKYU9709</t>
  </si>
  <si>
    <t>P01226818</t>
  </si>
  <si>
    <t>05058Y709</t>
  </si>
  <si>
    <t>5A8176897</t>
  </si>
  <si>
    <t>01142Q709</t>
  </si>
  <si>
    <t>04511T709</t>
  </si>
  <si>
    <t>06250K709</t>
  </si>
  <si>
    <t>0128D8709</t>
  </si>
  <si>
    <t>03872S709</t>
  </si>
  <si>
    <t>C-E6B5897</t>
  </si>
  <si>
    <t>00534I709</t>
  </si>
  <si>
    <t>08653T709</t>
  </si>
  <si>
    <t>09207L709</t>
  </si>
  <si>
    <t>08060M709</t>
  </si>
  <si>
    <t>08383P709</t>
  </si>
  <si>
    <t>AVLV10709</t>
  </si>
  <si>
    <t>08572W709</t>
  </si>
  <si>
    <t>02912X709</t>
  </si>
  <si>
    <t>00120C709</t>
  </si>
  <si>
    <t>AVGN98709</t>
  </si>
  <si>
    <t>0053H9709</t>
  </si>
  <si>
    <t>04331S709</t>
  </si>
  <si>
    <t>09494P709</t>
  </si>
  <si>
    <t>0409A8709</t>
  </si>
  <si>
    <t>07059E709</t>
  </si>
  <si>
    <t>P00040818</t>
  </si>
  <si>
    <t>06260F709</t>
  </si>
  <si>
    <t>P10093818</t>
  </si>
  <si>
    <t>1D9379897</t>
  </si>
  <si>
    <t>P100YW818</t>
  </si>
  <si>
    <t>05620F709</t>
  </si>
  <si>
    <t>P00359818</t>
  </si>
  <si>
    <t>LVHNY1631</t>
  </si>
  <si>
    <t>P100XD818</t>
  </si>
  <si>
    <t>P1006N818</t>
  </si>
  <si>
    <t>P1005O818</t>
  </si>
  <si>
    <t>0494D8709</t>
  </si>
  <si>
    <t>P01725818</t>
  </si>
  <si>
    <t>P00470818</t>
  </si>
  <si>
    <t>P100G3818</t>
  </si>
  <si>
    <t>X91778818</t>
  </si>
  <si>
    <t>P00018818</t>
  </si>
  <si>
    <t>07075F709</t>
  </si>
  <si>
    <t>03944M709</t>
  </si>
  <si>
    <t>P100IK818</t>
  </si>
  <si>
    <t>LVA9R6781</t>
  </si>
  <si>
    <t>9A6491897</t>
  </si>
  <si>
    <t>06410Q709</t>
  </si>
  <si>
    <t>7A1593897</t>
  </si>
  <si>
    <t>9A7161897</t>
  </si>
  <si>
    <t>05580M709</t>
  </si>
  <si>
    <t>P1010X818</t>
  </si>
  <si>
    <t>AVLEPV709</t>
  </si>
  <si>
    <t>P00045818</t>
  </si>
  <si>
    <t>3G8010897</t>
  </si>
  <si>
    <t>AVJC5Y709</t>
  </si>
  <si>
    <t>9A6497897</t>
  </si>
  <si>
    <t>C18657818</t>
  </si>
  <si>
    <t>05505P709</t>
  </si>
  <si>
    <t>AVLTM5709</t>
  </si>
  <si>
    <t>04786Q709</t>
  </si>
  <si>
    <t>03731C709</t>
  </si>
  <si>
    <t>09974G709</t>
  </si>
  <si>
    <t>AVMC3W709</t>
  </si>
  <si>
    <t>04358V709</t>
  </si>
  <si>
    <t>05146J709</t>
  </si>
  <si>
    <t>05209Y709</t>
  </si>
  <si>
    <t>X91875818</t>
  </si>
  <si>
    <t>05437J709</t>
  </si>
  <si>
    <t>08349F709</t>
  </si>
  <si>
    <t>0128C2709</t>
  </si>
  <si>
    <t>03564U709</t>
  </si>
  <si>
    <t>03132R709</t>
  </si>
  <si>
    <t>09311D709</t>
  </si>
  <si>
    <t>09899R709</t>
  </si>
  <si>
    <t>00169C709</t>
  </si>
  <si>
    <t>AVLXNX709</t>
  </si>
  <si>
    <t>0D1541897</t>
  </si>
  <si>
    <t>AVM7B7709</t>
  </si>
  <si>
    <t>02271X709</t>
  </si>
  <si>
    <t>P100B4818</t>
  </si>
  <si>
    <t>P00080818</t>
  </si>
  <si>
    <t>9A4822897</t>
  </si>
  <si>
    <t>09617E709</t>
  </si>
  <si>
    <t>09895H709</t>
  </si>
  <si>
    <t>AVJL61709</t>
  </si>
  <si>
    <t>P1005H818</t>
  </si>
  <si>
    <t>05266C709</t>
  </si>
  <si>
    <t>P1011F818</t>
  </si>
  <si>
    <t>04864C709</t>
  </si>
  <si>
    <t>01286J709</t>
  </si>
  <si>
    <t>0148B4709</t>
  </si>
  <si>
    <t>04166Y709</t>
  </si>
  <si>
    <t>0147B1709</t>
  </si>
  <si>
    <t>00249J709</t>
  </si>
  <si>
    <t>04592Q709</t>
  </si>
  <si>
    <t>AVJCR0709</t>
  </si>
  <si>
    <t>00125E709</t>
  </si>
  <si>
    <t>AVDETS709</t>
  </si>
  <si>
    <t>06249Y709</t>
  </si>
  <si>
    <t>07619C709</t>
  </si>
  <si>
    <t>P100A0818</t>
  </si>
  <si>
    <t>LVHKRK631</t>
  </si>
  <si>
    <t>09901J709</t>
  </si>
  <si>
    <t>04162W709</t>
  </si>
  <si>
    <t>00359D709</t>
  </si>
  <si>
    <t>P00086818</t>
  </si>
  <si>
    <t>09912F709</t>
  </si>
  <si>
    <t>04783P709</t>
  </si>
  <si>
    <t>AVH95T709</t>
  </si>
  <si>
    <t>0139D9709</t>
  </si>
  <si>
    <t>4G1058897</t>
  </si>
  <si>
    <t>AVJ8VL709</t>
  </si>
  <si>
    <t>05688B709</t>
  </si>
  <si>
    <t>2J0554897</t>
  </si>
  <si>
    <t>05941C709</t>
  </si>
  <si>
    <t>P01225818</t>
  </si>
  <si>
    <t>02732E709</t>
  </si>
  <si>
    <t>05569B709</t>
  </si>
  <si>
    <t>04914E709</t>
  </si>
  <si>
    <t>04077Q709</t>
  </si>
  <si>
    <t>00511A709</t>
  </si>
  <si>
    <t>03066Q709</t>
  </si>
  <si>
    <t>07073H709</t>
  </si>
  <si>
    <t>0125D8709</t>
  </si>
  <si>
    <t>09725C709</t>
  </si>
  <si>
    <t>04871B709</t>
  </si>
  <si>
    <t>01316S709</t>
  </si>
  <si>
    <t>AVMM8M709</t>
  </si>
  <si>
    <t>P10090818</t>
  </si>
  <si>
    <t>P100JM818</t>
  </si>
  <si>
    <t>01030Q709</t>
  </si>
  <si>
    <t>AVJHGX709</t>
  </si>
  <si>
    <t>AVK1MA709</t>
  </si>
  <si>
    <t>05928C709</t>
  </si>
  <si>
    <t>0127H8709</t>
  </si>
  <si>
    <t>AVKCRE709</t>
  </si>
  <si>
    <t>P100XY818</t>
  </si>
  <si>
    <t>P100GZ818</t>
  </si>
  <si>
    <t>P100IA818</t>
  </si>
  <si>
    <t>03031Z709</t>
  </si>
  <si>
    <t>P100XW818</t>
  </si>
  <si>
    <t>AVL2TT709</t>
  </si>
  <si>
    <t>05002I709</t>
  </si>
  <si>
    <t>P100IP818</t>
  </si>
  <si>
    <t>P00398818</t>
  </si>
  <si>
    <t>04958P709</t>
  </si>
  <si>
    <t>C-MHV4897</t>
  </si>
  <si>
    <t>09603A709</t>
  </si>
  <si>
    <t>09580J709</t>
  </si>
  <si>
    <t>08628B709</t>
  </si>
  <si>
    <t>LVL0BT631</t>
  </si>
  <si>
    <t>P100GA818</t>
  </si>
  <si>
    <t>LVEVSE631</t>
  </si>
  <si>
    <t>0515F8709</t>
  </si>
  <si>
    <t>05547D709</t>
  </si>
  <si>
    <t>04673F709</t>
  </si>
  <si>
    <t>04008N709</t>
  </si>
  <si>
    <t>07649G709</t>
  </si>
  <si>
    <t>P10114818</t>
  </si>
  <si>
    <t>0420A5709</t>
  </si>
  <si>
    <t>0415A3709</t>
  </si>
  <si>
    <t>00538I709</t>
  </si>
  <si>
    <t>02701B709</t>
  </si>
  <si>
    <t>04917Y709</t>
  </si>
  <si>
    <t>05117Q709</t>
  </si>
  <si>
    <t>02802N709</t>
  </si>
  <si>
    <t>05482S709</t>
  </si>
  <si>
    <t>AVM5MB709</t>
  </si>
  <si>
    <t>05652H709</t>
  </si>
  <si>
    <t>00316J709</t>
  </si>
  <si>
    <t>LVE6PD631</t>
  </si>
  <si>
    <t>07834A631</t>
  </si>
  <si>
    <t>AVE2MK709</t>
  </si>
  <si>
    <t>0418F9709</t>
  </si>
  <si>
    <t>09890F709</t>
  </si>
  <si>
    <t>04525K709</t>
  </si>
  <si>
    <t>P00111818</t>
  </si>
  <si>
    <t>0546A3709</t>
  </si>
  <si>
    <t>2G3729897</t>
  </si>
  <si>
    <t>1D9816897</t>
  </si>
  <si>
    <t>P01047818</t>
  </si>
  <si>
    <t>02634G709</t>
  </si>
  <si>
    <t>00572D709</t>
  </si>
  <si>
    <t>P1008L818</t>
  </si>
  <si>
    <t>P01712818</t>
  </si>
  <si>
    <t>P100W6818</t>
  </si>
  <si>
    <t>AVHUA3709</t>
  </si>
  <si>
    <t>04431J709</t>
  </si>
  <si>
    <t>04735I709</t>
  </si>
  <si>
    <t>1G1597897</t>
  </si>
  <si>
    <t>05151X709</t>
  </si>
  <si>
    <t>0537D8709</t>
  </si>
  <si>
    <t>C18667818</t>
  </si>
  <si>
    <t>1A7874897</t>
  </si>
  <si>
    <t>05971A709</t>
  </si>
  <si>
    <t>00993W709</t>
  </si>
  <si>
    <t>0112E9709</t>
  </si>
  <si>
    <t>00617A709</t>
  </si>
  <si>
    <t>0565B3709</t>
  </si>
  <si>
    <t>P1011J818</t>
  </si>
  <si>
    <t>AVKVVR709</t>
  </si>
  <si>
    <t>04538M709</t>
  </si>
  <si>
    <t>04061H709</t>
  </si>
  <si>
    <t>00837X709</t>
  </si>
  <si>
    <t>01983N709</t>
  </si>
  <si>
    <t>AVMHXL709</t>
  </si>
  <si>
    <t>X91872818</t>
  </si>
  <si>
    <t>P100ZB818</t>
  </si>
  <si>
    <t>P01283818</t>
  </si>
  <si>
    <t>02203X709</t>
  </si>
  <si>
    <t>7D0764897</t>
  </si>
  <si>
    <t>P01866818</t>
  </si>
  <si>
    <t>1D9975897</t>
  </si>
  <si>
    <t>1D9981897</t>
  </si>
  <si>
    <t>1D9986897</t>
  </si>
  <si>
    <t>AVMG37709</t>
  </si>
  <si>
    <t>03902Q709</t>
  </si>
  <si>
    <t>P00574818</t>
  </si>
  <si>
    <t>LVL0BT</t>
  </si>
  <si>
    <t>LVEVSE</t>
  </si>
  <si>
    <t>LVH175</t>
  </si>
  <si>
    <t>05505P</t>
  </si>
  <si>
    <t>04871B</t>
  </si>
  <si>
    <t>AVJ8VL</t>
  </si>
  <si>
    <t>03731C</t>
  </si>
  <si>
    <t>05688B</t>
  </si>
  <si>
    <t>00030S</t>
  </si>
  <si>
    <t>AVM5MB</t>
  </si>
  <si>
    <t>06249Y</t>
  </si>
  <si>
    <t>03605R</t>
  </si>
  <si>
    <t>04914E</t>
  </si>
  <si>
    <t>00993W</t>
  </si>
  <si>
    <t>0148B4</t>
  </si>
  <si>
    <t>07075F</t>
  </si>
  <si>
    <t>04592Q</t>
  </si>
  <si>
    <t>AVKYU9</t>
  </si>
  <si>
    <t>01316S</t>
  </si>
  <si>
    <t>0125D8</t>
  </si>
  <si>
    <t>00316J</t>
  </si>
  <si>
    <t>09912F</t>
  </si>
  <si>
    <t>0546A3</t>
  </si>
  <si>
    <t>AVJL61</t>
  </si>
  <si>
    <t>01652Q</t>
  </si>
  <si>
    <t>08060M</t>
  </si>
  <si>
    <t>09890F</t>
  </si>
  <si>
    <t>05707B</t>
  </si>
  <si>
    <t>02858H</t>
  </si>
  <si>
    <t>0249C8</t>
  </si>
  <si>
    <t>AVMM8M</t>
  </si>
  <si>
    <t>AVKFXV</t>
  </si>
  <si>
    <t>03944M</t>
  </si>
  <si>
    <t>01174Y</t>
  </si>
  <si>
    <t>0232C6</t>
  </si>
  <si>
    <t>AVKCRE</t>
  </si>
  <si>
    <t>AVHFV1</t>
  </si>
  <si>
    <t>08653T</t>
  </si>
  <si>
    <t>00495J</t>
  </si>
  <si>
    <t>AVHUA3</t>
  </si>
  <si>
    <t>07078D</t>
  </si>
  <si>
    <t>08644V</t>
  </si>
  <si>
    <t>AVK1MA</t>
  </si>
  <si>
    <t>AVMG37</t>
  </si>
  <si>
    <t>AVL9PV</t>
  </si>
  <si>
    <t>00359D</t>
  </si>
  <si>
    <t>00169C</t>
  </si>
  <si>
    <t>AVKK0W</t>
  </si>
  <si>
    <t>AVLXNX</t>
  </si>
  <si>
    <t>09494P</t>
  </si>
  <si>
    <t>05482S</t>
  </si>
  <si>
    <t>AVGN98</t>
  </si>
  <si>
    <t>0452A4</t>
  </si>
  <si>
    <t>09936B</t>
  </si>
  <si>
    <t>09901J</t>
  </si>
  <si>
    <t>03902Q</t>
  </si>
  <si>
    <t>03066Q</t>
  </si>
  <si>
    <t>0053H9</t>
  </si>
  <si>
    <t>05574P</t>
  </si>
  <si>
    <t>02524F</t>
  </si>
  <si>
    <t>03705R</t>
  </si>
  <si>
    <t>05151X</t>
  </si>
  <si>
    <t>06917H</t>
  </si>
  <si>
    <t>AVMLUJ</t>
  </si>
  <si>
    <t>0420A5</t>
  </si>
  <si>
    <t>00115E</t>
  </si>
  <si>
    <t>0139D9</t>
  </si>
  <si>
    <t>05928C</t>
  </si>
  <si>
    <t>AVLTM5</t>
  </si>
  <si>
    <t>09275S</t>
  </si>
  <si>
    <t>09614G</t>
  </si>
  <si>
    <t>0057B2</t>
  </si>
  <si>
    <t>AVHEXA</t>
  </si>
  <si>
    <t>00533M</t>
  </si>
  <si>
    <t>00878T</t>
  </si>
  <si>
    <t>03855Y</t>
  </si>
  <si>
    <t>00950V</t>
  </si>
  <si>
    <t>AVLV10</t>
  </si>
  <si>
    <t>02634G</t>
  </si>
  <si>
    <t>05941C</t>
  </si>
  <si>
    <t>03132R</t>
  </si>
  <si>
    <t>05569B</t>
  </si>
  <si>
    <t>0219I8</t>
  </si>
  <si>
    <t>07403J</t>
  </si>
  <si>
    <t>05620F</t>
  </si>
  <si>
    <t>06904U</t>
  </si>
  <si>
    <t>0409F8</t>
  </si>
  <si>
    <t>01936O</t>
  </si>
  <si>
    <t>0128C2</t>
  </si>
  <si>
    <t>04958P</t>
  </si>
  <si>
    <t>00147Q</t>
  </si>
  <si>
    <t>04166Y</t>
  </si>
  <si>
    <t>04349R</t>
  </si>
  <si>
    <t>05058Y</t>
  </si>
  <si>
    <t>00617A</t>
  </si>
  <si>
    <t>AV76R4</t>
  </si>
  <si>
    <t>04331S</t>
  </si>
  <si>
    <t>00511A</t>
  </si>
  <si>
    <t>02203X</t>
  </si>
  <si>
    <t>0146G9</t>
  </si>
  <si>
    <t>04077Q</t>
  </si>
  <si>
    <t>05475Q</t>
  </si>
  <si>
    <t>AVJC5Y</t>
  </si>
  <si>
    <t>09617E</t>
  </si>
  <si>
    <t>09802A</t>
  </si>
  <si>
    <t>03841Z</t>
  </si>
  <si>
    <t>04917Y</t>
  </si>
  <si>
    <t>AVL48N</t>
  </si>
  <si>
    <t>AVDETS</t>
  </si>
  <si>
    <t>06737U</t>
  </si>
  <si>
    <t>02912X</t>
  </si>
  <si>
    <t>0252A5</t>
  </si>
  <si>
    <t>AVL2TT</t>
  </si>
  <si>
    <t>05580M</t>
  </si>
  <si>
    <t>08383P</t>
  </si>
  <si>
    <t>01079Z</t>
  </si>
  <si>
    <t>01142Q</t>
  </si>
  <si>
    <t>AVM7B7</t>
  </si>
  <si>
    <t>09895H</t>
  </si>
  <si>
    <t>08349F</t>
  </si>
  <si>
    <t>AVBTUD</t>
  </si>
  <si>
    <t>04864C</t>
  </si>
  <si>
    <t>0147B1</t>
  </si>
  <si>
    <t>AVLA1X</t>
  </si>
  <si>
    <t>02271X</t>
  </si>
  <si>
    <t>06255V</t>
  </si>
  <si>
    <t>09207L</t>
  </si>
  <si>
    <t>02833M</t>
  </si>
  <si>
    <t>04162W</t>
  </si>
  <si>
    <t>0415A3</t>
  </si>
  <si>
    <t>04525K</t>
  </si>
  <si>
    <t>0127H8</t>
  </si>
  <si>
    <t>05640A</t>
  </si>
  <si>
    <t>0565A6</t>
  </si>
  <si>
    <t>0409A8</t>
  </si>
  <si>
    <t>00242S</t>
  </si>
  <si>
    <t>0537D8</t>
  </si>
  <si>
    <t>AVLVXT</t>
  </si>
  <si>
    <t>AVLEPV</t>
  </si>
  <si>
    <t>AVJHGX</t>
  </si>
  <si>
    <t>04423C</t>
  </si>
  <si>
    <t>02802N</t>
  </si>
  <si>
    <t>04783P</t>
  </si>
  <si>
    <t>AVH95T</t>
  </si>
  <si>
    <t>09899R</t>
  </si>
  <si>
    <t>06757C</t>
  </si>
  <si>
    <t>06250K</t>
  </si>
  <si>
    <t>04431J</t>
  </si>
  <si>
    <t>04397L</t>
  </si>
  <si>
    <t>08628B</t>
  </si>
  <si>
    <t>09603A</t>
  </si>
  <si>
    <t>AVKN26</t>
  </si>
  <si>
    <t>06260F</t>
  </si>
  <si>
    <t>01110S</t>
  </si>
  <si>
    <t>03564U</t>
  </si>
  <si>
    <t>07912H</t>
  </si>
  <si>
    <t>09974G</t>
  </si>
  <si>
    <t>04723J</t>
  </si>
  <si>
    <t>03031Z</t>
  </si>
  <si>
    <t>09740G</t>
  </si>
  <si>
    <t>06410Q</t>
  </si>
  <si>
    <t>04511T</t>
  </si>
  <si>
    <t>00837X</t>
  </si>
  <si>
    <t>AVMHXL</t>
  </si>
  <si>
    <t>07161Z</t>
  </si>
  <si>
    <t>08572W</t>
  </si>
  <si>
    <t>0128D8</t>
  </si>
  <si>
    <t>04912Z</t>
  </si>
  <si>
    <t>05489S</t>
  </si>
  <si>
    <t>05894K</t>
  </si>
  <si>
    <t>0494D8</t>
  </si>
  <si>
    <t>09311D</t>
  </si>
  <si>
    <t>04358V</t>
  </si>
  <si>
    <t>09725C</t>
  </si>
  <si>
    <t>09580J</t>
  </si>
  <si>
    <t>00249J</t>
  </si>
  <si>
    <t>01283K</t>
  </si>
  <si>
    <t>03872S</t>
  </si>
  <si>
    <t>01563J</t>
  </si>
  <si>
    <t>0404A3709</t>
  </si>
  <si>
    <t>04735I</t>
  </si>
  <si>
    <t>07619C</t>
  </si>
  <si>
    <t>00572D</t>
  </si>
  <si>
    <t>00521G</t>
  </si>
  <si>
    <t>04786Q</t>
  </si>
  <si>
    <t>07580J</t>
  </si>
  <si>
    <t>03926D</t>
  </si>
  <si>
    <t>04673F</t>
  </si>
  <si>
    <t>00534I</t>
  </si>
  <si>
    <t>01286J</t>
  </si>
  <si>
    <t>01030Q</t>
  </si>
  <si>
    <t>07073H</t>
  </si>
  <si>
    <t>07958B</t>
  </si>
  <si>
    <t>01779E</t>
  </si>
  <si>
    <t>03661J</t>
  </si>
  <si>
    <t>04008N</t>
  </si>
  <si>
    <t>00120C</t>
  </si>
  <si>
    <t>LVA9R6</t>
  </si>
  <si>
    <t>P01866</t>
  </si>
  <si>
    <t>P00045</t>
  </si>
  <si>
    <t>P00306</t>
  </si>
  <si>
    <t>X91875</t>
  </si>
  <si>
    <t>P100YY</t>
  </si>
  <si>
    <t>P00027</t>
  </si>
  <si>
    <t>P01787</t>
  </si>
  <si>
    <t>P01802</t>
  </si>
  <si>
    <t>P00040</t>
  </si>
  <si>
    <t>P100ES</t>
  </si>
  <si>
    <t>P1005O</t>
  </si>
  <si>
    <t>P01283</t>
  </si>
  <si>
    <t>X91778</t>
  </si>
  <si>
    <t>P1007K</t>
  </si>
  <si>
    <t>P100BO</t>
  </si>
  <si>
    <t>P1008B</t>
  </si>
  <si>
    <t>P100GA</t>
  </si>
  <si>
    <t>P100WC</t>
  </si>
  <si>
    <t>P100EB</t>
  </si>
  <si>
    <t>P100YW</t>
  </si>
  <si>
    <t>P100XD</t>
  </si>
  <si>
    <t>P100AQ</t>
  </si>
  <si>
    <t>P100HJ</t>
  </si>
  <si>
    <t>P01725</t>
  </si>
  <si>
    <t>P00223</t>
  </si>
  <si>
    <t>P100B4</t>
  </si>
  <si>
    <t>P00094</t>
  </si>
  <si>
    <t>P00398</t>
  </si>
  <si>
    <t>P100J6</t>
  </si>
  <si>
    <t>P00575</t>
  </si>
  <si>
    <t>P100IA</t>
  </si>
  <si>
    <t>P00594</t>
  </si>
  <si>
    <t>P01225</t>
  </si>
  <si>
    <t>X91993</t>
  </si>
  <si>
    <t>P100XZ</t>
  </si>
  <si>
    <t>P1008M</t>
  </si>
  <si>
    <t>P1007J</t>
  </si>
  <si>
    <t>P01713</t>
  </si>
  <si>
    <t>P1008Q</t>
  </si>
  <si>
    <t>P10090</t>
  </si>
  <si>
    <t>P100CQ</t>
  </si>
  <si>
    <t>P00080</t>
  </si>
  <si>
    <t>P100IE</t>
  </si>
  <si>
    <t>P100IK</t>
  </si>
  <si>
    <t>P00111</t>
  </si>
  <si>
    <t>P1008L</t>
  </si>
  <si>
    <t>P00560</t>
  </si>
  <si>
    <t>P100JJ</t>
  </si>
  <si>
    <t>P100J3</t>
  </si>
  <si>
    <t>P00359</t>
  </si>
  <si>
    <t>P100JM</t>
  </si>
  <si>
    <t>C18650</t>
  </si>
  <si>
    <t>P100C3</t>
  </si>
  <si>
    <t>P1005T</t>
  </si>
  <si>
    <t>P100IP</t>
  </si>
  <si>
    <t>P100JF</t>
  </si>
  <si>
    <t>X04885</t>
  </si>
  <si>
    <t>P00516</t>
  </si>
  <si>
    <t>X81538</t>
  </si>
  <si>
    <t>C18657</t>
  </si>
  <si>
    <t>P00711</t>
  </si>
  <si>
    <t>P00018</t>
  </si>
  <si>
    <t>P100YV</t>
  </si>
  <si>
    <t>X71257</t>
  </si>
  <si>
    <t>P01226</t>
  </si>
  <si>
    <t>P10114</t>
  </si>
  <si>
    <t>P100A0</t>
  </si>
  <si>
    <t>P100G3</t>
  </si>
  <si>
    <t>P00574</t>
  </si>
  <si>
    <t>P1010X</t>
  </si>
  <si>
    <t>P00086</t>
  </si>
  <si>
    <t>P100XY</t>
  </si>
  <si>
    <t>P1005H</t>
  </si>
  <si>
    <t>P10116</t>
  </si>
  <si>
    <t>P10089</t>
  </si>
  <si>
    <t>P1001Q</t>
  </si>
  <si>
    <t>P100W6</t>
  </si>
  <si>
    <t>P1006N</t>
  </si>
  <si>
    <t>P100YC</t>
  </si>
  <si>
    <t>P100ZB</t>
  </si>
  <si>
    <t>P01824</t>
  </si>
  <si>
    <t>P01712</t>
  </si>
  <si>
    <t>X91872</t>
  </si>
  <si>
    <t>P1011J</t>
  </si>
  <si>
    <t>C18794</t>
  </si>
  <si>
    <t>1A7874</t>
  </si>
  <si>
    <t>1D8943</t>
  </si>
  <si>
    <t>8A8307</t>
  </si>
  <si>
    <t>1D9816</t>
  </si>
  <si>
    <t>0D9158</t>
  </si>
  <si>
    <t>1G1597</t>
  </si>
  <si>
    <t>1D9975</t>
  </si>
  <si>
    <t>9A6393</t>
  </si>
  <si>
    <t>9A6491</t>
  </si>
  <si>
    <t>4G1058</t>
  </si>
  <si>
    <t>7D0764</t>
  </si>
  <si>
    <t>9A4822</t>
  </si>
  <si>
    <t>2J0531</t>
  </si>
  <si>
    <t>1D9020</t>
  </si>
  <si>
    <t>8A8323</t>
  </si>
  <si>
    <t>1D9986</t>
  </si>
  <si>
    <t>Luis</t>
  </si>
  <si>
    <t>994730629</t>
  </si>
  <si>
    <t>GS</t>
  </si>
  <si>
    <t>Chethan</t>
  </si>
  <si>
    <t>823800801</t>
  </si>
  <si>
    <t>2J3241897</t>
  </si>
  <si>
    <t>SN_2J3241</t>
  </si>
  <si>
    <t>Chandrababu Daddala1/US/IBM</t>
  </si>
  <si>
    <t>SN_0404A3</t>
  </si>
  <si>
    <t>994527958</t>
  </si>
  <si>
    <t>Kanawade</t>
  </si>
  <si>
    <t>Varsha</t>
  </si>
  <si>
    <t>Chandrabhan</t>
  </si>
  <si>
    <t>823800800</t>
  </si>
  <si>
    <t>kv554169</t>
  </si>
  <si>
    <t>Varsha C Kanawade/India/IBM</t>
  </si>
  <si>
    <t>SN_P1011Q</t>
  </si>
  <si>
    <t>994536842</t>
  </si>
  <si>
    <t>Lucero</t>
  </si>
  <si>
    <t>Regie</t>
  </si>
  <si>
    <t>N.</t>
  </si>
  <si>
    <t>823800799</t>
  </si>
  <si>
    <t>zs798278</t>
  </si>
  <si>
    <t>Regie Lucero/Philippines/IBM</t>
  </si>
  <si>
    <t>Varsha.Kanawade@sprint.com</t>
  </si>
  <si>
    <t>Regie.Lucero@sprint.com</t>
  </si>
  <si>
    <t>VICTORINO CAPIRAL</t>
  </si>
  <si>
    <t>JENNY LOU  ATICO</t>
  </si>
  <si>
    <t>HANIKA BONGCAYAO</t>
  </si>
  <si>
    <t>P1011Q818</t>
  </si>
  <si>
    <t>P1011Q</t>
  </si>
  <si>
    <t>LUCERO, REGIE</t>
  </si>
  <si>
    <t>2J3241</t>
  </si>
  <si>
    <t>Fernandez, Hanika B</t>
  </si>
  <si>
    <t>Lucero, Regie N</t>
  </si>
  <si>
    <t>Sobieski, Rafael A</t>
  </si>
  <si>
    <t>AVN07R709</t>
  </si>
  <si>
    <t>SN_AVN07R</t>
  </si>
  <si>
    <t>ic498343</t>
  </si>
  <si>
    <t>Chethan Kumar G S/India/Contr/IBM</t>
  </si>
  <si>
    <t>05472U709</t>
  </si>
  <si>
    <t>SN_05472U</t>
  </si>
  <si>
    <t>994726870</t>
  </si>
  <si>
    <t>Sandipan</t>
  </si>
  <si>
    <t>823800806</t>
  </si>
  <si>
    <t>zm289876</t>
  </si>
  <si>
    <t>Sandipan Saha1/India/IBM</t>
  </si>
  <si>
    <t>Hanika Fernandez</t>
  </si>
  <si>
    <t>qy462396</t>
  </si>
  <si>
    <t>ne412882</t>
  </si>
  <si>
    <t>Chethan.Gs@sprint.com</t>
  </si>
  <si>
    <t>Sandipan.Saha@sprint.com</t>
  </si>
  <si>
    <t>Anik.Gupta@sprint.com</t>
  </si>
  <si>
    <t>Lankisetti.Sravani@sprint.com</t>
  </si>
  <si>
    <t>03484A</t>
  </si>
  <si>
    <t>RAJESH GUPTA</t>
  </si>
  <si>
    <t>05472U</t>
  </si>
  <si>
    <t>SANDIPAN SAHA</t>
  </si>
  <si>
    <t>KOMAL KAVRANI</t>
  </si>
  <si>
    <t>HARUO_IKEDA</t>
  </si>
  <si>
    <t>MASSARO_DE_OLIVEIRA</t>
  </si>
  <si>
    <t>DADDALA</t>
  </si>
  <si>
    <t>Pothuraju, Sunil X</t>
  </si>
  <si>
    <t>Gupta, Rajesh K</t>
  </si>
  <si>
    <t>Saha, Sandipan X</t>
  </si>
  <si>
    <t>Ns, Karthik X</t>
  </si>
  <si>
    <t>00195O709</t>
  </si>
  <si>
    <t>SN_00195O</t>
  </si>
  <si>
    <t>994366680</t>
  </si>
  <si>
    <t>Neethu</t>
  </si>
  <si>
    <t>823800809</t>
  </si>
  <si>
    <t>jj139334</t>
  </si>
  <si>
    <t>Neethu S Lakshmi/India/IBM</t>
  </si>
  <si>
    <t>00119D709</t>
  </si>
  <si>
    <t>SN_00119D</t>
  </si>
  <si>
    <t>994566001</t>
  </si>
  <si>
    <t>Deepa</t>
  </si>
  <si>
    <t>823800810</t>
  </si>
  <si>
    <t>on053540</t>
  </si>
  <si>
    <t>Deepa Mani1/India/IBM</t>
  </si>
  <si>
    <t>C18800818</t>
  </si>
  <si>
    <t>SN_C18800</t>
  </si>
  <si>
    <t>994978908</t>
  </si>
  <si>
    <t>Ancheta</t>
  </si>
  <si>
    <t>Ernest</t>
  </si>
  <si>
    <t>823800815</t>
  </si>
  <si>
    <t>rg135431</t>
  </si>
  <si>
    <t>Ernest Ancheta/Philippines/Contr/IBM</t>
  </si>
  <si>
    <t>06276E709</t>
  </si>
  <si>
    <t>SN_06276E</t>
  </si>
  <si>
    <t>994324063</t>
  </si>
  <si>
    <t>Patro</t>
  </si>
  <si>
    <t>Rosalin</t>
  </si>
  <si>
    <t>823800814</t>
  </si>
  <si>
    <t>hg520741</t>
  </si>
  <si>
    <t>Rosalin Patro/India/IBM</t>
  </si>
  <si>
    <t>P1011W818</t>
  </si>
  <si>
    <t>SN_P1011W</t>
  </si>
  <si>
    <t>994021110</t>
  </si>
  <si>
    <t>Reario</t>
  </si>
  <si>
    <t>John Louis Martin</t>
  </si>
  <si>
    <t>823800816</t>
  </si>
  <si>
    <t>oy475505</t>
  </si>
  <si>
    <t>John Louis Martin Reario/Philippines/IBM</t>
  </si>
  <si>
    <t>Neethu.Lakshmi@sprint.com</t>
  </si>
  <si>
    <t>Deepa.Mani@sprint.com</t>
  </si>
  <si>
    <t>Ernest.Ancheta@sprint.com</t>
  </si>
  <si>
    <t>Rosalin.Patro@sprint.com</t>
  </si>
  <si>
    <t>Johnlouis.Reario@sprint.com</t>
  </si>
  <si>
    <t>Lakshmi, Neethu X</t>
  </si>
  <si>
    <t>Mani, Deepa X</t>
  </si>
  <si>
    <t>Gs, Chethan K</t>
  </si>
  <si>
    <t>Ancheta, Ernest X</t>
  </si>
  <si>
    <t>Bernadas, Maryrose P</t>
  </si>
  <si>
    <t>00119D</t>
  </si>
  <si>
    <t>DEEPA MANI</t>
  </si>
  <si>
    <t>00195O</t>
  </si>
  <si>
    <t>NEETHU LAKSHMI</t>
  </si>
  <si>
    <t>06276E</t>
  </si>
  <si>
    <t>ROSALIN PATRO</t>
  </si>
  <si>
    <t>AVN07R</t>
  </si>
  <si>
    <t>CHETHAN KUMAR G S</t>
  </si>
  <si>
    <t>C18800</t>
  </si>
  <si>
    <t>ANCHETA</t>
  </si>
  <si>
    <t>P00088</t>
  </si>
  <si>
    <t>MARY ROSE  BERNADAS</t>
  </si>
  <si>
    <t>P1011W</t>
  </si>
  <si>
    <t>REARIO, JOHN LOUIS MARTIN</t>
  </si>
  <si>
    <t>SN_102581</t>
  </si>
  <si>
    <t>994458470</t>
  </si>
  <si>
    <t>Gabud</t>
  </si>
  <si>
    <t>Hilario Benjamin</t>
  </si>
  <si>
    <t>823800819</t>
  </si>
  <si>
    <t>vd473544</t>
  </si>
  <si>
    <t>Hilario Benjamin N Gabud/Philippines/IBM</t>
  </si>
  <si>
    <t>994081164</t>
  </si>
  <si>
    <t>Jogavajjala</t>
  </si>
  <si>
    <t>Ramana</t>
  </si>
  <si>
    <t>823800823</t>
  </si>
  <si>
    <t>Venkataramana Jogavajjala1/India/IBM</t>
  </si>
  <si>
    <t>SN_304995</t>
  </si>
  <si>
    <t>Lingaiah</t>
  </si>
  <si>
    <t>Sujatha</t>
  </si>
  <si>
    <t>Sullery</t>
  </si>
  <si>
    <t>823800822</t>
  </si>
  <si>
    <t>Sujatha S Lingaiah/India/IBM</t>
  </si>
  <si>
    <t>SN_147398</t>
  </si>
  <si>
    <t>994734834</t>
  </si>
  <si>
    <t>Barquin</t>
  </si>
  <si>
    <t>Marvin Lloyd</t>
  </si>
  <si>
    <t>823800817</t>
  </si>
  <si>
    <t>qz306643</t>
  </si>
  <si>
    <t>Marvin Lloyd Barquin/Philippines/IBM</t>
  </si>
  <si>
    <t>0591B6709</t>
  </si>
  <si>
    <t>SN_0591B6</t>
  </si>
  <si>
    <t>994726780</t>
  </si>
  <si>
    <t>Sundarrajan</t>
  </si>
  <si>
    <t>Balaji</t>
  </si>
  <si>
    <t>823800820</t>
  </si>
  <si>
    <t>zi450407</t>
  </si>
  <si>
    <t>Balaji S8/India/IBM</t>
  </si>
  <si>
    <t>Larben.Gabud@sprint.com</t>
  </si>
  <si>
    <t>Marvin.Barquin@sprint.com</t>
  </si>
  <si>
    <t>Balaji.Sundarrajan@sprint.com</t>
  </si>
  <si>
    <t>0591B6</t>
  </si>
  <si>
    <t>BALAJI S</t>
  </si>
  <si>
    <t>SEYCHELLE ANN A DEAPERA</t>
  </si>
  <si>
    <t>SUJATHA L</t>
  </si>
  <si>
    <t>Sundarrajan, Balaji X</t>
  </si>
  <si>
    <t>Barquin, Marvin D</t>
  </si>
  <si>
    <t>Country Code</t>
  </si>
  <si>
    <t>00538I</t>
  </si>
  <si>
    <t>ANJALI SHARMA</t>
  </si>
  <si>
    <t>06256X709</t>
  </si>
  <si>
    <t>AMCOGAST</t>
  </si>
  <si>
    <t>994766898</t>
  </si>
  <si>
    <t>Lingaiah, Sujatha S</t>
  </si>
  <si>
    <t>ux516023</t>
  </si>
  <si>
    <t>SN_06256X</t>
  </si>
  <si>
    <t>994228310</t>
  </si>
  <si>
    <t>Siddhappan</t>
  </si>
  <si>
    <t>Mythili</t>
  </si>
  <si>
    <t>823800826</t>
  </si>
  <si>
    <t>uq268090</t>
  </si>
  <si>
    <t>Mythili S2/India/IBM</t>
  </si>
  <si>
    <t>SN_067059</t>
  </si>
  <si>
    <t>SN_067947</t>
  </si>
  <si>
    <t>994032495</t>
  </si>
  <si>
    <t>Horita</t>
  </si>
  <si>
    <t>Maysa</t>
  </si>
  <si>
    <t>823800829</t>
  </si>
  <si>
    <t>gs240225</t>
  </si>
  <si>
    <t>Maysa Horita1/Brazil/IBM</t>
  </si>
  <si>
    <t>hb883898</t>
  </si>
  <si>
    <t>Longanilla</t>
  </si>
  <si>
    <t>994246141</t>
  </si>
  <si>
    <t>Pansan</t>
  </si>
  <si>
    <t>823800824</t>
  </si>
  <si>
    <t>wp820698</t>
  </si>
  <si>
    <t>Venkata.Jogavajjala@sprint.com</t>
  </si>
  <si>
    <t>Mythili.Siddhappan@sprint.com</t>
  </si>
  <si>
    <t>Maysa.Horita@sprint.com</t>
  </si>
  <si>
    <t>Sujatha.Lingaiah@sprint.com</t>
  </si>
  <si>
    <t>Alexandre.Pansan@sprint.com</t>
  </si>
  <si>
    <t>Deapera, Seychelleann A</t>
  </si>
  <si>
    <t>Almeida, Vinicius S</t>
  </si>
  <si>
    <t>994903163</t>
  </si>
  <si>
    <t>Golla</t>
  </si>
  <si>
    <t>Sreekanth</t>
  </si>
  <si>
    <t>823800839</t>
  </si>
  <si>
    <t>vw097685</t>
  </si>
  <si>
    <t>Sreekanth.Golla@sprint.com</t>
  </si>
  <si>
    <t>03494K</t>
  </si>
  <si>
    <t>JEETHU GEORGE</t>
  </si>
  <si>
    <t>03776M</t>
  </si>
  <si>
    <t>05146J</t>
  </si>
  <si>
    <t>BINDYA MURALEEDHARAN</t>
  </si>
  <si>
    <t>SOUZA_ALMEIDA</t>
  </si>
  <si>
    <t>07059E</t>
  </si>
  <si>
    <t>VIJAYKUMAR LADKE</t>
  </si>
  <si>
    <t>BARATELLA_SILVA</t>
  </si>
  <si>
    <t>CABRERA_MARTIN</t>
  </si>
  <si>
    <t>TORRES_CORREA</t>
  </si>
  <si>
    <t>LVGU9Y</t>
  </si>
  <si>
    <t>DE FARIA</t>
  </si>
  <si>
    <t>Silva, Michel H</t>
  </si>
  <si>
    <t>Martin, Ismael C</t>
  </si>
  <si>
    <t>Kulkarni, Kaustubh D</t>
  </si>
  <si>
    <t>Muraleedharan, Bindya X</t>
  </si>
  <si>
    <t>AVN4SY709</t>
  </si>
  <si>
    <t>SN_AVN4SY</t>
  </si>
  <si>
    <t>Sreekanth Golla06/India/Contr/IBM</t>
  </si>
  <si>
    <t>00997C709</t>
  </si>
  <si>
    <t>SN_00997C</t>
  </si>
  <si>
    <t>SN_123874</t>
  </si>
  <si>
    <t>994029587</t>
  </si>
  <si>
    <t>Calcena</t>
  </si>
  <si>
    <t>Harry</t>
  </si>
  <si>
    <t>823800842</t>
  </si>
  <si>
    <t>wl050909</t>
  </si>
  <si>
    <t>Harry D Calcena/Philippines/IBM</t>
  </si>
  <si>
    <t>Aparna Peram25/India/IBM</t>
  </si>
  <si>
    <t>06938U709</t>
  </si>
  <si>
    <t>SN_06938U</t>
  </si>
  <si>
    <t>Spoorthi T S25/India/IBM</t>
  </si>
  <si>
    <t>Harry.Calcena@sprint.com</t>
  </si>
  <si>
    <t>HARRY CALCENA</t>
  </si>
  <si>
    <t>06938U</t>
  </si>
  <si>
    <t>994851562</t>
  </si>
  <si>
    <t>Tapas</t>
  </si>
  <si>
    <t>823800851</t>
  </si>
  <si>
    <t>06937X709</t>
  </si>
  <si>
    <t>SN_06937X</t>
  </si>
  <si>
    <t>06937W709</t>
  </si>
  <si>
    <t>SN_06937W</t>
  </si>
  <si>
    <t>Anjali U K25/India/IBM</t>
  </si>
  <si>
    <t>06937W</t>
  </si>
  <si>
    <t>06937X</t>
  </si>
  <si>
    <t>SPOORTHI T S</t>
  </si>
  <si>
    <t>CAMILLO_FILHO</t>
  </si>
  <si>
    <t>AVN4SY</t>
  </si>
  <si>
    <t>SREEKANTH GOLLA</t>
  </si>
  <si>
    <t>Calcena, Harry D</t>
  </si>
  <si>
    <t>Oliveira, Vinicius D</t>
  </si>
  <si>
    <t>01955S709</t>
  </si>
  <si>
    <t>01955S</t>
  </si>
  <si>
    <t>KUSHAL KOTHARI</t>
  </si>
  <si>
    <t>SN_01955S</t>
  </si>
  <si>
    <t>994436364</t>
  </si>
  <si>
    <t>Kothari</t>
  </si>
  <si>
    <t>Kushal</t>
  </si>
  <si>
    <t>823800852</t>
  </si>
  <si>
    <t>dl083518</t>
  </si>
  <si>
    <t>Kushal Kothari/India/IBM</t>
  </si>
  <si>
    <t>Nayak</t>
  </si>
  <si>
    <t>AVN6UN709</t>
  </si>
  <si>
    <t>SN_AVN6UN</t>
  </si>
  <si>
    <t>xx738379</t>
  </si>
  <si>
    <t>Tapas Kumar Pradhan079/India/Contr/IBM</t>
  </si>
  <si>
    <t>SN_069124</t>
  </si>
  <si>
    <t>994728081</t>
  </si>
  <si>
    <t>Marras</t>
  </si>
  <si>
    <t>823800854</t>
  </si>
  <si>
    <t>rb225927</t>
  </si>
  <si>
    <t>Marcos Eduardo Marras/Brazil/IBM</t>
  </si>
  <si>
    <t>SN_069567</t>
  </si>
  <si>
    <t>Alexandre Pansan1/Brazil/IBM</t>
  </si>
  <si>
    <t>Kushal.Kothari@sprint.com</t>
  </si>
  <si>
    <t>Tapas.Pradhan@sprint.com</t>
  </si>
  <si>
    <t>Marcos.Marras@sprint.com</t>
  </si>
  <si>
    <t>SN_094564</t>
  </si>
  <si>
    <t>994637316</t>
  </si>
  <si>
    <t>Sandip</t>
  </si>
  <si>
    <t>823800859</t>
  </si>
  <si>
    <t>SN_064189</t>
  </si>
  <si>
    <t>Roula</t>
  </si>
  <si>
    <t>Pratap</t>
  </si>
  <si>
    <t>823800860</t>
  </si>
  <si>
    <t>Pratap K Roula/India/IBM</t>
  </si>
  <si>
    <t>SN_014367</t>
  </si>
  <si>
    <t>994954242</t>
  </si>
  <si>
    <t>Sugumaran</t>
  </si>
  <si>
    <t>823800856</t>
  </si>
  <si>
    <t>qq062271</t>
  </si>
  <si>
    <t>Anand Sugumaran/India/IBM</t>
  </si>
  <si>
    <t>P10130818</t>
  </si>
  <si>
    <t>SN_P10130</t>
  </si>
  <si>
    <t>994387739</t>
  </si>
  <si>
    <t>Guinday</t>
  </si>
  <si>
    <t>Sarah Aira</t>
  </si>
  <si>
    <t>823800857</t>
  </si>
  <si>
    <t>hy887582</t>
  </si>
  <si>
    <t>Sarah Aira Guinday/Philippines/IBM</t>
  </si>
  <si>
    <t>Anand.Sugumaran@sprint.com</t>
  </si>
  <si>
    <t>Sarah.Guinday@sprint.com</t>
  </si>
  <si>
    <t>00997C</t>
  </si>
  <si>
    <t>VENKATARAMANA JOGAVAJJALA</t>
  </si>
  <si>
    <t>ANAND SUGUMARAN</t>
  </si>
  <si>
    <t>MARRAS_RISO</t>
  </si>
  <si>
    <t>Guinday, Sarah X</t>
  </si>
  <si>
    <t>Kothari, Kushal X</t>
  </si>
  <si>
    <t>07082W709</t>
  </si>
  <si>
    <t>SN_07082W</t>
  </si>
  <si>
    <t>994518903</t>
  </si>
  <si>
    <t>Kurugodappanava</t>
  </si>
  <si>
    <t>Chaitra</t>
  </si>
  <si>
    <t>823800863</t>
  </si>
  <si>
    <t>Chaitra Kurugodappanavar08/India/IBM</t>
  </si>
  <si>
    <t>SN_069939</t>
  </si>
  <si>
    <t>Rafael Kaiber1/Brazil/IBM</t>
  </si>
  <si>
    <t>Krothapalli</t>
  </si>
  <si>
    <t>994443709</t>
  </si>
  <si>
    <t>sa634927</t>
  </si>
  <si>
    <t>Pratap.Roula@sprint.com</t>
  </si>
  <si>
    <t>0565B3</t>
  </si>
  <si>
    <t>VEERENDRA VAITLA</t>
  </si>
  <si>
    <t>CRISTINE ENCANTO</t>
  </si>
  <si>
    <t>LVGTJJ</t>
  </si>
  <si>
    <t>CONCEICAO</t>
  </si>
  <si>
    <t>P10130</t>
  </si>
  <si>
    <t>GUINDAY, SARAH AIRA R (S</t>
  </si>
  <si>
    <t>Ramirez Morales, Angie D</t>
  </si>
  <si>
    <t>bs919671</t>
  </si>
  <si>
    <t>04523T709</t>
  </si>
  <si>
    <t>SN_04523T</t>
  </si>
  <si>
    <t>994503155</t>
  </si>
  <si>
    <t>Kuldeep</t>
  </si>
  <si>
    <t>823800864</t>
  </si>
  <si>
    <t>mg424903</t>
  </si>
  <si>
    <t>Kuldeep Singh34/India/IBM</t>
  </si>
  <si>
    <t>06737Y709</t>
  </si>
  <si>
    <t>SN_06737Y</t>
  </si>
  <si>
    <t>994991910</t>
  </si>
  <si>
    <t>Venkataram</t>
  </si>
  <si>
    <t>823800868</t>
  </si>
  <si>
    <t>Ashwini V11/India/IBM</t>
  </si>
  <si>
    <t>SN_031524</t>
  </si>
  <si>
    <t>994726543</t>
  </si>
  <si>
    <t>Vieira</t>
  </si>
  <si>
    <t>823800865</t>
  </si>
  <si>
    <t>ic710046</t>
  </si>
  <si>
    <t>Gustavo Roberto de Souza Vieira/Brazil/IBM</t>
  </si>
  <si>
    <t>Chaitra.Kurugodappanavar@sprint.com</t>
  </si>
  <si>
    <t>Kuldeep.X.Singh@sprint.com</t>
  </si>
  <si>
    <t>Gustavo.Vieira@sprint.com</t>
  </si>
  <si>
    <t>04523T</t>
  </si>
  <si>
    <t>KULDEEP SINGH</t>
  </si>
  <si>
    <t>Singh, Kuldeep X</t>
  </si>
  <si>
    <t>07082W</t>
  </si>
  <si>
    <t>CHAITRA KURUGODAPPANAVAR</t>
  </si>
  <si>
    <t>SANDIP PAUL</t>
  </si>
  <si>
    <t>Paul, Sandip X</t>
  </si>
  <si>
    <t>0667E6709</t>
  </si>
  <si>
    <t>SN_0667E6</t>
  </si>
  <si>
    <t>994876054</t>
  </si>
  <si>
    <t>CN</t>
  </si>
  <si>
    <t>Shashank</t>
  </si>
  <si>
    <t>823800874</t>
  </si>
  <si>
    <t>Shashank C N15/India/IBM</t>
  </si>
  <si>
    <t>C-NABY897</t>
  </si>
  <si>
    <t>SN_C-NABY</t>
  </si>
  <si>
    <t>994291732</t>
  </si>
  <si>
    <t>Medasani</t>
  </si>
  <si>
    <t>823800872</t>
  </si>
  <si>
    <t>wb061235</t>
  </si>
  <si>
    <t>Sruthi Medasani/US/Contr/IBM</t>
  </si>
  <si>
    <t>00416X709</t>
  </si>
  <si>
    <t>SN_00416X</t>
  </si>
  <si>
    <t>994457908</t>
  </si>
  <si>
    <t>823800870</t>
  </si>
  <si>
    <t>cv444938</t>
  </si>
  <si>
    <t>Archana Mishra018/India/IBM</t>
  </si>
  <si>
    <t>0667F5709</t>
  </si>
  <si>
    <t>SN_0667F5</t>
  </si>
  <si>
    <t>994309433</t>
  </si>
  <si>
    <t>Savanth</t>
  </si>
  <si>
    <t>Akshatha</t>
  </si>
  <si>
    <t>823800873</t>
  </si>
  <si>
    <t>Akshatha Savanth15/India/IBM</t>
  </si>
  <si>
    <t>SN_107630</t>
  </si>
  <si>
    <t>994978741</t>
  </si>
  <si>
    <t>Senger</t>
  </si>
  <si>
    <t>Jorge</t>
  </si>
  <si>
    <t>823800875</t>
  </si>
  <si>
    <t>Jorge Augusto Senger/Brazil/IBM</t>
  </si>
  <si>
    <t>oy229417</t>
  </si>
  <si>
    <t>Sruthi.Medasani@sprint.com</t>
  </si>
  <si>
    <t>Archana.X.Mishra@sprint.com</t>
  </si>
  <si>
    <t>Ashwini.Venkataram@sprint.com</t>
  </si>
  <si>
    <t>00416X</t>
  </si>
  <si>
    <t>Kurugodappanavar, Chaitra X</t>
  </si>
  <si>
    <t>SHASHANK C N</t>
  </si>
  <si>
    <t>0667F5</t>
  </si>
  <si>
    <t>AKSHATHA SAVANTH</t>
  </si>
  <si>
    <t>Venkataram, Ashwini X</t>
  </si>
  <si>
    <t>06737Y</t>
  </si>
  <si>
    <t>ASHWINI V</t>
  </si>
  <si>
    <t>04523U709</t>
  </si>
  <si>
    <t>SN_04523U</t>
  </si>
  <si>
    <t>994404364</t>
  </si>
  <si>
    <t>Sabat</t>
  </si>
  <si>
    <t>Ruturaj</t>
  </si>
  <si>
    <t>823800877</t>
  </si>
  <si>
    <t>kv182026</t>
  </si>
  <si>
    <t>Ruturaj Sabat/India/IBM</t>
  </si>
  <si>
    <t>Ruturaj.Sabat@sprint.com</t>
  </si>
  <si>
    <t>rf846934</t>
  </si>
  <si>
    <t>Shashank.Cn@sprint.com</t>
  </si>
  <si>
    <t>CONT15</t>
  </si>
  <si>
    <t>Sumedha S Parsewar/India/IBM</t>
  </si>
  <si>
    <t>xq889074</t>
  </si>
  <si>
    <t>Sandip.Paul@sprint.com</t>
  </si>
  <si>
    <t>jj201736</t>
  </si>
  <si>
    <t>Akshatha.Savanth@sprint.com</t>
  </si>
  <si>
    <t>dj974318</t>
  </si>
  <si>
    <t>Jorge.Senger@sprint.com</t>
  </si>
  <si>
    <t>AMRUTA DOSHI</t>
  </si>
  <si>
    <t>04523U</t>
  </si>
  <si>
    <t>RUTURAJ SABAT</t>
  </si>
  <si>
    <t>Savanth, Akshatha G</t>
  </si>
  <si>
    <t>Sabat, Ruturaj X</t>
  </si>
  <si>
    <t>Cn, Shashank X</t>
  </si>
  <si>
    <t>0686E8709</t>
  </si>
  <si>
    <t>SN_0686E8</t>
  </si>
  <si>
    <t>994198326</t>
  </si>
  <si>
    <t>Lodhi</t>
  </si>
  <si>
    <t>823800881</t>
  </si>
  <si>
    <t>Rashmi Lodhi33/India/IBM</t>
  </si>
  <si>
    <t>0694H9709</t>
  </si>
  <si>
    <t>SN_0694H9</t>
  </si>
  <si>
    <t>994657131</t>
  </si>
  <si>
    <t>Mazumder</t>
  </si>
  <si>
    <t>Akashdeep</t>
  </si>
  <si>
    <t>823800883</t>
  </si>
  <si>
    <t>pm228444</t>
  </si>
  <si>
    <t>Akashdeep Mazumder25/India/IBM</t>
  </si>
  <si>
    <t>AVNE14709</t>
  </si>
  <si>
    <t>SN_AVNE14</t>
  </si>
  <si>
    <t>994732277</t>
  </si>
  <si>
    <t>Umamaheswara</t>
  </si>
  <si>
    <t>823800884</t>
  </si>
  <si>
    <t>jk190370</t>
  </si>
  <si>
    <t>Umamaheshwara Rao B87/India/Contr/IBM</t>
  </si>
  <si>
    <t>0662H6709</t>
  </si>
  <si>
    <t>SN_0662H6</t>
  </si>
  <si>
    <t>994245555</t>
  </si>
  <si>
    <t>Ishita</t>
  </si>
  <si>
    <t>823800882</t>
  </si>
  <si>
    <t>ll824147</t>
  </si>
  <si>
    <t>Ishita 11/India/IBM</t>
  </si>
  <si>
    <t>06202A781</t>
  </si>
  <si>
    <t>SN_06202A</t>
  </si>
  <si>
    <t>994658877</t>
  </si>
  <si>
    <t>Vidal</t>
  </si>
  <si>
    <t>823800886</t>
  </si>
  <si>
    <t>Jose Vidal/Mexico/IBM</t>
  </si>
  <si>
    <t>mb917587</t>
  </si>
  <si>
    <t>0724A8709</t>
  </si>
  <si>
    <t>SN_0724A8</t>
  </si>
  <si>
    <t>994986138</t>
  </si>
  <si>
    <t>Aayushi</t>
  </si>
  <si>
    <t>823800885</t>
  </si>
  <si>
    <t>tz282360</t>
  </si>
  <si>
    <t>Aayushi Mishra13/India/IBM</t>
  </si>
  <si>
    <t>Akashdeep.Mazumder@sprint.com</t>
  </si>
  <si>
    <t>Umamaheswara.Rao@sprint.com</t>
  </si>
  <si>
    <t>Ishita.Tyagi@sprint.com</t>
  </si>
  <si>
    <t>Rashmi.Lodhi@sprint.com</t>
  </si>
  <si>
    <t>Aayushi.Mishra@sprint.com</t>
  </si>
  <si>
    <t>06202A</t>
  </si>
  <si>
    <t>0694H9</t>
  </si>
  <si>
    <t>AKASHDEEP MAZUMDER</t>
  </si>
  <si>
    <t>0724A8</t>
  </si>
  <si>
    <t>AAYUSHI MISHRA</t>
  </si>
  <si>
    <t>Tyagi, Ishita X</t>
  </si>
  <si>
    <t>Mazumder, Akashdeep X</t>
  </si>
  <si>
    <t>Rao, Umamaheswara B</t>
  </si>
  <si>
    <t>Gabud, Larben N</t>
  </si>
  <si>
    <t>0662H6</t>
  </si>
  <si>
    <t>ISHITA .</t>
  </si>
  <si>
    <t>HILARIO BENJAMIN GABUD</t>
  </si>
  <si>
    <t>AVNE14</t>
  </si>
  <si>
    <t>UMAMAHESHWARA RAO B</t>
  </si>
  <si>
    <t>2J3196</t>
  </si>
  <si>
    <t>DHANRAJ</t>
  </si>
  <si>
    <t>P100YU818</t>
  </si>
  <si>
    <t>P100YU</t>
  </si>
  <si>
    <t>IRA DIMAYACYAC</t>
  </si>
  <si>
    <t>994774906</t>
  </si>
  <si>
    <t>Avanti</t>
  </si>
  <si>
    <t>Arigela</t>
  </si>
  <si>
    <t>823800891</t>
  </si>
  <si>
    <t>994274357</t>
  </si>
  <si>
    <t>Sachdeva</t>
  </si>
  <si>
    <t>Jayant</t>
  </si>
  <si>
    <t>823800892</t>
  </si>
  <si>
    <t>C-NELB897</t>
  </si>
  <si>
    <t>SN_C-NELB</t>
  </si>
  <si>
    <t>994978073</t>
  </si>
  <si>
    <t>Tian</t>
  </si>
  <si>
    <t>Jie</t>
  </si>
  <si>
    <t>823800887</t>
  </si>
  <si>
    <t>gz573869</t>
  </si>
  <si>
    <t>Jie Tian/US/Contr/IBM</t>
  </si>
  <si>
    <t>SN_072917</t>
  </si>
  <si>
    <t>994948853</t>
  </si>
  <si>
    <t>Cleiton</t>
  </si>
  <si>
    <t>823800888</t>
  </si>
  <si>
    <t>sz092773</t>
  </si>
  <si>
    <t>Cleiton de Brito/Brazil/IBM</t>
  </si>
  <si>
    <t>SN_P100YU</t>
  </si>
  <si>
    <t>994110844</t>
  </si>
  <si>
    <t>Dimayacyac</t>
  </si>
  <si>
    <t>Ira</t>
  </si>
  <si>
    <t>823800889</t>
  </si>
  <si>
    <t>Ira Dimayacyac/Philippines/IBM</t>
  </si>
  <si>
    <t>Jie.Tian@sprint.com</t>
  </si>
  <si>
    <t>Cleiton.Andrade@sprint.com</t>
  </si>
  <si>
    <t>DE_BRITO_ANDRADE</t>
  </si>
  <si>
    <t>Sachdeva, Jayant X</t>
  </si>
  <si>
    <t>Andrade, Cleiton B</t>
  </si>
  <si>
    <t>AVNG6W709</t>
  </si>
  <si>
    <t>SN_AVNG6W</t>
  </si>
  <si>
    <t>jh432976</t>
  </si>
  <si>
    <t>Jayant Sachdeva/India/Contr/IBM</t>
  </si>
  <si>
    <t>06789X709</t>
  </si>
  <si>
    <t>SN_06789X</t>
  </si>
  <si>
    <t>994792035</t>
  </si>
  <si>
    <t>Santra</t>
  </si>
  <si>
    <t>Srijeeta</t>
  </si>
  <si>
    <t>823800896</t>
  </si>
  <si>
    <t>ij211806</t>
  </si>
  <si>
    <t>Srijeeta Santra22/India/IBM</t>
  </si>
  <si>
    <t>nd006881</t>
  </si>
  <si>
    <t>og861272</t>
  </si>
  <si>
    <t>P10140818</t>
  </si>
  <si>
    <t>SN_P10140</t>
  </si>
  <si>
    <t>994628164</t>
  </si>
  <si>
    <t>Ledda</t>
  </si>
  <si>
    <t>Bea Therese</t>
  </si>
  <si>
    <t>823800898</t>
  </si>
  <si>
    <t>Bea Therese Ledda/Philippines/IBM</t>
  </si>
  <si>
    <t>0252B9709</t>
  </si>
  <si>
    <t>SN_0252B9</t>
  </si>
  <si>
    <t>994647562</t>
  </si>
  <si>
    <t>823800895</t>
  </si>
  <si>
    <t>ph267481</t>
  </si>
  <si>
    <t>Tejaswini M2/India/IBM</t>
  </si>
  <si>
    <t>Jayant.Sachdeva@sprint.com</t>
  </si>
  <si>
    <t>Srijeeta.Santra@sprint.com</t>
  </si>
  <si>
    <t>Arigela.Avanti@sprint.com</t>
  </si>
  <si>
    <t>Ira.Dimayacyac@sprint.com</t>
  </si>
  <si>
    <t>Tejaswini.M2@sprint.com</t>
  </si>
  <si>
    <t>0252B9</t>
  </si>
  <si>
    <t>TEJASWINI M</t>
  </si>
  <si>
    <t>05002I</t>
  </si>
  <si>
    <t>BIJAN ROUTRAY</t>
  </si>
  <si>
    <t>06617V</t>
  </si>
  <si>
    <t>06789X</t>
  </si>
  <si>
    <t>SRIJEETA SANTRA</t>
  </si>
  <si>
    <t>SIGNORELLI_LUCCAS</t>
  </si>
  <si>
    <t>FECCHIO_NETO</t>
  </si>
  <si>
    <t>SENGER</t>
  </si>
  <si>
    <t>SOUZA_LIMA</t>
  </si>
  <si>
    <t>7A1593</t>
  </si>
  <si>
    <t>MCCANN</t>
  </si>
  <si>
    <t>AVKVVR</t>
  </si>
  <si>
    <t>DEEPIKA VANTERU</t>
  </si>
  <si>
    <t>P1011F</t>
  </si>
  <si>
    <t>PALAGANAS, DIANNE</t>
  </si>
  <si>
    <t>Palaganas, Dianne X</t>
  </si>
  <si>
    <t>Dimayacyac, Ira M</t>
  </si>
  <si>
    <t>V, Janani X</t>
  </si>
  <si>
    <t>Siddique, Parveen X</t>
  </si>
  <si>
    <t>Vanteru, Deepika X</t>
  </si>
  <si>
    <t>M2, Tejaswini X</t>
  </si>
  <si>
    <t>Radhakrishnan, Pradeep V</t>
  </si>
  <si>
    <t>Avanti, Arigela X</t>
  </si>
  <si>
    <t>Santra, Srijeeta X</t>
  </si>
  <si>
    <t>Chaugule, Sayali X</t>
  </si>
  <si>
    <t>Senger, Jorge A</t>
  </si>
  <si>
    <t>Mishra, Aayushi X</t>
  </si>
  <si>
    <t>Mccann, Timothy L</t>
  </si>
  <si>
    <t>SN_113372</t>
  </si>
  <si>
    <t>994848913</t>
  </si>
  <si>
    <t>Maiochi</t>
  </si>
  <si>
    <t>823800903</t>
  </si>
  <si>
    <t>tc381992</t>
  </si>
  <si>
    <t>Pamela Maiochi/Brazil/IBM</t>
  </si>
  <si>
    <t>06248U709</t>
  </si>
  <si>
    <t>SN_06248U</t>
  </si>
  <si>
    <t>994502465</t>
  </si>
  <si>
    <t>Medepalli</t>
  </si>
  <si>
    <t>823800899</t>
  </si>
  <si>
    <t>yy224230</t>
  </si>
  <si>
    <t>Medepalli Divya/India/IBM</t>
  </si>
  <si>
    <t>LVNGWU631</t>
  </si>
  <si>
    <t>SN_LVNGWU</t>
  </si>
  <si>
    <t>994697885</t>
  </si>
  <si>
    <t>Queiroz</t>
  </si>
  <si>
    <t>Borba</t>
  </si>
  <si>
    <t>823800904</t>
  </si>
  <si>
    <t>uu170435</t>
  </si>
  <si>
    <t>Eduardo Borba Queiroz/Brazil/Contr/IBM</t>
  </si>
  <si>
    <t>C18855818</t>
  </si>
  <si>
    <t>SN_C18855</t>
  </si>
  <si>
    <t>994979949</t>
  </si>
  <si>
    <t>Balingit</t>
  </si>
  <si>
    <t>Mary Joy</t>
  </si>
  <si>
    <t>823800901</t>
  </si>
  <si>
    <t>bz483088</t>
  </si>
  <si>
    <t>Mary Joy Balingit/Philippines/Contr/IBM</t>
  </si>
  <si>
    <t>nw155428</t>
  </si>
  <si>
    <t>C18857818</t>
  </si>
  <si>
    <t>SN_C18857</t>
  </si>
  <si>
    <t>994656277</t>
  </si>
  <si>
    <t>Macero</t>
  </si>
  <si>
    <t>Reyniel</t>
  </si>
  <si>
    <t>823800902</t>
  </si>
  <si>
    <t>Reyniel Macero/Philippines/Contr/IBM</t>
  </si>
  <si>
    <t>Pamela.Maiochi@sprint.com</t>
  </si>
  <si>
    <t>Divya.Medepalli@sprint.com</t>
  </si>
  <si>
    <t>Eduardo.Queiroz@sprint.com</t>
  </si>
  <si>
    <t>Maryjoy.Balingit@sprint.com</t>
  </si>
  <si>
    <t>Bea.Ledda@sprint.com</t>
  </si>
  <si>
    <t>MARQUES_JUNIOR</t>
  </si>
  <si>
    <t>BECKER</t>
  </si>
  <si>
    <t>LEITAO_DE_ALMEIDA</t>
  </si>
  <si>
    <t>P10140</t>
  </si>
  <si>
    <t>LEDDA, BEA THERESE</t>
  </si>
  <si>
    <t>Marques, Enio J</t>
  </si>
  <si>
    <t>Ledda, Bea T</t>
  </si>
  <si>
    <t>06587I709</t>
  </si>
  <si>
    <t>SN_06587I</t>
  </si>
  <si>
    <t>994406126</t>
  </si>
  <si>
    <t>Shreenagesh</t>
  </si>
  <si>
    <t>823800907</t>
  </si>
  <si>
    <t>mz844133</t>
  </si>
  <si>
    <t>Abhijith Shreenagesh/India/IBM</t>
  </si>
  <si>
    <t>07318A631</t>
  </si>
  <si>
    <t>SN_07318A</t>
  </si>
  <si>
    <t>994300657</t>
  </si>
  <si>
    <t>Anderson</t>
  </si>
  <si>
    <t>Goncalo</t>
  </si>
  <si>
    <t>823800906</t>
  </si>
  <si>
    <t>bt016073</t>
  </si>
  <si>
    <t>Anderson de Melo/Brazil/IBM</t>
  </si>
  <si>
    <t>Abhijith.Shreenagesh@sprint.com</t>
  </si>
  <si>
    <t>Anderson.Melo@sprint.com</t>
  </si>
  <si>
    <t>MAIOCHI</t>
  </si>
  <si>
    <t>VENKATESAN RENGARAJAN</t>
  </si>
  <si>
    <t>AVNG6W</t>
  </si>
  <si>
    <t>JAYANT SACHDEVA</t>
  </si>
  <si>
    <t>C18857</t>
  </si>
  <si>
    <t>MACERO</t>
  </si>
  <si>
    <t>LVNGWU</t>
  </si>
  <si>
    <t>EDUARDRO BORBA QUEIROZ</t>
  </si>
  <si>
    <t>Macero, Reyniel X</t>
  </si>
  <si>
    <t>Queiroz, Eduardo B</t>
  </si>
  <si>
    <t>Maiochi, Pamela X</t>
  </si>
  <si>
    <t>Billing Category</t>
  </si>
  <si>
    <t>Resource Role</t>
  </si>
  <si>
    <t>ADM</t>
  </si>
  <si>
    <t>Mid-Level Developer</t>
  </si>
  <si>
    <t>Mid-Level Tester</t>
  </si>
  <si>
    <t>Senior Lead Business Analyst</t>
  </si>
  <si>
    <t>Senior Developer</t>
  </si>
  <si>
    <t>Junior Tester</t>
  </si>
  <si>
    <t>Senior Tester</t>
  </si>
  <si>
    <t>Junior Developer</t>
  </si>
  <si>
    <t>Junior Production Support</t>
  </si>
  <si>
    <t>Mid-Level DBA</t>
  </si>
  <si>
    <t>Mid-Level Production Support</t>
  </si>
  <si>
    <t>IVR</t>
  </si>
  <si>
    <t>Senior Architect</t>
  </si>
  <si>
    <t>Senior Production Support</t>
  </si>
  <si>
    <t>Senior Project Manager</t>
  </si>
  <si>
    <t>Senior Application Administrator</t>
  </si>
  <si>
    <t>Senior Lead DBA</t>
  </si>
  <si>
    <t>Senior Configuration Manager</t>
  </si>
  <si>
    <t>Mid-Level Configuration Manager</t>
  </si>
  <si>
    <t>Senior Delivery Manager</t>
  </si>
  <si>
    <t>Junior Configuration Manager</t>
  </si>
  <si>
    <t>Mid-Level Application Administrator</t>
  </si>
  <si>
    <t>Mid-Level Business Analyst</t>
  </si>
  <si>
    <t>Mid-Level Project Manager</t>
  </si>
  <si>
    <t>Junior DBA</t>
  </si>
  <si>
    <t>02784V709</t>
  </si>
  <si>
    <t>02784V</t>
  </si>
  <si>
    <t>MADHUR KAPOOR</t>
  </si>
  <si>
    <t>SN_02784V</t>
  </si>
  <si>
    <t>994172550</t>
  </si>
  <si>
    <t>Kapoor</t>
  </si>
  <si>
    <t>Madhur</t>
  </si>
  <si>
    <t>823800910</t>
  </si>
  <si>
    <t>jy044065</t>
  </si>
  <si>
    <t>Madhur Kapoor/India/IBM</t>
  </si>
  <si>
    <t>994926611</t>
  </si>
  <si>
    <t>823800913</t>
  </si>
  <si>
    <t>mb647595</t>
  </si>
  <si>
    <t>Bhagya Lakshmi Sadineni1/US/Contr/IBM</t>
  </si>
  <si>
    <t>sl632759</t>
  </si>
  <si>
    <t>Madhur.Kapoor@sprint.com</t>
  </si>
  <si>
    <t>Reyniel.Macero@sprint.com</t>
  </si>
  <si>
    <t>06705B709</t>
  </si>
  <si>
    <t>SN_06705B</t>
  </si>
  <si>
    <t>994915812</t>
  </si>
  <si>
    <t>Ramakrishnan</t>
  </si>
  <si>
    <t>823800917</t>
  </si>
  <si>
    <t>Suresh Ramakrishnan1/India/IBM</t>
  </si>
  <si>
    <t>C18861818</t>
  </si>
  <si>
    <t>SN_C18861</t>
  </si>
  <si>
    <t>994801172</t>
  </si>
  <si>
    <t>Maria Teresa</t>
  </si>
  <si>
    <t>823800915</t>
  </si>
  <si>
    <t>Maria Teresa Fernandez/Philippines/Contr/IBM</t>
  </si>
  <si>
    <t>C18861</t>
  </si>
  <si>
    <t>FERNANDEZ</t>
  </si>
  <si>
    <t>C-NHRU897</t>
  </si>
  <si>
    <t>C-NHRU</t>
  </si>
  <si>
    <t>LAKSHMI SADINENI</t>
  </si>
  <si>
    <t>Kapoor, Madhur X</t>
  </si>
  <si>
    <t>Fernandez, Mariateresa X</t>
  </si>
  <si>
    <t>Lakshmi, Bhagya X</t>
  </si>
  <si>
    <t>kb769140</t>
  </si>
  <si>
    <t>P10154818</t>
  </si>
  <si>
    <t>SN_P10154</t>
  </si>
  <si>
    <t>994341298</t>
  </si>
  <si>
    <t>Kitchon</t>
  </si>
  <si>
    <t>Maiko Kieth Isaac</t>
  </si>
  <si>
    <t>823800923</t>
  </si>
  <si>
    <t>Maiko Kieth Isaac Kitchon/Philippines/IBM</t>
  </si>
  <si>
    <t>C18865818</t>
  </si>
  <si>
    <t>SN_C18865</t>
  </si>
  <si>
    <t>994422068</t>
  </si>
  <si>
    <t>Maramba</t>
  </si>
  <si>
    <t>Jeremiah</t>
  </si>
  <si>
    <t>823800922</t>
  </si>
  <si>
    <t>Jeremiah Maramba/Philippines/Contr/IBM</t>
  </si>
  <si>
    <t>vv569593</t>
  </si>
  <si>
    <t>Suresh.Ramakrishnan@sprint.com</t>
  </si>
  <si>
    <t>06705B</t>
  </si>
  <si>
    <t>SURESH RAMAKRISHNAN</t>
  </si>
  <si>
    <t>GOBI</t>
  </si>
  <si>
    <t>RAUGUST_BOTTURA</t>
  </si>
  <si>
    <t>2J0554</t>
  </si>
  <si>
    <t>DONADULA</t>
  </si>
  <si>
    <t>P10093</t>
  </si>
  <si>
    <t>LAYLAY, EFREN R (EFREN)</t>
  </si>
  <si>
    <t>X91902</t>
  </si>
  <si>
    <t>WILFREDO JR. DIZON</t>
  </si>
  <si>
    <t>Laylay, Efren R</t>
  </si>
  <si>
    <t>Brennan, Kevin J</t>
  </si>
  <si>
    <t>Bottura, Natalia R</t>
  </si>
  <si>
    <t>Ramakrishnan, Suresh X</t>
  </si>
  <si>
    <t>07372F709</t>
  </si>
  <si>
    <t>SN_07372F</t>
  </si>
  <si>
    <t>994111724</t>
  </si>
  <si>
    <t>Udipta</t>
  </si>
  <si>
    <t>823800926</t>
  </si>
  <si>
    <t>Udipta Gupta/India/IBM</t>
  </si>
  <si>
    <t>SN_382452</t>
  </si>
  <si>
    <t>994535380</t>
  </si>
  <si>
    <t>Parambil</t>
  </si>
  <si>
    <t>Puthiya</t>
  </si>
  <si>
    <t>823800927</t>
  </si>
  <si>
    <t>Deepak P Parambil/India/IBM</t>
  </si>
  <si>
    <t>SN_119506</t>
  </si>
  <si>
    <t>994454523</t>
  </si>
  <si>
    <t>Rangel</t>
  </si>
  <si>
    <t>823800929</t>
  </si>
  <si>
    <t>Renato Espirito Santo Rangel Junior/Brazil/IBM</t>
  </si>
  <si>
    <t>SN_148285</t>
  </si>
  <si>
    <t>994893464</t>
  </si>
  <si>
    <t>Monina</t>
  </si>
  <si>
    <t>823800928</t>
  </si>
  <si>
    <t>Monina Dela Cruz/Philippines/IBM</t>
  </si>
  <si>
    <t>0002RA709</t>
  </si>
  <si>
    <t>SN_0002RA</t>
  </si>
  <si>
    <t>Vijayalakshmi Patil/India/IBM</t>
  </si>
  <si>
    <t>P1016I818</t>
  </si>
  <si>
    <t>SN_P1016I</t>
  </si>
  <si>
    <t>994689986</t>
  </si>
  <si>
    <t>Reputana</t>
  </si>
  <si>
    <t>Arthur</t>
  </si>
  <si>
    <t>823800925</t>
  </si>
  <si>
    <t>Arthur Reputana/Philippines/IBM</t>
  </si>
  <si>
    <t>C18865</t>
  </si>
  <si>
    <t>MARAMBA</t>
  </si>
  <si>
    <t>P10154</t>
  </si>
  <si>
    <t>KITCHON, MAIKO KIETH ISA</t>
  </si>
  <si>
    <t>Kitchon, Maiko X</t>
  </si>
  <si>
    <t>Maramba, Jeremiah T</t>
  </si>
  <si>
    <t>xa320858</t>
  </si>
  <si>
    <t>09469B709</t>
  </si>
  <si>
    <t>SN_09469B</t>
  </si>
  <si>
    <t>994565903</t>
  </si>
  <si>
    <t>Ambreen</t>
  </si>
  <si>
    <t>823800931</t>
  </si>
  <si>
    <t>am451699</t>
  </si>
  <si>
    <t>Ambreen Khan/India/IBM</t>
  </si>
  <si>
    <t>cs381083</t>
  </si>
  <si>
    <t>ok916083</t>
  </si>
  <si>
    <t>SN_C-NHRU</t>
  </si>
  <si>
    <t>ej048168</t>
  </si>
  <si>
    <t>Udipta.Gupta@sprint.com</t>
  </si>
  <si>
    <t>Ambreen.Khan@sprint.com</t>
  </si>
  <si>
    <t>Deepak.Parambil@sprint.com</t>
  </si>
  <si>
    <t>Maiko.Kitchon@sprint.com</t>
  </si>
  <si>
    <t>Renato.Rangel@sprint.com</t>
  </si>
  <si>
    <t>ESPIRITO_SANTO_RANGEL_JUN</t>
  </si>
  <si>
    <t>MONINA  DELA CRUZ</t>
  </si>
  <si>
    <t>P1016I</t>
  </si>
  <si>
    <t>REPUTANA, ARTHUR R (ARTH</t>
  </si>
  <si>
    <t>Reputana, Arthur X</t>
  </si>
  <si>
    <t>Delacruz, Monina S</t>
  </si>
  <si>
    <t>0004E2709</t>
  </si>
  <si>
    <t>SN_0004E2</t>
  </si>
  <si>
    <t>994778331</t>
  </si>
  <si>
    <t>Moganti</t>
  </si>
  <si>
    <t>Sreeraj</t>
  </si>
  <si>
    <t>823800939</t>
  </si>
  <si>
    <t>ak767385</t>
  </si>
  <si>
    <t>Sreeraj Moganti/India/IBM</t>
  </si>
  <si>
    <t>05789J709</t>
  </si>
  <si>
    <t>SN_05789J</t>
  </si>
  <si>
    <t>994687755</t>
  </si>
  <si>
    <t>Pilakka Kanthakkil</t>
  </si>
  <si>
    <t>Sujith</t>
  </si>
  <si>
    <t>823800936</t>
  </si>
  <si>
    <t>mj453199</t>
  </si>
  <si>
    <t>Sujith P Kanthakkil/India/IBM</t>
  </si>
  <si>
    <t>AVNNRW709</t>
  </si>
  <si>
    <t>SN_AVNNRW</t>
  </si>
  <si>
    <t>994198621</t>
  </si>
  <si>
    <t>Tachuri</t>
  </si>
  <si>
    <t>Madhu</t>
  </si>
  <si>
    <t>823800935</t>
  </si>
  <si>
    <t>tc054280</t>
  </si>
  <si>
    <t>Madhu Tachuri/India/Contr/IBM</t>
  </si>
  <si>
    <t>SN_102695</t>
  </si>
  <si>
    <t>994301160</t>
  </si>
  <si>
    <t>Florentino</t>
  </si>
  <si>
    <t>Zandro</t>
  </si>
  <si>
    <t>823800938</t>
  </si>
  <si>
    <t>Zandro C Florentino/Philippines/IBM</t>
  </si>
  <si>
    <t>P1016N818</t>
  </si>
  <si>
    <t>SN_P1016N</t>
  </si>
  <si>
    <t>994849668</t>
  </si>
  <si>
    <t>Magno</t>
  </si>
  <si>
    <t>Christian Dave</t>
  </si>
  <si>
    <t>823800932</t>
  </si>
  <si>
    <t>uq925368</t>
  </si>
  <si>
    <t>Christian Dave Magno/Philippines/IBM</t>
  </si>
  <si>
    <t>SN_148165</t>
  </si>
  <si>
    <t>994136441</t>
  </si>
  <si>
    <t>Publico</t>
  </si>
  <si>
    <t>823800937</t>
  </si>
  <si>
    <t>Daniel Publico Jr/Philippines/IBM</t>
  </si>
  <si>
    <t>04933X709</t>
  </si>
  <si>
    <t>SN_04933X</t>
  </si>
  <si>
    <t>994624583</t>
  </si>
  <si>
    <t>Sibasish</t>
  </si>
  <si>
    <t>823800933</t>
  </si>
  <si>
    <t>sl346121</t>
  </si>
  <si>
    <t>Sibasish Sahoo13/India/IBM</t>
  </si>
  <si>
    <t>Sreeraj.Moganti@sprint.com</t>
  </si>
  <si>
    <t>Sujith.PilakkaKanthakkil@sprint.com</t>
  </si>
  <si>
    <t>Madhu.Tachuri@sprint.com</t>
  </si>
  <si>
    <t>Christiandave.Magno@sprint.com</t>
  </si>
  <si>
    <t>Sibasish.Sahoo@sprint.com</t>
  </si>
  <si>
    <t>Khan, Ambreen X</t>
  </si>
  <si>
    <t>Sahoo, Sibasish X</t>
  </si>
  <si>
    <t>Magno, Christiandave X</t>
  </si>
  <si>
    <t>04933X</t>
  </si>
  <si>
    <t>SIBASISH SAHOO</t>
  </si>
  <si>
    <t>05789J</t>
  </si>
  <si>
    <t>SUJITH PILAKKA KANTHAKKIL</t>
  </si>
  <si>
    <t>09469B</t>
  </si>
  <si>
    <t>AMBREEN KHAN</t>
  </si>
  <si>
    <t>ZANDRO FLORENTINO</t>
  </si>
  <si>
    <t>DANIEL PUBLICO</t>
  </si>
  <si>
    <t>P1016N</t>
  </si>
  <si>
    <t>MAGNO, CHRISTIAN DAVE E</t>
  </si>
  <si>
    <t>994379914</t>
  </si>
  <si>
    <t>Kunchala</t>
  </si>
  <si>
    <t>823800946</t>
  </si>
  <si>
    <t>el792318</t>
  </si>
  <si>
    <t>C-NP9A897</t>
  </si>
  <si>
    <t>SN_C-NP9A</t>
  </si>
  <si>
    <t>994162658</t>
  </si>
  <si>
    <t>Sohal</t>
  </si>
  <si>
    <t>Mandeep</t>
  </si>
  <si>
    <t>823800943</t>
  </si>
  <si>
    <t>yi649681</t>
  </si>
  <si>
    <t>Mandeep Sohal/US/Contr/IBM</t>
  </si>
  <si>
    <t>P1016B818</t>
  </si>
  <si>
    <t>SN_P1016B</t>
  </si>
  <si>
    <t>994961774</t>
  </si>
  <si>
    <t>Caluag</t>
  </si>
  <si>
    <t>Jayson</t>
  </si>
  <si>
    <t>823800941</t>
  </si>
  <si>
    <t>Jayson Caluag/Philippines/IBM</t>
  </si>
  <si>
    <t>P1016Q818</t>
  </si>
  <si>
    <t>SN_P1016Q</t>
  </si>
  <si>
    <t>994273776</t>
  </si>
  <si>
    <t>Formanes</t>
  </si>
  <si>
    <t>Christian Ramir</t>
  </si>
  <si>
    <t>823800942</t>
  </si>
  <si>
    <t>Christian Ramir Formanes/Philippines/IBM</t>
  </si>
  <si>
    <t>SN_124092</t>
  </si>
  <si>
    <t>994809270</t>
  </si>
  <si>
    <t>Quitadio</t>
  </si>
  <si>
    <t>Krizelle Ane</t>
  </si>
  <si>
    <t>823800940</t>
  </si>
  <si>
    <t>Krizelle Ane Quitadio/Philippines/IBM</t>
  </si>
  <si>
    <t>Suresh.Kunchala@sprint.com</t>
  </si>
  <si>
    <t>Mandeep.Sohal@sprint.com</t>
  </si>
  <si>
    <t>SREERAJ MOGANTI</t>
  </si>
  <si>
    <t>00125E</t>
  </si>
  <si>
    <t>SAKET PATIL</t>
  </si>
  <si>
    <t>0404A3</t>
  </si>
  <si>
    <t>VARSHA KANAWADE</t>
  </si>
  <si>
    <t>05117Q</t>
  </si>
  <si>
    <t>PAVAN SHETTY</t>
  </si>
  <si>
    <t>0582D7</t>
  </si>
  <si>
    <t>RAMAKRISHNA ARNIPALLI</t>
  </si>
  <si>
    <t>MODOLO_SEGA</t>
  </si>
  <si>
    <t>KRIZELLE ANE QUITADIO</t>
  </si>
  <si>
    <t>1D9981</t>
  </si>
  <si>
    <t>WOOTEN</t>
  </si>
  <si>
    <t>SCHRADEN</t>
  </si>
  <si>
    <t>AVMC3W</t>
  </si>
  <si>
    <t>MOULALI SHAIK</t>
  </si>
  <si>
    <t>AVNNRW</t>
  </si>
  <si>
    <t>MADHU TACHURI</t>
  </si>
  <si>
    <t>P1016B</t>
  </si>
  <si>
    <t>CALUAG, JAYSON</t>
  </si>
  <si>
    <t>P1016Q</t>
  </si>
  <si>
    <t>FORMANES, CHRISTIAN RAMIR</t>
  </si>
  <si>
    <t>Gupta, Pragya X</t>
  </si>
  <si>
    <t>Arnipalli, Ramakrishna X</t>
  </si>
  <si>
    <t>Publico, Daniel C</t>
  </si>
  <si>
    <t>George, Jino X</t>
  </si>
  <si>
    <t>Florentino, Zandro C</t>
  </si>
  <si>
    <t>Moulali, Shaik X</t>
  </si>
  <si>
    <t>Kanawade, Varsha C</t>
  </si>
  <si>
    <t>Pilakka Kanthakkil, Sujith X</t>
  </si>
  <si>
    <t>Moganti, Sreeraj X</t>
  </si>
  <si>
    <t>Quitadio, Krizelleane X</t>
  </si>
  <si>
    <t>Caluag, Jayson X</t>
  </si>
  <si>
    <t>Tian, Jie X</t>
  </si>
  <si>
    <t>00010Y709</t>
  </si>
  <si>
    <t>SN_00010Y</t>
  </si>
  <si>
    <t>994667295</t>
  </si>
  <si>
    <t>Bindu</t>
  </si>
  <si>
    <t>Hima</t>
  </si>
  <si>
    <t>823800952</t>
  </si>
  <si>
    <t>ky236028</t>
  </si>
  <si>
    <t>Hima Bindu Thimmasamudram47/India/IBM</t>
  </si>
  <si>
    <t>0001OO709</t>
  </si>
  <si>
    <t>SN_0001OO</t>
  </si>
  <si>
    <t>994788434</t>
  </si>
  <si>
    <t>Shaheena Begum</t>
  </si>
  <si>
    <t>823800951</t>
  </si>
  <si>
    <t>st829501</t>
  </si>
  <si>
    <t>Shaheena Begum Mohammed32/India/IBM</t>
  </si>
  <si>
    <t>SN_091723</t>
  </si>
  <si>
    <t>994262565</t>
  </si>
  <si>
    <t>Wagner</t>
  </si>
  <si>
    <t>823800955</t>
  </si>
  <si>
    <t>Wagner Ferreira de Moraes/Brazil/IBM</t>
  </si>
  <si>
    <t>C18871818</t>
  </si>
  <si>
    <t>SN_C18871</t>
  </si>
  <si>
    <t>994381658</t>
  </si>
  <si>
    <t>Abada</t>
  </si>
  <si>
    <t>Ronald Van Andrew</t>
  </si>
  <si>
    <t>823800949</t>
  </si>
  <si>
    <t>Ronald Van Andrew Abada/Philippines/Contr/IBM</t>
  </si>
  <si>
    <t>ki256047</t>
  </si>
  <si>
    <t>P1016V818</t>
  </si>
  <si>
    <t>SN_P1016V</t>
  </si>
  <si>
    <t>994116778</t>
  </si>
  <si>
    <t>Dawat</t>
  </si>
  <si>
    <t>Dominic</t>
  </si>
  <si>
    <t>823800948</t>
  </si>
  <si>
    <t>hm784262</t>
  </si>
  <si>
    <t>Dominic Dawat/Philippines/IBM</t>
  </si>
  <si>
    <t>C18870818</t>
  </si>
  <si>
    <t>SN_C18870</t>
  </si>
  <si>
    <t>994064889</t>
  </si>
  <si>
    <t>Gumop-as</t>
  </si>
  <si>
    <t>Wilver</t>
  </si>
  <si>
    <t>823800947</t>
  </si>
  <si>
    <t>fl220260</t>
  </si>
  <si>
    <t>Wilver Gumop-as/Philippines/Contr/IBM</t>
  </si>
  <si>
    <t>AVNRM9709</t>
  </si>
  <si>
    <t>SN_AVNRM9</t>
  </si>
  <si>
    <t>994097172</t>
  </si>
  <si>
    <t>Priyavrat</t>
  </si>
  <si>
    <t>823800950</t>
  </si>
  <si>
    <t>xd804697</t>
  </si>
  <si>
    <t>Priyavrat Kaushik/India/Contr/IBM</t>
  </si>
  <si>
    <t>AVNRB2709</t>
  </si>
  <si>
    <t>SN_AVNRB2</t>
  </si>
  <si>
    <t>Suresh Kunchala/India/Contr/IBM</t>
  </si>
  <si>
    <t>ua202140</t>
  </si>
  <si>
    <t>Hima.Bindu@sprint.com</t>
  </si>
  <si>
    <t>ShaheenaBegum.Mohammed@sprint.com</t>
  </si>
  <si>
    <t>Jayson.Caluag@sprint.com</t>
  </si>
  <si>
    <t>Dominic.Dawat@sprint.com</t>
  </si>
  <si>
    <t>Wilver.Gumop-As@sprint.com</t>
  </si>
  <si>
    <t>Priyavrat.Kaushik@sprint.com</t>
  </si>
  <si>
    <t>Krizelleane.Quitadio@sprint.com</t>
  </si>
  <si>
    <t>0001OO</t>
  </si>
  <si>
    <t>SHAHEENA BEGUM MOHAMMED</t>
  </si>
  <si>
    <t>02520B</t>
  </si>
  <si>
    <t>BALAKRISHNA KALAM</t>
  </si>
  <si>
    <t>C18870</t>
  </si>
  <si>
    <t>GUMOP-AS</t>
  </si>
  <si>
    <t>C18871</t>
  </si>
  <si>
    <t>ABADA</t>
  </si>
  <si>
    <t>C-NP9A</t>
  </si>
  <si>
    <t>MANDEEP SOHAL</t>
  </si>
  <si>
    <t>P1016V</t>
  </si>
  <si>
    <t>DAWAT, DOMINIC</t>
  </si>
  <si>
    <t>Gumop-As, Wilver X</t>
  </si>
  <si>
    <t>Kaushik, Priyavrat X</t>
  </si>
  <si>
    <t>Dawat, Dominic X</t>
  </si>
  <si>
    <t>Sohal, Mandeep X</t>
  </si>
  <si>
    <t>Kunchala, Suresh X</t>
  </si>
  <si>
    <t>Abada, Ronald X</t>
  </si>
  <si>
    <t>Kalam, Balakrishna S</t>
  </si>
  <si>
    <t>Bindu, Hima X</t>
  </si>
  <si>
    <t>Mohammed, Shaheena Begum X</t>
  </si>
  <si>
    <t>994818723</t>
  </si>
  <si>
    <t>Balte</t>
  </si>
  <si>
    <t>Basaveshwar</t>
  </si>
  <si>
    <t>823800959</t>
  </si>
  <si>
    <t>sv525304</t>
  </si>
  <si>
    <t>0004O5709</t>
  </si>
  <si>
    <t>SN_0004O5</t>
  </si>
  <si>
    <t>994371143</t>
  </si>
  <si>
    <t>Madamsetty</t>
  </si>
  <si>
    <t>Meghana</t>
  </si>
  <si>
    <t>823800962</t>
  </si>
  <si>
    <t>ji803078</t>
  </si>
  <si>
    <t>Meghana Madamsetty/India/IBM</t>
  </si>
  <si>
    <t>0004BZ709</t>
  </si>
  <si>
    <t>SN_0004BZ</t>
  </si>
  <si>
    <t>994103797</t>
  </si>
  <si>
    <t>Deeksha</t>
  </si>
  <si>
    <t>823800960</t>
  </si>
  <si>
    <t>st849113</t>
  </si>
  <si>
    <t>Deeksha Srivastava01/India/IBM</t>
  </si>
  <si>
    <t>C18874818</t>
  </si>
  <si>
    <t>SN_C18874</t>
  </si>
  <si>
    <t>994214218</t>
  </si>
  <si>
    <t>David Lance</t>
  </si>
  <si>
    <t>823800956</t>
  </si>
  <si>
    <t>ep009460</t>
  </si>
  <si>
    <t>David Lance Cruz/Philippines/Contr/IBM</t>
  </si>
  <si>
    <t>ys516884</t>
  </si>
  <si>
    <t>P1016R818</t>
  </si>
  <si>
    <t>SN_P1016R</t>
  </si>
  <si>
    <t>994691913</t>
  </si>
  <si>
    <t>Lacaolacao</t>
  </si>
  <si>
    <t>823800957</t>
  </si>
  <si>
    <t>vb729596</t>
  </si>
  <si>
    <t>Joseph Lacaolacao/Philippines/IBM</t>
  </si>
  <si>
    <t>qt325909</t>
  </si>
  <si>
    <t>Basaveshwar.Balte@sprint.com</t>
  </si>
  <si>
    <t>Meghana.Madamsetty@sprint.com</t>
  </si>
  <si>
    <t>Deeksha.Srivastava@sprint.com</t>
  </si>
  <si>
    <t>Davidlance.Cruz@sprint.com</t>
  </si>
  <si>
    <t>Zandro.Florentino@sprint.com</t>
  </si>
  <si>
    <t>Joseph.Lacaolacao@sprint.com</t>
  </si>
  <si>
    <t>Wagner.Moraes@sprint.com</t>
  </si>
  <si>
    <t>Daniel.Publico@sprint.com</t>
  </si>
  <si>
    <t>0004BZ</t>
  </si>
  <si>
    <t>DEEKSHA SRIVASTAVA</t>
  </si>
  <si>
    <t>IRFAN KEMBHAVI</t>
  </si>
  <si>
    <t>1D9717897</t>
  </si>
  <si>
    <t>1D9717</t>
  </si>
  <si>
    <t>SADAGOPAN</t>
  </si>
  <si>
    <t>8GC0BJ1X</t>
  </si>
  <si>
    <t>C18874</t>
  </si>
  <si>
    <t>CRUZ</t>
  </si>
  <si>
    <t>P1016R</t>
  </si>
  <si>
    <t>LACAOLACAO, JOSEPH</t>
  </si>
  <si>
    <t>Cruz, Davidlance X</t>
  </si>
  <si>
    <t>Madamsetty, Meghana X</t>
  </si>
  <si>
    <t>Lacaolacao, Joseph X</t>
  </si>
  <si>
    <t>00010Y</t>
  </si>
  <si>
    <t>HIMA BINDU THIMMASAMUDRAM</t>
  </si>
  <si>
    <t>0004O5</t>
  </si>
  <si>
    <t>MEGHANA MADAMSETTY</t>
  </si>
  <si>
    <t>07475A631</t>
  </si>
  <si>
    <t>SN_07475A</t>
  </si>
  <si>
    <t>994178430</t>
  </si>
  <si>
    <t>Goulart</t>
  </si>
  <si>
    <t>Christian</t>
  </si>
  <si>
    <t>823800967</t>
  </si>
  <si>
    <t>ae456454</t>
  </si>
  <si>
    <t>Christian Elias Goulart/Brazil/IBM</t>
  </si>
  <si>
    <t>0004O6709</t>
  </si>
  <si>
    <t>SN_0004O6</t>
  </si>
  <si>
    <t>994057428</t>
  </si>
  <si>
    <t>Gunda</t>
  </si>
  <si>
    <t>Harshini</t>
  </si>
  <si>
    <t>823800966</t>
  </si>
  <si>
    <t>dd399515</t>
  </si>
  <si>
    <t>Gunda Harshini/India/IBM</t>
  </si>
  <si>
    <t>0000ZC709</t>
  </si>
  <si>
    <t>SN_0000ZC</t>
  </si>
  <si>
    <t>994762997</t>
  </si>
  <si>
    <t>Secherla</t>
  </si>
  <si>
    <t>823800965</t>
  </si>
  <si>
    <t>og015098</t>
  </si>
  <si>
    <t>Supriya Secherla47/India/IBM</t>
  </si>
  <si>
    <t>SN_074756</t>
  </si>
  <si>
    <t>994474674</t>
  </si>
  <si>
    <t>823800968</t>
  </si>
  <si>
    <t>P10186818</t>
  </si>
  <si>
    <t>SN_P10186</t>
  </si>
  <si>
    <t>Bajio</t>
  </si>
  <si>
    <t>Nel Symon</t>
  </si>
  <si>
    <t>823800969</t>
  </si>
  <si>
    <t>Nel Symon Bajio/Philippines/IBM</t>
  </si>
  <si>
    <t>P1016Z818</t>
  </si>
  <si>
    <t>SN_P1016Z</t>
  </si>
  <si>
    <t>994873675</t>
  </si>
  <si>
    <t>Chiara Celine</t>
  </si>
  <si>
    <t>823800964</t>
  </si>
  <si>
    <t>Chiara Celine Hernandez/Philippines/IBM</t>
  </si>
  <si>
    <t>0005HC709</t>
  </si>
  <si>
    <t>SN_0005HC</t>
  </si>
  <si>
    <t>Irfan Kembhavi/India/IBM</t>
  </si>
  <si>
    <t>2J8969897</t>
  </si>
  <si>
    <t>SN_2J8969</t>
  </si>
  <si>
    <t>Mallikarjun Vusirikala/US/IBM</t>
  </si>
  <si>
    <t>Christian.Goulart@sprint.com</t>
  </si>
  <si>
    <t>Harshini.Gunda@sprint.com</t>
  </si>
  <si>
    <t>Supriya.Secherla@sprint.com</t>
  </si>
  <si>
    <t>0005HC</t>
  </si>
  <si>
    <t>AMSSHIFT</t>
  </si>
  <si>
    <t>AVNRM9</t>
  </si>
  <si>
    <t>PRIYAVRAT KAUSHIK</t>
  </si>
  <si>
    <t>P1016Z</t>
  </si>
  <si>
    <t>HERNANDEZ, CHIARA CELINE</t>
  </si>
  <si>
    <t>2J8969</t>
  </si>
  <si>
    <t>Secherla, Supriya X</t>
  </si>
  <si>
    <t>yg139262</t>
  </si>
  <si>
    <t>994002664</t>
  </si>
  <si>
    <t>pq567756</t>
  </si>
  <si>
    <t>ak298096</t>
  </si>
  <si>
    <t>P1017D818</t>
  </si>
  <si>
    <t>SN_P1017D</t>
  </si>
  <si>
    <t>Manago</t>
  </si>
  <si>
    <t>823800970</t>
  </si>
  <si>
    <t>Jonathan Manago/Philippines/IBM</t>
  </si>
  <si>
    <t>Antonio.Silva@sprint.com</t>
  </si>
  <si>
    <t>Nelsymon.Bajio@sprint.com</t>
  </si>
  <si>
    <t>Chiara.Hernandez@sprint.com</t>
  </si>
  <si>
    <t>00379I</t>
  </si>
  <si>
    <t>VAIBHAV CHOUDHARY</t>
  </si>
  <si>
    <t>03383C</t>
  </si>
  <si>
    <t>MIDDI CHANDRASEKHARAREDDY</t>
  </si>
  <si>
    <t>AVNRB2</t>
  </si>
  <si>
    <t>SURESH KUNCHALA</t>
  </si>
  <si>
    <t>LV6GL3</t>
  </si>
  <si>
    <t>MARTELI ARRUDA</t>
  </si>
  <si>
    <t>Jogavajjala, Venkata R</t>
  </si>
  <si>
    <t>Srivastava, Deeksha X</t>
  </si>
  <si>
    <t>Tan, Menachen A</t>
  </si>
  <si>
    <t>Thota, Thriveni K</t>
  </si>
  <si>
    <t>Chandrasekharareddy, Middi X</t>
  </si>
  <si>
    <t>Samuel, Abraham J</t>
  </si>
  <si>
    <t>Nucom, Khatrinaalizon M</t>
  </si>
  <si>
    <t>Hernandez, Chiara X</t>
  </si>
  <si>
    <t>Gonzalez, Saul N</t>
  </si>
  <si>
    <t>Sadineni, Mahendra X</t>
  </si>
  <si>
    <t>AVNVLF709</t>
  </si>
  <si>
    <t>SN_AVNVLF</t>
  </si>
  <si>
    <t>994974593</t>
  </si>
  <si>
    <t>Amireddy</t>
  </si>
  <si>
    <t>Chandra Reddy</t>
  </si>
  <si>
    <t>823800971</t>
  </si>
  <si>
    <t>bj226933</t>
  </si>
  <si>
    <t>Chandra Reddy Amireddy99/India/Contr/IBM</t>
  </si>
  <si>
    <t>Antonio Rafael Lira Leite Silva/Brazil/IBM</t>
  </si>
  <si>
    <t>0003Z3709</t>
  </si>
  <si>
    <t>SN_0003Z3</t>
  </si>
  <si>
    <t>994215499</t>
  </si>
  <si>
    <t>823800973</t>
  </si>
  <si>
    <t>ar969279</t>
  </si>
  <si>
    <t>Supriya S31/India/IBM</t>
  </si>
  <si>
    <t>AVNSSK709</t>
  </si>
  <si>
    <t>SN_AVNSSK</t>
  </si>
  <si>
    <t>Basaveshwar Ghaleppa Balte/India/Contr/IBM</t>
  </si>
  <si>
    <t>994856182</t>
  </si>
  <si>
    <t>aa183063</t>
  </si>
  <si>
    <t>SN_123654</t>
  </si>
  <si>
    <t>994657983</t>
  </si>
  <si>
    <t>Mangahas</t>
  </si>
  <si>
    <t>Pol</t>
  </si>
  <si>
    <t>823800974</t>
  </si>
  <si>
    <t>Pol D Mangahas/Philippines/IBM</t>
  </si>
  <si>
    <t>ChandraReddy.Amireddy@sprint.com</t>
  </si>
  <si>
    <t>Supriya.Surendra@sprint.com</t>
  </si>
  <si>
    <t>Jonathan.Manago@sprint.com</t>
  </si>
  <si>
    <t>VUSIRIKALA</t>
  </si>
  <si>
    <t>P1017D</t>
  </si>
  <si>
    <t>MANAGO, JONATHAN</t>
  </si>
  <si>
    <t>Balte, Basaveshwar X</t>
  </si>
  <si>
    <t>Manago, Jonathan X</t>
  </si>
  <si>
    <t>05170D709</t>
  </si>
  <si>
    <t>SN_05170D</t>
  </si>
  <si>
    <t>994618354</t>
  </si>
  <si>
    <t>Jha</t>
  </si>
  <si>
    <t>Hemant</t>
  </si>
  <si>
    <t>823800976</t>
  </si>
  <si>
    <t>lc411661</t>
  </si>
  <si>
    <t>Hemant K Jha/India/IBM</t>
  </si>
  <si>
    <t>P10187818</t>
  </si>
  <si>
    <t>SN_P10187</t>
  </si>
  <si>
    <t>994889696</t>
  </si>
  <si>
    <t>Jervin</t>
  </si>
  <si>
    <t>823800978</t>
  </si>
  <si>
    <t>Jervin Marcelo/Philippines/IBM</t>
  </si>
  <si>
    <t>Hemant.Jha@sprint.com</t>
  </si>
  <si>
    <t>Senior Delivery manager</t>
  </si>
  <si>
    <t>0004O6</t>
  </si>
  <si>
    <t>GUNDA HARSHINI</t>
  </si>
  <si>
    <t>05170D</t>
  </si>
  <si>
    <t>HEMANT JHA</t>
  </si>
  <si>
    <t>RODRIGUES</t>
  </si>
  <si>
    <t>TRENTO</t>
  </si>
  <si>
    <t>Gunda, Harshini X</t>
  </si>
  <si>
    <t>Amireddy, Chandra Reddy X</t>
  </si>
  <si>
    <t>AVNSSK</t>
  </si>
  <si>
    <t>BASAVESHWAR GHALEPPA BALT</t>
  </si>
  <si>
    <t>Silva, Antonio L</t>
  </si>
  <si>
    <t>Marcelo, Jervin A</t>
  </si>
  <si>
    <t>03972H709</t>
  </si>
  <si>
    <t>03972H</t>
  </si>
  <si>
    <t>USHA B C</t>
  </si>
  <si>
    <t>LIRA_LEITE_SILVA</t>
  </si>
  <si>
    <t>994612264</t>
  </si>
  <si>
    <t>Bc, Usha X</t>
  </si>
  <si>
    <t>03046E709</t>
  </si>
  <si>
    <t>SN_03046E</t>
  </si>
  <si>
    <t>994563734</t>
  </si>
  <si>
    <t>Van</t>
  </si>
  <si>
    <t>823800982</t>
  </si>
  <si>
    <t>jd997536</t>
  </si>
  <si>
    <t>Van D Nayak1/India/IBM</t>
  </si>
  <si>
    <t>Muqtar Syed</t>
  </si>
  <si>
    <t>SN_03972H</t>
  </si>
  <si>
    <t>BC</t>
  </si>
  <si>
    <t>Usha</t>
  </si>
  <si>
    <t>823800980</t>
  </si>
  <si>
    <t>oq342685</t>
  </si>
  <si>
    <t>Usha Bc/India/IBM</t>
  </si>
  <si>
    <t>da216792</t>
  </si>
  <si>
    <t>09150F709</t>
  </si>
  <si>
    <t>SN_09150F</t>
  </si>
  <si>
    <t>994571835</t>
  </si>
  <si>
    <t>Sreenivasa</t>
  </si>
  <si>
    <t>Sreesha</t>
  </si>
  <si>
    <t>823800981</t>
  </si>
  <si>
    <t>bn981456</t>
  </si>
  <si>
    <t>Sreesha B Sreenivasa/India/IBM</t>
  </si>
  <si>
    <t>Van.Nayak@sprint.com</t>
  </si>
  <si>
    <t>Usha.Bc@sprint.com</t>
  </si>
  <si>
    <t>Mariateresa.Fernandez@sprint.com</t>
  </si>
  <si>
    <t>Jervin.Marcelo@sprint.com</t>
  </si>
  <si>
    <t>Sreesha.Sreenivasa@sprint.com</t>
  </si>
  <si>
    <t>SN_1D9717</t>
  </si>
  <si>
    <t>Satish Sadagopan</t>
  </si>
  <si>
    <t>AVNVLF</t>
  </si>
  <si>
    <t>CHANDRA REDDY AMIREDDY</t>
  </si>
  <si>
    <t>0004O9709</t>
  </si>
  <si>
    <t>SN_0004O9</t>
  </si>
  <si>
    <t>Aramasa</t>
  </si>
  <si>
    <t>Ruchita</t>
  </si>
  <si>
    <t>823800988</t>
  </si>
  <si>
    <t>Aramasa Ruchita/India/IBM</t>
  </si>
  <si>
    <t>0003SU709</t>
  </si>
  <si>
    <t>SN_0003SU</t>
  </si>
  <si>
    <t>Chockalingam Pillai</t>
  </si>
  <si>
    <t>Shija</t>
  </si>
  <si>
    <t>823800987</t>
  </si>
  <si>
    <t>Shija Chockalingam Pillai/India/IBM</t>
  </si>
  <si>
    <t>P1018S818</t>
  </si>
  <si>
    <t>SN_P1018S</t>
  </si>
  <si>
    <t>P1018M818</t>
  </si>
  <si>
    <t>SN_P1018M</t>
  </si>
  <si>
    <t>00079T709</t>
  </si>
  <si>
    <t>SN_00079T</t>
  </si>
  <si>
    <t>SN_146983</t>
  </si>
  <si>
    <t>994706108</t>
  </si>
  <si>
    <t>Rosete</t>
  </si>
  <si>
    <t>823800984</t>
  </si>
  <si>
    <t>Emmanuel A Rosete/Philippines/IBM</t>
  </si>
  <si>
    <t>1J9808897</t>
  </si>
  <si>
    <t>SN_1J9808</t>
  </si>
  <si>
    <t>994325484</t>
  </si>
  <si>
    <t>Tsungai</t>
  </si>
  <si>
    <t>Gaga</t>
  </si>
  <si>
    <t>823800983</t>
  </si>
  <si>
    <t>ol600627</t>
  </si>
  <si>
    <t>Gaga Tsungai/US/IBM</t>
  </si>
  <si>
    <t>Gaga.Tsungai@sprint.com</t>
  </si>
  <si>
    <t>Sreenivasa, Sreesha B</t>
  </si>
  <si>
    <t>Mangahas, Pol D</t>
  </si>
  <si>
    <t>Rosete, Emmanuel A</t>
  </si>
  <si>
    <t>0003SU</t>
  </si>
  <si>
    <t>SHIJA CHOCKALINGAM PILLAI</t>
  </si>
  <si>
    <t>09150F</t>
  </si>
  <si>
    <t>SREESHA SREENIVASA</t>
  </si>
  <si>
    <t>POL MANGAHAS</t>
  </si>
  <si>
    <t>EMMANUEL A ROSETE</t>
  </si>
  <si>
    <t>987867</t>
  </si>
  <si>
    <t>P1018M</t>
  </si>
  <si>
    <t>MORALES, JOSEPH LUIS</t>
  </si>
  <si>
    <t>P1018S</t>
  </si>
  <si>
    <t>MAGAT, CHRISTIAN RICO</t>
  </si>
  <si>
    <t>00079T</t>
  </si>
  <si>
    <t>KEEGAN - not found in Perc</t>
  </si>
  <si>
    <t>994989632</t>
  </si>
  <si>
    <t>dw982530</t>
  </si>
  <si>
    <t>994655011</t>
  </si>
  <si>
    <t>pr326109</t>
  </si>
  <si>
    <t>0004OB709</t>
  </si>
  <si>
    <t>SN_0004OB</t>
  </si>
  <si>
    <t>994422022</t>
  </si>
  <si>
    <t>Dandamudi</t>
  </si>
  <si>
    <t>Sri Kiran</t>
  </si>
  <si>
    <t>823800989</t>
  </si>
  <si>
    <t>fl782625</t>
  </si>
  <si>
    <t>Dandamudi Sri Kiran/India/IBM</t>
  </si>
  <si>
    <t>994455276</t>
  </si>
  <si>
    <t>Punati</t>
  </si>
  <si>
    <t>Sreeramya</t>
  </si>
  <si>
    <t>823800994</t>
  </si>
  <si>
    <t>xd366920</t>
  </si>
  <si>
    <t>0J8961897</t>
  </si>
  <si>
    <t>SN_0J8961</t>
  </si>
  <si>
    <t>994323906</t>
  </si>
  <si>
    <t>Sam</t>
  </si>
  <si>
    <t>Christopher</t>
  </si>
  <si>
    <t>823800996</t>
  </si>
  <si>
    <t>sj297907</t>
  </si>
  <si>
    <t>Christopher Sam/Baton Rouge/IBM</t>
  </si>
  <si>
    <t>994134794</t>
  </si>
  <si>
    <t>823800990</t>
  </si>
  <si>
    <t>mc232652</t>
  </si>
  <si>
    <t>P1018X818</t>
  </si>
  <si>
    <t>SN_P1018X</t>
  </si>
  <si>
    <t>994262132</t>
  </si>
  <si>
    <t>Loria</t>
  </si>
  <si>
    <t>Angelique</t>
  </si>
  <si>
    <t>823800991</t>
  </si>
  <si>
    <t>Angelique C Loria/Philippines/IBM</t>
  </si>
  <si>
    <t>SN_026716</t>
  </si>
  <si>
    <t>994616084</t>
  </si>
  <si>
    <t>Mohanan</t>
  </si>
  <si>
    <t>Rinku</t>
  </si>
  <si>
    <t>823800993</t>
  </si>
  <si>
    <t>Rinku Mohan/India/IBM</t>
  </si>
  <si>
    <t>Cullamco, Candy D</t>
  </si>
  <si>
    <t>Severino, Sherwin X</t>
  </si>
  <si>
    <t>Loria, Angelique C</t>
  </si>
  <si>
    <t>Chockalingam Pillai, Shija X</t>
  </si>
  <si>
    <t>Morette, Rodrigo X</t>
  </si>
  <si>
    <t>Hall, Michael J</t>
  </si>
  <si>
    <t>RINKU MOHANAN</t>
  </si>
  <si>
    <t>MORETTE</t>
  </si>
  <si>
    <t>CANDY  CULLAMCO, CC</t>
  </si>
  <si>
    <t>5G8109897</t>
  </si>
  <si>
    <t>5G8109</t>
  </si>
  <si>
    <t>GUIDRY</t>
  </si>
  <si>
    <t>8A8326</t>
  </si>
  <si>
    <t>HALL</t>
  </si>
  <si>
    <t>DUMO, MELODIE</t>
  </si>
  <si>
    <t>P1018X</t>
  </si>
  <si>
    <t>LORIA, ANGELIQUE</t>
  </si>
  <si>
    <t>GUIDRY - not found in Perc</t>
  </si>
  <si>
    <t>0006N5709</t>
  </si>
  <si>
    <t>SN_0006N5</t>
  </si>
  <si>
    <t>994646257</t>
  </si>
  <si>
    <t>Patel</t>
  </si>
  <si>
    <t>Nauka</t>
  </si>
  <si>
    <t>823800998</t>
  </si>
  <si>
    <t>ra392380</t>
  </si>
  <si>
    <t>Nauka Patel/India/IBM</t>
  </si>
  <si>
    <t>AVP02J709</t>
  </si>
  <si>
    <t>SN_AVP02J</t>
  </si>
  <si>
    <t>Sreeramya Punati/India/Contr/IBM</t>
  </si>
  <si>
    <t>mn659790</t>
  </si>
  <si>
    <t>vc789372</t>
  </si>
  <si>
    <t>v289325</t>
  </si>
  <si>
    <t>Ruchita.Aramasa@sprint.com</t>
  </si>
  <si>
    <t>SriKiran.Dandamudi@sprint.com</t>
  </si>
  <si>
    <t>Nauka.Patel@sprint.com</t>
  </si>
  <si>
    <t>Sreeramya.Punati@sprint.com</t>
  </si>
  <si>
    <t>Christopher.Sam@sprint.com</t>
  </si>
  <si>
    <t>Gabriel.Araujo@sprint.com</t>
  </si>
  <si>
    <t>Shija.ChockalingamPillai@sprint.com</t>
  </si>
  <si>
    <t>Angelique.Loria@sprint.com</t>
  </si>
  <si>
    <t>Rinku.Mohanan@sprint.com</t>
  </si>
  <si>
    <t>Emmanuel.Rosete@sprint.com</t>
  </si>
  <si>
    <t>0000ZC</t>
  </si>
  <si>
    <t>SUPRIYA SECHERLA</t>
  </si>
  <si>
    <t>0006N5</t>
  </si>
  <si>
    <t>NAUKA PATEL</t>
  </si>
  <si>
    <t>AVP02J</t>
  </si>
  <si>
    <t>SREERAMYA PUNATI</t>
  </si>
  <si>
    <t>P10186</t>
  </si>
  <si>
    <t>NEL SYMON BAJIO</t>
  </si>
  <si>
    <t>P1018R818</t>
  </si>
  <si>
    <t>P1018R</t>
  </si>
  <si>
    <t>SN_P1018R</t>
  </si>
  <si>
    <t>Bajio, Nelsymon X</t>
  </si>
  <si>
    <t>Punati, Sreeramya X</t>
  </si>
  <si>
    <t>Patel, Nauka X</t>
  </si>
  <si>
    <t>0004VF709</t>
  </si>
  <si>
    <t>SN_0004VF</t>
  </si>
  <si>
    <t>994530892</t>
  </si>
  <si>
    <t>Abburi</t>
  </si>
  <si>
    <t>Bhavana</t>
  </si>
  <si>
    <t>823801000</t>
  </si>
  <si>
    <t>Abburi Bhavana/India/IBM</t>
  </si>
  <si>
    <t>0003C6709</t>
  </si>
  <si>
    <t>SN_0003C6</t>
  </si>
  <si>
    <t>994995950</t>
  </si>
  <si>
    <t>Bhujbal</t>
  </si>
  <si>
    <t>Harshada</t>
  </si>
  <si>
    <t>823801001</t>
  </si>
  <si>
    <t>Harshada Bhujbal/India/IBM</t>
  </si>
  <si>
    <t>148210818</t>
  </si>
  <si>
    <t>117821631</t>
  </si>
  <si>
    <t>091638631</t>
  </si>
  <si>
    <t>115072631</t>
  </si>
  <si>
    <t>067059631</t>
  </si>
  <si>
    <t>147936818</t>
  </si>
  <si>
    <t>124020818</t>
  </si>
  <si>
    <t>072917631</t>
  </si>
  <si>
    <t>056955631</t>
  </si>
  <si>
    <t>148067818</t>
  </si>
  <si>
    <t>114979631</t>
  </si>
  <si>
    <t>286073709</t>
  </si>
  <si>
    <t>115680631</t>
  </si>
  <si>
    <t>115306631</t>
  </si>
  <si>
    <t>148113818</t>
  </si>
  <si>
    <t>148247818</t>
  </si>
  <si>
    <t>147774818</t>
  </si>
  <si>
    <t>123499818</t>
  </si>
  <si>
    <t>078901709</t>
  </si>
  <si>
    <t>122454631</t>
  </si>
  <si>
    <t>038017709</t>
  </si>
  <si>
    <t>034356631</t>
  </si>
  <si>
    <t>147398818</t>
  </si>
  <si>
    <t>097627631</t>
  </si>
  <si>
    <t>102996631</t>
  </si>
  <si>
    <t>015073631</t>
  </si>
  <si>
    <t>044578631</t>
  </si>
  <si>
    <t>147921818</t>
  </si>
  <si>
    <t>112830818</t>
  </si>
  <si>
    <t>136732818</t>
  </si>
  <si>
    <t>028004781</t>
  </si>
  <si>
    <t>112105631</t>
  </si>
  <si>
    <t>099390709</t>
  </si>
  <si>
    <t>003618631</t>
  </si>
  <si>
    <t>148065818</t>
  </si>
  <si>
    <t>147204818</t>
  </si>
  <si>
    <t>148068818</t>
  </si>
  <si>
    <t>123649631</t>
  </si>
  <si>
    <t>002287709</t>
  </si>
  <si>
    <t>115720631</t>
  </si>
  <si>
    <t>110697631</t>
  </si>
  <si>
    <t>395602709</t>
  </si>
  <si>
    <t>659130709</t>
  </si>
  <si>
    <t>123596631</t>
  </si>
  <si>
    <t>056957631</t>
  </si>
  <si>
    <t>838420709</t>
  </si>
  <si>
    <t>649049897</t>
  </si>
  <si>
    <t>147788818</t>
  </si>
  <si>
    <t>787205897</t>
  </si>
  <si>
    <t>118325631</t>
  </si>
  <si>
    <t>043105631</t>
  </si>
  <si>
    <t>148213818</t>
  </si>
  <si>
    <t>028824709</t>
  </si>
  <si>
    <t>136121818</t>
  </si>
  <si>
    <t>147404818</t>
  </si>
  <si>
    <t>136167818</t>
  </si>
  <si>
    <t>123874818</t>
  </si>
  <si>
    <t>147879818</t>
  </si>
  <si>
    <t>113431818</t>
  </si>
  <si>
    <t>147210818</t>
  </si>
  <si>
    <t>062167631</t>
  </si>
  <si>
    <t>148437818</t>
  </si>
  <si>
    <t>135321818</t>
  </si>
  <si>
    <t>123877818</t>
  </si>
  <si>
    <t>076407631</t>
  </si>
  <si>
    <t>102117818</t>
  </si>
  <si>
    <t>124121818</t>
  </si>
  <si>
    <t>015074631</t>
  </si>
  <si>
    <t>037088709</t>
  </si>
  <si>
    <t>047637709</t>
  </si>
  <si>
    <t>098849709</t>
  </si>
  <si>
    <t>099559631</t>
  </si>
  <si>
    <t>097361631</t>
  </si>
  <si>
    <t>117839631</t>
  </si>
  <si>
    <t>147256818</t>
  </si>
  <si>
    <t>014069631</t>
  </si>
  <si>
    <t>112605631</t>
  </si>
  <si>
    <t>124372818</t>
  </si>
  <si>
    <t>113009818</t>
  </si>
  <si>
    <t>018354631</t>
  </si>
  <si>
    <t>136385818</t>
  </si>
  <si>
    <t>136596818</t>
  </si>
  <si>
    <t>148027818</t>
  </si>
  <si>
    <t>122979631</t>
  </si>
  <si>
    <t>080116709</t>
  </si>
  <si>
    <t>004586709</t>
  </si>
  <si>
    <t>136486818</t>
  </si>
  <si>
    <t>135102818</t>
  </si>
  <si>
    <t>136069818</t>
  </si>
  <si>
    <t>135551818</t>
  </si>
  <si>
    <t>124101818</t>
  </si>
  <si>
    <t>135626818</t>
  </si>
  <si>
    <t>148285818</t>
  </si>
  <si>
    <t>134655818</t>
  </si>
  <si>
    <t>123521818</t>
  </si>
  <si>
    <t>148112818</t>
  </si>
  <si>
    <t>134434818</t>
  </si>
  <si>
    <t>148180818</t>
  </si>
  <si>
    <t>136125818</t>
  </si>
  <si>
    <t>033905709</t>
  </si>
  <si>
    <t>147741818</t>
  </si>
  <si>
    <t>147036818</t>
  </si>
  <si>
    <t>123612818</t>
  </si>
  <si>
    <t>136617818</t>
  </si>
  <si>
    <t>148147818</t>
  </si>
  <si>
    <t>134719818</t>
  </si>
  <si>
    <t>147523818</t>
  </si>
  <si>
    <t>135025818</t>
  </si>
  <si>
    <t>087838631</t>
  </si>
  <si>
    <t>103300631</t>
  </si>
  <si>
    <t>147656818</t>
  </si>
  <si>
    <t>112868818</t>
  </si>
  <si>
    <t>147993818</t>
  </si>
  <si>
    <t>147913818</t>
  </si>
  <si>
    <t>114950631</t>
  </si>
  <si>
    <t>063912631</t>
  </si>
  <si>
    <t>123606631</t>
  </si>
  <si>
    <t>102695818</t>
  </si>
  <si>
    <t>113147818</t>
  </si>
  <si>
    <t>147071818</t>
  </si>
  <si>
    <t>116068631</t>
  </si>
  <si>
    <t>096310631</t>
  </si>
  <si>
    <t>102581818</t>
  </si>
  <si>
    <t>074520709</t>
  </si>
  <si>
    <t>147134818</t>
  </si>
  <si>
    <t>148076818</t>
  </si>
  <si>
    <t>113426818</t>
  </si>
  <si>
    <t>134761818</t>
  </si>
  <si>
    <t>198190897</t>
  </si>
  <si>
    <t>097561631</t>
  </si>
  <si>
    <t>147772818</t>
  </si>
  <si>
    <t>091648631</t>
  </si>
  <si>
    <t>135039818</t>
  </si>
  <si>
    <t>116358631</t>
  </si>
  <si>
    <t>059328781</t>
  </si>
  <si>
    <t>070653709</t>
  </si>
  <si>
    <t>036631709</t>
  </si>
  <si>
    <t>032292709</t>
  </si>
  <si>
    <t>021178709</t>
  </si>
  <si>
    <t>094403631</t>
  </si>
  <si>
    <t>147843818</t>
  </si>
  <si>
    <t>148234818</t>
  </si>
  <si>
    <t>067947631</t>
  </si>
  <si>
    <t>111190631</t>
  </si>
  <si>
    <t>460326709</t>
  </si>
  <si>
    <t>029748709</t>
  </si>
  <si>
    <t>136091818</t>
  </si>
  <si>
    <t>135956818</t>
  </si>
  <si>
    <t>081841709</t>
  </si>
  <si>
    <t>098479709</t>
  </si>
  <si>
    <t>074190709</t>
  </si>
  <si>
    <t>019775709</t>
  </si>
  <si>
    <t>093444709</t>
  </si>
  <si>
    <t>211518897</t>
  </si>
  <si>
    <t>069939631</t>
  </si>
  <si>
    <t>074079709</t>
  </si>
  <si>
    <t>973859709</t>
  </si>
  <si>
    <t>074553709</t>
  </si>
  <si>
    <t>011239709</t>
  </si>
  <si>
    <t>080948709</t>
  </si>
  <si>
    <t>077863709</t>
  </si>
  <si>
    <t>099257709</t>
  </si>
  <si>
    <t>461458709</t>
  </si>
  <si>
    <t>913224709</t>
  </si>
  <si>
    <t>118433631</t>
  </si>
  <si>
    <t>113364818</t>
  </si>
  <si>
    <t>028917781</t>
  </si>
  <si>
    <t>148091818</t>
  </si>
  <si>
    <t>136398818</t>
  </si>
  <si>
    <t>112569631</t>
  </si>
  <si>
    <t>123773818</t>
  </si>
  <si>
    <t>304995709</t>
  </si>
  <si>
    <t>124032818</t>
  </si>
  <si>
    <t>136886818</t>
  </si>
  <si>
    <t>113381818</t>
  </si>
  <si>
    <t>147813818</t>
  </si>
  <si>
    <t>148259818</t>
  </si>
  <si>
    <t>147704818</t>
  </si>
  <si>
    <t>123509818</t>
  </si>
  <si>
    <t>094497631</t>
  </si>
  <si>
    <t>914453897</t>
  </si>
  <si>
    <t>916022709</t>
  </si>
  <si>
    <t>113415818</t>
  </si>
  <si>
    <t>148048818</t>
  </si>
  <si>
    <t>113372631</t>
  </si>
  <si>
    <t>136824818</t>
  </si>
  <si>
    <t>035796709</t>
  </si>
  <si>
    <t>123654818</t>
  </si>
  <si>
    <t>094901709</t>
  </si>
  <si>
    <t>099410631</t>
  </si>
  <si>
    <t>069124631</t>
  </si>
  <si>
    <t>117820631</t>
  </si>
  <si>
    <t>101534631</t>
  </si>
  <si>
    <t>115861631</t>
  </si>
  <si>
    <t>123456818</t>
  </si>
  <si>
    <t>106470631</t>
  </si>
  <si>
    <t>019236631</t>
  </si>
  <si>
    <t>097960709</t>
  </si>
  <si>
    <t>047201709</t>
  </si>
  <si>
    <t>003512709</t>
  </si>
  <si>
    <t>112046631</t>
  </si>
  <si>
    <t>101886631</t>
  </si>
  <si>
    <t>148008818</t>
  </si>
  <si>
    <t>148106818</t>
  </si>
  <si>
    <t>109946631</t>
  </si>
  <si>
    <t>123873818</t>
  </si>
  <si>
    <t>147449818</t>
  </si>
  <si>
    <t>083720709</t>
  </si>
  <si>
    <t>001392709</t>
  </si>
  <si>
    <t>134557818</t>
  </si>
  <si>
    <t>047480631</t>
  </si>
  <si>
    <t>026716709</t>
  </si>
  <si>
    <t>097895631</t>
  </si>
  <si>
    <t>079389631</t>
  </si>
  <si>
    <t>135005818</t>
  </si>
  <si>
    <t>135394818</t>
  </si>
  <si>
    <t>039062631</t>
  </si>
  <si>
    <t>091723631</t>
  </si>
  <si>
    <t>117902631</t>
  </si>
  <si>
    <t>095549709</t>
  </si>
  <si>
    <t>348297709</t>
  </si>
  <si>
    <t>035510709</t>
  </si>
  <si>
    <t>102060818</t>
  </si>
  <si>
    <t>027962709</t>
  </si>
  <si>
    <t>000896709</t>
  </si>
  <si>
    <t>147468818</t>
  </si>
  <si>
    <t>147996818</t>
  </si>
  <si>
    <t>120732631</t>
  </si>
  <si>
    <t>122530631</t>
  </si>
  <si>
    <t>113626631</t>
  </si>
  <si>
    <t>120505631</t>
  </si>
  <si>
    <t>427442897</t>
  </si>
  <si>
    <t>124184818</t>
  </si>
  <si>
    <t>123747631</t>
  </si>
  <si>
    <t>113211818</t>
  </si>
  <si>
    <t>113298818</t>
  </si>
  <si>
    <t>147693818</t>
  </si>
  <si>
    <t>147399818</t>
  </si>
  <si>
    <t>148220818</t>
  </si>
  <si>
    <t>109949709</t>
  </si>
  <si>
    <t>124258818</t>
  </si>
  <si>
    <t>136833818</t>
  </si>
  <si>
    <t>069567631</t>
  </si>
  <si>
    <t>009473709</t>
  </si>
  <si>
    <t>382452709</t>
  </si>
  <si>
    <t>059814709</t>
  </si>
  <si>
    <t>094564709</t>
  </si>
  <si>
    <t>057660631</t>
  </si>
  <si>
    <t>593145709</t>
  </si>
  <si>
    <t>117794631</t>
  </si>
  <si>
    <t>093099631</t>
  </si>
  <si>
    <t>058068631</t>
  </si>
  <si>
    <t>102019818</t>
  </si>
  <si>
    <t>120496631</t>
  </si>
  <si>
    <t>033446631</t>
  </si>
  <si>
    <t>136553818</t>
  </si>
  <si>
    <t>114983631</t>
  </si>
  <si>
    <t>001789709</t>
  </si>
  <si>
    <t>147767818</t>
  </si>
  <si>
    <t>119882631</t>
  </si>
  <si>
    <t>013041631</t>
  </si>
  <si>
    <t>148165818</t>
  </si>
  <si>
    <t>124092818</t>
  </si>
  <si>
    <t>147785818</t>
  </si>
  <si>
    <t>053846709</t>
  </si>
  <si>
    <t>042711709</t>
  </si>
  <si>
    <t>017870709</t>
  </si>
  <si>
    <t>055381781</t>
  </si>
  <si>
    <t>099453631</t>
  </si>
  <si>
    <t>123463818</t>
  </si>
  <si>
    <t>147385818</t>
  </si>
  <si>
    <t>010947709</t>
  </si>
  <si>
    <t>010591709</t>
  </si>
  <si>
    <t>119506631</t>
  </si>
  <si>
    <t>001000709</t>
  </si>
  <si>
    <t>136426818</t>
  </si>
  <si>
    <t>539276709</t>
  </si>
  <si>
    <t>147183818</t>
  </si>
  <si>
    <t>094309631</t>
  </si>
  <si>
    <t>148057818</t>
  </si>
  <si>
    <t>715738709</t>
  </si>
  <si>
    <t>136758818</t>
  </si>
  <si>
    <t>117370631</t>
  </si>
  <si>
    <t>083571631</t>
  </si>
  <si>
    <t>092234631</t>
  </si>
  <si>
    <t>134722818</t>
  </si>
  <si>
    <t>136482818</t>
  </si>
  <si>
    <t>146983818</t>
  </si>
  <si>
    <t>112898818</t>
  </si>
  <si>
    <t>064189709</t>
  </si>
  <si>
    <t>063424709</t>
  </si>
  <si>
    <t>094434631</t>
  </si>
  <si>
    <t>074373709</t>
  </si>
  <si>
    <t>148149818</t>
  </si>
  <si>
    <t>124415818</t>
  </si>
  <si>
    <t>123621818</t>
  </si>
  <si>
    <t>047482631</t>
  </si>
  <si>
    <t>123801818</t>
  </si>
  <si>
    <t>116308631</t>
  </si>
  <si>
    <t>117878631</t>
  </si>
  <si>
    <t>136502818</t>
  </si>
  <si>
    <t>147201818</t>
  </si>
  <si>
    <t>056956631</t>
  </si>
  <si>
    <t>052689709</t>
  </si>
  <si>
    <t>148240818</t>
  </si>
  <si>
    <t>147185818</t>
  </si>
  <si>
    <t>113206818</t>
  </si>
  <si>
    <t>078346631</t>
  </si>
  <si>
    <t>115062631</t>
  </si>
  <si>
    <t>136394818</t>
  </si>
  <si>
    <t>147464818</t>
  </si>
  <si>
    <t>115114631</t>
  </si>
  <si>
    <t>010834709</t>
  </si>
  <si>
    <t>113760631</t>
  </si>
  <si>
    <t>097534631</t>
  </si>
  <si>
    <t>858571897</t>
  </si>
  <si>
    <t>110720631</t>
  </si>
  <si>
    <t>107630631</t>
  </si>
  <si>
    <t>117260631</t>
  </si>
  <si>
    <t>124073818</t>
  </si>
  <si>
    <t>121316631</t>
  </si>
  <si>
    <t>020240709</t>
  </si>
  <si>
    <t>019864631</t>
  </si>
  <si>
    <t>074756631</t>
  </si>
  <si>
    <t>030649631</t>
  </si>
  <si>
    <t>112590631</t>
  </si>
  <si>
    <t>094861631</t>
  </si>
  <si>
    <t>113369631</t>
  </si>
  <si>
    <t>077418631</t>
  </si>
  <si>
    <t>112555631</t>
  </si>
  <si>
    <t>121360631</t>
  </si>
  <si>
    <t>069885709</t>
  </si>
  <si>
    <t>070709709</t>
  </si>
  <si>
    <t>084257709</t>
  </si>
  <si>
    <t>065918631</t>
  </si>
  <si>
    <t>020632631</t>
  </si>
  <si>
    <t>113377631</t>
  </si>
  <si>
    <t>112045631</t>
  </si>
  <si>
    <t>016343709</t>
  </si>
  <si>
    <t>148153818</t>
  </si>
  <si>
    <t>014367709</t>
  </si>
  <si>
    <t>069890709</t>
  </si>
  <si>
    <t>303119709</t>
  </si>
  <si>
    <t>147651818</t>
  </si>
  <si>
    <t>135385818</t>
  </si>
  <si>
    <t>147156818</t>
  </si>
  <si>
    <t>148152818</t>
  </si>
  <si>
    <t>147671818</t>
  </si>
  <si>
    <t>038581709</t>
  </si>
  <si>
    <t>112784818</t>
  </si>
  <si>
    <t>136435818</t>
  </si>
  <si>
    <t>109833631</t>
  </si>
  <si>
    <t>117836631</t>
  </si>
  <si>
    <t>028635709</t>
  </si>
  <si>
    <t>147849818</t>
  </si>
  <si>
    <t>039164709</t>
  </si>
  <si>
    <t>136818818</t>
  </si>
  <si>
    <t>011252709</t>
  </si>
  <si>
    <t>117185631</t>
  </si>
  <si>
    <t>049603631</t>
  </si>
  <si>
    <t>031524631</t>
  </si>
  <si>
    <t>117904631</t>
  </si>
  <si>
    <t>136480818</t>
  </si>
  <si>
    <t>136262818</t>
  </si>
  <si>
    <t>040733709</t>
  </si>
  <si>
    <t>779309897</t>
  </si>
  <si>
    <t>102280631</t>
  </si>
  <si>
    <t>114921631</t>
  </si>
  <si>
    <t>565412709</t>
  </si>
  <si>
    <t>075095631</t>
  </si>
  <si>
    <t>709</t>
  </si>
  <si>
    <t>2</t>
  </si>
  <si>
    <t>1</t>
  </si>
  <si>
    <t>0004E2</t>
  </si>
  <si>
    <t>3</t>
  </si>
  <si>
    <t>000896</t>
  </si>
  <si>
    <t>002287</t>
  </si>
  <si>
    <t>003512</t>
  </si>
  <si>
    <t>631</t>
  </si>
  <si>
    <t>0038E8</t>
  </si>
  <si>
    <t>004586</t>
  </si>
  <si>
    <t>009473</t>
  </si>
  <si>
    <t>010591</t>
  </si>
  <si>
    <t>010834</t>
  </si>
  <si>
    <t>010947</t>
  </si>
  <si>
    <t>011239</t>
  </si>
  <si>
    <t>011252</t>
  </si>
  <si>
    <t>0112E9</t>
  </si>
  <si>
    <t>014367</t>
  </si>
  <si>
    <t>017870</t>
  </si>
  <si>
    <t>019236</t>
  </si>
  <si>
    <t>019775</t>
  </si>
  <si>
    <t>020240</t>
  </si>
  <si>
    <t>021178</t>
  </si>
  <si>
    <t>026716</t>
  </si>
  <si>
    <t>781</t>
  </si>
  <si>
    <t>027962</t>
  </si>
  <si>
    <t>028004</t>
  </si>
  <si>
    <t>028635</t>
  </si>
  <si>
    <t>028824</t>
  </si>
  <si>
    <t>028917</t>
  </si>
  <si>
    <t>029748</t>
  </si>
  <si>
    <t>032292</t>
  </si>
  <si>
    <t>033446</t>
  </si>
  <si>
    <t>033905</t>
  </si>
  <si>
    <t>034356</t>
  </si>
  <si>
    <t>035510</t>
  </si>
  <si>
    <t>035796</t>
  </si>
  <si>
    <t>037088</t>
  </si>
  <si>
    <t>038017</t>
  </si>
  <si>
    <t>039164</t>
  </si>
  <si>
    <t>041806659</t>
  </si>
  <si>
    <t>0J8961</t>
  </si>
  <si>
    <t>SAM</t>
  </si>
  <si>
    <t>987867897</t>
  </si>
  <si>
    <t>P10187</t>
  </si>
  <si>
    <t>MARCELO, JERVIN</t>
  </si>
  <si>
    <t>fo411029</t>
  </si>
  <si>
    <t>03105U709</t>
  </si>
  <si>
    <t>SN_03105U</t>
  </si>
  <si>
    <t>994436308</t>
  </si>
  <si>
    <t>Vij</t>
  </si>
  <si>
    <t>Soniya</t>
  </si>
  <si>
    <t>823801007</t>
  </si>
  <si>
    <t>oq874764</t>
  </si>
  <si>
    <t>Soniya Vij/India/IBM</t>
  </si>
  <si>
    <t>sg163043</t>
  </si>
  <si>
    <t>P1019D818</t>
  </si>
  <si>
    <t>SN_P1019D</t>
  </si>
  <si>
    <t>994299935</t>
  </si>
  <si>
    <t>Gofredo</t>
  </si>
  <si>
    <t>John Cyrill Abram</t>
  </si>
  <si>
    <t>823801002</t>
  </si>
  <si>
    <t>fq623436</t>
  </si>
  <si>
    <t>John Cyrill Abram Gofredo/Philippines/IBM</t>
  </si>
  <si>
    <t>Harshada.Bhujbal@sprint.com</t>
  </si>
  <si>
    <t>Soniya.Vij@sprint.com</t>
  </si>
  <si>
    <t>Bhavana.Abburi@sprint.com</t>
  </si>
  <si>
    <t>Johncyrill.Gofredo@sprint.com</t>
  </si>
  <si>
    <t>Araujo, Gabriel C</t>
  </si>
  <si>
    <t>Gofredo, Johncyrill X</t>
  </si>
  <si>
    <t>FNU UDAY SINGH</t>
  </si>
  <si>
    <t>P1019B</t>
  </si>
  <si>
    <t>PILLAS, CYD ELEIYZZA MAR</t>
  </si>
  <si>
    <t>P1019B818</t>
  </si>
  <si>
    <t>P1019C</t>
  </si>
  <si>
    <t>PARADERO, RANDY</t>
  </si>
  <si>
    <t>P1019C818</t>
  </si>
  <si>
    <t>P1019D</t>
  </si>
  <si>
    <t>GOFREDO, JOHN CYRILL ABR</t>
  </si>
  <si>
    <t>SN_P1019B</t>
  </si>
  <si>
    <t>SN_P1019C</t>
  </si>
  <si>
    <t>G.</t>
  </si>
  <si>
    <t>Melodie Dumo/Philippines/IBM</t>
  </si>
  <si>
    <t>Randy D Paradero/Philippines/IBM</t>
  </si>
  <si>
    <t>Cyd Eleiyzza Marie Pillas/Philippines/IBM</t>
  </si>
  <si>
    <t>075721631</t>
  </si>
  <si>
    <t>SN_075721</t>
  </si>
  <si>
    <t>994348079</t>
  </si>
  <si>
    <t>Tolentino</t>
  </si>
  <si>
    <t>823801010</t>
  </si>
  <si>
    <t>Samuel Tolentino/Brazil/IBM</t>
  </si>
  <si>
    <t>05240L</t>
  </si>
  <si>
    <t>BRUNDA K J</t>
  </si>
  <si>
    <t>05437J</t>
  </si>
  <si>
    <t>PRATHIBHA CHANDRAN</t>
  </si>
  <si>
    <t>DEL_VECCHIO_GABRIOTTI</t>
  </si>
  <si>
    <t>P100GZ</t>
  </si>
  <si>
    <t>REYES, LEONARDO JR</t>
  </si>
  <si>
    <t>P100XW</t>
  </si>
  <si>
    <t>ROME, ROBERT JULIAN</t>
  </si>
  <si>
    <t>Bolano, Joshuajudiel R</t>
  </si>
  <si>
    <t>Vaitla, Veerendra X</t>
  </si>
  <si>
    <t>Konduri, Anjanidevi X</t>
  </si>
  <si>
    <t>Reyes, Leo L</t>
  </si>
  <si>
    <t>Rome, Robertjulian X</t>
  </si>
  <si>
    <t>N.C, Prathibha X</t>
  </si>
  <si>
    <t>Delima, Joenel X</t>
  </si>
  <si>
    <t>Giddaluru, Dhanamjaya X</t>
  </si>
  <si>
    <t>Nallabothula, Vani X</t>
  </si>
  <si>
    <t>Daluvai, Radha R</t>
  </si>
  <si>
    <t>00556K709</t>
  </si>
  <si>
    <t>SN_00556K</t>
  </si>
  <si>
    <t>994634797</t>
  </si>
  <si>
    <t>Ganta</t>
  </si>
  <si>
    <t>Sreevalli</t>
  </si>
  <si>
    <t>823801014</t>
  </si>
  <si>
    <t>ev301485</t>
  </si>
  <si>
    <t>Sreevali G1/India/IBM</t>
  </si>
  <si>
    <t>0003WS709</t>
  </si>
  <si>
    <t>SN_0003WS</t>
  </si>
  <si>
    <t>994350881</t>
  </si>
  <si>
    <t>823801015</t>
  </si>
  <si>
    <t>xl249059</t>
  </si>
  <si>
    <t>Koppula Divya Satya/India/IBM</t>
  </si>
  <si>
    <t>075826631</t>
  </si>
  <si>
    <t>SN_075826</t>
  </si>
  <si>
    <t>994066020</t>
  </si>
  <si>
    <t>823801017</t>
  </si>
  <si>
    <t>vc059066</t>
  </si>
  <si>
    <t>Bruno Bravo/Brazil/IBM</t>
  </si>
  <si>
    <t>C-N9E1897</t>
  </si>
  <si>
    <t>SN_C-N9E1</t>
  </si>
  <si>
    <t>994166758</t>
  </si>
  <si>
    <t>Campbell</t>
  </si>
  <si>
    <t>Brian</t>
  </si>
  <si>
    <t>823801019</t>
  </si>
  <si>
    <t>fc393758</t>
  </si>
  <si>
    <t>Brian Campbell2/US/Contr/IBM</t>
  </si>
  <si>
    <t>00026Z709</t>
  </si>
  <si>
    <t>SN_00026Z</t>
  </si>
  <si>
    <t>994498492</t>
  </si>
  <si>
    <t>Garg</t>
  </si>
  <si>
    <t>Harshita</t>
  </si>
  <si>
    <t>823801013</t>
  </si>
  <si>
    <t>qc750802</t>
  </si>
  <si>
    <t>Harshita Garg26/India/IBM</t>
  </si>
  <si>
    <t>ay253699</t>
  </si>
  <si>
    <t>Sreevalli.Ganta@sprint.com</t>
  </si>
  <si>
    <t>Divya.Satya@sprint.com</t>
  </si>
  <si>
    <t>Bruno.Bravo@sprint.com</t>
  </si>
  <si>
    <t>Brian.E.Campbell@sprint.com</t>
  </si>
  <si>
    <t>Harshita.Garg@sprint.com</t>
  </si>
  <si>
    <t>Samuel.Tolentino@sprint.com</t>
  </si>
  <si>
    <t>00556K</t>
  </si>
  <si>
    <t>SREEVALLI GANTA</t>
  </si>
  <si>
    <t>03105U</t>
  </si>
  <si>
    <t>SONIYA VIJ</t>
  </si>
  <si>
    <t>AJIT KUMAR MISHRA</t>
  </si>
  <si>
    <t>SOARES_BRAVO</t>
  </si>
  <si>
    <t>C-N9E1</t>
  </si>
  <si>
    <t>CAMPBELL, BRIAN</t>
  </si>
  <si>
    <t>P1017T818</t>
  </si>
  <si>
    <t>Bravo, Bruno S</t>
  </si>
  <si>
    <t>Campbell, Brian E</t>
  </si>
  <si>
    <t>Vij, Soniya X</t>
  </si>
  <si>
    <t>Abburi, Bhavana X</t>
  </si>
  <si>
    <t>Ganta, Sreevalli X</t>
  </si>
  <si>
    <t>994130521</t>
  </si>
  <si>
    <t>Moral</t>
  </si>
  <si>
    <t>Sherika Alysza</t>
  </si>
  <si>
    <t>823801016</t>
  </si>
  <si>
    <t>qi639122</t>
  </si>
  <si>
    <t>Sherika Alysza Moral/Philippines/IBM</t>
  </si>
  <si>
    <t>00078L709</t>
  </si>
  <si>
    <t>SN_00078L</t>
  </si>
  <si>
    <t>994809416</t>
  </si>
  <si>
    <t>Misal</t>
  </si>
  <si>
    <t>Vilas</t>
  </si>
  <si>
    <t>823801022</t>
  </si>
  <si>
    <t>yh773056</t>
  </si>
  <si>
    <t>Rupali Misal17/India/IBM</t>
  </si>
  <si>
    <t>Sherika.Moral@sprint.com</t>
  </si>
  <si>
    <t>Rupali.Misal@sprint.com</t>
  </si>
  <si>
    <t>Satya, Divya X</t>
  </si>
  <si>
    <t>0003WS</t>
  </si>
  <si>
    <t>KOPPULA DIVYA SATYA</t>
  </si>
  <si>
    <t>0004O9</t>
  </si>
  <si>
    <t>ARAMASA RUCHITA</t>
  </si>
  <si>
    <t>0004OB</t>
  </si>
  <si>
    <t>DANDAMUDI SRI KIRAN</t>
  </si>
  <si>
    <t>00078L</t>
  </si>
  <si>
    <t>RUPALI MISAL</t>
  </si>
  <si>
    <t>0004VF</t>
  </si>
  <si>
    <t>ABBURI BHAVANA</t>
  </si>
  <si>
    <t>0328H9709</t>
  </si>
  <si>
    <t>0328H9</t>
  </si>
  <si>
    <t>VISHWAJEET KUMAR</t>
  </si>
  <si>
    <t>05540X709</t>
  </si>
  <si>
    <t>05540X</t>
  </si>
  <si>
    <t>CHANTHIRAPRABU B S</t>
  </si>
  <si>
    <t>P101A9818</t>
  </si>
  <si>
    <t>P101A9</t>
  </si>
  <si>
    <t>BENEDICTO, GABRIELLE RAF</t>
  </si>
  <si>
    <t>Misal, Rupali V</t>
  </si>
  <si>
    <t>Aramasa, Ruchita X</t>
  </si>
  <si>
    <t>P10192818</t>
  </si>
  <si>
    <t>994707108</t>
  </si>
  <si>
    <t>Balaga</t>
  </si>
  <si>
    <t>Gowthami</t>
  </si>
  <si>
    <t>823801033</t>
  </si>
  <si>
    <t>ub543450</t>
  </si>
  <si>
    <t>SN_P101A9</t>
  </si>
  <si>
    <t>994049378</t>
  </si>
  <si>
    <t>Gabrielle Raffael</t>
  </si>
  <si>
    <t>823801031</t>
  </si>
  <si>
    <t>jz868510</t>
  </si>
  <si>
    <t>Gabrielle Raffael Benedicto/Philippines/IBM</t>
  </si>
  <si>
    <t>SN_05540X</t>
  </si>
  <si>
    <t>994565830</t>
  </si>
  <si>
    <t>Bs</t>
  </si>
  <si>
    <t>Chanthiraprabu</t>
  </si>
  <si>
    <t>823801029</t>
  </si>
  <si>
    <t>je566861</t>
  </si>
  <si>
    <t>Chanthiraprabu Bs12/India/IBM</t>
  </si>
  <si>
    <t>0570A0709</t>
  </si>
  <si>
    <t>SN_0570A0</t>
  </si>
  <si>
    <t>994849983</t>
  </si>
  <si>
    <t>Subash</t>
  </si>
  <si>
    <t>823801036</t>
  </si>
  <si>
    <t>Subash Krishnamoorthy/India/IBM</t>
  </si>
  <si>
    <t>SN_0328H9</t>
  </si>
  <si>
    <t>994119803</t>
  </si>
  <si>
    <t>Vishwajeet</t>
  </si>
  <si>
    <t>823801027</t>
  </si>
  <si>
    <t>ka014828</t>
  </si>
  <si>
    <t>Vishwajeet Kumar204/India/IBM</t>
  </si>
  <si>
    <t>SN_P1017T</t>
  </si>
  <si>
    <t>SN_P10192</t>
  </si>
  <si>
    <t>994615377</t>
  </si>
  <si>
    <t>823801030</t>
  </si>
  <si>
    <t>Angelo Salarda/Philippines/IBM</t>
  </si>
  <si>
    <t>Gowthami.Balaga@sprint.com</t>
  </si>
  <si>
    <t>Gabrielle.Benedicto@sprint.com</t>
  </si>
  <si>
    <t>Chanthiraprabu.Bs@sprint.com</t>
  </si>
  <si>
    <t>Vishwajeet.Kumar@sprint.com</t>
  </si>
  <si>
    <t>0570A0</t>
  </si>
  <si>
    <t>SUBASH KRISHNAMOORTHY</t>
  </si>
  <si>
    <t>AVP45H709</t>
  </si>
  <si>
    <t>SN_AVP45H</t>
  </si>
  <si>
    <t>Gowthami Baliga/India/Contr/IBM</t>
  </si>
  <si>
    <t>07532G709</t>
  </si>
  <si>
    <t>SN_07532G</t>
  </si>
  <si>
    <t>994888709</t>
  </si>
  <si>
    <t>Lambert</t>
  </si>
  <si>
    <t>Joefelix</t>
  </si>
  <si>
    <t>823801037</t>
  </si>
  <si>
    <t>pn355677</t>
  </si>
  <si>
    <t>Joefelix Lambert/India/IBM</t>
  </si>
  <si>
    <t>C-P5DG897</t>
  </si>
  <si>
    <t>SN_C-P5DG</t>
  </si>
  <si>
    <t>994901594</t>
  </si>
  <si>
    <t>Mukhi</t>
  </si>
  <si>
    <t>823801040</t>
  </si>
  <si>
    <t>va068109</t>
  </si>
  <si>
    <t>Avinash Mukhi/US/Contr/IBM</t>
  </si>
  <si>
    <t>C-P4TU897</t>
  </si>
  <si>
    <t>SN_C-P4TU</t>
  </si>
  <si>
    <t>994237550</t>
  </si>
  <si>
    <t>Matcha</t>
  </si>
  <si>
    <t>823801038</t>
  </si>
  <si>
    <t>dr614598</t>
  </si>
  <si>
    <t>CONT13</t>
  </si>
  <si>
    <t>Joefelix.Lambert@sprint.com</t>
  </si>
  <si>
    <t>Avinash.Mukhi@sprint.com</t>
  </si>
  <si>
    <t>Harish.Matcha@sprint.com</t>
  </si>
  <si>
    <t>07532G</t>
  </si>
  <si>
    <t>JOEFELIX LAMBERT</t>
  </si>
  <si>
    <t>AVP45H</t>
  </si>
  <si>
    <t>GOWTHAMI BALAGA</t>
  </si>
  <si>
    <t>Benedicto, Gabrielle X</t>
  </si>
  <si>
    <t>Kumar, Vishwajeet X</t>
  </si>
  <si>
    <t>Dandamudi, Sri Kiran X</t>
  </si>
  <si>
    <t>Bs, Chanthiraprabu X</t>
  </si>
  <si>
    <t>Salarda, Angelo L</t>
  </si>
  <si>
    <t>Balaga, Gowthami X</t>
  </si>
  <si>
    <t>Krishnamoorthy, Subash X</t>
  </si>
  <si>
    <t>Lambert, Joefelix X</t>
  </si>
  <si>
    <t>P1006B818</t>
  </si>
  <si>
    <t>SN_P1006B</t>
  </si>
  <si>
    <t>994552618</t>
  </si>
  <si>
    <t>Day-yo</t>
  </si>
  <si>
    <t>Helen Grace</t>
  </si>
  <si>
    <t>823801043</t>
  </si>
  <si>
    <t>Helen Grace Day Yo/Philippines/IBM</t>
  </si>
  <si>
    <t>C-P5XG897</t>
  </si>
  <si>
    <t>SN_C-P5XG</t>
  </si>
  <si>
    <t>994514559</t>
  </si>
  <si>
    <t>Bharath</t>
  </si>
  <si>
    <t>823801047</t>
  </si>
  <si>
    <t>nw927296</t>
  </si>
  <si>
    <t>0564G9709</t>
  </si>
  <si>
    <t>SN_0564G9</t>
  </si>
  <si>
    <t>994660992</t>
  </si>
  <si>
    <t>Nallam</t>
  </si>
  <si>
    <t>Jaganmohan</t>
  </si>
  <si>
    <t>823801049</t>
  </si>
  <si>
    <t>Jaganmohan Nallam12/India/IBM</t>
  </si>
  <si>
    <t>994264232</t>
  </si>
  <si>
    <t>Vajrala</t>
  </si>
  <si>
    <t>Chandra</t>
  </si>
  <si>
    <t>823801046</t>
  </si>
  <si>
    <t>nc751691</t>
  </si>
  <si>
    <t>CONT09</t>
  </si>
  <si>
    <t>P00081818</t>
  </si>
  <si>
    <t>SN_P00081</t>
  </si>
  <si>
    <t>Dato</t>
  </si>
  <si>
    <t>Gus Vincent</t>
  </si>
  <si>
    <t>823801050</t>
  </si>
  <si>
    <t>Gus Vincent Dato/Philippines/IBM</t>
  </si>
  <si>
    <t>P101A7818</t>
  </si>
  <si>
    <t>SN_P101A7</t>
  </si>
  <si>
    <t>Geron</t>
  </si>
  <si>
    <t>Clarissa Faye</t>
  </si>
  <si>
    <t>823801042</t>
  </si>
  <si>
    <t>Clarissa Faye Geron/Philippines/IBM</t>
  </si>
  <si>
    <t>C-P4NY897</t>
  </si>
  <si>
    <t>SN_C-P4NY</t>
  </si>
  <si>
    <t>994364915</t>
  </si>
  <si>
    <t>Kotla</t>
  </si>
  <si>
    <t>Sree</t>
  </si>
  <si>
    <t>823801045</t>
  </si>
  <si>
    <t>Sree Lekha Kotla/US/Contr/IBM</t>
  </si>
  <si>
    <t>Christian Rico Magat/Philippines/IBM</t>
  </si>
  <si>
    <t>Joseph Luis Morales/Philippines/IBM</t>
  </si>
  <si>
    <t>Vasu Raga17/India/IBM</t>
  </si>
  <si>
    <t>Bharath.Kumar@sprint.com</t>
  </si>
  <si>
    <t>Chandra.Vajrala@sprint.com</t>
  </si>
  <si>
    <t>013041</t>
  </si>
  <si>
    <t>FERREIRA_PRESTES</t>
  </si>
  <si>
    <t>018354</t>
  </si>
  <si>
    <t>PEREIRA_DA_CRUZ</t>
  </si>
  <si>
    <t>0564G9</t>
  </si>
  <si>
    <t>JAGANMOHAN NALLAM</t>
  </si>
  <si>
    <t>FARIAS_SANTANA</t>
  </si>
  <si>
    <t>RODRIGUES_DE_PAULA</t>
  </si>
  <si>
    <t>07911H</t>
  </si>
  <si>
    <t>SUSHMA CHANDRASHEKAR</t>
  </si>
  <si>
    <t>GOMES_CRISANTO</t>
  </si>
  <si>
    <t>JEROME MICHAEL G.</t>
  </si>
  <si>
    <t>P1006B</t>
  </si>
  <si>
    <t>DAY-YO, HELEN GRACE E (H</t>
  </si>
  <si>
    <t>P101A7</t>
  </si>
  <si>
    <t>GERON, CLARISSA FAYE</t>
  </si>
  <si>
    <t>Prestes, Tiago F</t>
  </si>
  <si>
    <t>Crisanto, Jessica G</t>
  </si>
  <si>
    <t>Kotla, Sree L</t>
  </si>
  <si>
    <t>Chandrashekar, Sushma N</t>
  </si>
  <si>
    <t>Paula, Jose R</t>
  </si>
  <si>
    <t>Day-Yo, Helen X</t>
  </si>
  <si>
    <t>Vallabhu, Satya P</t>
  </si>
  <si>
    <t>Nallam, Jaganmohan X</t>
  </si>
  <si>
    <t>Cruz, Marcos P</t>
  </si>
  <si>
    <t>P1019E818</t>
  </si>
  <si>
    <t>SN_P1019E</t>
  </si>
  <si>
    <t>994011493</t>
  </si>
  <si>
    <t>Batang</t>
  </si>
  <si>
    <t>Ma. Rhea Jesusa</t>
  </si>
  <si>
    <t>823801051</t>
  </si>
  <si>
    <t>qd336085</t>
  </si>
  <si>
    <t>Ma Rhea Jesusa Batang/Philippines/IBM</t>
  </si>
  <si>
    <t>994636583</t>
  </si>
  <si>
    <t>vh116865</t>
  </si>
  <si>
    <t>994519674</t>
  </si>
  <si>
    <t>nn783761</t>
  </si>
  <si>
    <t>di458545</t>
  </si>
  <si>
    <t>Bharath Kumar2021/US/Contr/IBM</t>
  </si>
  <si>
    <t>yc739232</t>
  </si>
  <si>
    <t>P10191818</t>
  </si>
  <si>
    <t>SN_P10191</t>
  </si>
  <si>
    <t>994514414</t>
  </si>
  <si>
    <t>Niere</t>
  </si>
  <si>
    <t>Carlo Angelo</t>
  </si>
  <si>
    <t>823801052</t>
  </si>
  <si>
    <t>yn461354</t>
  </si>
  <si>
    <t>Carlo Angelo Niere/Philippines/IBM</t>
  </si>
  <si>
    <t>C-P5NV897</t>
  </si>
  <si>
    <t>SN_C-P5NV</t>
  </si>
  <si>
    <t>Chandra Sekhara Reddy Vajrala/US/Contr/IBM</t>
  </si>
  <si>
    <t>Rhea.Batang@sprint.com</t>
  </si>
  <si>
    <t>Gus.Dato@sprint.com</t>
  </si>
  <si>
    <t>Clarissa.Geron@sprint.com</t>
  </si>
  <si>
    <t>Sree.Kotla@sprint.com</t>
  </si>
  <si>
    <t>Jaganmohan.Nallam@sprint.com</t>
  </si>
  <si>
    <t>Carlo.Niere@sprint.com</t>
  </si>
  <si>
    <t>GONZALEZ_HASHIMOTO</t>
  </si>
  <si>
    <t>AVJCR0</t>
  </si>
  <si>
    <t>ABHINANDAN ASHOK PATIL</t>
  </si>
  <si>
    <t>P00081</t>
  </si>
  <si>
    <t>GUS VINCENT  DATO</t>
  </si>
  <si>
    <t>P1017T</t>
  </si>
  <si>
    <t>SHERIKA ALYSZA MORAL</t>
  </si>
  <si>
    <t>P10191</t>
  </si>
  <si>
    <t>NIERE, CARLO ANGELO</t>
  </si>
  <si>
    <t>P1019E</t>
  </si>
  <si>
    <t>BATANG, MA. RHEA JESUSA</t>
  </si>
  <si>
    <t>Batang, Rhea X</t>
  </si>
  <si>
    <t>Vijayakumar, Sheetal X</t>
  </si>
  <si>
    <t>Moral, Sherika X</t>
  </si>
  <si>
    <t>Purushan, Deepika S</t>
  </si>
  <si>
    <t>Niere, Carlo X</t>
  </si>
  <si>
    <t>Geron, Clarissa X</t>
  </si>
  <si>
    <t>Patil, Abhinandan A</t>
  </si>
  <si>
    <t>STEPHEN J. MANGARAN</t>
  </si>
  <si>
    <t>06575V709</t>
  </si>
  <si>
    <t>136794818</t>
  </si>
  <si>
    <t>994375680</t>
  </si>
  <si>
    <t>Mangaran, Stephen X</t>
  </si>
  <si>
    <t>SN_06575V</t>
  </si>
  <si>
    <t>994191434</t>
  </si>
  <si>
    <t>Ali</t>
  </si>
  <si>
    <t>823801053</t>
  </si>
  <si>
    <t>go610239</t>
  </si>
  <si>
    <t>Syedali S21/India/IBM</t>
  </si>
  <si>
    <t>SN_136794</t>
  </si>
  <si>
    <t>Mangaran</t>
  </si>
  <si>
    <t>823801054</t>
  </si>
  <si>
    <t>Stephen Mangaran/Philippines/IBM</t>
  </si>
  <si>
    <t>Harish Matcha/US/Contr/IBM</t>
  </si>
  <si>
    <t>Syed.Ali@sprint.com</t>
  </si>
  <si>
    <t>P101A6818</t>
  </si>
  <si>
    <t>P101A6</t>
  </si>
  <si>
    <t>REQUEZ, JOEL</t>
  </si>
  <si>
    <t>AVP806709</t>
  </si>
  <si>
    <t>SN_AVP806</t>
  </si>
  <si>
    <t>994042474</t>
  </si>
  <si>
    <t>Jana</t>
  </si>
  <si>
    <t>Santanu</t>
  </si>
  <si>
    <t>823801056</t>
  </si>
  <si>
    <t>ir816558</t>
  </si>
  <si>
    <t>Santanu Jana88/India/Contr/IBM</t>
  </si>
  <si>
    <t>0594C3709</t>
  </si>
  <si>
    <t>SN_0594C3</t>
  </si>
  <si>
    <t>994280887</t>
  </si>
  <si>
    <t>Panigrahi</t>
  </si>
  <si>
    <t>Bailadu</t>
  </si>
  <si>
    <t>823801058</t>
  </si>
  <si>
    <t>jz994077</t>
  </si>
  <si>
    <t>Bailadu Panigrahi151/India/IBM</t>
  </si>
  <si>
    <t>SN_P101A6</t>
  </si>
  <si>
    <t>Joel J Requez/Philippines/IBM</t>
  </si>
  <si>
    <t>Santanu.Jana@sprint.com</t>
  </si>
  <si>
    <t>Bailadu.Panigrahi@sprint.com</t>
  </si>
  <si>
    <t>Jana, Santanu X</t>
  </si>
  <si>
    <t>Panigrahi, Bailadu X</t>
  </si>
  <si>
    <t>0594C3</t>
  </si>
  <si>
    <t>BAILADU PANIGRAHI</t>
  </si>
  <si>
    <t>0004CE709</t>
  </si>
  <si>
    <t>SN_0004CE</t>
  </si>
  <si>
    <t>Reddy L</t>
  </si>
  <si>
    <t>Sreenivasula</t>
  </si>
  <si>
    <t>823801066</t>
  </si>
  <si>
    <t>Sreenivasula Reddy L/India/IBM</t>
  </si>
  <si>
    <t>03061X709</t>
  </si>
  <si>
    <t>SN_03061X</t>
  </si>
  <si>
    <t>994001289</t>
  </si>
  <si>
    <t>823801062</t>
  </si>
  <si>
    <t>ta594548</t>
  </si>
  <si>
    <t>Priya K Singh103/India/IBM</t>
  </si>
  <si>
    <t>0006HK709</t>
  </si>
  <si>
    <t>SN_0006HK</t>
  </si>
  <si>
    <t>994369005</t>
  </si>
  <si>
    <t>Ippatapu</t>
  </si>
  <si>
    <t>823801064</t>
  </si>
  <si>
    <t>vp195786</t>
  </si>
  <si>
    <t>Ippatapu Sravani/India/IBM</t>
  </si>
  <si>
    <t>04087D709</t>
  </si>
  <si>
    <t>SN_04087D</t>
  </si>
  <si>
    <t>994578925</t>
  </si>
  <si>
    <t>Adabala</t>
  </si>
  <si>
    <t>823801061</t>
  </si>
  <si>
    <t>fk493028</t>
  </si>
  <si>
    <t>Adabala Bharathi/India/IBM</t>
  </si>
  <si>
    <t>124409818</t>
  </si>
  <si>
    <t>SN_124409</t>
  </si>
  <si>
    <t>994889612</t>
  </si>
  <si>
    <t>Cabungcal</t>
  </si>
  <si>
    <t>823801063</t>
  </si>
  <si>
    <t>oj369221</t>
  </si>
  <si>
    <t>Dexter E Cabungcal/Philippines/IBM</t>
  </si>
  <si>
    <t>P101BJ818</t>
  </si>
  <si>
    <t>SN_P101BJ</t>
  </si>
  <si>
    <t>Rosanno</t>
  </si>
  <si>
    <t>823801065</t>
  </si>
  <si>
    <t>Rosanno Cruz Ii/Philippines/IBM</t>
  </si>
  <si>
    <t>Priya.X2.Singh@sprint.com</t>
  </si>
  <si>
    <t>Ippatapu.Sravani@sprint.com</t>
  </si>
  <si>
    <t>Bharathi.Adabala@sprint.com</t>
  </si>
  <si>
    <t>Dexter.Cabungcal@sprint.com</t>
  </si>
  <si>
    <t>Jose, Ajeesh X</t>
  </si>
  <si>
    <t>Bheemireddy, Prasanna X</t>
  </si>
  <si>
    <t>Gamboa, Joyce X</t>
  </si>
  <si>
    <t>Rout, Debashish X</t>
  </si>
  <si>
    <t>00069Y</t>
  </si>
  <si>
    <t>PRASANNA B H</t>
  </si>
  <si>
    <t>03061X</t>
  </si>
  <si>
    <t>PRIYA SINGH</t>
  </si>
  <si>
    <t>04087D</t>
  </si>
  <si>
    <t>BHARATHI ADABALA</t>
  </si>
  <si>
    <t>07707B631</t>
  </si>
  <si>
    <t>07707B</t>
  </si>
  <si>
    <t>CARLTON_ARAUJO</t>
  </si>
  <si>
    <t>SANT_ANA_ANGELI</t>
  </si>
  <si>
    <t>DEXTER E CABUNGCAL</t>
  </si>
  <si>
    <t>AVP806</t>
  </si>
  <si>
    <t>SANTANU JANA</t>
  </si>
  <si>
    <t>06257Y709</t>
  </si>
  <si>
    <t>SN_06257Y</t>
  </si>
  <si>
    <t>994525995</t>
  </si>
  <si>
    <t>Saranyaa</t>
  </si>
  <si>
    <t>823801069</t>
  </si>
  <si>
    <t>bs833782</t>
  </si>
  <si>
    <t>Saranya M6/India/IBM</t>
  </si>
  <si>
    <t>SN_07707B</t>
  </si>
  <si>
    <t>994683061</t>
  </si>
  <si>
    <t>kq851389</t>
  </si>
  <si>
    <t>08423G709</t>
  </si>
  <si>
    <t>SN_08423G</t>
  </si>
  <si>
    <t>994287264</t>
  </si>
  <si>
    <t>Murugesan</t>
  </si>
  <si>
    <t>Karthiga</t>
  </si>
  <si>
    <t>823801068</t>
  </si>
  <si>
    <t>va519245</t>
  </si>
  <si>
    <t>Karthiga M1/India/IBM</t>
  </si>
  <si>
    <t>994260323</t>
  </si>
  <si>
    <t>qn234706</t>
  </si>
  <si>
    <t>Saranyaa.Mohan@sprint.com</t>
  </si>
  <si>
    <t>Rosanno.Cruz@sprint.com</t>
  </si>
  <si>
    <t>Karthiga.Murugesan@sprint.com</t>
  </si>
  <si>
    <t>Sreenivasula.Reddy@sprint.com</t>
  </si>
  <si>
    <t>0004CE</t>
  </si>
  <si>
    <t>SREENIVASULA REDDY L</t>
  </si>
  <si>
    <t>BECERRIL PEREDO MARIA DE</t>
  </si>
  <si>
    <t>CHI GONZALEZ SAUL NIELSEN</t>
  </si>
  <si>
    <t>VIDAL SANCHEZ JOSE ANTONI</t>
  </si>
  <si>
    <t>06257Y</t>
  </si>
  <si>
    <t>SARANYAA M</t>
  </si>
  <si>
    <t>08423G</t>
  </si>
  <si>
    <t>KARTHIGA MURUGESAN</t>
  </si>
  <si>
    <t>P101BJ</t>
  </si>
  <si>
    <t>CRUZ II, ROSANNO</t>
  </si>
  <si>
    <t>Reddy, Sreenivasula X</t>
  </si>
  <si>
    <t>Murugesan, Karthiga X</t>
  </si>
  <si>
    <t>Adabala, Bharathi X</t>
  </si>
  <si>
    <t>Cabungcal, Dexter E</t>
  </si>
  <si>
    <t>TEJASWINI GOWDA</t>
  </si>
  <si>
    <t>P101AV818</t>
  </si>
  <si>
    <t>P101AV</t>
  </si>
  <si>
    <t>PANES, KENNETH</t>
  </si>
  <si>
    <t>Gomez, Angelo M</t>
  </si>
  <si>
    <t>994915641</t>
  </si>
  <si>
    <t>Panes, Kenneth A</t>
  </si>
  <si>
    <t>P101BF818</t>
  </si>
  <si>
    <t>SN_P101BF</t>
  </si>
  <si>
    <t>994474831</t>
  </si>
  <si>
    <t>Manuel III</t>
  </si>
  <si>
    <t>823801075</t>
  </si>
  <si>
    <t>Manuel Mendoza Iii/Philippines/IBM</t>
  </si>
  <si>
    <t>SN_P101AV</t>
  </si>
  <si>
    <t>Panes</t>
  </si>
  <si>
    <t>823801071</t>
  </si>
  <si>
    <t>Kenneth Panes/Philippines/IBM</t>
  </si>
  <si>
    <t>07736D781</t>
  </si>
  <si>
    <t>SN_07736D</t>
  </si>
  <si>
    <t>994099385</t>
  </si>
  <si>
    <t>Perez</t>
  </si>
  <si>
    <t>823801070</t>
  </si>
  <si>
    <t>nx385782</t>
  </si>
  <si>
    <t>LUIS CARDENAS/Mexico/IBM</t>
  </si>
  <si>
    <t>C18938818</t>
  </si>
  <si>
    <t>SN_C18938</t>
  </si>
  <si>
    <t>994784421</t>
  </si>
  <si>
    <t>Tumilap</t>
  </si>
  <si>
    <t>823801074</t>
  </si>
  <si>
    <t>yp593915</t>
  </si>
  <si>
    <t>Luis.Perez@sprint.com</t>
  </si>
  <si>
    <t>Markanthony.Tumilap@sprint.com</t>
  </si>
  <si>
    <t>07736D</t>
  </si>
  <si>
    <t>Perez, Luis C</t>
  </si>
  <si>
    <t>CARDENAS PEREZ LUIS CARLO</t>
  </si>
  <si>
    <t>00525X709</t>
  </si>
  <si>
    <t>SN_00525X</t>
  </si>
  <si>
    <t>994408101</t>
  </si>
  <si>
    <t>Juber</t>
  </si>
  <si>
    <t>823801077</t>
  </si>
  <si>
    <t>td696803</t>
  </si>
  <si>
    <t>Juber Shaik/India/IBM</t>
  </si>
  <si>
    <t>yg765663</t>
  </si>
  <si>
    <t>C18940818</t>
  </si>
  <si>
    <t>SN_C18940</t>
  </si>
  <si>
    <t>994857126</t>
  </si>
  <si>
    <t>Mc Kinley</t>
  </si>
  <si>
    <t>823801076</t>
  </si>
  <si>
    <t>Mc Kinley Tolentino/Philippines/Contr/IBM</t>
  </si>
  <si>
    <t>Mark Anthony Tumilap/Philippines/Contr/IBM</t>
  </si>
  <si>
    <t>Shaik.Juber@sprint.com</t>
  </si>
  <si>
    <t>RAMIREZ MORALES MARIA DE</t>
  </si>
  <si>
    <t>BKAUTORE</t>
  </si>
  <si>
    <t>ANDRADE_ARAUJO</t>
  </si>
  <si>
    <t>C18938</t>
  </si>
  <si>
    <t>TUMILAP</t>
  </si>
  <si>
    <t>C18940</t>
  </si>
  <si>
    <t>TOLENTINO</t>
  </si>
  <si>
    <t>P101BF</t>
  </si>
  <si>
    <t>MENDOZA III, MANUEL</t>
  </si>
  <si>
    <t>Mendoza, Manuel X</t>
  </si>
  <si>
    <t>Tolentino, McKinley X</t>
  </si>
  <si>
    <t>08408C709</t>
  </si>
  <si>
    <t>SN_08408C</t>
  </si>
  <si>
    <t>994185438</t>
  </si>
  <si>
    <t>Vitta</t>
  </si>
  <si>
    <t>823801082</t>
  </si>
  <si>
    <t>rv498208</t>
  </si>
  <si>
    <t>Anusha V Vitta/India/IBM</t>
  </si>
  <si>
    <t>P101BE818</t>
  </si>
  <si>
    <t>SN_P101BE</t>
  </si>
  <si>
    <t>994707562</t>
  </si>
  <si>
    <t>Thea Marielle</t>
  </si>
  <si>
    <t>823801081</t>
  </si>
  <si>
    <t>fx987453</t>
  </si>
  <si>
    <t>Thea Marielle Acuna/Philippines/IBM</t>
  </si>
  <si>
    <t>jp646294</t>
  </si>
  <si>
    <t>P101C7818</t>
  </si>
  <si>
    <t>SN_P101C7</t>
  </si>
  <si>
    <t>Braulio</t>
  </si>
  <si>
    <t>823801080</t>
  </si>
  <si>
    <t>Braulio Villanueva Jr/Philippines/IBM</t>
  </si>
  <si>
    <t>Anusha.Vitta@sprint.com</t>
  </si>
  <si>
    <t>Thea.Acuna@sprint.com</t>
  </si>
  <si>
    <t>McKinley.Tolentino@sprint.com</t>
  </si>
  <si>
    <t>Sharma, Dhananjay X</t>
  </si>
  <si>
    <t>Tachuri, Madhu X</t>
  </si>
  <si>
    <t>Moraes, Wagner F</t>
  </si>
  <si>
    <t>Juber, Shaik X</t>
  </si>
  <si>
    <t>Acuna, Thea X</t>
  </si>
  <si>
    <t>994719621</t>
  </si>
  <si>
    <t>Tumilap, Markanthony X</t>
  </si>
  <si>
    <t>00525X</t>
  </si>
  <si>
    <t>JUBER SHAIK</t>
  </si>
  <si>
    <t>02701B</t>
  </si>
  <si>
    <t>DHANANJAY SHARMA</t>
  </si>
  <si>
    <t>08408C</t>
  </si>
  <si>
    <t>ANUSHA VITTA</t>
  </si>
  <si>
    <t>FERREIRA_DE_MORAES</t>
  </si>
  <si>
    <t>0673A0709</t>
  </si>
  <si>
    <t>SN_0673A0</t>
  </si>
  <si>
    <t>994300006</t>
  </si>
  <si>
    <t>Harsha</t>
  </si>
  <si>
    <t>Meghamala</t>
  </si>
  <si>
    <t>823801083</t>
  </si>
  <si>
    <t>hh812495</t>
  </si>
  <si>
    <t>Meghamala G11/India/IBM</t>
  </si>
  <si>
    <t>0313C4709</t>
  </si>
  <si>
    <t>SN_0313C4</t>
  </si>
  <si>
    <t>994942348</t>
  </si>
  <si>
    <t>KA</t>
  </si>
  <si>
    <t>823801084</t>
  </si>
  <si>
    <t>io149645</t>
  </si>
  <si>
    <t>Shilpa Ka12/India/IBM</t>
  </si>
  <si>
    <t>CONT16</t>
  </si>
  <si>
    <t>Meghamala.Harsha@sprint.com</t>
  </si>
  <si>
    <t>Shilpa.Ka@sprint.com</t>
  </si>
  <si>
    <t>Mid-Level Delivery manager</t>
  </si>
  <si>
    <t>0313C4</t>
  </si>
  <si>
    <t>SHILPA K A</t>
  </si>
  <si>
    <t>05971A</t>
  </si>
  <si>
    <t>AVANI TRIVEDI</t>
  </si>
  <si>
    <t>0673A0</t>
  </si>
  <si>
    <t>MEGHAMALA G</t>
  </si>
  <si>
    <t>Vitta, Anusha X</t>
  </si>
  <si>
    <t>Ka, Shilpa X</t>
  </si>
  <si>
    <t>00003F709</t>
  </si>
  <si>
    <t>SN_00003F</t>
  </si>
  <si>
    <t>994314985</t>
  </si>
  <si>
    <t>Touseef</t>
  </si>
  <si>
    <t>823801088</t>
  </si>
  <si>
    <t>fv936269</t>
  </si>
  <si>
    <t>Touseef Ahamed1/India/IBM</t>
  </si>
  <si>
    <t>000A84709</t>
  </si>
  <si>
    <t>SN_000A84</t>
  </si>
  <si>
    <t>994661369</t>
  </si>
  <si>
    <t>Joshy</t>
  </si>
  <si>
    <t>Rinky</t>
  </si>
  <si>
    <t>823801089</t>
  </si>
  <si>
    <t>mu066746</t>
  </si>
  <si>
    <t>Rinky Joshy/India/IBM</t>
  </si>
  <si>
    <t>06511M709</t>
  </si>
  <si>
    <t>SN_06511M</t>
  </si>
  <si>
    <t>994901800</t>
  </si>
  <si>
    <t>Dilip</t>
  </si>
  <si>
    <t>823801092</t>
  </si>
  <si>
    <t>kx591895</t>
  </si>
  <si>
    <t>Dilip Kumar Av59/India/IBM</t>
  </si>
  <si>
    <t>03922M709</t>
  </si>
  <si>
    <t>SN_03922M</t>
  </si>
  <si>
    <t>994376497</t>
  </si>
  <si>
    <t>823801090</t>
  </si>
  <si>
    <t>cq073711</t>
  </si>
  <si>
    <t>Shashank Kumar4/India/IBM</t>
  </si>
  <si>
    <t>04957Q709</t>
  </si>
  <si>
    <t>SN_04957Q</t>
  </si>
  <si>
    <t>994157491</t>
  </si>
  <si>
    <t>Rajan</t>
  </si>
  <si>
    <t>823801086</t>
  </si>
  <si>
    <t>uq704007</t>
  </si>
  <si>
    <t>Rohit Rajan2/India/IBM</t>
  </si>
  <si>
    <t>rs365591</t>
  </si>
  <si>
    <t>Touseef.Ahamed@sprint.com</t>
  </si>
  <si>
    <t>Rinky.Joshy@sprint.com</t>
  </si>
  <si>
    <t>Dilip.Kumar@sprint.com</t>
  </si>
  <si>
    <t>Shashank.X.Kumar@sprint.com</t>
  </si>
  <si>
    <t>Rohit.Rajan@sprint.com</t>
  </si>
  <si>
    <t>Braulio.Villanueva@sprint.com</t>
  </si>
  <si>
    <t>03922M</t>
  </si>
  <si>
    <t>SHASHANK KUMAR</t>
  </si>
  <si>
    <t>04957Q</t>
  </si>
  <si>
    <t>ROHIT RAJAN</t>
  </si>
  <si>
    <t>06511M</t>
  </si>
  <si>
    <t>DILIP KUMAR A V</t>
  </si>
  <si>
    <t>P101BE</t>
  </si>
  <si>
    <t>ACUNA, THEA MARIELLE</t>
  </si>
  <si>
    <t>Rajan, Rohit X</t>
  </si>
  <si>
    <t>Harsha, Meghamala X</t>
  </si>
  <si>
    <t>Joshy, Rinky X</t>
  </si>
  <si>
    <t>Kumar, Dilip X</t>
  </si>
  <si>
    <t>Kumar, Shashank X</t>
  </si>
  <si>
    <t>SRIKANTH REDDY PATLOLLA</t>
  </si>
  <si>
    <t>00003F</t>
  </si>
  <si>
    <t>TOUSEEF AHAMED</t>
  </si>
  <si>
    <t>AVPEUJ709</t>
  </si>
  <si>
    <t>SN_AVPEUJ</t>
  </si>
  <si>
    <t>994810246</t>
  </si>
  <si>
    <t>Pinniboina</t>
  </si>
  <si>
    <t>Siva</t>
  </si>
  <si>
    <t>Ramakrishna</t>
  </si>
  <si>
    <t>823801096</t>
  </si>
  <si>
    <t>xs614550</t>
  </si>
  <si>
    <t>026463709</t>
  </si>
  <si>
    <t>SN_026463</t>
  </si>
  <si>
    <t>994662898</t>
  </si>
  <si>
    <t>Radhakrishnakaimal</t>
  </si>
  <si>
    <t>823801098</t>
  </si>
  <si>
    <t>Lakshmi Radhakrishnakaimal/India/IBM</t>
  </si>
  <si>
    <t>994346024</t>
  </si>
  <si>
    <t>Bianchini</t>
  </si>
  <si>
    <t>Renan</t>
  </si>
  <si>
    <t>823801018</t>
  </si>
  <si>
    <t>vu231474</t>
  </si>
  <si>
    <t>X91949818</t>
  </si>
  <si>
    <t>SN_X91949</t>
  </si>
  <si>
    <t>994880645</t>
  </si>
  <si>
    <t>Cordova</t>
  </si>
  <si>
    <t>Raymund</t>
  </si>
  <si>
    <t>823801095</t>
  </si>
  <si>
    <t>Raymund J Cordova/Philippines/IBM</t>
  </si>
  <si>
    <t>Manish Kumar126/India/IBM</t>
  </si>
  <si>
    <t>P101BD818</t>
  </si>
  <si>
    <t>SN_P101BD</t>
  </si>
  <si>
    <t>994622292</t>
  </si>
  <si>
    <t>Matias</t>
  </si>
  <si>
    <t>Winona Serene</t>
  </si>
  <si>
    <t>823801093</t>
  </si>
  <si>
    <t>kx729456</t>
  </si>
  <si>
    <t>Winona Serene Matias/Philippines/IBM</t>
  </si>
  <si>
    <t>06485R709</t>
  </si>
  <si>
    <t>SN_06485R</t>
  </si>
  <si>
    <t>994922480</t>
  </si>
  <si>
    <t>Thinakaran</t>
  </si>
  <si>
    <t>Kavithapriya</t>
  </si>
  <si>
    <t>823801094</t>
  </si>
  <si>
    <t>kc442338</t>
  </si>
  <si>
    <t>Kavithapriya Thinakaran26/India/IBM</t>
  </si>
  <si>
    <t>Siva.Pinniboina@sprint.com</t>
  </si>
  <si>
    <t>Mid-Level Technical Lead</t>
  </si>
  <si>
    <t>Renan.Bianchini@sprint.com</t>
  </si>
  <si>
    <t>Winona.Matias@sprint.com</t>
  </si>
  <si>
    <t>Kavithapriya.Thinakaran@sprint.com</t>
  </si>
  <si>
    <t>Ahamed, Touseef X</t>
  </si>
  <si>
    <t>06485R</t>
  </si>
  <si>
    <t>KAVITHAPRIYA THINAKARAN</t>
  </si>
  <si>
    <t>X91949</t>
  </si>
  <si>
    <t>RAYMUND CORDOVA</t>
  </si>
  <si>
    <t>Siva Rama Krishna Pinniboina99/India/Contr/IBM</t>
  </si>
  <si>
    <t>P00861818</t>
  </si>
  <si>
    <t>SN_P00861</t>
  </si>
  <si>
    <t>994815336</t>
  </si>
  <si>
    <t>Dinlasan</t>
  </si>
  <si>
    <t>Nieza</t>
  </si>
  <si>
    <t>823801103</t>
  </si>
  <si>
    <t>Nieza Aldemita Dinlasan/Philippines/IBM</t>
  </si>
  <si>
    <t>rt548734</t>
  </si>
  <si>
    <t>124022818</t>
  </si>
  <si>
    <t>SN_124022</t>
  </si>
  <si>
    <t>994079158</t>
  </si>
  <si>
    <t>823801101</t>
  </si>
  <si>
    <t>az038834</t>
  </si>
  <si>
    <t>Efren C Mendoza/Philippines/IBM</t>
  </si>
  <si>
    <t>C-PE42897</t>
  </si>
  <si>
    <t>SN_C-PE42</t>
  </si>
  <si>
    <t>994731279</t>
  </si>
  <si>
    <t>Vydana</t>
  </si>
  <si>
    <t>Mehana</t>
  </si>
  <si>
    <t>823801100</t>
  </si>
  <si>
    <t>hk423261</t>
  </si>
  <si>
    <t>Mehana Vydana/US/Contr/IBM</t>
  </si>
  <si>
    <t>Efren.Mendoza@sprint.com</t>
  </si>
  <si>
    <t>Mehana.Vydana@sprint.com</t>
  </si>
  <si>
    <t>Mendoza, Efren C</t>
  </si>
  <si>
    <t>Lodhi, Rashmi X</t>
  </si>
  <si>
    <t>Mallapre, Jefry L</t>
  </si>
  <si>
    <t>Bianchini, Renan L</t>
  </si>
  <si>
    <t>Padilla, Vernie X</t>
  </si>
  <si>
    <t>Joshi, Swarada X</t>
  </si>
  <si>
    <t>Ayroso, Raymond P</t>
  </si>
  <si>
    <t>Mauricio, Dona D</t>
  </si>
  <si>
    <t>Pinnamareddy, Anusha X</t>
  </si>
  <si>
    <t>Sajjan, Yogesh P</t>
  </si>
  <si>
    <t>Jawed, Nasir X</t>
  </si>
  <si>
    <t>Reodique, Dominique X</t>
  </si>
  <si>
    <t>Andrada, Juan P</t>
  </si>
  <si>
    <t>Matias, Winona P</t>
  </si>
  <si>
    <t>Radhakrishnakaimal, Lakshmi X</t>
  </si>
  <si>
    <t>Cordova, Raymund X</t>
  </si>
  <si>
    <t>Thinakaran, Kavithapriya X</t>
  </si>
  <si>
    <t>000A84</t>
  </si>
  <si>
    <t>RINKY JOSHY</t>
  </si>
  <si>
    <t>001789</t>
  </si>
  <si>
    <t>026463</t>
  </si>
  <si>
    <t>LAKSHMI RADHAKRISHNAKAIMA</t>
  </si>
  <si>
    <t>04538M</t>
  </si>
  <si>
    <t>RASHI VASALYA</t>
  </si>
  <si>
    <t>RASHMI LODHI</t>
  </si>
  <si>
    <t>EFREN JR. MENDOZA</t>
  </si>
  <si>
    <t>C18749</t>
  </si>
  <si>
    <t>ANONUEVO</t>
  </si>
  <si>
    <t>P00710</t>
  </si>
  <si>
    <t>JUAN PAOLO ANDRADA</t>
  </si>
  <si>
    <t>P101BD</t>
  </si>
  <si>
    <t>MATIAS, WINONA SERENE</t>
  </si>
  <si>
    <t>994783884</t>
  </si>
  <si>
    <t>Mohamed</t>
  </si>
  <si>
    <t>823801102</t>
  </si>
  <si>
    <t>Mohamed Said1/US/Contr/IBM</t>
  </si>
  <si>
    <t>Lakshmi Radhakrishnakaimal</t>
  </si>
  <si>
    <t>Vinicius Souza1/Brazil/IBM</t>
  </si>
  <si>
    <t>Gabriel Araujo1/Brazil/IBM</t>
  </si>
  <si>
    <t>bp130131</t>
  </si>
  <si>
    <t>Bhagya</t>
  </si>
  <si>
    <t>Nieza.Dinlasan@sprint.com</t>
  </si>
  <si>
    <t>030649</t>
  </si>
  <si>
    <t>LEONARDO_DE_JESUS_SILVA</t>
  </si>
  <si>
    <t>SPAGNOLO</t>
  </si>
  <si>
    <t>1D9250</t>
  </si>
  <si>
    <t>ISLAM</t>
  </si>
  <si>
    <t>AVPEUJ</t>
  </si>
  <si>
    <t>SIVA RAMA KRISHNA PINNIBO</t>
  </si>
  <si>
    <t>P00861</t>
  </si>
  <si>
    <t>NIEZA ALDEMITA DINLASAN</t>
  </si>
  <si>
    <t>Silva, Brunno L</t>
  </si>
  <si>
    <t>Dinlasan, Nieza A</t>
  </si>
  <si>
    <t>P00840818</t>
  </si>
  <si>
    <t>SN_P00840</t>
  </si>
  <si>
    <t>994591361</t>
  </si>
  <si>
    <t>Imey</t>
  </si>
  <si>
    <t>823801108</t>
  </si>
  <si>
    <t>hs921093</t>
  </si>
  <si>
    <t>Imey Longanilla/Philippines/IBM</t>
  </si>
  <si>
    <t>051947709</t>
  </si>
  <si>
    <t>SN_051947</t>
  </si>
  <si>
    <t>994698665</t>
  </si>
  <si>
    <t>823801111</t>
  </si>
  <si>
    <t>Suresh Kadavath/India/IBM</t>
  </si>
  <si>
    <t>px899743</t>
  </si>
  <si>
    <t>P101DX818</t>
  </si>
  <si>
    <t>SN_P101DX</t>
  </si>
  <si>
    <t>994721631</t>
  </si>
  <si>
    <t>Robles</t>
  </si>
  <si>
    <t>823801107</t>
  </si>
  <si>
    <t>bb315959</t>
  </si>
  <si>
    <t>Myra Joy Robles/Philippines/IBM</t>
  </si>
  <si>
    <t>mt348729</t>
  </si>
  <si>
    <t>SURESH ACHUTHAN NAIR</t>
  </si>
  <si>
    <t>MONTEIRO</t>
  </si>
  <si>
    <t>SAID,MOHAMED</t>
  </si>
  <si>
    <t>P00840</t>
  </si>
  <si>
    <t>IMEY LONGANILLA</t>
  </si>
  <si>
    <t>P101DX</t>
  </si>
  <si>
    <t>ROBLES, MYRA JOY</t>
  </si>
  <si>
    <t>Longanilla, Imey P</t>
  </si>
  <si>
    <t>Robles, Myra X</t>
  </si>
  <si>
    <t>Vydana, Mehana X</t>
  </si>
  <si>
    <t>Said, Mohamed X</t>
  </si>
  <si>
    <t>Pinniboina, Siva R</t>
  </si>
  <si>
    <t>Imey.Longanilla@sprint.com</t>
  </si>
  <si>
    <t>Myrajoy.Robles@sprint.com</t>
  </si>
  <si>
    <t>Mohamed.Said@sprint.com</t>
  </si>
  <si>
    <t>SAYALI CHAUGULE</t>
  </si>
  <si>
    <t>Nair, Suresh K</t>
  </si>
  <si>
    <t>06457S709</t>
  </si>
  <si>
    <t>06457S</t>
  </si>
  <si>
    <t>YACHI SAHAY</t>
  </si>
  <si>
    <t>CAPUCI_DE_SALVI</t>
  </si>
  <si>
    <t>994351334</t>
  </si>
  <si>
    <t>Sahay, Yachi X</t>
  </si>
  <si>
    <t>BEYRUTH</t>
  </si>
  <si>
    <t>SN_06457S</t>
  </si>
  <si>
    <t>Sahay</t>
  </si>
  <si>
    <t>Yachi</t>
  </si>
  <si>
    <t>823801113</t>
  </si>
  <si>
    <t>Yachi Sahay83/India/IBM</t>
  </si>
  <si>
    <t>tz847017</t>
  </si>
  <si>
    <t>Suresh.Nair@sprint.com</t>
  </si>
  <si>
    <t>03956A709</t>
  </si>
  <si>
    <t>SN_03956A</t>
  </si>
  <si>
    <t>Balabadruni</t>
  </si>
  <si>
    <t>Leela</t>
  </si>
  <si>
    <t>Leela B Balabadruni/India/IBM</t>
  </si>
  <si>
    <t>0005DT709</t>
  </si>
  <si>
    <t>SN_0005DT</t>
  </si>
  <si>
    <t>994654418</t>
  </si>
  <si>
    <t>Chowdareddy</t>
  </si>
  <si>
    <t>823801124</t>
  </si>
  <si>
    <t>Anusha C1/India/IBM</t>
  </si>
  <si>
    <t>0303A5709</t>
  </si>
  <si>
    <t>SN_0303A5</t>
  </si>
  <si>
    <t>994269860</t>
  </si>
  <si>
    <t>Samir</t>
  </si>
  <si>
    <t>823801123</t>
  </si>
  <si>
    <t>cw091987</t>
  </si>
  <si>
    <t>Mdsamir Khan/India/IBM</t>
  </si>
  <si>
    <t>000CQA709</t>
  </si>
  <si>
    <t>SN_000CQA</t>
  </si>
  <si>
    <t>994840077</t>
  </si>
  <si>
    <t>Rajagopal</t>
  </si>
  <si>
    <t>Prabhu Vignesh Kumar</t>
  </si>
  <si>
    <t>823801117</t>
  </si>
  <si>
    <t>pl443562</t>
  </si>
  <si>
    <t>Prabhu Vignesh Kumar Rajagopal27/India/IBM</t>
  </si>
  <si>
    <t>078824631</t>
  </si>
  <si>
    <t>SN_078824</t>
  </si>
  <si>
    <t>Renan Luis Bianchini1/Brazil/IBM</t>
  </si>
  <si>
    <t>000AJE709</t>
  </si>
  <si>
    <t>SN_000AJE</t>
  </si>
  <si>
    <t>994456129</t>
  </si>
  <si>
    <t>Noupada</t>
  </si>
  <si>
    <t>Achary</t>
  </si>
  <si>
    <t>823801116</t>
  </si>
  <si>
    <t>ca955049</t>
  </si>
  <si>
    <t>Noupada Achary/India/IBM</t>
  </si>
  <si>
    <t>07818Q709</t>
  </si>
  <si>
    <t>SN_07818Q</t>
  </si>
  <si>
    <t>994188151</t>
  </si>
  <si>
    <t>Pervela</t>
  </si>
  <si>
    <t>Phani Pramod</t>
  </si>
  <si>
    <t>823801118</t>
  </si>
  <si>
    <t>iw402284</t>
  </si>
  <si>
    <t>Phani P Pervela/India/IBM</t>
  </si>
  <si>
    <t>Myra  Joy</t>
  </si>
  <si>
    <t>mj425147</t>
  </si>
  <si>
    <t>C-PFB0897</t>
  </si>
  <si>
    <t>SN_C-PFB0</t>
  </si>
  <si>
    <t>P101EW818</t>
  </si>
  <si>
    <t>SN_P101EW</t>
  </si>
  <si>
    <t>Tejido</t>
  </si>
  <si>
    <t>Jericko</t>
  </si>
  <si>
    <t>823801125</t>
  </si>
  <si>
    <t>Jericko Tejido/Philippines/IBM</t>
  </si>
  <si>
    <t>Samir.Khan@sprint.com</t>
  </si>
  <si>
    <t>Prabhuvigneshkumar.Rajagopal@sprint.com</t>
  </si>
  <si>
    <t>Rahul.Noupada@sprint.com</t>
  </si>
  <si>
    <t>Phanipramod.Pervela@sprint.com</t>
  </si>
  <si>
    <t>Yachi.Sahay@sprint.com</t>
  </si>
  <si>
    <t>Pervela, Phanipramod X</t>
  </si>
  <si>
    <t>Khan, Samir X</t>
  </si>
  <si>
    <t>Rajagopal, Prabhuvigneshkumar X</t>
  </si>
  <si>
    <t>Beyruth, Gil X</t>
  </si>
  <si>
    <t>0005DT</t>
  </si>
  <si>
    <t>ANUSHA C</t>
  </si>
  <si>
    <t>0303A5</t>
  </si>
  <si>
    <t>MD SAMIR KHAN</t>
  </si>
  <si>
    <t>03956A</t>
  </si>
  <si>
    <t>LEELA BALABADRUNI</t>
  </si>
  <si>
    <t>07818Q</t>
  </si>
  <si>
    <t>PHANI PRAMOD PERVELA</t>
  </si>
  <si>
    <t>BIANCHINI</t>
  </si>
  <si>
    <t>C-PFB0</t>
  </si>
  <si>
    <t>xz376781</t>
  </si>
  <si>
    <t>P100WJ818</t>
  </si>
  <si>
    <t>SN_P100WJ</t>
  </si>
  <si>
    <t>994957625</t>
  </si>
  <si>
    <t>Magdangal</t>
  </si>
  <si>
    <t>Claude Martin</t>
  </si>
  <si>
    <t>823801126</t>
  </si>
  <si>
    <t>nn740569</t>
  </si>
  <si>
    <t>Claude Martin Magdangal/Philippines/IBM</t>
  </si>
  <si>
    <t>Said</t>
  </si>
  <si>
    <t>994884870</t>
  </si>
  <si>
    <t>ek019362</t>
  </si>
  <si>
    <t>Anusha.Chowdareddy@sprint.com</t>
  </si>
  <si>
    <t>Baghya.Laxmi@sprint.com</t>
  </si>
  <si>
    <t>Claudemartin.Magdangal@sprint.com</t>
  </si>
  <si>
    <t>Jericko.Tejido@sprint.com</t>
  </si>
  <si>
    <t>Sarode, Keerti X</t>
  </si>
  <si>
    <t>Chowdareddy, Anusha X</t>
  </si>
  <si>
    <t>Magdangal, Claudemartin X</t>
  </si>
  <si>
    <t>000CQA</t>
  </si>
  <si>
    <t>PRABHU VIGNESH KUMAR RAJA</t>
  </si>
  <si>
    <t>0515F8</t>
  </si>
  <si>
    <t>KEERTI SARODE</t>
  </si>
  <si>
    <t>P100WJ</t>
  </si>
  <si>
    <t>CLAUDE MARTIN MAGDANGAL</t>
  </si>
  <si>
    <t>000EKZ709</t>
  </si>
  <si>
    <t>SN_000EKZ</t>
  </si>
  <si>
    <t>994007193</t>
  </si>
  <si>
    <t>Hulagur</t>
  </si>
  <si>
    <t>Neetha</t>
  </si>
  <si>
    <t>823801134</t>
  </si>
  <si>
    <t>an348399</t>
  </si>
  <si>
    <t>Neetha C Hulagur73/India/IBM</t>
  </si>
  <si>
    <t>3G7140897</t>
  </si>
  <si>
    <t>SN_3G7140</t>
  </si>
  <si>
    <t>Schulze</t>
  </si>
  <si>
    <t>823801136</t>
  </si>
  <si>
    <t>Randal Schulze/Lenexa/IBM</t>
  </si>
  <si>
    <t>C18959818</t>
  </si>
  <si>
    <t>SN_C18959</t>
  </si>
  <si>
    <t>De Castro</t>
  </si>
  <si>
    <t>Gian</t>
  </si>
  <si>
    <t>823801135</t>
  </si>
  <si>
    <t>Gian De Castro/Philippines/Contr/IBM</t>
  </si>
  <si>
    <t>Neetha.Hulagur@sprint.com</t>
  </si>
  <si>
    <t>Hulagur, Neetha X</t>
  </si>
  <si>
    <t>Sesso, Tarcisio H</t>
  </si>
  <si>
    <t>000EKZ</t>
  </si>
  <si>
    <t>NEETHA HULAGUR</t>
  </si>
  <si>
    <t>994444244</t>
  </si>
  <si>
    <t>994152284</t>
  </si>
  <si>
    <t>Bassi</t>
  </si>
  <si>
    <t>Hugo</t>
  </si>
  <si>
    <t>823801142</t>
  </si>
  <si>
    <t>04537O709</t>
  </si>
  <si>
    <t>SN_04537O</t>
  </si>
  <si>
    <t>994494686</t>
  </si>
  <si>
    <t>Bhamore</t>
  </si>
  <si>
    <t>Abhinesh</t>
  </si>
  <si>
    <t>823801139</t>
  </si>
  <si>
    <t>jy074456</t>
  </si>
  <si>
    <t>Abhinesh Bhamore/India/IBM</t>
  </si>
  <si>
    <t>994602188</t>
  </si>
  <si>
    <t>cv433847</t>
  </si>
  <si>
    <t>P101F3818</t>
  </si>
  <si>
    <t>SN_P101F3</t>
  </si>
  <si>
    <t>994072547</t>
  </si>
  <si>
    <t>Formales</t>
  </si>
  <si>
    <t>Lea Grace</t>
  </si>
  <si>
    <t>823801148</t>
  </si>
  <si>
    <t>Lea Grace Formales/Philippines/IBM</t>
  </si>
  <si>
    <t>000D39709</t>
  </si>
  <si>
    <t>SN_000D39</t>
  </si>
  <si>
    <t>994008875</t>
  </si>
  <si>
    <t>Lisha</t>
  </si>
  <si>
    <t>823801138</t>
  </si>
  <si>
    <t>jy540904</t>
  </si>
  <si>
    <t>Lisha Gupta35/India/IBM</t>
  </si>
  <si>
    <t>P101FR818</t>
  </si>
  <si>
    <t>SN_P101FR</t>
  </si>
  <si>
    <t>994281480</t>
  </si>
  <si>
    <t>Jabiguero</t>
  </si>
  <si>
    <t>Catherine</t>
  </si>
  <si>
    <t>823801137</t>
  </si>
  <si>
    <t>fw494437</t>
  </si>
  <si>
    <t>Catherine Jabiguero/Philippines/IBM</t>
  </si>
  <si>
    <t>P101F4818</t>
  </si>
  <si>
    <t>SN_P101F4</t>
  </si>
  <si>
    <t>994069672</t>
  </si>
  <si>
    <t>Ventura</t>
  </si>
  <si>
    <t>Bryan Janico</t>
  </si>
  <si>
    <t>823801149</t>
  </si>
  <si>
    <t>Bryan Janico Ventura/Philippines/IBM</t>
  </si>
  <si>
    <t>Hugo.Bassi@sprint.com</t>
  </si>
  <si>
    <t>Abhinesh.Bhamore@sprint.com</t>
  </si>
  <si>
    <t>Gian.Decastro@sprint.com</t>
  </si>
  <si>
    <t>Lisha.Gupta@sprint.com</t>
  </si>
  <si>
    <t>Catherine.Jabiguero@sprint.com</t>
  </si>
  <si>
    <t>Gupta, Lisha X</t>
  </si>
  <si>
    <t>Bhamore, Abhinesh K</t>
  </si>
  <si>
    <t>Decastro, Gian X</t>
  </si>
  <si>
    <t>000D39</t>
  </si>
  <si>
    <t>LISHA GUPTA</t>
  </si>
  <si>
    <t>04537O</t>
  </si>
  <si>
    <t>ABHINESH BHAMORE</t>
  </si>
  <si>
    <t>000DK9709</t>
  </si>
  <si>
    <t>SN_000DK9</t>
  </si>
  <si>
    <t>994922341</t>
  </si>
  <si>
    <t>823801158</t>
  </si>
  <si>
    <t>lo367496</t>
  </si>
  <si>
    <t>Lovely Anand/India/IBM</t>
  </si>
  <si>
    <t>079116631</t>
  </si>
  <si>
    <t>SN_079116</t>
  </si>
  <si>
    <t>994238751</t>
  </si>
  <si>
    <t>823801154</t>
  </si>
  <si>
    <t>Fabio Eduardo de Arruda/Brazil/IBM</t>
  </si>
  <si>
    <t>xx227654</t>
  </si>
  <si>
    <t>P101AZ818</t>
  </si>
  <si>
    <t>SN_P101AZ</t>
  </si>
  <si>
    <t>994076997</t>
  </si>
  <si>
    <t>Bondad</t>
  </si>
  <si>
    <t>Rachelle</t>
  </si>
  <si>
    <t>823801157</t>
  </si>
  <si>
    <t>Rachelle Bondad/Philippines/IBM</t>
  </si>
  <si>
    <t>P1019K818</t>
  </si>
  <si>
    <t>SN_P1019K</t>
  </si>
  <si>
    <t>994998736</t>
  </si>
  <si>
    <t>Cuasay</t>
  </si>
  <si>
    <t>Leomar Jr.</t>
  </si>
  <si>
    <t>823801156</t>
  </si>
  <si>
    <t>dg819515</t>
  </si>
  <si>
    <t>Leomar Cuasay Jr/Philippines/IBM</t>
  </si>
  <si>
    <t>rm669203</t>
  </si>
  <si>
    <t>135183818</t>
  </si>
  <si>
    <t>SN_135183</t>
  </si>
  <si>
    <t>994213193</t>
  </si>
  <si>
    <t>Macaranas</t>
  </si>
  <si>
    <t>823801153</t>
  </si>
  <si>
    <t>ri327055</t>
  </si>
  <si>
    <t>Rodel Macaranas/Philippines/IBM</t>
  </si>
  <si>
    <t>079295631</t>
  </si>
  <si>
    <t>SN_079295</t>
  </si>
  <si>
    <t>994939397</t>
  </si>
  <si>
    <t>Pavanelli</t>
  </si>
  <si>
    <t>Vitor</t>
  </si>
  <si>
    <t>823801144</t>
  </si>
  <si>
    <t>fd725351</t>
  </si>
  <si>
    <t>Vitor Pavanelli/Brazil/IBM</t>
  </si>
  <si>
    <t>vj579877</t>
  </si>
  <si>
    <t>077490631</t>
  </si>
  <si>
    <t>SN_077490</t>
  </si>
  <si>
    <t>994695355</t>
  </si>
  <si>
    <t>823801159</t>
  </si>
  <si>
    <t>Marcelo Souza1/Brazil/IBM</t>
  </si>
  <si>
    <t>jr522997</t>
  </si>
  <si>
    <t>Lovely.Anand@sprint.com</t>
  </si>
  <si>
    <t>Fabio.Arruda@sprint.com</t>
  </si>
  <si>
    <t>Leomar.Cuasay@sprint.com</t>
  </si>
  <si>
    <t>Leagrace.Formales@sprint.com</t>
  </si>
  <si>
    <t>Rodel.Macaranas@sprint.com</t>
  </si>
  <si>
    <t>Vitor.Pavanelli@sprint.com</t>
  </si>
  <si>
    <t>Randy.Schulze@sprint.com</t>
  </si>
  <si>
    <t>Marcelo.Souza@sprint.com</t>
  </si>
  <si>
    <t>Bryan.Ventura@sprint.com</t>
  </si>
  <si>
    <t>DE_SOUZA</t>
  </si>
  <si>
    <t>RODEL MACARANAS</t>
  </si>
  <si>
    <t>3G7140</t>
  </si>
  <si>
    <t>SCHULZE</t>
  </si>
  <si>
    <t>P1019K</t>
  </si>
  <si>
    <t>CUASAY JR., LEOMAR</t>
  </si>
  <si>
    <t>P101F3</t>
  </si>
  <si>
    <t>FORMALES, LEA GRACE</t>
  </si>
  <si>
    <t>P101F4</t>
  </si>
  <si>
    <t>VENTURA, BRYAN JANICO</t>
  </si>
  <si>
    <t>Ventura, Bryan X</t>
  </si>
  <si>
    <t>Formales, Leagrace V</t>
  </si>
  <si>
    <t>Arruda, Fabio E</t>
  </si>
  <si>
    <t>Schulze, Randy X</t>
  </si>
  <si>
    <t>0</t>
  </si>
  <si>
    <t>000EME709</t>
  </si>
  <si>
    <t>SN_000EME</t>
  </si>
  <si>
    <t>994871653</t>
  </si>
  <si>
    <t>Kanaka</t>
  </si>
  <si>
    <t>Saleena</t>
  </si>
  <si>
    <t>823801170</t>
  </si>
  <si>
    <t>rv360659</t>
  </si>
  <si>
    <t>Saleena Kanaka23/India/IBM</t>
  </si>
  <si>
    <t>SN_C-PPD4</t>
  </si>
  <si>
    <t>994311059</t>
  </si>
  <si>
    <t>Rangaswamy</t>
  </si>
  <si>
    <t>Jamunashree</t>
  </si>
  <si>
    <t>823801171</t>
  </si>
  <si>
    <t>Jamunashree Herur Rangaswamy/US/Contr/IBM</t>
  </si>
  <si>
    <t>nz930652</t>
  </si>
  <si>
    <t>069556631</t>
  </si>
  <si>
    <t>SN_069556</t>
  </si>
  <si>
    <t>994296397</t>
  </si>
  <si>
    <t>Bragatti</t>
  </si>
  <si>
    <t>823801168</t>
  </si>
  <si>
    <t>Matheus Dorelli1/Brazil/IBM</t>
  </si>
  <si>
    <t>P101FF818</t>
  </si>
  <si>
    <t>SN_P101FF</t>
  </si>
  <si>
    <t>994725069</t>
  </si>
  <si>
    <t>Dabandan</t>
  </si>
  <si>
    <t>Sherry Rose</t>
  </si>
  <si>
    <t>823801165</t>
  </si>
  <si>
    <t>Sherry Rose Dabandan/Philippines/IBM</t>
  </si>
  <si>
    <t>3J5572897</t>
  </si>
  <si>
    <t>SN_3J5572</t>
  </si>
  <si>
    <t>V N Vamsi Krishna Koparapu/US/IBM</t>
  </si>
  <si>
    <t>079458631</t>
  </si>
  <si>
    <t>SN_079458</t>
  </si>
  <si>
    <t>994947342</t>
  </si>
  <si>
    <t>823801167</t>
  </si>
  <si>
    <t>zu938351</t>
  </si>
  <si>
    <t>Rafael Paiva de Oliveira/Brazil/IBM</t>
  </si>
  <si>
    <t>P101GG818</t>
  </si>
  <si>
    <t>SN_P101GG</t>
  </si>
  <si>
    <t>994290808</t>
  </si>
  <si>
    <t>Sotomayor</t>
  </si>
  <si>
    <t>Nikki</t>
  </si>
  <si>
    <t>823801164</t>
  </si>
  <si>
    <t>Nikki Sotomayor/Philippines/IBM</t>
  </si>
  <si>
    <t>wg253630</t>
  </si>
  <si>
    <t>Saleena.Kanaka@sprint.com</t>
  </si>
  <si>
    <t>Rafael.Oliveira@sprint.com</t>
  </si>
  <si>
    <t>Bondad, Rachelle X</t>
  </si>
  <si>
    <t>Macaranas, Rodel X</t>
  </si>
  <si>
    <t>Surendra, Supriya X</t>
  </si>
  <si>
    <t>Somashekar, Manasa X</t>
  </si>
  <si>
    <t>Sotomayor, Nikki X</t>
  </si>
  <si>
    <t>Bufalol, Alexander D</t>
  </si>
  <si>
    <t>Sravani, Ippatapu X</t>
  </si>
  <si>
    <t>Shreenagesh, Abhijith X</t>
  </si>
  <si>
    <t>Berala, Swetha X</t>
  </si>
  <si>
    <t>Mohanan, Rinku X</t>
  </si>
  <si>
    <t>Vidal, Jose A</t>
  </si>
  <si>
    <t>Souza, Marcelo H</t>
  </si>
  <si>
    <t>Raymundo, Clarkkeen X</t>
  </si>
  <si>
    <t>Marras, Marcos E</t>
  </si>
  <si>
    <t>Devi, Gayathri X</t>
  </si>
  <si>
    <t>Nogueira, Lucas C</t>
  </si>
  <si>
    <t>Pradhan, Tapas X</t>
  </si>
  <si>
    <t>Muruganandam, Mahalakshmi X</t>
  </si>
  <si>
    <t>Kanaka, Saleena X</t>
  </si>
  <si>
    <t>Golla, Sreekanth X</t>
  </si>
  <si>
    <t>Pavanelli, Vitor H</t>
  </si>
  <si>
    <t>Oliveira, Rafael P</t>
  </si>
  <si>
    <t>Cuasay, Leomar B</t>
  </si>
  <si>
    <t>Bernales, Rodel X</t>
  </si>
  <si>
    <t>0003Z3</t>
  </si>
  <si>
    <t>SUPRIYA S</t>
  </si>
  <si>
    <t>0006HK</t>
  </si>
  <si>
    <t>IPPATAPU SRAVANI</t>
  </si>
  <si>
    <t>000EME</t>
  </si>
  <si>
    <t>SALEENA KANAKA</t>
  </si>
  <si>
    <t>01619Y</t>
  </si>
  <si>
    <t>DISHARI BANDYOPADHYAY</t>
  </si>
  <si>
    <t>DAVIDSON_BUFALO</t>
  </si>
  <si>
    <t>05209Y</t>
  </si>
  <si>
    <t>MAHALAKSHMI M</t>
  </si>
  <si>
    <t>06587I</t>
  </si>
  <si>
    <t>ABHIJITH SHREENAGESH</t>
  </si>
  <si>
    <t>DORELLI_BRAGATTI</t>
  </si>
  <si>
    <t>MUQTAR SYED</t>
  </si>
  <si>
    <t>SHIJESH BALAN</t>
  </si>
  <si>
    <t>DE_ARRUDA</t>
  </si>
  <si>
    <t>LAZARI_PAVANELLI</t>
  </si>
  <si>
    <t>CHUKKAMBOTLA CHAITANYA</t>
  </si>
  <si>
    <t>CORREIA_NOGUEIRA</t>
  </si>
  <si>
    <t>MARK JESTER  ACUNA</t>
  </si>
  <si>
    <t>1D9379</t>
  </si>
  <si>
    <t>LEACH</t>
  </si>
  <si>
    <t>AVN6UN</t>
  </si>
  <si>
    <t>TAPAS KUMAR PRADHAN</t>
  </si>
  <si>
    <t>C18959</t>
  </si>
  <si>
    <t>DE CASTRO</t>
  </si>
  <si>
    <t>P101AZ</t>
  </si>
  <si>
    <t>BONDAD, RACHELLE</t>
  </si>
  <si>
    <t>P101FF</t>
  </si>
  <si>
    <t>DABANDAN, SHERRY ROSE</t>
  </si>
  <si>
    <t>P101GG</t>
  </si>
  <si>
    <t>SOTOMAYOR, NIKKI</t>
  </si>
  <si>
    <t>3J5572</t>
  </si>
  <si>
    <t>P101GE818</t>
  </si>
  <si>
    <t>SN_P101GE</t>
  </si>
  <si>
    <t>Capaciete</t>
  </si>
  <si>
    <t>823801178</t>
  </si>
  <si>
    <t>Kevin Capaciete/Philippines/IBM</t>
  </si>
  <si>
    <t>01321W709</t>
  </si>
  <si>
    <t>SN_01321W</t>
  </si>
  <si>
    <t>994464263</t>
  </si>
  <si>
    <t>Aakanksha</t>
  </si>
  <si>
    <t>823801177</t>
  </si>
  <si>
    <t>ro748825</t>
  </si>
  <si>
    <t>Aakanksha Choudhary/India/IBM</t>
  </si>
  <si>
    <t>C18965818</t>
  </si>
  <si>
    <t>SN_C18965</t>
  </si>
  <si>
    <t>994400531</t>
  </si>
  <si>
    <t>Bisnar</t>
  </si>
  <si>
    <t>Mary Jane</t>
  </si>
  <si>
    <t>823801173</t>
  </si>
  <si>
    <t>Mary Jane Bisnar/Philippines/Contr/IBM</t>
  </si>
  <si>
    <t>ch835527</t>
  </si>
  <si>
    <t>07975A631</t>
  </si>
  <si>
    <t>SN_07975A</t>
  </si>
  <si>
    <t>994877179</t>
  </si>
  <si>
    <t>Costa</t>
  </si>
  <si>
    <t>Marllon</t>
  </si>
  <si>
    <t>823801176</t>
  </si>
  <si>
    <t>sa903898</t>
  </si>
  <si>
    <t>Marllon dos Santos Costa/Brazil/IBM</t>
  </si>
  <si>
    <t>C-PPD4897</t>
  </si>
  <si>
    <t>td816808</t>
  </si>
  <si>
    <t>vi589708</t>
  </si>
  <si>
    <t>07964A631</t>
  </si>
  <si>
    <t>SN_07964A</t>
  </si>
  <si>
    <t>994551888</t>
  </si>
  <si>
    <t>823801175</t>
  </si>
  <si>
    <t>wm626830</t>
  </si>
  <si>
    <t>Felipe Vieira/Brazil/IBM</t>
  </si>
  <si>
    <t>Aakanksha.Choudhary@sprint.com</t>
  </si>
  <si>
    <t>Rachelle.Bondad@sprint.com</t>
  </si>
  <si>
    <t>Marllon.Costa@sprint.com</t>
  </si>
  <si>
    <t>Jamunashree.Rangaswamy@sprint.com</t>
  </si>
  <si>
    <t>Nikki.Sotomayor@sprint.com</t>
  </si>
  <si>
    <t>Felipe.Vieira@sprint.com</t>
  </si>
  <si>
    <t>994047855</t>
  </si>
  <si>
    <t>Aguirre, Amanda M</t>
  </si>
  <si>
    <t>Bisnar, Maryjane X</t>
  </si>
  <si>
    <t>Dabandan, Sherryrose X</t>
  </si>
  <si>
    <t>994772790</t>
  </si>
  <si>
    <t>Souza, Carlos E</t>
  </si>
  <si>
    <t>Costa, Marllon S</t>
  </si>
  <si>
    <t>01321W</t>
  </si>
  <si>
    <t>AAKANKSHA CHOUDHARY</t>
  </si>
  <si>
    <t>PAIVA_DE_OLIVEIRA</t>
  </si>
  <si>
    <t>07964A</t>
  </si>
  <si>
    <t>LOPES_VIEIRA</t>
  </si>
  <si>
    <t>07975A</t>
  </si>
  <si>
    <t>DOS_SANTOS_COSTA</t>
  </si>
  <si>
    <t>BRITO_VILLALON</t>
  </si>
  <si>
    <t>PARVEENBANU ANNIGERI</t>
  </si>
  <si>
    <t>C18965</t>
  </si>
  <si>
    <t>BISNAR</t>
  </si>
  <si>
    <t>994218304</t>
  </si>
  <si>
    <t>0662E3709</t>
  </si>
  <si>
    <t>SN_0662E3</t>
  </si>
  <si>
    <t>994799470</t>
  </si>
  <si>
    <t>Deep</t>
  </si>
  <si>
    <t>Akash</t>
  </si>
  <si>
    <t>823801180</t>
  </si>
  <si>
    <t>rl628986</t>
  </si>
  <si>
    <t>Akash Deep11/India/IBM</t>
  </si>
  <si>
    <t>C-PR50897</t>
  </si>
  <si>
    <t>SN_C-PR50</t>
  </si>
  <si>
    <t>994275606</t>
  </si>
  <si>
    <t>Gajula</t>
  </si>
  <si>
    <t>823801186</t>
  </si>
  <si>
    <t>Sowmya Gajula/US/Contr/IBM</t>
  </si>
  <si>
    <t>000E8Q709</t>
  </si>
  <si>
    <t>SN_000E8Q</t>
  </si>
  <si>
    <t>994370490</t>
  </si>
  <si>
    <t>Katkuri</t>
  </si>
  <si>
    <t>Niharika</t>
  </si>
  <si>
    <t>823801185</t>
  </si>
  <si>
    <t>Niharika Katkuri/India/IBM</t>
  </si>
  <si>
    <t>07189Q709</t>
  </si>
  <si>
    <t>SN_07189Q</t>
  </si>
  <si>
    <t>994945230</t>
  </si>
  <si>
    <t>Addepalli</t>
  </si>
  <si>
    <t>Yamini</t>
  </si>
  <si>
    <t>823801181</t>
  </si>
  <si>
    <t>jt510741</t>
  </si>
  <si>
    <t>Addepalli Yamini10/India/IBM</t>
  </si>
  <si>
    <t>Aguirre</t>
  </si>
  <si>
    <t>Amanda</t>
  </si>
  <si>
    <t>823801166</t>
  </si>
  <si>
    <t>ek375383</t>
  </si>
  <si>
    <t>Amanda Moreno Aguirre/Brazil/IBM</t>
  </si>
  <si>
    <t>994522722</t>
  </si>
  <si>
    <t>Adriano</t>
  </si>
  <si>
    <t>823801179</t>
  </si>
  <si>
    <t>tq570802</t>
  </si>
  <si>
    <t>px782825</t>
  </si>
  <si>
    <t>P101GV818</t>
  </si>
  <si>
    <t>SN_P101GV</t>
  </si>
  <si>
    <t>Buscano</t>
  </si>
  <si>
    <t>Ohllysa</t>
  </si>
  <si>
    <t>823801183</t>
  </si>
  <si>
    <t>Ohllysa Buscano/Philippines/IBM</t>
  </si>
  <si>
    <t>P101GS818</t>
  </si>
  <si>
    <t>SN_P101GS</t>
  </si>
  <si>
    <t>Calico</t>
  </si>
  <si>
    <t>Joana</t>
  </si>
  <si>
    <t>823801184</t>
  </si>
  <si>
    <t>Joana Calico/Philippines/IBM</t>
  </si>
  <si>
    <t>pd690651</t>
  </si>
  <si>
    <t>823801143</t>
  </si>
  <si>
    <t>dx857486</t>
  </si>
  <si>
    <t>P101H5818</t>
  </si>
  <si>
    <t>SN_P101H5</t>
  </si>
  <si>
    <t>994932113</t>
  </si>
  <si>
    <t>Viloria</t>
  </si>
  <si>
    <t>Paula Sabina</t>
  </si>
  <si>
    <t>823801182</t>
  </si>
  <si>
    <t>Paula Sabina Viloria/Philippines/IBM</t>
  </si>
  <si>
    <t>Akash.Deep@sprint.com</t>
  </si>
  <si>
    <t>Yamini.Addepalli@sprint.com</t>
  </si>
  <si>
    <t>Amanda.Aguirre@sprint.com</t>
  </si>
  <si>
    <t>Adriano.Bastos@sprint.com</t>
  </si>
  <si>
    <t>Matheus.Bragatti@sprint.com</t>
  </si>
  <si>
    <t>Sherryrose.Dabandan@sprint.com</t>
  </si>
  <si>
    <t>Carlos.Souza@sprint.com</t>
  </si>
  <si>
    <t>000DK9</t>
  </si>
  <si>
    <t>LOVELY ANAND</t>
  </si>
  <si>
    <t>019864</t>
  </si>
  <si>
    <t>NOZU_SHIOTA</t>
  </si>
  <si>
    <t>07189Q</t>
  </si>
  <si>
    <t>ADDEPALLI YAMINI</t>
  </si>
  <si>
    <t>FERRAZ</t>
  </si>
  <si>
    <t>KOPARAPU</t>
  </si>
  <si>
    <t>KULSHEKAR</t>
  </si>
  <si>
    <t>P101GE</t>
  </si>
  <si>
    <t>CAPACIETE, KEVIN</t>
  </si>
  <si>
    <t>Capaciete, Kevin X</t>
  </si>
  <si>
    <t>Shiota, Tommy T</t>
  </si>
  <si>
    <t>Jabiguero, Catherine X</t>
  </si>
  <si>
    <t>Katkuri, Niharika X</t>
  </si>
  <si>
    <t>Choudhary, Aakanksha X</t>
  </si>
  <si>
    <t>Vieira, Felipe S</t>
  </si>
  <si>
    <t>Anand, Lovely X</t>
  </si>
  <si>
    <t>Addepalli, Yamini X</t>
  </si>
  <si>
    <t>P02416818</t>
  </si>
  <si>
    <t>P02416</t>
  </si>
  <si>
    <t>TEODERITO  CARMONA JR</t>
  </si>
  <si>
    <t>006904709</t>
  </si>
  <si>
    <t>006904</t>
  </si>
  <si>
    <t>SAILABALA KHUNTIA</t>
  </si>
  <si>
    <t>0421D7709</t>
  </si>
  <si>
    <t>0421D7</t>
  </si>
  <si>
    <t>PREMA VENUGOPAL</t>
  </si>
  <si>
    <t>C-PRD6897</t>
  </si>
  <si>
    <t>SN_C-PRD6</t>
  </si>
  <si>
    <t>Govindasamy</t>
  </si>
  <si>
    <t>823801162</t>
  </si>
  <si>
    <t>Kannan Govindasamy/US/Contr/IBM</t>
  </si>
  <si>
    <t>071439709</t>
  </si>
  <si>
    <t>SN_071439</t>
  </si>
  <si>
    <t>Kakaraparti</t>
  </si>
  <si>
    <t>823801163</t>
  </si>
  <si>
    <t>Sai P Kakaraparti/India/IBM</t>
  </si>
  <si>
    <t>SN_006904</t>
  </si>
  <si>
    <t>Khuntia</t>
  </si>
  <si>
    <t>Sailabala</t>
  </si>
  <si>
    <t>823801203</t>
  </si>
  <si>
    <t>Sailabala Khuntia/India/IBM</t>
  </si>
  <si>
    <t>994976641</t>
  </si>
  <si>
    <t>nq540664</t>
  </si>
  <si>
    <t>994754951</t>
  </si>
  <si>
    <t>dc970051</t>
  </si>
  <si>
    <t>SN_P02416</t>
  </si>
  <si>
    <t>994208477</t>
  </si>
  <si>
    <t>Carmona</t>
  </si>
  <si>
    <t>Teoderito</t>
  </si>
  <si>
    <t>823801188</t>
  </si>
  <si>
    <t>la260991</t>
  </si>
  <si>
    <t>Teoderito Carmona Jr/Philippines/IBM,</t>
  </si>
  <si>
    <t>P10198818</t>
  </si>
  <si>
    <t>SN_P10198</t>
  </si>
  <si>
    <t>994303493</t>
  </si>
  <si>
    <t>Cascante</t>
  </si>
  <si>
    <t>ADRIAN PAULO</t>
  </si>
  <si>
    <t>823801196</t>
  </si>
  <si>
    <t>Adrian Paulo Cascante/Philippines/IBM</t>
  </si>
  <si>
    <t>il680381</t>
  </si>
  <si>
    <t>cg407846</t>
  </si>
  <si>
    <t>3J5749897</t>
  </si>
  <si>
    <t>SN_3J5749</t>
  </si>
  <si>
    <t>Sachin Kulshekar1/US/IBM</t>
  </si>
  <si>
    <t>148081818</t>
  </si>
  <si>
    <t>SN_148081</t>
  </si>
  <si>
    <t>994876364</t>
  </si>
  <si>
    <t>Lee</t>
  </si>
  <si>
    <t>823801194</t>
  </si>
  <si>
    <t>Ronald Lee/Philippines/IBM</t>
  </si>
  <si>
    <t>136728818</t>
  </si>
  <si>
    <t>SN_136728</t>
  </si>
  <si>
    <t>994626926</t>
  </si>
  <si>
    <t>Magsajo</t>
  </si>
  <si>
    <t>Allaine Leigh</t>
  </si>
  <si>
    <t>823801195</t>
  </si>
  <si>
    <t>Allaine Leigh T Magsajo/Philippines/IBM</t>
  </si>
  <si>
    <t>079983631</t>
  </si>
  <si>
    <t>SN_079983</t>
  </si>
  <si>
    <t>994218470</t>
  </si>
  <si>
    <t>Edward</t>
  </si>
  <si>
    <t>823801193</t>
  </si>
  <si>
    <t>Michael Oliveira1/Brazil/IBM</t>
  </si>
  <si>
    <t>SN_0421D7</t>
  </si>
  <si>
    <t>994765061</t>
  </si>
  <si>
    <t>Venugopal</t>
  </si>
  <si>
    <t>Prema</t>
  </si>
  <si>
    <t>823801190</t>
  </si>
  <si>
    <t>kt092100</t>
  </si>
  <si>
    <t>Prema V11/India/IBM</t>
  </si>
  <si>
    <t>fw282689</t>
  </si>
  <si>
    <t>Ohllysa.Buscano@sprint.com</t>
  </si>
  <si>
    <t>Joana.Calico@sprint.com</t>
  </si>
  <si>
    <t>Ted.Carmona@sprint.com</t>
  </si>
  <si>
    <t>Sowmya.Gajula@sprint.com</t>
  </si>
  <si>
    <t>Niharika.Katkuri@sprint.com</t>
  </si>
  <si>
    <t>Michael.Edward@sprint.com</t>
  </si>
  <si>
    <t>Prema.Venugopal@sprint.com</t>
  </si>
  <si>
    <t>Paula.Viloria@sprint.com</t>
  </si>
  <si>
    <t>Carmona, Ted B</t>
  </si>
  <si>
    <t>Venugopal, Prema X</t>
  </si>
  <si>
    <t>3J5749</t>
  </si>
  <si>
    <t>08032F631</t>
  </si>
  <si>
    <t>SN_08032F</t>
  </si>
  <si>
    <t>080325631</t>
  </si>
  <si>
    <t>SN_080325</t>
  </si>
  <si>
    <t>Hugo Bassi/Brazil/IBM</t>
  </si>
  <si>
    <t>vi333475</t>
  </si>
  <si>
    <t>994934846</t>
  </si>
  <si>
    <t>qv860371</t>
  </si>
  <si>
    <t>994725068</t>
  </si>
  <si>
    <t>ec484345</t>
  </si>
  <si>
    <t>994030637</t>
  </si>
  <si>
    <t>yy457836</t>
  </si>
  <si>
    <t>SN_3J5652</t>
  </si>
  <si>
    <t>06787O709</t>
  </si>
  <si>
    <t>SN_06787O</t>
  </si>
  <si>
    <t>994737926</t>
  </si>
  <si>
    <t>Masilamani</t>
  </si>
  <si>
    <t>823801204</t>
  </si>
  <si>
    <t>gb659450</t>
  </si>
  <si>
    <t>Arun Masilamani1/India/IBM</t>
  </si>
  <si>
    <t>080326631</t>
  </si>
  <si>
    <t>SN_080326</t>
  </si>
  <si>
    <t>Carlos Eduardo de Souza2/Brazil/IBM</t>
  </si>
  <si>
    <t>Adrian.Cascante@sprint.com</t>
  </si>
  <si>
    <t>Kannan.Govindasamy@sprint.com</t>
  </si>
  <si>
    <t>Sai.Kakaraparti@sprint.com</t>
  </si>
  <si>
    <t>Ronald.Lee@sprint.com</t>
  </si>
  <si>
    <t>Arun.Masilamani@sprint.com</t>
  </si>
  <si>
    <t>Khuntia, Sailabala X</t>
  </si>
  <si>
    <t>Horita, Maysa X</t>
  </si>
  <si>
    <t>Kafka, Sherry A</t>
  </si>
  <si>
    <t>Santana, Mauricio F</t>
  </si>
  <si>
    <t>Tiwari, Kritika X</t>
  </si>
  <si>
    <t>Agrawal, Alok X</t>
  </si>
  <si>
    <t>Bassi, Hugo M</t>
  </si>
  <si>
    <t>Ravilla, Amulya X</t>
  </si>
  <si>
    <t>Mudiganti, Keerthi X</t>
  </si>
  <si>
    <t>Bommala, Parimala X</t>
  </si>
  <si>
    <t>Formanes, Christian X</t>
  </si>
  <si>
    <t>Gajula, Sowmya X</t>
  </si>
  <si>
    <t>Melo, Anderson G</t>
  </si>
  <si>
    <t>Cascante, Adrian P</t>
  </si>
  <si>
    <t>Sam, Christopher X</t>
  </si>
  <si>
    <t>Patro, Rosalin X</t>
  </si>
  <si>
    <t>Kurelli, Sudheer K</t>
  </si>
  <si>
    <t>Delrosario, Elizabeth C</t>
  </si>
  <si>
    <t>Bastos, Adriano O</t>
  </si>
  <si>
    <t>Bombhore, Pavan K</t>
  </si>
  <si>
    <t>Siddaveeraiah, Anil X</t>
  </si>
  <si>
    <t>Premchandran, Saju G</t>
  </si>
  <si>
    <t>Magsajo, Allaine T</t>
  </si>
  <si>
    <t>Salles, Rene L</t>
  </si>
  <si>
    <t>Ortiz, Nizzamarie X</t>
  </si>
  <si>
    <t>Kakaraparti, Sai P</t>
  </si>
  <si>
    <t>Lee, Ronald X</t>
  </si>
  <si>
    <t>Templonuevo, Jeankate B</t>
  </si>
  <si>
    <t>Govindasamy, Kannan X</t>
  </si>
  <si>
    <t>Milliken, Shaun W</t>
  </si>
  <si>
    <t>03852Q</t>
  </si>
  <si>
    <t>ALOK AGRAWAL</t>
  </si>
  <si>
    <t>LOPES_DE_SALLES</t>
  </si>
  <si>
    <t>05652H</t>
  </si>
  <si>
    <t>ANIL SIDDAVEERAIAH</t>
  </si>
  <si>
    <t>06787O</t>
  </si>
  <si>
    <t>ARUN NANJAIEDAYAR MASILAM</t>
  </si>
  <si>
    <t>HORITA</t>
  </si>
  <si>
    <t>SAI KAKARAPARTI</t>
  </si>
  <si>
    <t>07318A</t>
  </si>
  <si>
    <t>DE_MELO_GONCALO</t>
  </si>
  <si>
    <t>EFFIOM_OLIVEIRA_EDWARD</t>
  </si>
  <si>
    <t>KEERTHI MUDIGANTI</t>
  </si>
  <si>
    <t>0D1541</t>
  </si>
  <si>
    <t>NATURMAN</t>
  </si>
  <si>
    <t>BUENO_SAMPIETRI</t>
  </si>
  <si>
    <t>ANGELO CLARENCE S.D.G</t>
  </si>
  <si>
    <t>ALLAINE LEIGH T. MAGSAJO</t>
  </si>
  <si>
    <t>NIZZA MARIE  ORTIZ</t>
  </si>
  <si>
    <t>RONALD  LEE</t>
  </si>
  <si>
    <t>1D9290</t>
  </si>
  <si>
    <t>KADLAC</t>
  </si>
  <si>
    <t>9A6497</t>
  </si>
  <si>
    <t>MILLIKEN</t>
  </si>
  <si>
    <t>C-PRD6</t>
  </si>
  <si>
    <t>GOVINDASAMY,KANNAN</t>
  </si>
  <si>
    <t>LV5NKH</t>
  </si>
  <si>
    <t>GOMES</t>
  </si>
  <si>
    <t>LV5RPP</t>
  </si>
  <si>
    <t>GIFONI CARVALHO</t>
  </si>
  <si>
    <t>LVE6PD</t>
  </si>
  <si>
    <t>BERTUSSE DA SILVA</t>
  </si>
  <si>
    <t>P10198</t>
  </si>
  <si>
    <t>CASCANTE, ADRIAN PAULO</t>
  </si>
  <si>
    <t>080465631</t>
  </si>
  <si>
    <t>SN_080465</t>
  </si>
  <si>
    <t>994070939</t>
  </si>
  <si>
    <t>Alline</t>
  </si>
  <si>
    <t>823801209</t>
  </si>
  <si>
    <t>ii580418</t>
  </si>
  <si>
    <t>Alline Andrade/Brazil/IBM</t>
  </si>
  <si>
    <t>063957709</t>
  </si>
  <si>
    <t>SN_063957</t>
  </si>
  <si>
    <t>Deshpande</t>
  </si>
  <si>
    <t>Shailesh</t>
  </si>
  <si>
    <t>823801213</t>
  </si>
  <si>
    <t>Shailesh R Deshpande/India/IBM</t>
  </si>
  <si>
    <t>C-PUET897</t>
  </si>
  <si>
    <t>SN_C-PUET</t>
  </si>
  <si>
    <t>994340575</t>
  </si>
  <si>
    <t>McCutcheon</t>
  </si>
  <si>
    <t>Lori</t>
  </si>
  <si>
    <t>823801211</t>
  </si>
  <si>
    <t>tt184922</t>
  </si>
  <si>
    <t>Lori McCutcheon/US/Contr/IBM</t>
  </si>
  <si>
    <t>01908P709</t>
  </si>
  <si>
    <t>SN_01908P</t>
  </si>
  <si>
    <t>994993767</t>
  </si>
  <si>
    <t>823801208</t>
  </si>
  <si>
    <t>cy627548</t>
  </si>
  <si>
    <t>Bhavana Mehta/India/IBM</t>
  </si>
  <si>
    <t>994609616</t>
  </si>
  <si>
    <t>Kayo</t>
  </si>
  <si>
    <t>823801210</t>
  </si>
  <si>
    <t>123613818</t>
  </si>
  <si>
    <t>SN_123613</t>
  </si>
  <si>
    <t>994319761</t>
  </si>
  <si>
    <t>Hosea</t>
  </si>
  <si>
    <t>823801207</t>
  </si>
  <si>
    <t>gf380968</t>
  </si>
  <si>
    <t>Hosea Garcia/Philippines/IBM</t>
  </si>
  <si>
    <t>lm248896</t>
  </si>
  <si>
    <t>P101I3818</t>
  </si>
  <si>
    <t>SN_P101I3</t>
  </si>
  <si>
    <t>Ona</t>
  </si>
  <si>
    <t>Christian Gerone</t>
  </si>
  <si>
    <t>823801212</t>
  </si>
  <si>
    <t>Christian Gerone Ona/Philippines/IBM</t>
  </si>
  <si>
    <t>Alline.Andrade@sprint.com</t>
  </si>
  <si>
    <t>Lori.McCutcheon@sprint.com</t>
  </si>
  <si>
    <t>Bhavana.Mehta@sprint.com</t>
  </si>
  <si>
    <t>kayo.costa@sprint.com</t>
  </si>
  <si>
    <t>Hosea.Garcia@sprint.com</t>
  </si>
  <si>
    <t>Andrade, Alline A</t>
  </si>
  <si>
    <t>Garcia, Hosea C</t>
  </si>
  <si>
    <t>Tsungai, Gaga X</t>
  </si>
  <si>
    <t>Kadlac, Todd E</t>
  </si>
  <si>
    <t>Costa, Kayo G</t>
  </si>
  <si>
    <t>Calico, Joana X</t>
  </si>
  <si>
    <t>Viloria, Paula X</t>
  </si>
  <si>
    <t>Ranillo, Ariannelougrace X</t>
  </si>
  <si>
    <t>Buscano, Ohllysa X</t>
  </si>
  <si>
    <t>Mehta, Bhavana X</t>
  </si>
  <si>
    <t>ARIANNE LOU RANILLO</t>
  </si>
  <si>
    <t>BHAVANA MEHTA</t>
  </si>
  <si>
    <t>BUSCANO, OHLLYSA</t>
  </si>
  <si>
    <t>CALICO, JOANA</t>
  </si>
  <si>
    <t>DOS_SANTOS_TOLENTINO</t>
  </si>
  <si>
    <t>HOSEA GARCIA</t>
  </si>
  <si>
    <t>KAFKA</t>
  </si>
  <si>
    <t>MARTINS_BASSI</t>
  </si>
  <si>
    <t>MORENO_AGUIRRE</t>
  </si>
  <si>
    <t>NIHARIKA KATKURI</t>
  </si>
  <si>
    <t>VILORIA, PAULA SABINA</t>
  </si>
  <si>
    <t>01908P</t>
  </si>
  <si>
    <t>P101GV</t>
  </si>
  <si>
    <t>P101GS</t>
  </si>
  <si>
    <t>08032F</t>
  </si>
  <si>
    <t>000E8Q</t>
  </si>
  <si>
    <t>P101H5</t>
  </si>
  <si>
    <t>rk806219</t>
  </si>
  <si>
    <t>994556879</t>
  </si>
  <si>
    <t>jg024338</t>
  </si>
  <si>
    <t>994927303</t>
  </si>
  <si>
    <t>iw822517</t>
  </si>
  <si>
    <t>SN_4J2054</t>
  </si>
  <si>
    <t>Sandeep Trambadia/US/IBM</t>
  </si>
  <si>
    <t>Shailesh.Deshpande@sprint.com</t>
  </si>
  <si>
    <t>Christiangerone.Ona@sprint.com</t>
  </si>
  <si>
    <t>Deshpande, Shailesh X</t>
  </si>
  <si>
    <t>Ona, Christiangerone X</t>
  </si>
  <si>
    <t>Braida, Gabriel R</t>
  </si>
  <si>
    <t>ASHOK REDDY ANANTHU</t>
  </si>
  <si>
    <t>SHAILESH DESHPANDE</t>
  </si>
  <si>
    <t>SOUZA</t>
  </si>
  <si>
    <t>DE_ALMEIDA_ANDRADE</t>
  </si>
  <si>
    <t>CS3SPDOP</t>
  </si>
  <si>
    <t>1G0855897</t>
  </si>
  <si>
    <t>1G0855</t>
  </si>
  <si>
    <t>DAVIS</t>
  </si>
  <si>
    <t>1J9808</t>
  </si>
  <si>
    <t>TSUNGAI</t>
  </si>
  <si>
    <t>439687897</t>
  </si>
  <si>
    <t>LEDERER</t>
  </si>
  <si>
    <t>C-PUET</t>
  </si>
  <si>
    <t>MCCUTCHEON,LORI</t>
  </si>
  <si>
    <t>LVASB2</t>
  </si>
  <si>
    <t>BRAIDA</t>
  </si>
  <si>
    <t>P101I3</t>
  </si>
  <si>
    <t>ONA, CHRISTIAN GERONE</t>
  </si>
  <si>
    <t>4J2054</t>
  </si>
  <si>
    <t>Brad Davis</t>
  </si>
  <si>
    <t>994076663</t>
  </si>
  <si>
    <t>Balagani, Ajay X</t>
  </si>
  <si>
    <t>994359703</t>
  </si>
  <si>
    <t>Huf, Othon L</t>
  </si>
  <si>
    <t>994531460</t>
  </si>
  <si>
    <t>Gotico, Johnpaolo X</t>
  </si>
  <si>
    <t>036574631</t>
  </si>
  <si>
    <t>036574</t>
  </si>
  <si>
    <t>PEREIRA_HUF</t>
  </si>
  <si>
    <t>0558G7709</t>
  </si>
  <si>
    <t>0558G7</t>
  </si>
  <si>
    <t>AJAY BALAGANI</t>
  </si>
  <si>
    <t>GEORGE</t>
  </si>
  <si>
    <t>P101FR</t>
  </si>
  <si>
    <t>JABIGUERO, CATHERINE</t>
  </si>
  <si>
    <t>P101I6818</t>
  </si>
  <si>
    <t>P101I6</t>
  </si>
  <si>
    <t>GOTICO, JOHN PAOLO</t>
  </si>
  <si>
    <t>TRAMBADIA</t>
  </si>
  <si>
    <t>SN_P101I6</t>
  </si>
  <si>
    <t>Gotico</t>
  </si>
  <si>
    <t>John Paolo</t>
  </si>
  <si>
    <t>823801215</t>
  </si>
  <si>
    <t>nv084427</t>
  </si>
  <si>
    <t>John Paolo Gotico/Philippines/IBM</t>
  </si>
  <si>
    <t>Clint Cordry</t>
  </si>
  <si>
    <t>C18985818</t>
  </si>
  <si>
    <t>SN_C18985</t>
  </si>
  <si>
    <t>994128413</t>
  </si>
  <si>
    <t>Aguilar</t>
  </si>
  <si>
    <t>823801227</t>
  </si>
  <si>
    <t>Michael Aguilar/Philippines/Contr/IBM</t>
  </si>
  <si>
    <t>08093F631</t>
  </si>
  <si>
    <t>SN_08093F</t>
  </si>
  <si>
    <t>994217088</t>
  </si>
  <si>
    <t>Cristiano</t>
  </si>
  <si>
    <t>823801222</t>
  </si>
  <si>
    <t>ro995813</t>
  </si>
  <si>
    <t>Cristiano Almeida/Brazil/IBM</t>
  </si>
  <si>
    <t>121362631</t>
  </si>
  <si>
    <t>SN_121362</t>
  </si>
  <si>
    <t>994427606</t>
  </si>
  <si>
    <t>823801218</t>
  </si>
  <si>
    <t>xw902758</t>
  </si>
  <si>
    <t>Luis Eduardo de Almeida/Brazil/IBM</t>
  </si>
  <si>
    <t>Randy Schulze</t>
  </si>
  <si>
    <t>SN_0558G7</t>
  </si>
  <si>
    <t>Balagani</t>
  </si>
  <si>
    <t>823801216</t>
  </si>
  <si>
    <t>fw364827</t>
  </si>
  <si>
    <t>Ajay Kumar Balagani/India/IBM</t>
  </si>
  <si>
    <t>08031B631</t>
  </si>
  <si>
    <t>SN_08031B</t>
  </si>
  <si>
    <t>Adriano Bastos1/Brazil/IBM</t>
  </si>
  <si>
    <t>Sumithra Muninarayanappa</t>
  </si>
  <si>
    <t>994636211</t>
  </si>
  <si>
    <t>Fronza</t>
  </si>
  <si>
    <t>823801224</t>
  </si>
  <si>
    <t>td000579</t>
  </si>
  <si>
    <t>SN_4J1805</t>
  </si>
  <si>
    <t>4J1946897</t>
  </si>
  <si>
    <t>SN_4J1946</t>
  </si>
  <si>
    <t>Saju Girija Premchandran/US/IBM</t>
  </si>
  <si>
    <t>080712631</t>
  </si>
  <si>
    <t>SN_080712</t>
  </si>
  <si>
    <t>994488542</t>
  </si>
  <si>
    <t>Harachide</t>
  </si>
  <si>
    <t>823801223</t>
  </si>
  <si>
    <t>pe633682</t>
  </si>
  <si>
    <t>Gabriel Harachide/Brazil/IBM</t>
  </si>
  <si>
    <t>SN_036574</t>
  </si>
  <si>
    <t>Huf</t>
  </si>
  <si>
    <t>Othon</t>
  </si>
  <si>
    <t>823801217</t>
  </si>
  <si>
    <t>mv716098</t>
  </si>
  <si>
    <t>Othon Leandro Pereira Huf/Brazil/IBM</t>
  </si>
  <si>
    <t>SN_4J3321</t>
  </si>
  <si>
    <t>Tharakeswaran Jagadeesan/US/IBM</t>
  </si>
  <si>
    <t>000I3C709</t>
  </si>
  <si>
    <t>SN_000I3C</t>
  </si>
  <si>
    <t>Mahendra Reddy Koduru/India/IBM</t>
  </si>
  <si>
    <t>SN_4J3322</t>
  </si>
  <si>
    <t>Bhanu Prasad Kondreddy/US/IBM</t>
  </si>
  <si>
    <t>075365631</t>
  </si>
  <si>
    <t>SN_075365</t>
  </si>
  <si>
    <t>994473514</t>
  </si>
  <si>
    <t>823801221</t>
  </si>
  <si>
    <t>cs850988</t>
  </si>
  <si>
    <t>Tiago Anacleto e Silva/Brazil/IBM</t>
  </si>
  <si>
    <t>789962897</t>
  </si>
  <si>
    <t>SN_789962</t>
  </si>
  <si>
    <t>999748942</t>
  </si>
  <si>
    <t>Vauk</t>
  </si>
  <si>
    <t>Gary</t>
  </si>
  <si>
    <t>823700055</t>
  </si>
  <si>
    <t>gjv0055</t>
  </si>
  <si>
    <t>Gary Vauk/Dallas/IBM</t>
  </si>
  <si>
    <t>Johnpaolo.Gotico@sprint.com</t>
  </si>
  <si>
    <t>Cristiano.Almeida@sprint.com</t>
  </si>
  <si>
    <t>Luis.Almeida@sprint.com</t>
  </si>
  <si>
    <t>Ajay.Balagani@sprint.com</t>
  </si>
  <si>
    <t>Rodrigo.Fronza@sprint.com</t>
  </si>
  <si>
    <t>Gabriel.Harachide@sprint.com</t>
  </si>
  <si>
    <t>Othon.Huf@sprint.com</t>
  </si>
  <si>
    <t>Tiago.Silva@sprint.com</t>
  </si>
  <si>
    <t>Gary.J.Vauk@sprint.com</t>
  </si>
  <si>
    <t>000I3C</t>
  </si>
  <si>
    <t>SUPRIYA BANDA</t>
  </si>
  <si>
    <t>ANACLETO_E_SILVA</t>
  </si>
  <si>
    <t>SILVA_HARACHIDE</t>
  </si>
  <si>
    <t>4J1805</t>
  </si>
  <si>
    <t>VAUK</t>
  </si>
  <si>
    <t>4J3322</t>
  </si>
  <si>
    <t>4J3321</t>
  </si>
  <si>
    <t>Almeida, Cristiano M</t>
  </si>
  <si>
    <t>Silva, Tiago A</t>
  </si>
  <si>
    <t>Harachide, Gabriel S</t>
  </si>
  <si>
    <t>Fronza, Rodrigo X</t>
  </si>
  <si>
    <t>CONT17</t>
  </si>
  <si>
    <t>994212088</t>
  </si>
  <si>
    <t>Gopi</t>
  </si>
  <si>
    <t>Gundla</t>
  </si>
  <si>
    <t>823801228</t>
  </si>
  <si>
    <t>bi145969</t>
  </si>
  <si>
    <t>li515396</t>
  </si>
  <si>
    <t>148241818</t>
  </si>
  <si>
    <t>SN_148241</t>
  </si>
  <si>
    <t>994889309</t>
  </si>
  <si>
    <t>Amodia</t>
  </si>
  <si>
    <t>Aljen</t>
  </si>
  <si>
    <t>823801229</t>
  </si>
  <si>
    <t>vj190838</t>
  </si>
  <si>
    <t>Aljen Amodia/Philippines/IBM</t>
  </si>
  <si>
    <t>P101IG818</t>
  </si>
  <si>
    <t>SN_P101IG</t>
  </si>
  <si>
    <t>994866710</t>
  </si>
  <si>
    <t>Joshua</t>
  </si>
  <si>
    <t>823801231</t>
  </si>
  <si>
    <t>Joshua Dizon/Philippines/IBM</t>
  </si>
  <si>
    <t>ob721529</t>
  </si>
  <si>
    <t>080742631</t>
  </si>
  <si>
    <t>SN_080742</t>
  </si>
  <si>
    <t>Vinicius Dias Oliveira1/Brazil/IBM</t>
  </si>
  <si>
    <t>9A4816897</t>
  </si>
  <si>
    <t>SN_9A4816</t>
  </si>
  <si>
    <t>994830367</t>
  </si>
  <si>
    <t>Westerfield</t>
  </si>
  <si>
    <t>Heather</t>
  </si>
  <si>
    <t>823767984</t>
  </si>
  <si>
    <t>ga014162</t>
  </si>
  <si>
    <t>Gundla.Gopi@sprint.com</t>
  </si>
  <si>
    <t>Michael.Aguilar@sprint.com</t>
  </si>
  <si>
    <t>Aljen.Amodia@sprint.com</t>
  </si>
  <si>
    <t>Sailabala.Khuntia@sprint.com</t>
  </si>
  <si>
    <t>heather.westerfield@sprint.com</t>
  </si>
  <si>
    <t>01983N</t>
  </si>
  <si>
    <t>ASHOK KUMAR VENNAMALLA</t>
  </si>
  <si>
    <t>08031B</t>
  </si>
  <si>
    <t>08093F</t>
  </si>
  <si>
    <t>MAGALHAES_ALMEIDA</t>
  </si>
  <si>
    <t>4J1946</t>
  </si>
  <si>
    <t>JAGADEESAN</t>
  </si>
  <si>
    <t>KONDREDDY</t>
  </si>
  <si>
    <t>5A8176</t>
  </si>
  <si>
    <t>KHOT</t>
  </si>
  <si>
    <t>9A4816</t>
  </si>
  <si>
    <t>WESTERFIELD</t>
  </si>
  <si>
    <t>C18985</t>
  </si>
  <si>
    <t>AGUILAR</t>
  </si>
  <si>
    <t>P01751</t>
  </si>
  <si>
    <t>ROY VINCENT  AQUINO</t>
  </si>
  <si>
    <t>Khot, Satish X</t>
  </si>
  <si>
    <t>Aguilar, Michael X</t>
  </si>
  <si>
    <t>Aquino, Roy V</t>
  </si>
  <si>
    <t>Santos, Italo M</t>
  </si>
  <si>
    <t>Vennamalla, Ashokkumar X</t>
  </si>
  <si>
    <t>994096337</t>
  </si>
  <si>
    <t>Karia</t>
  </si>
  <si>
    <t>823801233</t>
  </si>
  <si>
    <t>ft671942</t>
  </si>
  <si>
    <t>LVPY9L781</t>
  </si>
  <si>
    <t>SN_LVPY9L</t>
  </si>
  <si>
    <t>994660162</t>
  </si>
  <si>
    <t>Castillo</t>
  </si>
  <si>
    <t>823801232</t>
  </si>
  <si>
    <t>ma539197</t>
  </si>
  <si>
    <t>Daniel Contreras Castillo/Mexico/Contr/IBM</t>
  </si>
  <si>
    <t>07891C781</t>
  </si>
  <si>
    <t>SN_07891C</t>
  </si>
  <si>
    <t>994659364</t>
  </si>
  <si>
    <t>823801234</t>
  </si>
  <si>
    <t>wg977379</t>
  </si>
  <si>
    <t>Jorge Raya Garcia/Mexico/IBM</t>
  </si>
  <si>
    <t>AVPYBR709</t>
  </si>
  <si>
    <t>SN_AVPYBR</t>
  </si>
  <si>
    <t>Gundla Gopi43/India/Contr/IBM</t>
  </si>
  <si>
    <t>Prapti.Karia@sprint.com</t>
  </si>
  <si>
    <t>Daniel.C.Castillo@sprint.com</t>
  </si>
  <si>
    <t>Jorge.Garcia@sprint.com</t>
  </si>
  <si>
    <t>DIAS_OLIVEIRA</t>
  </si>
  <si>
    <t>ALJEN  AMODIA, AA</t>
  </si>
  <si>
    <t>GIRIJA PREMCHANDRAN</t>
  </si>
  <si>
    <t>AVPYBR</t>
  </si>
  <si>
    <t>GOPI GUNDLA</t>
  </si>
  <si>
    <t>P101IG</t>
  </si>
  <si>
    <t>DIZON, JOSHUA</t>
  </si>
  <si>
    <t>Gopi, Gundla X</t>
  </si>
  <si>
    <t>Dizon, Joshua S</t>
  </si>
  <si>
    <t>Amodia, Aljen B</t>
  </si>
  <si>
    <t>LADKE, VIJAYKUMAR X</t>
  </si>
  <si>
    <t>PINHEIRO, EDSON R</t>
  </si>
  <si>
    <t>ROUTRAY, BIJAN X</t>
  </si>
  <si>
    <t>LUAGUE, JEROME X</t>
  </si>
  <si>
    <t>FILHO, JOSE C</t>
  </si>
  <si>
    <t>SILVA, JOSE H</t>
  </si>
  <si>
    <t>GOBI, LUCIANO D</t>
  </si>
  <si>
    <t>Ganapathy, Saravanakumar X</t>
  </si>
  <si>
    <t>BEHERA, GYANA R</t>
  </si>
  <si>
    <t>SEGA, RAFAEL M</t>
  </si>
  <si>
    <t>Benig, Renwald C</t>
  </si>
  <si>
    <t>MISHRA, SANDEEP X</t>
  </si>
  <si>
    <t>Leonardo, Annalyn S</t>
  </si>
  <si>
    <t>PANDA, AMIT K</t>
  </si>
  <si>
    <t>KESKAR, SAMEER A</t>
  </si>
  <si>
    <t>RAMACHANDRA, RAGHU G</t>
  </si>
  <si>
    <t>BHOR, MILIND X</t>
  </si>
  <si>
    <t>ERAGANA, KIRAN K</t>
  </si>
  <si>
    <t>CALLOS, MERVIN X</t>
  </si>
  <si>
    <t>LIMA, FILIPI S</t>
  </si>
  <si>
    <t>K, REVATHI X</t>
  </si>
  <si>
    <t>JAYARAMA, SHYAMU X</t>
  </si>
  <si>
    <t>RAMARAJ, SARAVANAKUMAR X</t>
  </si>
  <si>
    <t>AMOR, FRANCIS X</t>
  </si>
  <si>
    <t>JAGADEESAN, THARAKESWARAN X</t>
  </si>
  <si>
    <t>CORDRY, CLINT G</t>
  </si>
  <si>
    <t>ESTINOPO, JANINEALEXIS A</t>
  </si>
  <si>
    <t>MUTUC, JULYNIE X</t>
  </si>
  <si>
    <t>MENESES, RAFAEL C</t>
  </si>
  <si>
    <t>GOMES, MURANI M</t>
  </si>
  <si>
    <t>TRENTO, RONI A</t>
  </si>
  <si>
    <t>SALITA, FRANZVINCENT X</t>
  </si>
  <si>
    <t>Annigeri, Parveenbanu D</t>
  </si>
  <si>
    <t>SYED, MUQTAR X</t>
  </si>
  <si>
    <t>AGGARWAL, ANCHAL X</t>
  </si>
  <si>
    <t>ENCANTO, CRISTINE C</t>
  </si>
  <si>
    <t>ZAGO, RAFAEL X</t>
  </si>
  <si>
    <t>DAS, PRASANTA X</t>
  </si>
  <si>
    <t>VUSIRIKALA, MALLIKARJUN X</t>
  </si>
  <si>
    <t>ARAUJO, GUILHERME A</t>
  </si>
  <si>
    <t>SPAGNOLLO, JOSE E</t>
  </si>
  <si>
    <t>SCHRADEN, JODY X</t>
  </si>
  <si>
    <t>McCutcheon, Lori X</t>
  </si>
  <si>
    <t>Sharma, Gagan X</t>
  </si>
  <si>
    <t>SAMPIETRI, PEDRO G</t>
  </si>
  <si>
    <t>PANDEY, SWETA X</t>
  </si>
  <si>
    <t>DAULAT, LIANJENEL T</t>
  </si>
  <si>
    <t>BENEDINI, VINICIUS L</t>
  </si>
  <si>
    <t>VILLALON, DIEGO A</t>
  </si>
  <si>
    <t>MYSORE, SREEVARA N</t>
  </si>
  <si>
    <t>ARORA, PANKAJ X</t>
  </si>
  <si>
    <t>SOUZA, WINDERSON M</t>
  </si>
  <si>
    <t>VASAMSETTY, SRISATYA X</t>
  </si>
  <si>
    <t>SHETTY, PAVAN V</t>
  </si>
  <si>
    <t>CHIKKALA, SRIHARI X</t>
  </si>
  <si>
    <t>OKEEFE, JERRY V</t>
  </si>
  <si>
    <t>DEGUZMAN, LORENZOJAMESMARIE D</t>
  </si>
  <si>
    <t>LAUDE, ALVIN C</t>
  </si>
  <si>
    <t>DESAI, SONALI X</t>
  </si>
  <si>
    <t>KONDA, SRINIVASA X</t>
  </si>
  <si>
    <t>CHAKRABORTY, ABISHEK X</t>
  </si>
  <si>
    <t>ROSITA, JADERALPH X</t>
  </si>
  <si>
    <t>KJ, BRUNDA X</t>
  </si>
  <si>
    <t>FERRAZ, MATEUS X</t>
  </si>
  <si>
    <t>VASALYA, RASHI X</t>
  </si>
  <si>
    <t>ALMEIDA, TATIANE S</t>
  </si>
  <si>
    <t>MELLO, PATRICK J</t>
  </si>
  <si>
    <t>LINESWALA, DHARMENDRA N</t>
  </si>
  <si>
    <t>BACUETES, MARIAELEANORA X</t>
  </si>
  <si>
    <t>AMLAPURE, DHANRAJ N</t>
  </si>
  <si>
    <t>TADINADA, PHANEENDRA K</t>
  </si>
  <si>
    <t>PATIL, SAKET S</t>
  </si>
  <si>
    <t>BAYANI, MA.CELESTIA X</t>
  </si>
  <si>
    <t>CRUZ, DAISY R</t>
  </si>
  <si>
    <t>SHARMA, ANJALI X</t>
  </si>
  <si>
    <t>PEDRONI, HENRIQUE X</t>
  </si>
  <si>
    <t>GADUA, MANABHANJAN X</t>
  </si>
  <si>
    <t>ORDONEZ, ARRIAN F</t>
  </si>
  <si>
    <t>GOWDA, TEJASWINI S</t>
  </si>
  <si>
    <t>SINGH, MAYANK P</t>
  </si>
  <si>
    <t>MONTEIRO, JULIANO F</t>
  </si>
  <si>
    <t>MAGBUHOS, JANKERWIN X</t>
  </si>
  <si>
    <t>DELACRUZ, ROMMEL G</t>
  </si>
  <si>
    <t>SINGH, UDAY X</t>
  </si>
  <si>
    <t>SAIRAJAN, ARUN X</t>
  </si>
  <si>
    <t>CORREA, JP T</t>
  </si>
  <si>
    <t>SARDINHA, FABIANO D</t>
  </si>
  <si>
    <t>MENGUEZ, MARKANDREW Z</t>
  </si>
  <si>
    <t>PATURI, VENKATESWARA X</t>
  </si>
  <si>
    <t>AGUILUCHO, ALLANPAUL X</t>
  </si>
  <si>
    <t>JOSHIRAO, SARANG S</t>
  </si>
  <si>
    <t>ELIGIO, JOHNPAUL X</t>
  </si>
  <si>
    <t>OLIVEIRA, DANILO M</t>
  </si>
  <si>
    <t>YERUVA, KOTI R</t>
  </si>
  <si>
    <t>KAUSHIK, MOHAN X</t>
  </si>
  <si>
    <t>GARCIA, JOSE G</t>
  </si>
  <si>
    <t>RAGHU, KAMALESH X</t>
  </si>
  <si>
    <t>BAILAMANE, RADHIKA X</t>
  </si>
  <si>
    <t>Concei??O, Renato D</t>
  </si>
  <si>
    <t>KADAM, KOMAL X</t>
  </si>
  <si>
    <t>Cruz, Rosanno X</t>
  </si>
  <si>
    <t>RAO, HEMANTHA B</t>
  </si>
  <si>
    <t>ANGELI, JOSE J</t>
  </si>
  <si>
    <t>NAIK, AMEYA V</t>
  </si>
  <si>
    <t>MACYEE, CLIFORD C</t>
  </si>
  <si>
    <t>PI, BASTIN X</t>
  </si>
  <si>
    <t>George, Jeethu X</t>
  </si>
  <si>
    <t>MANE, PRADEEP X</t>
  </si>
  <si>
    <t>BEERE, THEJOVATHI X</t>
  </si>
  <si>
    <t>KOTA, ANIL X</t>
  </si>
  <si>
    <t>Mehta, Jaladhi X</t>
  </si>
  <si>
    <t>PODUVAL, NISHAJ X</t>
  </si>
  <si>
    <t>VOHRA, MANPREET X</t>
  </si>
  <si>
    <t>PONCIANO, MARIO C</t>
  </si>
  <si>
    <t>Raju, Vysyaraju X</t>
  </si>
  <si>
    <t>PALIZA, RAYMOND B</t>
  </si>
  <si>
    <t>Prasad, Hari M</t>
  </si>
  <si>
    <t>Mendoza, Jerwynkyles X</t>
  </si>
  <si>
    <t>Papaguppam, Hari X</t>
  </si>
  <si>
    <t>RODOVALHO, DIEGO X</t>
  </si>
  <si>
    <t>Kondreddy, Bhanuprasad X</t>
  </si>
  <si>
    <t>Dizonjr, Wilfredo C</t>
  </si>
  <si>
    <t>KOLACHALAM, RAVI T</t>
  </si>
  <si>
    <t>WESTERFIELD, HEATHER X</t>
  </si>
  <si>
    <t>SINGH, ABHISHEK K</t>
  </si>
  <si>
    <t>NAMPALLY, MURALI X</t>
  </si>
  <si>
    <t>LLANES, ALESON A</t>
  </si>
  <si>
    <t>KUMAR, MANISH X</t>
  </si>
  <si>
    <t>SANTOS, ROBERTA B</t>
  </si>
  <si>
    <t>KRISHNA, VAMSI X</t>
  </si>
  <si>
    <t>Reddy, Prathap K</t>
  </si>
  <si>
    <t>CHOUDHARY, VAIBHAV X</t>
  </si>
  <si>
    <t>CHUKKAMBOTLA, KRISHNACHAITANYA X</t>
  </si>
  <si>
    <t>FECCHIO, SUDDE X</t>
  </si>
  <si>
    <t>SANTOS, JOHN F</t>
  </si>
  <si>
    <t>PUHAN, RAJIV L</t>
  </si>
  <si>
    <t>MAAN, VIJAYA X</t>
  </si>
  <si>
    <t>MEKALA, KEERTHI X</t>
  </si>
  <si>
    <t>FRANCISCO, HILARIO X</t>
  </si>
  <si>
    <t>SUBRAMANIAN, BALAKRISHNAN X</t>
  </si>
  <si>
    <t>ROLDAN, JEREMIAHJOHN R</t>
  </si>
  <si>
    <t>NOEL, SALAZAR N</t>
  </si>
  <si>
    <t>VILLALUZ, SHIELAMARIE B</t>
  </si>
  <si>
    <t>GOYAL, VISHAL K</t>
  </si>
  <si>
    <t>Sugumaran, Anand X</t>
  </si>
  <si>
    <t>TIBO-OC, MARKANTHONY S</t>
  </si>
  <si>
    <t>O, JAREDCHRISTOPHER A</t>
  </si>
  <si>
    <t>THAMBERI, SURESH X</t>
  </si>
  <si>
    <t>REDDY, VENKATA R</t>
  </si>
  <si>
    <t>LALU, DEEPAK K</t>
  </si>
  <si>
    <t>K., Vishnudev X</t>
  </si>
  <si>
    <t>BECKER, DIONEY F</t>
  </si>
  <si>
    <t>Malasig, Jerine X</t>
  </si>
  <si>
    <t>SERAFIM, ANDRE G</t>
  </si>
  <si>
    <t>Merana, Joel X</t>
  </si>
  <si>
    <t>DONADULA, PRASAD1 V</t>
  </si>
  <si>
    <t>COLELLA, SILVIA R</t>
  </si>
  <si>
    <t>SALVI, UANDERSON C</t>
  </si>
  <si>
    <t>STAFFIERI,JAMES</t>
  </si>
  <si>
    <t>GOMES,SOCRATES R</t>
  </si>
  <si>
    <t>RAJENDREN, JOTHIKRISHNAN X</t>
  </si>
  <si>
    <t>MISHRA,SASWAT X</t>
  </si>
  <si>
    <t>IKEDA,GUSTAVO H</t>
  </si>
  <si>
    <t>VERMA,SANJIV K</t>
  </si>
  <si>
    <t>DEVARAJ,MADHUKAR X</t>
  </si>
  <si>
    <t>PADMAKUMAR,KIRANKRISHNAN X</t>
  </si>
  <si>
    <t>SAYYED,BASEEM I</t>
  </si>
  <si>
    <t>KANTHASAMY,RAVIKUMAR X</t>
  </si>
  <si>
    <t>WOOTEN,DONALD</t>
  </si>
  <si>
    <t>CARVALHO,MARCELO G</t>
  </si>
  <si>
    <t>EAGLE,JEFFREY</t>
  </si>
  <si>
    <t>LEACH,MEREDITH</t>
  </si>
  <si>
    <t>MONTEIRO,CARLOS A</t>
  </si>
  <si>
    <t>GABRIOTTI,ANDRE R</t>
  </si>
  <si>
    <t>KOMMAJOSULA,SRUTHI X</t>
  </si>
  <si>
    <t>SCARAZZATTI,MARCELO X</t>
  </si>
  <si>
    <t>SCHIVEL,RICARDO X</t>
  </si>
  <si>
    <t>ISLAM,ASIF</t>
  </si>
  <si>
    <t>TRAMONTINA,GREGORIO B</t>
  </si>
  <si>
    <t>WULFERT,ROBERT</t>
  </si>
  <si>
    <t>PARAMASIVAM,BHUVANESWARI X</t>
  </si>
  <si>
    <t>ALMEIDA,EDUARDO L</t>
  </si>
  <si>
    <t>VICENTINI,JOAO P</t>
  </si>
  <si>
    <t>RAO,UDHAYA S</t>
  </si>
  <si>
    <t>TRAMBADIA,SANDEEP G</t>
  </si>
  <si>
    <t>RENGARAJAN,VENKATESAN X</t>
  </si>
  <si>
    <t>KYATHSANDRA,MANOHAR</t>
  </si>
  <si>
    <t>CHANDRAMOULEESWARAN,GANESH X</t>
  </si>
  <si>
    <t>INDERCHAND,MANOJKUMAR X</t>
  </si>
  <si>
    <t>MUKHOPADHYAY,AJAY X</t>
  </si>
  <si>
    <t>VAUK, GARY J</t>
  </si>
  <si>
    <t>LUCAS,TIAGO S</t>
  </si>
  <si>
    <t>ALMEIDA,FERNANDO X</t>
  </si>
  <si>
    <t>KULSHEKAR,SACHIN R</t>
  </si>
  <si>
    <t>994011180</t>
  </si>
  <si>
    <t>Jose, Cristine G</t>
  </si>
  <si>
    <t>Karia, Prapti R</t>
  </si>
  <si>
    <t>994619681</t>
  </si>
  <si>
    <t>Dutta, Meenakshi X</t>
  </si>
  <si>
    <t>Garcia, Jorge R</t>
  </si>
  <si>
    <t>994675455</t>
  </si>
  <si>
    <t>Santos, Aryen D</t>
  </si>
  <si>
    <t>096061709</t>
  </si>
  <si>
    <t>SN_096061</t>
  </si>
  <si>
    <t>Dutta</t>
  </si>
  <si>
    <t>823801235</t>
  </si>
  <si>
    <t>pj382194</t>
  </si>
  <si>
    <t>Meenakshi Dutta/India/IBM</t>
  </si>
  <si>
    <t>7A2874897</t>
  </si>
  <si>
    <t>SN_7A2874</t>
  </si>
  <si>
    <t>994527738</t>
  </si>
  <si>
    <t>Giraldo</t>
  </si>
  <si>
    <t>Juan</t>
  </si>
  <si>
    <t>823801236</t>
  </si>
  <si>
    <t>zr875030</t>
  </si>
  <si>
    <t>Juan P Giraldo/Bethesda/IBM</t>
  </si>
  <si>
    <t>P101FS818</t>
  </si>
  <si>
    <t>SN_P101FS</t>
  </si>
  <si>
    <t>823801241</t>
  </si>
  <si>
    <t>Cristine Jose/Philippines/IBM</t>
  </si>
  <si>
    <t>P101G9818</t>
  </si>
  <si>
    <t>SN_P101G9</t>
  </si>
  <si>
    <t>Aryen Raen</t>
  </si>
  <si>
    <t>823801240</t>
  </si>
  <si>
    <t>tm000945</t>
  </si>
  <si>
    <t>Aryen Raen Santos/Philippines/IBM</t>
  </si>
  <si>
    <t>SN_4J3792</t>
  </si>
  <si>
    <t>Satya Vallabhu/US/IBM</t>
  </si>
  <si>
    <t>Meenakshi.Dutta@sprint.com</t>
  </si>
  <si>
    <t>Juan.Giraldo@sprint.com</t>
  </si>
  <si>
    <t>Aryen.Santos@sprint.com</t>
  </si>
  <si>
    <t>KALAVALA LIKITHA</t>
  </si>
  <si>
    <t>07891C</t>
  </si>
  <si>
    <t>RAYA GARCIA JORGE</t>
  </si>
  <si>
    <t>MEENAKSHI DUTTA</t>
  </si>
  <si>
    <t>ALMEIDA</t>
  </si>
  <si>
    <t>123765818</t>
  </si>
  <si>
    <t>JOANNE OCTAVO</t>
  </si>
  <si>
    <t>4J3792</t>
  </si>
  <si>
    <t>VALLABHU</t>
  </si>
  <si>
    <t>KARIA,PRABTI</t>
  </si>
  <si>
    <t>994328171</t>
  </si>
  <si>
    <t>Kalavala, Likitha X</t>
  </si>
  <si>
    <t>037805709</t>
  </si>
  <si>
    <t>037805</t>
  </si>
  <si>
    <t>SUBHASHINI J</t>
  </si>
  <si>
    <t>C-R1DL897</t>
  </si>
  <si>
    <t>SN_C-R1DL</t>
  </si>
  <si>
    <t>994845848</t>
  </si>
  <si>
    <t>Basnet</t>
  </si>
  <si>
    <t>823801244</t>
  </si>
  <si>
    <t>pn028414</t>
  </si>
  <si>
    <t>Sujata Basnet/US/Contr/IBM</t>
  </si>
  <si>
    <t>000589631</t>
  </si>
  <si>
    <t>SN_000589</t>
  </si>
  <si>
    <t>Borelli</t>
  </si>
  <si>
    <t>823801249</t>
  </si>
  <si>
    <t>Alexandre Borelli/Brazil/IBM</t>
  </si>
  <si>
    <t>SN_037805</t>
  </si>
  <si>
    <t>994436447</t>
  </si>
  <si>
    <t>Jayampu</t>
  </si>
  <si>
    <t>Subhashini</t>
  </si>
  <si>
    <t>823801247</t>
  </si>
  <si>
    <t>qe346224</t>
  </si>
  <si>
    <t>Jayampu Subhashini/India/IBM</t>
  </si>
  <si>
    <t>07163T709</t>
  </si>
  <si>
    <t>SN_07163T</t>
  </si>
  <si>
    <t>994868311</t>
  </si>
  <si>
    <t>Prava</t>
  </si>
  <si>
    <t>Chudala</t>
  </si>
  <si>
    <t>823801246</t>
  </si>
  <si>
    <t>yu901076</t>
  </si>
  <si>
    <t>Chudala Prava18/India/IBM</t>
  </si>
  <si>
    <t>Kalavala</t>
  </si>
  <si>
    <t>Likitha</t>
  </si>
  <si>
    <t>823801242</t>
  </si>
  <si>
    <t>hf637442</t>
  </si>
  <si>
    <t>Kalavala Likitha/India/IBM</t>
  </si>
  <si>
    <t>C-R0GV897</t>
  </si>
  <si>
    <t>SN_C-R0GV</t>
  </si>
  <si>
    <t>Prabti Karia/US/Contr/IBM</t>
  </si>
  <si>
    <t>C-R18W897</t>
  </si>
  <si>
    <t>SN_C-R18W</t>
  </si>
  <si>
    <t>994963518</t>
  </si>
  <si>
    <t>Shiva</t>
  </si>
  <si>
    <t>823801248</t>
  </si>
  <si>
    <t>ka754301</t>
  </si>
  <si>
    <t>Shiva Keerhi/US/Contr/IBM</t>
  </si>
  <si>
    <t>SN_123765</t>
  </si>
  <si>
    <t>994656264</t>
  </si>
  <si>
    <t>Octavo</t>
  </si>
  <si>
    <t>823801243</t>
  </si>
  <si>
    <t>ch614691</t>
  </si>
  <si>
    <t>Joanne Octavo/Philippines/IBM</t>
  </si>
  <si>
    <t>Sujata.Basnet@sprint.com</t>
  </si>
  <si>
    <t>Subhashini.Jayampu@sprint.com</t>
  </si>
  <si>
    <t>Chudala.Prava@sprint.com</t>
  </si>
  <si>
    <t>Senior Data Scientist</t>
  </si>
  <si>
    <t>Likitha.Kalavala@sprint.com</t>
  </si>
  <si>
    <t>Shiva.Keerthi@sprint.com</t>
  </si>
  <si>
    <t>Joanne.Octavo@sprint.com</t>
  </si>
  <si>
    <t>Almeida, Luis E</t>
  </si>
  <si>
    <t>Jayampu, Subhashini X</t>
  </si>
  <si>
    <t>Octavo, Joanne X</t>
  </si>
  <si>
    <t>Keerthi, Shiva X</t>
  </si>
  <si>
    <t>C-R0GV</t>
  </si>
  <si>
    <t>C-R18W</t>
  </si>
  <si>
    <t>KEERHI,SHIVA</t>
  </si>
  <si>
    <t>05556V709</t>
  </si>
  <si>
    <t>SN_05556V</t>
  </si>
  <si>
    <t>Kasim</t>
  </si>
  <si>
    <t>Shahiz</t>
  </si>
  <si>
    <t>823801252</t>
  </si>
  <si>
    <t>Shahiz K Kasim/India/IBM</t>
  </si>
  <si>
    <t>0003R8709</t>
  </si>
  <si>
    <t>SN_0003R8</t>
  </si>
  <si>
    <t>994893041</t>
  </si>
  <si>
    <t>Gunja</t>
  </si>
  <si>
    <t>823801253</t>
  </si>
  <si>
    <t>Gunja Singh28/India/IBM</t>
  </si>
  <si>
    <t>994447932</t>
  </si>
  <si>
    <t>rd963785</t>
  </si>
  <si>
    <t>994394953</t>
  </si>
  <si>
    <t>Dalessandro</t>
  </si>
  <si>
    <t>Tomas</t>
  </si>
  <si>
    <t>823801251</t>
  </si>
  <si>
    <t>by117221</t>
  </si>
  <si>
    <t>Tomas Moreira D Alessandro/Brazil/IBM</t>
  </si>
  <si>
    <t>SN_4J4093</t>
  </si>
  <si>
    <t>Amit Panda/US/IBM</t>
  </si>
  <si>
    <t>SN_4J4038</t>
  </si>
  <si>
    <t>Venkateswara Paturi/US/IBM</t>
  </si>
  <si>
    <t>Alexandre.Borelli@sprint.com</t>
  </si>
  <si>
    <t>Tomas.Dalessandro@sprint.com</t>
  </si>
  <si>
    <t>Senior Technical Lead</t>
  </si>
  <si>
    <t>KAVRANI, KOMAL K</t>
  </si>
  <si>
    <t>Walekar, Anand X</t>
  </si>
  <si>
    <t>KOHLI, HARPREET K</t>
  </si>
  <si>
    <t>ORTALEZA, MELVINJOEY X</t>
  </si>
  <si>
    <t>Goel, Astha X</t>
  </si>
  <si>
    <t>Cruz, Felipe R</t>
  </si>
  <si>
    <t>Melo, Marco Y</t>
  </si>
  <si>
    <t>SABIAO, SELMA B</t>
  </si>
  <si>
    <t>Roula, Pratap K</t>
  </si>
  <si>
    <t>Rangel, Renato E</t>
  </si>
  <si>
    <t>NERY, WESLEY X</t>
  </si>
  <si>
    <t>JAYAKUMAR, ARVIND X</t>
  </si>
  <si>
    <t>PAI, VINAY X</t>
  </si>
  <si>
    <t>Rez, Rolando L</t>
  </si>
  <si>
    <t>BOYA, NATARAJ X</t>
  </si>
  <si>
    <t>THAKUR, ONKAR X</t>
  </si>
  <si>
    <t>Jha, Hemant K</t>
  </si>
  <si>
    <t>Ananthu, Ashokreddy X</t>
  </si>
  <si>
    <t>Bernal, Lerma X</t>
  </si>
  <si>
    <t>BALAN, SHIJESH X</t>
  </si>
  <si>
    <t>Gopalreddy, Tejaswini X</t>
  </si>
  <si>
    <t>Benassi, Gabriel Z</t>
  </si>
  <si>
    <t>GIALDI, MARCOS V</t>
  </si>
  <si>
    <t>Basnet, Sujata X</t>
  </si>
  <si>
    <t>Prava, Chudala X</t>
  </si>
  <si>
    <t>Pudota, Monaarchanaauxilia X</t>
  </si>
  <si>
    <t>994976987</t>
  </si>
  <si>
    <t>Kasim, Shahiz X</t>
  </si>
  <si>
    <t>MATTOS,FELIPE S</t>
  </si>
  <si>
    <t>Toon, Gregory L</t>
  </si>
  <si>
    <t>BISMARA,ANDRE L</t>
  </si>
  <si>
    <t>GENTRY,DALE A</t>
  </si>
  <si>
    <t>003618</t>
  </si>
  <si>
    <t>ZITELLI_BENASSI</t>
  </si>
  <si>
    <t>02732E</t>
  </si>
  <si>
    <t>MONA ARCHANA AUXILIA PUDO</t>
  </si>
  <si>
    <t>03648L</t>
  </si>
  <si>
    <t>NATARAJ BOYA</t>
  </si>
  <si>
    <t>038581</t>
  </si>
  <si>
    <t>ONKAR THAKUR</t>
  </si>
  <si>
    <t>040733</t>
  </si>
  <si>
    <t>ANAND WALEKAR</t>
  </si>
  <si>
    <t>0442B8</t>
  </si>
  <si>
    <t>TEJASWINI G</t>
  </si>
  <si>
    <t>05266C</t>
  </si>
  <si>
    <t>VINAY PAI</t>
  </si>
  <si>
    <t>05556V</t>
  </si>
  <si>
    <t>SHAHIZ KASIM K</t>
  </si>
  <si>
    <t>PRATAP ROULA</t>
  </si>
  <si>
    <t>07163T</t>
  </si>
  <si>
    <t>CHUDALA PRAVA</t>
  </si>
  <si>
    <t>BASTOS</t>
  </si>
  <si>
    <t>08232B</t>
  </si>
  <si>
    <t>RAFAEL_DA_CRUZ</t>
  </si>
  <si>
    <t>BASSIGA_SABIAO</t>
  </si>
  <si>
    <t>GIALDI</t>
  </si>
  <si>
    <t>FUJII_MELO</t>
  </si>
  <si>
    <t>SORCI_BISMARA</t>
  </si>
  <si>
    <t>MELVIN JOEY ORTALEZA</t>
  </si>
  <si>
    <t>STACH_DE_MATTOS</t>
  </si>
  <si>
    <t>NERY</t>
  </si>
  <si>
    <t>GENTRY</t>
  </si>
  <si>
    <t>4J4038</t>
  </si>
  <si>
    <t>PATURI</t>
  </si>
  <si>
    <t>C-NELB</t>
  </si>
  <si>
    <t>TIAN JIE</t>
  </si>
  <si>
    <t>C-R1DL</t>
  </si>
  <si>
    <t>BASNET, SUJATA</t>
  </si>
  <si>
    <t>LVC199</t>
  </si>
  <si>
    <t>LONTRO BENEDINI</t>
  </si>
  <si>
    <t>P10192</t>
  </si>
  <si>
    <t>SALARDA, ANGELO</t>
  </si>
  <si>
    <t>4J4093</t>
  </si>
  <si>
    <t>994017916</t>
  </si>
  <si>
    <t>Gregorio, Jennifer R</t>
  </si>
  <si>
    <t>Kancharla, Kiran T</t>
  </si>
  <si>
    <t>REINEHR, LEONARDO H</t>
  </si>
  <si>
    <t>VEEREGOWDA, PURUSHOTHAM M</t>
  </si>
  <si>
    <t>Borelli, Alexandre R</t>
  </si>
  <si>
    <t>Castillo, Daniel C</t>
  </si>
  <si>
    <t>Francisco, Imee B</t>
  </si>
  <si>
    <t>Singh, Gunja X</t>
  </si>
  <si>
    <t>Silva, Kellen C</t>
  </si>
  <si>
    <t>994972229</t>
  </si>
  <si>
    <t>Devineni, Vasu X</t>
  </si>
  <si>
    <t>09715E709</t>
  </si>
  <si>
    <t>SN_09715E</t>
  </si>
  <si>
    <t>994158829</t>
  </si>
  <si>
    <t>Annapureddy</t>
  </si>
  <si>
    <t>Rajashekareddy</t>
  </si>
  <si>
    <t>823801257</t>
  </si>
  <si>
    <t>zf379945</t>
  </si>
  <si>
    <t>Rajashekareddy Annapureddy/India/IBM</t>
  </si>
  <si>
    <t>AVR386709</t>
  </si>
  <si>
    <t>SN_AVR386</t>
  </si>
  <si>
    <t>Devineni</t>
  </si>
  <si>
    <t>823801256</t>
  </si>
  <si>
    <t>C-R3CR897</t>
  </si>
  <si>
    <t>SN_C-R3CR</t>
  </si>
  <si>
    <t>994523728</t>
  </si>
  <si>
    <t>Gopalam</t>
  </si>
  <si>
    <t>Saikrishna</t>
  </si>
  <si>
    <t>823801255</t>
  </si>
  <si>
    <t>pv900010</t>
  </si>
  <si>
    <t>Saikrishna Gopalam/US/Contr/IBM</t>
  </si>
  <si>
    <t>0656C6709</t>
  </si>
  <si>
    <t>SN_0656C6</t>
  </si>
  <si>
    <t>Perumalsamy</t>
  </si>
  <si>
    <t>Subhakaran</t>
  </si>
  <si>
    <t>823801259</t>
  </si>
  <si>
    <t>Subhakaran P34/India/IBM</t>
  </si>
  <si>
    <t>0002WY709</t>
  </si>
  <si>
    <t>SN_0002WY</t>
  </si>
  <si>
    <t>994420002</t>
  </si>
  <si>
    <t>Uppara</t>
  </si>
  <si>
    <t>Kalpana</t>
  </si>
  <si>
    <t>823801258</t>
  </si>
  <si>
    <t>pe966732</t>
  </si>
  <si>
    <t>Kalpana Uppara/India/IBM</t>
  </si>
  <si>
    <t>P101IU818</t>
  </si>
  <si>
    <t>SN_P101IU</t>
  </si>
  <si>
    <t>823801254</t>
  </si>
  <si>
    <t>Jennifer Gregorio/Philippines/IBM</t>
  </si>
  <si>
    <t>Prapti</t>
  </si>
  <si>
    <t>Rajashekareddy.Annapureddy@sprint.com</t>
  </si>
  <si>
    <t>Kalpana.Uppara@sprint.com</t>
  </si>
  <si>
    <t>0003R8</t>
  </si>
  <si>
    <t>GUNJA SINGH</t>
  </si>
  <si>
    <t>000589</t>
  </si>
  <si>
    <t>RODRIGUES_BORELLI</t>
  </si>
  <si>
    <t>04061H</t>
  </si>
  <si>
    <t>PURUSHOTHAM VEEREGOWDA</t>
  </si>
  <si>
    <t>05763F</t>
  </si>
  <si>
    <t>KIRAN KANCHARLA</t>
  </si>
  <si>
    <t>0656C6</t>
  </si>
  <si>
    <t>SUBHAKARAN P</t>
  </si>
  <si>
    <t>ARVIND JAYAKUMAR</t>
  </si>
  <si>
    <t>HARTLEBEN_REINEHR</t>
  </si>
  <si>
    <t>CORREA_DA_SILVA</t>
  </si>
  <si>
    <t>SILVA</t>
  </si>
  <si>
    <t>IMEE FRANCISCO</t>
  </si>
  <si>
    <t>PANDA</t>
  </si>
  <si>
    <t>LVPY9L</t>
  </si>
  <si>
    <t>CONTRERAS DANIEL</t>
  </si>
  <si>
    <t>P101IU</t>
  </si>
  <si>
    <t>GREGORIO, JENNIFER</t>
  </si>
  <si>
    <t>P101K3818</t>
  </si>
  <si>
    <t>SN_P101K3</t>
  </si>
  <si>
    <t>Pedida</t>
  </si>
  <si>
    <t>Nino Paquito Jr</t>
  </si>
  <si>
    <t>823801261</t>
  </si>
  <si>
    <t>Nino Paquito Pedida Jr/Philippines/IBM</t>
  </si>
  <si>
    <t>vn925117</t>
  </si>
  <si>
    <t>Arrian Ordonez</t>
  </si>
  <si>
    <t>bq606456</t>
  </si>
  <si>
    <t>Devineni Vasu64/India/Contr/IBM</t>
  </si>
  <si>
    <t>4J1805897</t>
  </si>
  <si>
    <t>GRHI</t>
  </si>
  <si>
    <t>01468T709</t>
  </si>
  <si>
    <t>SN_01468T</t>
  </si>
  <si>
    <t>ki097091</t>
  </si>
  <si>
    <t>037187709</t>
  </si>
  <si>
    <t>SN_037187</t>
  </si>
  <si>
    <t>994882260</t>
  </si>
  <si>
    <t>Vidhya</t>
  </si>
  <si>
    <t>823801260</t>
  </si>
  <si>
    <t>ew084797</t>
  </si>
  <si>
    <t>Vidhya Krishnamoorthy/India/IBM</t>
  </si>
  <si>
    <t>994011846</t>
  </si>
  <si>
    <t>nu598830</t>
  </si>
  <si>
    <t>Gunja.Singh@sprint.com</t>
  </si>
  <si>
    <t>Vasu.Devineni@sprint.com</t>
  </si>
  <si>
    <t>Shahiz.Kasim@sprint.com</t>
  </si>
  <si>
    <t>Vidhya.Krishnamoorthy@sprint.com</t>
  </si>
  <si>
    <t>Subhakaran.Perumalsamy@sprint.com</t>
  </si>
  <si>
    <t>0002WY</t>
  </si>
  <si>
    <t>KALPANA UPPARA</t>
  </si>
  <si>
    <t>01468T</t>
  </si>
  <si>
    <t>037187</t>
  </si>
  <si>
    <t>VIDHYA KRISHNAMOORTHY</t>
  </si>
  <si>
    <t>PANSAN_JUNIOR</t>
  </si>
  <si>
    <t>09715E</t>
  </si>
  <si>
    <t>AVR386</t>
  </si>
  <si>
    <t>VASU DEVINENI</t>
  </si>
  <si>
    <t>Perumalsamy, Subhakaran X</t>
  </si>
  <si>
    <t>Annapureddy, Rajashekareddy X</t>
  </si>
  <si>
    <t>Pansan, Alexandre X</t>
  </si>
  <si>
    <t>Uppara, Kalpana X</t>
  </si>
  <si>
    <t>Krishnamoorthy, Vidhya X</t>
  </si>
  <si>
    <t>Balingit, Maryjoy X</t>
  </si>
  <si>
    <t>C18855</t>
  </si>
  <si>
    <t>BALINGIT</t>
  </si>
  <si>
    <t>P101FS</t>
  </si>
  <si>
    <t>CRISTINE JOSE</t>
  </si>
  <si>
    <t>P101G9</t>
  </si>
  <si>
    <t>ARYEN RAEN SANTOS</t>
  </si>
  <si>
    <t>994013345</t>
  </si>
  <si>
    <t>Pedida, Ninopaquito X</t>
  </si>
  <si>
    <t>P101K3</t>
  </si>
  <si>
    <t>PEDIDA JR., NINO PAQUITO</t>
  </si>
  <si>
    <t>LV71YE</t>
  </si>
  <si>
    <t>DE JESUS</t>
  </si>
  <si>
    <t>CONT18</t>
  </si>
  <si>
    <t>Sudheer Ayuthu</t>
  </si>
  <si>
    <t>Norma Elizabeth Palomino Zavala</t>
  </si>
  <si>
    <t>4J4577897</t>
  </si>
  <si>
    <t>SN_4J4577</t>
  </si>
  <si>
    <t>Ganesh Chandramouleeswaran/US/IBM</t>
  </si>
  <si>
    <t>4J3321897</t>
  </si>
  <si>
    <t>4J3322897</t>
  </si>
  <si>
    <t>3J5652897</t>
  </si>
  <si>
    <t>BAND6</t>
  </si>
  <si>
    <t>4J4093897</t>
  </si>
  <si>
    <t>4J4038897</t>
  </si>
  <si>
    <t>Sandip Paul1/India/IBM</t>
  </si>
  <si>
    <t>px383154</t>
  </si>
  <si>
    <t>136612818</t>
  </si>
  <si>
    <t>SN_136612</t>
  </si>
  <si>
    <t>Sumeg-Ang</t>
  </si>
  <si>
    <t>Joney</t>
  </si>
  <si>
    <t>823801265</t>
  </si>
  <si>
    <t>Joney C Sumeg Ang/Philippines/IBM</t>
  </si>
  <si>
    <t>4J2054897</t>
  </si>
  <si>
    <t>4J3792897</t>
  </si>
  <si>
    <t>079964781</t>
  </si>
  <si>
    <t>SN_079964</t>
  </si>
  <si>
    <t>994121379</t>
  </si>
  <si>
    <t>Zavala</t>
  </si>
  <si>
    <t>Norma</t>
  </si>
  <si>
    <t>823801262</t>
  </si>
  <si>
    <t>cz894480</t>
  </si>
  <si>
    <t>Norma Elizabeth Palomino Zavala/Mexico/IBM</t>
  </si>
  <si>
    <t>Ninopaquito.Pedida@sprint.com</t>
  </si>
  <si>
    <t>Norma.Zavala@sprint.com</t>
  </si>
  <si>
    <t>JESUS, EDERSON A</t>
  </si>
  <si>
    <t>08221U709</t>
  </si>
  <si>
    <t>SN_08221U</t>
  </si>
  <si>
    <t>994517825</t>
  </si>
  <si>
    <t>Sharan</t>
  </si>
  <si>
    <t>Vibhuti</t>
  </si>
  <si>
    <t>823801266</t>
  </si>
  <si>
    <t>iq851168</t>
  </si>
  <si>
    <t>Vibhuti Sharan1/India/IBM</t>
  </si>
  <si>
    <t>994089039</t>
  </si>
  <si>
    <t>ra066802</t>
  </si>
  <si>
    <t>Vibhuti.Sharan@sprint.com</t>
  </si>
  <si>
    <t>Lakshmi.Radhakrishnakaimal@sprint.com</t>
  </si>
  <si>
    <t>Joney.Sumeg-Ang@sprint.com</t>
  </si>
  <si>
    <t>Pedgaonkar, Ashish X</t>
  </si>
  <si>
    <t>Sumeg-Ang, Joney C</t>
  </si>
  <si>
    <t>Gupta, Udipta X</t>
  </si>
  <si>
    <t>MEYER, STEPHEN X</t>
  </si>
  <si>
    <t>BRAHMA, SUNIL X</t>
  </si>
  <si>
    <t>Suarez, Juliusraymond E</t>
  </si>
  <si>
    <t>BILATTO, FABIO H</t>
  </si>
  <si>
    <t>Sharan, Vibhuti X</t>
  </si>
  <si>
    <t>Patil, Vijayalakshmi S</t>
  </si>
  <si>
    <t>PATIYAM, NAVEEN X</t>
  </si>
  <si>
    <t>MEDEIROS, JOAO L</t>
  </si>
  <si>
    <t>Tomacruz, Bernadette R</t>
  </si>
  <si>
    <t>Dainez, Barbara C</t>
  </si>
  <si>
    <t>Serrano, Danerlou R</t>
  </si>
  <si>
    <t>Brandon, Dewayne E</t>
  </si>
  <si>
    <t>0002RA</t>
  </si>
  <si>
    <t>VIJAYALAKSHMI PATIL</t>
  </si>
  <si>
    <t>HENRIQUE_FERREIRA</t>
  </si>
  <si>
    <t>07372F</t>
  </si>
  <si>
    <t>UDIPTA GUPTA</t>
  </si>
  <si>
    <t>08221U</t>
  </si>
  <si>
    <t>VIBHUTI SHARAN</t>
  </si>
  <si>
    <t>MEDEIROS</t>
  </si>
  <si>
    <t>BILATTO</t>
  </si>
  <si>
    <t>DAINEZ</t>
  </si>
  <si>
    <t>DAN ERLOU R. SERRANO</t>
  </si>
  <si>
    <t>JONEY C. SUMEG-ANG, JS</t>
  </si>
  <si>
    <t>3G8010</t>
  </si>
  <si>
    <t>MEYER</t>
  </si>
  <si>
    <t>ASHISH PEDGAONKAR</t>
  </si>
  <si>
    <t>BRANDON</t>
  </si>
  <si>
    <t>SUNIL BRAHMA</t>
  </si>
  <si>
    <t>C18667</t>
  </si>
  <si>
    <t>TOMACRUZ</t>
  </si>
  <si>
    <t>P01047</t>
  </si>
  <si>
    <t>JULIUS RAYMOND  SUAREZ</t>
  </si>
  <si>
    <t>SN_0409F8</t>
  </si>
  <si>
    <t>000KM6709</t>
  </si>
  <si>
    <t>SN_000KM6</t>
  </si>
  <si>
    <t>994884217</t>
  </si>
  <si>
    <t>Sreejith</t>
  </si>
  <si>
    <t>Sundereshan</t>
  </si>
  <si>
    <t>823801267</t>
  </si>
  <si>
    <t>kw034024</t>
  </si>
  <si>
    <t>Sreejith S17/India/IBM</t>
  </si>
  <si>
    <t>4J4812897</t>
  </si>
  <si>
    <t>SN_4J4812</t>
  </si>
  <si>
    <t>Gagan K Sharma/US/IBM</t>
  </si>
  <si>
    <t>4J4804897</t>
  </si>
  <si>
    <t>SN_4J4804</t>
  </si>
  <si>
    <t>Ravi Singh/US/IBM</t>
  </si>
  <si>
    <t>Sreejith.S@sprint.com</t>
  </si>
  <si>
    <t>000KM6</t>
  </si>
  <si>
    <t>SREEJITH S</t>
  </si>
  <si>
    <t>0598C9</t>
  </si>
  <si>
    <t>POOJA KAUSHIK</t>
  </si>
  <si>
    <t>ANDREOLLI_SIMOES</t>
  </si>
  <si>
    <t>LVHNY1</t>
  </si>
  <si>
    <t>MACHADO</t>
  </si>
  <si>
    <t>Simoes, Erik A</t>
  </si>
  <si>
    <t>Machado, Luciano C</t>
  </si>
  <si>
    <t>KAUSHIK, POOJA X</t>
  </si>
  <si>
    <t>Sundereshan, Sreejith X</t>
  </si>
  <si>
    <t>000DFO709</t>
  </si>
  <si>
    <t>SN_000DFO</t>
  </si>
  <si>
    <t>994031477</t>
  </si>
  <si>
    <t>Ganguru</t>
  </si>
  <si>
    <t>Rohith</t>
  </si>
  <si>
    <t>823801250</t>
  </si>
  <si>
    <t>qc399466</t>
  </si>
  <si>
    <t>Rohith Sai Ganguru/India/IBM</t>
  </si>
  <si>
    <t>P101KL818</t>
  </si>
  <si>
    <t>SN_P101KL</t>
  </si>
  <si>
    <t>994710872</t>
  </si>
  <si>
    <t>Bassig</t>
  </si>
  <si>
    <t>Harold Dean</t>
  </si>
  <si>
    <t>823801275</t>
  </si>
  <si>
    <t>Harold Dean Bassig/Philippines/IBM</t>
  </si>
  <si>
    <t>P101L0818</t>
  </si>
  <si>
    <t>SN_P101L0</t>
  </si>
  <si>
    <t>994311408</t>
  </si>
  <si>
    <t>Eusebio</t>
  </si>
  <si>
    <t>Glairelle</t>
  </si>
  <si>
    <t>823801280</t>
  </si>
  <si>
    <t>Glairelle Eusebio/Philippines/IBM</t>
  </si>
  <si>
    <t>P101KG818</t>
  </si>
  <si>
    <t>SN_P101KG</t>
  </si>
  <si>
    <t>994724055</t>
  </si>
  <si>
    <t>Erickson</t>
  </si>
  <si>
    <t>823801276</t>
  </si>
  <si>
    <t>Erickson Fajardo/Philippines/IBM</t>
  </si>
  <si>
    <t>C19047818</t>
  </si>
  <si>
    <t>SN_C19047</t>
  </si>
  <si>
    <t>994877339</t>
  </si>
  <si>
    <t>Feliciano</t>
  </si>
  <si>
    <t>Marites</t>
  </si>
  <si>
    <t>823801272</t>
  </si>
  <si>
    <t>hd902538</t>
  </si>
  <si>
    <t>Marites Feliciano/Philippines/Contr/IBM</t>
  </si>
  <si>
    <t>CONT10</t>
  </si>
  <si>
    <t>C18952818</t>
  </si>
  <si>
    <t>SN_C18952</t>
  </si>
  <si>
    <t>994637717</t>
  </si>
  <si>
    <t>823801279</t>
  </si>
  <si>
    <t>Edward Pimentel/Philippines/Contr/IBM</t>
  </si>
  <si>
    <t>Ganguru.Rohith@sprint.com</t>
  </si>
  <si>
    <t>Marites.Feliciano@sprint.com</t>
  </si>
  <si>
    <t>Saikrishna.Gopalam@sprint.com</t>
  </si>
  <si>
    <t>Bragatti, Matheus D</t>
  </si>
  <si>
    <t>LARANJEIRA, DIEGO C</t>
  </si>
  <si>
    <t>Feliciano, Marites X</t>
  </si>
  <si>
    <t>ARRUDA, MARCELO M</t>
  </si>
  <si>
    <t>PALOMINO ZAVALA NORMA ELI</t>
  </si>
  <si>
    <t>COSTA_LARANGEIRA</t>
  </si>
  <si>
    <t>4J4577</t>
  </si>
  <si>
    <t>CHANDRAMOULEESWARAN</t>
  </si>
  <si>
    <t>C19047</t>
  </si>
  <si>
    <t>FELICIANO</t>
  </si>
  <si>
    <t>AVR8H0709</t>
  </si>
  <si>
    <t>SN_AVR8H0</t>
  </si>
  <si>
    <t>994679006</t>
  </si>
  <si>
    <t>Minakshi</t>
  </si>
  <si>
    <t>823801283</t>
  </si>
  <si>
    <t>md818709</t>
  </si>
  <si>
    <t>04814V709</t>
  </si>
  <si>
    <t>SN_04814V</t>
  </si>
  <si>
    <t>994677167</t>
  </si>
  <si>
    <t>Narra</t>
  </si>
  <si>
    <t>823801285</t>
  </si>
  <si>
    <t>Jyothi.Narra@sprint.com</t>
  </si>
  <si>
    <t>Jyothi Narra/India/IBM</t>
  </si>
  <si>
    <t>123532818</t>
  </si>
  <si>
    <t>SN_123532</t>
  </si>
  <si>
    <t>Alamil</t>
  </si>
  <si>
    <t>Santiago</t>
  </si>
  <si>
    <t>823801286</t>
  </si>
  <si>
    <t>Santiago A Alamil/Philippines/IBM</t>
  </si>
  <si>
    <t>wf224550</t>
  </si>
  <si>
    <t>by341648</t>
  </si>
  <si>
    <t>ya898675</t>
  </si>
  <si>
    <t>BAND4</t>
  </si>
  <si>
    <t>994477459</t>
  </si>
  <si>
    <t>Kabbas</t>
  </si>
  <si>
    <t>Joulian</t>
  </si>
  <si>
    <t>823801284</t>
  </si>
  <si>
    <t>ap044987</t>
  </si>
  <si>
    <t>P101L1818</t>
  </si>
  <si>
    <t>SN_P101L1</t>
  </si>
  <si>
    <t>994755089</t>
  </si>
  <si>
    <t>Lucila</t>
  </si>
  <si>
    <t>Gaea Briane</t>
  </si>
  <si>
    <t>823801282</t>
  </si>
  <si>
    <t>Gaea Briane Lucila/Philippines/IBM</t>
  </si>
  <si>
    <t>kx602806</t>
  </si>
  <si>
    <t>Minakshi.Gupta@sprint.com</t>
  </si>
  <si>
    <t>Harolddean.Bassig@sprint.com</t>
  </si>
  <si>
    <t>Glairelle.Eusebio@sprint.com</t>
  </si>
  <si>
    <t>Erickson.Fajardo@sprint.com</t>
  </si>
  <si>
    <t>Joulian.Kabbas@sprint.com</t>
  </si>
  <si>
    <t>Edward.Pimentel@sprint.com</t>
  </si>
  <si>
    <t>00026Z</t>
  </si>
  <si>
    <t>HARSHITA GARG</t>
  </si>
  <si>
    <t>039062</t>
  </si>
  <si>
    <t>FERNANDES_DE_MORAES</t>
  </si>
  <si>
    <t>04814V</t>
  </si>
  <si>
    <t>NARRA JYOTHI</t>
  </si>
  <si>
    <t>C18952</t>
  </si>
  <si>
    <t>PIMENTEL</t>
  </si>
  <si>
    <t>C-R84K897</t>
  </si>
  <si>
    <t>C-R84K</t>
  </si>
  <si>
    <t>MAMBARASU, SAI VAMSEE</t>
  </si>
  <si>
    <t>P101KG</t>
  </si>
  <si>
    <t>FAJARDO, ERICKSON</t>
  </si>
  <si>
    <t>P101KL</t>
  </si>
  <si>
    <t>HAROLD DEAN BASSIG</t>
  </si>
  <si>
    <t>042711</t>
  </si>
  <si>
    <t>043105</t>
  </si>
  <si>
    <t>044578</t>
  </si>
  <si>
    <t>047201</t>
  </si>
  <si>
    <t>047482</t>
  </si>
  <si>
    <t>047637</t>
  </si>
  <si>
    <t>051947</t>
  </si>
  <si>
    <t>052689</t>
  </si>
  <si>
    <t>053846</t>
  </si>
  <si>
    <t>055381</t>
  </si>
  <si>
    <t>056955</t>
  </si>
  <si>
    <t>056956</t>
  </si>
  <si>
    <t>056957</t>
  </si>
  <si>
    <t>057660</t>
  </si>
  <si>
    <t>059328</t>
  </si>
  <si>
    <t>059814</t>
  </si>
  <si>
    <t>062167</t>
  </si>
  <si>
    <t>063912</t>
  </si>
  <si>
    <t>063957</t>
  </si>
  <si>
    <t>064189</t>
  </si>
  <si>
    <t>065918</t>
  </si>
  <si>
    <t>0667E6</t>
  </si>
  <si>
    <t>067059</t>
  </si>
  <si>
    <t>067947</t>
  </si>
  <si>
    <t>0686E8</t>
  </si>
  <si>
    <t>069124</t>
  </si>
  <si>
    <t>069556</t>
  </si>
  <si>
    <t>069567</t>
  </si>
  <si>
    <t>069885</t>
  </si>
  <si>
    <t>069890</t>
  </si>
  <si>
    <t>070653</t>
  </si>
  <si>
    <t>070709</t>
  </si>
  <si>
    <t>071439</t>
  </si>
  <si>
    <t>072917</t>
  </si>
  <si>
    <t>074079</t>
  </si>
  <si>
    <t>074190</t>
  </si>
  <si>
    <t>074373</t>
  </si>
  <si>
    <t>074520</t>
  </si>
  <si>
    <t>074553</t>
  </si>
  <si>
    <t>074756</t>
  </si>
  <si>
    <t>075095</t>
  </si>
  <si>
    <t>075365</t>
  </si>
  <si>
    <t>075721</t>
  </si>
  <si>
    <t>075826</t>
  </si>
  <si>
    <t>077418</t>
  </si>
  <si>
    <t>077490</t>
  </si>
  <si>
    <t>077863</t>
  </si>
  <si>
    <t>078824</t>
  </si>
  <si>
    <t>078901</t>
  </si>
  <si>
    <t>079116</t>
  </si>
  <si>
    <t>079295</t>
  </si>
  <si>
    <t>079389</t>
  </si>
  <si>
    <t>079458</t>
  </si>
  <si>
    <t>079964</t>
  </si>
  <si>
    <t>079983</t>
  </si>
  <si>
    <t>080116</t>
  </si>
  <si>
    <t>080325</t>
  </si>
  <si>
    <t>080326</t>
  </si>
  <si>
    <t>080465</t>
  </si>
  <si>
    <t>080712</t>
  </si>
  <si>
    <t>080742</t>
  </si>
  <si>
    <t>080948</t>
  </si>
  <si>
    <t>081841</t>
  </si>
  <si>
    <t>083571</t>
  </si>
  <si>
    <t>083720</t>
  </si>
  <si>
    <t>084257</t>
  </si>
  <si>
    <t>091638</t>
  </si>
  <si>
    <t>091648</t>
  </si>
  <si>
    <t>091723</t>
  </si>
  <si>
    <t>092234</t>
  </si>
  <si>
    <t>093444</t>
  </si>
  <si>
    <t>094309</t>
  </si>
  <si>
    <t>094403</t>
  </si>
  <si>
    <t>094434</t>
  </si>
  <si>
    <t>094497</t>
  </si>
  <si>
    <t>094564</t>
  </si>
  <si>
    <t>094861</t>
  </si>
  <si>
    <t>094901</t>
  </si>
  <si>
    <t>095549</t>
  </si>
  <si>
    <t>096061</t>
  </si>
  <si>
    <t>096310</t>
  </si>
  <si>
    <t>097534</t>
  </si>
  <si>
    <t>097561</t>
  </si>
  <si>
    <t>097895</t>
  </si>
  <si>
    <t>097960</t>
  </si>
  <si>
    <t>098479</t>
  </si>
  <si>
    <t>098849</t>
  </si>
  <si>
    <t>099257</t>
  </si>
  <si>
    <t>099390</t>
  </si>
  <si>
    <t>099410</t>
  </si>
  <si>
    <t>099559</t>
  </si>
  <si>
    <t>897</t>
  </si>
  <si>
    <t>101886</t>
  </si>
  <si>
    <t>102019</t>
  </si>
  <si>
    <t>818</t>
  </si>
  <si>
    <t>102060</t>
  </si>
  <si>
    <t>102117</t>
  </si>
  <si>
    <t>102581</t>
  </si>
  <si>
    <t>102695</t>
  </si>
  <si>
    <t>103300</t>
  </si>
  <si>
    <t>106470</t>
  </si>
  <si>
    <t>107630</t>
  </si>
  <si>
    <t>109833</t>
  </si>
  <si>
    <t>109946</t>
  </si>
  <si>
    <t>109949</t>
  </si>
  <si>
    <t>110697</t>
  </si>
  <si>
    <t>110720</t>
  </si>
  <si>
    <t>111190</t>
  </si>
  <si>
    <t>112045</t>
  </si>
  <si>
    <t>112046</t>
  </si>
  <si>
    <t>112105</t>
  </si>
  <si>
    <t>112569</t>
  </si>
  <si>
    <t>112590</t>
  </si>
  <si>
    <t>112605</t>
  </si>
  <si>
    <t>112784</t>
  </si>
  <si>
    <t>112830</t>
  </si>
  <si>
    <t>112868</t>
  </si>
  <si>
    <t>112898</t>
  </si>
  <si>
    <t>113009</t>
  </si>
  <si>
    <t>113147</t>
  </si>
  <si>
    <t>113206</t>
  </si>
  <si>
    <t>113211</t>
  </si>
  <si>
    <t>113298</t>
  </si>
  <si>
    <t>113364</t>
  </si>
  <si>
    <t>113369</t>
  </si>
  <si>
    <t>113372</t>
  </si>
  <si>
    <t>113377</t>
  </si>
  <si>
    <t>113381</t>
  </si>
  <si>
    <t>113415</t>
  </si>
  <si>
    <t>113426</t>
  </si>
  <si>
    <t>113431</t>
  </si>
  <si>
    <t>113626</t>
  </si>
  <si>
    <t>113760</t>
  </si>
  <si>
    <t>114950</t>
  </si>
  <si>
    <t>114979</t>
  </si>
  <si>
    <t>114983</t>
  </si>
  <si>
    <t>115062</t>
  </si>
  <si>
    <t>115072</t>
  </si>
  <si>
    <t>115306</t>
  </si>
  <si>
    <t>115720</t>
  </si>
  <si>
    <t>115861</t>
  </si>
  <si>
    <t>116308</t>
  </si>
  <si>
    <t>116358</t>
  </si>
  <si>
    <t>117185</t>
  </si>
  <si>
    <t>117260</t>
  </si>
  <si>
    <t>117794</t>
  </si>
  <si>
    <t>117820</t>
  </si>
  <si>
    <t>117821</t>
  </si>
  <si>
    <t>117836</t>
  </si>
  <si>
    <t>117839</t>
  </si>
  <si>
    <t>117878</t>
  </si>
  <si>
    <t>117902</t>
  </si>
  <si>
    <t>117904</t>
  </si>
  <si>
    <t>118433</t>
  </si>
  <si>
    <t>119506</t>
  </si>
  <si>
    <t>119882</t>
  </si>
  <si>
    <t>120732</t>
  </si>
  <si>
    <t>121316</t>
  </si>
  <si>
    <t>121360</t>
  </si>
  <si>
    <t>121362</t>
  </si>
  <si>
    <t>122454</t>
  </si>
  <si>
    <t>122979</t>
  </si>
  <si>
    <t>123456</t>
  </si>
  <si>
    <t>123463</t>
  </si>
  <si>
    <t>123499</t>
  </si>
  <si>
    <t>123509</t>
  </si>
  <si>
    <t>123521</t>
  </si>
  <si>
    <t>123596</t>
  </si>
  <si>
    <t>123606</t>
  </si>
  <si>
    <t>123612</t>
  </si>
  <si>
    <t>123613</t>
  </si>
  <si>
    <t>123621</t>
  </si>
  <si>
    <t>123649</t>
  </si>
  <si>
    <t>123654</t>
  </si>
  <si>
    <t>123747</t>
  </si>
  <si>
    <t>123765</t>
  </si>
  <si>
    <t>123773</t>
  </si>
  <si>
    <t>123801</t>
  </si>
  <si>
    <t>123873</t>
  </si>
  <si>
    <t>123874</t>
  </si>
  <si>
    <t>123877</t>
  </si>
  <si>
    <t>124020</t>
  </si>
  <si>
    <t>124022</t>
  </si>
  <si>
    <t>124032</t>
  </si>
  <si>
    <t>124073</t>
  </si>
  <si>
    <t>124092</t>
  </si>
  <si>
    <t>124101</t>
  </si>
  <si>
    <t>124121</t>
  </si>
  <si>
    <t>124184</t>
  </si>
  <si>
    <t>124258</t>
  </si>
  <si>
    <t>124372</t>
  </si>
  <si>
    <t>124409</t>
  </si>
  <si>
    <t>124415</t>
  </si>
  <si>
    <t>134434</t>
  </si>
  <si>
    <t>134557</t>
  </si>
  <si>
    <t>134655</t>
  </si>
  <si>
    <t>134719</t>
  </si>
  <si>
    <t>134722</t>
  </si>
  <si>
    <t>134761</t>
  </si>
  <si>
    <t>135005</t>
  </si>
  <si>
    <t>135025</t>
  </si>
  <si>
    <t>135039</t>
  </si>
  <si>
    <t>135102</t>
  </si>
  <si>
    <t>135183</t>
  </si>
  <si>
    <t>135321</t>
  </si>
  <si>
    <t>135385</t>
  </si>
  <si>
    <t>135394</t>
  </si>
  <si>
    <t>135551</t>
  </si>
  <si>
    <t>135626</t>
  </si>
  <si>
    <t>135956</t>
  </si>
  <si>
    <t>136069</t>
  </si>
  <si>
    <t>136091</t>
  </si>
  <si>
    <t>136121</t>
  </si>
  <si>
    <t>136125</t>
  </si>
  <si>
    <t>136167</t>
  </si>
  <si>
    <t>136262</t>
  </si>
  <si>
    <t>136385</t>
  </si>
  <si>
    <t>136394</t>
  </si>
  <si>
    <t>136398</t>
  </si>
  <si>
    <t>136426</t>
  </si>
  <si>
    <t>136435</t>
  </si>
  <si>
    <t>136480</t>
  </si>
  <si>
    <t>136482</t>
  </si>
  <si>
    <t>136486</t>
  </si>
  <si>
    <t>136502</t>
  </si>
  <si>
    <t>136553</t>
  </si>
  <si>
    <t>136596</t>
  </si>
  <si>
    <t>136612</t>
  </si>
  <si>
    <t>136617</t>
  </si>
  <si>
    <t>136728</t>
  </si>
  <si>
    <t>136732</t>
  </si>
  <si>
    <t>136758</t>
  </si>
  <si>
    <t>136794</t>
  </si>
  <si>
    <t>136818</t>
  </si>
  <si>
    <t>136824</t>
  </si>
  <si>
    <t>136833</t>
  </si>
  <si>
    <t>136886</t>
  </si>
  <si>
    <t>146983</t>
  </si>
  <si>
    <t>147036</t>
  </si>
  <si>
    <t>147071</t>
  </si>
  <si>
    <t>147134</t>
  </si>
  <si>
    <t>147156</t>
  </si>
  <si>
    <t>147183</t>
  </si>
  <si>
    <t>147185</t>
  </si>
  <si>
    <t>147201</t>
  </si>
  <si>
    <t>147204</t>
  </si>
  <si>
    <t>147210</t>
  </si>
  <si>
    <t>147256</t>
  </si>
  <si>
    <t>147385</t>
  </si>
  <si>
    <t>147398</t>
  </si>
  <si>
    <t>147399</t>
  </si>
  <si>
    <t>147404</t>
  </si>
  <si>
    <t>147449</t>
  </si>
  <si>
    <t>147464</t>
  </si>
  <si>
    <t>147468</t>
  </si>
  <si>
    <t>147523</t>
  </si>
  <si>
    <t>147651</t>
  </si>
  <si>
    <t>147656</t>
  </si>
  <si>
    <t>147671</t>
  </si>
  <si>
    <t>147693</t>
  </si>
  <si>
    <t>147704</t>
  </si>
  <si>
    <t>147741</t>
  </si>
  <si>
    <t>147767</t>
  </si>
  <si>
    <t>147772</t>
  </si>
  <si>
    <t>147774</t>
  </si>
  <si>
    <t>147785</t>
  </si>
  <si>
    <t>147788</t>
  </si>
  <si>
    <t>147813</t>
  </si>
  <si>
    <t>147843</t>
  </si>
  <si>
    <t>147849</t>
  </si>
  <si>
    <t>147879</t>
  </si>
  <si>
    <t>147913</t>
  </si>
  <si>
    <t>147921</t>
  </si>
  <si>
    <t>147936</t>
  </si>
  <si>
    <t>147993</t>
  </si>
  <si>
    <t>147996</t>
  </si>
  <si>
    <t>148008</t>
  </si>
  <si>
    <t>148027</t>
  </si>
  <si>
    <t>148048</t>
  </si>
  <si>
    <t>148057</t>
  </si>
  <si>
    <t>148065</t>
  </si>
  <si>
    <t>148067</t>
  </si>
  <si>
    <t>148068</t>
  </si>
  <si>
    <t>148076</t>
  </si>
  <si>
    <t>148081</t>
  </si>
  <si>
    <t>148091</t>
  </si>
  <si>
    <t>148106</t>
  </si>
  <si>
    <t>148112</t>
  </si>
  <si>
    <t>148113</t>
  </si>
  <si>
    <t>148147</t>
  </si>
  <si>
    <t>148149</t>
  </si>
  <si>
    <t>148152</t>
  </si>
  <si>
    <t>148153</t>
  </si>
  <si>
    <t>148165</t>
  </si>
  <si>
    <t>148180</t>
  </si>
  <si>
    <t>148210</t>
  </si>
  <si>
    <t>148213</t>
  </si>
  <si>
    <t>148220</t>
  </si>
  <si>
    <t>148234</t>
  </si>
  <si>
    <t>148240</t>
  </si>
  <si>
    <t>148241</t>
  </si>
  <si>
    <t>148247</t>
  </si>
  <si>
    <t>148259</t>
  </si>
  <si>
    <t>148285</t>
  </si>
  <si>
    <t>148437</t>
  </si>
  <si>
    <t>198190</t>
  </si>
  <si>
    <t>286073</t>
  </si>
  <si>
    <t>303119</t>
  </si>
  <si>
    <t>304995</t>
  </si>
  <si>
    <t>348297</t>
  </si>
  <si>
    <t>395602</t>
  </si>
  <si>
    <t>427442</t>
  </si>
  <si>
    <t>439687</t>
  </si>
  <si>
    <t>460326</t>
  </si>
  <si>
    <t>461458</t>
  </si>
  <si>
    <t>539276</t>
  </si>
  <si>
    <t>565412</t>
  </si>
  <si>
    <t>593145</t>
  </si>
  <si>
    <t>659130</t>
  </si>
  <si>
    <t>715738</t>
  </si>
  <si>
    <t>779309</t>
  </si>
  <si>
    <t>789962</t>
  </si>
  <si>
    <t>838420</t>
  </si>
  <si>
    <t>858571</t>
  </si>
  <si>
    <t>913224</t>
  </si>
  <si>
    <t>914453</t>
  </si>
  <si>
    <t>916022</t>
  </si>
  <si>
    <t>973859</t>
  </si>
  <si>
    <t>4J4812</t>
  </si>
  <si>
    <t>4J4804</t>
  </si>
  <si>
    <t>Garg, Harshita X</t>
  </si>
  <si>
    <t>Pimentel, Edward S</t>
  </si>
  <si>
    <t>Narra, Jyothi X</t>
  </si>
  <si>
    <t>Gupta, Minakshi X</t>
  </si>
  <si>
    <t>Moraes, Erico F</t>
  </si>
  <si>
    <t>Bassig, Harolddean X</t>
  </si>
  <si>
    <t>Fajardo, Erickson X</t>
  </si>
  <si>
    <t>Lucila, Gaeabriane X</t>
  </si>
  <si>
    <t>994873475</t>
  </si>
  <si>
    <t>Mambarasu, Sai V</t>
  </si>
  <si>
    <t>117370</t>
  </si>
  <si>
    <t>GUEDES_ROCHA</t>
  </si>
  <si>
    <t>SINGH</t>
  </si>
  <si>
    <t>Minakshi G 77/India/Contr/IBM</t>
  </si>
  <si>
    <t>SHARMA</t>
  </si>
  <si>
    <t>Eusebio, Glairelle X</t>
  </si>
  <si>
    <t>SN_04095V</t>
  </si>
  <si>
    <t>994740972</t>
  </si>
  <si>
    <t>Bedariya</t>
  </si>
  <si>
    <t>Kusum</t>
  </si>
  <si>
    <t>823801289</t>
  </si>
  <si>
    <t>ow925982</t>
  </si>
  <si>
    <t>Kusum 111/India/IBM</t>
  </si>
  <si>
    <t>994619727</t>
  </si>
  <si>
    <t>Arunava</t>
  </si>
  <si>
    <t>823801288</t>
  </si>
  <si>
    <t>xa917436</t>
  </si>
  <si>
    <t>Arunava Das02/India/IBM</t>
  </si>
  <si>
    <t>SN_000KQD</t>
  </si>
  <si>
    <t>994836640</t>
  </si>
  <si>
    <t>Gouni</t>
  </si>
  <si>
    <t>Somasekhar</t>
  </si>
  <si>
    <t>823801290</t>
  </si>
  <si>
    <t>tr369114</t>
  </si>
  <si>
    <t>Somasekhar Reddy Gouni/India/IBM</t>
  </si>
  <si>
    <t>994224828</t>
  </si>
  <si>
    <t>nl506549</t>
  </si>
  <si>
    <t>po837657</t>
  </si>
  <si>
    <t>eg020377</t>
  </si>
  <si>
    <t>SN_C-R84K</t>
  </si>
  <si>
    <t>Mambarasu</t>
  </si>
  <si>
    <t>Vamsee</t>
  </si>
  <si>
    <t>823801273</t>
  </si>
  <si>
    <t>uh043851</t>
  </si>
  <si>
    <t>Sai Vamsee Mambarasu/US/Contr/IBM</t>
  </si>
  <si>
    <t>ii708064</t>
  </si>
  <si>
    <t>04095V709</t>
  </si>
  <si>
    <t>000KQD709</t>
  </si>
  <si>
    <t>Kusum.Bedariya@sprint.com</t>
  </si>
  <si>
    <t>Arunava.Das@sprint.com</t>
  </si>
  <si>
    <t>Somasekhar.Gouni@sprint.com</t>
  </si>
  <si>
    <t>Chagz.Alamil@sprint.com</t>
  </si>
  <si>
    <t>Gaeabriane.Lucila@sprint.com</t>
  </si>
  <si>
    <t>Sai.Mambarasu@sprint.com</t>
  </si>
  <si>
    <t>Rohith, Ganguru S</t>
  </si>
  <si>
    <t>Alamil, Chagz A</t>
  </si>
  <si>
    <t>ROCHA, LEANDRO G</t>
  </si>
  <si>
    <t>Bedariya, Kusum X</t>
  </si>
  <si>
    <t>Gouni, Somasekhar X</t>
  </si>
  <si>
    <t>0007FV709</t>
  </si>
  <si>
    <t>0007FV</t>
  </si>
  <si>
    <t>MEGHA GAIKWAD</t>
  </si>
  <si>
    <t>000KQD</t>
  </si>
  <si>
    <t>SOMASEKHAR GOUNI</t>
  </si>
  <si>
    <t>NISHAJ VR</t>
  </si>
  <si>
    <t>04095V</t>
  </si>
  <si>
    <t>KUSUM .</t>
  </si>
  <si>
    <t>123532</t>
  </si>
  <si>
    <t>SANTIAGO ALAMIL</t>
  </si>
  <si>
    <t>AVR8H0</t>
  </si>
  <si>
    <t>MINAKSHI GUPTA</t>
  </si>
  <si>
    <t>SN_0007FV</t>
  </si>
  <si>
    <t>994059060</t>
  </si>
  <si>
    <t>Gaikwad</t>
  </si>
  <si>
    <t>Megha</t>
  </si>
  <si>
    <t>823801292</t>
  </si>
  <si>
    <t>ub527813</t>
  </si>
  <si>
    <t>Megha Gaikwad/India/IBM</t>
  </si>
  <si>
    <t>000J4D709</t>
  </si>
  <si>
    <t>SN_000J4D</t>
  </si>
  <si>
    <t>Gollapalle</t>
  </si>
  <si>
    <t>Mallikarjunareddy</t>
  </si>
  <si>
    <t>823801293</t>
  </si>
  <si>
    <t>Mallikarjunareddy Gollapalle1/India/IBM</t>
  </si>
  <si>
    <t>Megha.Gaikwad@sprint.com</t>
  </si>
  <si>
    <t>Singh, Priya X</t>
  </si>
  <si>
    <t>994194878</t>
  </si>
  <si>
    <t>Gollapalle, Mallikarjunareddy X</t>
  </si>
  <si>
    <t>Jain, Prachi X</t>
  </si>
  <si>
    <t>Silva, Suellen C</t>
  </si>
  <si>
    <t>Peri, Sujata X</t>
  </si>
  <si>
    <t>Noupada, Rahul X</t>
  </si>
  <si>
    <t>Mohan, Saranyaa X</t>
  </si>
  <si>
    <t>Parambil, Deepak P</t>
  </si>
  <si>
    <t>Das, Arunava X</t>
  </si>
  <si>
    <t>Dato, Gus T</t>
  </si>
  <si>
    <t>Deep, Akash X</t>
  </si>
  <si>
    <t>SINHA, PREETI X</t>
  </si>
  <si>
    <t>Souza, Flavia L</t>
  </si>
  <si>
    <t>994383329</t>
  </si>
  <si>
    <t>Pitchapati, Srujana X</t>
  </si>
  <si>
    <t>SN_0718B5</t>
  </si>
  <si>
    <t>000AJE</t>
  </si>
  <si>
    <t>NOUPADA ACHARY</t>
  </si>
  <si>
    <t>000DFO</t>
  </si>
  <si>
    <t>ROHITH SAI GANGURU</t>
  </si>
  <si>
    <t>015073</t>
  </si>
  <si>
    <t>ROCHA_MIRANDA_BASTOS</t>
  </si>
  <si>
    <t>020632</t>
  </si>
  <si>
    <t>LEMES_DE_SOUZA</t>
  </si>
  <si>
    <t>0662E3</t>
  </si>
  <si>
    <t>AKASH DEEP</t>
  </si>
  <si>
    <t>0718B5709</t>
  </si>
  <si>
    <t>0718B5</t>
  </si>
  <si>
    <t>SRUJANA PITCHAPATI</t>
  </si>
  <si>
    <t>07834A</t>
  </si>
  <si>
    <t>DA_SILVA</t>
  </si>
  <si>
    <t>382452</t>
  </si>
  <si>
    <t>DEEPAK PUTHIYA PARAMBIL</t>
  </si>
  <si>
    <t>C-RA2K897</t>
  </si>
  <si>
    <t>SN_C-RA2K</t>
  </si>
  <si>
    <t>994337424</t>
  </si>
  <si>
    <t>Cabello</t>
  </si>
  <si>
    <t>Nimio</t>
  </si>
  <si>
    <t>823801298</t>
  </si>
  <si>
    <t>xv390110</t>
  </si>
  <si>
    <t>jh549931</t>
  </si>
  <si>
    <t>02582M709</t>
  </si>
  <si>
    <t>SN_02582M</t>
  </si>
  <si>
    <t>994172346</t>
  </si>
  <si>
    <t>Achanta</t>
  </si>
  <si>
    <t>Sagarika</t>
  </si>
  <si>
    <t>823801297</t>
  </si>
  <si>
    <t>kj826507</t>
  </si>
  <si>
    <t>Sagarika Achanta/India/IBM</t>
  </si>
  <si>
    <t>Pitchapati</t>
  </si>
  <si>
    <t>823800921</t>
  </si>
  <si>
    <t>yq799498</t>
  </si>
  <si>
    <t>Srujana Pitchapati10/India/IBM</t>
  </si>
  <si>
    <t>Heather Westerfield/Lenexa/IBM</t>
  </si>
  <si>
    <t>Nimio.Cabello@sprint.com</t>
  </si>
  <si>
    <t>Mallikarjunareddy.Gollapalle@sprint.com</t>
  </si>
  <si>
    <t>Sagarika.Achanta@sprint.com</t>
  </si>
  <si>
    <t>Srujana.Pitchapati@sprint.com</t>
  </si>
  <si>
    <t>Achanta, Sagarika X</t>
  </si>
  <si>
    <t>Kaiber, Rafael X</t>
  </si>
  <si>
    <t>Rangaswamy, Jamunashree H</t>
  </si>
  <si>
    <t>Bastos, Andressa R</t>
  </si>
  <si>
    <t>SARRI, BRUNO B</t>
  </si>
  <si>
    <t>Brito, Jose R</t>
  </si>
  <si>
    <t>000J4D</t>
  </si>
  <si>
    <t>MALLIKARJUNAREDDY GOLLAPA</t>
  </si>
  <si>
    <t>02582M</t>
  </si>
  <si>
    <t>SAGARIKA ACHANTA</t>
  </si>
  <si>
    <t>069939</t>
  </si>
  <si>
    <t>KAIBER</t>
  </si>
  <si>
    <t>115114</t>
  </si>
  <si>
    <t>BARBOSA_SARRI</t>
  </si>
  <si>
    <t>118325</t>
  </si>
  <si>
    <t>TEIXEIRA_BRITO</t>
  </si>
  <si>
    <t>C-PPD4</t>
  </si>
  <si>
    <t>JAMUNASHREERANGASWAMY</t>
  </si>
  <si>
    <t>Nimio Cabello/US/Contr/IBM</t>
  </si>
  <si>
    <t>Gaikwad, Megha P</t>
  </si>
  <si>
    <t>Cabello, Nimio X</t>
  </si>
  <si>
    <t>Acuna, Markjester X</t>
  </si>
  <si>
    <t>C-RA2K</t>
  </si>
  <si>
    <t>CABELLO, NIMIO</t>
  </si>
  <si>
    <t>P101L1</t>
  </si>
  <si>
    <t>GAEA BRIANE LUCILA</t>
  </si>
  <si>
    <t>P101L0</t>
  </si>
  <si>
    <t>GLAIRELLE EUSEBIO</t>
  </si>
  <si>
    <t>102280</t>
  </si>
  <si>
    <t>YADA</t>
  </si>
  <si>
    <t>0006XN709</t>
  </si>
  <si>
    <t>0006XN</t>
  </si>
  <si>
    <t>AKSHAT AGARWAL</t>
  </si>
  <si>
    <t>SN_0006XN</t>
  </si>
  <si>
    <t>994439396</t>
  </si>
  <si>
    <t>Agarwal</t>
  </si>
  <si>
    <t>Akshat</t>
  </si>
  <si>
    <t>823801299</t>
  </si>
  <si>
    <t>tf048339</t>
  </si>
  <si>
    <t>Akshat Agarwal01/India/IBM</t>
  </si>
  <si>
    <t>000NQW709</t>
  </si>
  <si>
    <t>SN_000NQW</t>
  </si>
  <si>
    <t>Arigela Avanti/India/IBM</t>
  </si>
  <si>
    <t>Kayo Lourenco Goncalves da Costa2/Brazil/IBM</t>
  </si>
  <si>
    <t>Akshat.Agarwal@sprint.com</t>
  </si>
  <si>
    <t>Subash.Krishnamoorthy@sprint.com</t>
  </si>
  <si>
    <t>Agarwal, Akshat X</t>
  </si>
  <si>
    <t>YADA,RAFAEL X</t>
  </si>
  <si>
    <t>000NQW</t>
  </si>
  <si>
    <t>AVRD57709</t>
  </si>
  <si>
    <t>SN_AVRD57</t>
  </si>
  <si>
    <t>Subramanyam</t>
  </si>
  <si>
    <t>823801302</t>
  </si>
  <si>
    <t>056936709</t>
  </si>
  <si>
    <t>SN_056936</t>
  </si>
  <si>
    <t>Jena</t>
  </si>
  <si>
    <t>Sanjib</t>
  </si>
  <si>
    <t>823801301</t>
  </si>
  <si>
    <t>Sanjib K Jena1/India/IBM</t>
  </si>
  <si>
    <t>Ato</t>
  </si>
  <si>
    <t>Casio</t>
  </si>
  <si>
    <t>Docos</t>
  </si>
  <si>
    <t>Bueno</t>
  </si>
  <si>
    <t>Celestial</t>
  </si>
  <si>
    <t>Abano</t>
  </si>
  <si>
    <t>Evangelista</t>
  </si>
  <si>
    <t>C-RCR9897</t>
  </si>
  <si>
    <t>SN_C-RCR9</t>
  </si>
  <si>
    <t>994121712</t>
  </si>
  <si>
    <t>Hand</t>
  </si>
  <si>
    <t>Sean</t>
  </si>
  <si>
    <t>823801300</t>
  </si>
  <si>
    <t>ta630575</t>
  </si>
  <si>
    <t>Sean Hand/US/Contr/IBM</t>
  </si>
  <si>
    <t>AraC1as</t>
  </si>
  <si>
    <t>King</t>
  </si>
  <si>
    <t>Pella</t>
  </si>
  <si>
    <t>Palmes</t>
  </si>
  <si>
    <t>Regio</t>
  </si>
  <si>
    <t>Dupal</t>
  </si>
  <si>
    <t>Sean.Hand@sprint.com</t>
  </si>
  <si>
    <t>Viegas, Joao L</t>
  </si>
  <si>
    <t>Gupta, Nidhi K</t>
  </si>
  <si>
    <t>Hand, Sean R</t>
  </si>
  <si>
    <t>BOJJA, SUDHEER B</t>
  </si>
  <si>
    <t>SINHA, ABHISHEK X</t>
  </si>
  <si>
    <t>Vajrala, Chandra S</t>
  </si>
  <si>
    <t>KROTHAPALLI, SOUJANYA X</t>
  </si>
  <si>
    <t>Boveloni, Flavia E</t>
  </si>
  <si>
    <t>CHANDWADKAR, MOKSHADA X</t>
  </si>
  <si>
    <t>FONSECA, SAVIO X</t>
  </si>
  <si>
    <t>Cenal, Cliffordjohn X</t>
  </si>
  <si>
    <t>994490918</t>
  </si>
  <si>
    <t>Jena, Sanjib K</t>
  </si>
  <si>
    <t>HINGE, ASHWINI A</t>
  </si>
  <si>
    <t>Nayak, Van D</t>
  </si>
  <si>
    <t>Bandyopadhyay, Dishari X</t>
  </si>
  <si>
    <t>Pereira, Fernando M</t>
  </si>
  <si>
    <t>Masilamani, Arun N</t>
  </si>
  <si>
    <t>Faria, Edilson E</t>
  </si>
  <si>
    <t>ARAUJO, EDSON X</t>
  </si>
  <si>
    <t>Tejido, Jericko X</t>
  </si>
  <si>
    <t>Ferreira, Mario H</t>
  </si>
  <si>
    <t>Rodrigues, Kelsen X</t>
  </si>
  <si>
    <t>Bhujbal, Harshada X</t>
  </si>
  <si>
    <t>SILVA,JOCELEN C</t>
  </si>
  <si>
    <t>0003C6</t>
  </si>
  <si>
    <t>HARSHADA BHUJBAL</t>
  </si>
  <si>
    <t>MAHABOOB BASHA PAKKIR</t>
  </si>
  <si>
    <t>GONçALVES_DA_COSTA</t>
  </si>
  <si>
    <t>01284R</t>
  </si>
  <si>
    <t>ASHWINI HINGE</t>
  </si>
  <si>
    <t>03046E</t>
  </si>
  <si>
    <t>VAN NAYAK</t>
  </si>
  <si>
    <t>036631</t>
  </si>
  <si>
    <t>NIDHI GUPTA</t>
  </si>
  <si>
    <t>049603</t>
  </si>
  <si>
    <t>LEONARDO_VIEGAS</t>
  </si>
  <si>
    <t>056936</t>
  </si>
  <si>
    <t>SANJIB JENA</t>
  </si>
  <si>
    <t>087838</t>
  </si>
  <si>
    <t>ESTEVES_FARIA</t>
  </si>
  <si>
    <t>2G3729</t>
  </si>
  <si>
    <t>ST. CHARLES</t>
  </si>
  <si>
    <t>7D0624</t>
  </si>
  <si>
    <t>FONSECA</t>
  </si>
  <si>
    <t>AVE2MK</t>
  </si>
  <si>
    <t>ABHISHEK SINHA</t>
  </si>
  <si>
    <t>C18660</t>
  </si>
  <si>
    <t>BOLANO</t>
  </si>
  <si>
    <t>C-P4NY</t>
  </si>
  <si>
    <t>KOTLA,SREE LEKHA</t>
  </si>
  <si>
    <t>C-P5NV</t>
  </si>
  <si>
    <t>CHANDRA SEKHARA REDDY</t>
  </si>
  <si>
    <t>C-PE42</t>
  </si>
  <si>
    <t>VYDANA,MEHANA</t>
  </si>
  <si>
    <t>C-RCR9</t>
  </si>
  <si>
    <t>HAND,SEAN</t>
  </si>
  <si>
    <t>LVDNMB</t>
  </si>
  <si>
    <t>ARAUJO JUNIOR</t>
  </si>
  <si>
    <t>LVHKRK</t>
  </si>
  <si>
    <t>P101C7</t>
  </si>
  <si>
    <t>VILLANUEVA JR., BRAULIO</t>
  </si>
  <si>
    <t>P101EW</t>
  </si>
  <si>
    <t>TEJIDO, JERICKO</t>
  </si>
  <si>
    <t>001092631</t>
  </si>
  <si>
    <t>SN_001092</t>
  </si>
  <si>
    <t>994392847</t>
  </si>
  <si>
    <t>Gonuguntla</t>
  </si>
  <si>
    <t>ay447055</t>
  </si>
  <si>
    <t>Subramanyam G 777/India/Contr/IBM</t>
  </si>
  <si>
    <t>gn594413</t>
  </si>
  <si>
    <t>000NQM709</t>
  </si>
  <si>
    <t>SN_000NQM</t>
  </si>
  <si>
    <t>Subramanyam.Gonugunpla@sprint.com</t>
  </si>
  <si>
    <t>Sanjib.Jena@sprint.com</t>
  </si>
  <si>
    <t>Pereira, Victor A</t>
  </si>
  <si>
    <t>Ali, Syed X</t>
  </si>
  <si>
    <t>Gonuguntla, Subramanyam X</t>
  </si>
  <si>
    <t>Dalessandro, Tomas M</t>
  </si>
  <si>
    <t>Giraldo, Juan P</t>
  </si>
  <si>
    <t>Manivannan, Showndharyaa X</t>
  </si>
  <si>
    <t>Villanueva, Braulio X</t>
  </si>
  <si>
    <t>000NQM</t>
  </si>
  <si>
    <t>ARIGELA AVANTI</t>
  </si>
  <si>
    <t>001092</t>
  </si>
  <si>
    <t>058068</t>
  </si>
  <si>
    <t>MORAIS_PEREIRA</t>
  </si>
  <si>
    <t>06575V</t>
  </si>
  <si>
    <t>SYEDALI S</t>
  </si>
  <si>
    <t>3J5652</t>
  </si>
  <si>
    <t>MANIVANNAN</t>
  </si>
  <si>
    <t>7A2874</t>
  </si>
  <si>
    <t>GIRALDO</t>
  </si>
  <si>
    <t>000J8W709</t>
  </si>
  <si>
    <t>SN_000J8W</t>
  </si>
  <si>
    <t>994247656</t>
  </si>
  <si>
    <t>Anchan</t>
  </si>
  <si>
    <t>823801306</t>
  </si>
  <si>
    <t>ha482101</t>
  </si>
  <si>
    <t>Deepa Anchan/India/IBM</t>
  </si>
  <si>
    <t>Pakkir</t>
  </si>
  <si>
    <t>Mahaboob Basha Pakkir/India/IBM</t>
  </si>
  <si>
    <t>01424E709</t>
  </si>
  <si>
    <t>SN_01424E</t>
  </si>
  <si>
    <t>994806545</t>
  </si>
  <si>
    <t>Kunder</t>
  </si>
  <si>
    <t>Veena</t>
  </si>
  <si>
    <t>823801305</t>
  </si>
  <si>
    <t>xx202581</t>
  </si>
  <si>
    <t>Veena G Kunder/India/IBM</t>
  </si>
  <si>
    <t>AVRESF709</t>
  </si>
  <si>
    <t>SN_AVRESF</t>
  </si>
  <si>
    <t>994057715</t>
  </si>
  <si>
    <t>Modalavalasa</t>
  </si>
  <si>
    <t>823801304</t>
  </si>
  <si>
    <t>jo757126</t>
  </si>
  <si>
    <t>Dunn Pierre Labao/Philippines/IBM</t>
  </si>
  <si>
    <t>Deepa.Anchan@sprint.com</t>
  </si>
  <si>
    <t>Veena.Kunder@sprint.com</t>
  </si>
  <si>
    <t>Satish.Modalavalasa@sprint.com</t>
  </si>
  <si>
    <t>9A7161</t>
  </si>
  <si>
    <t>MCNIFF</t>
  </si>
  <si>
    <t>AVRD57</t>
  </si>
  <si>
    <t>SUBRAMANYAM GONUGUNTLA</t>
  </si>
  <si>
    <t>01891P709</t>
  </si>
  <si>
    <t>SN_01891P</t>
  </si>
  <si>
    <t>Malla</t>
  </si>
  <si>
    <t>Vatsalya</t>
  </si>
  <si>
    <t>823801308</t>
  </si>
  <si>
    <t>Malla Vatsalya/India/IBM</t>
  </si>
  <si>
    <t>134411818</t>
  </si>
  <si>
    <t>SN_134411</t>
  </si>
  <si>
    <t>994305352</t>
  </si>
  <si>
    <t>Alto</t>
  </si>
  <si>
    <t>823801309</t>
  </si>
  <si>
    <t>qh220714</t>
  </si>
  <si>
    <t>Alexander S Alto/Philippines/IBM</t>
  </si>
  <si>
    <t>Alexander.Alto@sprint.com</t>
  </si>
  <si>
    <t>01891P</t>
  </si>
  <si>
    <t>VATSALYA MALLA</t>
  </si>
  <si>
    <t>02267O709</t>
  </si>
  <si>
    <t>02267O</t>
  </si>
  <si>
    <t>KRITI SHRIDHAR</t>
  </si>
  <si>
    <t>RAJASHEKARREDDY ANNAPURED</t>
  </si>
  <si>
    <t>134411</t>
  </si>
  <si>
    <t>ALEXANDER S ALTO</t>
  </si>
  <si>
    <t>Modalavalasa, Satish X</t>
  </si>
  <si>
    <t>994342155</t>
  </si>
  <si>
    <t>Malla, Vatsalya X</t>
  </si>
  <si>
    <t>Mcniff, Richard F</t>
  </si>
  <si>
    <t>102996</t>
  </si>
  <si>
    <t>BASTING_JUNIOR</t>
  </si>
  <si>
    <t>03223B709</t>
  </si>
  <si>
    <t>SN_03223B</t>
  </si>
  <si>
    <t>Bhuyan</t>
  </si>
  <si>
    <t>Sabyasachi</t>
  </si>
  <si>
    <t>823801316</t>
  </si>
  <si>
    <t>Sabyasachi Bhuyan1/India/IBM</t>
  </si>
  <si>
    <t>994143699</t>
  </si>
  <si>
    <t>Gode</t>
  </si>
  <si>
    <t>823801314</t>
  </si>
  <si>
    <t>ov344527</t>
  </si>
  <si>
    <t>0656C0709</t>
  </si>
  <si>
    <t>SN_0656C0</t>
  </si>
  <si>
    <t>994941407</t>
  </si>
  <si>
    <t>Malar</t>
  </si>
  <si>
    <t>Iswarya</t>
  </si>
  <si>
    <t>823801311</t>
  </si>
  <si>
    <t>mi742314</t>
  </si>
  <si>
    <t>Iswarya R34/India/IBM</t>
  </si>
  <si>
    <t>dg660327</t>
  </si>
  <si>
    <t>01705P709</t>
  </si>
  <si>
    <t>SN_01705P</t>
  </si>
  <si>
    <t>994019615</t>
  </si>
  <si>
    <t>Pedavalli</t>
  </si>
  <si>
    <t>Ashok</t>
  </si>
  <si>
    <t>823801313</t>
  </si>
  <si>
    <t>mt182019</t>
  </si>
  <si>
    <t>Ashok Pedavalli/India/IBM</t>
  </si>
  <si>
    <t>001345631</t>
  </si>
  <si>
    <t>SN_001345</t>
  </si>
  <si>
    <t>P1008H818</t>
  </si>
  <si>
    <t>SN_P1008H</t>
  </si>
  <si>
    <t>994955463</t>
  </si>
  <si>
    <t>Isabelo</t>
  </si>
  <si>
    <t>823801315</t>
  </si>
  <si>
    <t>Jerome Isabelo Felipe Ii/Philippines/IBM</t>
  </si>
  <si>
    <t>001349631</t>
  </si>
  <si>
    <t>SN_001349</t>
  </si>
  <si>
    <t>Rodrigo Fronza1/Brazil/IBM</t>
  </si>
  <si>
    <t>SN_02267O</t>
  </si>
  <si>
    <t>994584755</t>
  </si>
  <si>
    <t>Shridhar</t>
  </si>
  <si>
    <t>Kriti</t>
  </si>
  <si>
    <t>823801312</t>
  </si>
  <si>
    <t>vf078256</t>
  </si>
  <si>
    <t>Kriti Shridhar/India/IBM</t>
  </si>
  <si>
    <t>Prakash.Gode@sprint.com</t>
  </si>
  <si>
    <t>Iswarya.Malar@sprint.com</t>
  </si>
  <si>
    <t>Vatsalya.Malla@sprint.com</t>
  </si>
  <si>
    <t>Ashok.Pedavalli@sprint.com</t>
  </si>
  <si>
    <t>Kriti.Shridhar@sprint.com</t>
  </si>
  <si>
    <t>01424E</t>
  </si>
  <si>
    <t>VEENA KUNDER</t>
  </si>
  <si>
    <t>01705P</t>
  </si>
  <si>
    <t>ASHOK PEDAVALLI</t>
  </si>
  <si>
    <t>03223B</t>
  </si>
  <si>
    <t>SABYASACHI BHUYAN</t>
  </si>
  <si>
    <t>0656C0</t>
  </si>
  <si>
    <t>ISWARYA R</t>
  </si>
  <si>
    <t>UMA BAI K</t>
  </si>
  <si>
    <t>AVRESF</t>
  </si>
  <si>
    <t>SATISH MODALAVALASA</t>
  </si>
  <si>
    <t>Pedavalli, Ashok X</t>
  </si>
  <si>
    <t>Alto, Alexander S</t>
  </si>
  <si>
    <t>Shridhar, Kriti X</t>
  </si>
  <si>
    <t>Kunder, Veena X</t>
  </si>
  <si>
    <t>Malar, Iswarya X</t>
  </si>
  <si>
    <t>994983721</t>
  </si>
  <si>
    <t>Bhuyan, Sabyasachi X</t>
  </si>
  <si>
    <t>BASTING,ROBERTO J</t>
  </si>
  <si>
    <t>Bhuyan, Sabyasachi X - on-boarding in progress as per Perc 01/08/2020</t>
  </si>
  <si>
    <t>vv895921</t>
  </si>
  <si>
    <t>125126709</t>
  </si>
  <si>
    <t>SN_125126</t>
  </si>
  <si>
    <t>994545524</t>
  </si>
  <si>
    <t>Kannikeswaran</t>
  </si>
  <si>
    <t>Charulatha</t>
  </si>
  <si>
    <t>823801319</t>
  </si>
  <si>
    <t>Charulatha Kannikeswaran/India/IBM</t>
  </si>
  <si>
    <t>00196K709</t>
  </si>
  <si>
    <t>SN_00196K</t>
  </si>
  <si>
    <t>994334323</t>
  </si>
  <si>
    <t>Maruthi</t>
  </si>
  <si>
    <t>823801320</t>
  </si>
  <si>
    <t>gd334955</t>
  </si>
  <si>
    <t>Mohanmaruthi R1/India/IBM</t>
  </si>
  <si>
    <t>C-RGC4897</t>
  </si>
  <si>
    <t>SN_C-RGC4</t>
  </si>
  <si>
    <t>Prakash Gode/US/Contr/IBM</t>
  </si>
  <si>
    <t>P101N8818</t>
  </si>
  <si>
    <t>SN_P101N8</t>
  </si>
  <si>
    <t>994282043</t>
  </si>
  <si>
    <t>Madiano</t>
  </si>
  <si>
    <t>Franz</t>
  </si>
  <si>
    <t>823801317</t>
  </si>
  <si>
    <t>ep506260</t>
  </si>
  <si>
    <t>Franz Madiano/Philippines/IBM</t>
  </si>
  <si>
    <t>001469631</t>
  </si>
  <si>
    <t>SN_001469</t>
  </si>
  <si>
    <t>994252451</t>
  </si>
  <si>
    <t>Mesquita</t>
  </si>
  <si>
    <t>Washington</t>
  </si>
  <si>
    <t>823801318</t>
  </si>
  <si>
    <t>jb397485</t>
  </si>
  <si>
    <t>Washington Luis de Oliveira Mesquita Junior/Brazil/IBM</t>
  </si>
  <si>
    <t>4J6531897</t>
  </si>
  <si>
    <t>SN_4J6531</t>
  </si>
  <si>
    <t>Preeti Sinha/US/IBM</t>
  </si>
  <si>
    <t>Sabyasachi.Bhuyan@sprint.com</t>
  </si>
  <si>
    <t>Maruthi.Mohan@sprint.com</t>
  </si>
  <si>
    <t>Franz.Madiano@sprint.com</t>
  </si>
  <si>
    <t>Washington.Mesquita@sprint.com</t>
  </si>
  <si>
    <t>Batista, Nathalia R</t>
  </si>
  <si>
    <t>Gode, Prakash N</t>
  </si>
  <si>
    <t>Mizael, Davidson O</t>
  </si>
  <si>
    <t>Anchan, Deepa X</t>
  </si>
  <si>
    <t>Madiano, Franz X</t>
  </si>
  <si>
    <t>Mohan, Maruthi X</t>
  </si>
  <si>
    <t>Silva, Tainah M</t>
  </si>
  <si>
    <t>Kabbas, Joulian M</t>
  </si>
  <si>
    <t>Gopalam, Saikrishna X</t>
  </si>
  <si>
    <t>Kannikeswaran, Charulatha X</t>
  </si>
  <si>
    <t>Pereira, Fabiano H</t>
  </si>
  <si>
    <t>CRESTE, GUILHERME A</t>
  </si>
  <si>
    <t>PERRI, CARLOS S</t>
  </si>
  <si>
    <t>Felipe, Jerome I</t>
  </si>
  <si>
    <t>000J8W</t>
  </si>
  <si>
    <t>DEEPA ANCHAN</t>
  </si>
  <si>
    <t>001345</t>
  </si>
  <si>
    <t>MOREIRA_D_ALESSANDRO</t>
  </si>
  <si>
    <t>001349</t>
  </si>
  <si>
    <t>FRONZA</t>
  </si>
  <si>
    <t>00196K</t>
  </si>
  <si>
    <t>MOHAN MARUTHI</t>
  </si>
  <si>
    <t>014069</t>
  </si>
  <si>
    <t>DE_ALMEIDA_SILVA_CRESTE</t>
  </si>
  <si>
    <t>047480</t>
  </si>
  <si>
    <t>DE_OLIVEIRA_MIZAEL</t>
  </si>
  <si>
    <t>093099</t>
  </si>
  <si>
    <t>112555</t>
  </si>
  <si>
    <t>MARTINS_DA_SILVA</t>
  </si>
  <si>
    <t>120496</t>
  </si>
  <si>
    <t>SOUZA_PERRI</t>
  </si>
  <si>
    <t>125126</t>
  </si>
  <si>
    <t>CHARULATHA KANNIKESWARAN</t>
  </si>
  <si>
    <t>C-R3CR</t>
  </si>
  <si>
    <t>GOPALAM, SAIKRISHNA</t>
  </si>
  <si>
    <t>P1008H</t>
  </si>
  <si>
    <t>FELIPE, JEROME ISABELO M</t>
  </si>
  <si>
    <t>P101N8</t>
  </si>
  <si>
    <t>FRANZ MADIANO</t>
  </si>
  <si>
    <t>4J6531</t>
  </si>
  <si>
    <t>ww725886</t>
  </si>
  <si>
    <t>00851Z709</t>
  </si>
  <si>
    <t>SN_00851Z</t>
  </si>
  <si>
    <t>994747116</t>
  </si>
  <si>
    <t>Walimbe</t>
  </si>
  <si>
    <t>Kunal</t>
  </si>
  <si>
    <t>Sharad</t>
  </si>
  <si>
    <t>823801322</t>
  </si>
  <si>
    <t>qx678571</t>
  </si>
  <si>
    <t>Kunal Walimbe/India/IBM</t>
  </si>
  <si>
    <t>P101HH818</t>
  </si>
  <si>
    <t>SN_P101HH</t>
  </si>
  <si>
    <t>994371338</t>
  </si>
  <si>
    <t>Caranay</t>
  </si>
  <si>
    <t>Basa</t>
  </si>
  <si>
    <t>823801325</t>
  </si>
  <si>
    <t>John Caranay/Philippines/IBM</t>
  </si>
  <si>
    <t>136002818</t>
  </si>
  <si>
    <t>SN_136002</t>
  </si>
  <si>
    <t>994711733</t>
  </si>
  <si>
    <t>Clemente</t>
  </si>
  <si>
    <t>Rose Anne</t>
  </si>
  <si>
    <t>823801326</t>
  </si>
  <si>
    <t>Rose Anne P Clemente/Philippines/IBM</t>
  </si>
  <si>
    <t>Charulatha.Kannikeswaran@sprint.com</t>
  </si>
  <si>
    <t>Kunal.Walimbe@sprint.com</t>
  </si>
  <si>
    <t>001469</t>
  </si>
  <si>
    <t>DE_OLIVEIRA_MESQUITA_JUNI</t>
  </si>
  <si>
    <t>00851Z</t>
  </si>
  <si>
    <t>KUNAL WALIMBE</t>
  </si>
  <si>
    <t>04914W709</t>
  </si>
  <si>
    <t>04914W</t>
  </si>
  <si>
    <t>SAILAJA UPPALAPATI</t>
  </si>
  <si>
    <t>101534</t>
  </si>
  <si>
    <t>AFONSECA_DE_MATOS</t>
  </si>
  <si>
    <t>116068</t>
  </si>
  <si>
    <t>FREITAS</t>
  </si>
  <si>
    <t>SINHA</t>
  </si>
  <si>
    <t>C-RGC4</t>
  </si>
  <si>
    <t>GODE, PRAKASH</t>
  </si>
  <si>
    <t>SN_04914W</t>
  </si>
  <si>
    <t>Zavala, Norma P</t>
  </si>
  <si>
    <t>Mesquita, Washington O</t>
  </si>
  <si>
    <t>Tolentino, Samuel S</t>
  </si>
  <si>
    <t>Doddapaneni, Vijaya X</t>
  </si>
  <si>
    <t>FREITAS, JEFFERSON X</t>
  </si>
  <si>
    <t>Walimbe, Kunal S</t>
  </si>
  <si>
    <t>MATOS, PEDRO H</t>
  </si>
  <si>
    <t>Good</t>
  </si>
  <si>
    <t>With Variance</t>
  </si>
  <si>
    <t>CTE02-07</t>
  </si>
  <si>
    <t>ILC02-07</t>
  </si>
  <si>
    <t>VAR02-07</t>
  </si>
  <si>
    <t>CHECK02-07</t>
  </si>
  <si>
    <t>No</t>
  </si>
  <si>
    <t>Count of Resources with 0 ILC CTE</t>
  </si>
  <si>
    <t>(All)</t>
  </si>
  <si>
    <t>Zero ILC CTE Entry?</t>
  </si>
  <si>
    <t>000MCL709</t>
  </si>
  <si>
    <t>SN_000MCL</t>
  </si>
  <si>
    <t>994010747</t>
  </si>
  <si>
    <t>Patra</t>
  </si>
  <si>
    <t>Aishwarya</t>
  </si>
  <si>
    <t>823801329</t>
  </si>
  <si>
    <t>uu697989</t>
  </si>
  <si>
    <t>Aishwarya Patra/India/IBM</t>
  </si>
  <si>
    <t>dx160495</t>
  </si>
  <si>
    <t>P101NS818</t>
  </si>
  <si>
    <t>SN_P101NS</t>
  </si>
  <si>
    <t>994716450</t>
  </si>
  <si>
    <t>Marie Anthonette</t>
  </si>
  <si>
    <t>823801324</t>
  </si>
  <si>
    <t>qk256859</t>
  </si>
  <si>
    <t>Marie Anthonette Tan/Philippines/IBM</t>
  </si>
  <si>
    <t>994311048</t>
  </si>
  <si>
    <t>Uppalapati</t>
  </si>
  <si>
    <t>Sailaja</t>
  </si>
  <si>
    <t>823801327</t>
  </si>
  <si>
    <t>zn330505</t>
  </si>
  <si>
    <t>Sailaja Uppalapati/India/IBM</t>
  </si>
  <si>
    <t>Aishwarya.Patra@sprint.com</t>
  </si>
  <si>
    <t>John.Caranay@sprint.com</t>
  </si>
  <si>
    <t>Marieanthonette.Tan@sprint.com</t>
  </si>
  <si>
    <t>Sailaja.Uppalapati@sprint.com</t>
  </si>
  <si>
    <t>Uppalapati, Sailaja X</t>
  </si>
  <si>
    <t>Clemente, Roseanne P</t>
  </si>
  <si>
    <t>Francisco, Gerald D</t>
  </si>
  <si>
    <t>RAMOS,JEFFERSON R</t>
  </si>
  <si>
    <t>099453</t>
  </si>
  <si>
    <t>RANGEL_RAMOS</t>
  </si>
  <si>
    <t>136002</t>
  </si>
  <si>
    <t>ROSE ANNE CLEMENTE</t>
  </si>
  <si>
    <t>C-LXM5</t>
  </si>
  <si>
    <t>VIJAYA,</t>
  </si>
  <si>
    <t>Row Labels</t>
  </si>
  <si>
    <t>Column Labels</t>
  </si>
  <si>
    <t>(Multiple Items)</t>
  </si>
  <si>
    <t>000PWN709</t>
  </si>
  <si>
    <t>SN_000PWN</t>
  </si>
  <si>
    <t>994835291</t>
  </si>
  <si>
    <t>Tauseef</t>
  </si>
  <si>
    <t>823801334</t>
  </si>
  <si>
    <t>uy804925</t>
  </si>
  <si>
    <t>Tauseef Ahamed29/India/IBM</t>
  </si>
  <si>
    <t>06615W709</t>
  </si>
  <si>
    <t>SN_06615W</t>
  </si>
  <si>
    <t>Badugu</t>
  </si>
  <si>
    <t>823801328</t>
  </si>
  <si>
    <t>Sravani Badugu19/India/IBM</t>
  </si>
  <si>
    <t>994845859</t>
  </si>
  <si>
    <t>Bhavani</t>
  </si>
  <si>
    <t>823801330</t>
  </si>
  <si>
    <t>bp275896</t>
  </si>
  <si>
    <t>00517P709</t>
  </si>
  <si>
    <t>SN_00517P</t>
  </si>
  <si>
    <t>Ganti</t>
  </si>
  <si>
    <t>Lavanya</t>
  </si>
  <si>
    <t>823801331</t>
  </si>
  <si>
    <t>Lavanya Ganti/India/IBM</t>
  </si>
  <si>
    <t>103266631</t>
  </si>
  <si>
    <t>SN_103266</t>
  </si>
  <si>
    <t>994004200</t>
  </si>
  <si>
    <t>Ramalho</t>
  </si>
  <si>
    <t>Alessandro</t>
  </si>
  <si>
    <t>823801333</t>
  </si>
  <si>
    <t>ei230546</t>
  </si>
  <si>
    <t>Alessandro David Ramalho/Brazil/IBM</t>
  </si>
  <si>
    <t>06005W709</t>
  </si>
  <si>
    <t>SN_06005W</t>
  </si>
  <si>
    <t>994742784</t>
  </si>
  <si>
    <t>Suleman</t>
  </si>
  <si>
    <t>Arif</t>
  </si>
  <si>
    <t>823801332</t>
  </si>
  <si>
    <t>qg730207</t>
  </si>
  <si>
    <t>Arif Suleman176/India/IBM</t>
  </si>
  <si>
    <t>000E3P709</t>
  </si>
  <si>
    <t>SN_000E3P</t>
  </si>
  <si>
    <t>994342680</t>
  </si>
  <si>
    <t>Suragani</t>
  </si>
  <si>
    <t>Purna Chandra</t>
  </si>
  <si>
    <t>823801335</t>
  </si>
  <si>
    <t>Purna Chandra Rao Suragani/India/IBM</t>
  </si>
  <si>
    <t>001565631</t>
  </si>
  <si>
    <t>SN_001565</t>
  </si>
  <si>
    <t>Joulian Kabbas1/Brazil/IBM</t>
  </si>
  <si>
    <t>4J6795897</t>
  </si>
  <si>
    <t>SN_4J6795</t>
  </si>
  <si>
    <t>Ravi T Kolachalam/US/IBM</t>
  </si>
  <si>
    <t>Tauseef.Ahamed@sprint.com</t>
  </si>
  <si>
    <t>Leela.B.Balabadruni@sprint.com</t>
  </si>
  <si>
    <t>alessandro.ramlho@sprint.com</t>
  </si>
  <si>
    <t>arif.suleman@sprint.com</t>
  </si>
  <si>
    <t>994157645</t>
  </si>
  <si>
    <t>Badugu, Sravani X</t>
  </si>
  <si>
    <t>994173743</t>
  </si>
  <si>
    <t>Ganti, Lavanya X</t>
  </si>
  <si>
    <t>Suragani, Purnachandra X</t>
  </si>
  <si>
    <t>Caranay, John B</t>
  </si>
  <si>
    <t>Balabadruni, Leela B</t>
  </si>
  <si>
    <t>2020-02-04-04.27.19.415557</t>
  </si>
  <si>
    <t>2020-02-03-22.31.04.464246</t>
  </si>
  <si>
    <t>2020-02-02-23.11.05.055359</t>
  </si>
  <si>
    <t>2020-02-05-06.48.27.684938</t>
  </si>
  <si>
    <t>2020-02-03-02.27.58.979555</t>
  </si>
  <si>
    <t>2020-02-03-06.33.12.173331</t>
  </si>
  <si>
    <t>2020-02-03-06.33.12.206848</t>
  </si>
  <si>
    <t>2020-02-03-22.33.11.720878</t>
  </si>
  <si>
    <t>2020-02-02-20.13.36.295147</t>
  </si>
  <si>
    <t>2020-02-03-04.37.22.681730</t>
  </si>
  <si>
    <t>2020-02-04-00.23.50.098006</t>
  </si>
  <si>
    <t>2020-02-03-22.19.45.454778</t>
  </si>
  <si>
    <t>2020-02-03-03.00.12.997955</t>
  </si>
  <si>
    <t>2020-02-06-00.56.48.495161</t>
  </si>
  <si>
    <t>2020-02-06-00.56.48.510413</t>
  </si>
  <si>
    <t>2020-02-03-05.24.57.849770</t>
  </si>
  <si>
    <t>2020-02-03-23.25.39.310160</t>
  </si>
  <si>
    <t>2020-02-02-22.30.04.010314</t>
  </si>
  <si>
    <t>2020-02-02-22.30.04.015230</t>
  </si>
  <si>
    <t>2020-02-03-00.58.16.719195</t>
  </si>
  <si>
    <t>2020-02-03-00.15.14.783650</t>
  </si>
  <si>
    <t>2020-02-03-22.14.04.340989</t>
  </si>
  <si>
    <t>2020-02-03-22.17.52.385467</t>
  </si>
  <si>
    <t>2020-02-03-07.52.34.329560</t>
  </si>
  <si>
    <t>2020-02-02-23.22.35.859723</t>
  </si>
  <si>
    <t>2020-02-05-09.49.41.424645</t>
  </si>
  <si>
    <t>2020-02-03-00.30.27.967743</t>
  </si>
  <si>
    <t>2020-02-04-00.27.56.760189</t>
  </si>
  <si>
    <t>2020-02-04-00.27.56.764270</t>
  </si>
  <si>
    <t>2020-02-02-23.23.06.146646</t>
  </si>
  <si>
    <t>2020-02-06-01.53.19.083003</t>
  </si>
  <si>
    <t>2020-02-06-01.53.19.097299</t>
  </si>
  <si>
    <t>2020-02-02-23.43.26.261342</t>
  </si>
  <si>
    <t>2020-02-04-03.36.09.959500</t>
  </si>
  <si>
    <t>2020-02-04-04.13.21.855928</t>
  </si>
  <si>
    <t>2020-02-04-04.13.21.880511</t>
  </si>
  <si>
    <t>2020-02-05-08.13.06.823647</t>
  </si>
  <si>
    <t>2020-02-05-08.13.06.839673</t>
  </si>
  <si>
    <t>2020-02-05-08.13.06.849203</t>
  </si>
  <si>
    <t>2020-02-05-08.13.06.853327</t>
  </si>
  <si>
    <t>2020-02-03-05.44.44.838429</t>
  </si>
  <si>
    <t>2020-02-02-11.55.54.323617</t>
  </si>
  <si>
    <t>2020-02-03-23.07.36.931840</t>
  </si>
  <si>
    <t>2020-02-04-14.44.40.286798</t>
  </si>
  <si>
    <t>2020-02-03-05.14.04.093292</t>
  </si>
  <si>
    <t>2020-02-03-05.14.04.104853</t>
  </si>
  <si>
    <t>2020-02-04-03.08.29.060108</t>
  </si>
  <si>
    <t>2020-02-03-23.01.17.986673</t>
  </si>
  <si>
    <t>2020-02-03-23.01.18.014368</t>
  </si>
  <si>
    <t>2020-02-03-00.07.23.455731</t>
  </si>
  <si>
    <t>2020-02-03-00.15.42.486712</t>
  </si>
  <si>
    <t>2020-02-02-00.09.08.741560</t>
  </si>
  <si>
    <t>000E3P</t>
  </si>
  <si>
    <t>PURNA CHANDRA RAO SURAGAN</t>
  </si>
  <si>
    <t>2020-02-05-22.50.46.007340</t>
  </si>
  <si>
    <t>2020-02-05-22.59.40.530645</t>
  </si>
  <si>
    <t>2020-02-06-22.55.07.094309</t>
  </si>
  <si>
    <t>2020-02-03-05.07.25.563420</t>
  </si>
  <si>
    <t>2020-02-03-04.43.38.994550</t>
  </si>
  <si>
    <t>2020-02-03-04.42.53.191533</t>
  </si>
  <si>
    <t>2020-02-03-02.01.59.474638</t>
  </si>
  <si>
    <t>2020-02-04-23.10.19.818091</t>
  </si>
  <si>
    <t>2020-02-03-03.12.56.163598</t>
  </si>
  <si>
    <t>2020-02-03-22.51.03.278607</t>
  </si>
  <si>
    <t>2020-02-03-07.32.48.803789</t>
  </si>
  <si>
    <t>2020-02-05-00.30.28.469694</t>
  </si>
  <si>
    <t>2020-02-02-21.45.41.010625</t>
  </si>
  <si>
    <t>2020-02-05-08.10.53.719307</t>
  </si>
  <si>
    <t>2020-02-03-13.53.38.550868</t>
  </si>
  <si>
    <t>2020-02-02-23.56.44.395251</t>
  </si>
  <si>
    <t>2020-02-02-23.56.44.410288</t>
  </si>
  <si>
    <t>2020-02-02-23.56.44.414278</t>
  </si>
  <si>
    <t>2020-02-03-09.44.36.126976</t>
  </si>
  <si>
    <t>2020-02-04-12.17.12.048881</t>
  </si>
  <si>
    <t>2020-02-05-06.33.47.572707</t>
  </si>
  <si>
    <t>2020-02-03-05.29.39.829857</t>
  </si>
  <si>
    <t>2020-02-05-13.44.38.426593</t>
  </si>
  <si>
    <t>2020-02-03-21.57.13.914686</t>
  </si>
  <si>
    <t>2020-02-04-02.05.03.856222</t>
  </si>
  <si>
    <t>2020-02-05-02.22.05.069902</t>
  </si>
  <si>
    <t>2020-02-05-02.22.05.079959</t>
  </si>
  <si>
    <t>2020-02-03-00.54.12.647032</t>
  </si>
  <si>
    <t>2020-02-04-05.58.01.241093</t>
  </si>
  <si>
    <t>2020-02-03-06.16.30.707553</t>
  </si>
  <si>
    <t>2020-02-03-06.16.30.723200</t>
  </si>
  <si>
    <t>2020-02-03-22.15.14.501575</t>
  </si>
  <si>
    <t>2020-02-03-23.48.46.872260</t>
  </si>
  <si>
    <t>2020-02-03-06.31.43.145566</t>
  </si>
  <si>
    <t>2020-02-03-00.59.00.970552</t>
  </si>
  <si>
    <t>2020-02-03-21.59.06.887706</t>
  </si>
  <si>
    <t>2020-02-03-21.59.06.897980</t>
  </si>
  <si>
    <t>2020-02-07-02.32.18.424346</t>
  </si>
  <si>
    <t>2020-02-07-02.32.18.499412</t>
  </si>
  <si>
    <t>2020-02-05-15.03.08.437684</t>
  </si>
  <si>
    <t>2020-02-02-23.20.43.713966</t>
  </si>
  <si>
    <t>2020-02-03-21.51.22.843225</t>
  </si>
  <si>
    <t>2020-02-02-21.11.36.439190</t>
  </si>
  <si>
    <t>2020-02-02-22.43.35.827519</t>
  </si>
  <si>
    <t>2020-02-03-07.17.17.317986</t>
  </si>
  <si>
    <t>2020-02-03-03.59.29.365261</t>
  </si>
  <si>
    <t>00517P</t>
  </si>
  <si>
    <t>LAVANYA GANTI</t>
  </si>
  <si>
    <t>2020-02-05-22.06.57.929135</t>
  </si>
  <si>
    <t>2020-02-03-09.30.06.735363</t>
  </si>
  <si>
    <t>2020-02-03-00.44.18.817866</t>
  </si>
  <si>
    <t>2020-02-03-22.37.04.308430</t>
  </si>
  <si>
    <t>2020-02-04-16.58.06.618224</t>
  </si>
  <si>
    <t>2020-02-03-08.13.27.567781</t>
  </si>
  <si>
    <t>2020-02-06-13.13.08.772549</t>
  </si>
  <si>
    <t>2020-02-06-13.13.08.815005</t>
  </si>
  <si>
    <t>2020-02-04-08.33.15.508566</t>
  </si>
  <si>
    <t>2020-02-04-08.33.15.545174</t>
  </si>
  <si>
    <t>2020-02-03-23.07.56.228176</t>
  </si>
  <si>
    <t>2020-02-03-06.36.00.163599</t>
  </si>
  <si>
    <t>2020-02-03-06.36.23.804722</t>
  </si>
  <si>
    <t>2020-02-03-06.36.23.808954</t>
  </si>
  <si>
    <t>2020-02-03-06.36.23.815548</t>
  </si>
  <si>
    <t>2020-02-04-07.52.19.485958</t>
  </si>
  <si>
    <t>2020-02-04-07.52.19.505167</t>
  </si>
  <si>
    <t>2020-02-03-21.44.39.879027</t>
  </si>
  <si>
    <t>2020-02-07-07.52.42.359683</t>
  </si>
  <si>
    <t>2020-02-07-07.52.42.376021</t>
  </si>
  <si>
    <t>2020-02-02-22.55.48.234233</t>
  </si>
  <si>
    <t>2020-02-05-02.30.50.450807</t>
  </si>
  <si>
    <t>2020-02-03-23.43.46.418252</t>
  </si>
  <si>
    <t>2020-02-05-16.11.17.878065</t>
  </si>
  <si>
    <t>2020-02-03-21.42.26.459685</t>
  </si>
  <si>
    <t>2020-02-03-02.09.18.807708</t>
  </si>
  <si>
    <t>2020-02-02-21.44.45.951671</t>
  </si>
  <si>
    <t>2020-02-02-08.53.54.668039</t>
  </si>
  <si>
    <t>2020-02-05-16.42.56.539073</t>
  </si>
  <si>
    <t>2020-02-05-16.42.56.557606</t>
  </si>
  <si>
    <t>2020-02-03-17.07.21.993062</t>
  </si>
  <si>
    <t>2020-02-03-10.55.08.771270</t>
  </si>
  <si>
    <t>2020-02-05-02.01.48.587313</t>
  </si>
  <si>
    <t>2020-02-03-18.16.41.151505</t>
  </si>
  <si>
    <t>2020-02-07-05.41.36.691598</t>
  </si>
  <si>
    <t>2020-02-07-05.41.36.711103</t>
  </si>
  <si>
    <t>2020-02-04-02.17.45.783546</t>
  </si>
  <si>
    <t>2020-02-09-11.51.46.357286</t>
  </si>
  <si>
    <t>2020-02-09-11.51.46.372669</t>
  </si>
  <si>
    <t>2020-02-04-15.02.28.273408</t>
  </si>
  <si>
    <t>2020-02-04-05.19.25.725225</t>
  </si>
  <si>
    <t>2020-02-05-08.11.02.422455</t>
  </si>
  <si>
    <t>2020-02-02-22.58.32.696709</t>
  </si>
  <si>
    <t>2020-02-03-02.17.27.638211</t>
  </si>
  <si>
    <t>2020-02-03-01.01.57.207659</t>
  </si>
  <si>
    <t>2020-02-02-22.30.02.924636</t>
  </si>
  <si>
    <t>2020-02-02-22.30.02.935058</t>
  </si>
  <si>
    <t>2020-02-05-03.43.37.086267</t>
  </si>
  <si>
    <t>2020-02-05-03.43.37.099557</t>
  </si>
  <si>
    <t>2020-02-02-22.35.04.128887</t>
  </si>
  <si>
    <t>2020-02-04-21.15.18.528202</t>
  </si>
  <si>
    <t>2020-02-05-09.16.13.225792</t>
  </si>
  <si>
    <t>2020-02-03-00.34.43.984848</t>
  </si>
  <si>
    <t>2020-02-06-08.15.12.041614</t>
  </si>
  <si>
    <t>2020-02-06-08.15.12.067302</t>
  </si>
  <si>
    <t>2020-02-03-01.10.24.817405</t>
  </si>
  <si>
    <t>2020-02-03-01.10.57.078411</t>
  </si>
  <si>
    <t>2020-02-03-01.10.57.087698</t>
  </si>
  <si>
    <t>2020-02-03-05.57.38.265378</t>
  </si>
  <si>
    <t>2020-02-02-23.01.13.188148</t>
  </si>
  <si>
    <t>2020-02-05-03.53.30.915869</t>
  </si>
  <si>
    <t>2020-02-03-02.25.41.860566</t>
  </si>
  <si>
    <t>2020-02-07-07.08.28.491867</t>
  </si>
  <si>
    <t>2020-02-07-07.08.28.508792</t>
  </si>
  <si>
    <t>2020-02-03-00.18.47.241018</t>
  </si>
  <si>
    <t>2020-02-03-06.19.38.726341</t>
  </si>
  <si>
    <t>2020-02-03-03.55.57.741603</t>
  </si>
  <si>
    <t>2020-02-03-23.17.58.413901</t>
  </si>
  <si>
    <t>2020-02-03-23.41.18.936232</t>
  </si>
  <si>
    <t>2020-02-03-22.13.41.337797</t>
  </si>
  <si>
    <t>2020-02-06-07.34.35.467226</t>
  </si>
  <si>
    <t>2020-02-03-08.52.54.280422</t>
  </si>
  <si>
    <t>2020-02-03-00.34.27.018327</t>
  </si>
  <si>
    <t>2020-02-04-02.22.06.029685</t>
  </si>
  <si>
    <t>2020-02-04-02.22.06.044291</t>
  </si>
  <si>
    <t>2020-02-04-02.22.06.051292</t>
  </si>
  <si>
    <t>2020-02-04-01.19.47.389381</t>
  </si>
  <si>
    <t>2020-02-03-09.36.25.892629</t>
  </si>
  <si>
    <t>2020-02-02-15.14.39.733349</t>
  </si>
  <si>
    <t>2020-02-05-04.53.41.837924</t>
  </si>
  <si>
    <t>2020-02-03-09.25.23.955499</t>
  </si>
  <si>
    <t>2020-02-06-16.36.21.753003</t>
  </si>
  <si>
    <t>2020-02-06-16.36.21.788365</t>
  </si>
  <si>
    <t>2020-02-04-05.13.12.732038</t>
  </si>
  <si>
    <t>2020-02-07-00.21.59.861692</t>
  </si>
  <si>
    <t>2020-02-07-00.21.59.879708</t>
  </si>
  <si>
    <t>2020-02-02-03.43.59.440359</t>
  </si>
  <si>
    <t>2020-02-06-13.36.02.543274</t>
  </si>
  <si>
    <t>2020-02-03-01.17.30.403026</t>
  </si>
  <si>
    <t>2020-02-02-22.07.31.681095</t>
  </si>
  <si>
    <t>2020-02-04-03.33.52.570217</t>
  </si>
  <si>
    <t>2020-02-04-03.33.52.586844</t>
  </si>
  <si>
    <t>2020-02-04-05.52.04.333547</t>
  </si>
  <si>
    <t>2020-02-03-04.09.44.382580</t>
  </si>
  <si>
    <t>2020-02-03-03.45.18.363840</t>
  </si>
  <si>
    <t>2020-02-04-04.26.42.602375</t>
  </si>
  <si>
    <t>2020-02-06-06.00.16.198639</t>
  </si>
  <si>
    <t>2020-02-03-22.59.43.729893</t>
  </si>
  <si>
    <t>2020-02-02-22.44.21.086590</t>
  </si>
  <si>
    <t>2020-02-02-22.44.21.102997</t>
  </si>
  <si>
    <t>2020-02-03-21.42.04.923749</t>
  </si>
  <si>
    <t>2020-02-03-01.16.13.787857</t>
  </si>
  <si>
    <t>2020-02-03-01.43.13.878972</t>
  </si>
  <si>
    <t>2020-02-03-23.43.46.917293</t>
  </si>
  <si>
    <t>2020-02-05-04.43.25.989686</t>
  </si>
  <si>
    <t>2020-02-05-04.44.07.847060</t>
  </si>
  <si>
    <t>2020-02-05-04.44.07.855665</t>
  </si>
  <si>
    <t>2020-02-05-04.44.07.865129</t>
  </si>
  <si>
    <t>2020-02-04-14.46.05.574933</t>
  </si>
  <si>
    <t>2020-02-03-11.25.52.015913</t>
  </si>
  <si>
    <t>2020-02-03-11.25.52.020559</t>
  </si>
  <si>
    <t>2020-02-03-03.24.29.249773</t>
  </si>
  <si>
    <t>2020-02-02-22.36.23.957739</t>
  </si>
  <si>
    <t>2020-02-04-00.50.46.710659</t>
  </si>
  <si>
    <t>2020-02-02-21.49.34.254933</t>
  </si>
  <si>
    <t>2020-02-04-00.07.03.548757</t>
  </si>
  <si>
    <t>2020-02-03-05.56.32.664421</t>
  </si>
  <si>
    <t>2020-02-03-05.57.03.457315</t>
  </si>
  <si>
    <t>2020-02-03-05.57.03.467572</t>
  </si>
  <si>
    <t>2020-02-04-19.35.38.428972</t>
  </si>
  <si>
    <t>2020-02-04-13.21.36.012757</t>
  </si>
  <si>
    <t>2020-02-04-13.34.12.470894</t>
  </si>
  <si>
    <t>2020-02-04-13.34.12.478462</t>
  </si>
  <si>
    <t>2020-02-04-00.06.12.293902</t>
  </si>
  <si>
    <t>2020-02-02-23.58.52.178244</t>
  </si>
  <si>
    <t>2020-02-05-07.54.41.034171</t>
  </si>
  <si>
    <t>2020-02-05-15.29.38.722162</t>
  </si>
  <si>
    <t>2020-02-05-15.29.38.749737</t>
  </si>
  <si>
    <t>2020-02-03-01.20.52.078756</t>
  </si>
  <si>
    <t>2020-02-03-06.03.31.617566</t>
  </si>
  <si>
    <t>2020-02-03-00.34.56.262111</t>
  </si>
  <si>
    <t>2020-02-04-03.45.58.506189</t>
  </si>
  <si>
    <t>2020-02-03-00.02.55.468765</t>
  </si>
  <si>
    <t>2020-02-06-09.45.22.133375</t>
  </si>
  <si>
    <t>2020-02-04-10.35.52.576748</t>
  </si>
  <si>
    <t>2020-02-03-22.57.00.349724</t>
  </si>
  <si>
    <t>2020-02-03-00.53.29.872081</t>
  </si>
  <si>
    <t>2020-02-03-00.38.24.205636</t>
  </si>
  <si>
    <t>2020-02-05-08.29.54.849557</t>
  </si>
  <si>
    <t>2020-02-03-04.24.45.568171</t>
  </si>
  <si>
    <t>2020-02-03-05.09.34.156434</t>
  </si>
  <si>
    <t>2020-02-03-05.09.34.164170</t>
  </si>
  <si>
    <t>2020-02-04-02.47.16.213546</t>
  </si>
  <si>
    <t>2020-02-03-03.32.35.802588</t>
  </si>
  <si>
    <t>2020-02-03-03.30.35.092386</t>
  </si>
  <si>
    <t>2020-02-03-22.14.11.740303</t>
  </si>
  <si>
    <t>2020-02-03-21.20.20.718235</t>
  </si>
  <si>
    <t>2020-02-04-10.02.36.334240</t>
  </si>
  <si>
    <t>2020-02-03-02.20.17.595435</t>
  </si>
  <si>
    <t>2020-02-03-07.20.01.007883</t>
  </si>
  <si>
    <t>2020-02-03-07.20.01.064188</t>
  </si>
  <si>
    <t>2020-02-04-02.03.35.479348</t>
  </si>
  <si>
    <t>2020-02-02-22.04.29.494834</t>
  </si>
  <si>
    <t>2020-02-03-05.55.39.470309</t>
  </si>
  <si>
    <t>2020-02-06-06.11.16.114235</t>
  </si>
  <si>
    <t>2020-02-06-06.11.16.128901</t>
  </si>
  <si>
    <t>2020-02-06-16.39.57.224458</t>
  </si>
  <si>
    <t>2020-02-06-16.39.57.240180</t>
  </si>
  <si>
    <t>2020-02-04-22.01.17.004825</t>
  </si>
  <si>
    <t>2020-02-02-23.02.14.404632</t>
  </si>
  <si>
    <t>2020-02-03-12.08.05.424471</t>
  </si>
  <si>
    <t>2020-02-02-22.05.40.565740</t>
  </si>
  <si>
    <t>2020-02-04-00.33.57.700811</t>
  </si>
  <si>
    <t>2020-02-03-07.20.24.762251</t>
  </si>
  <si>
    <t>2020-02-03-11.32.00.625817</t>
  </si>
  <si>
    <t>2020-02-04-22.15.49.320065</t>
  </si>
  <si>
    <t>2020-02-04-22.15.49.338339</t>
  </si>
  <si>
    <t>2020-02-04-22.15.49.345417</t>
  </si>
  <si>
    <t>2020-02-05-05.16.04.831707</t>
  </si>
  <si>
    <t>2020-02-05-05.16.04.847303</t>
  </si>
  <si>
    <t>2020-02-03-04.41.22.629513</t>
  </si>
  <si>
    <t>2020-02-04-17.57.59.134672</t>
  </si>
  <si>
    <t>2020-02-03-00.14.11.465129</t>
  </si>
  <si>
    <t>2020-02-05-01.37.50.127546</t>
  </si>
  <si>
    <t>2020-02-04-23.37.58.090190</t>
  </si>
  <si>
    <t>2020-02-03-02.13.59.401711</t>
  </si>
  <si>
    <t>2020-02-03-00.22.49.860543</t>
  </si>
  <si>
    <t>2020-02-02-22.01.18.929463</t>
  </si>
  <si>
    <t>2020-02-03-20.25.24.008238</t>
  </si>
  <si>
    <t>2020-02-03-23.58.29.932542</t>
  </si>
  <si>
    <t>2020-02-03-21.02.23.424665</t>
  </si>
  <si>
    <t>2020-02-03-21.02.23.444721</t>
  </si>
  <si>
    <t>2020-02-05-04.34.12.857028</t>
  </si>
  <si>
    <t>2020-02-05-04.42.13.576626</t>
  </si>
  <si>
    <t>2020-02-05-04.42.13.581400</t>
  </si>
  <si>
    <t>2020-02-05-04.42.13.587931</t>
  </si>
  <si>
    <t>2020-02-06-21.25.22.204707</t>
  </si>
  <si>
    <t>2020-02-06-21.25.22.240991</t>
  </si>
  <si>
    <t>2020-02-03-02.41.57.266499</t>
  </si>
  <si>
    <t>2020-02-03-01.17.15.364905</t>
  </si>
  <si>
    <t>2020-02-02-23.17.46.652386</t>
  </si>
  <si>
    <t>2020-02-04-12.26.37.122325</t>
  </si>
  <si>
    <t>2020-02-02-23.14.03.103508</t>
  </si>
  <si>
    <t>2020-02-03-05.26.44.449679</t>
  </si>
  <si>
    <t>2020-02-09-21.07.14.725136</t>
  </si>
  <si>
    <t>2020-02-09-21.07.14.747871</t>
  </si>
  <si>
    <t>2020-02-05-12.13.24.919467</t>
  </si>
  <si>
    <t>2020-02-03-00.46.04.795382</t>
  </si>
  <si>
    <t>2020-02-05-04.07.03.394671</t>
  </si>
  <si>
    <t>2020-02-04-03.52.38.895000</t>
  </si>
  <si>
    <t>2020-02-05-09.24.51.714455</t>
  </si>
  <si>
    <t>2020-02-04-07.53.13.462822</t>
  </si>
  <si>
    <t>2020-02-04-07.53.13.477647</t>
  </si>
  <si>
    <t>2020-02-03-22.09.44.322657</t>
  </si>
  <si>
    <t>2020-02-03-02.29.15.657165</t>
  </si>
  <si>
    <t>2020-02-03-00.27.34.066440</t>
  </si>
  <si>
    <t>2020-02-03-08.51.03.513851</t>
  </si>
  <si>
    <t>2020-02-04-00.49.47.891088</t>
  </si>
  <si>
    <t>2020-02-04-06.56.52.556981</t>
  </si>
  <si>
    <t>2020-02-03-23.30.49.182170</t>
  </si>
  <si>
    <t>2020-02-03-23.30.49.195936</t>
  </si>
  <si>
    <t>2020-02-03-23.30.49.199584</t>
  </si>
  <si>
    <t>2020-02-03-05.26.17.616888</t>
  </si>
  <si>
    <t>2020-02-04-01.57.17.206841</t>
  </si>
  <si>
    <t>2020-02-02-22.55.24.499837</t>
  </si>
  <si>
    <t>2020-02-03-21.03.33.577420</t>
  </si>
  <si>
    <t>2020-02-03-00.05.08.339487</t>
  </si>
  <si>
    <t>2020-02-03-22.14.40.839779</t>
  </si>
  <si>
    <t>2020-02-06-11.45.12.043091</t>
  </si>
  <si>
    <t>2020-02-07-14.32.18.089225</t>
  </si>
  <si>
    <t>2020-02-07-14.32.18.121562</t>
  </si>
  <si>
    <t>2020-02-07-17.30.57.938431</t>
  </si>
  <si>
    <t>2020-02-07-17.30.57.965927</t>
  </si>
  <si>
    <t>2020-02-02-23.39.22.528790</t>
  </si>
  <si>
    <t>2020-02-02-23.39.22.547478</t>
  </si>
  <si>
    <t>2020-02-02-22.13.13.535888</t>
  </si>
  <si>
    <t>2020-02-02-11.58.09.577937</t>
  </si>
  <si>
    <t>2020-02-04-03.46.10.124161</t>
  </si>
  <si>
    <t>2020-02-04-03.46.10.141898</t>
  </si>
  <si>
    <t>SURESH KUMAR BEJAWADA</t>
  </si>
  <si>
    <t>2020-02-03-00.35.37.812696</t>
  </si>
  <si>
    <t>2020-02-02-22.58.37.444105</t>
  </si>
  <si>
    <t>2020-02-03-23.38.32.287652</t>
  </si>
  <si>
    <t>2020-02-03-23.44.12.389859</t>
  </si>
  <si>
    <t>2020-02-06-12.43.46.294624</t>
  </si>
  <si>
    <t>2020-02-06-12.44.09.579735</t>
  </si>
  <si>
    <t>2020-02-06-12.44.09.601267</t>
  </si>
  <si>
    <t>2020-02-04-01.53.11.286377</t>
  </si>
  <si>
    <t>2020-02-03-04.44.05.198831</t>
  </si>
  <si>
    <t>2020-02-05-06.05.54.735332</t>
  </si>
  <si>
    <t>2020-02-05-06.05.54.753353</t>
  </si>
  <si>
    <t>2020-02-03-02.50.50.316513</t>
  </si>
  <si>
    <t>2020-02-03-02.52.06.615489</t>
  </si>
  <si>
    <t>2020-02-03-02.52.06.620339</t>
  </si>
  <si>
    <t>2020-02-03-02.52.06.627364</t>
  </si>
  <si>
    <t>2020-02-03-22.32.44.220575</t>
  </si>
  <si>
    <t>2020-02-04-04.29.36.060705</t>
  </si>
  <si>
    <t>2020-02-05-09.15.41.649698</t>
  </si>
  <si>
    <t>2020-02-04-21.19.27.249829</t>
  </si>
  <si>
    <t>2020-02-03-00.52.12.804419</t>
  </si>
  <si>
    <t>2020-02-03-14.25.59.534749</t>
  </si>
  <si>
    <t>2020-02-04-04.28.51.707567</t>
  </si>
  <si>
    <t>2020-02-02-23.19.17.271646</t>
  </si>
  <si>
    <t>2020-02-04-05.45.47.438708</t>
  </si>
  <si>
    <t>2020-02-03-09.56.53.420491</t>
  </si>
  <si>
    <t>2020-02-03-09.56.53.423414</t>
  </si>
  <si>
    <t>2020-02-06-07.53.48.366932</t>
  </si>
  <si>
    <t>2020-02-06-07.53.48.391768</t>
  </si>
  <si>
    <t>2020-02-03-01.03.59.557617</t>
  </si>
  <si>
    <t>2020-02-03-01.03.59.569651</t>
  </si>
  <si>
    <t>2020-02-03-04.12.03.296946</t>
  </si>
  <si>
    <t>2020-02-03-04.12.03.313218</t>
  </si>
  <si>
    <t>2020-02-09-03.59.16.690533</t>
  </si>
  <si>
    <t>2020-02-09-03.59.16.729289</t>
  </si>
  <si>
    <t>2020-02-02-23.20.21.549710</t>
  </si>
  <si>
    <t>2020-02-03-22.23.35.108052</t>
  </si>
  <si>
    <t>2020-02-04-03.37.08.371858</t>
  </si>
  <si>
    <t>2020-02-04-03.37.08.387517</t>
  </si>
  <si>
    <t>2020-02-04-22.03.35.510361</t>
  </si>
  <si>
    <t>2020-02-02-08.07.42.071938</t>
  </si>
  <si>
    <t>2020-02-04-08.00.18.582686</t>
  </si>
  <si>
    <t>2020-02-04-08.00.18.609125</t>
  </si>
  <si>
    <t>2020-02-04-02.10.49.671423</t>
  </si>
  <si>
    <t>2020-02-03-00.36.40.857423</t>
  </si>
  <si>
    <t>2020-02-04-04.52.50.477608</t>
  </si>
  <si>
    <t>2020-02-04-04.52.50.499684</t>
  </si>
  <si>
    <t>2020-02-06-01.20.26.964803</t>
  </si>
  <si>
    <t>2020-02-06-01.20.26.990024</t>
  </si>
  <si>
    <t>2020-02-04-02.06.06.618213</t>
  </si>
  <si>
    <t>2020-02-05-04.44.45.971515</t>
  </si>
  <si>
    <t>2020-02-03-03.03.36.065165</t>
  </si>
  <si>
    <t>2020-02-03-00.57.06.681898</t>
  </si>
  <si>
    <t>2020-02-02-11.42.33.326985</t>
  </si>
  <si>
    <t>2020-02-02-23.57.05.867594</t>
  </si>
  <si>
    <t>2020-02-06-04.47.43.625462</t>
  </si>
  <si>
    <t>2020-02-03-23.35.32.346763</t>
  </si>
  <si>
    <t>2020-02-02-22.35.17.184653</t>
  </si>
  <si>
    <t>2020-02-03-00.18.48.773657</t>
  </si>
  <si>
    <t>2020-02-04-08.13.00.660591</t>
  </si>
  <si>
    <t>2020-02-03-15.38.18.994993</t>
  </si>
  <si>
    <t>2020-02-04-23.45.07.308158</t>
  </si>
  <si>
    <t>2020-02-04-11.03.13.136643</t>
  </si>
  <si>
    <t>2020-02-03-20.22.30.024834</t>
  </si>
  <si>
    <t>2020-02-03-00.27.45.052038</t>
  </si>
  <si>
    <t>2020-02-03-09.39.31.470412</t>
  </si>
  <si>
    <t>2020-02-03-02.56.14.283982</t>
  </si>
  <si>
    <t>2020-02-04-01.45.01.789193</t>
  </si>
  <si>
    <t>2020-02-03-03.09.43.214478</t>
  </si>
  <si>
    <t>2020-02-03-09.20.09.093146</t>
  </si>
  <si>
    <t>2020-02-06-06.08.10.389082</t>
  </si>
  <si>
    <t>2020-02-06-06.08.10.422385</t>
  </si>
  <si>
    <t>2020-02-04-23.23.29.569361</t>
  </si>
  <si>
    <t>2020-02-02-22.49.05.238517</t>
  </si>
  <si>
    <t>2020-02-02-23.40.34.556167</t>
  </si>
  <si>
    <t>2020-02-03-04.14.03.609130</t>
  </si>
  <si>
    <t>2020-02-03-08.15.33.177822</t>
  </si>
  <si>
    <t>2020-02-03-08.15.33.192872</t>
  </si>
  <si>
    <t>2020-02-04-02.43.58.691594</t>
  </si>
  <si>
    <t>2020-02-02-23.49.52.070445</t>
  </si>
  <si>
    <t>2020-02-04-15.54.51.089930</t>
  </si>
  <si>
    <t>2020-02-04-15.54.51.114388</t>
  </si>
  <si>
    <t>2020-02-05-15.26.28.012172</t>
  </si>
  <si>
    <t>2020-02-02-23.01.48.978366</t>
  </si>
  <si>
    <t>2020-02-03-00.06.45.058696</t>
  </si>
  <si>
    <t>2020-02-02-22.11.56.881903</t>
  </si>
  <si>
    <t>2020-02-02-22.11.56.921689</t>
  </si>
  <si>
    <t>2020-02-02-23.07.10.162065</t>
  </si>
  <si>
    <t>2020-02-03-00.38.54.501418</t>
  </si>
  <si>
    <t>2020-02-04-02.17.13.353868</t>
  </si>
  <si>
    <t>2020-02-04-02.17.13.376020</t>
  </si>
  <si>
    <t>2020-02-01-23.25.46.913210</t>
  </si>
  <si>
    <t>2020-02-01-23.25.46.948636</t>
  </si>
  <si>
    <t>2020-02-01-23.25.46.952513</t>
  </si>
  <si>
    <t>2020-02-04-00.03.40.219308</t>
  </si>
  <si>
    <t>2020-02-04-00.03.40.304977</t>
  </si>
  <si>
    <t>2020-02-04-00.03.40.308787</t>
  </si>
  <si>
    <t>2020-02-03-00.01.05.079591</t>
  </si>
  <si>
    <t>2020-02-03-05.58.41.003551</t>
  </si>
  <si>
    <t>2020-02-04-20.45.12.619455</t>
  </si>
  <si>
    <t>2020-02-04-20.45.12.634027</t>
  </si>
  <si>
    <t>2020-02-03-03.25.25.571899</t>
  </si>
  <si>
    <t>2020-02-03-21.59.02.361485</t>
  </si>
  <si>
    <t>2020-02-02-20.51.56.702103</t>
  </si>
  <si>
    <t>2020-02-02-22.40.39.738858</t>
  </si>
  <si>
    <t>05691F709</t>
  </si>
  <si>
    <t>05691F</t>
  </si>
  <si>
    <t>SANDEEP GOLLURI</t>
  </si>
  <si>
    <t>2020-02-05-08.24.11.524198</t>
  </si>
  <si>
    <t>2020-02-07-03.37.07.993349</t>
  </si>
  <si>
    <t>2020-02-03-01.47.29.965130</t>
  </si>
  <si>
    <t>2020-02-05-16.00.05.693538</t>
  </si>
  <si>
    <t>2020-02-05-16.00.05.755543</t>
  </si>
  <si>
    <t>2020-02-05-07.11.54.026145</t>
  </si>
  <si>
    <t>2020-02-05-13.17.03.764364</t>
  </si>
  <si>
    <t>2020-02-04-00.51.12.707248</t>
  </si>
  <si>
    <t>2020-02-02-23.19.54.040072</t>
  </si>
  <si>
    <t>2020-02-02-23.19.54.053006</t>
  </si>
  <si>
    <t>2020-02-02-23.19.54.056975</t>
  </si>
  <si>
    <t>2020-02-06-04.24.14.342682</t>
  </si>
  <si>
    <t>2020-02-06-04.24.14.359357</t>
  </si>
  <si>
    <t>2020-02-06-04.24.14.378197</t>
  </si>
  <si>
    <t>2020-02-06-04.24.14.381877</t>
  </si>
  <si>
    <t>2020-02-04-14.47.54.439398</t>
  </si>
  <si>
    <t>2020-02-04-07.54.22.403102</t>
  </si>
  <si>
    <t>2020-02-05-06.06.09.180655</t>
  </si>
  <si>
    <t>2020-02-05-06.06.09.199104</t>
  </si>
  <si>
    <t>2020-02-03-06.51.52.457341</t>
  </si>
  <si>
    <t>2020-02-03-06.51.52.475393</t>
  </si>
  <si>
    <t>2020-02-06-12.23.06.997465</t>
  </si>
  <si>
    <t>2020-02-03-00.33.16.158963</t>
  </si>
  <si>
    <t>2020-02-03-22.35.54.246294</t>
  </si>
  <si>
    <t>2020-02-03-20.31.39.447068</t>
  </si>
  <si>
    <t>2020-02-04-23.01.18.333934</t>
  </si>
  <si>
    <t>2020-02-04-23.01.18.354138</t>
  </si>
  <si>
    <t>2020-02-05-10.08.18.696235</t>
  </si>
  <si>
    <t>2020-02-04-22.52.52.652702</t>
  </si>
  <si>
    <t>2020-02-02-21.51.33.239983</t>
  </si>
  <si>
    <t>2020-02-03-14.57.14.588791</t>
  </si>
  <si>
    <t>2020-02-04-19.54.49.351399</t>
  </si>
  <si>
    <t>2020-02-04-07.05.27.150152</t>
  </si>
  <si>
    <t>2020-02-04-09.25.32.534874</t>
  </si>
  <si>
    <t>2020-02-03-14.32.58.586711</t>
  </si>
  <si>
    <t>2020-02-03-14.32.58.608528</t>
  </si>
  <si>
    <t>2020-02-03-05.25.12.077512</t>
  </si>
  <si>
    <t>2020-02-04-01.55.48.454554</t>
  </si>
  <si>
    <t>2020-02-02-21.38.45.747137</t>
  </si>
  <si>
    <t>2020-02-02-22.50.03.310190</t>
  </si>
  <si>
    <t>2020-02-02-22.50.03.322925</t>
  </si>
  <si>
    <t>2020-02-04-02.56.48.138972</t>
  </si>
  <si>
    <t>2020-02-02-22.10.49.555428</t>
  </si>
  <si>
    <t>2020-02-03-06.25.08.636731</t>
  </si>
  <si>
    <t>2020-02-06-14.40.39.327813</t>
  </si>
  <si>
    <t>2020-02-06-14.40.39.352325</t>
  </si>
  <si>
    <t>2020-02-03-03.18.31.816078</t>
  </si>
  <si>
    <t>2020-02-01-21.18.16.208375</t>
  </si>
  <si>
    <t>2020-02-02-22.37.27.006251</t>
  </si>
  <si>
    <t>2020-02-03-22.20.08.833732</t>
  </si>
  <si>
    <t>2020-02-03-00.12.48.533995</t>
  </si>
  <si>
    <t>2020-02-03-02.09.37.378613</t>
  </si>
  <si>
    <t>2020-02-02-23.31.01.746625</t>
  </si>
  <si>
    <t>2020-02-02-23.25.24.333129</t>
  </si>
  <si>
    <t>2020-02-03-01.13.53.404480</t>
  </si>
  <si>
    <t>2020-02-04-01.44.23.465074</t>
  </si>
  <si>
    <t>2020-02-05-05.52.09.894707</t>
  </si>
  <si>
    <t>06615W</t>
  </si>
  <si>
    <t>SRAVANI BADUGU</t>
  </si>
  <si>
    <t>2020-02-03-21.58.47.449741</t>
  </si>
  <si>
    <t>2020-02-04-00.08.34.462083</t>
  </si>
  <si>
    <t>2020-02-05-06.39.10.725643</t>
  </si>
  <si>
    <t>2020-02-02-23.14.02.764154</t>
  </si>
  <si>
    <t>2020-02-05-23.16.45.132066</t>
  </si>
  <si>
    <t>2020-02-05-23.16.45.162785</t>
  </si>
  <si>
    <t>2020-02-02-23.18.22.510519</t>
  </si>
  <si>
    <t>2020-02-03-05.46.46.878434</t>
  </si>
  <si>
    <t>2020-02-04-15.36.18.990123</t>
  </si>
  <si>
    <t>2020-02-03-10.12.37.755657</t>
  </si>
  <si>
    <t>2020-02-03-07.26.38.617084</t>
  </si>
  <si>
    <t>2020-02-03-23.17.54.870690</t>
  </si>
  <si>
    <t>2020-02-04-00.39.32.938906</t>
  </si>
  <si>
    <t>2020-02-03-00.20.20.376882</t>
  </si>
  <si>
    <t>2020-02-05-09.39.52.233576</t>
  </si>
  <si>
    <t>2020-02-02-23.36.45.956832</t>
  </si>
  <si>
    <t>2020-02-06-23.45.31.512897</t>
  </si>
  <si>
    <t>2020-02-06-23.45.31.545295</t>
  </si>
  <si>
    <t>2020-02-04-13.23.50.355533</t>
  </si>
  <si>
    <t>2020-02-03-05.43.14.741273</t>
  </si>
  <si>
    <t>2020-02-03-07.57.27.177551</t>
  </si>
  <si>
    <t>2020-02-07-11.55.14.579066</t>
  </si>
  <si>
    <t>2020-02-03-04.06.30.492004</t>
  </si>
  <si>
    <t>2020-02-04-06.38.03.777298</t>
  </si>
  <si>
    <t>2020-02-04-06.38.03.795073</t>
  </si>
  <si>
    <t>2020-02-05-04.31.08.032517</t>
  </si>
  <si>
    <t>2020-02-04-04.08.19.246015</t>
  </si>
  <si>
    <t>2020-02-03-01.00.20.419728</t>
  </si>
  <si>
    <t>2020-02-02-20.24.45.962521</t>
  </si>
  <si>
    <t>2020-02-02-20.24.45.985343</t>
  </si>
  <si>
    <t>2020-02-04-09.16.01.112719</t>
  </si>
  <si>
    <t>2020-02-04-04.40.26.279990</t>
  </si>
  <si>
    <t>2020-02-04-04.40.26.303548</t>
  </si>
  <si>
    <t>2020-02-03-06.11.27.173011</t>
  </si>
  <si>
    <t>2020-02-05-02.06.23.897617</t>
  </si>
  <si>
    <t>2020-02-05-06.41.02.223834</t>
  </si>
  <si>
    <t>2020-02-05-06.41.02.255517</t>
  </si>
  <si>
    <t>2020-02-03-03.13.20.784145</t>
  </si>
  <si>
    <t>2020-02-07-04.04.23.842447</t>
  </si>
  <si>
    <t>2020-02-03-10.15.15.366269</t>
  </si>
  <si>
    <t>2020-02-03-21.23.36.732182</t>
  </si>
  <si>
    <t>2020-02-02-22.15.28.993003</t>
  </si>
  <si>
    <t>2020-02-02-20.42.29.651752</t>
  </si>
  <si>
    <t>2020-02-03-00.12.26.843101</t>
  </si>
  <si>
    <t>2020-02-03-11.25.40.594609</t>
  </si>
  <si>
    <t>2020-02-05-01.26.42.388969</t>
  </si>
  <si>
    <t>2020-02-03-00.05.10.308671</t>
  </si>
  <si>
    <t>2020-02-02-23.41.14.330192</t>
  </si>
  <si>
    <t>2020-02-02-23.41.14.338074</t>
  </si>
  <si>
    <t>2020-02-03-00.30.17.922952</t>
  </si>
  <si>
    <t>2020-02-02-22.00.28.031491</t>
  </si>
  <si>
    <t>2020-02-06-11.10.08.200943</t>
  </si>
  <si>
    <t>2020-02-03-10.35.17.963055</t>
  </si>
  <si>
    <t>2020-02-03-10.35.17.979106</t>
  </si>
  <si>
    <t>2020-02-03-00.01.44.478385</t>
  </si>
  <si>
    <t>2020-02-03-02.37.42.669268</t>
  </si>
  <si>
    <t>2020-02-03-02.37.42.685258</t>
  </si>
  <si>
    <t>2020-02-06-04.20.16.241184</t>
  </si>
  <si>
    <t>2020-02-06-04.20.16.270517</t>
  </si>
  <si>
    <t>2020-02-03-14.20.43.383973</t>
  </si>
  <si>
    <t>2020-02-02-22.21.21.250459</t>
  </si>
  <si>
    <t>2020-02-04-05.02.17.329655</t>
  </si>
  <si>
    <t>2020-02-04-05.02.17.356354</t>
  </si>
  <si>
    <t>2020-02-05-07.08.18.493040</t>
  </si>
  <si>
    <t>2020-02-03-04.51.44.389847</t>
  </si>
  <si>
    <t>2020-02-03-23.18.08.169260</t>
  </si>
  <si>
    <t>2020-02-04-05.07.14.785876</t>
  </si>
  <si>
    <t>2020-02-06-12.50.52.690849</t>
  </si>
  <si>
    <t>2020-02-06-12.50.52.719064</t>
  </si>
  <si>
    <t>2020-02-03-00.42.21.372932</t>
  </si>
  <si>
    <t>2020-02-07-08.29.42.833735</t>
  </si>
  <si>
    <t>2020-02-03-04.56.13.590308</t>
  </si>
  <si>
    <t>2020-02-07-15.09.04.862439</t>
  </si>
  <si>
    <t>2020-02-07-15.09.04.878048</t>
  </si>
  <si>
    <t>2020-02-05-07.18.10.598361</t>
  </si>
  <si>
    <t>2020-02-05-10.46.18.855363</t>
  </si>
  <si>
    <t>2020-02-03-21.27.59.661138</t>
  </si>
  <si>
    <t>2020-02-05-12.38.04.314327</t>
  </si>
  <si>
    <t>2020-02-04-10.53.56.578817</t>
  </si>
  <si>
    <t>2020-02-03-09.16.10.957512</t>
  </si>
  <si>
    <t>2020-02-04-09.46.42.308293</t>
  </si>
  <si>
    <t>2020-02-05-07.47.11.196927</t>
  </si>
  <si>
    <t>2020-02-04-03.34.15.796199</t>
  </si>
  <si>
    <t>2020-02-04-03.04.21.293901</t>
  </si>
  <si>
    <t>2020-02-03-05.06.42.103671</t>
  </si>
  <si>
    <t>2020-02-03-05.06.42.120026</t>
  </si>
  <si>
    <t>2020-02-04-07.35.11.820351</t>
  </si>
  <si>
    <t>2020-02-04-07.35.11.852160</t>
  </si>
  <si>
    <t>2020-02-04-05.23.56.289970</t>
  </si>
  <si>
    <t>2020-02-04-02.34.45.107082</t>
  </si>
  <si>
    <t>2020-02-04-10.52.59.090081</t>
  </si>
  <si>
    <t>2020-02-05-13.12.27.230485</t>
  </si>
  <si>
    <t>2020-02-05-07.57.32.835564</t>
  </si>
  <si>
    <t>2020-02-03-04.24.04.242225</t>
  </si>
  <si>
    <t>2020-02-03-04.24.41.877451</t>
  </si>
  <si>
    <t>2020-02-03-04.24.41.886137</t>
  </si>
  <si>
    <t>2020-02-05-23.42.03.480016</t>
  </si>
  <si>
    <t>2020-02-05-23.42.03.501942</t>
  </si>
  <si>
    <t>2020-02-03-06.47.39.705238</t>
  </si>
  <si>
    <t>2020-02-06-06.20.15.462973</t>
  </si>
  <si>
    <t>2020-02-04-13.55.59.467132</t>
  </si>
  <si>
    <t>2020-02-04-13.13.13.353392</t>
  </si>
  <si>
    <t>2020-02-04-12.40.25.070099</t>
  </si>
  <si>
    <t>2020-02-06-06.39.03.469541</t>
  </si>
  <si>
    <t>2020-02-06-12.39.10.037631</t>
  </si>
  <si>
    <t>2020-02-07-13.07.23.369677</t>
  </si>
  <si>
    <t>2020-02-04-00.21.38.287882</t>
  </si>
  <si>
    <t>2020-02-06-07.47.40.283762</t>
  </si>
  <si>
    <t>2020-02-07-04.07.16.246708</t>
  </si>
  <si>
    <t>2020-02-07-04.07.16.275937</t>
  </si>
  <si>
    <t>2020-02-06-06.08.23.899475</t>
  </si>
  <si>
    <t>2020-02-06-06.08.23.909169</t>
  </si>
  <si>
    <t>2020-02-03-05.57.26.090458</t>
  </si>
  <si>
    <t>2020-02-03-04.50.30.300515</t>
  </si>
  <si>
    <t>2020-02-03-05.53.23.342959</t>
  </si>
  <si>
    <t>2020-02-03-04.51.48.510877</t>
  </si>
  <si>
    <t>2020-02-06-07.06.05.216681</t>
  </si>
  <si>
    <t>2020-02-06-07.29.11.356567</t>
  </si>
  <si>
    <t>2020-02-03-05.13.17.000919</t>
  </si>
  <si>
    <t>2020-02-02-23.04.02.033008</t>
  </si>
  <si>
    <t>2020-02-04-00.34.34.186204</t>
  </si>
  <si>
    <t>2020-02-02-23.31.48.163887</t>
  </si>
  <si>
    <t>2020-02-03-23.22.43.137872</t>
  </si>
  <si>
    <t>2020-02-03-23.22.43.162378</t>
  </si>
  <si>
    <t>2020-02-03-08.57.46.885933</t>
  </si>
  <si>
    <t>2020-02-03-06.12.41.102562</t>
  </si>
  <si>
    <t>2020-02-05-16.07.16.085550</t>
  </si>
  <si>
    <t>2020-02-04-11.32.39.014331</t>
  </si>
  <si>
    <t>2020-02-04-06.53.45.800743</t>
  </si>
  <si>
    <t>2020-02-03-01.12.01.796290</t>
  </si>
  <si>
    <t>2020-02-02-20.37.03.892951</t>
  </si>
  <si>
    <t>2020-02-02-20.37.03.940411</t>
  </si>
  <si>
    <t>2020-02-04-11.24.32.800053</t>
  </si>
  <si>
    <t>2020-02-04-04.41.11.994343</t>
  </si>
  <si>
    <t>2020-02-03-21.56.01.343771</t>
  </si>
  <si>
    <t>2020-02-05-00.05.24.290584</t>
  </si>
  <si>
    <t>2020-02-03-05.47.06.491939</t>
  </si>
  <si>
    <t>2020-02-06-06.22.22.728521</t>
  </si>
  <si>
    <t>2020-02-04-04.36.23.220992</t>
  </si>
  <si>
    <t>2020-02-04-06.29.02.434629</t>
  </si>
  <si>
    <t>2020-02-06-09.56.55.475761</t>
  </si>
  <si>
    <t>2020-02-06-09.56.55.499025</t>
  </si>
  <si>
    <t>2020-02-06-09.58.29.587050</t>
  </si>
  <si>
    <t>2020-02-06-09.58.29.593455</t>
  </si>
  <si>
    <t>2020-02-05-05.01.06.091059</t>
  </si>
  <si>
    <t>2020-02-05-05.01.06.105557</t>
  </si>
  <si>
    <t>2020-02-04-05.45.50.620805</t>
  </si>
  <si>
    <t>2020-02-04-05.45.50.629194</t>
  </si>
  <si>
    <t>2020-02-07-07.29.37.995356</t>
  </si>
  <si>
    <t>2020-02-03-02.57.37.548434</t>
  </si>
  <si>
    <t>2020-02-03-02.57.37.553870</t>
  </si>
  <si>
    <t>2020-02-06-06.12.48.156773</t>
  </si>
  <si>
    <t>2020-02-04-06.54.41.859800</t>
  </si>
  <si>
    <t>2020-02-06-11.42.13.069541</t>
  </si>
  <si>
    <t>2020-02-06-11.42.13.090993</t>
  </si>
  <si>
    <t>2020-02-04-12.19.17.184117</t>
  </si>
  <si>
    <t>2020-02-05-06.26.23.515890</t>
  </si>
  <si>
    <t>2020-02-03-19.01.17.654823</t>
  </si>
  <si>
    <t>2020-02-06-06.18.04.497740</t>
  </si>
  <si>
    <t>2020-02-03-05.17.27.050441</t>
  </si>
  <si>
    <t>2020-02-03-09.55.27.661017</t>
  </si>
  <si>
    <t>2020-02-03-00.18.37.512006</t>
  </si>
  <si>
    <t>2020-02-07-12.12.44.123580</t>
  </si>
  <si>
    <t>2020-02-04-15.03.24.101300</t>
  </si>
  <si>
    <t>2020-02-03-01.02.07.819157</t>
  </si>
  <si>
    <t>2020-02-05-22.18.41.314631</t>
  </si>
  <si>
    <t>2020-02-05-22.18.41.336089</t>
  </si>
  <si>
    <t>2020-02-03-19.06.50.662597</t>
  </si>
  <si>
    <t>2020-02-03-22.06.41.144370</t>
  </si>
  <si>
    <t>2020-02-03-22.06.41.152073</t>
  </si>
  <si>
    <t>2020-02-04-04.15.08.829048</t>
  </si>
  <si>
    <t>2020-02-04-04.15.08.836571</t>
  </si>
  <si>
    <t>2020-02-04-22.35.44.958256</t>
  </si>
  <si>
    <t>2020-02-04-22.35.44.966646</t>
  </si>
  <si>
    <t>2020-02-03-00.45.09.543634</t>
  </si>
  <si>
    <t>2020-02-03-03.19.45.479474</t>
  </si>
  <si>
    <t>2020-02-03-03.19.45.489060</t>
  </si>
  <si>
    <t>2020-02-04-03.46.57.656305</t>
  </si>
  <si>
    <t>2020-02-04-03.46.57.664414</t>
  </si>
  <si>
    <t>2020-02-03-00.19.18.799246</t>
  </si>
  <si>
    <t>2020-02-03-00.48.20.734053</t>
  </si>
  <si>
    <t>2020-02-07-07.28.59.768752</t>
  </si>
  <si>
    <t>2020-02-03-22.12.09.634364</t>
  </si>
  <si>
    <t>2020-02-03-07.54.07.521546</t>
  </si>
  <si>
    <t>2020-02-03-08.03.55.204954</t>
  </si>
  <si>
    <t>2020-02-03-08.03.55.228075</t>
  </si>
  <si>
    <t>2020-02-03-08.03.55.257494</t>
  </si>
  <si>
    <t>2020-02-06-23.06.55.471850</t>
  </si>
  <si>
    <t>2020-02-06-23.06.55.483940</t>
  </si>
  <si>
    <t>2020-02-03-22.20.49.163244</t>
  </si>
  <si>
    <t>2020-02-03-05.47.56.796493</t>
  </si>
  <si>
    <t>2020-02-03-05.47.56.819632</t>
  </si>
  <si>
    <t>2020-02-06-08.41.32.748338</t>
  </si>
  <si>
    <t>2020-02-07-12.51.11.710725</t>
  </si>
  <si>
    <t>2020-02-07-12.51.11.727504</t>
  </si>
  <si>
    <t>2020-02-03-05.42.15.731981</t>
  </si>
  <si>
    <t>2020-02-04-02.50.13.954727</t>
  </si>
  <si>
    <t>2020-02-05-04.25.58.476965</t>
  </si>
  <si>
    <t>2020-02-03-04.18.51.283419</t>
  </si>
  <si>
    <t>2020-02-04-09.41.18.042948</t>
  </si>
  <si>
    <t>2020-02-03-00.13.18.297903</t>
  </si>
  <si>
    <t>2020-02-03-02.05.42.867070</t>
  </si>
  <si>
    <t>2020-02-04-00.22.27.216876</t>
  </si>
  <si>
    <t>2020-02-04-00.22.27.222018</t>
  </si>
  <si>
    <t>2020-02-06-03.13.16.732950</t>
  </si>
  <si>
    <t>2020-02-05-08.23.42.603730</t>
  </si>
  <si>
    <t>2020-02-03-22.21.04.073317</t>
  </si>
  <si>
    <t>2020-02-03-22.21.04.078315</t>
  </si>
  <si>
    <t>2020-02-04-07.20.26.281203</t>
  </si>
  <si>
    <t>2020-02-04-07.20.26.294479</t>
  </si>
  <si>
    <t>2020-02-05-08.43.05.550719</t>
  </si>
  <si>
    <t>2020-02-07-05.59.21.493700</t>
  </si>
  <si>
    <t>2020-02-06-06.59.18.193630</t>
  </si>
  <si>
    <t>2020-02-06-06.59.18.203365</t>
  </si>
  <si>
    <t>2020-02-05-01.33.51.360018</t>
  </si>
  <si>
    <t>2020-02-05-01.33.51.368641</t>
  </si>
  <si>
    <t>2020-02-05-19.30.47.704631</t>
  </si>
  <si>
    <t>2020-02-06-09.14.55.256786</t>
  </si>
  <si>
    <t>2020-02-06-10.12.21.848054</t>
  </si>
  <si>
    <t>2020-02-06-05.12.22.737559</t>
  </si>
  <si>
    <t>2020-02-06-05.12.22.764294</t>
  </si>
  <si>
    <t>2020-02-03-09.41.56.616363</t>
  </si>
  <si>
    <t>2020-02-03-05.43.44.145192</t>
  </si>
  <si>
    <t>2020-02-03-04.54.39.810337</t>
  </si>
  <si>
    <t>2020-02-04-05.22.13.197970</t>
  </si>
  <si>
    <t>2020-02-04-05.22.42.936868</t>
  </si>
  <si>
    <t>2020-02-04-05.22.42.943226</t>
  </si>
  <si>
    <t>2020-02-04-09.15.00.201804</t>
  </si>
  <si>
    <t>2020-02-02-05.00.24.333885</t>
  </si>
  <si>
    <t>2020-02-05-07.27.30.613223</t>
  </si>
  <si>
    <t>2020-02-05-07.27.30.627755</t>
  </si>
  <si>
    <t>2020-02-06-04.52.10.189206</t>
  </si>
  <si>
    <t>2020-02-06-04.52.10.241597</t>
  </si>
  <si>
    <t>2020-02-03-05.31.22.853176</t>
  </si>
  <si>
    <t>2020-02-06-05.35.50.020245</t>
  </si>
  <si>
    <t>103266</t>
  </si>
  <si>
    <t>RAMALHO</t>
  </si>
  <si>
    <t>2020-02-06-05.39.08.390077</t>
  </si>
  <si>
    <t>2020-02-07-07.46.08.462586</t>
  </si>
  <si>
    <t>2020-02-06-14.11.15.240389</t>
  </si>
  <si>
    <t>2020-02-06-06.03.14.473115</t>
  </si>
  <si>
    <t>2020-02-06-06.03.14.477722</t>
  </si>
  <si>
    <t>2020-02-06-02.51.15.425070</t>
  </si>
  <si>
    <t>2020-02-06-06.04.13.034997</t>
  </si>
  <si>
    <t>2020-02-03-07.28.56.197398</t>
  </si>
  <si>
    <t>2020-02-06-14.08.07.552577</t>
  </si>
  <si>
    <t>2020-02-06-08.17.34.633195</t>
  </si>
  <si>
    <t>2020-02-06-08.17.34.647470</t>
  </si>
  <si>
    <t>2020-02-06-14.08.01.738741</t>
  </si>
  <si>
    <t>2020-02-04-12.43.31.389716</t>
  </si>
  <si>
    <t>2020-02-03-11.06.43.823917</t>
  </si>
  <si>
    <t>2020-02-03-11.06.43.844198</t>
  </si>
  <si>
    <t>2020-02-06-17.21.07.474056</t>
  </si>
  <si>
    <t>2020-02-06-10.00.28.234537</t>
  </si>
  <si>
    <t>2020-02-06-10.00.28.247256</t>
  </si>
  <si>
    <t>2020-02-05-11.14.05.169504</t>
  </si>
  <si>
    <t>2020-02-07-04.18.34.895046</t>
  </si>
  <si>
    <t>2020-02-07-04.18.34.935904</t>
  </si>
  <si>
    <t>2020-02-05-11.55.17.610641</t>
  </si>
  <si>
    <t>2020-02-05-11.55.17.629746</t>
  </si>
  <si>
    <t>2020-02-05-17.43.43.336011</t>
  </si>
  <si>
    <t>2020-02-05-17.43.43.380667</t>
  </si>
  <si>
    <t>2020-02-07-11.59.49.015686</t>
  </si>
  <si>
    <t>2020-02-05-09.27.39.711357</t>
  </si>
  <si>
    <t>2020-02-02-21.27.41.334294</t>
  </si>
  <si>
    <t>2020-02-03-01.14.18.744142</t>
  </si>
  <si>
    <t>2020-02-06-10.05.21.132992</t>
  </si>
  <si>
    <t>2020-02-06-10.05.21.155885</t>
  </si>
  <si>
    <t>2020-02-03-22.31.32.663989</t>
  </si>
  <si>
    <t>2020-02-03-11.45.16.407077</t>
  </si>
  <si>
    <t>2020-02-02-03.22.20.872267</t>
  </si>
  <si>
    <t>2020-02-03-09.22.53.622804</t>
  </si>
  <si>
    <t>2020-02-02-23.42.35.129144</t>
  </si>
  <si>
    <t>2020-02-02-23.42.35.135345</t>
  </si>
  <si>
    <t>2020-02-03-11.06.11.115433</t>
  </si>
  <si>
    <t>2020-02-03-08.05.47.963404</t>
  </si>
  <si>
    <t>2020-02-04-09.07.11.688000</t>
  </si>
  <si>
    <t>2020-02-04-09.07.11.701199</t>
  </si>
  <si>
    <t>2020-02-06-06.39.04.048701</t>
  </si>
  <si>
    <t>2020-02-03-05.33.42.039359</t>
  </si>
  <si>
    <t>2020-02-06-07.56.55.826053</t>
  </si>
  <si>
    <t>2020-02-06-07.59.48.120691</t>
  </si>
  <si>
    <t>2020-02-06-07.59.48.127211</t>
  </si>
  <si>
    <t>2020-02-04-09.45.20.029396</t>
  </si>
  <si>
    <t>2020-02-02-00.05.41.498929</t>
  </si>
  <si>
    <t>2020-02-02-20.20.42.010691</t>
  </si>
  <si>
    <t>2020-02-03-03.02.38.700441</t>
  </si>
  <si>
    <t>2020-02-05-08.27.31.826504</t>
  </si>
  <si>
    <t>2020-02-06-07.22.28.942031</t>
  </si>
  <si>
    <t>2020-02-05-14.34.46.262894</t>
  </si>
  <si>
    <t>2020-02-05-14.34.46.288484</t>
  </si>
  <si>
    <t>2020-02-05-06.51.19.151194</t>
  </si>
  <si>
    <t>2020-02-06-07.05.38.928437</t>
  </si>
  <si>
    <t>2020-02-03-05.07.58.444463</t>
  </si>
  <si>
    <t>2020-02-06-06.18.20.964205</t>
  </si>
  <si>
    <t>2020-02-05-05.23.41.452690</t>
  </si>
  <si>
    <t>2020-02-06-14.13.54.281397</t>
  </si>
  <si>
    <t>2020-02-01-08.00.24.730385</t>
  </si>
  <si>
    <t>2020-02-03-09.15.54.576356</t>
  </si>
  <si>
    <t>2020-02-03-09.15.54.603902</t>
  </si>
  <si>
    <t>2020-02-03-09.15.54.611463</t>
  </si>
  <si>
    <t>2020-02-05-08.51.22.949763</t>
  </si>
  <si>
    <t>2020-02-05-08.51.22.971391</t>
  </si>
  <si>
    <t>2020-02-06-04.20.05.471427</t>
  </si>
  <si>
    <t>2020-02-06-04.20.05.488804</t>
  </si>
  <si>
    <t>2020-02-05-18.28.19.536250</t>
  </si>
  <si>
    <t>2020-02-06-05.23.50.061562</t>
  </si>
  <si>
    <t>2020-02-06-05.24.10.122045</t>
  </si>
  <si>
    <t>2020-02-06-05.24.10.128135</t>
  </si>
  <si>
    <t>2020-02-06-21.56.52.733601</t>
  </si>
  <si>
    <t>2020-02-05-05.06.15.003008</t>
  </si>
  <si>
    <t>2020-02-07-05.20.36.388082</t>
  </si>
  <si>
    <t>2020-02-06-06.13.47.503781</t>
  </si>
  <si>
    <t>2020-02-03-08.06.27.207016</t>
  </si>
  <si>
    <t>2020-02-03-05.06.04.709013</t>
  </si>
  <si>
    <t>2020-02-06-05.47.00.203260</t>
  </si>
  <si>
    <t>2020-02-06-05.47.00.225137</t>
  </si>
  <si>
    <t>2020-02-06-06.03.37.091406</t>
  </si>
  <si>
    <t>2020-02-06-06.03.37.099298</t>
  </si>
  <si>
    <t>2020-02-04-11.00.33.799933</t>
  </si>
  <si>
    <t>2020-02-05-09.49.39.959035</t>
  </si>
  <si>
    <t>2020-02-07-06.44.20.519493</t>
  </si>
  <si>
    <t>2020-02-07-06.44.20.532734</t>
  </si>
  <si>
    <t>2020-02-06-06.55.13.515138</t>
  </si>
  <si>
    <t>2020-02-03-06.19.55.193361</t>
  </si>
  <si>
    <t>2020-02-03-06.19.55.215057</t>
  </si>
  <si>
    <t>2020-02-07-07.38.12.856993</t>
  </si>
  <si>
    <t>2020-02-06-07.53.19.497590</t>
  </si>
  <si>
    <t>2020-02-04-08.11.31.675920</t>
  </si>
  <si>
    <t>2020-02-05-13.48.31.388583</t>
  </si>
  <si>
    <t>2020-02-05-13.48.31.409435</t>
  </si>
  <si>
    <t>2020-02-05-15.09.11.857094</t>
  </si>
  <si>
    <t>2020-02-03-16.26.39.609857</t>
  </si>
  <si>
    <t>2020-02-03-18.28.21.467707</t>
  </si>
  <si>
    <t>2020-02-07-08.11.22.881450</t>
  </si>
  <si>
    <t>2020-02-07-08.17.08.005971</t>
  </si>
  <si>
    <t>2020-02-07-08.17.08.009182</t>
  </si>
  <si>
    <t>2020-02-07-08.17.08.019073</t>
  </si>
  <si>
    <t>2020-02-03-06.28.57.662546</t>
  </si>
  <si>
    <t>2020-02-03-08.17.48.409727</t>
  </si>
  <si>
    <t>2020-02-03-00.22.34.756803</t>
  </si>
  <si>
    <t>2020-02-03-06.21.36.920628</t>
  </si>
  <si>
    <t>2020-02-04-06.39.08.001039</t>
  </si>
  <si>
    <t>2020-02-03-10.39.26.905751</t>
  </si>
  <si>
    <t>2020-02-03-09.58.21.967735</t>
  </si>
  <si>
    <t>2020-02-06-07.17.52.129796</t>
  </si>
  <si>
    <t>2020-02-07-05.47.56.295295</t>
  </si>
  <si>
    <t>2020-02-03-07.05.53.038909</t>
  </si>
  <si>
    <t>2020-02-03-14.38.15.865411</t>
  </si>
  <si>
    <t>2020-02-03-08.03.42.530336</t>
  </si>
  <si>
    <t>2020-02-03-10.12.13.415938</t>
  </si>
  <si>
    <t>2020-02-03-06.48.29.491156</t>
  </si>
  <si>
    <t>2020-02-05-08.37.50.587824</t>
  </si>
  <si>
    <t>2020-02-05-08.37.50.613235</t>
  </si>
  <si>
    <t>2020-02-03-06.41.36.291639</t>
  </si>
  <si>
    <t>2020-02-03-06.06.46.101900</t>
  </si>
  <si>
    <t>2020-02-03-07.06.04.916308</t>
  </si>
  <si>
    <t>2020-02-03-07.26.37.968521</t>
  </si>
  <si>
    <t>2020-02-09-17.15.33.984328</t>
  </si>
  <si>
    <t>2020-02-09-17.15.34.018962</t>
  </si>
  <si>
    <t>2020-02-03-03.36.02.615203</t>
  </si>
  <si>
    <t>2020-02-02-22.33.02.710562</t>
  </si>
  <si>
    <t>2020-02-04-21.55.25.865985</t>
  </si>
  <si>
    <t>2020-02-03-06.30.20.924786</t>
  </si>
  <si>
    <t>2020-02-05-06.30.14.453137</t>
  </si>
  <si>
    <t>2020-02-05-06.30.14.459803</t>
  </si>
  <si>
    <t>2020-02-03-02.58.57.581777</t>
  </si>
  <si>
    <t>2020-02-03-07.08.17.446526</t>
  </si>
  <si>
    <t>2020-02-03-07.17.40.538676</t>
  </si>
  <si>
    <t>2020-02-03-08.39.58.107715</t>
  </si>
  <si>
    <t>2020-02-03-07.19.25.110446</t>
  </si>
  <si>
    <t>2020-02-03-09.12.03.360688</t>
  </si>
  <si>
    <t>2020-02-03-20.45.31.658378</t>
  </si>
  <si>
    <t>2020-02-03-02.31.24.653417</t>
  </si>
  <si>
    <t>2020-02-03-01.05.12.175030</t>
  </si>
  <si>
    <t>2020-02-03-06.18.06.906034</t>
  </si>
  <si>
    <t>2020-02-03-06.18.40.980673</t>
  </si>
  <si>
    <t>2020-02-03-06.18.40.988901</t>
  </si>
  <si>
    <t>2020-02-03-02.19.54.409270</t>
  </si>
  <si>
    <t>2020-02-04-17.09.30.346244</t>
  </si>
  <si>
    <t>2020-02-03-11.16.18.210192</t>
  </si>
  <si>
    <t>2020-02-03-20.54.01.768020</t>
  </si>
  <si>
    <t>2020-02-03-06.43.44.437840</t>
  </si>
  <si>
    <t>2020-02-02-20.26.58.296571</t>
  </si>
  <si>
    <t>2020-02-02-17.29.36.451956</t>
  </si>
  <si>
    <t>2020-02-03-06.29.51.911675</t>
  </si>
  <si>
    <t>2020-02-03-06.27.20.564257</t>
  </si>
  <si>
    <t>2020-02-03-03.28.30.768581</t>
  </si>
  <si>
    <t>2020-02-02-15.18.21.200177</t>
  </si>
  <si>
    <t>2020-02-03-13.15.15.870452</t>
  </si>
  <si>
    <t>2020-02-02-19.44.22.768917</t>
  </si>
  <si>
    <t>2020-02-03-15.24.08.830314</t>
  </si>
  <si>
    <t>2020-02-03-02.16.32.550639</t>
  </si>
  <si>
    <t>2020-02-06-06.59.56.713078</t>
  </si>
  <si>
    <t>2020-02-06-06.59.56.747681</t>
  </si>
  <si>
    <t>2020-02-03-05.06.04.769204</t>
  </si>
  <si>
    <t>2020-02-02-23.37.06.248258</t>
  </si>
  <si>
    <t>2020-02-03-03.48.58.363278</t>
  </si>
  <si>
    <t>2020-02-03-04.51.09.803806</t>
  </si>
  <si>
    <t>2020-02-03-06.18.47.966087</t>
  </si>
  <si>
    <t>2020-02-03-16.46.15.676233</t>
  </si>
  <si>
    <t>2020-02-03-00.17.04.757624</t>
  </si>
  <si>
    <t>2020-02-02-23.23.24.221798</t>
  </si>
  <si>
    <t>2020-02-06-04.03.33.518981</t>
  </si>
  <si>
    <t>2020-02-06-04.03.33.541986</t>
  </si>
  <si>
    <t>2020-02-03-18.11.25.082914</t>
  </si>
  <si>
    <t>2020-02-03-13.15.02.116632</t>
  </si>
  <si>
    <t>2020-02-03-07.32.47.056665</t>
  </si>
  <si>
    <t>2020-02-03-07.14.06.911166</t>
  </si>
  <si>
    <t>2020-02-03-06.55.31.123873</t>
  </si>
  <si>
    <t>2020-02-06-08.13.49.881392</t>
  </si>
  <si>
    <t>2020-02-02-18.01.23.715666</t>
  </si>
  <si>
    <t>2020-02-03-06.24.53.188944</t>
  </si>
  <si>
    <t>2020-02-02-14.29.55.998713</t>
  </si>
  <si>
    <t>2020-02-03-08.00.30.142379</t>
  </si>
  <si>
    <t>2020-02-03-07.45.05.099233</t>
  </si>
  <si>
    <t>2020-02-03-05.25.13.850911</t>
  </si>
  <si>
    <t>2020-02-04-02.18.52.954313</t>
  </si>
  <si>
    <t>2020-02-04-02.18.52.966143</t>
  </si>
  <si>
    <t>2020-02-02-23.30.18.783712</t>
  </si>
  <si>
    <t>2020-02-03-21.36.11.086213</t>
  </si>
  <si>
    <t>2020-02-03-21.42.04.006922</t>
  </si>
  <si>
    <t>2020-02-02-17.58.35.559264</t>
  </si>
  <si>
    <t>2020-02-03-13.09.58.692442</t>
  </si>
  <si>
    <t>2020-02-04-05.16.46.858505</t>
  </si>
  <si>
    <t>2020-02-03-05.01.17.348003</t>
  </si>
  <si>
    <t>2020-02-03-05.46.22.483610</t>
  </si>
  <si>
    <t>2020-02-03-06.39.27.655763</t>
  </si>
  <si>
    <t>2020-02-02-07.54.02.969132</t>
  </si>
  <si>
    <t>2020-02-05-14.18.05.929941</t>
  </si>
  <si>
    <t>2020-02-05-14.18.05.983261</t>
  </si>
  <si>
    <t>2020-02-03-01.50.14.574442</t>
  </si>
  <si>
    <t>2020-02-05-20.35.33.632554</t>
  </si>
  <si>
    <t>2020-02-05-20.35.33.701809</t>
  </si>
  <si>
    <t>2020-02-03-03.31.19.600405</t>
  </si>
  <si>
    <t>2020-02-03-09.55.45.347986</t>
  </si>
  <si>
    <t>2020-02-03-14.00.32.554713</t>
  </si>
  <si>
    <t>2020-02-03-06.49.18.197540</t>
  </si>
  <si>
    <t>2020-02-03-03.05.58.752876</t>
  </si>
  <si>
    <t>2020-02-03-06.56.52.367585</t>
  </si>
  <si>
    <t>2020-02-06-06.02.39.575258</t>
  </si>
  <si>
    <t>2020-02-06-06.02.39.607448</t>
  </si>
  <si>
    <t>2020-02-03-19.56.00.873423</t>
  </si>
  <si>
    <t>2020-02-03-01.33.10.319105</t>
  </si>
  <si>
    <t>2020-02-06-03.11.29.402404</t>
  </si>
  <si>
    <t>2020-02-06-03.11.29.420110</t>
  </si>
  <si>
    <t>2020-02-03-04.50.16.720282</t>
  </si>
  <si>
    <t>2020-02-05-06.36.03.497775</t>
  </si>
  <si>
    <t>2020-02-02-08.15.40.759572</t>
  </si>
  <si>
    <t>2020-02-03-05.55.10.538779</t>
  </si>
  <si>
    <t>2020-02-03-07.33.24.319010</t>
  </si>
  <si>
    <t>2020-02-04-18.00.02.215476</t>
  </si>
  <si>
    <t>2020-02-04-18.00.02.248244</t>
  </si>
  <si>
    <t>2020-02-03-05.16.14.392599</t>
  </si>
  <si>
    <t>2020-02-03-05.57.34.020747</t>
  </si>
  <si>
    <t>2020-02-03-05.59.34.367483</t>
  </si>
  <si>
    <t>2020-02-03-05.59.34.379441</t>
  </si>
  <si>
    <t>2020-02-03-06.09.01.783414</t>
  </si>
  <si>
    <t>2020-02-03-07.56.33.554348</t>
  </si>
  <si>
    <t>2020-02-03-06.29.24.489135</t>
  </si>
  <si>
    <t>2020-02-03-03.14.44.330759</t>
  </si>
  <si>
    <t>2020-02-03-03.18.05.003996</t>
  </si>
  <si>
    <t>2020-02-03-03.18.05.017942</t>
  </si>
  <si>
    <t>2020-02-05-03.48.42.107415</t>
  </si>
  <si>
    <t>2020-02-02-23.12.17.677731</t>
  </si>
  <si>
    <t>2020-02-03-11.06.33.305660</t>
  </si>
  <si>
    <t>2020-02-03-05.54.00.748233</t>
  </si>
  <si>
    <t>2020-02-03-06.23.37.926247</t>
  </si>
  <si>
    <t>2020-02-03-05.38.46.736408</t>
  </si>
  <si>
    <t>2020-02-04-06.05.12.415021</t>
  </si>
  <si>
    <t>2020-02-03-02.04.34.129465</t>
  </si>
  <si>
    <t>2020-02-07-04.39.33.462963</t>
  </si>
  <si>
    <t>2020-02-07-04.39.33.464346</t>
  </si>
  <si>
    <t>2020-02-03-08.58.24.358062</t>
  </si>
  <si>
    <t>2020-02-03-07.38.41.832503</t>
  </si>
  <si>
    <t>2020-02-04-06.45.38.014965</t>
  </si>
  <si>
    <t>2020-02-03-08.48.18.135891</t>
  </si>
  <si>
    <t>2020-02-03-05.35.52.313546</t>
  </si>
  <si>
    <t>2020-02-03-09.28.02.466695</t>
  </si>
  <si>
    <t>2020-02-03-06.48.17.910513</t>
  </si>
  <si>
    <t>2020-02-03-10.20.33.495658</t>
  </si>
  <si>
    <t>2020-02-03-08.21.30.076119</t>
  </si>
  <si>
    <t>2020-02-03-17.06.43.100278</t>
  </si>
  <si>
    <t>2020-02-03-17.06.43.108492</t>
  </si>
  <si>
    <t>2020-02-04-14.36.12.201240</t>
  </si>
  <si>
    <t>2020-02-04-14.36.12.212844</t>
  </si>
  <si>
    <t>2020-02-05-15.46.21.729606</t>
  </si>
  <si>
    <t>2020-02-05-15.46.21.759335</t>
  </si>
  <si>
    <t>2020-02-06-15.15.32.874358</t>
  </si>
  <si>
    <t>2020-02-06-15.15.32.925583</t>
  </si>
  <si>
    <t>2020-02-07-15.54.39.852823</t>
  </si>
  <si>
    <t>2020-02-07-15.54.39.886983</t>
  </si>
  <si>
    <t>2020-02-03-13.20.03.621507</t>
  </si>
  <si>
    <t>2020-02-02-22.45.12.297696</t>
  </si>
  <si>
    <t>2020-02-03-06.19.20.355182</t>
  </si>
  <si>
    <t>2020-02-02-19.04.35.346740</t>
  </si>
  <si>
    <t>2020-02-03-07.34.14.069240</t>
  </si>
  <si>
    <t>2020-02-03-11.09.27.147650</t>
  </si>
  <si>
    <t>2020-02-03-11.09.27.154351</t>
  </si>
  <si>
    <t>2020-02-02-22.19.57.043307</t>
  </si>
  <si>
    <t>2020-02-02-22.19.57.049510</t>
  </si>
  <si>
    <t>2020-02-03-04.39.32.501226</t>
  </si>
  <si>
    <t>2020-02-03-11.03.18.340364</t>
  </si>
  <si>
    <t>2020-02-03-02.11.27.375260</t>
  </si>
  <si>
    <t>2020-02-03-07.33.15.480764</t>
  </si>
  <si>
    <t>2020-02-03-06.36.26.993693</t>
  </si>
  <si>
    <t>2020-02-06-04.03.26.450896</t>
  </si>
  <si>
    <t>2020-02-03-09.01.07.159422</t>
  </si>
  <si>
    <t>2020-02-03-23.10.26.019462</t>
  </si>
  <si>
    <t>2020-02-05-13.19.45.641040</t>
  </si>
  <si>
    <t>2020-02-03-08.36.17.597864</t>
  </si>
  <si>
    <t>2020-02-04-13.53.23.679554</t>
  </si>
  <si>
    <t>2020-02-03-08.53.04.605104</t>
  </si>
  <si>
    <t>2020-02-03-11.06.51.420889</t>
  </si>
  <si>
    <t>2020-02-03-07.10.27.717922</t>
  </si>
  <si>
    <t>2020-02-05-14.37.04.316877</t>
  </si>
  <si>
    <t>2020-02-05-14.37.04.340527</t>
  </si>
  <si>
    <t>2020-02-03-02.51.22.243121</t>
  </si>
  <si>
    <t>2020-02-05-07.50.13.812836</t>
  </si>
  <si>
    <t>2020-02-02-19.59.50.147470</t>
  </si>
  <si>
    <t>2020-02-03-06.30.35.797859</t>
  </si>
  <si>
    <t>2020-02-09-11.15.21.741188</t>
  </si>
  <si>
    <t>2020-02-09-11.15.21.785182</t>
  </si>
  <si>
    <t>2020-02-03-08.31.33.975165</t>
  </si>
  <si>
    <t>2020-02-03-02.03.10.360564</t>
  </si>
  <si>
    <t>2020-02-03-01.13.30.682824</t>
  </si>
  <si>
    <t>2020-02-03-06.08.22.948849</t>
  </si>
  <si>
    <t>2020-02-03-06.09.20.293159</t>
  </si>
  <si>
    <t>2020-02-03-06.09.20.300060</t>
  </si>
  <si>
    <t>2020-02-03-05.51.20.318082</t>
  </si>
  <si>
    <t>2020-02-03-07.05.00.831443</t>
  </si>
  <si>
    <t>2020-02-06-08.48.46.208062</t>
  </si>
  <si>
    <t>2020-02-06-08.48.46.242847</t>
  </si>
  <si>
    <t>2020-02-03-05.44.12.440470</t>
  </si>
  <si>
    <t>2020-02-03-08.50.33.335895</t>
  </si>
  <si>
    <t>2020-02-02-19.12.24.738475</t>
  </si>
  <si>
    <t>2020-02-06-14.27.00.540240</t>
  </si>
  <si>
    <t>2020-02-06-14.27.00.543337</t>
  </si>
  <si>
    <t>2020-02-03-08.16.13.481360</t>
  </si>
  <si>
    <t>2020-02-05-13.08.39.504945</t>
  </si>
  <si>
    <t>2020-02-07-06.29.32.685866</t>
  </si>
  <si>
    <t>2020-02-07-06.29.32.692607</t>
  </si>
  <si>
    <t>2020-02-06-13.44.17.641019</t>
  </si>
  <si>
    <t>2020-02-06-13.44.17.646450</t>
  </si>
  <si>
    <t>2020-02-07-06.51.45.133254</t>
  </si>
  <si>
    <t>2020-02-07-06.51.45.137776</t>
  </si>
  <si>
    <t>2020-02-06-18.57.25.758162</t>
  </si>
  <si>
    <t>2020-02-06-18.57.25.762772</t>
  </si>
  <si>
    <t>2020-02-05-16.07.58.956848</t>
  </si>
  <si>
    <t>2020-02-04-05.38.27.239395</t>
  </si>
  <si>
    <t>2020-02-04-05.38.27.260666</t>
  </si>
  <si>
    <t>2020-02-04-09.16.52.038997</t>
  </si>
  <si>
    <t>2020-02-04-09.16.52.049482</t>
  </si>
  <si>
    <t>2020-02-04-12.44.35.242412</t>
  </si>
  <si>
    <t>2020-02-04-12.44.35.252344</t>
  </si>
  <si>
    <t>2020-02-04-09.11.45.341446</t>
  </si>
  <si>
    <t>2020-02-04-09.11.45.345499</t>
  </si>
  <si>
    <t>2020-02-04-09.11.45.350180</t>
  </si>
  <si>
    <t>2020-02-07-12.07.35.728019</t>
  </si>
  <si>
    <t>2020-02-06-11.14.09.580412</t>
  </si>
  <si>
    <t>2020-02-06-08.21.14.415713</t>
  </si>
  <si>
    <t>2020-02-06-15.29.12.555143</t>
  </si>
  <si>
    <t>2020-02-05-09.38.05.586081</t>
  </si>
  <si>
    <t>2020-02-05-09.38.05.599351</t>
  </si>
  <si>
    <t>2020-02-05-12.17.33.660469</t>
  </si>
  <si>
    <t>2020-02-07-09.14.54.920788</t>
  </si>
  <si>
    <t>2020-02-07-09.14.54.944772</t>
  </si>
  <si>
    <t>2020-02-05-09.35.04.288447</t>
  </si>
  <si>
    <t>2020-02-06-06.07.11.468965</t>
  </si>
  <si>
    <t>2020-02-04-12.02.30.688484</t>
  </si>
  <si>
    <t>2020-02-06-21.45.36.433309</t>
  </si>
  <si>
    <t>2020-02-05-08.58.54.396143</t>
  </si>
  <si>
    <t>2020-02-05-09.00.22.784009</t>
  </si>
  <si>
    <t>2020-02-05-09.00.22.790312</t>
  </si>
  <si>
    <t>2020-02-03-01.06.22.275054</t>
  </si>
  <si>
    <t>2020-02-03-01.49.10.294007</t>
  </si>
  <si>
    <t>2020-02-03-01.40.43.838183</t>
  </si>
  <si>
    <t>2020-02-03-08.18.01.621853</t>
  </si>
  <si>
    <t>2020-02-04-11.46.33.860972</t>
  </si>
  <si>
    <t>2020-02-06-09.03.14.933688</t>
  </si>
  <si>
    <t>2020-02-05-15.27.55.554371</t>
  </si>
  <si>
    <t>2020-02-05-15.44.45.189301</t>
  </si>
  <si>
    <t>2020-02-07-10.10.47.458225</t>
  </si>
  <si>
    <t>2020-02-06-21.57.25.881415</t>
  </si>
  <si>
    <t>2020-02-06-07.55.05.245688</t>
  </si>
  <si>
    <t>2020-02-07-10.15.48.109747</t>
  </si>
  <si>
    <t>2020-02-04-05.44.52.917715</t>
  </si>
  <si>
    <t>2020-02-05-04.26.02.446865</t>
  </si>
  <si>
    <t>2020-02-05-04.26.02.457806</t>
  </si>
  <si>
    <t>2020-02-03-08.04.19.298154</t>
  </si>
  <si>
    <t>2020-02-07-11.47.18.897031</t>
  </si>
  <si>
    <t>2020-02-07-11.47.18.916493</t>
  </si>
  <si>
    <t>2020-02-07-11.47.18.936583</t>
  </si>
  <si>
    <t>2020-02-03-09.09.58.718536</t>
  </si>
  <si>
    <t>2020-02-07-07.45.56.041541</t>
  </si>
  <si>
    <t>2020-02-03-08.49.13.865080</t>
  </si>
  <si>
    <t>2020-02-07-07.43.38.958736</t>
  </si>
  <si>
    <t>2020-02-03-06.55.04.729775</t>
  </si>
  <si>
    <t>2020-02-05-16.41.03.418292</t>
  </si>
  <si>
    <t>2020-02-03-14.10.45.012195</t>
  </si>
  <si>
    <t>2020-02-03-07.21.47.119537</t>
  </si>
  <si>
    <t>2020-02-04-00.12.33.583926</t>
  </si>
  <si>
    <t>2020-02-04-21.33.44.962447</t>
  </si>
  <si>
    <t>2020-02-04-12.33.33.820289</t>
  </si>
  <si>
    <t>2020-02-04-15.09.04.048123</t>
  </si>
  <si>
    <t>2020-02-03-20.28.24.180256</t>
  </si>
  <si>
    <t>4J6795</t>
  </si>
  <si>
    <t>KOLACHALAM</t>
  </si>
  <si>
    <t>2020-02-07-08.08.33.074997</t>
  </si>
  <si>
    <t>2020-02-07-08.21.06.898462</t>
  </si>
  <si>
    <t>2020-02-07-08.21.06.905308</t>
  </si>
  <si>
    <t>2020-02-04-22.17.57.995355</t>
  </si>
  <si>
    <t>2020-02-03-04.40.40.995983</t>
  </si>
  <si>
    <t>2020-02-02-23.45.14.651817</t>
  </si>
  <si>
    <t>2020-02-07-11.19.04.242707</t>
  </si>
  <si>
    <t>2020-02-06-07.17.46.073458</t>
  </si>
  <si>
    <t>2020-02-07-08.00.52.617741</t>
  </si>
  <si>
    <t>2020-02-03-06.38.18.474030</t>
  </si>
  <si>
    <t>2020-02-02-21.57.45.293344</t>
  </si>
  <si>
    <t>2020-02-08-06.19.09.515067</t>
  </si>
  <si>
    <t>2020-02-08-06.19.09.544414</t>
  </si>
  <si>
    <t>2020-02-06-12.15.13.057376</t>
  </si>
  <si>
    <t>2020-02-06-16.51.58.128835</t>
  </si>
  <si>
    <t>2020-02-06-06.30.11.306006</t>
  </si>
  <si>
    <t>2020-02-06-05.54.44.900097</t>
  </si>
  <si>
    <t>2020-02-06-11.55.20.033150</t>
  </si>
  <si>
    <t>2020-02-07-07.14.13.986676</t>
  </si>
  <si>
    <t>2020-02-07-07.14.13.999010</t>
  </si>
  <si>
    <t>2020-02-06-16.08.43.239767</t>
  </si>
  <si>
    <t>2020-02-06-16.08.43.244118</t>
  </si>
  <si>
    <t>2020-02-07-20.56.09.999547</t>
  </si>
  <si>
    <t>2020-02-07-20.56.10.007908</t>
  </si>
  <si>
    <t>2020-02-05-00.43.25.691941</t>
  </si>
  <si>
    <t>2020-02-05-00.43.25.702816</t>
  </si>
  <si>
    <t>2020-02-03-04.44.35.008357</t>
  </si>
  <si>
    <t>2020-02-06-09.40.47.377259</t>
  </si>
  <si>
    <t>2020-02-06-09.40.47.405605</t>
  </si>
  <si>
    <t>2020-02-07-07.30.36.164593</t>
  </si>
  <si>
    <t>2020-02-07-07.30.36.170539</t>
  </si>
  <si>
    <t>2020-02-03-10.41.37.069477</t>
  </si>
  <si>
    <t>2020-02-03-10.41.37.083258</t>
  </si>
  <si>
    <t>2020-02-03-09.04.39.113798</t>
  </si>
  <si>
    <t>2020-02-06-09.51.14.110199</t>
  </si>
  <si>
    <t>2020-02-03-01.23.05.692209</t>
  </si>
  <si>
    <t>2020-02-03-01.23.05.709363</t>
  </si>
  <si>
    <t>2020-02-05-19.03.40.848056</t>
  </si>
  <si>
    <t>2020-02-04-00.34.27.292216</t>
  </si>
  <si>
    <t>2020-02-02-23.43.03.883275</t>
  </si>
  <si>
    <t>2020-02-06-16.04.18.493565</t>
  </si>
  <si>
    <t>2020-02-06-16.04.18.497572</t>
  </si>
  <si>
    <t>2020-02-05-13.39.05.172215</t>
  </si>
  <si>
    <t>2020-02-05-13.39.05.185382</t>
  </si>
  <si>
    <t>2020-02-06-15.27.11.826370</t>
  </si>
  <si>
    <t>2020-02-06-13.05.06.898166</t>
  </si>
  <si>
    <t>2020-02-06-09.45.43.761774</t>
  </si>
  <si>
    <t>2020-02-06-15.24.07.711333</t>
  </si>
  <si>
    <t>2020-02-05-02.08.42.692846</t>
  </si>
  <si>
    <t>2020-02-05-02.08.42.710356</t>
  </si>
  <si>
    <t>2020-02-05-02.08.42.714338</t>
  </si>
  <si>
    <t>2020-02-03-01.39.55.848236</t>
  </si>
  <si>
    <t>2020-02-03-02.15.50.522718</t>
  </si>
  <si>
    <t>2020-02-03-02.15.50.537568</t>
  </si>
  <si>
    <t>2020-02-03-08.23.21.341004</t>
  </si>
  <si>
    <t>2020-02-03-08.24.26.971928</t>
  </si>
  <si>
    <t>2020-02-03-02.54.24.389055</t>
  </si>
  <si>
    <t>2020-02-03-22.08.40.031143</t>
  </si>
  <si>
    <t>2020-02-03-03.11.38.409031</t>
  </si>
  <si>
    <t>2020-02-03-03.11.38.453265</t>
  </si>
  <si>
    <t>2020-02-03-00.28.13.946003</t>
  </si>
  <si>
    <t>2020-02-02-20.01.36.461027</t>
  </si>
  <si>
    <t>2020-02-03-23.08.15.406018</t>
  </si>
  <si>
    <t>2020-02-03-23.08.15.424960</t>
  </si>
  <si>
    <t>2020-02-03-02.25.08.764785</t>
  </si>
  <si>
    <t>2020-02-04-03.24.10.401995</t>
  </si>
  <si>
    <t>2020-02-03-01.25.18.725479</t>
  </si>
  <si>
    <t>2020-02-02-22.26.39.833931</t>
  </si>
  <si>
    <t>2020-02-03-05.19.04.272215</t>
  </si>
  <si>
    <t>2020-02-02-21.13.37.726917</t>
  </si>
  <si>
    <t>2020-02-03-22.13.52.482291</t>
  </si>
  <si>
    <t>2020-02-05-08.19.20.328181</t>
  </si>
  <si>
    <t>2020-02-04-02.25.29.775029</t>
  </si>
  <si>
    <t>2020-02-03-22.35.16.893258</t>
  </si>
  <si>
    <t>2020-02-02-15.55.43.939270</t>
  </si>
  <si>
    <t>2020-02-02-15.55.43.965179</t>
  </si>
  <si>
    <t>2020-02-05-00.05.21.474870</t>
  </si>
  <si>
    <t>2020-02-03-01.36.50.821529</t>
  </si>
  <si>
    <t>2020-02-03-21.37.44.919030</t>
  </si>
  <si>
    <t>2020-02-04-05.51.53.036859</t>
  </si>
  <si>
    <t>2020-02-04-02.30.35.902557</t>
  </si>
  <si>
    <t>2020-02-04-23.59.05.584502</t>
  </si>
  <si>
    <t>2020-02-02-14.10.56.998008</t>
  </si>
  <si>
    <t>2020-02-03-00.20.29.365400</t>
  </si>
  <si>
    <t>2020-02-03-00.33.22.907037</t>
  </si>
  <si>
    <t>2020-02-03-00.33.22.911685</t>
  </si>
  <si>
    <t>2020-02-03-00.33.22.918589</t>
  </si>
  <si>
    <t>2020-02-02-22.27.18.456560</t>
  </si>
  <si>
    <t>2020-02-02-22.27.18.482377</t>
  </si>
  <si>
    <t>2020-02-02-23.41.47.417903</t>
  </si>
  <si>
    <t>2020-02-04-08.00.04.343985</t>
  </si>
  <si>
    <t>2020-02-04-03.07.02.224843</t>
  </si>
  <si>
    <t>2020-02-04-03.07.02.244614</t>
  </si>
  <si>
    <t>2020-02-05-07.31.24.207241</t>
  </si>
  <si>
    <t>2020-02-05-07.31.24.226047</t>
  </si>
  <si>
    <t>2020-02-05-07.31.24.234640</t>
  </si>
  <si>
    <t>2020-02-05-07.31.24.238555</t>
  </si>
  <si>
    <t>2020-02-02-20.53.27.873941</t>
  </si>
  <si>
    <t>2020-02-02-21.10.44.604706</t>
  </si>
  <si>
    <t>2020-02-03-10.12.30.479363</t>
  </si>
  <si>
    <t>2020-02-03-21.55.42.941808</t>
  </si>
  <si>
    <t>2020-02-03-23.12.36.884351</t>
  </si>
  <si>
    <t>2020-02-04-00.47.44.859034</t>
  </si>
  <si>
    <t>2020-02-03-00.56.21.667959</t>
  </si>
  <si>
    <t>2020-02-02-19.28.40.771732</t>
  </si>
  <si>
    <t>2020-02-02-19.28.40.783662</t>
  </si>
  <si>
    <t>2020-02-02-19.29.47.283732</t>
  </si>
  <si>
    <t>2020-02-02-19.29.47.297122</t>
  </si>
  <si>
    <t>2020-02-03-00.38.49.124042</t>
  </si>
  <si>
    <t>2020-02-03-00.06.43.880501</t>
  </si>
  <si>
    <t>2020-02-03-00.06.43.886815</t>
  </si>
  <si>
    <t>2020-02-04-01.54.31.107083</t>
  </si>
  <si>
    <t>2020-02-03-07.33.11.254150</t>
  </si>
  <si>
    <t>2020-02-03-03.04.20.979750</t>
  </si>
  <si>
    <t>2020-02-04-07.50.39.494753</t>
  </si>
  <si>
    <t>2020-02-02-21.29.16.519492</t>
  </si>
  <si>
    <t>2020-02-09-22.17.16.217513</t>
  </si>
  <si>
    <t>2020-02-09-22.17.16.233655</t>
  </si>
  <si>
    <t>2020-02-02-21.15.46.694683</t>
  </si>
  <si>
    <t>2020-02-03-22.13.46.544602</t>
  </si>
  <si>
    <t>2020-02-02-22.39.24.919502</t>
  </si>
  <si>
    <t>2020-02-04-22.13.27.577549</t>
  </si>
  <si>
    <t>2020-02-04-05.14.09.189699</t>
  </si>
  <si>
    <t>2020-02-04-00.18.06.532485</t>
  </si>
  <si>
    <t>2020-02-03-21.45.48.931082</t>
  </si>
  <si>
    <t>2020-02-03-21.45.48.939988</t>
  </si>
  <si>
    <t>2020-02-04-18.00.01.303648</t>
  </si>
  <si>
    <t>2020-02-06-19.11.33.511577</t>
  </si>
  <si>
    <t>2020-02-06-19.11.33.536061</t>
  </si>
  <si>
    <t>2020-02-04-04.47.08.037900</t>
  </si>
  <si>
    <t>2020-02-03-21.26.20.635933</t>
  </si>
  <si>
    <t>2020-02-03-21.26.20.644341</t>
  </si>
  <si>
    <t>2020-02-04-04.36.50.378825</t>
  </si>
  <si>
    <t>2020-02-03-07.56.45.531915</t>
  </si>
  <si>
    <t>2020-02-03-07.57.52.539531</t>
  </si>
  <si>
    <t>2020-02-03-07.57.52.547815</t>
  </si>
  <si>
    <t>2020-02-03-09.32.51.244695</t>
  </si>
  <si>
    <t>2020-02-03-04.39.52.051698</t>
  </si>
  <si>
    <t>2020-02-04-07.20.11.555273</t>
  </si>
  <si>
    <t>2020-02-03-15.04.37.664835</t>
  </si>
  <si>
    <t>2020-02-03-05.44.18.175758</t>
  </si>
  <si>
    <t>2020-02-03-16.06.32.106866</t>
  </si>
  <si>
    <t>2020-02-03-04.50.23.161772</t>
  </si>
  <si>
    <t>2020-02-03-10.41.45.175560</t>
  </si>
  <si>
    <t>2020-02-03-07.43.52.990723</t>
  </si>
  <si>
    <t>2020-02-04-16.40.47.118286</t>
  </si>
  <si>
    <t>2020-02-03-05.53.26.056263</t>
  </si>
  <si>
    <t>2020-02-03-02.05.57.977348</t>
  </si>
  <si>
    <t>2020-02-03-08.42.26.425855</t>
  </si>
  <si>
    <t>2020-02-03-10.58.46.451375</t>
  </si>
  <si>
    <t>2020-02-03-05.14.52.806662</t>
  </si>
  <si>
    <t>2020-02-03-19.37.54.478827</t>
  </si>
  <si>
    <t>2020-02-03-05.45.26.835678</t>
  </si>
  <si>
    <t>2020-02-07-10.00.19.854324</t>
  </si>
  <si>
    <t>2020-02-06-14.48.15.127354</t>
  </si>
  <si>
    <t>2020-02-06-14.48.15.130947</t>
  </si>
  <si>
    <t>2020-02-06-16.00.18.181931</t>
  </si>
  <si>
    <t>2020-02-05-16.00.19.127557</t>
  </si>
  <si>
    <t>2020-02-05-09.14.45.965365</t>
  </si>
  <si>
    <t>2020-02-05-09.14.45.975634</t>
  </si>
  <si>
    <t>2020-02-06-12.28.03.335219</t>
  </si>
  <si>
    <t>2020-02-06-12.28.03.339381</t>
  </si>
  <si>
    <t>2020-02-06-12.28.03.348300</t>
  </si>
  <si>
    <t>2020-02-06-12.28.03.352025</t>
  </si>
  <si>
    <t>2020-02-06-16.00.17.199877</t>
  </si>
  <si>
    <t>2020-02-06-15.37.23.100068</t>
  </si>
  <si>
    <t>2020-02-03-19.00.05.861702</t>
  </si>
  <si>
    <t>2020-02-07-13.00.08.739514</t>
  </si>
  <si>
    <t>2020-02-06-14.24.54.993983</t>
  </si>
  <si>
    <t>2020-02-07-10.00.20.001768</t>
  </si>
  <si>
    <t>2020-02-05-13.00.09.376558</t>
  </si>
  <si>
    <t>2020-02-05-13.00.09.380190</t>
  </si>
  <si>
    <t>2020-02-06-13.13.38.784696</t>
  </si>
  <si>
    <t>2020-02-04-10.16.12.231063</t>
  </si>
  <si>
    <t>2020-02-06-13.00.10.991164</t>
  </si>
  <si>
    <t>2020-02-06-13.00.10.996645</t>
  </si>
  <si>
    <t>2020-02-05-16.00.19.164400</t>
  </si>
  <si>
    <t>2020-02-06-16.00.10.682659</t>
  </si>
  <si>
    <t>2020-02-06-16.00.10.685118</t>
  </si>
  <si>
    <t>2020-02-05-16.00.18.963154</t>
  </si>
  <si>
    <t>2020-02-05-16.00.18.050991</t>
  </si>
  <si>
    <t>2020-02-03-08.55.30.425498</t>
  </si>
  <si>
    <t>2020-02-05-16.00.19.547465</t>
  </si>
  <si>
    <t>2020-02-06-10.48.59.880473</t>
  </si>
  <si>
    <t>2020-02-06-05.44.33.924445</t>
  </si>
  <si>
    <t>2020-02-07-07.05.55.135295</t>
  </si>
  <si>
    <t>2020-02-07-07.05.55.161060</t>
  </si>
  <si>
    <t>2020-02-07-07.05.54.655978</t>
  </si>
  <si>
    <t>2020-02-07-07.05.54.690225</t>
  </si>
  <si>
    <t>2020-02-05-15.32.43.903380</t>
  </si>
  <si>
    <t>2020-02-06-05.44.32.275457</t>
  </si>
  <si>
    <t>2020-02-06-05.44.35.082373</t>
  </si>
  <si>
    <t>2020-02-06-05.44.35.101415</t>
  </si>
  <si>
    <t>2020-02-06-05.44.31.168020</t>
  </si>
  <si>
    <t>2020-02-06-05.44.31.199960</t>
  </si>
  <si>
    <t>2020-02-06-05.44.32.769273</t>
  </si>
  <si>
    <t>2020-02-06-05.44.32.780791</t>
  </si>
  <si>
    <t>2020-02-06-10.48.57.702209</t>
  </si>
  <si>
    <t>2020-02-06-10.48.57.719007</t>
  </si>
  <si>
    <t>2020-02-06-05.44.34.500423</t>
  </si>
  <si>
    <t>2020-02-06-05.44.34.513402</t>
  </si>
  <si>
    <t>2020-02-06-06.58.18.857819</t>
  </si>
  <si>
    <t>2020-02-06-10.48.58.774099</t>
  </si>
  <si>
    <t>2020-02-06-10.48.58.800888</t>
  </si>
  <si>
    <t>2020-02-06-05.44.31.687321</t>
  </si>
  <si>
    <t>2020-02-06-05.44.31.727326</t>
  </si>
  <si>
    <t>2020-02-06-05.44.33.277979</t>
  </si>
  <si>
    <t>2020-02-06-05.44.33.288750</t>
  </si>
  <si>
    <t>2020-02-06-06.58.19.370595</t>
  </si>
  <si>
    <t>2020-02-06-06.58.19.384020</t>
  </si>
  <si>
    <t>2020-02-06-06.58.19.926627</t>
  </si>
  <si>
    <t>2020-02-05-15.30.56.109183</t>
  </si>
  <si>
    <t>2020-02-05-15.34.52.552936</t>
  </si>
  <si>
    <t>2020-02-05-15.34.52.567101</t>
  </si>
  <si>
    <t>2020-02-05-13.32.45.305986</t>
  </si>
  <si>
    <t>2020-02-02-17.02.08.719980</t>
  </si>
  <si>
    <t>2020-02-02-05.21.18.239682</t>
  </si>
  <si>
    <t>2020-02-07-16.23.17.999084</t>
  </si>
  <si>
    <t>2020-02-07-16.23.18.026227</t>
  </si>
  <si>
    <t>2020-02-03-06.57.23.551140</t>
  </si>
  <si>
    <t>2020-02-03-07.41.01.728476</t>
  </si>
  <si>
    <t>2020-02-03-07.15.33.753560</t>
  </si>
  <si>
    <t>2020-02-03-04.52.47.896382</t>
  </si>
  <si>
    <t>2020-02-03-06.36.12.331701</t>
  </si>
  <si>
    <t>2020-02-03-06.17.48.043802</t>
  </si>
  <si>
    <t>2020-02-03-08.07.36.162771</t>
  </si>
  <si>
    <t>2020-02-03-05.57.21.755057</t>
  </si>
  <si>
    <t>2020-02-02-01.03.36.501470</t>
  </si>
  <si>
    <t>2020-02-05-08.25.57.419393</t>
  </si>
  <si>
    <t>2020-02-03-01.25.43.709703</t>
  </si>
  <si>
    <t>2020-02-03-12.00.55.103502</t>
  </si>
  <si>
    <t>2020-02-03-07.37.10.736144</t>
  </si>
  <si>
    <t>2020-02-03-07.42.37.827239</t>
  </si>
  <si>
    <t>2020-02-02-17.54.37.602796</t>
  </si>
  <si>
    <t>2020-02-03-09.04.51.607809</t>
  </si>
  <si>
    <t>2020-02-03-06.54.56.193891</t>
  </si>
  <si>
    <t>2020-02-04-06.16.14.108247</t>
  </si>
  <si>
    <t>2020-02-03-09.56.13.900083</t>
  </si>
  <si>
    <t>2020-02-03-06.59.04.874973</t>
  </si>
  <si>
    <t>2020-02-03-05.52.27.028931</t>
  </si>
  <si>
    <t>2020-02-04-08.12.59.516089</t>
  </si>
  <si>
    <t>2020-02-03-10.36.34.004270</t>
  </si>
  <si>
    <t>2020-02-03-03.24.44.070556</t>
  </si>
  <si>
    <t>2020-02-06-09.59.09.270404</t>
  </si>
  <si>
    <t>2020-02-06-09.59.09.287760</t>
  </si>
  <si>
    <t>2020-02-04-06.22.30.446172</t>
  </si>
  <si>
    <t>2020-02-04-07.09.03.843221</t>
  </si>
  <si>
    <t>2020-02-01-23.17.34.870074</t>
  </si>
  <si>
    <t>2020-02-03-08.52.16.596991</t>
  </si>
  <si>
    <t>2020-02-03-03.41.50.931498</t>
  </si>
  <si>
    <t>2020-02-03-00.59.28.753965</t>
  </si>
  <si>
    <t>2020-02-03-19.43.52.326115</t>
  </si>
  <si>
    <t>2020-02-03-06.18.25.858173</t>
  </si>
  <si>
    <t>2020-02-09-20.01.18.886349</t>
  </si>
  <si>
    <t>2020-02-09-20.01.18.903927</t>
  </si>
  <si>
    <t>2020-02-04-09.53.53.616763</t>
  </si>
  <si>
    <t>2020-02-04-20.34.45.629269</t>
  </si>
  <si>
    <t>2020-02-03-14.01.47.482503</t>
  </si>
  <si>
    <t>2020-02-04-07.09.03.066189</t>
  </si>
  <si>
    <t>2020-02-04-18.14.00.393182</t>
  </si>
  <si>
    <t>2020-02-03-15.40.38.886742</t>
  </si>
  <si>
    <t>2020-02-03-15.41.09.027841</t>
  </si>
  <si>
    <t>2020-02-03-15.41.09.034641</t>
  </si>
  <si>
    <t>2020-02-04-08.52.57.917640</t>
  </si>
  <si>
    <t>2020-02-03-07.14.30.354524</t>
  </si>
  <si>
    <t>2020-02-04-07.41.03.719975</t>
  </si>
  <si>
    <t>2020-02-04-07.41.03.732804</t>
  </si>
  <si>
    <t>2020-02-03-04.23.12.790104</t>
  </si>
  <si>
    <t>2020-02-03-13.38.03.590019</t>
  </si>
  <si>
    <t>2020-02-03-07.36.06.787217</t>
  </si>
  <si>
    <t>2020-02-03-06.20.52.679164</t>
  </si>
  <si>
    <t>2020-02-07-16.16.15.147166</t>
  </si>
  <si>
    <t>2020-02-07-16.16.15.166703</t>
  </si>
  <si>
    <t>2020-02-03-07.41.12.040601</t>
  </si>
  <si>
    <t>2020-02-03-06.32.06.864551</t>
  </si>
  <si>
    <t>2020-02-04-06.31.47.198926</t>
  </si>
  <si>
    <t>2020-02-04-09.44.26.504822</t>
  </si>
  <si>
    <t>2020-02-03-06.57.36.215687</t>
  </si>
  <si>
    <t>2020-02-03-07.26.57.334138</t>
  </si>
  <si>
    <t>2020-02-03-06.09.10.150130</t>
  </si>
  <si>
    <t>2020-02-06-07.29.03.669509</t>
  </si>
  <si>
    <t>2020-02-06-07.29.03.693737</t>
  </si>
  <si>
    <t>2020-02-04-06.45.53.696150</t>
  </si>
  <si>
    <t>2020-02-04-05.12.11.759041</t>
  </si>
  <si>
    <t>2020-02-05-05.47.00.448871</t>
  </si>
  <si>
    <t>2020-02-05-05.47.00.457387</t>
  </si>
  <si>
    <t>2020-02-04-06.03.00.756276</t>
  </si>
  <si>
    <t>2020-02-04-01.19.24.153904</t>
  </si>
  <si>
    <t>2020-02-03-06.34.33.912566</t>
  </si>
  <si>
    <t>2020-02-03-07.13.54.258795</t>
  </si>
  <si>
    <t>2020-02-03-06.52.59.950396</t>
  </si>
  <si>
    <t>2020-02-07-07.06.18.855226</t>
  </si>
  <si>
    <t>2020-02-07-07.06.18.893733</t>
  </si>
  <si>
    <t>2020-02-02-15.12.46.372709</t>
  </si>
  <si>
    <t>2020-02-03-08.17.27.421448</t>
  </si>
  <si>
    <t>2020-02-03-19.57.14.952854</t>
  </si>
  <si>
    <t>2020-02-03-10.13.37.153805</t>
  </si>
  <si>
    <t>2020-02-03-06.49.35.892525</t>
  </si>
  <si>
    <t>2020-02-03-06.38.02.118367</t>
  </si>
  <si>
    <t>2020-02-03-09.20.49.990241</t>
  </si>
  <si>
    <t>2020-02-05-04.32.31.852544</t>
  </si>
  <si>
    <t>2020-02-03-05.16.56.581418</t>
  </si>
  <si>
    <t>2020-02-03-05.40.48.925559</t>
  </si>
  <si>
    <t>2020-02-03-07.11.21.261367</t>
  </si>
  <si>
    <t>2020-02-03-07.18.10.596129</t>
  </si>
  <si>
    <t>2020-02-03-07.46.14.740527</t>
  </si>
  <si>
    <t>2020-02-03-00.54.59.340957</t>
  </si>
  <si>
    <t>2020-02-07-00.44.47.683031</t>
  </si>
  <si>
    <t>2020-02-07-00.44.47.755729</t>
  </si>
  <si>
    <t>2020-02-02-23.42.46.540549</t>
  </si>
  <si>
    <t>2020-02-03-06.33.54.127266</t>
  </si>
  <si>
    <t>2020-02-03-06.33.54.135543</t>
  </si>
  <si>
    <t>2020-02-03-06.33.54.141822</t>
  </si>
  <si>
    <t>2020-02-03-02.42.27.375671</t>
  </si>
  <si>
    <t>2020-02-06-08.45.45.697483</t>
  </si>
  <si>
    <t>2020-02-06-08.45.45.719050</t>
  </si>
  <si>
    <t>2020-02-07-10.34.00.085255</t>
  </si>
  <si>
    <t>2020-02-07-10.34.00.109414</t>
  </si>
  <si>
    <t>2020-02-03-16.56.11.899505</t>
  </si>
  <si>
    <t>2020-02-05-02.00.58.485755</t>
  </si>
  <si>
    <t>2020-02-04-07.14.36.954664</t>
  </si>
  <si>
    <t>2020-02-03-05.14.32.790300</t>
  </si>
  <si>
    <t>2020-02-03-05.17.12.583724</t>
  </si>
  <si>
    <t>2020-02-03-05.17.12.589977</t>
  </si>
  <si>
    <t>2020-02-02-15.11.53.511063</t>
  </si>
  <si>
    <t>2020-02-03-19.00.20.514578</t>
  </si>
  <si>
    <t>2020-02-04-05.25.24.135579</t>
  </si>
  <si>
    <t>2020-02-03-02.15.51.129794</t>
  </si>
  <si>
    <t>2020-02-03-06.12.01.048655</t>
  </si>
  <si>
    <t>2020-02-03-03.14.44.053767</t>
  </si>
  <si>
    <t>2020-02-03-06.57.37.209109</t>
  </si>
  <si>
    <t>2020-02-03-15.47.38.901503</t>
  </si>
  <si>
    <t>2020-02-03-00.51.13.724092</t>
  </si>
  <si>
    <t>2020-02-03-00.51.26.268422</t>
  </si>
  <si>
    <t>2020-02-03-00.51.26.275538</t>
  </si>
  <si>
    <t>2020-02-03-12.04.37.759064</t>
  </si>
  <si>
    <t>2020-02-02-08.13.08.428184</t>
  </si>
  <si>
    <t>2020-02-04-01.02.31.207177</t>
  </si>
  <si>
    <t>2020-02-02-17.20.03.403731</t>
  </si>
  <si>
    <t>2020-02-03-07.05.14.296324</t>
  </si>
  <si>
    <t>2020-02-03-20.24.14.056379</t>
  </si>
  <si>
    <t>2020-02-04-06.43.47.153877</t>
  </si>
  <si>
    <t>2020-02-03-06.07.55.997691</t>
  </si>
  <si>
    <t>2020-02-03-03.01.08.643665</t>
  </si>
  <si>
    <t>2020-02-03-18.52.45.254057</t>
  </si>
  <si>
    <t>2020-02-03-07.23.57.971267</t>
  </si>
  <si>
    <t>2020-02-03-07.18.02.695682</t>
  </si>
  <si>
    <t>2020-02-06-07.13.59.431828</t>
  </si>
  <si>
    <t>2020-02-06-07.13.59.458916</t>
  </si>
  <si>
    <t>2020-02-06-07.15.07.515661</t>
  </si>
  <si>
    <t>2020-02-06-07.15.07.522943</t>
  </si>
  <si>
    <t>2020-02-03-07.24.46.209772</t>
  </si>
  <si>
    <t>2020-02-04-05.45.13.925052</t>
  </si>
  <si>
    <t>2020-02-03-06.01.11.376859</t>
  </si>
  <si>
    <t>2020-02-03-10.01.23.340267</t>
  </si>
  <si>
    <t>2020-02-03-03.54.15.564877</t>
  </si>
  <si>
    <t>2020-02-06-00.29.13.208269</t>
  </si>
  <si>
    <t>2020-02-06-00.29.13.223148</t>
  </si>
  <si>
    <t>2020-02-03-06.15.59.418925</t>
  </si>
  <si>
    <t>2020-02-03-07.05.37.178034</t>
  </si>
  <si>
    <t>2020-02-07-03.52.10.681146</t>
  </si>
  <si>
    <t>2020-02-07-03.52.10.704365</t>
  </si>
  <si>
    <t>2020-02-03-07.29.01.236400</t>
  </si>
  <si>
    <t>2020-02-03-07.17.48.414053</t>
  </si>
  <si>
    <t>2020-02-03-07.25.13.561784</t>
  </si>
  <si>
    <t>2020-02-03-21.22.55.193848</t>
  </si>
  <si>
    <t>2020-02-03-06.05.39.817768</t>
  </si>
  <si>
    <t>2020-02-03-00.24.58.579196</t>
  </si>
  <si>
    <t>2020-02-03-06.11.11.234058</t>
  </si>
  <si>
    <t>2020-02-03-15.14.22.796968</t>
  </si>
  <si>
    <t>2020-02-04-00.52.23.323800</t>
  </si>
  <si>
    <t>2020-02-03-07.05.40.533930</t>
  </si>
  <si>
    <t>2020-02-03-05.40.39.270367</t>
  </si>
  <si>
    <t>2020-02-04-07.06.06.523924</t>
  </si>
  <si>
    <t>2020-02-07-06.58.08.076719</t>
  </si>
  <si>
    <t>2020-02-07-06.58.08.095539</t>
  </si>
  <si>
    <t>2020-02-03-02.48.29.820598</t>
  </si>
  <si>
    <t>2020-02-03-07.58.58.403299</t>
  </si>
  <si>
    <t>2020-02-03-06.38.47.047599</t>
  </si>
  <si>
    <t>2020-02-03-19.41.20.661700</t>
  </si>
  <si>
    <t>2020-02-03-06.46.43.900849</t>
  </si>
  <si>
    <t>2020-02-03-08.26.00.890654</t>
  </si>
  <si>
    <t>2020-02-03-09.53.55.866035</t>
  </si>
  <si>
    <t>2020-02-03-20.48.36.397334</t>
  </si>
  <si>
    <t>2020-02-03-06.45.37.698044</t>
  </si>
  <si>
    <t>2020-02-03-07.19.09.283948</t>
  </si>
  <si>
    <t>2020-02-04-04.24.26.380599</t>
  </si>
  <si>
    <t>2020-02-03-07.21.55.966250</t>
  </si>
  <si>
    <t>2020-02-03-07.24.42.855079</t>
  </si>
  <si>
    <t>2020-02-03-18.41.18.677910</t>
  </si>
  <si>
    <t>2020-02-02-23.09.24.474764</t>
  </si>
  <si>
    <t>2020-02-02-14.50.59.624619</t>
  </si>
  <si>
    <t>2020-02-04-06.21.25.797245</t>
  </si>
  <si>
    <t>2020-02-03-07.56.10.134885</t>
  </si>
  <si>
    <t>2020-02-03-06.02.45.715366</t>
  </si>
  <si>
    <t>2020-02-03-06.25.05.729055</t>
  </si>
  <si>
    <t>2020-02-03-06.09.20.846359</t>
  </si>
  <si>
    <t>P101HH</t>
  </si>
  <si>
    <t>CARANAY, JOHN</t>
  </si>
  <si>
    <t>2020-02-03-04.54.29.680186</t>
  </si>
  <si>
    <t>2020-02-04-07.06.13.382734</t>
  </si>
  <si>
    <t>2020-02-03-06.23.05.596219</t>
  </si>
  <si>
    <t>2020-02-03-10.32.58.353255</t>
  </si>
  <si>
    <t>2020-02-03-10.34.55.248869</t>
  </si>
  <si>
    <t>2020-02-03-10.34.55.258440</t>
  </si>
  <si>
    <t>2020-02-03-07.07.38.933694</t>
  </si>
  <si>
    <t>2020-02-02-22.08.05.100764</t>
  </si>
  <si>
    <t>2020-02-03-09.12.51.845656</t>
  </si>
  <si>
    <t>2020-02-03-07.26.56.553131</t>
  </si>
  <si>
    <t>2020-02-03-06.16.33.097863</t>
  </si>
  <si>
    <t>2020-02-04-07.13.52.179241</t>
  </si>
  <si>
    <t>2020-02-03-06.27.36.463375</t>
  </si>
  <si>
    <t>P101O5818</t>
  </si>
  <si>
    <t>P101O5</t>
  </si>
  <si>
    <t>MELVIN MATI-ONG</t>
  </si>
  <si>
    <t>2020-02-05-15.18.07.239360</t>
  </si>
  <si>
    <t>P101O6818</t>
  </si>
  <si>
    <t>P101O6</t>
  </si>
  <si>
    <t>CLIFORD JOHN CENAL</t>
  </si>
  <si>
    <t>2020-02-05-15.01.46.304262</t>
  </si>
  <si>
    <t>2020-02-03-03.43.03.692722</t>
  </si>
  <si>
    <t>2020-02-03-03.43.18.086580</t>
  </si>
  <si>
    <t>2020-02-03-03.43.18.094146</t>
  </si>
  <si>
    <t>2020-02-03-09.20.01.636723</t>
  </si>
  <si>
    <t>2020-02-02-13.03.46.424193</t>
  </si>
  <si>
    <t>2020-02-02-13.03.46.431172</t>
  </si>
  <si>
    <t>2020-02-02-13.04.07.691543</t>
  </si>
  <si>
    <t>2020-02-02-13.04.07.702156</t>
  </si>
  <si>
    <t>2020-02-02-13.04.07.706176</t>
  </si>
  <si>
    <t>2020-02-03-10.36.47.620581</t>
  </si>
  <si>
    <t>2020-02-03-10.36.47.644412</t>
  </si>
  <si>
    <t>2020-02-03-07.05.43.926301</t>
  </si>
  <si>
    <t>2020-02-04-05.36.40.649786</t>
  </si>
  <si>
    <t>2020-02-03-08.10.18.209958</t>
  </si>
  <si>
    <t>2020-02-09-17.08.37.185965</t>
  </si>
  <si>
    <t>2020-02-09-17.08.37.191600</t>
  </si>
  <si>
    <t>2020-02-03-04.22.26.253301</t>
  </si>
  <si>
    <t>2020-02-04-06.01.00.137202</t>
  </si>
  <si>
    <t>2020-02-03-07.46.20.621665</t>
  </si>
  <si>
    <t>SN_P101O6</t>
  </si>
  <si>
    <t>SN_P101O5</t>
  </si>
  <si>
    <t>CTE02-14</t>
  </si>
  <si>
    <t>ILC02-14</t>
  </si>
  <si>
    <t>VAR02-14</t>
  </si>
  <si>
    <t>CHECK02-14</t>
  </si>
  <si>
    <t>CTE02-21</t>
  </si>
  <si>
    <t>ILC02-21</t>
  </si>
  <si>
    <t>VAR02-21</t>
  </si>
  <si>
    <t>CHECK02-21</t>
  </si>
  <si>
    <t>CTE02-28</t>
  </si>
  <si>
    <t>ILC02-28</t>
  </si>
  <si>
    <t>VAR02-28</t>
  </si>
  <si>
    <t>CHECK02-28</t>
  </si>
  <si>
    <t>CTE03-06</t>
  </si>
  <si>
    <t>ILC03-06</t>
  </si>
  <si>
    <t>VAR03-06</t>
  </si>
  <si>
    <t>CHECK03-06</t>
  </si>
  <si>
    <t>CTE03-13</t>
  </si>
  <si>
    <t>ILC03-13</t>
  </si>
  <si>
    <t>VAR03-13</t>
  </si>
  <si>
    <t>CHECK03-13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</si>
</sst>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mm/dd/yy"/>
    <numFmt numFmtId="165" formatCode="0.0%"/>
    <numFmt numFmtId="166" formatCode="000000"/>
    <numFmt numFmtId="167" formatCode="[$-409]dd\-mmm\-yy;@"/>
    <numFmt numFmtId="168" formatCode="[$-409]d\-mmm\-yy;@"/>
    <numFmt numFmtId="169" formatCode="m/d/yyyy;@"/>
    <numFmt numFmtId="170" formatCode="#,##0.#####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  <font>
      <sz val="8"/>
      <name val="Verdana"/>
      <family val="2"/>
    </font>
    <font>
      <sz val="8"/>
      <name val="Verdana"/>
      <family val="2"/>
    </font>
    <font>
      <sz val="10"/>
      <name val="MS Sans Serif"/>
      <family val="2"/>
    </font>
    <font>
      <sz val="8"/>
      <color rgb="FFFF0000"/>
      <name val="Verdana"/>
      <family val="2"/>
    </font>
    <font>
      <sz val="8"/>
      <color rgb="FF00000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name val="Verdana"/>
      <family val="2"/>
    </font>
    <font>
      <sz val="9"/>
      <name val="Calibri"/>
      <family val="2"/>
      <scheme val="minor"/>
    </font>
    <font>
      <sz val="8"/>
      <color theme="1"/>
      <name val="Verdana"/>
      <family val="2"/>
    </font>
    <font>
      <b/>
      <sz val="8"/>
      <name val="Verdana"/>
      <family val="2"/>
    </font>
    <font>
      <sz val="8"/>
      <color theme="3"/>
      <name val="Verdana"/>
      <family val="2"/>
    </font>
    <font>
      <b/>
      <sz val="8"/>
      <color theme="3"/>
      <name val="Verdana"/>
      <family val="2"/>
    </font>
    <font>
      <b/>
      <sz val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6">
    <xf numFmtId="0" fontId="0" fillId="0" borderId="0"/>
    <xf numFmtId="0" fontId="6" fillId="0" borderId="0"/>
    <xf numFmtId="0" fontId="2" fillId="0" borderId="0"/>
    <xf numFmtId="0" fontId="2" fillId="0" borderId="0"/>
    <xf numFmtId="44" fontId="9" fillId="0" borderId="0" applyFont="0" applyFill="0" applyBorder="0" applyAlignment="0" applyProtection="0"/>
    <xf numFmtId="0" fontId="1" fillId="0" borderId="0"/>
  </cellStyleXfs>
  <cellXfs count="127">
    <xf numFmtId="0" fontId="0" fillId="0" borderId="0" xfId="0"/>
    <xf numFmtId="0" fontId="4" fillId="0" borderId="0" xfId="3" applyFont="1"/>
    <xf numFmtId="0" fontId="4" fillId="0" borderId="0" xfId="3" applyNumberFormat="1" applyFont="1" applyProtection="1">
      <protection locked="0"/>
    </xf>
    <xf numFmtId="0" fontId="4" fillId="0" borderId="0" xfId="3" applyNumberFormat="1" applyFont="1" applyAlignment="1"/>
    <xf numFmtId="0" fontId="4" fillId="0" borderId="0" xfId="0" applyFont="1"/>
    <xf numFmtId="2" fontId="4" fillId="0" borderId="0" xfId="3" applyNumberFormat="1" applyFont="1" applyBorder="1"/>
    <xf numFmtId="0" fontId="4" fillId="2" borderId="1" xfId="3" applyFont="1" applyFill="1" applyBorder="1" applyAlignment="1">
      <alignment horizontal="center"/>
    </xf>
    <xf numFmtId="14" fontId="4" fillId="2" borderId="1" xfId="3" applyNumberFormat="1" applyFont="1" applyFill="1" applyBorder="1" applyAlignment="1">
      <alignment horizontal="center"/>
    </xf>
    <xf numFmtId="0" fontId="4" fillId="2" borderId="2" xfId="3" applyFont="1" applyFill="1" applyBorder="1" applyAlignment="1">
      <alignment horizontal="center"/>
    </xf>
    <xf numFmtId="0" fontId="4" fillId="0" borderId="0" xfId="3" applyNumberFormat="1" applyFont="1" applyAlignment="1" applyProtection="1">
      <alignment horizontal="center"/>
      <protection locked="0"/>
    </xf>
    <xf numFmtId="166" fontId="4" fillId="0" borderId="0" xfId="3" applyNumberFormat="1" applyFont="1" applyAlignment="1" applyProtection="1">
      <alignment horizontal="center"/>
      <protection locked="0"/>
    </xf>
    <xf numFmtId="167" fontId="4" fillId="0" borderId="0" xfId="3" applyNumberFormat="1" applyFont="1" applyAlignment="1"/>
    <xf numFmtId="166" fontId="4" fillId="0" borderId="0" xfId="3" applyNumberFormat="1" applyFont="1" applyAlignment="1"/>
    <xf numFmtId="0" fontId="4" fillId="0" borderId="0" xfId="3" applyNumberFormat="1" applyFont="1" applyAlignment="1">
      <alignment horizontal="center"/>
    </xf>
    <xf numFmtId="0" fontId="7" fillId="0" borderId="0" xfId="3" applyNumberFormat="1" applyFont="1" applyAlignment="1">
      <alignment horizontal="center"/>
    </xf>
    <xf numFmtId="0" fontId="4" fillId="0" borderId="0" xfId="3" applyFont="1" applyAlignment="1">
      <alignment horizontal="center"/>
    </xf>
    <xf numFmtId="166" fontId="4" fillId="0" borderId="0" xfId="3" applyNumberFormat="1" applyFont="1" applyAlignment="1">
      <alignment horizontal="center"/>
    </xf>
    <xf numFmtId="167" fontId="4" fillId="0" borderId="0" xfId="3" applyNumberFormat="1" applyFont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4" fillId="0" borderId="0" xfId="3" applyNumberFormat="1" applyFont="1" applyBorder="1" applyAlignment="1">
      <alignment horizontal="center"/>
    </xf>
    <xf numFmtId="0" fontId="4" fillId="0" borderId="0" xfId="3" applyNumberFormat="1" applyFont="1" applyBorder="1" applyAlignment="1"/>
    <xf numFmtId="0" fontId="0" fillId="0" borderId="0" xfId="0" applyAlignment="1">
      <alignment horizontal="center"/>
    </xf>
    <xf numFmtId="164" fontId="4" fillId="0" borderId="3" xfId="0" applyNumberFormat="1" applyFont="1" applyBorder="1" applyAlignment="1">
      <alignment horizontal="center"/>
    </xf>
    <xf numFmtId="168" fontId="4" fillId="0" borderId="0" xfId="3" applyNumberFormat="1" applyFont="1" applyAlignment="1">
      <alignment horizontal="center"/>
    </xf>
    <xf numFmtId="168" fontId="4" fillId="0" borderId="0" xfId="3" applyNumberFormat="1" applyFont="1" applyAlignment="1"/>
    <xf numFmtId="0" fontId="5" fillId="0" borderId="4" xfId="0" applyFont="1" applyBorder="1" applyAlignment="1">
      <alignment horizontal="center"/>
    </xf>
    <xf numFmtId="166" fontId="5" fillId="0" borderId="4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166" fontId="4" fillId="0" borderId="5" xfId="0" applyNumberFormat="1" applyFont="1" applyBorder="1" applyAlignment="1">
      <alignment horizontal="center"/>
    </xf>
    <xf numFmtId="169" fontId="4" fillId="0" borderId="0" xfId="3" applyNumberFormat="1" applyFont="1" applyProtection="1">
      <protection locked="0"/>
    </xf>
    <xf numFmtId="0" fontId="4" fillId="0" borderId="4" xfId="0" applyFont="1" applyBorder="1" applyAlignment="1">
      <alignment horizontal="center"/>
    </xf>
    <xf numFmtId="166" fontId="5" fillId="0" borderId="4" xfId="0" applyNumberFormat="1" applyFont="1" applyFill="1" applyBorder="1" applyAlignment="1">
      <alignment horizontal="center"/>
    </xf>
    <xf numFmtId="166" fontId="4" fillId="0" borderId="4" xfId="0" applyNumberFormat="1" applyFont="1" applyFill="1" applyBorder="1" applyAlignment="1">
      <alignment horizontal="center"/>
    </xf>
    <xf numFmtId="2" fontId="8" fillId="0" borderId="10" xfId="1" applyNumberFormat="1" applyFont="1" applyFill="1" applyBorder="1" applyAlignment="1" applyProtection="1">
      <alignment horizontal="right" vertical="center" wrapText="1"/>
    </xf>
    <xf numFmtId="166" fontId="4" fillId="3" borderId="0" xfId="3" applyNumberFormat="1" applyFont="1" applyFill="1" applyAlignment="1">
      <alignment horizontal="center"/>
    </xf>
    <xf numFmtId="0" fontId="4" fillId="3" borderId="0" xfId="3" applyNumberFormat="1" applyFont="1" applyFill="1" applyAlignment="1">
      <alignment horizontal="center"/>
    </xf>
    <xf numFmtId="167" fontId="4" fillId="3" borderId="0" xfId="3" applyNumberFormat="1" applyFont="1" applyFill="1" applyAlignment="1">
      <alignment horizontal="center"/>
    </xf>
    <xf numFmtId="168" fontId="4" fillId="3" borderId="0" xfId="3" applyNumberFormat="1" applyFont="1" applyFill="1" applyAlignment="1">
      <alignment horizontal="center"/>
    </xf>
    <xf numFmtId="0" fontId="4" fillId="3" borderId="0" xfId="3" applyNumberFormat="1" applyFont="1" applyFill="1" applyBorder="1" applyAlignment="1">
      <alignment horizontal="center"/>
    </xf>
    <xf numFmtId="0" fontId="4" fillId="0" borderId="0" xfId="3" applyNumberFormat="1" applyFont="1" applyAlignment="1">
      <alignment horizontal="left"/>
    </xf>
    <xf numFmtId="0" fontId="4" fillId="3" borderId="0" xfId="3" applyNumberFormat="1" applyFont="1" applyFill="1" applyAlignment="1">
      <alignment horizontal="left"/>
    </xf>
    <xf numFmtId="0" fontId="8" fillId="0" borderId="10" xfId="0" applyFont="1" applyFill="1" applyBorder="1" applyAlignment="1" applyProtection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 wrapText="1"/>
    </xf>
    <xf numFmtId="0" fontId="4" fillId="0" borderId="0" xfId="0" applyNumberFormat="1" applyFont="1"/>
    <xf numFmtId="0" fontId="7" fillId="0" borderId="0" xfId="3" applyFont="1" applyAlignment="1">
      <alignment horizontal="center"/>
    </xf>
    <xf numFmtId="0" fontId="7" fillId="0" borderId="0" xfId="3" applyFont="1"/>
    <xf numFmtId="44" fontId="5" fillId="0" borderId="4" xfId="4" applyFont="1" applyBorder="1" applyAlignment="1">
      <alignment horizontal="center"/>
    </xf>
    <xf numFmtId="0" fontId="10" fillId="0" borderId="7" xfId="0" applyFont="1" applyBorder="1"/>
    <xf numFmtId="0" fontId="10" fillId="7" borderId="7" xfId="0" applyFont="1" applyFill="1" applyBorder="1"/>
    <xf numFmtId="0" fontId="10" fillId="0" borderId="0" xfId="0" applyFont="1"/>
    <xf numFmtId="0" fontId="11" fillId="0" borderId="7" xfId="0" applyFont="1" applyFill="1" applyBorder="1" applyAlignment="1" applyProtection="1">
      <alignment vertical="center" wrapText="1"/>
    </xf>
    <xf numFmtId="0" fontId="12" fillId="0" borderId="7" xfId="3" applyFont="1" applyBorder="1"/>
    <xf numFmtId="166" fontId="12" fillId="0" borderId="7" xfId="3" applyNumberFormat="1" applyFont="1" applyBorder="1" applyAlignment="1">
      <alignment horizontal="center"/>
    </xf>
    <xf numFmtId="0" fontId="11" fillId="0" borderId="10" xfId="0" applyFont="1" applyFill="1" applyBorder="1" applyAlignment="1" applyProtection="1">
      <alignment vertical="center" wrapText="1"/>
    </xf>
    <xf numFmtId="166" fontId="12" fillId="0" borderId="7" xfId="0" applyNumberFormat="1" applyFont="1" applyBorder="1" applyAlignment="1">
      <alignment horizontal="center"/>
    </xf>
    <xf numFmtId="0" fontId="10" fillId="0" borderId="7" xfId="0" applyNumberFormat="1" applyFont="1" applyBorder="1"/>
    <xf numFmtId="11" fontId="4" fillId="0" borderId="0" xfId="3" applyNumberFormat="1" applyFont="1"/>
    <xf numFmtId="166" fontId="5" fillId="0" borderId="0" xfId="0" applyNumberFormat="1" applyFont="1" applyBorder="1" applyAlignment="1">
      <alignment horizontal="center"/>
    </xf>
    <xf numFmtId="0" fontId="4" fillId="0" borderId="4" xfId="3" applyFont="1" applyBorder="1"/>
    <xf numFmtId="0" fontId="8" fillId="0" borderId="0" xfId="0" applyFont="1" applyFill="1" applyBorder="1" applyAlignment="1" applyProtection="1">
      <alignment vertical="center" wrapText="1"/>
    </xf>
    <xf numFmtId="0" fontId="4" fillId="0" borderId="10" xfId="3" applyNumberFormat="1" applyFont="1" applyBorder="1" applyAlignment="1">
      <alignment horizontal="center"/>
    </xf>
    <xf numFmtId="0" fontId="4" fillId="0" borderId="0" xfId="0" pivotButton="1" applyFont="1" applyBorder="1"/>
    <xf numFmtId="0" fontId="4" fillId="0" borderId="0" xfId="0" applyFont="1" applyBorder="1"/>
    <xf numFmtId="0" fontId="4" fillId="0" borderId="8" xfId="0" pivotButton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1" xfId="0" applyNumberFormat="1" applyFont="1" applyBorder="1" applyAlignment="1">
      <alignment horizontal="center"/>
    </xf>
    <xf numFmtId="0" fontId="4" fillId="0" borderId="11" xfId="0" applyFont="1" applyBorder="1"/>
    <xf numFmtId="0" fontId="4" fillId="0" borderId="11" xfId="0" applyFont="1" applyBorder="1" applyAlignment="1">
      <alignment horizontal="center"/>
    </xf>
    <xf numFmtId="0" fontId="13" fillId="0" borderId="0" xfId="0" applyFont="1"/>
    <xf numFmtId="0" fontId="14" fillId="0" borderId="9" xfId="0" pivotButton="1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14" fontId="4" fillId="0" borderId="0" xfId="3" applyNumberFormat="1" applyFont="1" applyAlignment="1">
      <alignment horizontal="right"/>
    </xf>
    <xf numFmtId="0" fontId="4" fillId="0" borderId="7" xfId="3" applyFont="1" applyBorder="1"/>
    <xf numFmtId="0" fontId="4" fillId="4" borderId="0" xfId="3" applyFont="1" applyFill="1"/>
    <xf numFmtId="0" fontId="4" fillId="5" borderId="0" xfId="3" applyFont="1" applyFill="1"/>
    <xf numFmtId="0" fontId="16" fillId="5" borderId="0" xfId="2" applyFont="1" applyFill="1"/>
    <xf numFmtId="0" fontId="16" fillId="5" borderId="0" xfId="3" applyFont="1" applyFill="1"/>
    <xf numFmtId="165" fontId="16" fillId="5" borderId="0" xfId="3" applyNumberFormat="1" applyFont="1" applyFill="1"/>
    <xf numFmtId="0" fontId="4" fillId="6" borderId="0" xfId="3" applyFont="1" applyFill="1"/>
    <xf numFmtId="0" fontId="16" fillId="6" borderId="0" xfId="3" applyFont="1" applyFill="1"/>
    <xf numFmtId="165" fontId="16" fillId="6" borderId="0" xfId="3" applyNumberFormat="1" applyFont="1" applyFill="1"/>
    <xf numFmtId="0" fontId="16" fillId="6" borderId="0" xfId="2" applyFont="1" applyFill="1"/>
    <xf numFmtId="0" fontId="4" fillId="6" borderId="0" xfId="3" applyFont="1" applyFill="1" applyAlignment="1">
      <alignment wrapText="1"/>
    </xf>
    <xf numFmtId="0" fontId="4" fillId="0" borderId="7" xfId="3" applyFont="1" applyBorder="1" applyAlignment="1">
      <alignment horizontal="center"/>
    </xf>
    <xf numFmtId="0" fontId="15" fillId="0" borderId="7" xfId="0" applyNumberFormat="1" applyFont="1" applyBorder="1" applyAlignment="1">
      <alignment horizontal="center"/>
    </xf>
    <xf numFmtId="49" fontId="15" fillId="0" borderId="0" xfId="5" applyNumberFormat="1" applyFont="1" applyAlignment="1">
      <alignment horizontal="left" vertical="center"/>
    </xf>
    <xf numFmtId="14" fontId="15" fillId="0" borderId="0" xfId="5" applyNumberFormat="1" applyFont="1" applyAlignment="1">
      <alignment horizontal="left" vertical="center"/>
    </xf>
    <xf numFmtId="0" fontId="15" fillId="0" borderId="0" xfId="5" applyFont="1" applyAlignment="1">
      <alignment horizontal="right" vertical="center"/>
    </xf>
    <xf numFmtId="0" fontId="15" fillId="0" borderId="0" xfId="5" applyFont="1" applyAlignment="1">
      <alignment horizontal="left" vertical="center"/>
    </xf>
    <xf numFmtId="0" fontId="4" fillId="0" borderId="0" xfId="3" applyFont="1" applyBorder="1"/>
    <xf numFmtId="0" fontId="14" fillId="0" borderId="15" xfId="0" applyNumberFormat="1" applyFont="1" applyBorder="1" applyAlignment="1">
      <alignment horizontal="center"/>
    </xf>
    <xf numFmtId="0" fontId="14" fillId="0" borderId="16" xfId="0" applyNumberFormat="1" applyFont="1" applyBorder="1" applyAlignment="1">
      <alignment horizontal="center"/>
    </xf>
    <xf numFmtId="0" fontId="14" fillId="0" borderId="17" xfId="0" applyNumberFormat="1" applyFont="1" applyBorder="1" applyAlignment="1">
      <alignment horizontal="center"/>
    </xf>
    <xf numFmtId="0" fontId="4" fillId="0" borderId="12" xfId="0" pivotButton="1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2" xfId="0" pivotButton="1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17" fillId="0" borderId="0" xfId="3" applyFont="1"/>
    <xf numFmtId="0" fontId="17" fillId="0" borderId="0" xfId="3" applyNumberFormat="1" applyFont="1" applyAlignment="1">
      <alignment horizontal="center"/>
    </xf>
    <xf numFmtId="166" fontId="17" fillId="0" borderId="0" xfId="0" applyNumberFormat="1" applyFont="1" applyAlignment="1">
      <alignment horizontal="center"/>
    </xf>
    <xf numFmtId="0" fontId="17" fillId="0" borderId="0" xfId="0" applyNumberFormat="1" applyFont="1" applyAlignment="1">
      <alignment horizontal="center"/>
    </xf>
    <xf numFmtId="167" fontId="17" fillId="0" borderId="0" xfId="0" applyNumberFormat="1" applyFont="1" applyAlignment="1">
      <alignment horizontal="center"/>
    </xf>
    <xf numFmtId="168" fontId="17" fillId="0" borderId="0" xfId="0" applyNumberFormat="1" applyFont="1" applyAlignment="1">
      <alignment horizontal="center"/>
    </xf>
    <xf numFmtId="0" fontId="17" fillId="0" borderId="0" xfId="0" applyNumberFormat="1" applyFont="1" applyBorder="1" applyAlignment="1">
      <alignment horizontal="center"/>
    </xf>
    <xf numFmtId="0" fontId="17" fillId="0" borderId="0" xfId="3" applyFont="1" applyAlignment="1">
      <alignment horizontal="center"/>
    </xf>
    <xf numFmtId="0" fontId="18" fillId="0" borderId="0" xfId="3" applyNumberFormat="1" applyFont="1" applyAlignment="1">
      <alignment horizontal="center"/>
    </xf>
    <xf numFmtId="0" fontId="18" fillId="0" borderId="0" xfId="3" applyFont="1" applyAlignment="1">
      <alignment horizontal="center"/>
    </xf>
    <xf numFmtId="0" fontId="4" fillId="0" borderId="0" xfId="0" pivotButton="1" applyFont="1"/>
    <xf numFmtId="0" fontId="14" fillId="0" borderId="7" xfId="0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0" xfId="0" applyFont="1" applyAlignment="1">
      <alignment horizontal="left"/>
    </xf>
    <xf numFmtId="0" fontId="14" fillId="0" borderId="0" xfId="0" pivotButton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NumberFormat="1" applyFont="1" applyAlignment="1">
      <alignment horizontal="center"/>
    </xf>
    <xf numFmtId="0" fontId="14" fillId="0" borderId="0" xfId="0" pivotButton="1" applyFont="1" applyAlignment="1">
      <alignment horizontal="left"/>
    </xf>
    <xf numFmtId="0" fontId="14" fillId="0" borderId="9" xfId="0" pivotButton="1" applyFont="1" applyBorder="1" applyAlignment="1">
      <alignment horizontal="left"/>
    </xf>
    <xf numFmtId="0" fontId="14" fillId="0" borderId="7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4" fillId="0" borderId="18" xfId="0" applyNumberFormat="1" applyFont="1" applyBorder="1" applyAlignment="1">
      <alignment horizontal="center"/>
    </xf>
    <xf numFmtId="0" fontId="4" fillId="0" borderId="19" xfId="0" applyNumberFormat="1" applyFont="1" applyBorder="1" applyAlignment="1">
      <alignment horizontal="center"/>
    </xf>
    <xf numFmtId="0" fontId="4" fillId="0" borderId="20" xfId="0" applyNumberFormat="1" applyFont="1" applyBorder="1" applyAlignment="1">
      <alignment horizontal="center"/>
    </xf>
    <xf numFmtId="0" fontId="4" fillId="0" borderId="18" xfId="0" pivotButton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</cellXfs>
  <cellStyles count="6">
    <cellStyle name="Currency" xfId="4" builtinId="4"/>
    <cellStyle name="Normal" xfId="0" builtinId="0"/>
    <cellStyle name="Normal 2" xfId="1" xr:uid="{00000000-0005-0000-0000-000002000000}"/>
    <cellStyle name="Normal 3" xfId="5" xr:uid="{00000000-0005-0000-0000-000032000000}"/>
    <cellStyle name="Normal_02-25-11 SPRINT RECON" xfId="2" xr:uid="{00000000-0005-0000-0000-000003000000}"/>
    <cellStyle name="Normal_03-04-11 SPRINT RECON" xfId="3" xr:uid="{00000000-0005-0000-0000-000004000000}"/>
  </cellStyles>
  <dxfs count="2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font>
        <name val="Verdana"/>
        <family val="2"/>
      </font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font>
        <sz val="8"/>
      </font>
    </dxf>
    <dxf>
      <font>
        <name val="Verdana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8"/>
      </font>
    </dxf>
    <dxf>
      <font>
        <name val="Verdana"/>
        <scheme val="none"/>
      </font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auto="1"/>
      </font>
      <fill>
        <patternFill>
          <bgColor rgb="FF00B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000000"/>
    </dxf>
    <dxf>
      <font>
        <sz val="8"/>
      </font>
    </dxf>
    <dxf>
      <font>
        <name val="Verdan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 MANIBAY" refreshedDate="43871.612712268521" createdVersion="6" refreshedVersion="6" minRefreshableVersion="3" recordCount="1116" xr:uid="{620D3A37-2090-4BE4-818F-654C1795408B}">
  <cacheSource type="worksheet">
    <worksheetSource ref="A2:AZ1118" sheet="RECON"/>
  </cacheSource>
  <cacheFields count="52">
    <cacheField name="recon key" numFmtId="0">
      <sharedItems/>
    </cacheField>
    <cacheField name="IBM Serial #" numFmtId="166">
      <sharedItems/>
    </cacheField>
    <cacheField name="Sprint CID" numFmtId="0">
      <sharedItems/>
    </cacheField>
    <cacheField name="Resource Last Name" numFmtId="0">
      <sharedItems/>
    </cacheField>
    <cacheField name="Resource First Name" numFmtId="0">
      <sharedItems/>
    </cacheField>
    <cacheField name="MI" numFmtId="0">
      <sharedItems/>
    </cacheField>
    <cacheField name="Sprint Unique ID" numFmtId="0">
      <sharedItems/>
    </cacheField>
    <cacheField name="Resource Type" numFmtId="0">
      <sharedItems count="9">
        <s v="IGSI"/>
        <s v="IGSB"/>
        <s v="IGSP"/>
        <s v="GR-I"/>
        <s v="E"/>
        <s v="SUB"/>
        <s v="IGSM"/>
        <s v="GRHI"/>
        <s v="SDC"/>
      </sharedItems>
    </cacheField>
    <cacheField name="Phase" numFmtId="0">
      <sharedItems/>
    </cacheField>
    <cacheField name="Tower" numFmtId="0">
      <sharedItems/>
    </cacheField>
    <cacheField name="DPE" numFmtId="0">
      <sharedItems count="8">
        <s v="Ganesh Chandramouleeswaran"/>
        <s v="James Staffieri"/>
        <s v="Steve Meyer"/>
        <s v="Greg Toon"/>
        <s v="Gary Vauk"/>
        <s v="Staci Wolkey"/>
        <s v="Jeff Eagle"/>
        <s v="Heather Westerfield"/>
      </sharedItems>
    </cacheField>
    <cacheField name="SDM" numFmtId="0">
      <sharedItems/>
    </cacheField>
    <cacheField name="Offshore DM" numFmtId="0">
      <sharedItems/>
    </cacheField>
    <cacheField name="AD ID" numFmtId="0">
      <sharedItems/>
    </cacheField>
    <cacheField name="Account Start Date" numFmtId="167">
      <sharedItems containsSemiMixedTypes="0" containsNonDate="0" containsDate="1" containsString="0" minDate="2003-12-28T00:00:00" maxDate="2020-03-02T00:00:00"/>
    </cacheField>
    <cacheField name="Account End Date" numFmtId="168">
      <sharedItems containsNonDate="0" containsDate="1" containsString="0" containsBlank="1" minDate="2020-02-03T00:00:00" maxDate="2020-02-04T00:00:00"/>
    </cacheField>
    <cacheField name="Email Address" numFmtId="0">
      <sharedItems/>
    </cacheField>
    <cacheField name="Exp Level" numFmtId="0">
      <sharedItems/>
    </cacheField>
    <cacheField name="Service Grp" numFmtId="0">
      <sharedItems/>
    </cacheField>
    <cacheField name="Billing Category" numFmtId="0">
      <sharedItems/>
    </cacheField>
    <cacheField name="Sprint Internet Email Address" numFmtId="0">
      <sharedItems/>
    </cacheField>
    <cacheField name="Resource Role" numFmtId="0">
      <sharedItems/>
    </cacheField>
    <cacheField name="CTE02-07" numFmtId="0">
      <sharedItems containsMixedTypes="1" containsNumber="1" minValue="2" maxValue="80"/>
    </cacheField>
    <cacheField name="ILC02-07" numFmtId="0">
      <sharedItems containsMixedTypes="1" containsNumber="1" minValue="0" maxValue="69"/>
    </cacheField>
    <cacheField name="VAR02-07" numFmtId="0">
      <sharedItems containsSemiMixedTypes="0" containsString="0" containsNumber="1" minValue="-54" maxValue="46"/>
    </cacheField>
    <cacheField name="CHECK02-07" numFmtId="0">
      <sharedItems/>
    </cacheField>
    <cacheField name="CTE02-14" numFmtId="0">
      <sharedItems containsMixedTypes="1" containsNumber="1" containsInteger="1" minValue="0" maxValue="0"/>
    </cacheField>
    <cacheField name="ILC02-14" numFmtId="0">
      <sharedItems containsMixedTypes="1" containsNumber="1" containsInteger="1" minValue="0" maxValue="0"/>
    </cacheField>
    <cacheField name="VAR02-14" numFmtId="0">
      <sharedItems containsSemiMixedTypes="0" containsString="0" containsNumber="1" containsInteger="1" minValue="0" maxValue="0"/>
    </cacheField>
    <cacheField name="CHECK02-14" numFmtId="0">
      <sharedItems/>
    </cacheField>
    <cacheField name="CTE02-21" numFmtId="0">
      <sharedItems containsMixedTypes="1" containsNumber="1" containsInteger="1" minValue="0" maxValue="0"/>
    </cacheField>
    <cacheField name="ILC02-21" numFmtId="0">
      <sharedItems containsMixedTypes="1" containsNumber="1" containsInteger="1" minValue="0" maxValue="0"/>
    </cacheField>
    <cacheField name="VAR02-21" numFmtId="0">
      <sharedItems containsSemiMixedTypes="0" containsString="0" containsNumber="1" containsInteger="1" minValue="0" maxValue="0"/>
    </cacheField>
    <cacheField name="CHECK02-21" numFmtId="0">
      <sharedItems/>
    </cacheField>
    <cacheField name="CTE02-28" numFmtId="0">
      <sharedItems containsMixedTypes="1" containsNumber="1" containsInteger="1" minValue="0" maxValue="0"/>
    </cacheField>
    <cacheField name="ILC02-28" numFmtId="0">
      <sharedItems containsMixedTypes="1" containsNumber="1" containsInteger="1" minValue="0" maxValue="0"/>
    </cacheField>
    <cacheField name="VAR02-28" numFmtId="0">
      <sharedItems containsSemiMixedTypes="0" containsString="0" containsNumber="1" containsInteger="1" minValue="0" maxValue="0"/>
    </cacheField>
    <cacheField name="CHECK02-28" numFmtId="0">
      <sharedItems/>
    </cacheField>
    <cacheField name="CTE03-06" numFmtId="0">
      <sharedItems containsMixedTypes="1" containsNumber="1" containsInteger="1" minValue="0" maxValue="0"/>
    </cacheField>
    <cacheField name="ILC03-06" numFmtId="0">
      <sharedItems containsMixedTypes="1" containsNumber="1" containsInteger="1" minValue="0" maxValue="0"/>
    </cacheField>
    <cacheField name="VAR03-06" numFmtId="0">
      <sharedItems containsSemiMixedTypes="0" containsString="0" containsNumber="1" containsInteger="1" minValue="0" maxValue="0"/>
    </cacheField>
    <cacheField name="CHECK03-06" numFmtId="0">
      <sharedItems/>
    </cacheField>
    <cacheField name="CTE03-13" numFmtId="0">
      <sharedItems containsMixedTypes="1" containsNumber="1" containsInteger="1" minValue="0" maxValue="0"/>
    </cacheField>
    <cacheField name="ILC03-13" numFmtId="0">
      <sharedItems containsMixedTypes="1" containsNumber="1" containsInteger="1" minValue="0" maxValue="0"/>
    </cacheField>
    <cacheField name="VAR03-13" numFmtId="0">
      <sharedItems containsSemiMixedTypes="0" containsString="0" containsNumber="1" containsInteger="1" minValue="0" maxValue="0"/>
    </cacheField>
    <cacheField name="CHECK03-13" numFmtId="0">
      <sharedItems/>
    </cacheField>
    <cacheField name="CTE TOT" numFmtId="0">
      <sharedItems containsMixedTypes="1" containsNumber="1" minValue="2" maxValue="334" count="229">
        <s v="0"/>
        <n v="40"/>
        <n v="16"/>
        <n v="45"/>
        <n v="48"/>
        <n v="44"/>
        <n v="24"/>
        <n v="51"/>
        <n v="41"/>
        <n v="53"/>
        <n v="47"/>
        <n v="44.5"/>
        <n v="33"/>
        <n v="50"/>
        <n v="36"/>
        <n v="43"/>
        <n v="54"/>
        <n v="32"/>
        <n v="42"/>
        <n v="46.5"/>
        <n v="46"/>
        <n v="34"/>
        <n v="69"/>
        <n v="37"/>
        <n v="63"/>
        <n v="60"/>
        <n v="80"/>
        <n v="62"/>
        <n v="48.5"/>
        <n v="57"/>
        <n v="28"/>
        <n v="41.5"/>
        <n v="12"/>
        <n v="55.5"/>
        <n v="49"/>
        <n v="9"/>
        <n v="55"/>
        <n v="59"/>
        <n v="56"/>
        <n v="52"/>
        <n v="61"/>
        <n v="27"/>
        <n v="18"/>
        <n v="47.5"/>
        <n v="39"/>
        <n v="38"/>
        <n v="26"/>
        <n v="35"/>
        <n v="43.5"/>
        <n v="67"/>
        <n v="30"/>
        <n v="17"/>
        <n v="42.5"/>
        <n v="20"/>
        <n v="2"/>
        <n v="22"/>
        <n v="11"/>
        <n v="65"/>
        <n v="7"/>
        <n v="96" u="1"/>
        <n v="135" u="1"/>
        <n v="170.5" u="1"/>
        <n v="206" u="1"/>
        <n v="185" u="1"/>
        <n v="164" u="1"/>
        <n v="235" u="1"/>
        <n v="100" u="1"/>
        <n v="178.5" u="1"/>
        <n v="214" u="1"/>
        <n v="193" u="1"/>
        <n v="172" u="1"/>
        <n v="243" u="1"/>
        <n v="104" u="1"/>
        <n v="151" u="1"/>
        <n v="186.5" u="1"/>
        <n v="222" u="1"/>
        <n v="201" u="1"/>
        <n v="180" u="1"/>
        <n v="251" u="1"/>
        <n v="5" u="1"/>
        <n v="108" u="1"/>
        <n v="159" u="1"/>
        <n v="230" u="1"/>
        <n v="209" u="1"/>
        <n v="122.5" u="1"/>
        <n v="188" u="1"/>
        <n v="223.5" u="1"/>
        <n v="112" u="1"/>
        <n v="167" u="1"/>
        <n v="238" u="1"/>
        <n v="146" u="1"/>
        <n v="181.5" u="1"/>
        <n v="217" u="1"/>
        <n v="91" u="1"/>
        <n v="196" u="1"/>
        <n v="231.5" u="1"/>
        <n v="116" u="1"/>
        <n v="175" u="1"/>
        <n v="246" u="1"/>
        <n v="154" u="1"/>
        <n v="189.5" u="1"/>
        <n v="225" u="1"/>
        <n v="204" u="1"/>
        <n v="120" u="1"/>
        <n v="183" u="1"/>
        <n v="162" u="1"/>
        <n v="197.5" u="1"/>
        <n v="99" u="1"/>
        <n v="141" u="1"/>
        <n v="176.5" u="1"/>
        <n v="212" u="1"/>
        <n v="124" u="1"/>
        <n v="191" u="1"/>
        <n v="170" u="1"/>
        <n v="184.5" u="1"/>
        <n v="220" u="1"/>
        <n v="128" u="1"/>
        <n v="199" u="1"/>
        <n v="178" u="1"/>
        <n v="157" u="1"/>
        <n v="228" u="1"/>
        <n v="136" u="1"/>
        <n v="207" u="1"/>
        <n v="86" u="1"/>
        <n v="186" u="1"/>
        <n v="165" u="1"/>
        <n v="236" u="1"/>
        <n v="144" u="1"/>
        <n v="179.5" u="1"/>
        <n v="215" u="1"/>
        <n v="90" u="1"/>
        <n v="194" u="1"/>
        <n v="173" u="1"/>
        <n v="152" u="1"/>
        <n v="187.5" u="1"/>
        <n v="223" u="1"/>
        <n v="131" u="1"/>
        <n v="166.5" u="1"/>
        <n v="202" u="1"/>
        <n v="181" u="1"/>
        <n v="160" u="1"/>
        <n v="231" u="1"/>
        <n v="21" u="1"/>
        <n v="98" u="1"/>
        <n v="210" u="1"/>
        <n v="123" u="1"/>
        <n v="189" u="1"/>
        <n v="77" u="1"/>
        <n v="168" u="1"/>
        <n v="182.5" u="1"/>
        <n v="218" u="1"/>
        <n v="127" u="1"/>
        <n v="161.5" u="1"/>
        <n v="197" u="1"/>
        <n v="232.5" u="1"/>
        <n v="176" u="1"/>
        <n v="155" u="1"/>
        <n v="226" u="1"/>
        <n v="169.5" u="1"/>
        <n v="205" u="1"/>
        <n v="184" u="1"/>
        <n v="110" u="1"/>
        <n v="163" u="1"/>
        <n v="198.5" u="1"/>
        <n v="234" u="1"/>
        <n v="64" u="1"/>
        <n v="142" u="1"/>
        <n v="177.5" u="1"/>
        <n v="213" u="1"/>
        <n v="192" u="1"/>
        <n v="25" u="1"/>
        <n v="171" u="1"/>
        <n v="242" u="1"/>
        <n v="68" u="1"/>
        <n v="150" u="1"/>
        <n v="185.5" u="1"/>
        <n v="221" u="1"/>
        <n v="200" u="1"/>
        <n v="235.5" u="1"/>
        <n v="179" u="1"/>
        <n v="72" u="1"/>
        <n v="107.5" u="1"/>
        <n v="158" u="1"/>
        <n v="229" u="1"/>
        <n v="137" u="1"/>
        <n v="208" u="1"/>
        <n v="122" u="1"/>
        <n v="187" u="1"/>
        <n v="260" u="1"/>
        <n v="76" u="1"/>
        <n v="166" u="1"/>
        <n v="237" u="1"/>
        <n v="101" u="1"/>
        <n v="145" u="1"/>
        <n v="216" u="1"/>
        <n v="126" u="1"/>
        <n v="195" u="1"/>
        <n v="230.5" u="1"/>
        <n v="174" u="1"/>
        <n v="245" u="1"/>
        <n v="153" u="1"/>
        <n v="188.5" u="1"/>
        <n v="224" u="1"/>
        <n v="334" u="1"/>
        <n v="132" u="1"/>
        <n v="203" u="1"/>
        <n v="84" u="1"/>
        <n v="182" u="1"/>
        <n v="253" u="1"/>
        <n v="109" u="1"/>
        <n v="161" u="1"/>
        <n v="196.5" u="1"/>
        <n v="232" u="1"/>
        <n v="140" u="1"/>
        <n v="211" u="1"/>
        <n v="88" u="1"/>
        <n v="190" u="1"/>
        <n v="169" u="1"/>
        <n v="240" u="1"/>
        <n v="148" u="1"/>
        <n v="183.5" u="1"/>
        <n v="219" u="1"/>
        <n v="198" u="1"/>
        <n v="117" u="1"/>
        <n v="177" u="1"/>
        <n v="212.5" u="1"/>
        <n v="248" u="1"/>
        <n v="156" u="1"/>
        <n v="227" u="1"/>
      </sharedItems>
    </cacheField>
    <cacheField name="ILC TOT" numFmtId="0">
      <sharedItems containsMixedTypes="1" containsNumber="1" minValue="0" maxValue="260" count="223">
        <s v="0"/>
        <n v="40"/>
        <n v="0"/>
        <n v="16"/>
        <n v="45"/>
        <n v="48"/>
        <n v="53"/>
        <n v="24"/>
        <n v="44"/>
        <n v="42"/>
        <n v="51"/>
        <n v="41"/>
        <n v="44.5"/>
        <n v="33"/>
        <n v="50"/>
        <n v="36"/>
        <n v="43"/>
        <n v="54"/>
        <n v="47"/>
        <n v="32"/>
        <n v="46.5"/>
        <n v="34"/>
        <n v="69"/>
        <n v="37"/>
        <n v="63"/>
        <n v="60"/>
        <n v="62"/>
        <n v="46"/>
        <n v="57"/>
        <n v="28"/>
        <n v="41.5"/>
        <n v="12"/>
        <n v="55.5"/>
        <n v="9"/>
        <n v="55"/>
        <n v="59"/>
        <n v="56"/>
        <n v="52"/>
        <n v="61"/>
        <n v="49"/>
        <n v="27"/>
        <n v="18"/>
        <n v="47.5"/>
        <n v="39"/>
        <n v="38"/>
        <n v="26"/>
        <n v="35"/>
        <n v="43.5"/>
        <n v="67"/>
        <n v="30"/>
        <n v="17"/>
        <n v="22"/>
        <n v="42.5"/>
        <n v="20"/>
        <n v="2"/>
        <n v="11"/>
        <n v="65"/>
        <n v="7"/>
        <n v="96" u="1"/>
        <n v="170.5" u="1"/>
        <n v="206" u="1"/>
        <n v="185" u="1"/>
        <n v="75" u="1"/>
        <n v="164" u="1"/>
        <n v="235" u="1"/>
        <n v="100" u="1"/>
        <n v="178.5" u="1"/>
        <n v="214" u="1"/>
        <n v="193" u="1"/>
        <n v="172" u="1"/>
        <n v="243" u="1"/>
        <n v="104" u="1"/>
        <n v="151" u="1"/>
        <n v="186.5" u="1"/>
        <n v="222" u="1"/>
        <n v="201" u="1"/>
        <n v="180" u="1"/>
        <n v="251" u="1"/>
        <n v="5" u="1"/>
        <n v="108" u="1"/>
        <n v="159" u="1"/>
        <n v="230" u="1"/>
        <n v="209" u="1"/>
        <n v="122.5" u="1"/>
        <n v="188" u="1"/>
        <n v="223.5" u="1"/>
        <n v="112" u="1"/>
        <n v="167" u="1"/>
        <n v="238" u="1"/>
        <n v="146" u="1"/>
        <n v="181.5" u="1"/>
        <n v="217" u="1"/>
        <n v="91" u="1"/>
        <n v="196" u="1"/>
        <n v="231.5" u="1"/>
        <n v="116" u="1"/>
        <n v="175" u="1"/>
        <n v="246" u="1"/>
        <n v="154" u="1"/>
        <n v="189.5" u="1"/>
        <n v="225" u="1"/>
        <n v="204" u="1"/>
        <n v="120" u="1"/>
        <n v="183" u="1"/>
        <n v="162" u="1"/>
        <n v="197.5" u="1"/>
        <n v="99" u="1"/>
        <n v="141" u="1"/>
        <n v="176.5" u="1"/>
        <n v="212" u="1"/>
        <n v="124" u="1"/>
        <n v="191" u="1"/>
        <n v="170" u="1"/>
        <n v="184.5" u="1"/>
        <n v="220" u="1"/>
        <n v="128" u="1"/>
        <n v="199" u="1"/>
        <n v="178" u="1"/>
        <n v="157" u="1"/>
        <n v="228" u="1"/>
        <n v="136" u="1"/>
        <n v="207" u="1"/>
        <n v="186" u="1"/>
        <n v="165" u="1"/>
        <n v="144" u="1"/>
        <n v="179.5" u="1"/>
        <n v="215" u="1"/>
        <n v="90" u="1"/>
        <n v="194" u="1"/>
        <n v="173" u="1"/>
        <n v="152" u="1"/>
        <n v="187.5" u="1"/>
        <n v="223" u="1"/>
        <n v="131" u="1"/>
        <n v="166.5" u="1"/>
        <n v="202" u="1"/>
        <n v="181" u="1"/>
        <n v="160" u="1"/>
        <n v="231" u="1"/>
        <n v="98" u="1"/>
        <n v="210" u="1"/>
        <n v="123" u="1"/>
        <n v="189" u="1"/>
        <n v="77" u="1"/>
        <n v="168" u="1"/>
        <n v="182.5" u="1"/>
        <n v="218" u="1"/>
        <n v="161.5" u="1"/>
        <n v="197" u="1"/>
        <n v="232.5" u="1"/>
        <n v="176" u="1"/>
        <n v="155" u="1"/>
        <n v="226" u="1"/>
        <n v="169.5" u="1"/>
        <n v="205" u="1"/>
        <n v="184" u="1"/>
        <n v="110" u="1"/>
        <n v="163" u="1"/>
        <n v="198.5" u="1"/>
        <n v="234" u="1"/>
        <n v="64" u="1"/>
        <n v="177.5" u="1"/>
        <n v="213" u="1"/>
        <n v="192" u="1"/>
        <n v="25" u="1"/>
        <n v="171" u="1"/>
        <n v="242" u="1"/>
        <n v="68" u="1"/>
        <n v="150" u="1"/>
        <n v="185.5" u="1"/>
        <n v="221" u="1"/>
        <n v="200" u="1"/>
        <n v="235.5" u="1"/>
        <n v="179" u="1"/>
        <n v="72" u="1"/>
        <n v="107.5" u="1"/>
        <n v="158" u="1"/>
        <n v="229" u="1"/>
        <n v="137" u="1"/>
        <n v="208" u="1"/>
        <n v="122" u="1"/>
        <n v="187" u="1"/>
        <n v="260" u="1"/>
        <n v="76" u="1"/>
        <n v="166" u="1"/>
        <n v="237" u="1"/>
        <n v="101" u="1"/>
        <n v="145" u="1"/>
        <n v="216" u="1"/>
        <n v="126" u="1"/>
        <n v="195" u="1"/>
        <n v="230.5" u="1"/>
        <n v="174" u="1"/>
        <n v="245" u="1"/>
        <n v="105" u="1"/>
        <n v="153" u="1"/>
        <n v="188.5" u="1"/>
        <n v="224" u="1"/>
        <n v="132" u="1"/>
        <n v="203" u="1"/>
        <n v="84" u="1"/>
        <n v="182" u="1"/>
        <n v="253" u="1"/>
        <n v="109" u="1"/>
        <n v="161" u="1"/>
        <n v="196.5" u="1"/>
        <n v="232" u="1"/>
        <n v="140" u="1"/>
        <n v="211" u="1"/>
        <n v="88" u="1"/>
        <n v="190" u="1"/>
        <n v="169" u="1"/>
        <n v="240" u="1"/>
        <n v="148" u="1"/>
        <n v="183.5" u="1"/>
        <n v="219" u="1"/>
        <n v="198" u="1"/>
        <n v="117" u="1"/>
        <n v="177" u="1"/>
        <n v="212.5" u="1"/>
        <n v="248" u="1"/>
        <n v="156" u="1"/>
        <n v="227" u="1"/>
      </sharedItems>
    </cacheField>
    <cacheField name="COST VAR TOT" numFmtId="0">
      <sharedItems containsSemiMixedTypes="0" containsString="0" containsNumber="1" minValue="0" maxValue="46"/>
    </cacheField>
    <cacheField name="REV VAR TOT" numFmtId="0">
      <sharedItems containsSemiMixedTypes="0" containsString="0" containsNumber="1" containsInteger="1" minValue="-54" maxValue="0"/>
    </cacheField>
    <cacheField name="VARIANCE?" numFmtId="0">
      <sharedItems/>
    </cacheField>
    <cacheField name="Zero ILC CTE Entry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 MANIBAY" refreshedDate="43871.612712499998" createdVersion="6" refreshedVersion="6" minRefreshableVersion="3" recordCount="1116" xr:uid="{D8587E38-0976-4FF9-BFB7-E2CC60BC8743}">
  <cacheSource type="worksheet">
    <worksheetSource ref="A2:AY1118" sheet="RECON"/>
  </cacheSource>
  <cacheFields count="51">
    <cacheField name="recon key" numFmtId="0">
      <sharedItems/>
    </cacheField>
    <cacheField name="IBM Serial #" numFmtId="166">
      <sharedItems/>
    </cacheField>
    <cacheField name="Sprint CID" numFmtId="0">
      <sharedItems/>
    </cacheField>
    <cacheField name="Resource Last Name" numFmtId="0">
      <sharedItems/>
    </cacheField>
    <cacheField name="Resource First Name" numFmtId="0">
      <sharedItems/>
    </cacheField>
    <cacheField name="MI" numFmtId="0">
      <sharedItems/>
    </cacheField>
    <cacheField name="Sprint Unique ID" numFmtId="0">
      <sharedItems/>
    </cacheField>
    <cacheField name="Resource Type" numFmtId="0">
      <sharedItems/>
    </cacheField>
    <cacheField name="Phase" numFmtId="0">
      <sharedItems/>
    </cacheField>
    <cacheField name="Tower" numFmtId="0">
      <sharedItems/>
    </cacheField>
    <cacheField name="DPE" numFmtId="0">
      <sharedItems count="8">
        <s v="Ganesh Chandramouleeswaran"/>
        <s v="James Staffieri"/>
        <s v="Steve Meyer"/>
        <s v="Greg Toon"/>
        <s v="Gary Vauk"/>
        <s v="Staci Wolkey"/>
        <s v="Jeff Eagle"/>
        <s v="Heather Westerfield"/>
      </sharedItems>
    </cacheField>
    <cacheField name="SDM" numFmtId="0">
      <sharedItems/>
    </cacheField>
    <cacheField name="Offshore DM" numFmtId="0">
      <sharedItems/>
    </cacheField>
    <cacheField name="AD ID" numFmtId="0">
      <sharedItems/>
    </cacheField>
    <cacheField name="Account Start Date" numFmtId="167">
      <sharedItems containsSemiMixedTypes="0" containsNonDate="0" containsDate="1" containsString="0" minDate="2003-12-28T00:00:00" maxDate="2020-03-02T00:00:00"/>
    </cacheField>
    <cacheField name="Account End Date" numFmtId="168">
      <sharedItems containsNonDate="0" containsDate="1" containsString="0" containsBlank="1" minDate="2020-02-03T00:00:00" maxDate="2020-02-04T00:00:00"/>
    </cacheField>
    <cacheField name="Email Address" numFmtId="0">
      <sharedItems/>
    </cacheField>
    <cacheField name="Exp Level" numFmtId="0">
      <sharedItems/>
    </cacheField>
    <cacheField name="Service Grp" numFmtId="0">
      <sharedItems/>
    </cacheField>
    <cacheField name="Billing Category" numFmtId="0">
      <sharedItems/>
    </cacheField>
    <cacheField name="Sprint Internet Email Address" numFmtId="0">
      <sharedItems/>
    </cacheField>
    <cacheField name="Resource Role" numFmtId="0">
      <sharedItems/>
    </cacheField>
    <cacheField name="CTE02-07" numFmtId="0">
      <sharedItems containsMixedTypes="1" containsNumber="1" minValue="2" maxValue="80"/>
    </cacheField>
    <cacheField name="ILC02-07" numFmtId="0">
      <sharedItems containsMixedTypes="1" containsNumber="1" minValue="0" maxValue="69"/>
    </cacheField>
    <cacheField name="VAR02-07" numFmtId="0">
      <sharedItems containsSemiMixedTypes="0" containsString="0" containsNumber="1" minValue="-54" maxValue="46"/>
    </cacheField>
    <cacheField name="CHECK02-07" numFmtId="0">
      <sharedItems count="3">
        <s v="Good"/>
        <s v="With Variance"/>
        <s v="" u="1"/>
      </sharedItems>
    </cacheField>
    <cacheField name="CTE02-14" numFmtId="0">
      <sharedItems containsMixedTypes="1" containsNumber="1" containsInteger="1" minValue="0" maxValue="0"/>
    </cacheField>
    <cacheField name="ILC02-14" numFmtId="0">
      <sharedItems containsMixedTypes="1" containsNumber="1" containsInteger="1" minValue="0" maxValue="0"/>
    </cacheField>
    <cacheField name="VAR02-14" numFmtId="0">
      <sharedItems containsSemiMixedTypes="0" containsString="0" containsNumber="1" containsInteger="1" minValue="0" maxValue="0"/>
    </cacheField>
    <cacheField name="CHECK02-14" numFmtId="0">
      <sharedItems/>
    </cacheField>
    <cacheField name="CTE02-21" numFmtId="0">
      <sharedItems containsMixedTypes="1" containsNumber="1" containsInteger="1" minValue="0" maxValue="0"/>
    </cacheField>
    <cacheField name="ILC02-21" numFmtId="0">
      <sharedItems containsMixedTypes="1" containsNumber="1" containsInteger="1" minValue="0" maxValue="0"/>
    </cacheField>
    <cacheField name="VAR02-21" numFmtId="0">
      <sharedItems containsSemiMixedTypes="0" containsString="0" containsNumber="1" containsInteger="1" minValue="0" maxValue="0"/>
    </cacheField>
    <cacheField name="CHECK02-21" numFmtId="0">
      <sharedItems/>
    </cacheField>
    <cacheField name="CTE02-28" numFmtId="0">
      <sharedItems containsMixedTypes="1" containsNumber="1" containsInteger="1" minValue="0" maxValue="0"/>
    </cacheField>
    <cacheField name="ILC02-28" numFmtId="0">
      <sharedItems containsMixedTypes="1" containsNumber="1" containsInteger="1" minValue="0" maxValue="0"/>
    </cacheField>
    <cacheField name="VAR02-28" numFmtId="0">
      <sharedItems containsSemiMixedTypes="0" containsString="0" containsNumber="1" containsInteger="1" minValue="0" maxValue="0"/>
    </cacheField>
    <cacheField name="CHECK02-28" numFmtId="0">
      <sharedItems/>
    </cacheField>
    <cacheField name="CTE03-06" numFmtId="0">
      <sharedItems containsMixedTypes="1" containsNumber="1" containsInteger="1" minValue="0" maxValue="0"/>
    </cacheField>
    <cacheField name="ILC03-06" numFmtId="0">
      <sharedItems containsMixedTypes="1" containsNumber="1" containsInteger="1" minValue="0" maxValue="0"/>
    </cacheField>
    <cacheField name="VAR03-06" numFmtId="0">
      <sharedItems containsSemiMixedTypes="0" containsString="0" containsNumber="1" containsInteger="1" minValue="0" maxValue="0"/>
    </cacheField>
    <cacheField name="CHECK03-06" numFmtId="0">
      <sharedItems/>
    </cacheField>
    <cacheField name="CTE03-13" numFmtId="0">
      <sharedItems containsMixedTypes="1" containsNumber="1" containsInteger="1" minValue="0" maxValue="0"/>
    </cacheField>
    <cacheField name="ILC03-13" numFmtId="0">
      <sharedItems containsMixedTypes="1" containsNumber="1" containsInteger="1" minValue="0" maxValue="0"/>
    </cacheField>
    <cacheField name="VAR03-13" numFmtId="0">
      <sharedItems containsSemiMixedTypes="0" containsString="0" containsNumber="1" containsInteger="1" minValue="0" maxValue="0"/>
    </cacheField>
    <cacheField name="CHECK03-13" numFmtId="0">
      <sharedItems/>
    </cacheField>
    <cacheField name="CTE TOT" numFmtId="0">
      <sharedItems containsMixedTypes="1" containsNumber="1" minValue="2" maxValue="80"/>
    </cacheField>
    <cacheField name="ILC TOT" numFmtId="0">
      <sharedItems containsMixedTypes="1" containsNumber="1" minValue="0" maxValue="69"/>
    </cacheField>
    <cacheField name="COST VAR TOT" numFmtId="0">
      <sharedItems containsSemiMixedTypes="0" containsString="0" containsNumber="1" minValue="0" maxValue="46"/>
    </cacheField>
    <cacheField name="REV VAR TOT" numFmtId="0">
      <sharedItems containsSemiMixedTypes="0" containsString="0" containsNumber="1" containsInteger="1" minValue="-54" maxValue="0"/>
    </cacheField>
    <cacheField name="VARIANC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 MANIBAY" refreshedDate="43871.61271296296" createdVersion="6" refreshedVersion="6" minRefreshableVersion="3" recordCount="31" xr:uid="{C1E17900-2184-4D53-ABC2-7BAAF8CF139E}">
  <cacheSource type="worksheet">
    <worksheetSource ref="A1:N32" sheet="VarianceResources"/>
  </cacheSource>
  <cacheFields count="14">
    <cacheField name="recon key" numFmtId="0">
      <sharedItems/>
    </cacheField>
    <cacheField name="IBM Serial #" numFmtId="0">
      <sharedItems/>
    </cacheField>
    <cacheField name="Sprint CID" numFmtId="0">
      <sharedItems/>
    </cacheField>
    <cacheField name="Resource Last Name" numFmtId="0">
      <sharedItems/>
    </cacheField>
    <cacheField name="Resource First Name" numFmtId="0">
      <sharedItems/>
    </cacheField>
    <cacheField name="MI" numFmtId="0">
      <sharedItems/>
    </cacheField>
    <cacheField name="Sprint Unique ID" numFmtId="0">
      <sharedItems/>
    </cacheField>
    <cacheField name="Resource Type" numFmtId="0">
      <sharedItems count="7">
        <s v="IGSI"/>
        <s v="E"/>
        <s v="IGSP"/>
        <s v="IGSB"/>
        <s v="SUB"/>
        <s v="GR-I"/>
        <s v="IGSM"/>
      </sharedItems>
    </cacheField>
    <cacheField name="Phase" numFmtId="0">
      <sharedItems/>
    </cacheField>
    <cacheField name="Tower" numFmtId="0">
      <sharedItems/>
    </cacheField>
    <cacheField name="DPE" numFmtId="0">
      <sharedItems count="7">
        <s v="Ganesh Chandramouleeswaran"/>
        <s v="Greg Toon"/>
        <s v="Steve Meyer"/>
        <s v="Gary Vauk"/>
        <s v="Jeff Eagle"/>
        <s v="James Staffieri"/>
        <s v="Staci Wolkey"/>
      </sharedItems>
    </cacheField>
    <cacheField name="SDM" numFmtId="0">
      <sharedItems/>
    </cacheField>
    <cacheField name="Offshore DM" numFmtId="0">
      <sharedItems/>
    </cacheField>
    <cacheField name="AD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 MANIBAY" refreshedDate="43871.612713078706" createdVersion="6" refreshedVersion="6" minRefreshableVersion="3" recordCount="1523" xr:uid="{924A256B-697A-43AA-B8F2-7605484831A6}">
  <cacheSource type="worksheet">
    <worksheetSource ref="A1:O1524" sheet="ILCPULL"/>
  </cacheSource>
  <cacheFields count="15">
    <cacheField name="recon key" numFmtId="0">
      <sharedItems count="1086">
        <s v="00003F709"/>
        <s v="0000ZC709"/>
        <s v="00010Y709"/>
        <s v="0001OO709"/>
        <s v="00026Z709"/>
        <s v="0002RA709"/>
        <s v="0002WY709"/>
        <s v="00030S709"/>
        <s v="0003C6709"/>
        <s v="0003R8709"/>
        <s v="0003SU709"/>
        <s v="0003WS709"/>
        <s v="0003Z3709"/>
        <s v="0004BZ709"/>
        <s v="0004CE709"/>
        <s v="0004E2709"/>
        <s v="0004O5709"/>
        <s v="0004O6709"/>
        <s v="0004O9709"/>
        <s v="0004OB709"/>
        <s v="0004VF709"/>
        <s v="000589631"/>
        <s v="0005DT709"/>
        <s v="0005HC709"/>
        <s v="00069Y709"/>
        <s v="0006HK709"/>
        <s v="0006N5709"/>
        <s v="0006XN709"/>
        <s v="00078L709"/>
        <s v="00079T709"/>
        <s v="0007FV709"/>
        <s v="000896709"/>
        <s v="000A84709"/>
        <s v="000AJE709"/>
        <s v="000CQA709"/>
        <s v="000D39709"/>
        <s v="000DFO709"/>
        <s v="000DK9709"/>
        <s v="000E3P709"/>
        <s v="000E8Q709"/>
        <s v="000EKZ709"/>
        <s v="000EME709"/>
        <s v="000I3C709"/>
        <s v="000J4D709"/>
        <s v="000J8W709"/>
        <s v="000KM6709"/>
        <s v="000KQD709"/>
        <s v="000NQM709"/>
        <s v="000NQW709"/>
        <s v="001092631"/>
        <s v="00115E709"/>
        <s v="00119D709"/>
        <s v="00120C709"/>
        <s v="00125E709"/>
        <s v="001345631"/>
        <s v="001349631"/>
        <s v="001469631"/>
        <s v="00147Q709"/>
        <s v="00169C709"/>
        <s v="001789709"/>
        <s v="00195O709"/>
        <s v="00196K709"/>
        <s v="002287709"/>
        <s v="00242S709"/>
        <s v="00249J709"/>
        <s v="00316J709"/>
        <s v="003512709"/>
        <s v="00359D709"/>
        <s v="003618631"/>
        <s v="00379I709"/>
        <s v="0038E8709"/>
        <s v="00416X709"/>
        <s v="004586709"/>
        <s v="00495J709"/>
        <s v="00511A709"/>
        <s v="00517P709"/>
        <s v="00521G709"/>
        <s v="00525X709"/>
        <s v="00533M709"/>
        <s v="00534I709"/>
        <s v="00538I709"/>
        <s v="0053H9709"/>
        <s v="00556K709"/>
        <s v="00572D709"/>
        <s v="0057B2709"/>
        <s v="00617A709"/>
        <s v="006904709"/>
        <s v="00837X709"/>
        <s v="00851Z709"/>
        <s v="00878T709"/>
        <s v="009473709"/>
        <s v="00950V709"/>
        <s v="00993W709"/>
        <s v="00997C709"/>
        <s v="01030Q709"/>
        <s v="010591709"/>
        <s v="01079Z709"/>
        <s v="010834709"/>
        <s v="010947709"/>
        <s v="01110S709"/>
        <s v="011239709"/>
        <s v="011252709"/>
        <s v="0112E9709"/>
        <s v="01142Q709"/>
        <s v="01174Y709"/>
        <s v="0125D8709"/>
        <s v="0127H8709"/>
        <s v="01283K709"/>
        <s v="01284R709"/>
        <s v="01286J709"/>
        <s v="0128C2709"/>
        <s v="0128D8709"/>
        <s v="013041631"/>
        <s v="01316S709"/>
        <s v="01321W709"/>
        <s v="0139D9709"/>
        <s v="014069631"/>
        <s v="01424E709"/>
        <s v="014367709"/>
        <s v="01468T709"/>
        <s v="0146G9709"/>
        <s v="0147B1709"/>
        <s v="0148B4709"/>
        <s v="015073631"/>
        <s v="01563J709"/>
        <s v="01619Y709"/>
        <s v="01652Q709"/>
        <s v="01705P709"/>
        <s v="01779E709"/>
        <s v="017870709"/>
        <s v="018354631"/>
        <s v="01891P709"/>
        <s v="01908P709"/>
        <s v="019236631"/>
        <s v="01936O709"/>
        <s v="01955S709"/>
        <s v="019775709"/>
        <s v="01983N709"/>
        <s v="019864631"/>
        <s v="020240709"/>
        <s v="020632631"/>
        <s v="021178709"/>
        <s v="0219I8709"/>
        <s v="02203X709"/>
        <s v="02267O709"/>
        <s v="02271X709"/>
        <s v="0232C6709"/>
        <s v="0249C8709"/>
        <s v="02520B709"/>
        <s v="02524F709"/>
        <s v="0252A5709"/>
        <s v="0252B9709"/>
        <s v="02582M709"/>
        <s v="02634G709"/>
        <s v="026463709"/>
        <s v="026716709"/>
        <s v="02701B709"/>
        <s v="02732E709"/>
        <s v="02784V709"/>
        <s v="027962709"/>
        <s v="028004781"/>
        <s v="02802N709"/>
        <s v="02833M709"/>
        <s v="02858H709"/>
        <s v="028635709"/>
        <s v="028824709"/>
        <s v="028917781"/>
        <s v="02912X709"/>
        <s v="029748709"/>
        <s v="03031Z709"/>
        <s v="0303A5709"/>
        <s v="03046E709"/>
        <s v="03061X709"/>
        <s v="030649631"/>
        <s v="03066Q709"/>
        <s v="03105U709"/>
        <s v="03132R709"/>
        <s v="0313C4709"/>
        <s v="03223B709"/>
        <s v="032292709"/>
        <s v="0328H9709"/>
        <s v="033446631"/>
        <s v="03383C709"/>
        <s v="033905709"/>
        <s v="034356631"/>
        <s v="03484A709"/>
        <s v="03494K709"/>
        <s v="035510709"/>
        <s v="03564U709"/>
        <s v="035796709"/>
        <s v="03605R709"/>
        <s v="03648L709"/>
        <s v="036574631"/>
        <s v="03661J709"/>
        <s v="036631709"/>
        <s v="03705R709"/>
        <s v="037088709"/>
        <s v="037187709"/>
        <s v="03731C709"/>
        <s v="03776M709"/>
        <s v="037805709"/>
        <s v="038017709"/>
        <s v="03841Z709"/>
        <s v="03852Q709"/>
        <s v="03855Y709"/>
        <s v="038581709"/>
        <s v="03872S709"/>
        <s v="03902Q709"/>
        <s v="039062631"/>
        <s v="039164709"/>
        <s v="03922M709"/>
        <s v="03926D709"/>
        <s v="03944M709"/>
        <s v="03956A709"/>
        <s v="03972H709"/>
        <s v="04008N709"/>
        <s v="0404A3709"/>
        <s v="04061H709"/>
        <s v="040733709"/>
        <s v="04077Q709"/>
        <s v="04087D709"/>
        <s v="04095V709"/>
        <s v="0409A8709"/>
        <s v="0409F8709"/>
        <s v="0415A3709"/>
        <s v="04162W709"/>
        <s v="04166Y709"/>
        <s v="0420A5709"/>
        <s v="0421D7709"/>
        <s v="042711709"/>
        <s v="043105631"/>
        <s v="04331S709"/>
        <s v="04349R709"/>
        <s v="04358V709"/>
        <s v="04397L709"/>
        <s v="04423C709"/>
        <s v="0442B8709"/>
        <s v="04431J709"/>
        <s v="044578631"/>
        <s v="04511T709"/>
        <s v="04523T709"/>
        <s v="04523U709"/>
        <s v="04525K709"/>
        <s v="0452A4709"/>
        <s v="04537O709"/>
        <s v="04538M709"/>
        <s v="04592Q709"/>
        <s v="04673F709"/>
        <s v="047201709"/>
        <s v="04723J709"/>
        <s v="04735I709"/>
        <s v="047480631"/>
        <s v="047482631"/>
        <s v="047637709"/>
        <s v="04783P709"/>
        <s v="04786Q709"/>
        <s v="04814V709"/>
        <s v="04864C709"/>
        <s v="04871B709"/>
        <s v="04912Z709"/>
        <s v="04914E709"/>
        <s v="04914W709"/>
        <s v="04917Y709"/>
        <s v="04933X709"/>
        <s v="0494D8709"/>
        <s v="04957Q709"/>
        <s v="04958P709"/>
        <s v="049603631"/>
        <s v="05002I709"/>
        <s v="05058Y709"/>
        <s v="05117Q709"/>
        <s v="05146J709"/>
        <s v="05151X709"/>
        <s v="0515F8709"/>
        <s v="05170D709"/>
        <s v="051947709"/>
        <s v="05209Y709"/>
        <s v="05240L709"/>
        <s v="05266C709"/>
        <s v="052689709"/>
        <s v="0537D8709"/>
        <s v="053846709"/>
        <s v="05437J709"/>
        <s v="0546A3709"/>
        <s v="05472U709"/>
        <s v="05475Q709"/>
        <s v="05482S709"/>
        <s v="05489S709"/>
        <s v="05505P709"/>
        <s v="055381781"/>
        <s v="05540X709"/>
        <s v="05556V709"/>
        <s v="05569B709"/>
        <s v="05574P709"/>
        <s v="05580M709"/>
        <s v="0558G7709"/>
        <s v="05620F709"/>
        <s v="05640A709"/>
        <s v="0564G9709"/>
        <s v="05652H709"/>
        <s v="0565A6709"/>
        <s v="0565B3709"/>
        <s v="05688B709"/>
        <s v="05691F709"/>
        <s v="056936709"/>
        <s v="056955631"/>
        <s v="056956631"/>
        <s v="056957631"/>
        <s v="05707B709"/>
        <s v="0570A0709"/>
        <s v="05763F709"/>
        <s v="057660631"/>
        <s v="05789J709"/>
        <s v="058068631"/>
        <s v="0582D7709"/>
        <s v="05894K709"/>
        <s v="0591B6709"/>
        <s v="05928C709"/>
        <s v="059328781"/>
        <s v="05941C709"/>
        <s v="0594C3709"/>
        <s v="05971A709"/>
        <s v="059814709"/>
        <s v="0598C9709"/>
        <s v="06202A781"/>
        <s v="062167631"/>
        <s v="06249Y709"/>
        <s v="06250K709"/>
        <s v="06255V709"/>
        <s v="06257Y709"/>
        <s v="06260F709"/>
        <s v="06276E709"/>
        <s v="063912631"/>
        <s v="063957709"/>
        <s v="06410Q709"/>
        <s v="064189709"/>
        <s v="06457S709"/>
        <s v="06485R709"/>
        <s v="06511M709"/>
        <s v="0656C0709"/>
        <s v="0656C6709"/>
        <s v="06575V709"/>
        <s v="06587I709"/>
        <s v="065918631"/>
        <s v="06615W709"/>
        <s v="06617V709"/>
        <s v="0662E3709"/>
        <s v="0662H6709"/>
        <s v="0667E6709"/>
        <s v="0667F5709"/>
        <s v="067059631"/>
        <s v="06705B709"/>
        <s v="06737U709"/>
        <s v="06737Y709"/>
        <s v="0673A0709"/>
        <s v="06757C709"/>
        <s v="06787O709"/>
        <s v="06789X709"/>
        <s v="067947631"/>
        <s v="0686E8709"/>
        <s v="06904U709"/>
        <s v="069124631"/>
        <s v="06917H709"/>
        <s v="06937W709"/>
        <s v="06937X709"/>
        <s v="06938U709"/>
        <s v="0694H9709"/>
        <s v="069556631"/>
        <s v="069567631"/>
        <s v="069885709"/>
        <s v="069890709"/>
        <s v="069939631"/>
        <s v="07059E709"/>
        <s v="070653709"/>
        <s v="070709709"/>
        <s v="07073H709"/>
        <s v="07075F709"/>
        <s v="07078D709"/>
        <s v="07082W709"/>
        <s v="071439709"/>
        <s v="07161Z709"/>
        <s v="07163T709"/>
        <s v="07189Q709"/>
        <s v="0718B5709"/>
        <s v="0724A8709"/>
        <s v="072917631"/>
        <s v="07318A631"/>
        <s v="07372F709"/>
        <s v="07403J709"/>
        <s v="074079709"/>
        <s v="074190709"/>
        <s v="074373709"/>
        <s v="074520709"/>
        <s v="074553709"/>
        <s v="074756631"/>
        <s v="075095631"/>
        <s v="07532G709"/>
        <s v="075365631"/>
        <s v="075721631"/>
        <s v="07580J709"/>
        <s v="075826631"/>
        <s v="07619C709"/>
        <s v="07707B631"/>
        <s v="07736D781"/>
        <s v="077418631"/>
        <s v="077490631"/>
        <s v="077863709"/>
        <s v="07818Q709"/>
        <s v="07834A631"/>
        <s v="078824631"/>
        <s v="078901709"/>
        <s v="07891C781"/>
        <s v="079116631"/>
        <s v="07911H709"/>
        <s v="07912H709"/>
        <s v="079295631"/>
        <s v="079389631"/>
        <s v="079458631"/>
        <s v="07958B709"/>
        <s v="07964A631"/>
        <s v="07975A631"/>
        <s v="079964781"/>
        <s v="079983631"/>
        <s v="080116709"/>
        <s v="08031B631"/>
        <s v="080325631"/>
        <s v="080326631"/>
        <s v="08032F631"/>
        <s v="080465631"/>
        <s v="08060M709"/>
        <s v="080712631"/>
        <s v="080742631"/>
        <s v="08093F631"/>
        <s v="080948709"/>
        <s v="081841709"/>
        <s v="08221U709"/>
        <s v="08232B631"/>
        <s v="08349F709"/>
        <s v="083571631"/>
        <s v="083720709"/>
        <s v="08383P709"/>
        <s v="08408C709"/>
        <s v="08423G709"/>
        <s v="084257709"/>
        <s v="08572W709"/>
        <s v="08628B709"/>
        <s v="08644V709"/>
        <s v="08653T709"/>
        <s v="087838631"/>
        <s v="09150F709"/>
        <s v="091638631"/>
        <s v="091648631"/>
        <s v="091723631"/>
        <s v="09207L709"/>
        <s v="092234631"/>
        <s v="09275S709"/>
        <s v="093099631"/>
        <s v="09311D709"/>
        <s v="093444709"/>
        <s v="094309631"/>
        <s v="094403631"/>
        <s v="094434631"/>
        <s v="094497631"/>
        <s v="094564709"/>
        <s v="09469B709"/>
        <s v="094861631"/>
        <s v="094901709"/>
        <s v="09494P709"/>
        <s v="095549709"/>
        <s v="09580J709"/>
        <s v="09603A709"/>
        <s v="096061709"/>
        <s v="09614G709"/>
        <s v="09617E709"/>
        <s v="096310631"/>
        <s v="09715E709"/>
        <s v="09725C709"/>
        <s v="09740G709"/>
        <s v="097534631"/>
        <s v="097561631"/>
        <s v="097895631"/>
        <s v="097960709"/>
        <s v="09802A709"/>
        <s v="098479709"/>
        <s v="098849709"/>
        <s v="09890F709"/>
        <s v="09895H709"/>
        <s v="09899R709"/>
        <s v="09901J709"/>
        <s v="09912F709"/>
        <s v="099257709"/>
        <s v="09936B709"/>
        <s v="099390709"/>
        <s v="099410631"/>
        <s v="099453631"/>
        <s v="099559631"/>
        <s v="09974G709"/>
        <s v="0D1541897"/>
        <s v="0D9158897"/>
        <s v="0J8961897"/>
        <s v="101534631"/>
        <s v="101886631"/>
        <s v="102019818"/>
        <s v="102060818"/>
        <s v="102117818"/>
        <s v="102280631"/>
        <s v="102581818"/>
        <s v="102695818"/>
        <s v="102996631"/>
        <s v="103266631"/>
        <s v="103300631"/>
        <s v="106470631"/>
        <s v="107630631"/>
        <s v="109833631"/>
        <s v="109946631"/>
        <s v="109949709"/>
        <s v="110697631"/>
        <s v="110720631"/>
        <s v="111190631"/>
        <s v="112045631"/>
        <s v="112046631"/>
        <s v="112105631"/>
        <s v="112555631"/>
        <s v="112569631"/>
        <s v="112590631"/>
        <s v="112605631"/>
        <s v="112784818"/>
        <s v="112830818"/>
        <s v="112868818"/>
        <s v="112898818"/>
        <s v="113009818"/>
        <s v="113147818"/>
        <s v="113206818"/>
        <s v="113211818"/>
        <s v="113298818"/>
        <s v="113364818"/>
        <s v="113369631"/>
        <s v="113372631"/>
        <s v="113377631"/>
        <s v="113381818"/>
        <s v="113415818"/>
        <s v="113426818"/>
        <s v="113431818"/>
        <s v="113626631"/>
        <s v="113760631"/>
        <s v="114950631"/>
        <s v="114979631"/>
        <s v="114983631"/>
        <s v="115062631"/>
        <s v="115072631"/>
        <s v="115114631"/>
        <s v="115306631"/>
        <s v="115720631"/>
        <s v="115861631"/>
        <s v="116068631"/>
        <s v="116308631"/>
        <s v="116358631"/>
        <s v="117185631"/>
        <s v="117260631"/>
        <s v="117370631"/>
        <s v="117794631"/>
        <s v="117820631"/>
        <s v="117821631"/>
        <s v="117836631"/>
        <s v="117839631"/>
        <s v="117878631"/>
        <s v="117902631"/>
        <s v="117904631"/>
        <s v="118325631"/>
        <s v="118433631"/>
        <s v="119506631"/>
        <s v="119882631"/>
        <s v="120496631"/>
        <s v="120732631"/>
        <s v="121316631"/>
        <s v="121360631"/>
        <s v="121362631"/>
        <s v="122454631"/>
        <s v="122979631"/>
        <s v="123456818"/>
        <s v="123463818"/>
        <s v="123499818"/>
        <s v="123509818"/>
        <s v="123521818"/>
        <s v="123532818"/>
        <s v="123596631"/>
        <s v="123606631"/>
        <s v="123612818"/>
        <s v="123613818"/>
        <s v="123621818"/>
        <s v="123649631"/>
        <s v="123654818"/>
        <s v="123747631"/>
        <s v="123765818"/>
        <s v="123773818"/>
        <s v="123801818"/>
        <s v="123873818"/>
        <s v="123874818"/>
        <s v="123877818"/>
        <s v="124020818"/>
        <s v="124022818"/>
        <s v="124032818"/>
        <s v="124073818"/>
        <s v="124092818"/>
        <s v="124101818"/>
        <s v="124121818"/>
        <s v="124184818"/>
        <s v="124258818"/>
        <s v="124372818"/>
        <s v="124409818"/>
        <s v="124415818"/>
        <s v="125126709"/>
        <s v="134411818"/>
        <s v="134434818"/>
        <s v="134557818"/>
        <s v="134655818"/>
        <s v="134719818"/>
        <s v="134722818"/>
        <s v="134761818"/>
        <s v="135005818"/>
        <s v="135025818"/>
        <s v="135039818"/>
        <s v="135102818"/>
        <s v="135183818"/>
        <s v="135321818"/>
        <s v="135385818"/>
        <s v="135394818"/>
        <s v="135551818"/>
        <s v="135626818"/>
        <s v="135956818"/>
        <s v="136002818"/>
        <s v="136069818"/>
        <s v="136091818"/>
        <s v="136121818"/>
        <s v="136125818"/>
        <s v="136167818"/>
        <s v="136262818"/>
        <s v="136385818"/>
        <s v="136394818"/>
        <s v="136398818"/>
        <s v="136426818"/>
        <s v="136435818"/>
        <s v="136480818"/>
        <s v="136482818"/>
        <s v="136486818"/>
        <s v="136502818"/>
        <s v="136553818"/>
        <s v="136596818"/>
        <s v="136612818"/>
        <s v="136617818"/>
        <s v="136728818"/>
        <s v="136732818"/>
        <s v="136758818"/>
        <s v="136794818"/>
        <s v="136818818"/>
        <s v="136824818"/>
        <s v="136833818"/>
        <s v="136886818"/>
        <s v="146983818"/>
        <s v="147036818"/>
        <s v="147071818"/>
        <s v="147134818"/>
        <s v="147156818"/>
        <s v="147183818"/>
        <s v="147185818"/>
        <s v="147201818"/>
        <s v="147204818"/>
        <s v="147210818"/>
        <s v="147256818"/>
        <s v="147385818"/>
        <s v="147398818"/>
        <s v="147399818"/>
        <s v="147404818"/>
        <s v="147449818"/>
        <s v="147464818"/>
        <s v="147468818"/>
        <s v="147523818"/>
        <s v="147651818"/>
        <s v="147656818"/>
        <s v="147671818"/>
        <s v="147693818"/>
        <s v="147704818"/>
        <s v="147741818"/>
        <s v="147767818"/>
        <s v="147772818"/>
        <s v="147774818"/>
        <s v="147785818"/>
        <s v="147788818"/>
        <s v="147813818"/>
        <s v="147843818"/>
        <s v="147849818"/>
        <s v="147879818"/>
        <s v="147913818"/>
        <s v="147921818"/>
        <s v="147936818"/>
        <s v="147993818"/>
        <s v="147996818"/>
        <s v="148008818"/>
        <s v="148027818"/>
        <s v="148048818"/>
        <s v="148057818"/>
        <s v="148065818"/>
        <s v="148067818"/>
        <s v="148068818"/>
        <s v="148076818"/>
        <s v="148081818"/>
        <s v="148091818"/>
        <s v="148106818"/>
        <s v="148112818"/>
        <s v="148113818"/>
        <s v="148147818"/>
        <s v="148149818"/>
        <s v="148152818"/>
        <s v="148153818"/>
        <s v="148165818"/>
        <s v="148180818"/>
        <s v="148210818"/>
        <s v="148213818"/>
        <s v="148220818"/>
        <s v="148234818"/>
        <s v="148240818"/>
        <s v="148241818"/>
        <s v="148247818"/>
        <s v="148259818"/>
        <s v="148285818"/>
        <s v="148437818"/>
        <s v="198190897"/>
        <s v="1A7874897"/>
        <s v="1D8943897"/>
        <s v="1D9020897"/>
        <s v="1D9250897"/>
        <s v="1D9290897"/>
        <s v="1D9379897"/>
        <s v="1D9717897"/>
        <s v="1D9816897"/>
        <s v="1D9975897"/>
        <s v="1D9981897"/>
        <s v="1D9986897"/>
        <s v="1G0855897"/>
        <s v="1G1597897"/>
        <s v="1J9808897"/>
        <s v="211518897"/>
        <s v="286073709"/>
        <s v="2G3729897"/>
        <s v="2J0531897"/>
        <s v="2J0554897"/>
        <s v="2J3196897"/>
        <s v="2J3241897"/>
        <s v="2J8969897"/>
        <s v="303119709"/>
        <s v="304995709"/>
        <s v="348297709"/>
        <s v="382452709"/>
        <s v="395602709"/>
        <s v="3G7140897"/>
        <s v="3G8010897"/>
        <s v="3J5572897"/>
        <s v="3J5652897"/>
        <s v="3J5749897"/>
        <s v="427442897"/>
        <s v="439687897"/>
        <s v="460326709"/>
        <s v="461458709"/>
        <s v="4G1058897"/>
        <s v="4J1805897"/>
        <s v="4J1946897"/>
        <s v="4J2054897"/>
        <s v="4J3321897"/>
        <s v="4J3322897"/>
        <s v="4J3792897"/>
        <s v="4J4038897"/>
        <s v="4J4093897"/>
        <s v="4J4577897"/>
        <s v="4J4804897"/>
        <s v="4J4812897"/>
        <s v="4J6531897"/>
        <s v="4J6795897"/>
        <s v="539276709"/>
        <s v="565412709"/>
        <s v="593145709"/>
        <s v="5A8176897"/>
        <s v="5G8109897"/>
        <s v="649049897"/>
        <s v="659130709"/>
        <s v="715738709"/>
        <s v="779309897"/>
        <s v="787205897"/>
        <s v="789962897"/>
        <s v="7A1593897"/>
        <s v="7A2874897"/>
        <s v="7D0624897"/>
        <s v="7D0764897"/>
        <s v="838420709"/>
        <s v="858571897"/>
        <s v="8A8307897"/>
        <s v="8A8323897"/>
        <s v="8A8326897"/>
        <s v="913224709"/>
        <s v="914453897"/>
        <s v="916022709"/>
        <s v="973859709"/>
        <s v="9A4816897"/>
        <s v="9A4822897"/>
        <s v="9A6393897"/>
        <s v="9A6491897"/>
        <s v="9A6497897"/>
        <s v="9A7161897"/>
        <s v="AV76R4709"/>
        <s v="AVBTUD709"/>
        <s v="AVDETS709"/>
        <s v="AVE2MK709"/>
        <s v="AVGN98709"/>
        <s v="AVH95T709"/>
        <s v="AVHEXA709"/>
        <s v="AVHFV1709"/>
        <s v="AVHUA3709"/>
        <s v="AVJ8VL709"/>
        <s v="AVJC5Y709"/>
        <s v="AVJCR0709"/>
        <s v="AVJHGX709"/>
        <s v="AVJL61709"/>
        <s v="AVK1MA709"/>
        <s v="AVKCRE709"/>
        <s v="AVKFXV709"/>
        <s v="AVKK0W709"/>
        <s v="AVKN26709"/>
        <s v="AVKVVR709"/>
        <s v="AVKYU9709"/>
        <s v="AVL2TT709"/>
        <s v="AVL48N709"/>
        <s v="AVL9PV709"/>
        <s v="AVLA1X709"/>
        <s v="AVLEPV709"/>
        <s v="AVLTM5709"/>
        <s v="AVLV10709"/>
        <s v="AVLVXT709"/>
        <s v="AVLXNX709"/>
        <s v="AVM5MB709"/>
        <s v="AVM7B7709"/>
        <s v="AVMC3W709"/>
        <s v="AVMG37709"/>
        <s v="AVMHXL709"/>
        <s v="AVMLUJ709"/>
        <s v="AVMM8M709"/>
        <s v="AVN07R709"/>
        <s v="AVN4SY709"/>
        <s v="AVN6UN709"/>
        <s v="AVNE14709"/>
        <s v="AVNG6W709"/>
        <s v="AVNNRW709"/>
        <s v="AVNRB2709"/>
        <s v="AVNRM9709"/>
        <s v="AVNSSK709"/>
        <s v="AVNVLF709"/>
        <s v="AVP02J709"/>
        <s v="AVP45H709"/>
        <s v="AVP806709"/>
        <s v="AVPEUJ709"/>
        <s v="AVPYBR709"/>
        <s v="AVR386709"/>
        <s v="AVR8H0709"/>
        <s v="AVRD57709"/>
        <s v="AVRESF709"/>
        <s v="C18650818"/>
        <s v="C18657818"/>
        <s v="C18660818"/>
        <s v="C18667818"/>
        <s v="C18749818"/>
        <s v="C18794818"/>
        <s v="C18800818"/>
        <s v="C18855818"/>
        <s v="C18857818"/>
        <s v="C18861818"/>
        <s v="C18865818"/>
        <s v="C18870818"/>
        <s v="C18871818"/>
        <s v="C18874818"/>
        <s v="C18938818"/>
        <s v="C18940818"/>
        <s v="C18952818"/>
        <s v="C18959818"/>
        <s v="C18965818"/>
        <s v="C18985818"/>
        <s v="C19047818"/>
        <s v="C-LXM5897"/>
        <s v="C-N9E1897"/>
        <s v="C-NELB897"/>
        <s v="C-NHRU897"/>
        <s v="C-NP9A897"/>
        <s v="C-P4NY897"/>
        <s v="C-P5NV897"/>
        <s v="C-PE42897"/>
        <s v="C-PFB0897"/>
        <s v="C-PPD4897"/>
        <s v="C-PRD6897"/>
        <s v="C-PUET897"/>
        <s v="C-R0GV897"/>
        <s v="C-R18W897"/>
        <s v="C-R1DL897"/>
        <s v="C-R3CR897"/>
        <s v="C-R84K897"/>
        <s v="C-RA2K897"/>
        <s v="C-RCR9897"/>
        <s v="C-RGC4897"/>
        <s v="LV5NKH631"/>
        <s v="LV5RPP631"/>
        <s v="LV6GL3631"/>
        <s v="LV71YE631"/>
        <s v="LVA9R6781"/>
        <s v="LVASB2631"/>
        <s v="LVC199631"/>
        <s v="LVDNMB631"/>
        <s v="LVE6PD631"/>
        <s v="LVEVSE631"/>
        <s v="LVGTJJ631"/>
        <s v="LVGU9Y631"/>
        <s v="LVH175631"/>
        <s v="LVHKRK631"/>
        <s v="LVHNY1631"/>
        <s v="LVL0BT631"/>
        <s v="LVNGWU631"/>
        <s v="LVPY9L781"/>
        <s v="P00018818"/>
        <s v="P00027818"/>
        <s v="P00040818"/>
        <s v="P00045818"/>
        <s v="P00080818"/>
        <s v="P00081818"/>
        <s v="P00086818"/>
        <s v="P00088818"/>
        <s v="P00094818"/>
        <s v="P00111818"/>
        <s v="P00223818"/>
        <s v="P00306818"/>
        <s v="P00359818"/>
        <s v="P00398818"/>
        <s v="P00516818"/>
        <s v="P00560818"/>
        <s v="P00574818"/>
        <s v="P00575818"/>
        <s v="P00594818"/>
        <s v="P00710818"/>
        <s v="P00711818"/>
        <s v="P00840818"/>
        <s v="P00861818"/>
        <s v="P01047818"/>
        <s v="P01225818"/>
        <s v="P01226818"/>
        <s v="P01283818"/>
        <s v="P01712818"/>
        <s v="P01713818"/>
        <s v="P01725818"/>
        <s v="P01751818"/>
        <s v="P01787818"/>
        <s v="P01802818"/>
        <s v="P01824818"/>
        <s v="P01866818"/>
        <s v="P02416818"/>
        <s v="P1001Q818"/>
        <s v="P1005H818"/>
        <s v="P1005O818"/>
        <s v="P1005T818"/>
        <s v="P1006B818"/>
        <s v="P1006N818"/>
        <s v="P1007J818"/>
        <s v="P1007K818"/>
        <s v="P10089818"/>
        <s v="P1008B818"/>
        <s v="P1008H818"/>
        <s v="P1008L818"/>
        <s v="P1008M818"/>
        <s v="P1008Q818"/>
        <s v="P10090818"/>
        <s v="P10093818"/>
        <s v="P100A0818"/>
        <s v="P100AQ818"/>
        <s v="P100B4818"/>
        <s v="P100BO818"/>
        <s v="P100C3818"/>
        <s v="P100CQ818"/>
        <s v="P100EB818"/>
        <s v="P100ES818"/>
        <s v="P100G3818"/>
        <s v="P100GA818"/>
        <s v="P100GZ818"/>
        <s v="P100HJ818"/>
        <s v="P100IA818"/>
        <s v="P100IE818"/>
        <s v="P100IK818"/>
        <s v="P100IP818"/>
        <s v="P100J3818"/>
        <s v="P100J6818"/>
        <s v="P100JF818"/>
        <s v="P100JJ818"/>
        <s v="P100JM818"/>
        <s v="P100W6818"/>
        <s v="P100WC818"/>
        <s v="P100WJ818"/>
        <s v="P100XD818"/>
        <s v="P100XW818"/>
        <s v="P100XY818"/>
        <s v="P100XZ818"/>
        <s v="P100YC818"/>
        <s v="P100YU818"/>
        <s v="P100YV818"/>
        <s v="P100YW818"/>
        <s v="P100YY818"/>
        <s v="P100ZB818"/>
        <s v="P1010X818"/>
        <s v="P10114818"/>
        <s v="P10116818"/>
        <s v="P1011F818"/>
        <s v="P1011J818"/>
        <s v="P1011Q818"/>
        <s v="P1011W818"/>
        <s v="P10130818"/>
        <s v="P10140818"/>
        <s v="P10154818"/>
        <s v="P1016B818"/>
        <s v="P1016I818"/>
        <s v="P1016N818"/>
        <s v="P1016Q818"/>
        <s v="P1016R818"/>
        <s v="P1016V818"/>
        <s v="P1016Z818"/>
        <s v="P1017D818"/>
        <s v="P1017T818"/>
        <s v="P10186818"/>
        <s v="P10187818"/>
        <s v="P1018M818"/>
        <s v="P1018R818"/>
        <s v="P1018S818"/>
        <s v="P1018X818"/>
        <s v="P10191818"/>
        <s v="P10192818"/>
        <s v="P10198818"/>
        <s v="P1019B818"/>
        <s v="P1019C818"/>
        <s v="P1019D818"/>
        <s v="P1019E818"/>
        <s v="P1019K818"/>
        <s v="P101A6818"/>
        <s v="P101A7818"/>
        <s v="P101A9818"/>
        <s v="P101AV818"/>
        <s v="P101AZ818"/>
        <s v="P101BD818"/>
        <s v="P101BE818"/>
        <s v="P101BF818"/>
        <s v="P101BJ818"/>
        <s v="P101C7818"/>
        <s v="P101DX818"/>
        <s v="P101EW818"/>
        <s v="P101F3818"/>
        <s v="P101F4818"/>
        <s v="P101FF818"/>
        <s v="P101FR818"/>
        <s v="P101FS818"/>
        <s v="P101G9818"/>
        <s v="P101GE818"/>
        <s v="P101GG818"/>
        <s v="P101GS818"/>
        <s v="P101GV818"/>
        <s v="P101H5818"/>
        <s v="P101HH818"/>
        <s v="P101I3818"/>
        <s v="P101I6818"/>
        <s v="P101IG818"/>
        <s v="P101IU818"/>
        <s v="P101K3818"/>
        <s v="P101KG818"/>
        <s v="P101KL818"/>
        <s v="P101L0818"/>
        <s v="P101L1818"/>
        <s v="P101N8818"/>
        <s v="P101O5818"/>
        <s v="P101O6818"/>
        <s v="X04885818"/>
        <s v="X71257818"/>
        <s v="X81538818"/>
        <s v="X91778818"/>
        <s v="X91872818"/>
        <s v="X91875818"/>
        <s v="X91902818"/>
        <s v="X91949818"/>
        <s v="X91993818"/>
      </sharedItems>
    </cacheField>
    <cacheField name="Emp Ser Num" numFmtId="0">
      <sharedItems count="1086">
        <s v="00003F"/>
        <s v="0000ZC"/>
        <s v="00010Y"/>
        <s v="0001OO"/>
        <s v="00026Z"/>
        <s v="0002RA"/>
        <s v="0002WY"/>
        <s v="00030S"/>
        <s v="0003C6"/>
        <s v="0003R8"/>
        <s v="0003SU"/>
        <s v="0003WS"/>
        <s v="0003Z3"/>
        <s v="0004BZ"/>
        <s v="0004CE"/>
        <s v="0004E2"/>
        <s v="0004O5"/>
        <s v="0004O6"/>
        <s v="0004O9"/>
        <s v="0004OB"/>
        <s v="0004VF"/>
        <s v="000589"/>
        <s v="0005DT"/>
        <s v="0005HC"/>
        <s v="00069Y"/>
        <s v="0006HK"/>
        <s v="0006N5"/>
        <s v="0006XN"/>
        <s v="00078L"/>
        <s v="00079T"/>
        <s v="0007FV"/>
        <s v="000896"/>
        <s v="000A84"/>
        <s v="000AJE"/>
        <s v="000CQA"/>
        <s v="000D39"/>
        <s v="000DFO"/>
        <s v="000DK9"/>
        <s v="000E3P"/>
        <s v="000E8Q"/>
        <s v="000EKZ"/>
        <s v="000EME"/>
        <s v="000I3C"/>
        <s v="000J4D"/>
        <s v="000J8W"/>
        <s v="000KM6"/>
        <s v="000KQD"/>
        <s v="000NQM"/>
        <s v="000NQW"/>
        <s v="001092"/>
        <s v="00115E"/>
        <s v="00119D"/>
        <s v="00120C"/>
        <s v="00125E"/>
        <s v="001345"/>
        <s v="001349"/>
        <s v="001469"/>
        <s v="00147Q"/>
        <s v="00169C"/>
        <s v="001789"/>
        <s v="00195O"/>
        <s v="00196K"/>
        <s v="002287"/>
        <s v="00242S"/>
        <s v="00249J"/>
        <s v="00316J"/>
        <s v="003512"/>
        <s v="00359D"/>
        <s v="003618"/>
        <s v="00379I"/>
        <s v="0038E8"/>
        <s v="00416X"/>
        <s v="004586"/>
        <s v="00495J"/>
        <s v="00511A"/>
        <s v="00517P"/>
        <s v="00521G"/>
        <s v="00525X"/>
        <s v="00533M"/>
        <s v="00534I"/>
        <s v="00538I"/>
        <s v="0053H9"/>
        <s v="00556K"/>
        <s v="00572D"/>
        <s v="0057B2"/>
        <s v="00617A"/>
        <s v="006904"/>
        <s v="00837X"/>
        <s v="00851Z"/>
        <s v="00878T"/>
        <s v="009473"/>
        <s v="00950V"/>
        <s v="00993W"/>
        <s v="00997C"/>
        <s v="01030Q"/>
        <s v="010591"/>
        <s v="01079Z"/>
        <s v="010834"/>
        <s v="010947"/>
        <s v="01110S"/>
        <s v="011239"/>
        <s v="011252"/>
        <s v="0112E9"/>
        <s v="01142Q"/>
        <s v="01174Y"/>
        <s v="0125D8"/>
        <s v="0127H8"/>
        <s v="01283K"/>
        <s v="01284R"/>
        <s v="01286J"/>
        <s v="0128C2"/>
        <s v="0128D8"/>
        <s v="013041"/>
        <s v="01316S"/>
        <s v="01321W"/>
        <s v="0139D9"/>
        <s v="014069"/>
        <s v="01424E"/>
        <s v="014367"/>
        <s v="01468T"/>
        <s v="0146G9"/>
        <s v="0147B1"/>
        <s v="0148B4"/>
        <s v="015073"/>
        <s v="01563J"/>
        <s v="01619Y"/>
        <s v="01652Q"/>
        <s v="01705P"/>
        <s v="01779E"/>
        <s v="017870"/>
        <s v="018354"/>
        <s v="01891P"/>
        <s v="01908P"/>
        <s v="019236"/>
        <s v="01936O"/>
        <s v="01955S"/>
        <s v="019775"/>
        <s v="01983N"/>
        <s v="019864"/>
        <s v="020240"/>
        <s v="020632"/>
        <s v="021178"/>
        <s v="0219I8"/>
        <s v="02203X"/>
        <s v="02267O"/>
        <s v="02271X"/>
        <s v="0232C6"/>
        <s v="0249C8"/>
        <s v="02520B"/>
        <s v="02524F"/>
        <s v="0252A5"/>
        <s v="0252B9"/>
        <s v="02582M"/>
        <s v="02634G"/>
        <s v="026463"/>
        <s v="026716"/>
        <s v="02701B"/>
        <s v="02732E"/>
        <s v="02784V"/>
        <s v="027962"/>
        <s v="028004"/>
        <s v="02802N"/>
        <s v="02833M"/>
        <s v="02858H"/>
        <s v="028635"/>
        <s v="028824"/>
        <s v="028917"/>
        <s v="02912X"/>
        <s v="029748"/>
        <s v="03031Z"/>
        <s v="0303A5"/>
        <s v="03046E"/>
        <s v="03061X"/>
        <s v="030649"/>
        <s v="03066Q"/>
        <s v="03105U"/>
        <s v="03132R"/>
        <s v="0313C4"/>
        <s v="03223B"/>
        <s v="032292"/>
        <s v="0328H9"/>
        <s v="033446"/>
        <s v="03383C"/>
        <s v="033905"/>
        <s v="034356"/>
        <s v="03484A"/>
        <s v="03494K"/>
        <s v="035510"/>
        <s v="03564U"/>
        <s v="035796"/>
        <s v="03605R"/>
        <s v="03648L"/>
        <s v="036574"/>
        <s v="03661J"/>
        <s v="036631"/>
        <s v="03705R"/>
        <s v="037088"/>
        <s v="037187"/>
        <s v="03731C"/>
        <s v="03776M"/>
        <s v="037805"/>
        <s v="038017"/>
        <s v="03841Z"/>
        <s v="03852Q"/>
        <s v="03855Y"/>
        <s v="038581"/>
        <s v="03872S"/>
        <s v="03902Q"/>
        <s v="039062"/>
        <s v="039164"/>
        <s v="03922M"/>
        <s v="03926D"/>
        <s v="03944M"/>
        <s v="03956A"/>
        <s v="03972H"/>
        <s v="04008N"/>
        <s v="0404A3"/>
        <s v="04061H"/>
        <s v="040733"/>
        <s v="04077Q"/>
        <s v="04087D"/>
        <s v="04095V"/>
        <s v="0409A8"/>
        <s v="0409F8"/>
        <s v="0415A3"/>
        <s v="04162W"/>
        <s v="04166Y"/>
        <s v="0420A5"/>
        <s v="0421D7"/>
        <s v="042711"/>
        <s v="043105"/>
        <s v="04331S"/>
        <s v="04349R"/>
        <s v="04358V"/>
        <s v="04397L"/>
        <s v="04423C"/>
        <s v="0442B8"/>
        <s v="04431J"/>
        <s v="044578"/>
        <s v="04511T"/>
        <s v="04523T"/>
        <s v="04523U"/>
        <s v="04525K"/>
        <s v="0452A4"/>
        <s v="04537O"/>
        <s v="04538M"/>
        <s v="04592Q"/>
        <s v="04673F"/>
        <s v="047201"/>
        <s v="04723J"/>
        <s v="04735I"/>
        <s v="047480"/>
        <s v="047482"/>
        <s v="047637"/>
        <s v="04783P"/>
        <s v="04786Q"/>
        <s v="04814V"/>
        <s v="04864C"/>
        <s v="04871B"/>
        <s v="04912Z"/>
        <s v="04914E"/>
        <s v="04914W"/>
        <s v="04917Y"/>
        <s v="04933X"/>
        <s v="0494D8"/>
        <s v="04957Q"/>
        <s v="04958P"/>
        <s v="049603"/>
        <s v="05002I"/>
        <s v="05058Y"/>
        <s v="05117Q"/>
        <s v="05146J"/>
        <s v="05151X"/>
        <s v="0515F8"/>
        <s v="05170D"/>
        <s v="051947"/>
        <s v="05209Y"/>
        <s v="05240L"/>
        <s v="05266C"/>
        <s v="052689"/>
        <s v="0537D8"/>
        <s v="053846"/>
        <s v="05437J"/>
        <s v="0546A3"/>
        <s v="05472U"/>
        <s v="05475Q"/>
        <s v="05482S"/>
        <s v="05489S"/>
        <s v="05505P"/>
        <s v="055381"/>
        <s v="05540X"/>
        <s v="05556V"/>
        <s v="05569B"/>
        <s v="05574P"/>
        <s v="05580M"/>
        <s v="0558G7"/>
        <s v="05620F"/>
        <s v="05640A"/>
        <s v="0564G9"/>
        <s v="05652H"/>
        <s v="0565A6"/>
        <s v="0565B3"/>
        <s v="05688B"/>
        <s v="05691F"/>
        <s v="056936"/>
        <s v="056955"/>
        <s v="056956"/>
        <s v="056957"/>
        <s v="05707B"/>
        <s v="0570A0"/>
        <s v="05763F"/>
        <s v="057660"/>
        <s v="05789J"/>
        <s v="058068"/>
        <s v="0582D7"/>
        <s v="05894K"/>
        <s v="0591B6"/>
        <s v="05928C"/>
        <s v="059328"/>
        <s v="05941C"/>
        <s v="0594C3"/>
        <s v="05971A"/>
        <s v="059814"/>
        <s v="0598C9"/>
        <s v="06202A"/>
        <s v="062167"/>
        <s v="06249Y"/>
        <s v="06250K"/>
        <s v="06255V"/>
        <s v="06257Y"/>
        <s v="06260F"/>
        <s v="06276E"/>
        <s v="063912"/>
        <s v="063957"/>
        <s v="06410Q"/>
        <s v="064189"/>
        <s v="06457S"/>
        <s v="06485R"/>
        <s v="06511M"/>
        <s v="0656C0"/>
        <s v="0656C6"/>
        <s v="06575V"/>
        <s v="06587I"/>
        <s v="065918"/>
        <s v="06615W"/>
        <s v="06617V"/>
        <s v="0662E3"/>
        <s v="0662H6"/>
        <s v="0667E6"/>
        <s v="0667F5"/>
        <s v="067059"/>
        <s v="06705B"/>
        <s v="06737U"/>
        <s v="06737Y"/>
        <s v="0673A0"/>
        <s v="06757C"/>
        <s v="06787O"/>
        <s v="06789X"/>
        <s v="067947"/>
        <s v="0686E8"/>
        <s v="06904U"/>
        <s v="069124"/>
        <s v="06917H"/>
        <s v="06937W"/>
        <s v="06937X"/>
        <s v="06938U"/>
        <s v="0694H9"/>
        <s v="069556"/>
        <s v="069567"/>
        <s v="069885"/>
        <s v="069890"/>
        <s v="069939"/>
        <s v="07059E"/>
        <s v="070653"/>
        <s v="070709"/>
        <s v="07073H"/>
        <s v="07075F"/>
        <s v="07078D"/>
        <s v="07082W"/>
        <s v="071439"/>
        <s v="07161Z"/>
        <s v="07163T"/>
        <s v="07189Q"/>
        <s v="0718B5"/>
        <s v="0724A8"/>
        <s v="072917"/>
        <s v="07318A"/>
        <s v="07372F"/>
        <s v="07403J"/>
        <s v="074079"/>
        <s v="074190"/>
        <s v="074373"/>
        <s v="074520"/>
        <s v="074553"/>
        <s v="074756"/>
        <s v="075095"/>
        <s v="07532G"/>
        <s v="075365"/>
        <s v="075721"/>
        <s v="07580J"/>
        <s v="075826"/>
        <s v="07619C"/>
        <s v="07707B"/>
        <s v="07736D"/>
        <s v="077418"/>
        <s v="077490"/>
        <s v="077863"/>
        <s v="07818Q"/>
        <s v="07834A"/>
        <s v="078824"/>
        <s v="078901"/>
        <s v="07891C"/>
        <s v="079116"/>
        <s v="07911H"/>
        <s v="07912H"/>
        <s v="079295"/>
        <s v="079389"/>
        <s v="079458"/>
        <s v="07958B"/>
        <s v="07964A"/>
        <s v="07975A"/>
        <s v="079964"/>
        <s v="079983"/>
        <s v="080116"/>
        <s v="08031B"/>
        <s v="080325"/>
        <s v="080326"/>
        <s v="08032F"/>
        <s v="080465"/>
        <s v="08060M"/>
        <s v="080712"/>
        <s v="080742"/>
        <s v="08093F"/>
        <s v="080948"/>
        <s v="081841"/>
        <s v="08221U"/>
        <s v="08232B"/>
        <s v="08349F"/>
        <s v="083571"/>
        <s v="083720"/>
        <s v="08383P"/>
        <s v="08408C"/>
        <s v="08423G"/>
        <s v="084257"/>
        <s v="08572W"/>
        <s v="08628B"/>
        <s v="08644V"/>
        <s v="08653T"/>
        <s v="087838"/>
        <s v="09150F"/>
        <s v="091638"/>
        <s v="091648"/>
        <s v="091723"/>
        <s v="09207L"/>
        <s v="092234"/>
        <s v="09275S"/>
        <s v="093099"/>
        <s v="09311D"/>
        <s v="093444"/>
        <s v="094309"/>
        <s v="094403"/>
        <s v="094434"/>
        <s v="094497"/>
        <s v="094564"/>
        <s v="09469B"/>
        <s v="094861"/>
        <s v="094901"/>
        <s v="09494P"/>
        <s v="095549"/>
        <s v="09580J"/>
        <s v="09603A"/>
        <s v="096061"/>
        <s v="09614G"/>
        <s v="09617E"/>
        <s v="096310"/>
        <s v="09715E"/>
        <s v="09725C"/>
        <s v="09740G"/>
        <s v="097534"/>
        <s v="097561"/>
        <s v="097895"/>
        <s v="097960"/>
        <s v="09802A"/>
        <s v="098479"/>
        <s v="098849"/>
        <s v="09890F"/>
        <s v="09895H"/>
        <s v="09899R"/>
        <s v="09901J"/>
        <s v="09912F"/>
        <s v="099257"/>
        <s v="09936B"/>
        <s v="099390"/>
        <s v="099410"/>
        <s v="099453"/>
        <s v="099559"/>
        <s v="09974G"/>
        <s v="0D1541"/>
        <s v="0D9158"/>
        <s v="0J8961"/>
        <s v="101534"/>
        <s v="101886"/>
        <s v="102019"/>
        <s v="102060"/>
        <s v="102117"/>
        <s v="102280"/>
        <s v="102581"/>
        <s v="102695"/>
        <s v="102996"/>
        <s v="103266"/>
        <s v="103300"/>
        <s v="106470"/>
        <s v="107630"/>
        <s v="109833"/>
        <s v="109946"/>
        <s v="109949"/>
        <s v="110697"/>
        <s v="110720"/>
        <s v="111190"/>
        <s v="112045"/>
        <s v="112046"/>
        <s v="112105"/>
        <s v="112555"/>
        <s v="112569"/>
        <s v="112590"/>
        <s v="112605"/>
        <s v="112784"/>
        <s v="112830"/>
        <s v="112868"/>
        <s v="112898"/>
        <s v="113009"/>
        <s v="113147"/>
        <s v="113206"/>
        <s v="113211"/>
        <s v="113298"/>
        <s v="113364"/>
        <s v="113369"/>
        <s v="113372"/>
        <s v="113377"/>
        <s v="113381"/>
        <s v="113415"/>
        <s v="113426"/>
        <s v="113431"/>
        <s v="113626"/>
        <s v="113760"/>
        <s v="114950"/>
        <s v="114979"/>
        <s v="114983"/>
        <s v="115062"/>
        <s v="115072"/>
        <s v="115114"/>
        <s v="115306"/>
        <s v="115720"/>
        <s v="115861"/>
        <s v="116068"/>
        <s v="116308"/>
        <s v="116358"/>
        <s v="117185"/>
        <s v="117260"/>
        <s v="117370"/>
        <s v="117794"/>
        <s v="117820"/>
        <s v="117821"/>
        <s v="117836"/>
        <s v="117839"/>
        <s v="117878"/>
        <s v="117902"/>
        <s v="117904"/>
        <s v="118325"/>
        <s v="118433"/>
        <s v="119506"/>
        <s v="119882"/>
        <s v="120496"/>
        <s v="120732"/>
        <s v="121316"/>
        <s v="121360"/>
        <s v="121362"/>
        <s v="122454"/>
        <s v="122979"/>
        <s v="123456"/>
        <s v="123463"/>
        <s v="123499"/>
        <s v="123509"/>
        <s v="123521"/>
        <s v="123532"/>
        <s v="123596"/>
        <s v="123606"/>
        <s v="123612"/>
        <s v="123613"/>
        <s v="123621"/>
        <s v="123649"/>
        <s v="123654"/>
        <s v="123747"/>
        <s v="123765"/>
        <s v="123773"/>
        <s v="123801"/>
        <s v="123873"/>
        <s v="123874"/>
        <s v="123877"/>
        <s v="124020"/>
        <s v="124022"/>
        <s v="124032"/>
        <s v="124073"/>
        <s v="124092"/>
        <s v="124101"/>
        <s v="124121"/>
        <s v="124184"/>
        <s v="124258"/>
        <s v="124372"/>
        <s v="124409"/>
        <s v="124415"/>
        <s v="125126"/>
        <s v="134411"/>
        <s v="134434"/>
        <s v="134557"/>
        <s v="134655"/>
        <s v="134719"/>
        <s v="134722"/>
        <s v="134761"/>
        <s v="135005"/>
        <s v="135025"/>
        <s v="135039"/>
        <s v="135102"/>
        <s v="135183"/>
        <s v="135321"/>
        <s v="135385"/>
        <s v="135394"/>
        <s v="135551"/>
        <s v="135626"/>
        <s v="135956"/>
        <s v="136002"/>
        <s v="136069"/>
        <s v="136091"/>
        <s v="136121"/>
        <s v="136125"/>
        <s v="136167"/>
        <s v="136262"/>
        <s v="136385"/>
        <s v="136394"/>
        <s v="136398"/>
        <s v="136426"/>
        <s v="136435"/>
        <s v="136480"/>
        <s v="136482"/>
        <s v="136486"/>
        <s v="136502"/>
        <s v="136553"/>
        <s v="136596"/>
        <s v="136612"/>
        <s v="136617"/>
        <s v="136728"/>
        <s v="136732"/>
        <s v="136758"/>
        <s v="136794"/>
        <s v="136818"/>
        <s v="136824"/>
        <s v="136833"/>
        <s v="136886"/>
        <s v="146983"/>
        <s v="147036"/>
        <s v="147071"/>
        <s v="147134"/>
        <s v="147156"/>
        <s v="147183"/>
        <s v="147185"/>
        <s v="147201"/>
        <s v="147204"/>
        <s v="147210"/>
        <s v="147256"/>
        <s v="147385"/>
        <s v="147398"/>
        <s v="147399"/>
        <s v="147404"/>
        <s v="147449"/>
        <s v="147464"/>
        <s v="147468"/>
        <s v="147523"/>
        <s v="147651"/>
        <s v="147656"/>
        <s v="147671"/>
        <s v="147693"/>
        <s v="147704"/>
        <s v="147741"/>
        <s v="147767"/>
        <s v="147772"/>
        <s v="147774"/>
        <s v="147785"/>
        <s v="147788"/>
        <s v="147813"/>
        <s v="147843"/>
        <s v="147849"/>
        <s v="147879"/>
        <s v="147913"/>
        <s v="147921"/>
        <s v="147936"/>
        <s v="147993"/>
        <s v="147996"/>
        <s v="148008"/>
        <s v="148027"/>
        <s v="148048"/>
        <s v="148057"/>
        <s v="148065"/>
        <s v="148067"/>
        <s v="148068"/>
        <s v="148076"/>
        <s v="148081"/>
        <s v="148091"/>
        <s v="148106"/>
        <s v="148112"/>
        <s v="148113"/>
        <s v="148147"/>
        <s v="148149"/>
        <s v="148152"/>
        <s v="148153"/>
        <s v="148165"/>
        <s v="148180"/>
        <s v="148210"/>
        <s v="148213"/>
        <s v="148220"/>
        <s v="148234"/>
        <s v="148240"/>
        <s v="148241"/>
        <s v="148247"/>
        <s v="148259"/>
        <s v="148285"/>
        <s v="148437"/>
        <s v="198190"/>
        <s v="1A7874"/>
        <s v="1D8943"/>
        <s v="1D9020"/>
        <s v="1D9250"/>
        <s v="1D9290"/>
        <s v="1D9379"/>
        <s v="1D9717"/>
        <s v="1D9816"/>
        <s v="1D9975"/>
        <s v="1D9981"/>
        <s v="1D9986"/>
        <s v="1G0855"/>
        <s v="1G1597"/>
        <s v="1J9808"/>
        <s v="211518"/>
        <s v="286073"/>
        <s v="2G3729"/>
        <s v="2J0531"/>
        <s v="2J0554"/>
        <s v="2J3196"/>
        <s v="2J3241"/>
        <s v="2J8969"/>
        <s v="303119"/>
        <s v="304995"/>
        <s v="348297"/>
        <s v="382452"/>
        <s v="395602"/>
        <s v="3G7140"/>
        <s v="3G8010"/>
        <s v="3J5572"/>
        <s v="3J5652"/>
        <s v="3J5749"/>
        <s v="427442"/>
        <s v="439687"/>
        <s v="460326"/>
        <s v="461458"/>
        <s v="4G1058"/>
        <s v="4J1805"/>
        <s v="4J1946"/>
        <s v="4J2054"/>
        <s v="4J3321"/>
        <s v="4J3322"/>
        <s v="4J3792"/>
        <s v="4J4038"/>
        <s v="4J4093"/>
        <s v="4J4577"/>
        <s v="4J4804"/>
        <s v="4J4812"/>
        <s v="4J6531"/>
        <s v="4J6795"/>
        <s v="539276"/>
        <s v="565412"/>
        <s v="593145"/>
        <s v="5A8176"/>
        <s v="5G8109"/>
        <s v="649049"/>
        <s v="659130"/>
        <s v="715738"/>
        <s v="779309"/>
        <s v="787205"/>
        <s v="789962"/>
        <s v="7A1593"/>
        <s v="7A2874"/>
        <s v="7D0624"/>
        <s v="7D0764"/>
        <s v="838420"/>
        <s v="858571"/>
        <s v="8A8307"/>
        <s v="8A8323"/>
        <s v="8A8326"/>
        <s v="913224"/>
        <s v="914453"/>
        <s v="916022"/>
        <s v="973859"/>
        <s v="9A4816"/>
        <s v="9A4822"/>
        <s v="9A6393"/>
        <s v="9A6491"/>
        <s v="9A6497"/>
        <s v="9A7161"/>
        <s v="AV76R4"/>
        <s v="AVBTUD"/>
        <s v="AVDETS"/>
        <s v="AVE2MK"/>
        <s v="AVGN98"/>
        <s v="AVH95T"/>
        <s v="AVHEXA"/>
        <s v="AVHFV1"/>
        <s v="AVHUA3"/>
        <s v="AVJ8VL"/>
        <s v="AVJC5Y"/>
        <s v="AVJCR0"/>
        <s v="AVJHGX"/>
        <s v="AVJL61"/>
        <s v="AVK1MA"/>
        <s v="AVKCRE"/>
        <s v="AVKFXV"/>
        <s v="AVKK0W"/>
        <s v="AVKN26"/>
        <s v="AVKVVR"/>
        <s v="AVKYU9"/>
        <s v="AVL2TT"/>
        <s v="AVL48N"/>
        <s v="AVL9PV"/>
        <s v="AVLA1X"/>
        <s v="AVLEPV"/>
        <s v="AVLTM5"/>
        <s v="AVLV10"/>
        <s v="AVLVXT"/>
        <s v="AVLXNX"/>
        <s v="AVM5MB"/>
        <s v="AVM7B7"/>
        <s v="AVMC3W"/>
        <s v="AVMG37"/>
        <s v="AVMHXL"/>
        <s v="AVMLUJ"/>
        <s v="AVMM8M"/>
        <s v="AVN07R"/>
        <s v="AVN4SY"/>
        <s v="AVN6UN"/>
        <s v="AVNE14"/>
        <s v="AVNG6W"/>
        <s v="AVNNRW"/>
        <s v="AVNRB2"/>
        <s v="AVNRM9"/>
        <s v="AVNSSK"/>
        <s v="AVNVLF"/>
        <s v="AVP02J"/>
        <s v="AVP45H"/>
        <s v="AVP806"/>
        <s v="AVPEUJ"/>
        <s v="AVPYBR"/>
        <s v="AVR386"/>
        <s v="AVR8H0"/>
        <s v="AVRD57"/>
        <s v="AVRESF"/>
        <s v="C18650"/>
        <s v="C18657"/>
        <s v="C18660"/>
        <s v="C18667"/>
        <s v="C18749"/>
        <s v="C18794"/>
        <s v="C18800"/>
        <s v="C18855"/>
        <s v="C18857"/>
        <s v="C18861"/>
        <s v="C18865"/>
        <s v="C18870"/>
        <s v="C18871"/>
        <s v="C18874"/>
        <s v="C18938"/>
        <s v="C18940"/>
        <s v="C18952"/>
        <s v="C18959"/>
        <s v="C18965"/>
        <s v="C18985"/>
        <s v="C19047"/>
        <s v="C-LXM5"/>
        <s v="C-N9E1"/>
        <s v="C-NELB"/>
        <s v="C-NHRU"/>
        <s v="C-NP9A"/>
        <s v="C-P4NY"/>
        <s v="C-P5NV"/>
        <s v="C-PE42"/>
        <s v="C-PFB0"/>
        <s v="C-PPD4"/>
        <s v="C-PRD6"/>
        <s v="C-PUET"/>
        <s v="C-R0GV"/>
        <s v="C-R18W"/>
        <s v="C-R1DL"/>
        <s v="C-R3CR"/>
        <s v="C-R84K"/>
        <s v="C-RA2K"/>
        <s v="C-RCR9"/>
        <s v="C-RGC4"/>
        <s v="LV5NKH"/>
        <s v="LV5RPP"/>
        <s v="LV6GL3"/>
        <s v="LV71YE"/>
        <s v="LVA9R6"/>
        <s v="LVASB2"/>
        <s v="LVC199"/>
        <s v="LVDNMB"/>
        <s v="LVE6PD"/>
        <s v="LVEVSE"/>
        <s v="LVGTJJ"/>
        <s v="LVGU9Y"/>
        <s v="LVH175"/>
        <s v="LVHKRK"/>
        <s v="LVHNY1"/>
        <s v="LVL0BT"/>
        <s v="LVNGWU"/>
        <s v="LVPY9L"/>
        <s v="P00018"/>
        <s v="P00027"/>
        <s v="P00040"/>
        <s v="P00045"/>
        <s v="P00080"/>
        <s v="P00081"/>
        <s v="P00086"/>
        <s v="P00088"/>
        <s v="P00094"/>
        <s v="P00111"/>
        <s v="P00223"/>
        <s v="P00306"/>
        <s v="P00359"/>
        <s v="P00398"/>
        <s v="P00516"/>
        <s v="P00560"/>
        <s v="P00574"/>
        <s v="P00575"/>
        <s v="P00594"/>
        <s v="P00710"/>
        <s v="P00711"/>
        <s v="P00840"/>
        <s v="P00861"/>
        <s v="P01047"/>
        <s v="P01225"/>
        <s v="P01226"/>
        <s v="P01283"/>
        <s v="P01712"/>
        <s v="P01713"/>
        <s v="P01725"/>
        <s v="P01751"/>
        <s v="P01787"/>
        <s v="P01802"/>
        <s v="P01824"/>
        <s v="P01866"/>
        <s v="P02416"/>
        <s v="P1001Q"/>
        <s v="P1005H"/>
        <s v="P1005O"/>
        <s v="P1005T"/>
        <s v="P1006B"/>
        <s v="P1006N"/>
        <s v="P1007J"/>
        <s v="P1007K"/>
        <s v="P10089"/>
        <s v="P1008B"/>
        <s v="P1008H"/>
        <s v="P1008L"/>
        <s v="P1008M"/>
        <s v="P1008Q"/>
        <s v="P10090"/>
        <s v="P10093"/>
        <s v="P100A0"/>
        <s v="P100AQ"/>
        <s v="P100B4"/>
        <s v="P100BO"/>
        <s v="P100C3"/>
        <s v="P100CQ"/>
        <s v="P100EB"/>
        <s v="P100ES"/>
        <s v="P100G3"/>
        <s v="P100GA"/>
        <s v="P100GZ"/>
        <s v="P100HJ"/>
        <s v="P100IA"/>
        <s v="P100IE"/>
        <s v="P100IK"/>
        <s v="P100IP"/>
        <s v="P100J3"/>
        <s v="P100J6"/>
        <s v="P100JF"/>
        <s v="P100JJ"/>
        <s v="P100JM"/>
        <s v="P100W6"/>
        <s v="P100WC"/>
        <s v="P100WJ"/>
        <s v="P100XD"/>
        <s v="P100XW"/>
        <s v="P100XY"/>
        <s v="P100XZ"/>
        <s v="P100YC"/>
        <s v="P100YU"/>
        <s v="P100YV"/>
        <s v="P100YW"/>
        <s v="P100YY"/>
        <s v="P100ZB"/>
        <s v="P1010X"/>
        <s v="P10114"/>
        <s v="P10116"/>
        <s v="P1011F"/>
        <s v="P1011J"/>
        <s v="P1011Q"/>
        <s v="P1011W"/>
        <s v="P10130"/>
        <s v="P10140"/>
        <s v="P10154"/>
        <s v="P1016B"/>
        <s v="P1016I"/>
        <s v="P1016N"/>
        <s v="P1016Q"/>
        <s v="P1016R"/>
        <s v="P1016V"/>
        <s v="P1016Z"/>
        <s v="P1017D"/>
        <s v="P1017T"/>
        <s v="P10186"/>
        <s v="P10187"/>
        <s v="P1018M"/>
        <s v="P1018R"/>
        <s v="P1018S"/>
        <s v="P1018X"/>
        <s v="P10191"/>
        <s v="P10192"/>
        <s v="P10198"/>
        <s v="P1019B"/>
        <s v="P1019C"/>
        <s v="P1019D"/>
        <s v="P1019E"/>
        <s v="P1019K"/>
        <s v="P101A6"/>
        <s v="P101A7"/>
        <s v="P101A9"/>
        <s v="P101AV"/>
        <s v="P101AZ"/>
        <s v="P101BD"/>
        <s v="P101BE"/>
        <s v="P101BF"/>
        <s v="P101BJ"/>
        <s v="P101C7"/>
        <s v="P101DX"/>
        <s v="P101EW"/>
        <s v="P101F3"/>
        <s v="P101F4"/>
        <s v="P101FF"/>
        <s v="P101FR"/>
        <s v="P101FS"/>
        <s v="P101G9"/>
        <s v="P101GE"/>
        <s v="P101GG"/>
        <s v="P101GS"/>
        <s v="P101GV"/>
        <s v="P101H5"/>
        <s v="P101HH"/>
        <s v="P101I3"/>
        <s v="P101I6"/>
        <s v="P101IG"/>
        <s v="P101IU"/>
        <s v="P101K3"/>
        <s v="P101KG"/>
        <s v="P101KL"/>
        <s v="P101L0"/>
        <s v="P101L1"/>
        <s v="P101N8"/>
        <s v="P101O5"/>
        <s v="P101O6"/>
        <s v="X04885"/>
        <s v="X71257"/>
        <s v="X81538"/>
        <s v="X91778"/>
        <s v="X91872"/>
        <s v="X91875"/>
        <s v="X91902"/>
        <s v="X91949"/>
        <s v="X91993"/>
      </sharedItems>
    </cacheField>
    <cacheField name="Account Id" numFmtId="49">
      <sharedItems/>
    </cacheField>
    <cacheField name="Emp Last Name" numFmtId="49">
      <sharedItems/>
    </cacheField>
    <cacheField name="Work Item Id" numFmtId="49">
      <sharedItems/>
    </cacheField>
    <cacheField name="Week Ending Date" numFmtId="14">
      <sharedItems containsSemiMixedTypes="0" containsNonDate="0" containsDate="1" containsString="0" minDate="2020-02-07T00:00:00" maxDate="2020-02-08T00:00:00" count="1">
        <d v="2020-02-07T00:00:00"/>
      </sharedItems>
    </cacheField>
    <cacheField name="Sat Hours Expended" numFmtId="0">
      <sharedItems containsSemiMixedTypes="0" containsString="0" containsNumber="1" minValue="-16" maxValue="16"/>
    </cacheField>
    <cacheField name="Sun Hours Expended" numFmtId="0">
      <sharedItems containsSemiMixedTypes="0" containsString="0" containsNumber="1" minValue="-16" maxValue="16"/>
    </cacheField>
    <cacheField name="Mon Hours Expended" numFmtId="0">
      <sharedItems containsSemiMixedTypes="0" containsString="0" containsNumber="1" minValue="-12" maxValue="12"/>
    </cacheField>
    <cacheField name="Tue Hours Expended" numFmtId="0">
      <sharedItems containsSemiMixedTypes="0" containsString="0" containsNumber="1" minValue="-11" maxValue="15"/>
    </cacheField>
    <cacheField name="Wed Hours Expended" numFmtId="0">
      <sharedItems containsSemiMixedTypes="0" containsString="0" containsNumber="1" minValue="-12" maxValue="14"/>
    </cacheField>
    <cacheField name="Thu Hours Expended" numFmtId="0">
      <sharedItems containsSemiMixedTypes="0" containsString="0" containsNumber="1" minValue="-13" maxValue="13"/>
    </cacheField>
    <cacheField name="Fri Hours Expended" numFmtId="0">
      <sharedItems containsSemiMixedTypes="0" containsString="0" containsNumber="1" minValue="-12" maxValue="13"/>
    </cacheField>
    <cacheField name="Total Hrs Expended" numFmtId="0">
      <sharedItems containsSemiMixedTypes="0" containsString="0" containsNumber="1" minValue="-72" maxValue="72"/>
    </cacheField>
    <cacheField name="Overtime Ind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">
  <r>
    <s v="000PWN709"/>
    <s v="SN_000PWN"/>
    <s v="994835291"/>
    <s v="Ahamed"/>
    <s v="Tauseef"/>
    <s v="X"/>
    <s v="823801334"/>
    <x v="0"/>
    <s v="P1"/>
    <s v="Tower 2"/>
    <x v="0"/>
    <s v="Kiran Padmakumar"/>
    <s v="Muqtar Syed"/>
    <s v="uy804925"/>
    <d v="2020-02-05T00:00:00"/>
    <m/>
    <s v="Tauseef Ahamed29/India/IBM"/>
    <s v="M"/>
    <s v="BAND6B"/>
    <s v="ADM"/>
    <s v="Tauseef.Ahamed@sprint.com"/>
    <s v="Mid-Level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6615W709"/>
    <s v="SN_06615W"/>
    <s v="994157645"/>
    <s v="Badugu"/>
    <s v="Sravani"/>
    <s v="X"/>
    <s v="823801328"/>
    <x v="0"/>
    <s v="P3"/>
    <s v="Tower 2"/>
    <x v="1"/>
    <s v="Clint Cordry"/>
    <s v="Sudheer Ayuthu"/>
    <s v=""/>
    <d v="2020-03-01T00:00:00"/>
    <m/>
    <s v="Sravani Badugu19/India/IBM"/>
    <s v="L"/>
    <s v="BAND6A"/>
    <s v="ADM"/>
    <s v=""/>
    <s v="Ju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956A709"/>
    <s v="SN_03956A"/>
    <s v="994845859"/>
    <s v="Balabadruni"/>
    <s v="Leela"/>
    <s v="Bhavani"/>
    <s v="823801330"/>
    <x v="0"/>
    <s v="P3"/>
    <s v="Tower 2"/>
    <x v="2"/>
    <s v="Dale Gentry"/>
    <s v="Lakshmi Radhakrishnakaimal"/>
    <s v="bp275896"/>
    <d v="2020-01-27T00:00:00"/>
    <m/>
    <s v="Leela B Balabadruni/India/IBM"/>
    <s v="H"/>
    <s v="BAND6B"/>
    <s v="ADM"/>
    <s v="Leela.B.Balabadruni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517P709"/>
    <s v="SN_00517P"/>
    <s v="994173743"/>
    <s v="Ganti"/>
    <s v="Lavanya"/>
    <s v="X"/>
    <s v="823801331"/>
    <x v="0"/>
    <s v="P3"/>
    <s v="Tower 2"/>
    <x v="2"/>
    <s v="Mohan Kaushik"/>
    <s v="Saswat Mishra"/>
    <s v=""/>
    <d v="2020-02-03T00:00:00"/>
    <m/>
    <s v="Lavanya Ganti/India/IBM"/>
    <s v="H"/>
    <s v="BAND6B"/>
    <s v="ADM"/>
    <s v="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MCL709"/>
    <s v="SN_000MCL"/>
    <s v="994010747"/>
    <s v="Patra"/>
    <s v="Aishwarya"/>
    <s v="X"/>
    <s v="823801329"/>
    <x v="0"/>
    <s v="P3"/>
    <s v="Tower 2"/>
    <x v="3"/>
    <s v="Randy Schulze"/>
    <s v="Muqtar Syed"/>
    <s v="uu697989"/>
    <d v="2020-01-27T00:00:00"/>
    <m/>
    <s v="Aishwarya Patra/India/IBM"/>
    <s v="L"/>
    <s v="BAND6G"/>
    <s v="ADM"/>
    <s v="Aishwarya.Patra@sprint.com"/>
    <s v="Ju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103266631"/>
    <s v="SN_103266"/>
    <s v="994004200"/>
    <s v="Ramalho"/>
    <s v="Alessandro"/>
    <s v="D"/>
    <s v="823801333"/>
    <x v="1"/>
    <s v="P1"/>
    <s v="Tower 2"/>
    <x v="0"/>
    <s v="Kiran Padmakumar"/>
    <s v="Thiago Lucas"/>
    <s v="ei230546"/>
    <d v="2020-02-06T00:00:00"/>
    <m/>
    <s v="Alessandro David Ramalho/Brazil/IBM"/>
    <s v="H"/>
    <s v="BAND7A"/>
    <s v="ADM"/>
    <s v="alessandro.ramlho@sprint.com"/>
    <s v="Senior Tester"/>
    <s v="0"/>
    <n v="0"/>
    <n v="0"/>
    <s v="Good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2"/>
    <n v="0"/>
    <n v="0"/>
    <s v="No"/>
    <s v="No"/>
  </r>
  <r>
    <s v="06005W709"/>
    <s v="SN_06005W"/>
    <s v="994742784"/>
    <s v="Suleman"/>
    <s v="Arif"/>
    <s v="X"/>
    <s v="823801332"/>
    <x v="0"/>
    <s v="P1"/>
    <s v="Tower 2"/>
    <x v="0"/>
    <s v="Kiran Padmakumar"/>
    <s v="Muqtar Syed"/>
    <s v="qg730207"/>
    <d v="2020-02-04T00:00:00"/>
    <m/>
    <s v="Arif Suleman176/India/IBM"/>
    <s v="H"/>
    <s v="BAND7A"/>
    <s v="ADM"/>
    <s v="arif.suleman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00E3P709"/>
    <s v="SN_000E3P"/>
    <s v="994342680"/>
    <s v="Suragani"/>
    <s v="Purna Chandra"/>
    <s v="Rao"/>
    <s v="823801335"/>
    <x v="0"/>
    <s v="P3"/>
    <s v="Tower 2"/>
    <x v="4"/>
    <s v="Todd Kadlac"/>
    <s v="Pichaimani Balasubramanian"/>
    <s v=""/>
    <d v="2020-02-06T00:00:00"/>
    <m/>
    <s v="Purna Chandra Rao Suragani/India/IBM"/>
    <s v="H"/>
    <s v="BAND7A"/>
    <s v="ADM"/>
    <s v=""/>
    <s v="Senior Lead DBA"/>
    <n v="16"/>
    <n v="1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"/>
    <x v="3"/>
    <n v="0"/>
    <n v="0"/>
    <s v="No"/>
    <s v="No"/>
  </r>
  <r>
    <s v="C18871818"/>
    <s v="SN_C18871"/>
    <s v="994381658"/>
    <s v="Abada"/>
    <s v="Ronald Van Andrew"/>
    <s v="X."/>
    <s v="823800949"/>
    <x v="2"/>
    <s v="P3"/>
    <s v="Tower 2"/>
    <x v="5"/>
    <s v="Meredith Leach"/>
    <s v="Lerma Bernal"/>
    <s v=""/>
    <d v="2018-09-17T00:00:00"/>
    <m/>
    <s v="Ronald Van Andrew Abada/Philippines/Contr/IBM"/>
    <s v="H"/>
    <s v="CONT01"/>
    <s v="ADM"/>
    <s v="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4VF709"/>
    <s v="SN_0004VF"/>
    <s v="994530892"/>
    <s v="Abburi"/>
    <s v="Bhavana"/>
    <s v="X"/>
    <s v="823801000"/>
    <x v="0"/>
    <s v="P1"/>
    <s v="Tower 2"/>
    <x v="0"/>
    <s v="Kiran Padmakumar"/>
    <s v="Muqtar Syed"/>
    <s v="sg163043"/>
    <d v="2018-11-30T00:00:00"/>
    <m/>
    <s v="Abburi Bhavana/India/IBM"/>
    <s v="L"/>
    <s v="BAND6A"/>
    <s v="ADM"/>
    <s v="Bhavana.Abburi@sprint.com"/>
    <s v="Ju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BO818"/>
    <s v="SN_P100BO"/>
    <s v="994840033"/>
    <s v="Abejar"/>
    <s v="John Glenn"/>
    <s v="A"/>
    <s v="823800234"/>
    <x v="2"/>
    <s v="P1"/>
    <s v="Tower 2"/>
    <x v="0"/>
    <s v="Kiran Padmakumar"/>
    <s v="Danilo Estoquia"/>
    <s v="tt981750"/>
    <d v="2016-10-18T00:00:00"/>
    <m/>
    <s v="Abejar John Glenn/Philippines/IBM"/>
    <s v="L"/>
    <s v="BAND6A"/>
    <s v="ADM"/>
    <s v="Johnglenn.Abejar@sprint.com"/>
    <s v="Mid-Level Test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2582M709"/>
    <s v="SN_02582M"/>
    <s v="994172346"/>
    <s v="Achanta"/>
    <s v="Sagarika"/>
    <s v="X"/>
    <s v="823801297"/>
    <x v="0"/>
    <s v="P3"/>
    <s v="Tower 2"/>
    <x v="5"/>
    <s v="Sumithra Muninarayanappa"/>
    <s v="Aniket Vaidya"/>
    <s v="kj826507"/>
    <d v="2019-11-18T00:00:00"/>
    <m/>
    <s v="Sagarika Achanta/India/IBM"/>
    <s v="M"/>
    <s v="BAND6B"/>
    <s v="ADM"/>
    <s v="Sagarika.Achant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210818"/>
    <s v="SN_148210"/>
    <s v="999425115"/>
    <s v="Acuna"/>
    <s v="Mark Jester"/>
    <s v="X"/>
    <s v="823769778"/>
    <x v="2"/>
    <s v="P3"/>
    <s v="Tower 2"/>
    <x v="2"/>
    <s v="Dale Gentry"/>
    <s v="William Navarro"/>
    <s v="ee024704"/>
    <d v="2014-12-15T00:00:00"/>
    <m/>
    <s v="Mark Jester Acuna/Philippines/IBM"/>
    <s v="H"/>
    <s v="BAND6B"/>
    <s v="ADM"/>
    <s v="Markjester.Acun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BE818"/>
    <s v="SN_P101BE"/>
    <s v="994707562"/>
    <s v="Acuna"/>
    <s v="Thea Marielle"/>
    <s v="X."/>
    <s v="823801081"/>
    <x v="2"/>
    <s v="P3"/>
    <s v="Tower 2"/>
    <x v="5"/>
    <s v="Meredith Leach"/>
    <s v="Lerma Bernal"/>
    <s v="fx987453"/>
    <d v="2019-03-12T00:00:00"/>
    <m/>
    <s v="Thea Marielle Acuna/Philippines/IBM"/>
    <s v="L"/>
    <s v="BAND6G"/>
    <s v="ADM"/>
    <s v="Thea.Acuna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087D709"/>
    <s v="SN_04087D"/>
    <s v="994578925"/>
    <s v="Adabala"/>
    <s v="Bharathi"/>
    <s v="X"/>
    <s v="823801061"/>
    <x v="3"/>
    <s v="SA3"/>
    <s v="Tower 2"/>
    <x v="2"/>
    <s v="Dale Gentry"/>
    <s v="Lakshmi Radhakrishnakaimal"/>
    <s v="fk493028"/>
    <d v="2019-02-11T00:00:00"/>
    <m/>
    <s v="Adabala Bharathi/India/IBM"/>
    <s v="H"/>
    <s v="BAND7A"/>
    <s v="ADM"/>
    <s v="Bharathi.Adabala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189Q709"/>
    <s v="SN_07189Q"/>
    <s v="994945230"/>
    <s v="Addepalli"/>
    <s v="Yamini"/>
    <s v="X"/>
    <s v="823801181"/>
    <x v="0"/>
    <s v="P1"/>
    <s v="Tower 2"/>
    <x v="0"/>
    <s v="Kiran Padmakumar"/>
    <s v="Muqtar Syed"/>
    <s v="jt510741"/>
    <d v="2019-06-24T00:00:00"/>
    <m/>
    <s v="Addepalli Yamini10/India/IBM"/>
    <s v="L"/>
    <s v="BAND6A"/>
    <s v="ADM"/>
    <s v="Yamini.Addepalli@sprint.com"/>
    <s v="Junior Tester"/>
    <n v="44"/>
    <n v="53"/>
    <n v="-9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6"/>
    <n v="0"/>
    <n v="-9"/>
    <s v="Yes"/>
    <s v="No"/>
  </r>
  <r>
    <s v="P100J3818"/>
    <s v="SN_P100J3"/>
    <s v="994689839"/>
    <s v="Adiuba"/>
    <s v="Lindsay Anne"/>
    <s v="L"/>
    <s v="823800392"/>
    <x v="2"/>
    <s v="P3"/>
    <s v="Tower 2"/>
    <x v="5"/>
    <s v="Robert Wulfert"/>
    <s v="Hanika Fernandez"/>
    <s v="ai782514"/>
    <d v="2017-03-27T00:00:00"/>
    <m/>
    <s v="Lindsay Anne Adiuba/Philippines/IBM"/>
    <s v="L"/>
    <s v="BAND6A"/>
    <s v="ADM"/>
    <s v="Lindsayanne.Adiuba@sprint.com"/>
    <s v="Junior Production Support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0006XN709"/>
    <s v="SN_0006XN"/>
    <s v="994439396"/>
    <s v="Agarwal"/>
    <s v="Akshat"/>
    <s v="X"/>
    <s v="823801299"/>
    <x v="0"/>
    <s v="P3"/>
    <s v="Tower 2"/>
    <x v="4"/>
    <s v="Todd Kadlac"/>
    <s v="Pichaimani Balasubramanian"/>
    <s v="tf048339"/>
    <d v="2019-12-03T00:00:00"/>
    <m/>
    <s v="Akshat Agarwal01/India/IBM"/>
    <s v="H"/>
    <s v="BAND7A"/>
    <s v="ADM"/>
    <s v="Akshat.Agarwal@sprint.com"/>
    <s v="Mid-Level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917H709"/>
    <s v="SN_06917H"/>
    <s v="994271293"/>
    <s v="Aggarwal"/>
    <s v="Anchal"/>
    <s v="X"/>
    <s v="823768971"/>
    <x v="0"/>
    <s v="P3"/>
    <s v="Tower 2"/>
    <x v="4"/>
    <s v="Todd Kadlac"/>
    <s v="Pichaimani Balasubramanian"/>
    <s v="tm714147"/>
    <d v="2013-09-18T00:00:00"/>
    <m/>
    <s v="Anchal Aggarwal1/India/IBM"/>
    <s v="M"/>
    <s v="BAND6B"/>
    <s v="ADM"/>
    <s v="Anchal.Aggarwal@sprint.com"/>
    <s v="Mid-Level DBA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3852Q709"/>
    <s v="SN_03852Q"/>
    <s v="994078179"/>
    <s v="Agrawal"/>
    <s v="Alok"/>
    <s v=""/>
    <s v="823770115"/>
    <x v="0"/>
    <s v="P3"/>
    <s v="Tower 2"/>
    <x v="1"/>
    <s v="Clint Cordry"/>
    <s v="Sunil Brahma"/>
    <s v="ya347413"/>
    <d v="2015-04-27T00:00:00"/>
    <m/>
    <s v="Alok Agrawal2/India/IBM"/>
    <s v="M"/>
    <s v="BAND6A"/>
    <s v="ADM"/>
    <s v="Alok.Agrawal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46G9709"/>
    <s v="SN_0146G9"/>
    <s v="994004190"/>
    <s v="Agrawal"/>
    <s v="Shilpi"/>
    <s v="X"/>
    <s v="823800024"/>
    <x v="0"/>
    <s v="P1"/>
    <s v="Tower 2"/>
    <x v="0"/>
    <s v="Kiran Padmakumar"/>
    <s v="Muqtar Syed"/>
    <s v="jg497750"/>
    <d v="2016-06-08T00:00:00"/>
    <m/>
    <s v="Shilpi Agrawal1/India/IBM"/>
    <s v="H"/>
    <s v="BAND7A"/>
    <s v="ADM"/>
    <s v="Shilpi.Agrawal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16818"/>
    <s v="SN_P10116"/>
    <s v="994796647"/>
    <s v="Agsalog"/>
    <s v="Jenyleen"/>
    <s v="X."/>
    <s v="823800758"/>
    <x v="2"/>
    <s v="P3"/>
    <s v="Tower 2"/>
    <x v="6"/>
    <s v="Asif Islam"/>
    <s v="Wilfredo Dizon"/>
    <s v=""/>
    <d v="2018-01-04T00:00:00"/>
    <m/>
    <s v="Jenyleen Agsalog/Philippines/IBM"/>
    <s v="M"/>
    <s v="BAND6B"/>
    <s v="ADM"/>
    <s v="Jenyleen.Agsalog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985818"/>
    <s v="SN_C18985"/>
    <s v="994128413"/>
    <s v="Aguilar"/>
    <s v="Michael"/>
    <s v="X."/>
    <s v="823801227"/>
    <x v="2"/>
    <s v="P3"/>
    <s v="Tower 2"/>
    <x v="6"/>
    <s v="Asif Islam"/>
    <s v="Wilfredo Dizon"/>
    <s v="li515396"/>
    <d v="2019-08-12T00:00:00"/>
    <m/>
    <s v="Michael Aguilar/Philippines/Contr/IBM"/>
    <s v="H"/>
    <s v="CONT01"/>
    <s v="ADM"/>
    <s v="Michael.Aguilar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0575818"/>
    <s v="SN_P00575"/>
    <s v="994609984"/>
    <s v="Aguilucho"/>
    <s v="Allan Paul"/>
    <s v="X"/>
    <s v="823768724"/>
    <x v="2"/>
    <s v="P3"/>
    <s v="Tower 2"/>
    <x v="5"/>
    <s v="Meredith Leach"/>
    <s v="Lerma Bernal"/>
    <s v="bh437643"/>
    <d v="2013-04-02T00:00:00"/>
    <m/>
    <s v="Allan Paul Aguilucho/Philippines/IBM"/>
    <s v="H"/>
    <s v="BAND7B"/>
    <s v="ADM"/>
    <s v="Allanpaul.Aguilucho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032F631"/>
    <s v="SN_08032F"/>
    <s v="994047855"/>
    <s v="Aguirre"/>
    <s v="Amanda"/>
    <s v="M"/>
    <s v="823801166"/>
    <x v="1"/>
    <s v="P3"/>
    <s v="Tower 2"/>
    <x v="0"/>
    <s v="Kiran Padmakumar"/>
    <s v="Thiago Lucas"/>
    <s v="ek375383"/>
    <d v="2019-06-10T00:00:00"/>
    <m/>
    <s v="Amanda Moreno Aguirre/Brazil/IBM"/>
    <s v="L"/>
    <s v="BAND5"/>
    <s v="ADM"/>
    <s v="Amanda.Aguirre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HJ818"/>
    <s v="SN_P100HJ"/>
    <s v="994403528"/>
    <s v="Agustin"/>
    <s v="Jake"/>
    <s v="T"/>
    <s v="823800306"/>
    <x v="2"/>
    <s v="P3"/>
    <s v="Tower 2"/>
    <x v="5"/>
    <s v="Meredith Leach"/>
    <s v="Lerma Bernal"/>
    <s v="it103173"/>
    <d v="2016-12-07T00:00:00"/>
    <m/>
    <s v="Jake Agustin/Philippines/IBM"/>
    <s v="M"/>
    <s v="BAND6A"/>
    <s v="ADM"/>
    <s v="Jake.Agustin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03F709"/>
    <s v="SN_00003F"/>
    <s v="994314985"/>
    <s v="Ahamed"/>
    <s v="Touseef"/>
    <s v="X"/>
    <s v="823801088"/>
    <x v="0"/>
    <s v="P3"/>
    <s v="Tower 2"/>
    <x v="2"/>
    <s v="Dale Gentry"/>
    <s v="Lakshmi Radhakrishnakaimal"/>
    <s v="fv936269"/>
    <d v="2019-04-01T00:00:00"/>
    <m/>
    <s v="Touseef Ahamed1/India/IBM"/>
    <s v="H"/>
    <s v="BAND7A"/>
    <s v="ADM"/>
    <s v="Touseef.Ahamed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475Q709"/>
    <s v="SN_05475Q"/>
    <s v="994616901"/>
    <s v="Ahamed"/>
    <s v="Noor"/>
    <s v="X"/>
    <s v="823800556"/>
    <x v="0"/>
    <s v="P3"/>
    <s v="Tower 2"/>
    <x v="2"/>
    <s v="Mohan Kaushik"/>
    <s v="Saswat Mishra"/>
    <s v="qo612349"/>
    <d v="2017-07-17T00:00:00"/>
    <m/>
    <s v="Noor Ahamed Shaik14/India/IBM"/>
    <s v="H"/>
    <s v="BAND7A"/>
    <s v="ADM"/>
    <s v="Noor.Ahamed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9A6393897"/>
    <s v="SN_9A6393"/>
    <s v="999780188"/>
    <s v="Alam"/>
    <s v="Mohammed"/>
    <s v=""/>
    <s v="0009A6393"/>
    <x v="4"/>
    <s v="SA3"/>
    <s v="Tower 2"/>
    <x v="3"/>
    <s v="Greg Toon"/>
    <s v="Greg Toon"/>
    <s v="malam03"/>
    <d v="2004-09-16T00:00:00"/>
    <m/>
    <s v="Mohammed A Alam/Lenexa/IBM"/>
    <s v="H"/>
    <s v="BAND9"/>
    <s v="IVR"/>
    <s v="Mohammed.A.Alam@sprint.com"/>
    <s v="Senior Architect"/>
    <s v="0"/>
    <n v="42"/>
    <n v="-42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9"/>
    <n v="0"/>
    <n v="-42"/>
    <s v="Yes"/>
    <s v="No"/>
  </r>
  <r>
    <s v="123532818"/>
    <s v="SN_123532"/>
    <s v="994224828"/>
    <s v="Alamil"/>
    <s v="Santiago"/>
    <s v="A."/>
    <s v="823801286"/>
    <x v="2"/>
    <s v="P1"/>
    <s v="Tower 2"/>
    <x v="0"/>
    <s v="Kiran Padmakumar"/>
    <s v="Danilo Estoquia"/>
    <s v="nl506549"/>
    <d v="2019-11-04T00:00:00"/>
    <m/>
    <s v="Santiago A Alamil/Philippines/IBM"/>
    <s v="H"/>
    <s v="BAND6B"/>
    <s v="ADM"/>
    <s v="Chagz.Alamil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575V709"/>
    <s v="SN_06575V"/>
    <s v="994191434"/>
    <s v="Ali"/>
    <s v="Syed"/>
    <s v="X"/>
    <s v="823801053"/>
    <x v="0"/>
    <s v="P1"/>
    <s v="Tower 2"/>
    <x v="0"/>
    <s v="Kiran Padmakumar"/>
    <s v="Muqtar Syed"/>
    <s v="go610239"/>
    <d v="2019-01-28T00:00:00"/>
    <m/>
    <s v="Syedali S21/India/IBM"/>
    <s v="L"/>
    <s v="BAND6A"/>
    <s v="ADM"/>
    <s v="Syed.Ali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8093F631"/>
    <s v="SN_08093F"/>
    <s v="994217088"/>
    <s v="Almeida"/>
    <s v="Cristiano"/>
    <s v="M"/>
    <s v="823801222"/>
    <x v="1"/>
    <s v="P3"/>
    <s v="Tower 2"/>
    <x v="5"/>
    <s v="Robert Wulfert"/>
    <s v="Roberto Basting"/>
    <s v="ro995813"/>
    <d v="2019-08-06T00:00:00"/>
    <m/>
    <s v="Cristiano Almeida/Brazil/IBM"/>
    <s v="H"/>
    <s v="BAND6B"/>
    <s v="ADM"/>
    <s v="Cristiano.Almeid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821631"/>
    <s v="SN_117821"/>
    <s v="999684597"/>
    <s v="Almeida"/>
    <s v="Eduardo"/>
    <s v="L"/>
    <s v="823765278"/>
    <x v="1"/>
    <s v="P3"/>
    <s v="Tower 2"/>
    <x v="2"/>
    <s v="Dale Gentry"/>
    <s v="Kelsen Rodrigues"/>
    <s v="ed684597"/>
    <d v="2007-05-07T00:00:00"/>
    <m/>
    <s v="Eduardo Leito de Almeida/Brazil/IBM"/>
    <s v="H"/>
    <s v="BAND6B"/>
    <s v="ADM"/>
    <s v="Eduardo.Almeid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1638631"/>
    <s v="SN_091638"/>
    <s v="999774646"/>
    <s v="Almeida"/>
    <s v="Fernando"/>
    <s v="C"/>
    <s v="823763909"/>
    <x v="1"/>
    <s v="P3"/>
    <s v="Tower 2"/>
    <x v="6"/>
    <s v="Asif Islam"/>
    <s v="Marcos Gialdi"/>
    <s v="fxa3909"/>
    <d v="2005-05-02T00:00:00"/>
    <m/>
    <s v="Fernando Costa de Almeida/Brazil/IBM"/>
    <s v="H"/>
    <s v="BAND8"/>
    <s v="ADM"/>
    <s v="Fernando.X.Almeid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1362631"/>
    <s v="SN_121362"/>
    <s v="994427606"/>
    <s v="Almeida"/>
    <s v="Luis"/>
    <s v="E"/>
    <s v="823801218"/>
    <x v="1"/>
    <s v="P3"/>
    <s v="Tower 2"/>
    <x v="5"/>
    <s v="Meredith Leach"/>
    <s v="Roberto Basting"/>
    <s v="xw902758"/>
    <d v="2019-08-01T00:00:00"/>
    <m/>
    <s v="Luis Eduardo de Almeida/Brazil/IBM"/>
    <s v="M"/>
    <s v="BAND6A"/>
    <s v="ADM"/>
    <s v="Luis.Almeida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5072631"/>
    <s v="SN_115072"/>
    <s v="994456599"/>
    <s v="Almeida"/>
    <s v="Tatiane"/>
    <s v="S"/>
    <s v="823766347"/>
    <x v="1"/>
    <s v="P3"/>
    <s v="Tower 2"/>
    <x v="5"/>
    <s v="Robert Wulfert"/>
    <s v="Roberto Basting"/>
    <s v="ph435644"/>
    <d v="2009-03-23T00:00:00"/>
    <m/>
    <s v="Tatiane da Silva Almeida/Brazil/IBM"/>
    <s v="H"/>
    <s v="BAND7A"/>
    <s v="ADM"/>
    <s v="Tatiane.Almeid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7059631"/>
    <s v="SN_067059"/>
    <s v="994649600"/>
    <s v="Almeida"/>
    <s v="Vinicius"/>
    <s v="S"/>
    <s v="823800765"/>
    <x v="1"/>
    <s v="P3"/>
    <s v="Tower 2"/>
    <x v="1"/>
    <s v="Clint Cordry"/>
    <s v="Carlos Monteiro"/>
    <s v="of521812"/>
    <d v="2018-01-15T00:00:00"/>
    <m/>
    <s v="Vinicius Souza1/Brazil/IBM"/>
    <s v="L"/>
    <s v="BAND5"/>
    <s v="ADM"/>
    <s v="Vinicius.Almeida@sprint.com"/>
    <s v="Ju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34411818"/>
    <s v="SN_134411"/>
    <s v="994305352"/>
    <s v="Alto"/>
    <s v="Alexander"/>
    <s v="S."/>
    <s v="823801309"/>
    <x v="2"/>
    <s v="P3"/>
    <s v="Tower 2"/>
    <x v="6"/>
    <s v="Asif Islam"/>
    <s v="Wilfredo Dizon"/>
    <s v="qh220714"/>
    <d v="2020-01-02T00:00:00"/>
    <m/>
    <s v="Alexander S Alto/Philippines/IBM"/>
    <s v="H"/>
    <s v="BAND7A"/>
    <s v="ADM"/>
    <s v="Alexander.Alto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NVLF709"/>
    <s v="SN_AVNVLF"/>
    <s v="994974593"/>
    <s v="Amireddy"/>
    <s v="Chandra Reddy"/>
    <s v="X"/>
    <s v="823800971"/>
    <x v="0"/>
    <s v="P3"/>
    <s v="Tower 2"/>
    <x v="6"/>
    <s v="Asif Islam"/>
    <s v="Udaya Rao"/>
    <s v="bj226933"/>
    <d v="2018-10-16T00:00:00"/>
    <m/>
    <s v="Chandra Reddy Amireddy99/India/Contr/IBM"/>
    <s v="M"/>
    <s v="CONT12"/>
    <s v="ADM"/>
    <s v="ChandraReddy.Amireddy@sprint.com"/>
    <s v="Mid-Level Application Administrator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2J3196897"/>
    <s v="SN_2J3196"/>
    <s v="994477804"/>
    <s v="Amlapure"/>
    <s v="Dhanraj"/>
    <s v="N"/>
    <s v="823768117"/>
    <x v="4"/>
    <s v="P3"/>
    <s v="Tower 2"/>
    <x v="0"/>
    <s v="Kiran Padmakumar"/>
    <s v="Bincy Skariah"/>
    <s v="FR363437"/>
    <d v="2011-12-19T00:00:00"/>
    <m/>
    <s v="Dhanraj N Amlapure1/US/IBM"/>
    <s v="H"/>
    <s v="BAND7"/>
    <s v="ADM"/>
    <s v="Dhanraj.Amlapure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8241818"/>
    <s v="SN_148241"/>
    <s v="994889309"/>
    <s v="Amodia"/>
    <s v="Aljen"/>
    <s v="B."/>
    <s v="823801229"/>
    <x v="2"/>
    <s v="P3"/>
    <s v="Tower 2"/>
    <x v="5"/>
    <s v="Robert Wulfert"/>
    <s v="Hanika Fernandez"/>
    <s v="vj190838"/>
    <d v="2019-08-13T00:00:00"/>
    <m/>
    <s v="Aljen Amodia/Philippines/IBM"/>
    <s v="M"/>
    <s v="BAND6A"/>
    <s v="ADM"/>
    <s v="Aljen.Amodia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936818"/>
    <s v="SN_147936"/>
    <s v="994185830"/>
    <s v="Amor"/>
    <s v="Francis"/>
    <s v="X"/>
    <s v="823768810"/>
    <x v="2"/>
    <s v="P3"/>
    <s v="Tower 2"/>
    <x v="3"/>
    <s v="Randy Schulze"/>
    <s v="Arrian Ordonez"/>
    <s v="ya341919"/>
    <d v="2013-06-07T00:00:00"/>
    <m/>
    <s v="Francis Amor/Philippines/IBM"/>
    <s v="H"/>
    <s v="BAND7A"/>
    <s v="ADM"/>
    <s v="francis.amor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4020818"/>
    <s v="SN_124020"/>
    <s v="994965602"/>
    <s v="Ampuyas"/>
    <s v="Eleanor"/>
    <s v="Ato"/>
    <s v="823768490"/>
    <x v="2"/>
    <s v="P1"/>
    <s v="Tower 2"/>
    <x v="3"/>
    <s v="Randy Schulze"/>
    <s v="Arrian Ordonez"/>
    <s v="ag042952"/>
    <d v="2012-08-30T00:00:00"/>
    <m/>
    <s v="Eleanor A Ampuyas/Philippines/IBM"/>
    <s v="H"/>
    <s v="BAND7A"/>
    <s v="ADM"/>
    <s v="Eleanor.Ampuyas@sprint.com"/>
    <s v="Senior Production Support"/>
    <s v="0"/>
    <n v="40"/>
    <n v="-40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1"/>
    <n v="0"/>
    <n v="-40"/>
    <s v="Yes"/>
    <s v="No"/>
  </r>
  <r>
    <s v="000DK9709"/>
    <s v="SN_000DK9"/>
    <s v="994922341"/>
    <s v="Anand"/>
    <s v="Lovely"/>
    <s v="X"/>
    <s v="823801158"/>
    <x v="0"/>
    <s v="P1"/>
    <s v="Tower 2"/>
    <x v="0"/>
    <s v="Kiran Padmakumar"/>
    <s v="Muqtar Syed"/>
    <s v="lo367496"/>
    <d v="2019-06-04T00:00:00"/>
    <m/>
    <s v="Lovely Anand/India/IBM"/>
    <s v="L"/>
    <s v="BAND6G"/>
    <s v="ADM"/>
    <s v="Lovely.Anand@sprint.com"/>
    <s v="Ju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640A709"/>
    <s v="SN_05640A"/>
    <s v="994634692"/>
    <s v="Ananthu"/>
    <s v="Ashok Reddy"/>
    <s v="X"/>
    <s v="823800291"/>
    <x v="0"/>
    <s v="P3"/>
    <s v="Tower 2"/>
    <x v="6"/>
    <s v="Asif Islam"/>
    <s v="Udaya Rao"/>
    <s v="jp028721"/>
    <d v="2016-11-28T00:00:00"/>
    <m/>
    <s v="Ashok R Ananthu/India/IBM"/>
    <s v="H"/>
    <s v="BAND6B"/>
    <s v="ADM"/>
    <s v="Ashokreddy.Ananthu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0J8W709"/>
    <s v="SN_000J8W"/>
    <s v="994247656"/>
    <s v="Anchan"/>
    <s v="Deepa"/>
    <s v="X"/>
    <s v="823801306"/>
    <x v="0"/>
    <s v="P1"/>
    <s v="Tower 2"/>
    <x v="0"/>
    <s v="Kiran Padmakumar"/>
    <s v="Muqtar Syed"/>
    <s v="ha482101"/>
    <d v="2019-12-23T00:00:00"/>
    <m/>
    <s v="Deepa Anchan/India/IBM"/>
    <s v=""/>
    <s v="BAND6G"/>
    <s v="ADM"/>
    <s v="Deepa.Anchan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800818"/>
    <s v="SN_C18800"/>
    <s v="994978908"/>
    <s v="Ancheta"/>
    <s v="Ernest"/>
    <s v="X."/>
    <s v="823800815"/>
    <x v="2"/>
    <s v="P3"/>
    <s v="Tower 2"/>
    <x v="2"/>
    <s v="Dale Gentry"/>
    <s v="William Navarro"/>
    <s v="rg135431"/>
    <d v="2018-03-19T00:00:00"/>
    <m/>
    <s v="Ernest Ancheta/Philippines/Contr/IBM"/>
    <s v="H"/>
    <s v="CONT02"/>
    <s v="ADM"/>
    <s v="Ernest.Ancheta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710818"/>
    <s v="SN_P00710"/>
    <s v="994602427"/>
    <s v="Andrada"/>
    <s v="Juan Paolo"/>
    <s v="M"/>
    <s v="823770108"/>
    <x v="2"/>
    <s v="P1"/>
    <s v="Tower 2"/>
    <x v="2"/>
    <s v="Dale Gentry"/>
    <s v="William Navarro"/>
    <s v="gu475831"/>
    <d v="2015-04-27T00:00:00"/>
    <m/>
    <s v="Juan Paolo Andrada/Philippines/IBM"/>
    <s v="H"/>
    <s v="BAND7A"/>
    <s v="ADM"/>
    <s v="Juan.Andrad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0465631"/>
    <s v="SN_080465"/>
    <s v="994070939"/>
    <s v="Andrade"/>
    <s v="Alline"/>
    <s v="A"/>
    <s v="823801209"/>
    <x v="1"/>
    <s v="P1"/>
    <s v="Tower 2"/>
    <x v="0"/>
    <s v="Kiran Padmakumar"/>
    <s v="Thiago Lucas"/>
    <s v="ii580418"/>
    <d v="2019-07-16T00:00:00"/>
    <m/>
    <s v="Alline Andrade/Brazil/IBM"/>
    <s v="L"/>
    <s v="BAND5"/>
    <s v="ADM"/>
    <s v="Alline.Andrade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2917631"/>
    <s v="SN_072917"/>
    <s v="994948853"/>
    <s v="Andrade"/>
    <s v="Cleiton"/>
    <s v="B"/>
    <s v="823800888"/>
    <x v="1"/>
    <s v="P3"/>
    <s v="Tower 2"/>
    <x v="4"/>
    <s v="Todd Kadlac"/>
    <s v="Carlos Monteiro"/>
    <s v="sz092773"/>
    <d v="2018-07-03T00:00:00"/>
    <m/>
    <s v="Cleiton de Brito/Brazil/IBM"/>
    <s v="H"/>
    <s v="BAND7A"/>
    <s v="ADM"/>
    <s v="Cleiton.Andrade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56955631"/>
    <s v="SN_056955"/>
    <s v="994836389"/>
    <s v="Andrade"/>
    <s v="Enilton"/>
    <s v="R"/>
    <s v="823770065"/>
    <x v="1"/>
    <s v="P1"/>
    <s v="Tower 2"/>
    <x v="3"/>
    <s v="Randy Schulze"/>
    <s v="Roberto Basting"/>
    <s v="tj932479"/>
    <d v="2015-04-06T00:00:00"/>
    <m/>
    <s v="Enilton Rodrigues de Andrade/Brazil/IBM"/>
    <s v="M"/>
    <s v="BAND6A"/>
    <s v="ADM"/>
    <s v="Enilton.Andrade@sprint.com"/>
    <s v="Mid-Level Production Support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148067818"/>
    <s v="SN_148067"/>
    <s v="994881439"/>
    <s v="Andres"/>
    <s v="Jan Patrick"/>
    <s v="X"/>
    <s v="823769645"/>
    <x v="2"/>
    <s v="P3"/>
    <s v="Tower 2"/>
    <x v="5"/>
    <s v="Robert Wulfert"/>
    <s v="Hanika Fernandez"/>
    <s v="db579784"/>
    <d v="2014-10-17T00:00:00"/>
    <m/>
    <s v="Jan Patrick Andres/Philippines/IBM"/>
    <s v="M"/>
    <s v="BAND6A"/>
    <s v="ADM"/>
    <s v="Janpatrick.Andres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X04885818"/>
    <s v="SN_X04885"/>
    <s v="994110308"/>
    <s v="Angeles"/>
    <s v="Karen Ann"/>
    <s v="I"/>
    <s v="823800401"/>
    <x v="2"/>
    <s v="P3"/>
    <s v="Tower 2"/>
    <x v="6"/>
    <s v="Asif Islam"/>
    <s v="Wilfredo Dizon"/>
    <s v="xq042366"/>
    <d v="2017-04-03T00:00:00"/>
    <m/>
    <s v="Karen Ann I Angeles/Philippines/IBM"/>
    <s v="H"/>
    <s v="BAND7B"/>
    <s v="ADM"/>
    <s v="Karenann.Angeles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4979631"/>
    <s v="SN_114979"/>
    <s v="994700293"/>
    <s v="Angeli"/>
    <s v="Jose"/>
    <s v="J"/>
    <s v="823768211"/>
    <x v="1"/>
    <s v="P3"/>
    <s v="Tower 2"/>
    <x v="4"/>
    <s v="Todd Kadlac"/>
    <s v="Carlos Monteiro"/>
    <s v="pa993118"/>
    <d v="2012-03-14T00:00:00"/>
    <m/>
    <s v="Jose Julio de Santana Angeli/Brazil/IBM"/>
    <s v="H"/>
    <s v="BAND6A"/>
    <s v="ADM"/>
    <s v="Jose.Angeli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715E709"/>
    <s v="SN_09715E"/>
    <s v="994158829"/>
    <s v="Annapureddy"/>
    <s v="Rajashekareddy"/>
    <s v="X"/>
    <s v="823801257"/>
    <x v="0"/>
    <s v="P3"/>
    <s v="Tower 2"/>
    <x v="1"/>
    <s v="Clint Cordry"/>
    <s v="Sudheer Ayuthu"/>
    <s v="zf379945"/>
    <d v="2019-09-23T00:00:00"/>
    <m/>
    <s v="Rajashekareddy Annapureddy/India/IBM"/>
    <s v=""/>
    <s v="BAND6B"/>
    <s v="ADM"/>
    <s v="Rajashekareddy.Annapureddy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286073709"/>
    <s v="SN_286073"/>
    <s v="994241927"/>
    <s v="Annigeri"/>
    <s v="Parveenbanu"/>
    <s v="Daudmunna"/>
    <s v="823800415"/>
    <x v="3"/>
    <s v="SA3"/>
    <s v="Tower 2"/>
    <x v="0"/>
    <s v="Kiran Padmakumar"/>
    <s v="Muqtar Syed"/>
    <s v="oc582807"/>
    <d v="2017-04-10T00:00:00"/>
    <m/>
    <s v="Parveenbanu Annigeri/India/IBM"/>
    <s v="H"/>
    <s v="BAND7A"/>
    <s v="ADM"/>
    <s v="Parveenbanu.Annigeri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749818"/>
    <s v="SN_C18749"/>
    <s v="994122930"/>
    <s v="Anonuevo"/>
    <s v="Jerick"/>
    <s v="X."/>
    <s v="823800651"/>
    <x v="2"/>
    <s v="P3"/>
    <s v="Tower 2"/>
    <x v="5"/>
    <s v="Meredith Leach"/>
    <s v="Lerma Bernal"/>
    <s v="nq857301"/>
    <d v="2017-10-04T00:00:00"/>
    <m/>
    <s v="Jerick Anonuevo/Philippines/Contr/IBM"/>
    <s v="H"/>
    <s v="CONT01"/>
    <s v="ADM"/>
    <s v="Jerick.Anonuevo@sprint.com"/>
    <s v="Senior Develop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115680631"/>
    <s v="SN_115680"/>
    <s v="999645984"/>
    <s v="Antolini"/>
    <s v="Alessandra"/>
    <s v="R"/>
    <s v="823764844"/>
    <x v="1"/>
    <s v="P1"/>
    <s v="Tower 2"/>
    <x v="0"/>
    <s v="Kiran Padmakumar"/>
    <s v="Thiago Lucas"/>
    <s v="ara4844"/>
    <d v="2006-10-02T00:00:00"/>
    <m/>
    <s v="Alessandra Regina Antolini/Brazil/IBM"/>
    <s v="H"/>
    <s v="BAND7A"/>
    <s v="ADM"/>
    <s v="Alessandra.R.Antolini@sprint.com"/>
    <s v="Senior Test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P1007J818"/>
    <s v="SN_P1007J"/>
    <s v="994767071"/>
    <s v="Antonio"/>
    <s v="John Kris"/>
    <s v="S"/>
    <s v="823769406"/>
    <x v="2"/>
    <s v="P3"/>
    <s v="Tower 2"/>
    <x v="5"/>
    <s v="Robert Wulfert"/>
    <s v="Hanika Fernandez"/>
    <s v="ro270981"/>
    <d v="2014-07-14T00:00:00"/>
    <m/>
    <s v="John Kris Antonio/Philippines/IBM"/>
    <s v="H"/>
    <s v="BAND7A"/>
    <s v="ADM"/>
    <s v="Johnkris.Antonio@sprint.com"/>
    <s v="Senior Configuration Manag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AVL9PV709"/>
    <s v="SN_AVL9PV"/>
    <s v="994167348"/>
    <s v="Anumagandla"/>
    <s v="Vamshi"/>
    <s v="Krishna"/>
    <s v="823800310"/>
    <x v="0"/>
    <s v="P3"/>
    <s v="Tower 2"/>
    <x v="1"/>
    <s v="Clint Cordry"/>
    <s v="Sudheer Ayuthu"/>
    <s v="ie859394"/>
    <d v="2016-12-13T00:00:00"/>
    <m/>
    <s v="Vamsi Krishna A 77/India/Contr/IBM"/>
    <s v="M"/>
    <s v="CONT01"/>
    <s v="ADM"/>
    <s v="Vamshi.Anumagandla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1751818"/>
    <s v="SN_P01751"/>
    <s v="994454937"/>
    <s v="Aquino"/>
    <s v="Roy"/>
    <s v="VINCENT"/>
    <s v="823770328"/>
    <x v="2"/>
    <s v="P3"/>
    <s v="Tower 2"/>
    <x v="3"/>
    <s v="Greg Toon"/>
    <s v="Danilo Estoquia"/>
    <s v="hs535526"/>
    <d v="2015-09-14T00:00:00"/>
    <m/>
    <s v="Roy Vincent Aquino/Philippines/IBM"/>
    <s v="M"/>
    <s v="BAND8"/>
    <s v="IVR"/>
    <s v="Roy.Aquino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4O9709"/>
    <s v="SN_0004O9"/>
    <s v="994989632"/>
    <s v="Aramasa"/>
    <s v="Ruchita"/>
    <s v="X"/>
    <s v="823800988"/>
    <x v="0"/>
    <s v="P3"/>
    <s v="Tower 2"/>
    <x v="1"/>
    <s v="Clint Cordry"/>
    <s v="Sudheer Ayuthu"/>
    <s v="dw982530"/>
    <d v="2018-11-12T00:00:00"/>
    <m/>
    <s v="Aramasa Ruchita/India/IBM"/>
    <s v="L"/>
    <s v="BAND6A"/>
    <s v="ADM"/>
    <s v="Ruchita.Aramasa@sprint.com"/>
    <s v="Ju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LVDNMB631"/>
    <s v="SN_LVDNMB"/>
    <s v="994812327"/>
    <s v="Araujo"/>
    <s v="Edson"/>
    <s v=""/>
    <s v="823768420"/>
    <x v="1"/>
    <s v="P1"/>
    <s v="Tower 2"/>
    <x v="3"/>
    <s v="Randy Schulze"/>
    <s v="Roberto Basting"/>
    <s v="fw344421"/>
    <d v="2012-07-30T00:00:00"/>
    <m/>
    <s v="Edson Araujo Junior/Brazil/Contr/IBM"/>
    <s v="H"/>
    <s v="CONT01"/>
    <s v="ADM"/>
    <s v="Edson.Araujo@sprint.com"/>
    <s v="Senior Production Support"/>
    <n v="47"/>
    <n v="45"/>
    <n v="2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4"/>
    <n v="2"/>
    <n v="0"/>
    <s v="Yes"/>
    <s v="No"/>
  </r>
  <r>
    <s v="07707B631"/>
    <s v="SN_07707B"/>
    <s v="994134794"/>
    <s v="Araujo"/>
    <s v="Gabriel"/>
    <s v="C"/>
    <s v="823800990"/>
    <x v="1"/>
    <s v="P1"/>
    <s v="Tower 2"/>
    <x v="3"/>
    <s v="Randy Schulze"/>
    <s v="Roberto Basting"/>
    <s v="mc232652"/>
    <d v="2018-11-12T00:00:00"/>
    <m/>
    <s v="Gabriel Araujo1/Brazil/IBM"/>
    <s v="L"/>
    <s v="BAND5"/>
    <s v="ADM"/>
    <s v="Gabriel.Araujo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5306631"/>
    <s v="SN_115306"/>
    <s v="994329117"/>
    <s v="Araujo"/>
    <s v="Guilherme"/>
    <s v="F"/>
    <s v="823768235"/>
    <x v="1"/>
    <s v="P3"/>
    <s v="Tower 2"/>
    <x v="6"/>
    <s v="Asif Islam"/>
    <s v="Marcelo Scarazzatti"/>
    <s v="vq865906"/>
    <d v="2012-03-26T00:00:00"/>
    <m/>
    <s v="Guilherme Felippe de Andrade Araujo/Brazil/IBM"/>
    <s v="H"/>
    <s v="BAND6B"/>
    <s v="ADM"/>
    <s v="Guilherme.Araujo@sprint.com"/>
    <s v="Senior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LVH175631"/>
    <s v="SN_LVH175"/>
    <s v="994017001"/>
    <s v="Araujo"/>
    <s v="Leandro"/>
    <s v="G"/>
    <s v="823769506"/>
    <x v="1"/>
    <s v="P3"/>
    <s v="Tower 2"/>
    <x v="5"/>
    <s v="Robert Wulfert"/>
    <s v="Roberto Basting"/>
    <s v="pn494453"/>
    <d v="2014-10-06T00:00:00"/>
    <m/>
    <s v="Leandro Godoy Araujo/Brazil/Contr/IBM"/>
    <s v="H"/>
    <s v="CONT01"/>
    <s v="ADM"/>
    <s v="Leandro.Araujo@sprint.com"/>
    <s v="Senior Production Support"/>
    <n v="44.5"/>
    <n v="44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1"/>
    <x v="12"/>
    <n v="0"/>
    <n v="0"/>
    <s v="No"/>
    <s v="No"/>
  </r>
  <r>
    <s v="P100YV818"/>
    <s v="SN_P100YV"/>
    <s v="994400483"/>
    <s v="Arevalo"/>
    <s v="Charlott"/>
    <s v="D."/>
    <s v="823800683"/>
    <x v="2"/>
    <s v="P3"/>
    <s v="Tower 2"/>
    <x v="5"/>
    <s v="Meredith Leach"/>
    <s v="Lerma Bernal"/>
    <s v="yh115696"/>
    <d v="2017-10-25T00:00:00"/>
    <m/>
    <s v="Charlott Arevalo/Philippines/IBM"/>
    <s v="L"/>
    <s v="BAND6A"/>
    <s v="ADM"/>
    <s v="Charlott.Arevalo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950V709"/>
    <s v="SN_00950V"/>
    <s v="994279056"/>
    <s v="Arjunan"/>
    <s v="Nirmala"/>
    <s v="X"/>
    <s v="823769440"/>
    <x v="0"/>
    <s v="P3"/>
    <s v="Tower 2"/>
    <x v="2"/>
    <s v="Mohan Kaushik"/>
    <s v="Saswat Mishra"/>
    <s v="wu877304"/>
    <d v="2014-08-05T00:00:00"/>
    <m/>
    <s v="Nirmala R Arjunan/India/IBM"/>
    <s v="M"/>
    <s v="BAND6B"/>
    <s v="ADM"/>
    <s v="Nirmala.Arjunan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82D7709"/>
    <s v="SN_0582D7"/>
    <s v="994135140"/>
    <s v="Arnipalli"/>
    <s v="Rama Krishna"/>
    <s v="X"/>
    <s v="823800638"/>
    <x v="0"/>
    <s v="P1"/>
    <s v="Tower 2"/>
    <x v="0"/>
    <s v="Kiran Padmakumar"/>
    <s v="Muqtar Syed"/>
    <s v="ki559660"/>
    <d v="2017-09-18T00:00:00"/>
    <m/>
    <s v="Ramakrishna Arnipalli09/India/IBM"/>
    <s v="H"/>
    <s v="BAND7A"/>
    <s v="ADM"/>
    <s v="Ramakrishna.Arnipalli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533M709"/>
    <s v="SN_00533M"/>
    <s v="994371847"/>
    <s v="Arora"/>
    <s v="Pankaj"/>
    <s v="X"/>
    <s v="823768073"/>
    <x v="0"/>
    <s v="P3"/>
    <s v="Tower 2"/>
    <x v="6"/>
    <s v="Asif Islam"/>
    <s v="Udaya Rao"/>
    <s v="nx319961"/>
    <d v="2011-10-27T00:00:00"/>
    <m/>
    <s v="Pankaj Arora3/India/IBM"/>
    <s v="H"/>
    <s v="BAND7A"/>
    <s v="ADM"/>
    <s v="Pankaj.Arora@sprint.com"/>
    <s v="Senior Application Administrator"/>
    <n v="33"/>
    <n v="3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2"/>
    <x v="13"/>
    <n v="0"/>
    <n v="0"/>
    <s v="No"/>
    <s v="No"/>
  </r>
  <r>
    <s v="148113818"/>
    <s v="SN_148113"/>
    <s v="994972716"/>
    <s v="Arpon"/>
    <s v="Alvin"/>
    <s v="X"/>
    <s v="823769771"/>
    <x v="2"/>
    <s v="P3"/>
    <s v="Tower 2"/>
    <x v="5"/>
    <s v="Robert Wulfert"/>
    <s v="Hanika Fernandez"/>
    <s v="ec777986"/>
    <d v="2014-12-15T00:00:00"/>
    <m/>
    <s v="Alvin Arpon/Philippines/IBM"/>
    <s v="H"/>
    <s v="BAND6B"/>
    <s v="ADM"/>
    <s v="Alvin.Arpon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1824818"/>
    <s v="SN_P01824"/>
    <s v="994109458"/>
    <s v="Arriola"/>
    <s v="Alberto"/>
    <s v="RAMOS"/>
    <s v="823799867"/>
    <x v="2"/>
    <s v="P3"/>
    <s v="Tower 2"/>
    <x v="2"/>
    <s v="Dale Gentry"/>
    <s v="William Navarro"/>
    <s v="nt049935"/>
    <d v="2016-02-01T00:00:00"/>
    <m/>
    <s v="Albert Arriola/Philippines/IBM"/>
    <s v="H"/>
    <s v="BAND7B"/>
    <s v="ADM"/>
    <s v="Alberto.Arriola@sprint.com"/>
    <s v="Senior Developer"/>
    <s v="0"/>
    <n v="40"/>
    <n v="-40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1"/>
    <n v="0"/>
    <n v="-40"/>
    <s v="Yes"/>
    <s v="No"/>
  </r>
  <r>
    <s v="079116631"/>
    <s v="SN_079116"/>
    <s v="994238751"/>
    <s v="Arruda"/>
    <s v="Fabio"/>
    <s v="E"/>
    <s v="823801154"/>
    <x v="1"/>
    <s v="P3"/>
    <s v="Tower 2"/>
    <x v="5"/>
    <s v="Robert Wulfert"/>
    <s v="Roberto Basting"/>
    <s v="nz930652"/>
    <d v="2019-06-04T00:00:00"/>
    <m/>
    <s v="Fabio Eduardo de Arruda/Brazil/IBM"/>
    <s v="M"/>
    <s v="BAND6B"/>
    <s v="ADM"/>
    <s v="Fabio.Arrud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6GL3631"/>
    <s v="SN_LV6GL3"/>
    <s v="999414677"/>
    <s v="Arruda"/>
    <s v="Marcelo"/>
    <s v="M"/>
    <s v="823765741"/>
    <x v="1"/>
    <s v="P1"/>
    <s v="Tower 2"/>
    <x v="0"/>
    <s v="Kiran Padmakumar"/>
    <s v="Thiago Lucas"/>
    <s v="ma414677"/>
    <d v="2007-11-09T00:00:00"/>
    <m/>
    <s v="Marcelo Marteli Arruda/Brazil/Contr/IBM"/>
    <s v="H"/>
    <s v="CONT01"/>
    <s v="ADM"/>
    <s v="Marcelo.Arruda@sprint.com"/>
    <s v="Senior Test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48247818"/>
    <s v="SN_148247"/>
    <s v="994535601"/>
    <s v="Atico"/>
    <s v="Jenny Lou"/>
    <s v="S."/>
    <s v="823800795"/>
    <x v="2"/>
    <s v="P1"/>
    <s v="Tower 2"/>
    <x v="3"/>
    <s v="Randy Schulze"/>
    <s v="Arrian Ordonez"/>
    <s v="va740675"/>
    <d v="2018-02-26T00:00:00"/>
    <m/>
    <s v="Jenny Lou Atico/Philippines/IBM"/>
    <s v="M"/>
    <s v="BAND6A"/>
    <s v="ADM"/>
    <s v="Jennylou.Atico@sprint.com"/>
    <s v="Mid-Level Production Support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00NQW709"/>
    <s v="SN_000NQW"/>
    <s v="994774906"/>
    <s v="Avanti"/>
    <s v="Arigela"/>
    <s v="X"/>
    <s v="823800891"/>
    <x v="0"/>
    <s v="P1"/>
    <s v="Tower 2"/>
    <x v="0"/>
    <s v="Kiran Padmakumar"/>
    <s v="Muqtar Syed"/>
    <s v="nd006881"/>
    <d v="2018-07-05T00:00:00"/>
    <m/>
    <s v="Arigela Avanti/India/IBM"/>
    <s v="L"/>
    <s v="BAND6A"/>
    <s v="ADM"/>
    <s v="Arigela.Avanti@sprint.com"/>
    <s v="Junior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147774818"/>
    <s v="SN_147774"/>
    <s v="994391917"/>
    <s v="Ayroso"/>
    <s v="Raymond"/>
    <s v="P"/>
    <s v="823800673"/>
    <x v="2"/>
    <s v="P3"/>
    <s v="Tower 2"/>
    <x v="1"/>
    <s v="Clint Cordry"/>
    <s v="Wilfredo Dizon"/>
    <s v="xn114047"/>
    <d v="2017-10-16T00:00:00"/>
    <m/>
    <s v="Raymond Ayroso/Philippines/IBM"/>
    <s v="M"/>
    <s v="BAND6B"/>
    <s v="ADM"/>
    <s v="Raymond.Ayroso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38E8709"/>
    <s v="SN_0038E8"/>
    <s v="994865116"/>
    <s v="Ayuthu"/>
    <s v="Sudheer"/>
    <s v="X"/>
    <s v="823799898"/>
    <x v="0"/>
    <s v="P3"/>
    <s v="Tower 2"/>
    <x v="1"/>
    <s v="Clint Cordry"/>
    <s v="Sudheer Ayuthu"/>
    <s v="rp128694"/>
    <d v="2016-03-02T00:00:00"/>
    <m/>
    <s v="Sudheer G Ayuthu/India/IBM"/>
    <s v="H"/>
    <s v="BAND7B"/>
    <s v="ADM"/>
    <s v="Sudheer.X.Ayuthu@sprint.com"/>
    <s v="Senior Configuration Manag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8A8307897"/>
    <s v="SN_8A8307"/>
    <s v="999401883"/>
    <s v="Babet"/>
    <s v="Ric"/>
    <s v=""/>
    <s v="0008A8307"/>
    <x v="4"/>
    <s v="SA3"/>
    <s v="Tower 2"/>
    <x v="3"/>
    <s v="Greg Toon"/>
    <s v="Greg Toon"/>
    <s v="fr401883"/>
    <d v="2004-09-16T00:00:00"/>
    <m/>
    <s v="Frederic Babet/Denver/IBM"/>
    <s v="M"/>
    <s v="BAND7"/>
    <s v="IVR"/>
    <s v="Frederic.Babet@sprint.com"/>
    <s v="Senior Production Support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1779E709"/>
    <s v="SN_01779E"/>
    <s v="994307997"/>
    <s v="Babu"/>
    <s v="Arjun"/>
    <s v="P"/>
    <s v="823800578"/>
    <x v="3"/>
    <s v="P1"/>
    <s v="Tower 2"/>
    <x v="0"/>
    <s v="Kiran Padmakumar"/>
    <s v="Muqtar Syed"/>
    <s v="vv566959"/>
    <d v="2017-08-28T00:00:00"/>
    <m/>
    <s v="Arjun Babu/India/IBM"/>
    <s v="H"/>
    <s v="BAND7A"/>
    <s v="ADM"/>
    <s v="Arjun.Babu@sprint.com"/>
    <s v="Senior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P00594818"/>
    <s v="SN_P00594"/>
    <s v="994599749"/>
    <s v="Bacbac"/>
    <s v="Benedict"/>
    <s v="W"/>
    <s v="823770069"/>
    <x v="2"/>
    <s v="P3"/>
    <s v="Tower 2"/>
    <x v="5"/>
    <s v="Robert Wulfert"/>
    <s v="Hanika Fernandez"/>
    <s v="ve932342"/>
    <d v="2015-04-06T00:00:00"/>
    <m/>
    <s v="Benedict Bacbac/Philippines/IBM"/>
    <s v="H"/>
    <s v="BAND7B"/>
    <s v="ADM"/>
    <s v="Benedict.Bacbac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499818"/>
    <s v="SN_123499"/>
    <s v="994477720"/>
    <s v="Bacuetes"/>
    <s v="Maria Eleanora"/>
    <s v="Gonzales"/>
    <s v="823768196"/>
    <x v="2"/>
    <s v="P1"/>
    <s v="Tower 2"/>
    <x v="0"/>
    <s v="Kiran Padmakumar"/>
    <s v="Danilo Estoquia"/>
    <s v="sc493710"/>
    <d v="2012-02-23T00:00:00"/>
    <m/>
    <s v="Maria Eleanora G Bacuetes/Philippines/IBM"/>
    <s v="H"/>
    <s v="BAND7A"/>
    <s v="ADM"/>
    <s v="Mariaeleanora.Bacuetes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489S709"/>
    <s v="SN_05489S"/>
    <s v="994678988"/>
    <s v="Bailamane"/>
    <s v="Radhika"/>
    <s v="X"/>
    <s v="823768753"/>
    <x v="0"/>
    <s v="P3"/>
    <s v="Tower 2"/>
    <x v="2"/>
    <s v="Dale Gentry"/>
    <s v="Lakshmi Radhakrishnakaimal"/>
    <s v="oc409351"/>
    <d v="2013-05-06T00:00:00"/>
    <m/>
    <s v="Radhika B1/India/IBM"/>
    <s v="M"/>
    <s v="BAND6B"/>
    <s v="ADM"/>
    <s v="Radhika.Bailamane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86818"/>
    <s v="SN_P10186"/>
    <s v="994002664"/>
    <s v="Bajio"/>
    <s v="Nel Symon"/>
    <s v="X."/>
    <s v="823800969"/>
    <x v="2"/>
    <s v="P3"/>
    <s v="Tower 2"/>
    <x v="5"/>
    <s v="Meredith Leach"/>
    <s v="Lerma Bernal"/>
    <s v="pq567756"/>
    <d v="2018-10-08T00:00:00"/>
    <m/>
    <s v="Nel Symon Bajio/Philippines/IBM"/>
    <s v="L"/>
    <s v="BAND6A"/>
    <s v="ADM"/>
    <s v="Nelsymon.Bajio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49C8709"/>
    <s v="SN_0249C8"/>
    <s v="994116284"/>
    <s v="Balabhadruni"/>
    <s v="Saisravya"/>
    <s v="X"/>
    <s v="823800760"/>
    <x v="0"/>
    <s v="P3"/>
    <s v="Tower 2"/>
    <x v="2"/>
    <s v="Mohan Kaushik"/>
    <s v="Saswat Mishra"/>
    <s v="nk040769"/>
    <d v="2018-01-08T00:00:00"/>
    <m/>
    <s v="Balabhadruni S Sravya/India/IBM"/>
    <s v="L"/>
    <s v="BAND6A"/>
    <s v="ADM"/>
    <s v="Saisravya.Balabhadruni@sprint.com"/>
    <s v="Mid-Level Configuration Manager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AVP45H709"/>
    <s v="SN_AVP45H"/>
    <s v="994707108"/>
    <s v="Balaga"/>
    <s v="Gowthami"/>
    <s v="X"/>
    <s v="823801033"/>
    <x v="0"/>
    <s v="P1"/>
    <s v="Tower 2"/>
    <x v="2"/>
    <s v="Dale Gentry"/>
    <s v="Lakshmi Radhakrishnakaimal"/>
    <s v="ub543450"/>
    <d v="2019-01-04T00:00:00"/>
    <m/>
    <s v="Gowthami Baliga/India/Contr/IBM"/>
    <s v="M"/>
    <s v="CONT12"/>
    <s v="ADM"/>
    <s v="Gowthami.Balag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58G7709"/>
    <s v="SN_0558G7"/>
    <s v="994076663"/>
    <s v="Balagani"/>
    <s v="Ajay"/>
    <s v="Kumar"/>
    <s v="823801216"/>
    <x v="0"/>
    <s v="P3"/>
    <s v="Tower 2"/>
    <x v="1"/>
    <s v="Clint Cordry"/>
    <s v="Sunil Brahma"/>
    <s v="fw364827"/>
    <d v="2019-07-29T00:00:00"/>
    <m/>
    <s v="Ajay Kumar Balagani/India/IBM"/>
    <s v="L"/>
    <s v="BAND6A"/>
    <s v="ADM"/>
    <s v="Ajay.Balagani@sprint.com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8901709"/>
    <s v="SN_078901"/>
    <s v="994729752"/>
    <s v="Balan"/>
    <s v="Shijesh"/>
    <s v="X"/>
    <s v="823766063"/>
    <x v="0"/>
    <s v="P3"/>
    <s v="Tower 2"/>
    <x v="4"/>
    <s v="Todd Kadlac"/>
    <s v="Pichaimani Balasubramanian"/>
    <s v="jh849564"/>
    <d v="2008-09-05T00:00:00"/>
    <m/>
    <s v="Shijesh Balan/India/IBM"/>
    <s v="H"/>
    <s v="BAND7A"/>
    <s v="ADM"/>
    <s v="Shijesh.Balan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ES818"/>
    <s v="SN_P100ES"/>
    <s v="994669162"/>
    <s v="Balanag"/>
    <s v="Jessy"/>
    <s v="M."/>
    <s v="823800766"/>
    <x v="2"/>
    <s v="P3"/>
    <s v="Tower 2"/>
    <x v="2"/>
    <s v="Dale Gentry"/>
    <s v="William Navarro"/>
    <s v="tc728350"/>
    <d v="2018-01-12T00:00:00"/>
    <m/>
    <s v="Jessy Balanag/Philippines/IBM"/>
    <s v="H"/>
    <s v="BAND7A"/>
    <s v="ADM"/>
    <s v="Jessy.Balanag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423C709"/>
    <s v="SN_04423C"/>
    <s v="994672380"/>
    <s v="Balasubramanian"/>
    <s v="Pichaimani"/>
    <s v="X"/>
    <s v="823800352"/>
    <x v="0"/>
    <s v="P3"/>
    <s v="Tower 2"/>
    <x v="4"/>
    <s v="Todd Kadlac"/>
    <s v="Pichaimani Balasubramanian"/>
    <s v="do571736"/>
    <d v="2017-02-06T00:00:00"/>
    <m/>
    <s v="Pichaimani Balasubramanian/India/IBM"/>
    <s v="H"/>
    <s v="BAND8"/>
    <s v="ADM"/>
    <s v="Pichaimani.Balasubramanian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855818"/>
    <s v="SN_C18855"/>
    <s v="994979949"/>
    <s v="Balingit"/>
    <s v="Mary Joy"/>
    <s v="X."/>
    <s v="823800901"/>
    <x v="2"/>
    <s v="P1"/>
    <s v="Tower 2"/>
    <x v="0"/>
    <s v="Kiran Padmakumar"/>
    <s v="Danilo Estoquia"/>
    <s v="bz483088"/>
    <d v="2018-07-18T00:00:00"/>
    <m/>
    <s v="Mary Joy Balingit/Philippines/Contr/IBM"/>
    <s v="M"/>
    <s v="CONT12"/>
    <s v="ADM"/>
    <s v="Maryjoy.Balingit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NSSK709"/>
    <s v="SN_AVNSSK"/>
    <s v="994818723"/>
    <s v="Balte"/>
    <s v="Basaveshwar"/>
    <s v="X"/>
    <s v="823800959"/>
    <x v="0"/>
    <s v="P3"/>
    <s v="Tower 2"/>
    <x v="5"/>
    <s v="Baseem Sayyed"/>
    <s v="Ajay Mukhopadhyay"/>
    <s v="sv525304"/>
    <d v="2018-09-24T00:00:00"/>
    <m/>
    <s v="Basaveshwar Ghaleppa Balte/India/Contr/IBM"/>
    <s v="M"/>
    <s v="CONT12"/>
    <s v="ADM"/>
    <s v="Basaveshwar.Balte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252A5709"/>
    <s v="SN_0252A5"/>
    <s v="994271621"/>
    <s v="Banda"/>
    <s v="Supriya"/>
    <s v="X"/>
    <s v="823800245"/>
    <x v="0"/>
    <s v="P3"/>
    <s v="Tower 2"/>
    <x v="2"/>
    <s v="Dale Gentry"/>
    <s v="Lakshmi Radhakrishnakaimal"/>
    <s v="yp481834"/>
    <d v="2016-10-24T00:00:00"/>
    <m/>
    <s v="Banda Supriya/India/IBM"/>
    <s v="L"/>
    <s v="BAND6A"/>
    <s v="ADM"/>
    <s v="Supriya.Banda@sprint.com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619Y709"/>
    <s v="SN_01619Y"/>
    <s v="994660820"/>
    <s v="Bandyopadhyay"/>
    <s v="Dishari"/>
    <s v="X"/>
    <s v="823800045"/>
    <x v="0"/>
    <s v="P3"/>
    <s v="Tower 2"/>
    <x v="5"/>
    <s v="Baseem Sayyed"/>
    <s v="Ajay Mukhopadhyay"/>
    <s v="ou326908"/>
    <d v="2016-06-20T00:00:00"/>
    <m/>
    <s v="Dishari Bandyopadhyay/India/IBM"/>
    <s v="H"/>
    <s v="BAND7A"/>
    <s v="ADM"/>
    <s v="Dishari.Bandyopadhyay@sprint.com"/>
    <s v="Senior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3705R709"/>
    <s v="SN_03705R"/>
    <s v="994113280"/>
    <s v="Bansal"/>
    <s v="Ashish"/>
    <s v="X"/>
    <s v="823769984"/>
    <x v="0"/>
    <s v="P3"/>
    <s v="Tower 2"/>
    <x v="4"/>
    <s v="Todd Kadlac"/>
    <s v="Aniket Vaidya"/>
    <s v="rb473972"/>
    <d v="2015-02-12T00:00:00"/>
    <m/>
    <s v="Ashish Bansal10/India/IBM"/>
    <s v="H"/>
    <s v="BAND7B"/>
    <s v="ADM"/>
    <s v="Ashish.Bansal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KK0W709"/>
    <s v="SN_AVKK0W"/>
    <s v="994629732"/>
    <s v="Bapathu"/>
    <s v="Murali Krishna Reddy"/>
    <s v="X"/>
    <s v="823800062"/>
    <x v="0"/>
    <s v="P3"/>
    <s v="Tower 2"/>
    <x v="1"/>
    <s v="Clint Cordry"/>
    <s v="Sudheer Kurelli"/>
    <s v="ot613887"/>
    <d v="2016-06-24T00:00:00"/>
    <m/>
    <s v="Murali Krishna Reddy Bapathu/India/Contr/IBM"/>
    <s v="H"/>
    <s v="CONT01"/>
    <s v="ADM"/>
    <s v="Muralikrishnareddy.Bapathu@sprint.com"/>
    <s v="Senior Configuration Manag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22454631"/>
    <s v="SN_122454"/>
    <s v="994447551"/>
    <s v="Barboza"/>
    <s v="Danieli"/>
    <s v="G"/>
    <s v="823769464"/>
    <x v="1"/>
    <s v="P3"/>
    <s v="Tower 2"/>
    <x v="2"/>
    <s v="Mohan Kaushik"/>
    <s v="Kelsen Rodrigues"/>
    <s v="tm462263"/>
    <d v="2014-08-20T00:00:00"/>
    <m/>
    <s v="Danieli Cristina Godoy Barboza/Brazil/IBM"/>
    <s v="M"/>
    <s v="BAND6B"/>
    <s v="ADM"/>
    <s v="Danieli.Barboza@sprint.com"/>
    <s v="Mid-Level Application Administrator"/>
    <n v="44.5"/>
    <n v="44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1"/>
    <x v="12"/>
    <n v="0"/>
    <n v="0"/>
    <s v="No"/>
    <s v="No"/>
  </r>
  <r>
    <s v="07580J709"/>
    <s v="SN_07580J"/>
    <s v="994884455"/>
    <s v="Barhate"/>
    <s v="Mohan"/>
    <s v="L"/>
    <s v="823800047"/>
    <x v="3"/>
    <s v="P1"/>
    <s v="Tower 2"/>
    <x v="0"/>
    <s v="Kiran Padmakumar"/>
    <s v="Muqtar Syed"/>
    <s v="me115485"/>
    <d v="2016-06-20T00:00:00"/>
    <m/>
    <s v="Mohan L Barhate/India/IBM"/>
    <s v="H"/>
    <s v="BAND7B"/>
    <s v="ADM"/>
    <s v="Mohan.Barhate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8017709"/>
    <s v="SN_038017"/>
    <s v="999431145"/>
    <s v="Barik"/>
    <s v="Anushiya"/>
    <s v="X"/>
    <s v="823769779"/>
    <x v="0"/>
    <s v="P3"/>
    <s v="Tower 2"/>
    <x v="5"/>
    <s v="Meredith Leach"/>
    <s v="Sajit Sridharan"/>
    <s v="pi324470"/>
    <d v="2014-12-15T00:00:00"/>
    <m/>
    <s v="Anushiya L Barik/India/IBM"/>
    <s v="H"/>
    <s v="BAND7A"/>
    <s v="ADM"/>
    <s v="Anushiya.Barik@sprint.com"/>
    <s v="Senior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34356631"/>
    <s v="SN_034356"/>
    <s v="994802208"/>
    <s v="Barnabe"/>
    <s v="Henrique"/>
    <s v=""/>
    <s v="823800262"/>
    <x v="1"/>
    <s v="P3"/>
    <s v="Tower 2"/>
    <x v="5"/>
    <s v="Robert Wulfert"/>
    <s v="Roberto Basting"/>
    <s v="in871357"/>
    <d v="2016-11-08T00:00:00"/>
    <m/>
    <s v="Henrique De Paiva Barnabe/Brazil/IBM"/>
    <s v="M"/>
    <s v="BAND6B"/>
    <s v="ADM"/>
    <s v="Henrique.Barnabe@sprint.com"/>
    <s v="Senior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47398818"/>
    <s v="SN_147398"/>
    <s v="994734834"/>
    <s v="Barquin"/>
    <s v="Marvin Lloyd"/>
    <s v="D."/>
    <s v="823800817"/>
    <x v="2"/>
    <s v="P3"/>
    <s v="Tower 2"/>
    <x v="5"/>
    <s v="Robert Wulfert"/>
    <s v="Hanika Fernandez"/>
    <s v="qz306643"/>
    <d v="2018-03-26T00:00:00"/>
    <m/>
    <s v="Marvin Lloyd Barquin/Philippines/IBM"/>
    <s v="M"/>
    <s v="BAND6B"/>
    <s v="ADM"/>
    <s v="Marvin.Barquin@sprint.com"/>
    <s v="Mid-Level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7627631"/>
    <s v="SN_097627"/>
    <s v="999785534"/>
    <s v="Barros"/>
    <s v="Marcelo"/>
    <s v="V"/>
    <s v="823764382"/>
    <x v="1"/>
    <s v="P1"/>
    <s v="Tower 2"/>
    <x v="0"/>
    <s v="Kiran Padmakumar"/>
    <s v="Thiago Lucas"/>
    <s v="mvb4382"/>
    <d v="2005-10-31T00:00:00"/>
    <m/>
    <s v="Marcelo Vaz de Barros/Brazil/IBM"/>
    <s v="H"/>
    <s v="BAND8"/>
    <s v="ADM"/>
    <s v="Marcelo.V.Barros@sprint.com"/>
    <s v="Senior Lead Business Analys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C-R1DL897"/>
    <s v="SN_C-R1DL"/>
    <s v="994845848"/>
    <s v="Basnet"/>
    <s v="Sujata"/>
    <s v="X"/>
    <s v="823801244"/>
    <x v="5"/>
    <s v="SA3"/>
    <s v="Tower 2"/>
    <x v="1"/>
    <s v="Clint Cordry"/>
    <s v="James Staffieri"/>
    <s v="pn028414"/>
    <d v="2019-09-09T00:00:00"/>
    <m/>
    <s v="Sujata Basnet/US/Contr/IBM"/>
    <s v="H"/>
    <s v="CONT18"/>
    <s v="ADM"/>
    <s v="Sujata.Basnet@sprint.com"/>
    <s v="Mid-Level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0325631"/>
    <s v="SN_080325"/>
    <s v="994152284"/>
    <s v="Bassi"/>
    <s v="Hugo"/>
    <s v="M"/>
    <s v="823801142"/>
    <x v="1"/>
    <s v="P1"/>
    <s v="Tower 2"/>
    <x v="0"/>
    <s v="Kiran Padmakumar"/>
    <s v="Thiago Lucas"/>
    <s v="xx227654"/>
    <d v="2019-05-29T00:00:00"/>
    <m/>
    <s v="Hugo Bassi/Brazil/IBM"/>
    <s v="L"/>
    <s v="BAND5"/>
    <s v="ADM"/>
    <s v="Hugo.Bassi@sprint.com"/>
    <s v="Junior Test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P101KL818"/>
    <s v="SN_P101KL"/>
    <s v="994710872"/>
    <s v="Bassig"/>
    <s v="Harold Dean"/>
    <s v="X."/>
    <s v="823801275"/>
    <x v="2"/>
    <s v="P3"/>
    <s v="Tower 2"/>
    <x v="5"/>
    <s v="Meredith Leach"/>
    <s v="Lerma Bernal"/>
    <s v="wf224550"/>
    <d v="2019-10-28T00:00:00"/>
    <m/>
    <s v="Harold Dean Bassig/Philippines/IBM"/>
    <s v="H"/>
    <s v="BAND6B"/>
    <s v="ADM"/>
    <s v="Harolddean.Bassig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02996631"/>
    <s v="SN_102996"/>
    <s v="999628543"/>
    <s v="Basting"/>
    <s v="Roberto"/>
    <s v="J"/>
    <s v="823764767"/>
    <x v="1"/>
    <s v="P1"/>
    <s v="Tower 2"/>
    <x v="3"/>
    <s v="Randy Schulze"/>
    <s v="Roberto Basting"/>
    <s v="rjb4767"/>
    <d v="2006-08-28T00:00:00"/>
    <m/>
    <s v="Roberto Basting Junior/Brazil/IBM"/>
    <s v="H"/>
    <s v="BAND8"/>
    <s v="ADM"/>
    <s v="Roberto.J.Basting@sprint.com"/>
    <s v="Senior Delivery Manag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8031B631"/>
    <s v="SN_08031B"/>
    <s v="994522722"/>
    <s v="Bastos"/>
    <s v="Adriano"/>
    <s v="O"/>
    <s v="823801179"/>
    <x v="1"/>
    <s v="P3"/>
    <s v="Tower 2"/>
    <x v="5"/>
    <s v="Baseem Sayyed"/>
    <s v="Carlos Monteiro"/>
    <s v="tq570802"/>
    <d v="2019-06-24T00:00:00"/>
    <m/>
    <s v="Adriano Bastos1/Brazil/IBM"/>
    <s v="L"/>
    <s v="BAND5"/>
    <s v="ADM"/>
    <s v="Adriano.Bastos@sprint.com"/>
    <s v="Junior Production Support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015073631"/>
    <s v="SN_015073"/>
    <s v="994353820"/>
    <s v="Bastos"/>
    <s v="Andressa"/>
    <s v="R"/>
    <s v="823800010"/>
    <x v="1"/>
    <s v="P3"/>
    <s v="Tower 2"/>
    <x v="6"/>
    <s v="Asif Islam"/>
    <s v="Marcos Gialdi"/>
    <s v="sb827656"/>
    <d v="2016-06-06T00:00:00"/>
    <m/>
    <s v="Andressa Rocha Miranda Bastos/Brazil/IBM"/>
    <s v="M"/>
    <s v="BAND6A"/>
    <s v="ADM"/>
    <s v="Andressa.Basto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9E818"/>
    <s v="SN_P1019E"/>
    <s v="994011493"/>
    <s v="Batang"/>
    <s v="Ma. Rhea Jesusa"/>
    <s v="X."/>
    <s v="823801051"/>
    <x v="2"/>
    <s v="P3"/>
    <s v="Tower 2"/>
    <x v="2"/>
    <s v="Dale Gentry"/>
    <s v="William Navarro"/>
    <s v="qd336085"/>
    <d v="2019-01-21T00:00:00"/>
    <m/>
    <s v="Ma Rhea Jesusa Batang/Philippines/IBM"/>
    <s v="L"/>
    <s v="BAND6A"/>
    <s v="ADM"/>
    <s v="Rhea.Batang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079Z709"/>
    <s v="SN_01079Z"/>
    <s v="994900904"/>
    <s v="Batchu"/>
    <s v="Anjani"/>
    <s v="X"/>
    <s v="823769484"/>
    <x v="0"/>
    <s v="P3"/>
    <s v="Tower 2"/>
    <x v="1"/>
    <s v="Clint Cordry"/>
    <s v="Sunil Brahma"/>
    <s v="lb194645"/>
    <d v="2014-09-08T00:00:00"/>
    <m/>
    <s v="Anjani Batchu/India/IBM"/>
    <s v="M"/>
    <s v="BAND6B"/>
    <s v="ADM"/>
    <s v="Anjani.Batchu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4578631"/>
    <s v="SN_044578"/>
    <s v="994002924"/>
    <s v="Batista"/>
    <s v="Nathalia"/>
    <s v="R"/>
    <s v="823800360"/>
    <x v="1"/>
    <s v="P3"/>
    <s v="Tower 2"/>
    <x v="6"/>
    <s v="Asif Islam"/>
    <s v="Selma Sabiao"/>
    <s v="og432132"/>
    <d v="2017-02-21T00:00:00"/>
    <m/>
    <s v="Nathalia Alves Rocha Batista/Brazil/IBM"/>
    <s v="M"/>
    <s v="BAND6A"/>
    <s v="ADM"/>
    <s v="Nathalia.Batista@sprint.com"/>
    <s v="Mid-Level Business Analys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47921818"/>
    <s v="SN_147921"/>
    <s v="994450204"/>
    <s v="Bautista"/>
    <s v="Jose Emmanuelle"/>
    <s v="F"/>
    <s v="823800359"/>
    <x v="2"/>
    <s v="P3"/>
    <s v="Tower 2"/>
    <x v="6"/>
    <s v="Asif Islam"/>
    <s v="Wilfredo Dizon"/>
    <s v="jt000138"/>
    <d v="2017-02-20T00:00:00"/>
    <m/>
    <s v="Jose Emmanuelle Bautista/Philippines/IBM"/>
    <s v="M"/>
    <s v="BAND6B"/>
    <s v="ADM"/>
    <s v="Joseemmanuelle.Bautist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2830818"/>
    <s v="SN_112830"/>
    <s v="994488987"/>
    <s v="Bayani"/>
    <s v="Ma. Celestia"/>
    <s v="X"/>
    <s v="823767649"/>
    <x v="2"/>
    <s v="P1"/>
    <s v="Tower 2"/>
    <x v="3"/>
    <s v="Randy Schulze"/>
    <s v="Arrian Ordonez"/>
    <s v="pk114907"/>
    <d v="2011-03-17T00:00:00"/>
    <m/>
    <s v="Ma. Celestia Bayani/Philippines/IBM"/>
    <s v="H"/>
    <s v="BAND7A"/>
    <s v="ADM"/>
    <s v="MaCelestia.Bayani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8Q818"/>
    <s v="SN_P1008Q"/>
    <s v="994046522"/>
    <s v="Baylon"/>
    <s v="Ricardo Jr"/>
    <s v=""/>
    <s v="823770119"/>
    <x v="2"/>
    <s v="P3"/>
    <s v="Tower 2"/>
    <x v="2"/>
    <s v="Dale Gentry"/>
    <s v="William Navarro"/>
    <s v="gq360959"/>
    <d v="2015-04-28T00:00:00"/>
    <m/>
    <s v="Ricardo Jr Baylon/Philippines/IBM"/>
    <s v="H"/>
    <s v="BAND8"/>
    <s v="ADM"/>
    <s v="Ricardo.Baylo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732818"/>
    <s v="SN_136732"/>
    <s v="994360282"/>
    <s v="Bayutas"/>
    <s v="Pauline Rea"/>
    <s v="D"/>
    <s v="823769125"/>
    <x v="2"/>
    <s v="P1"/>
    <s v="Tower 2"/>
    <x v="3"/>
    <s v="Randy Schulze"/>
    <s v="Arrian Ordonez"/>
    <s v="ri397169"/>
    <d v="2013-12-23T00:00:00"/>
    <m/>
    <s v="Pauline Rea D Bayutas/Philippines/IBM"/>
    <s v="M"/>
    <s v="BAND6B"/>
    <s v="ADM"/>
    <s v="Paulinerea.Bayutas@sprint.com"/>
    <s v="Senior Production Support"/>
    <s v="0"/>
    <n v="40"/>
    <n v="-40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1"/>
    <n v="0"/>
    <n v="-40"/>
    <s v="Yes"/>
    <s v="No"/>
  </r>
  <r>
    <s v="03972H709"/>
    <s v="SN_03972H"/>
    <s v="994612264"/>
    <s v="BC"/>
    <s v="Usha"/>
    <s v="X"/>
    <s v="823800980"/>
    <x v="0"/>
    <s v="P3"/>
    <s v="Tower 2"/>
    <x v="5"/>
    <s v="Baseem Sayyed"/>
    <s v="Aniket Vaidya"/>
    <s v="oq342685"/>
    <d v="2018-10-30T00:00:00"/>
    <m/>
    <s v="Usha Bc/India/IBM"/>
    <s v="M"/>
    <s v="BAND6B"/>
    <s v="ADM"/>
    <s v="Usha.Bc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28004781"/>
    <s v="SN_028004"/>
    <s v="994756849"/>
    <s v="Becerril Peredo"/>
    <s v="Lourdes"/>
    <s v=""/>
    <s v="0000P1090"/>
    <x v="6"/>
    <s v="P3"/>
    <s v="Tower 2"/>
    <x v="3"/>
    <s v="Greg Toon"/>
    <s v="Norma Elizabeth Palomino Zavala"/>
    <s v="dp416177"/>
    <d v="2004-09-16T00:00:00"/>
    <m/>
    <s v="Lourdes Becerril/Mexico/Contr/IBM"/>
    <s v="H"/>
    <s v="BAND7A"/>
    <s v="IVR"/>
    <s v="Lourdes.Becerril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12105631"/>
    <s v="SN_112105"/>
    <s v="999404213"/>
    <s v="Becker"/>
    <s v="Dioney"/>
    <s v="Fernando"/>
    <s v="823765713"/>
    <x v="1"/>
    <s v="P1"/>
    <s v="Tower 2"/>
    <x v="0"/>
    <s v="Kiran Padmakumar"/>
    <s v="Thiago Lucas"/>
    <s v="di404213"/>
    <d v="2016-09-21T00:00:00"/>
    <m/>
    <s v="Dioney Fernando Becker/Brazil/IBM"/>
    <s v="H"/>
    <s v="BAND7A"/>
    <s v="ADM"/>
    <s v="Dioney.Becker@sprint.com"/>
    <s v="Senior Developer"/>
    <n v="46.5"/>
    <n v="46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9"/>
    <x v="20"/>
    <n v="0"/>
    <n v="0"/>
    <s v="No"/>
    <s v="No"/>
  </r>
  <r>
    <s v="04095V709"/>
    <s v="SN_04095V"/>
    <s v="994740972"/>
    <s v="Bedariya"/>
    <s v="Kusum"/>
    <s v="X"/>
    <s v="823801289"/>
    <x v="0"/>
    <s v="P3"/>
    <s v="Tower 2"/>
    <x v="2"/>
    <s v="Dale Gentry"/>
    <s v="Lakshmi Radhakrishnakaimal"/>
    <s v="ow925982"/>
    <d v="2019-11-04T00:00:00"/>
    <m/>
    <s v="Kusum 111/India/IBM"/>
    <s v="M"/>
    <s v="BAND6B"/>
    <s v="ADM"/>
    <s v="Kusum.Bedariy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078D709"/>
    <s v="SN_07078D"/>
    <s v="994764285"/>
    <s v="Beere"/>
    <s v="Thejovathi"/>
    <s v="X"/>
    <s v="823768878"/>
    <x v="0"/>
    <s v="P3"/>
    <s v="Tower 2"/>
    <x v="5"/>
    <s v="Meredith Leach"/>
    <s v="Sajit Sridharan"/>
    <s v="rs414270"/>
    <d v="2013-08-12T00:00:00"/>
    <m/>
    <s v="Thejovathi Beere/India/IBM"/>
    <s v="H"/>
    <s v="BAND7A"/>
    <s v="ADM"/>
    <s v="Thejovathi.Beere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9390709"/>
    <s v="SN_099390"/>
    <s v="994061055"/>
    <s v="Behera"/>
    <s v="Gyana"/>
    <s v="RANJAN"/>
    <s v="823768008"/>
    <x v="0"/>
    <s v="P3"/>
    <s v="Tower 2"/>
    <x v="4"/>
    <s v="Todd Kadlac"/>
    <s v="Pichaimani Balasubramanian"/>
    <s v="ta369495"/>
    <d v="2011-08-22T00:00:00"/>
    <m/>
    <s v="Gyana Behera/India/IBM"/>
    <s v="H"/>
    <s v="BAND7A"/>
    <s v="ADM"/>
    <s v="Gyana.Behera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397L709"/>
    <s v="SN_04397L"/>
    <s v="994216018"/>
    <s v="Bejawada"/>
    <s v="Suresh"/>
    <s v="KUMAR"/>
    <s v="823770075"/>
    <x v="0"/>
    <s v="P1"/>
    <s v="Tower 2"/>
    <x v="0"/>
    <s v="Kiran Padmakumar"/>
    <s v="Muqtar Syed"/>
    <s v="sp293212"/>
    <d v="2015-04-09T00:00:00"/>
    <m/>
    <s v="Suresh Bejawada/India/IBM"/>
    <s v="H"/>
    <s v="BAND7B"/>
    <s v="ADM"/>
    <s v="Suresh.Bejawada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P1001Q818"/>
    <s v="SN_P1001Q"/>
    <s v="994520285"/>
    <s v="Bejedor"/>
    <s v="JP"/>
    <s v="B."/>
    <s v="823800585"/>
    <x v="2"/>
    <s v="P3"/>
    <s v="Tower 2"/>
    <x v="6"/>
    <s v="Asif Islam"/>
    <s v="Wilfredo Dizon"/>
    <s v="ki655937"/>
    <d v="2017-08-07T00:00:00"/>
    <m/>
    <s v="Jp Bejedor/Philippines/IBM"/>
    <s v="H"/>
    <s v="BAND7A"/>
    <s v="ADM"/>
    <s v="Jp.Bedejor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3618631"/>
    <s v="SN_003618"/>
    <s v="994816733"/>
    <s v="Benassi"/>
    <s v="Gabriel"/>
    <s v="Z"/>
    <s v="823799897"/>
    <x v="1"/>
    <s v="P3"/>
    <s v="Tower 2"/>
    <x v="6"/>
    <s v="Asif Islam"/>
    <s v="Marcelo Scarazzatti"/>
    <s v="dg251190"/>
    <d v="2016-03-21T00:00:00"/>
    <m/>
    <s v="Gabriel Zitelli Benassi/Brazil/IBM"/>
    <s v="M"/>
    <s v="BAND6A"/>
    <s v="ADM"/>
    <s v="Gabriel.Benassi@sprint.com"/>
    <s v="Mid-Level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1652Q709"/>
    <s v="SN_01652Q"/>
    <s v="994521781"/>
    <s v="Bendalam"/>
    <s v="Rajeswari"/>
    <s v="X"/>
    <s v="823769750"/>
    <x v="0"/>
    <s v="P3"/>
    <s v="Tower 2"/>
    <x v="5"/>
    <s v="Baseem Sayyed"/>
    <s v="Aniket Vaidya"/>
    <s v="uk658302"/>
    <d v="2014-12-03T00:00:00"/>
    <m/>
    <s v="Rajeswari Bendalam/India/IBM"/>
    <s v="M"/>
    <s v="BAND6A"/>
    <s v="ADM"/>
    <s v="Rajeswari.Bendalam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8065818"/>
    <s v="SN_148065"/>
    <s v="994961768"/>
    <s v="Benedicto"/>
    <s v="Bernie"/>
    <s v="X"/>
    <s v="823769643"/>
    <x v="2"/>
    <s v="P3"/>
    <s v="Tower 2"/>
    <x v="4"/>
    <s v="Todd Kadlac"/>
    <s v="William Navarro"/>
    <s v="xp903920"/>
    <d v="2014-10-20T00:00:00"/>
    <m/>
    <s v="Bernie Benedicto/Philippines/IBM"/>
    <s v="H"/>
    <s v="BAND7A"/>
    <s v="ADM"/>
    <s v="Bernie.Benedicto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A9818"/>
    <s v="SN_P101A9"/>
    <s v="994049378"/>
    <s v="Benedicto"/>
    <s v="Gabrielle Raffael"/>
    <s v="X."/>
    <s v="823801031"/>
    <x v="2"/>
    <s v="P3"/>
    <s v="Tower 2"/>
    <x v="5"/>
    <s v="Meredith Leach"/>
    <s v="Lerma Bernal"/>
    <s v="jz868510"/>
    <d v="2019-01-02T00:00:00"/>
    <m/>
    <s v="Gabrielle Raffael Benedicto/Philippines/IBM"/>
    <s v="H"/>
    <s v="BAND7A"/>
    <s v="ADM"/>
    <s v="Gabrielle.Benedict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C199631"/>
    <s v="SN_LVC199"/>
    <s v="994355687"/>
    <s v="Benedini"/>
    <s v="Vinicius"/>
    <s v="L"/>
    <s v="823767913"/>
    <x v="1"/>
    <s v="P1"/>
    <s v="Tower 2"/>
    <x v="3"/>
    <s v="Randy Schulze"/>
    <s v="Roberto Basting"/>
    <s v="zu131696"/>
    <d v="2011-06-27T00:00:00"/>
    <m/>
    <s v="Vinicius Lontro Benedini/Brazil/Contr/IBM"/>
    <s v="H"/>
    <s v="CONT12"/>
    <s v="ADM"/>
    <s v="Vinicius.Benedini@sprint.com"/>
    <s v="Senior Production Support"/>
    <n v="46"/>
    <n v="45"/>
    <n v="1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4"/>
    <n v="1"/>
    <n v="0"/>
    <s v="Yes"/>
    <s v="No"/>
  </r>
  <r>
    <s v="P100WC818"/>
    <s v="SN_P100WC"/>
    <s v="994065618"/>
    <s v="Benig"/>
    <s v="Renwald"/>
    <s v="C."/>
    <s v="823800549"/>
    <x v="2"/>
    <s v="P3"/>
    <s v="Tower 2"/>
    <x v="5"/>
    <s v="Meredith Leach"/>
    <s v="Lerma Bernal"/>
    <s v="ke622346"/>
    <d v="2017-07-10T00:00:00"/>
    <m/>
    <s v="Renwald Benig/Philippines/IBM"/>
    <s v="L"/>
    <s v="BAND6A"/>
    <s v="ADM"/>
    <s v="Renwald.Benig@sprint.com"/>
    <s v="Junior Production Support"/>
    <n v="34"/>
    <n v="3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1"/>
    <x v="21"/>
    <n v="0"/>
    <n v="0"/>
    <s v="No"/>
    <s v="No"/>
  </r>
  <r>
    <s v="00147Q709"/>
    <s v="SN_00147Q"/>
    <s v="994526290"/>
    <s v="Berala"/>
    <s v="Swetha"/>
    <s v="X"/>
    <s v="823769297"/>
    <x v="0"/>
    <s v="P1"/>
    <s v="Tower 2"/>
    <x v="0"/>
    <s v="Kiran Padmakumar"/>
    <s v="Muqtar Syed"/>
    <s v="di706497"/>
    <d v="2014-05-19T00:00:00"/>
    <m/>
    <s v="Berala V Swetha/India/IBM"/>
    <s v="M"/>
    <s v="BAND6B"/>
    <s v="ADM"/>
    <s v="Swetha.Berala@sprint.com"/>
    <s v="Mid-Level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P00088818"/>
    <s v="SN_P00088"/>
    <s v="999456328"/>
    <s v="Bernadas"/>
    <s v="Mary Rose"/>
    <s v="P"/>
    <s v="823769951"/>
    <x v="2"/>
    <s v="P3"/>
    <s v="Tower 2"/>
    <x v="1"/>
    <s v="Clint Cordry"/>
    <s v="Wilfredo Dizon"/>
    <s v="on345503"/>
    <d v="2015-01-30T00:00:00"/>
    <m/>
    <s v="Mary Rose Bernadas/Philippines/IBM"/>
    <s v="H"/>
    <s v="BAND6B"/>
    <s v="ADM"/>
    <s v="Maryrose.Bernadas@sprint.com"/>
    <s v="Senior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147204818"/>
    <s v="SN_147204"/>
    <s v="994661255"/>
    <s v="Bernal"/>
    <s v="Lerma"/>
    <s v="R"/>
    <s v="823769313"/>
    <x v="2"/>
    <s v="P3"/>
    <s v="Tower 2"/>
    <x v="5"/>
    <s v="Meredith Leach"/>
    <s v="Lerma Bernal"/>
    <s v="xl440984"/>
    <d v="2014-05-26T00:00:00"/>
    <m/>
    <s v="Lerma R Bernal/Philippines/IBM"/>
    <s v="H"/>
    <s v="BAND7B"/>
    <s v="ADM"/>
    <s v="Lerma.Bernal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8068818"/>
    <s v="SN_148068"/>
    <s v="999405787"/>
    <s v="Bernales"/>
    <s v="Rodel"/>
    <s v="X"/>
    <s v="823769930"/>
    <x v="2"/>
    <s v="P3"/>
    <s v="Tower 2"/>
    <x v="5"/>
    <s v="Robert Wulfert"/>
    <s v="Hanika Fernandez"/>
    <s v="oq740122"/>
    <d v="2014-12-01T00:00:00"/>
    <m/>
    <s v="Rodel Bernales/Philippines/IBM"/>
    <s v="H"/>
    <s v="BAND7A"/>
    <s v="ADM"/>
    <s v="Rodel.Bernale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649631"/>
    <s v="SN_123649"/>
    <s v="999415570"/>
    <s v="Beyruth"/>
    <s v="Gil"/>
    <s v="X"/>
    <s v="823769793"/>
    <x v="1"/>
    <s v="P3"/>
    <s v="Tower 2"/>
    <x v="3"/>
    <s v="Randy Schulze"/>
    <s v="Thiago Lucas"/>
    <s v="nf389698"/>
    <d v="2014-12-22T00:00:00"/>
    <m/>
    <s v="Gil Beyruth/Brazil/IBM"/>
    <s v="H"/>
    <s v="BAND7A"/>
    <s v="ADM"/>
    <s v="Gil.Beyruth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537O709"/>
    <s v="SN_04537O"/>
    <s v="994494686"/>
    <s v="Bhamore"/>
    <s v="Abhinesh"/>
    <s v="K"/>
    <s v="823801139"/>
    <x v="3"/>
    <s v="SA3"/>
    <s v="Tower 2"/>
    <x v="2"/>
    <s v="Mohan Kaushik"/>
    <s v="Saswat Mishra"/>
    <s v="jy074456"/>
    <d v="2019-05-28T00:00:00"/>
    <m/>
    <s v="Abhinesh Bhamore/India/IBM"/>
    <s v="H"/>
    <s v="BAND6B"/>
    <s v="ADM"/>
    <s v="Abhinesh.Bhamore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57B2709"/>
    <s v="SN_0057B2"/>
    <s v="994493559"/>
    <s v="Bhat"/>
    <s v="Vikaram"/>
    <s v="X"/>
    <s v="823799927"/>
    <x v="0"/>
    <s v="P3"/>
    <s v="Tower 2"/>
    <x v="4"/>
    <s v="Todd Kadlac"/>
    <s v="Pichaimani Balasubramanian"/>
    <s v="pm026155"/>
    <d v="2016-04-27T00:00:00"/>
    <m/>
    <s v="Vikram Bhat/India/IBM"/>
    <s v="H"/>
    <s v="BAND7A"/>
    <s v="ADM"/>
    <s v="Vikram.Bhat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2287709"/>
    <s v="SN_002287"/>
    <s v="994806981"/>
    <s v="Bhatnagar"/>
    <s v="Punit"/>
    <s v="R"/>
    <s v="823800692"/>
    <x v="0"/>
    <s v="P1"/>
    <s v="Tower 2"/>
    <x v="3"/>
    <s v="Randy Schulze"/>
    <s v="Muqtar Syed"/>
    <s v="dl257509"/>
    <d v="2017-10-30T00:00:00"/>
    <m/>
    <s v="Punit R Bhatnagar/India/IBM"/>
    <s v="H"/>
    <s v="BAND7A"/>
    <s v="ADM"/>
    <s v="Punit.Bhatnagar@sprint.com"/>
    <s v="Senior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7403J709"/>
    <s v="SN_07403J"/>
    <s v="994036792"/>
    <s v="Bhawalkar"/>
    <s v="Shraddha"/>
    <s v="X"/>
    <s v="823769065"/>
    <x v="0"/>
    <s v="P3"/>
    <s v="Tower 2"/>
    <x v="5"/>
    <s v="Robert Wulfert"/>
    <s v="Sajit Sridharan"/>
    <s v="mq440214"/>
    <d v="2013-11-13T00:00:00"/>
    <m/>
    <s v="Shraddha Bhawalkar/India/IBM"/>
    <s v="M"/>
    <s v="BAND6B"/>
    <s v="ADM"/>
    <s v="Shraddha.Bhawalkar@sprint.com"/>
    <s v="Senior Application Administrato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0069Y709"/>
    <s v="SN_00069Y"/>
    <s v="994219363"/>
    <s v="Bheemireddy"/>
    <s v="Prasanna"/>
    <s v="X"/>
    <s v="823800091"/>
    <x v="0"/>
    <s v="P3"/>
    <s v="Tower 2"/>
    <x v="5"/>
    <s v="Meredith Leach"/>
    <s v="Sajit Sridharan"/>
    <s v="op649452"/>
    <d v="2016-07-19T00:00:00"/>
    <m/>
    <s v="Prasanna Bh/India/IBM"/>
    <s v="H"/>
    <s v="BAND7A"/>
    <s v="ADM"/>
    <s v="Prasanna.Bheemireddy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3841Z709"/>
    <s v="SN_03841Z"/>
    <s v="994634979"/>
    <s v="Bhise"/>
    <s v="Vijay"/>
    <s v="Kashinath"/>
    <s v="823800318"/>
    <x v="0"/>
    <s v="P3"/>
    <s v="Tower 2"/>
    <x v="6"/>
    <s v="Asif Islam"/>
    <s v="Udaya Rao"/>
    <s v="rr754914"/>
    <d v="2017-01-03T00:00:00"/>
    <m/>
    <s v="Vijay K Bhise04/India/IBM"/>
    <s v="H"/>
    <s v="BAND7A"/>
    <s v="ADM"/>
    <s v="Vijay.Bhise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110S709"/>
    <s v="SN_01110S"/>
    <s v="994117768"/>
    <s v="Bhor"/>
    <s v="Milind"/>
    <s v="X"/>
    <s v="823767886"/>
    <x v="3"/>
    <s v="P1"/>
    <s v="Tower 2"/>
    <x v="2"/>
    <s v="Dale Gentry"/>
    <s v="Lakshmi Radhakrishnakaimal"/>
    <s v="cy962536"/>
    <d v="2011-06-20T00:00:00"/>
    <m/>
    <s v="Milind Bhor2/India/IBM"/>
    <s v="H"/>
    <s v="BAND7A"/>
    <s v="ADM"/>
    <s v="Milind.Bho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3C6709"/>
    <s v="SN_0003C6"/>
    <s v="994995950"/>
    <s v="Bhujbal"/>
    <s v="Harshada"/>
    <s v="X"/>
    <s v="823801001"/>
    <x v="0"/>
    <s v="P3"/>
    <s v="Tower 2"/>
    <x v="2"/>
    <s v="Mohan Kaushik"/>
    <s v="Saswat Mishra"/>
    <s v="fo411029"/>
    <d v="2018-11-30T00:00:00"/>
    <m/>
    <s v="Harshada Bhujbal/India/IBM"/>
    <s v="H"/>
    <s v="BAND7A"/>
    <s v="ADM"/>
    <s v="Harshada.Bhujbal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223B709"/>
    <s v="SN_03223B"/>
    <s v="994983721"/>
    <s v="Bhuyan"/>
    <s v="Sabyasachi"/>
    <s v="X"/>
    <s v="823801316"/>
    <x v="0"/>
    <s v="P3"/>
    <s v="Tower 2"/>
    <x v="6"/>
    <s v="Asif Islam"/>
    <s v="Udaya Rao"/>
    <s v="vv895921"/>
    <d v="2020-01-08T00:00:00"/>
    <m/>
    <s v="Sabyasachi Bhuyan1/India/IBM"/>
    <s v="H"/>
    <s v="BAND6B"/>
    <s v="ADM"/>
    <s v="Sabyasachi.Bhuyan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8824631"/>
    <s v="SN_078824"/>
    <s v="994346024"/>
    <s v="Bianchini"/>
    <s v="Renan"/>
    <s v="L"/>
    <s v="823801018"/>
    <x v="1"/>
    <s v="P1"/>
    <s v="Tower 2"/>
    <x v="0"/>
    <s v="Kiran Padmakumar"/>
    <s v="Thiago Lucas"/>
    <s v="vu231474"/>
    <d v="2018-12-18T00:00:00"/>
    <m/>
    <s v="Renan Luis Bianchini1/Brazil/IBM"/>
    <s v="L"/>
    <s v="BAND5"/>
    <s v="ADM"/>
    <s v="Renan.Bianchini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5720631"/>
    <s v="SN_115720"/>
    <s v="994468715"/>
    <s v="Bilatto"/>
    <s v="Fabio"/>
    <s v="H"/>
    <s v="823765954"/>
    <x v="1"/>
    <s v="P3"/>
    <s v="Tower 2"/>
    <x v="5"/>
    <s v="Robert Wulfert"/>
    <s v="Roberto Basting"/>
    <s v="cb469896"/>
    <d v="2008-05-19T00:00:00"/>
    <m/>
    <s v="Fabio Henrique Bilatto/Brazil/IBM"/>
    <s v="H"/>
    <s v="BAND7B"/>
    <s v="ADM"/>
    <s v="Fabio.Bilatt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833M709"/>
    <s v="SN_02833M"/>
    <s v="994919959"/>
    <s v="Billakanti"/>
    <s v="Suresh"/>
    <s v="X"/>
    <s v="823769971"/>
    <x v="0"/>
    <s v="P3"/>
    <s v="Tower 2"/>
    <x v="2"/>
    <s v="Mohan Kaushik"/>
    <s v="Saswat Mishra"/>
    <s v="ad518660"/>
    <d v="2015-02-09T00:00:00"/>
    <m/>
    <s v="Suresh Billakanti/India/IBM"/>
    <s v="M"/>
    <s v="BAND6B"/>
    <s v="ADM"/>
    <s v="Suresh.Billakanti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10Y709"/>
    <s v="SN_00010Y"/>
    <s v="994667295"/>
    <s v="Bindu"/>
    <s v="Hima"/>
    <s v="X"/>
    <s v="823800952"/>
    <x v="0"/>
    <s v="P1"/>
    <s v="Tower 2"/>
    <x v="0"/>
    <s v="Kiran Padmakumar"/>
    <s v="Muqtar Syed"/>
    <s v="ky236028"/>
    <d v="2018-09-19T00:00:00"/>
    <m/>
    <s v="Hima Bindu Thimmasamudram47/India/IBM"/>
    <s v="L"/>
    <s v="BAND6A"/>
    <s v="ADM"/>
    <s v="Hima.Bindu@sprint.com"/>
    <s v="Ju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0697631"/>
    <s v="SN_110697"/>
    <s v="999695122"/>
    <s v="Bismara"/>
    <s v="Andre"/>
    <s v="S"/>
    <s v="823764709"/>
    <x v="1"/>
    <s v="P3"/>
    <s v="Tower 2"/>
    <x v="5"/>
    <s v="Robert Wulfert"/>
    <s v="Roberto Basting"/>
    <s v="alb4709"/>
    <d v="2006-07-31T00:00:00"/>
    <m/>
    <s v="Andre Luiz Sorci Bismara/Brazil/IBM"/>
    <s v="H"/>
    <s v="BAND6B"/>
    <s v="ADM"/>
    <s v="Andre.L.Bismara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965818"/>
    <s v="SN_C18965"/>
    <s v="994400531"/>
    <s v="Bisnar"/>
    <s v="Mary Jane"/>
    <s v="X."/>
    <s v="823801173"/>
    <x v="2"/>
    <s v="P3"/>
    <s v="Tower 2"/>
    <x v="2"/>
    <s v="Dale Gentry"/>
    <s v="William Navarro"/>
    <s v=""/>
    <d v="2019-06-17T00:00:00"/>
    <m/>
    <s v="Mary Jane Bisnar/Philippines/Contr/IBM"/>
    <s v="H"/>
    <s v="CONT01"/>
    <s v="ADM"/>
    <s v="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395602709"/>
    <s v="SN_395602"/>
    <s v="994127450"/>
    <s v="Bojja"/>
    <s v="Sudheer"/>
    <s v="B"/>
    <s v="823768944"/>
    <x v="3"/>
    <s v="SA3"/>
    <s v="Tower 2"/>
    <x v="5"/>
    <s v="Robert Wulfert"/>
    <s v="Sajit Sridharan"/>
    <s v="xk314905"/>
    <d v="2013-09-02T00:00:00"/>
    <m/>
    <s v="Sudheer B Bojja/India/IBM"/>
    <s v="H"/>
    <s v="BAND7B"/>
    <s v="ADM"/>
    <s v="Sudheer.Bojj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737U709"/>
    <s v="SN_06737U"/>
    <s v="994634721"/>
    <s v="Bokka"/>
    <s v="Sairama"/>
    <s v="X"/>
    <s v="823800206"/>
    <x v="0"/>
    <s v="P3"/>
    <s v="Tower 2"/>
    <x v="2"/>
    <s v="Dale Gentry"/>
    <s v="Lakshmi Radhakrishnakaimal"/>
    <s v="ju736466"/>
    <d v="2016-09-26T00:00:00"/>
    <m/>
    <s v="Sairama S Bokka/India/IBM"/>
    <s v="H"/>
    <s v="BAND7A"/>
    <s v="ADM"/>
    <s v="Sairama.Bokk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660818"/>
    <s v="SN_C18660"/>
    <s v="994012298"/>
    <s v="Bolano"/>
    <s v="Joshua Judiel"/>
    <s v="R."/>
    <s v="823800473"/>
    <x v="2"/>
    <s v="P3"/>
    <s v="Tower 2"/>
    <x v="7"/>
    <s v="Heather Westerfield"/>
    <s v="Arrian Ordonez"/>
    <s v="km967761"/>
    <d v="2017-05-15T00:00:00"/>
    <m/>
    <s v="Joshua Bolano/Philippines/Contr/IBM"/>
    <s v="M"/>
    <s v="CONT12"/>
    <s v="ADM"/>
    <s v="Joshuajudiel.Bolano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659130709"/>
    <s v="SN_659130"/>
    <s v="994555211"/>
    <s v="Bombhore"/>
    <s v="Pavan"/>
    <s v="K"/>
    <s v="823800443"/>
    <x v="3"/>
    <s v="P1"/>
    <s v="Tower 2"/>
    <x v="0"/>
    <s v="Kiran Padmakumar"/>
    <s v="Muqtar Syed"/>
    <s v="kj840126"/>
    <d v="2017-05-01T00:00:00"/>
    <m/>
    <s v="Pavan K Bombhore/India/IBM"/>
    <s v="H"/>
    <s v="BAND7B"/>
    <s v="ADM"/>
    <s v="Pavan.Bombhore@sprint.com"/>
    <s v="Senior Lead Business Analyst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0115E709"/>
    <s v="SN_00115E"/>
    <s v="994268236"/>
    <s v="Bommala"/>
    <s v="Parimala"/>
    <s v="X"/>
    <s v="823800419"/>
    <x v="3"/>
    <s v="SA3"/>
    <s v="Tower 2"/>
    <x v="2"/>
    <s v="Mohan Kaushik"/>
    <s v="Saswat Mishra"/>
    <s v="vk861276"/>
    <d v="2017-04-11T00:00:00"/>
    <m/>
    <s v="Parimala Bommala/India/IBM"/>
    <s v="H"/>
    <s v="BAND6B"/>
    <s v="ADM"/>
    <s v="Parimala.Bommal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AZ818"/>
    <s v="SN_P101AZ"/>
    <s v="994076997"/>
    <s v="Bondad"/>
    <s v="Rachelle"/>
    <s v="X."/>
    <s v="823801157"/>
    <x v="2"/>
    <s v="P3"/>
    <s v="Tower 2"/>
    <x v="6"/>
    <s v="Asif Islam"/>
    <s v="Wilfredo Dizon"/>
    <s v="ch835527"/>
    <d v="2019-06-07T00:00:00"/>
    <m/>
    <s v="Rachelle Bondad/Philippines/IBM"/>
    <s v="M"/>
    <s v="BAND6B"/>
    <s v="ADM"/>
    <s v="Rachelle.Bondad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0589631"/>
    <s v="SN_000589"/>
    <s v="994447932"/>
    <s v="Borelli"/>
    <s v="Alexandre"/>
    <s v="R"/>
    <s v="823801249"/>
    <x v="1"/>
    <s v="P3"/>
    <s v="Tower 2"/>
    <x v="3"/>
    <s v="Greg Toon"/>
    <s v="Kelsen Rodrigues"/>
    <s v="rd963785"/>
    <d v="2019-09-10T00:00:00"/>
    <m/>
    <s v="Alexandre Borelli/Brazil/IBM"/>
    <s v="H"/>
    <s v="BAND6B"/>
    <s v="IVR"/>
    <s v="Alexandre.Borelli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596631"/>
    <s v="SN_123596"/>
    <s v="994696947"/>
    <s v="Bottura"/>
    <s v="Natalia"/>
    <s v="R"/>
    <s v="823769619"/>
    <x v="1"/>
    <s v="P3"/>
    <s v="Tower 2"/>
    <x v="1"/>
    <s v="Clint Cordry"/>
    <s v="Marcelo Scarazzatti"/>
    <s v="uy181341"/>
    <d v="2014-10-13T00:00:00"/>
    <m/>
    <s v="Natalia Bottura/Brazil/IBM"/>
    <s v="H"/>
    <s v="BAND6A"/>
    <s v="ADM"/>
    <s v="Natalia.Bottura@sprint.com"/>
    <s v="Se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56957631"/>
    <s v="SN_056957"/>
    <s v="994279607"/>
    <s v="Boveloni"/>
    <s v="Flavia"/>
    <s v="E"/>
    <s v="823770067"/>
    <x v="1"/>
    <s v="P1"/>
    <s v="Tower 2"/>
    <x v="3"/>
    <s v="Randy Schulze"/>
    <s v="Roberto Basting"/>
    <s v="hi643543"/>
    <d v="2015-04-06T00:00:00"/>
    <m/>
    <s v="Flavia Elisa Boveloni/Brazil/IBM"/>
    <s v="M"/>
    <s v="BAND6A"/>
    <s v="ADM"/>
    <s v="Flavia.Boveloni@sprint.com"/>
    <s v="Mid-Level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3648L709"/>
    <s v="SN_03648L"/>
    <s v="994574951"/>
    <s v="Boya"/>
    <s v="Nataraj"/>
    <s v="X"/>
    <s v="823768783"/>
    <x v="0"/>
    <s v="P1"/>
    <s v="Tower 2"/>
    <x v="0"/>
    <s v="Kiran Padmakumar"/>
    <s v="Muqtar Syed"/>
    <s v="ez680415"/>
    <d v="2013-05-27T00:00:00"/>
    <m/>
    <s v="Nataraj Boya/India/IBM"/>
    <s v="H"/>
    <s v="BAND6B"/>
    <s v="ADM"/>
    <s v="Nataraj.Boy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9556631"/>
    <s v="SN_069556"/>
    <s v="994296397"/>
    <s v="Bragatti"/>
    <s v="Matheus"/>
    <s v="D"/>
    <s v="823801168"/>
    <x v="1"/>
    <s v="P1"/>
    <s v="Tower 2"/>
    <x v="0"/>
    <s v="Kiran Padmakumar"/>
    <s v="Thiago Lucas"/>
    <s v="px782825"/>
    <d v="2019-06-11T00:00:00"/>
    <m/>
    <s v="Matheus Dorelli1/Brazil/IBM"/>
    <s v="L"/>
    <s v="BAND5"/>
    <s v="ADM"/>
    <s v="Matheus.Bragatti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838420709"/>
    <s v="SN_838420"/>
    <s v="994148392"/>
    <s v="Brahma"/>
    <s v="Sunil"/>
    <s v="X"/>
    <s v="823768467"/>
    <x v="0"/>
    <s v="P3"/>
    <s v="Tower 2"/>
    <x v="1"/>
    <s v="Clint Cordry"/>
    <s v="Sunil Brahma"/>
    <s v="ji902650"/>
    <d v="2012-08-21T00:00:00"/>
    <m/>
    <s v="Sunil Brahma/India/IBM"/>
    <s v="H"/>
    <s v="BAND7B"/>
    <s v="ADM"/>
    <s v="Sunil.Brahma@sprint.com"/>
    <s v="Senior Delivery Manag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LVASB2631"/>
    <s v="SN_LVASB2"/>
    <s v="999407736"/>
    <s v="Braida"/>
    <s v="Gabriel"/>
    <s v="R"/>
    <s v="823769794"/>
    <x v="1"/>
    <s v="P3"/>
    <s v="Tower 2"/>
    <x v="6"/>
    <s v="Asif Islam"/>
    <s v="Marcelo Scarazzatti"/>
    <s v="yy216450"/>
    <d v="2014-12-24T00:00:00"/>
    <m/>
    <s v="Gabriel Rossi Braida/Brazil/Contr/IBM"/>
    <s v="H"/>
    <s v="CONT01"/>
    <s v="ADM"/>
    <s v="Gabriel.Braida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649049897"/>
    <s v="SN_649049"/>
    <s v="999741505"/>
    <s v="Brandon"/>
    <s v="Dewayne"/>
    <s v=""/>
    <s v="649049"/>
    <x v="4"/>
    <s v="SA3"/>
    <s v="Tower 2"/>
    <x v="3"/>
    <s v="Greg Toon"/>
    <s v="Greg Toon"/>
    <s v="bed2562"/>
    <d v="2004-09-16T00:00:00"/>
    <m/>
    <s v="Dewayne E Brandon/Denver/IBM"/>
    <s v="H"/>
    <s v="BAND9"/>
    <s v="IVR"/>
    <s v="Brandon.E.Dewayne@sprint.com"/>
    <s v="Senior Architec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5826631"/>
    <s v="SN_075826"/>
    <s v="994066020"/>
    <s v="Bravo"/>
    <s v="Bruno"/>
    <s v="S"/>
    <s v="823801017"/>
    <x v="1"/>
    <s v="P3"/>
    <s v="Tower 2"/>
    <x v="5"/>
    <s v="Robert Wulfert"/>
    <s v="Roberto Basting"/>
    <s v="vc059066"/>
    <d v="2018-12-18T00:00:00"/>
    <m/>
    <s v="Bruno Bravo/Brazil/IBM"/>
    <s v="H"/>
    <s v="BAND6B"/>
    <s v="ADM"/>
    <s v="Bruno.Brav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788818"/>
    <s v="SN_147788"/>
    <s v="994770475"/>
    <s v="Bravo"/>
    <s v="Monna Erika"/>
    <s v="T."/>
    <s v="823800528"/>
    <x v="2"/>
    <s v="P3"/>
    <s v="Tower 2"/>
    <x v="5"/>
    <s v="Robert Wulfert"/>
    <s v="Hanika Fernandez"/>
    <s v="ko595910"/>
    <d v="2017-06-26T00:00:00"/>
    <m/>
    <s v="Monna Erika Bravo/Philippines/IBM"/>
    <s v="H"/>
    <s v="BAND6B"/>
    <s v="ADM"/>
    <s v="Monnaerika.Brav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787205897"/>
    <s v="SN_787205"/>
    <s v="994169605"/>
    <s v="Brennan"/>
    <s v="Kevin"/>
    <s v=""/>
    <s v="787205"/>
    <x v="4"/>
    <s v="SA3"/>
    <s v="Tower 2"/>
    <x v="3"/>
    <s v="Greg Toon"/>
    <s v="Greg Toon"/>
    <s v="hf307319"/>
    <d v="2004-09-16T00:00:00"/>
    <m/>
    <s v="Kevin Brennan/Middletown/IBM"/>
    <s v="H"/>
    <s v="BAND9"/>
    <s v="IVR"/>
    <s v="Kevin.J.Brennan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8325631"/>
    <s v="SN_118325"/>
    <s v="994694293"/>
    <s v="Brito"/>
    <s v="Jose"/>
    <s v="R"/>
    <s v="823800749"/>
    <x v="1"/>
    <s v="P3"/>
    <s v="Tower 2"/>
    <x v="6"/>
    <s v="Asif Islam"/>
    <s v="Marcos Gialdi"/>
    <s v="ej525185"/>
    <d v="2017-12-20T00:00:00"/>
    <m/>
    <s v="Jose Ricardo Teixeira Brito/Brazil/IBM"/>
    <s v="H"/>
    <s v="BAND6B"/>
    <s v="ADM"/>
    <s v="Jose.Brit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D9158897"/>
    <s v="SN_0D9158"/>
    <s v="999400005"/>
    <s v="Bryson"/>
    <s v="Iester"/>
    <s v=""/>
    <s v="0000D9158"/>
    <x v="4"/>
    <s v="SA3"/>
    <s v="Tower 2"/>
    <x v="3"/>
    <s v="Greg Toon"/>
    <s v="Greg Toon"/>
    <s v="ie400005"/>
    <d v="2004-09-16T00:00:00"/>
    <m/>
    <s v="Iester Bryson/Tampa/IBM"/>
    <s v="M"/>
    <s v="BAND8"/>
    <s v="IVR"/>
    <s v="Iester.Bryson@sprint.com"/>
    <s v="Senior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5540X709"/>
    <s v="SN_05540X"/>
    <s v="994565830"/>
    <s v="Bs"/>
    <s v="Chanthiraprabu"/>
    <s v="X"/>
    <s v="823801029"/>
    <x v="0"/>
    <s v="P1"/>
    <s v="Tower 2"/>
    <x v="3"/>
    <s v="Randy Schulze"/>
    <s v="Muqtar Syed"/>
    <s v="je566861"/>
    <d v="2019-01-01T00:00:00"/>
    <m/>
    <s v="Chanthiraprabu Bs12/India/IBM"/>
    <s v="L"/>
    <s v="BAND6A"/>
    <s v="ADM"/>
    <s v="Chanthiraprabu.Bs@sprint.com"/>
    <s v="Junior Production Support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043105631"/>
    <s v="SN_043105"/>
    <s v="994308245"/>
    <s v="Bufalo"/>
    <s v="Alexander"/>
    <s v="D"/>
    <s v="823800347"/>
    <x v="1"/>
    <s v="P3"/>
    <s v="Tower 2"/>
    <x v="4"/>
    <s v="Todd Kadlac"/>
    <s v="Carlos Monteiro"/>
    <s v="ek923426"/>
    <d v="2017-01-30T00:00:00"/>
    <m/>
    <s v="Alexander Davidson Bufalo/Brazil/IBM"/>
    <s v="M"/>
    <s v="BAND6B"/>
    <s v="ADM"/>
    <s v="Alexander.Bufalol@sprint.com"/>
    <s v="Senior Lead DBA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48213818"/>
    <s v="SN_148213"/>
    <s v="994743116"/>
    <s v="Buico"/>
    <s v="Rociel"/>
    <s v="Casio"/>
    <s v="823800665"/>
    <x v="2"/>
    <s v="P3"/>
    <s v="Tower 2"/>
    <x v="6"/>
    <s v="Asif Islam"/>
    <s v="Wilfredo Dizon"/>
    <s v=""/>
    <d v="2017-10-09T00:00:00"/>
    <m/>
    <s v="Rociel Buico/Philippines/IBM"/>
    <s v="H"/>
    <s v="BAND8"/>
    <s v="ADM"/>
    <s v="Rociel.Buico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GV818"/>
    <s v="SN_P101GV"/>
    <s v="994976641"/>
    <s v="Buscano"/>
    <s v="Ohllysa"/>
    <s v="X."/>
    <s v="823801183"/>
    <x v="2"/>
    <s v="P1"/>
    <s v="Tower 2"/>
    <x v="0"/>
    <s v="Kiran Padmakumar"/>
    <s v="Danilo Estoquia"/>
    <s v="nq540664"/>
    <d v="2019-06-24T00:00:00"/>
    <m/>
    <s v="Ohllysa Buscano/Philippines/IBM"/>
    <s v="L"/>
    <s v="BAND6G"/>
    <s v="ADM"/>
    <s v="Ohllysa.Buscano@sprint.com"/>
    <s v="Junior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P100YY818"/>
    <s v="SN_P100YY"/>
    <s v="994635151"/>
    <s v="Busita"/>
    <s v="Keiven Adrian"/>
    <s v="Docos"/>
    <s v="823800039"/>
    <x v="2"/>
    <s v="P3"/>
    <s v="Tower 2"/>
    <x v="2"/>
    <s v="Mohan Kaushik"/>
    <s v="Wilfredo Dizon"/>
    <s v="sj274842"/>
    <d v="2016-06-13T00:00:00"/>
    <m/>
    <s v="Keiven Adrian Busita/Philippines/IBM"/>
    <s v="M"/>
    <s v="BAND6B"/>
    <s v="ADM"/>
    <s v="Keivenadrian.Busit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8824709"/>
    <s v="SN_028824"/>
    <s v="994884237"/>
    <s v="Byrappa"/>
    <s v="Guddadamallappa"/>
    <s v=""/>
    <s v="823770223"/>
    <x v="0"/>
    <s v="P3"/>
    <s v="Tower 2"/>
    <x v="2"/>
    <s v="Mohan Kaushik"/>
    <s v="Saswat Mishra"/>
    <s v="vc476583"/>
    <d v="2015-06-18T00:00:00"/>
    <m/>
    <s v="Byrappa Guddadamallappa/India/IBM"/>
    <s v="H"/>
    <s v="BAND7B"/>
    <s v="ADM"/>
    <s v="Guddadamallappa.Byrappa@sprint.com"/>
    <s v="Mid-Level Technical Lead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121818"/>
    <s v="SN_136121"/>
    <s v="994492306"/>
    <s v="Cabanilla"/>
    <s v="Nolimer"/>
    <s v="D."/>
    <s v="823800574"/>
    <x v="2"/>
    <s v="P3"/>
    <s v="Tower 2"/>
    <x v="4"/>
    <s v="Todd Kadlac"/>
    <s v="William Navarro"/>
    <s v="hh315335"/>
    <d v="2017-07-31T00:00:00"/>
    <m/>
    <s v="Nolimer D Cabanilla/Philippines/IBM"/>
    <s v="H"/>
    <s v="BAND6B"/>
    <s v="ADM"/>
    <s v="Nolimer.Cabanilla@sprint.com"/>
    <s v="Senior Lead DBA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404818"/>
    <s v="SN_147404"/>
    <s v="994330759"/>
    <s v="Cabasag"/>
    <s v="Andrian James"/>
    <s v="X"/>
    <s v="823769485"/>
    <x v="2"/>
    <s v="P3"/>
    <s v="Tower 2"/>
    <x v="5"/>
    <s v="Robert Wulfert"/>
    <s v="Hanika Fernandez"/>
    <s v="fc846594"/>
    <d v="2014-09-08T00:00:00"/>
    <m/>
    <s v="Andrian James Cabasag/Philippines/IBM"/>
    <s v="M"/>
    <s v="BAND6B"/>
    <s v="ADM"/>
    <s v="Andrianjames.Cabasag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RA2K897"/>
    <s v="SN_C-RA2K"/>
    <s v="994337424"/>
    <s v="Cabello"/>
    <s v="Nimio"/>
    <s v="X"/>
    <s v="823801298"/>
    <x v="5"/>
    <s v="SA3"/>
    <s v="Tower 2"/>
    <x v="5"/>
    <s v="Sumithra Muninarayanappa"/>
    <s v="Aniket Vaidya"/>
    <s v="xv390110"/>
    <d v="2019-11-25T00:00:00"/>
    <m/>
    <s v="Nimio Cabello/US/Contr/IBM"/>
    <s v="H"/>
    <s v="CONT14"/>
    <s v="ADM"/>
    <s v="Nimio.Cabell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4409818"/>
    <s v="SN_124409"/>
    <s v="994889612"/>
    <s v="Cabungcal"/>
    <s v="Dexter"/>
    <s v="E."/>
    <s v="823801063"/>
    <x v="2"/>
    <s v="P3"/>
    <s v="Tower 2"/>
    <x v="5"/>
    <s v="Meredith Leach"/>
    <s v="Lerma Bernal"/>
    <s v="oj369221"/>
    <d v="2019-02-13T00:00:00"/>
    <m/>
    <s v="Dexter E Cabungcal/Philippines/IBM"/>
    <s v="H"/>
    <s v="BAND7A"/>
    <s v="ADM"/>
    <s v="Dexter.Cabungcal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167818"/>
    <s v="SN_136167"/>
    <s v="994327229"/>
    <s v="Cacao"/>
    <s v="Josephine"/>
    <s v="A"/>
    <s v="823800386"/>
    <x v="2"/>
    <s v="P3"/>
    <s v="Tower 2"/>
    <x v="5"/>
    <s v="Robert Wulfert"/>
    <s v="Hanika Fernandez"/>
    <s v="mw288137"/>
    <d v="2017-03-20T00:00:00"/>
    <m/>
    <s v="Josephine A Cacao/Philippines/IBM"/>
    <s v="M"/>
    <s v="BAND6B"/>
    <s v="ADM"/>
    <s v="Josephine.Caca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650818"/>
    <s v="SN_C18650"/>
    <s v="994813709"/>
    <s v="Cadiz"/>
    <s v="Limuel"/>
    <s v="X"/>
    <s v="823800427"/>
    <x v="2"/>
    <s v="P3"/>
    <s v="Tower 2"/>
    <x v="5"/>
    <s v="Meredith Leach"/>
    <s v="Lerma Bernal"/>
    <s v="ts610192"/>
    <d v="2017-04-19T00:00:00"/>
    <m/>
    <s v="Limuel Cadiz/Philippines/Contr/IBM"/>
    <s v="H"/>
    <s v="CONT12"/>
    <s v="ADM"/>
    <s v="Limuel.Cadiz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874818"/>
    <s v="SN_123874"/>
    <s v="994029587"/>
    <s v="Calcena"/>
    <s v="Harry"/>
    <s v="D."/>
    <s v="823800842"/>
    <x v="2"/>
    <s v="P3"/>
    <s v="Tower 2"/>
    <x v="6"/>
    <s v="Asif Islam"/>
    <s v="Wilfredo Dizon"/>
    <s v="wl050909"/>
    <d v="2018-04-18T00:00:00"/>
    <m/>
    <s v="Harry D Calcena/Philippines/IBM"/>
    <s v="H"/>
    <s v="BAND7B"/>
    <s v="ADM"/>
    <s v="Harry.Calcena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879818"/>
    <s v="SN_147879"/>
    <s v="999460663"/>
    <s v="Caldito"/>
    <s v="Lemuel Marc"/>
    <s v="P"/>
    <s v="823769932"/>
    <x v="2"/>
    <s v="P3"/>
    <s v="Tower 2"/>
    <x v="5"/>
    <s v="Meredith Leach"/>
    <s v="Lerma Bernal"/>
    <s v="xg383337"/>
    <d v="2015-01-26T00:00:00"/>
    <m/>
    <s v="Lemuel Marc Caldito/Philippines/IBM"/>
    <s v="H"/>
    <s v="BAND7B"/>
    <s v="ADM"/>
    <s v="Lemuelmarc.Caldito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GS818"/>
    <s v="SN_P101GS"/>
    <s v="994754951"/>
    <s v="Calico"/>
    <s v="Joana"/>
    <s v="R."/>
    <s v="823801184"/>
    <x v="2"/>
    <s v="P1"/>
    <s v="Tower 2"/>
    <x v="0"/>
    <s v="Kiran Padmakumar"/>
    <s v="Danilo Estoquia"/>
    <s v="dc970051"/>
    <d v="2019-06-24T00:00:00"/>
    <m/>
    <s v="Joana Calico/Philippines/IBM"/>
    <s v="L"/>
    <s v="BAND6G"/>
    <s v="ADM"/>
    <s v="Joana.Calico@sprint.com"/>
    <s v="Junior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113431818"/>
    <s v="SN_113431"/>
    <s v="994126468"/>
    <s v="Callos"/>
    <s v="Mervin"/>
    <s v="G."/>
    <s v="823768195"/>
    <x v="2"/>
    <s v="P3"/>
    <s v="Tower 2"/>
    <x v="5"/>
    <s v="Meredith Leach"/>
    <s v="Lerma Bernal"/>
    <s v="lu149403"/>
    <d v="2012-02-24T00:00:00"/>
    <m/>
    <s v="Mervin G Callos/Philippines/IBM"/>
    <s v="H"/>
    <s v="BAND7B"/>
    <s v="ADM"/>
    <s v="Mervin.Callos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210818"/>
    <s v="SN_147210"/>
    <s v="999420010"/>
    <s v="Caloza"/>
    <s v="Maylenne"/>
    <s v="S"/>
    <s v="823769852"/>
    <x v="2"/>
    <s v="P3"/>
    <s v="Tower 2"/>
    <x v="5"/>
    <s v="Robert Wulfert"/>
    <s v="Hanika Fernandez"/>
    <s v="oq007374"/>
    <d v="2015-01-12T00:00:00"/>
    <m/>
    <s v="Maylenne S Caloza/Philippines/IBM"/>
    <s v="M"/>
    <s v="BAND7A"/>
    <s v="ADM"/>
    <s v="Maylenne.Caloza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6B818"/>
    <s v="SN_P1016B"/>
    <s v="994961774"/>
    <s v="Caluag"/>
    <s v="Jayson"/>
    <s v="X."/>
    <s v="823800941"/>
    <x v="2"/>
    <s v="P3"/>
    <s v="Tower 2"/>
    <x v="5"/>
    <s v="Meredith Leach"/>
    <s v="Lerma Bernal"/>
    <s v="ki256047"/>
    <d v="2018-09-10T00:00:00"/>
    <m/>
    <s v="Jayson Caluag/Philippines/IBM"/>
    <s v="M"/>
    <s v="BAND6B"/>
    <s v="ADM"/>
    <s v="Jayson.Caluag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00224818"/>
    <s v="SN_P00224"/>
    <s v="994378554"/>
    <s v="Camacho"/>
    <s v="Jennifer"/>
    <s v="S."/>
    <s v="823800610"/>
    <x v="2"/>
    <s v="P1"/>
    <s v="Tower 2"/>
    <x v="0"/>
    <s v="Kiran Padmakumar"/>
    <s v="Danilo Estoquia"/>
    <s v="gf024269"/>
    <d v="2017-08-21T00:00:00"/>
    <m/>
    <s v="Jennifer Camacho/Philippines/IBM"/>
    <s v="H"/>
    <s v="BAND6B"/>
    <s v="ADM"/>
    <s v="Jennifer.Camacho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C-N9E1897"/>
    <s v="SN_C-N9E1"/>
    <s v="994166758"/>
    <s v="Campbell"/>
    <s v="Brian"/>
    <s v="E"/>
    <s v="823801019"/>
    <x v="5"/>
    <s v="SA3"/>
    <s v="Tower 2"/>
    <x v="2"/>
    <s v="Dale Gentry"/>
    <s v="Dale Gentry"/>
    <s v="fc393758"/>
    <d v="2018-12-17T00:00:00"/>
    <m/>
    <s v="Brian Campbell2/US/Contr/IBM"/>
    <s v="H"/>
    <s v="CONT17"/>
    <s v="ADM"/>
    <s v="Brian.E.Campbell@sprint.com"/>
    <s v="Senior Lead DBA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62167631"/>
    <s v="SN_062167"/>
    <s v="994412199"/>
    <s v="Campos"/>
    <s v="Rayder"/>
    <s v="P"/>
    <s v="823770226"/>
    <x v="1"/>
    <s v="P3"/>
    <s v="Tower 2"/>
    <x v="4"/>
    <s v="Todd Kadlac"/>
    <s v="Carlos Monteiro"/>
    <s v="cr168192"/>
    <d v="2015-06-22T00:00:00"/>
    <m/>
    <s v="Rayder Taumy Pimentel Campos/Brazil/IBM"/>
    <s v="H"/>
    <s v="BAND7B"/>
    <s v="ADM"/>
    <s v="Rayder.Campos@sprint.com"/>
    <s v="Senior Lead DBA"/>
    <n v="69"/>
    <n v="6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2"/>
    <x v="22"/>
    <n v="0"/>
    <n v="0"/>
    <s v="No"/>
    <s v="No"/>
  </r>
  <r>
    <s v="P100JF818"/>
    <s v="SN_P100JF"/>
    <s v="994589193"/>
    <s v="Campos"/>
    <s v="Anna Katrina"/>
    <s v="C"/>
    <s v="823800753"/>
    <x v="2"/>
    <s v="P3"/>
    <s v="Tower 2"/>
    <x v="5"/>
    <s v="Robert Wulfert"/>
    <s v="Hanika Fernandez"/>
    <s v="qi212963"/>
    <d v="2018-01-02T00:00:00"/>
    <m/>
    <s v="Anna Katrina Campos/Philippines/IBM"/>
    <s v="H"/>
    <s v="BAND6B"/>
    <s v="ADM"/>
    <s v="AnnaKatrina.Campo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437818"/>
    <s v="SN_148437"/>
    <s v="999400209"/>
    <s v="Canlas"/>
    <s v="Perry Joy"/>
    <s v="L"/>
    <s v="823769845"/>
    <x v="2"/>
    <s v="P3"/>
    <s v="Tower 2"/>
    <x v="5"/>
    <s v="Robert Wulfert"/>
    <s v="Hanika Fernandez"/>
    <s v="uw460647"/>
    <d v="2015-01-07T00:00:00"/>
    <m/>
    <s v="Pery Joy Canlas/Philippines/IBM"/>
    <s v="H"/>
    <s v="BAND7B"/>
    <s v="ADM"/>
    <s v="Perryjoy.Canla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GE818"/>
    <s v="SN_P101GE"/>
    <s v="994218304"/>
    <s v="Capaciete"/>
    <s v="Kevin"/>
    <s v="X."/>
    <s v="823801178"/>
    <x v="2"/>
    <s v="P3"/>
    <s v="Tower 2"/>
    <x v="5"/>
    <s v="Meredith Leach"/>
    <s v="Lerma Bernal"/>
    <s v=""/>
    <d v="2019-06-24T00:00:00"/>
    <m/>
    <s v="Kevin Capaciete/Philippines/IBM"/>
    <s v="H"/>
    <s v="BAND7A"/>
    <s v="ADM"/>
    <s v="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794818"/>
    <s v="SN_C18794"/>
    <s v="994494724"/>
    <s v="Capale"/>
    <s v="Richard"/>
    <s v="X."/>
    <s v="823800797"/>
    <x v="2"/>
    <s v="P3"/>
    <s v="Tower 2"/>
    <x v="5"/>
    <s v="Meredith Leach"/>
    <s v="Lerma Bernal"/>
    <s v="eh662209"/>
    <d v="2018-02-26T00:00:00"/>
    <m/>
    <s v="Richard Capale/Philippines/Contr/IBM"/>
    <s v="M"/>
    <s v="CONT12"/>
    <s v="ADM"/>
    <s v="Richard.Capale@sprint.com"/>
    <s v="Mid-Level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35321818"/>
    <s v="SN_135321"/>
    <s v="994935012"/>
    <s v="Capili"/>
    <s v="Mark"/>
    <s v="S"/>
    <s v="823769338"/>
    <x v="2"/>
    <s v="P1"/>
    <s v="Tower 2"/>
    <x v="0"/>
    <s v="Kiran Padmakumar"/>
    <s v="Danilo Estoquia"/>
    <s v="ck070678"/>
    <d v="2014-06-06T00:00:00"/>
    <m/>
    <s v="Mark S Capili/Philippines/IBM"/>
    <s v="H"/>
    <s v="BAND6B"/>
    <s v="ADM"/>
    <s v="Mark.Capili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3877818"/>
    <s v="SN_123877"/>
    <s v="994146079"/>
    <s v="Capiral"/>
    <s v="Victorino"/>
    <s v="S."/>
    <s v="823800796"/>
    <x v="2"/>
    <s v="P1"/>
    <s v="Tower 2"/>
    <x v="3"/>
    <s v="Randy Schulze"/>
    <s v="Arrian Ordonez"/>
    <s v="bw362938"/>
    <d v="2018-02-26T00:00:00"/>
    <m/>
    <s v="Victorino S Capiral/Philippines/IBM"/>
    <s v="H"/>
    <s v="BAND7A"/>
    <s v="ADM"/>
    <s v="Victorino.Capiral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HH818"/>
    <s v="SN_P101HH"/>
    <s v="994371338"/>
    <s v="Caranay"/>
    <s v="John"/>
    <s v="Basa"/>
    <s v="823801325"/>
    <x v="2"/>
    <s v="P3"/>
    <s v="Tower 2"/>
    <x v="7"/>
    <s v="Heather Westerfield"/>
    <s v="Arrian Ordonez"/>
    <s v="dx160495"/>
    <d v="2019-01-23T00:00:00"/>
    <m/>
    <s v="John Caranay/Philippines/IBM"/>
    <s v="M"/>
    <s v="BAND6B"/>
    <s v="ADM"/>
    <s v="John.Caranay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6407631"/>
    <s v="SN_076407"/>
    <s v="994443478"/>
    <s v="Cardoso"/>
    <s v="Joao"/>
    <s v="P"/>
    <s v="823766748"/>
    <x v="1"/>
    <s v="P3"/>
    <s v="Tower 2"/>
    <x v="6"/>
    <s v="Asif Islam"/>
    <s v="Marcelo Scarazzatti"/>
    <s v="ig267090"/>
    <d v="2009-10-26T00:00:00"/>
    <m/>
    <s v="Joao Paulo Cardoso/Brazil/Contr/IBM"/>
    <s v="H"/>
    <s v="BAND6A"/>
    <s v="ADM"/>
    <s v="Joao.Cardoso@sprint.com"/>
    <s v="Senior Production Suppor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P02416818"/>
    <s v="SN_P02416"/>
    <s v="994208477"/>
    <s v="Carmona"/>
    <s v="Teoderito"/>
    <s v="B."/>
    <s v="823801188"/>
    <x v="2"/>
    <s v="P1"/>
    <s v="Tower 2"/>
    <x v="0"/>
    <s v="Kiran Padmakumar"/>
    <s v="Danilo Estoquia"/>
    <s v="la260991"/>
    <d v="2019-07-01T00:00:00"/>
    <m/>
    <s v="Teoderito Carmona Jr/Philippines/IBM,"/>
    <s v="H"/>
    <s v="BAND6B"/>
    <s v="ADM"/>
    <s v="Ted.Carmon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LV5RPP631"/>
    <s v="SN_LV5RPP"/>
    <s v="999656891"/>
    <s v="Carvalho"/>
    <s v="Marcelo"/>
    <s v="G"/>
    <s v="823765012"/>
    <x v="1"/>
    <s v="P3"/>
    <s v="Tower 2"/>
    <x v="5"/>
    <s v="Robert Wulfert"/>
    <s v="Roberto Basting"/>
    <s v="ma656891"/>
    <d v="2007-01-08T00:00:00"/>
    <m/>
    <s v="Marcelo Gifoni Carvalho/Brazil/Contr/IBM"/>
    <s v="H"/>
    <s v="CONT01"/>
    <s v="ADM"/>
    <s v="Marcelo.Carvalh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98818"/>
    <s v="SN_P10198"/>
    <s v="994303493"/>
    <s v="Cascante"/>
    <s v="ADRIAN PAULO"/>
    <s v="P."/>
    <s v="823801196"/>
    <x v="2"/>
    <s v="P3"/>
    <s v="Tower 2"/>
    <x v="2"/>
    <s v="Dale Gentry"/>
    <s v="William Navarro"/>
    <s v="vi333475"/>
    <d v="2019-07-08T00:00:00"/>
    <m/>
    <s v="Adrian Paulo Cascante/Philippines/IBM"/>
    <s v="H"/>
    <s v="BAND7A"/>
    <s v="ADM"/>
    <s v="Adrian.Cascante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1713818"/>
    <s v="SN_P01713"/>
    <s v="994516841"/>
    <s v="Cascasan"/>
    <s v="Raymond"/>
    <s v="Bueno"/>
    <s v="823800640"/>
    <x v="2"/>
    <s v="P1"/>
    <s v="Tower 2"/>
    <x v="0"/>
    <s v="Kiran Padmakumar"/>
    <s v="Danilo Estoquia"/>
    <s v="lo537326"/>
    <d v="2017-09-20T00:00:00"/>
    <m/>
    <s v="Raymond B Cascasan/Philippines/IBM"/>
    <s v="H"/>
    <s v="BAND7A"/>
    <s v="ADM"/>
    <s v="raymond.cascasan@sprint.com"/>
    <s v="Senior Developer"/>
    <n v="37"/>
    <n v="3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3"/>
    <x v="23"/>
    <n v="0"/>
    <n v="0"/>
    <s v="No"/>
    <s v="No"/>
  </r>
  <r>
    <s v="LVPY9L781"/>
    <s v="SN_LVPY9L"/>
    <s v="994660162"/>
    <s v="Castillo"/>
    <s v="Daniel"/>
    <s v="C"/>
    <s v="823801232"/>
    <x v="6"/>
    <s v="P3"/>
    <s v="Tower 2"/>
    <x v="3"/>
    <s v="Greg Toon"/>
    <s v="Norma Elizabeth Palomino Zavala"/>
    <s v="ma539197"/>
    <d v="2019-08-19T00:00:00"/>
    <m/>
    <s v="Daniel Contreras Castillo/Mexico/Contr/IBM"/>
    <s v="M"/>
    <s v="CONT09"/>
    <s v="IVR"/>
    <s v="Daniel.C.Castillo@sprint.com"/>
    <s v="Mid-Level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02117818"/>
    <s v="SN_102117"/>
    <s v="994604803"/>
    <s v="Cayas"/>
    <s v="Angelo John"/>
    <s v="M"/>
    <s v="823799960"/>
    <x v="2"/>
    <s v="P1"/>
    <s v="Tower 2"/>
    <x v="0"/>
    <s v="Kiran Padmakumar"/>
    <s v="Danilo Estoquia"/>
    <s v="om774814"/>
    <d v="2016-05-16T00:00:00"/>
    <m/>
    <s v="Angelo John M Cayas/Philippines/IBM"/>
    <s v="H"/>
    <s v="BAND6B"/>
    <s v="ADM"/>
    <s v="Angelojohn.Cayas@sprint.com"/>
    <s v="Senior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P101O6818"/>
    <s v="SN_P101O6"/>
    <s v="994467282"/>
    <s v="Cenal"/>
    <s v="Clifford John"/>
    <s v="X."/>
    <s v="823800475"/>
    <x v="2"/>
    <s v="P1"/>
    <s v="Tower 2"/>
    <x v="0"/>
    <s v="Kiran Padmakumar"/>
    <s v="Danilo Estoquia"/>
    <s v="yg765663"/>
    <d v="2017-05-15T00:00:00"/>
    <m/>
    <s v="Cliford John Cena/Philippines/Contr/IBM,"/>
    <s v="L"/>
    <s v="CONT12"/>
    <s v="ADM"/>
    <s v="Cliffordjohn.Cenal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4121818"/>
    <s v="SN_124121"/>
    <s v="994329411"/>
    <s v="Ceniza"/>
    <s v="Bryan"/>
    <s v="S."/>
    <s v="823800785"/>
    <x v="2"/>
    <s v="P3"/>
    <s v="Tower 2"/>
    <x v="6"/>
    <s v="Asif Islam"/>
    <s v="Wilfredo Dizon"/>
    <s v="tk571547"/>
    <d v="2018-02-19T00:00:00"/>
    <m/>
    <s v="Bryan S Ceniza/Philippines/IBM"/>
    <s v="H"/>
    <s v="BAND7B"/>
    <s v="ADM"/>
    <s v="Bryan.Ceniz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EB818"/>
    <s v="SN_P100EB"/>
    <s v="994979028"/>
    <s v="Cerado"/>
    <s v="Stephanie Anne"/>
    <s v="P"/>
    <s v="823800754"/>
    <x v="2"/>
    <s v="P3"/>
    <s v="Tower 2"/>
    <x v="5"/>
    <s v="Robert Wulfert"/>
    <s v="Hanika Fernandez"/>
    <s v="ts829023"/>
    <d v="2018-01-02T00:00:00"/>
    <m/>
    <s v="Stephanie Anne Cerado/Philippines/IBM"/>
    <s v="M"/>
    <s v="BAND6B"/>
    <s v="ADM"/>
    <s v="StephanieAnne.Cerad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5074631"/>
    <s v="SN_015074"/>
    <s v="994962666"/>
    <s v="Cesar"/>
    <s v="Rafael"/>
    <s v="A"/>
    <s v="823800012"/>
    <x v="1"/>
    <s v="P3"/>
    <s v="Tower 2"/>
    <x v="3"/>
    <s v="Randy Schulze"/>
    <s v="Thiago Lucas"/>
    <s v="cf480905"/>
    <d v="2016-06-06T00:00:00"/>
    <m/>
    <s v="Rafael de Almeida Cesar/Brazil/IBM"/>
    <s v="H"/>
    <s v="BAND6B"/>
    <s v="ADM"/>
    <s v="Rafael.Cesar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AVKFXV709"/>
    <s v="SN_AVKFXV"/>
    <s v="994182113"/>
    <s v="CH"/>
    <s v="Suman"/>
    <s v="X"/>
    <s v="823800006"/>
    <x v="0"/>
    <s v="P3"/>
    <s v="Tower 2"/>
    <x v="1"/>
    <s v="Clint Cordry"/>
    <s v="Sudheer Kurelli"/>
    <s v="oe631422"/>
    <d v="2016-06-01T00:00:00"/>
    <m/>
    <s v="Suman Chiguluri14/India/Contr/IBM"/>
    <s v="H"/>
    <s v="CONT01"/>
    <s v="ADM"/>
    <s v="Suman.Ch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894K709"/>
    <s v="SN_05894K"/>
    <s v="994305025"/>
    <s v="Chada"/>
    <s v="Krishna"/>
    <s v=""/>
    <s v="823770185"/>
    <x v="0"/>
    <s v="P3"/>
    <s v="Tower 2"/>
    <x v="1"/>
    <s v="Clint Cordry"/>
    <s v="Sudheer Kurelli"/>
    <s v="wi591220"/>
    <d v="2015-06-04T00:00:00"/>
    <m/>
    <s v="Krishna Chada/India/IBM"/>
    <s v="H"/>
    <s v="BAND7B"/>
    <s v="ADM"/>
    <s v="Krishna.X.Chada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495J709"/>
    <s v="SN_00495J"/>
    <s v="994444668"/>
    <s v="Chakraborty"/>
    <s v="Abhishek"/>
    <s v="X"/>
    <s v="823767970"/>
    <x v="0"/>
    <s v="P3"/>
    <s v="Tower 2"/>
    <x v="4"/>
    <s v="Todd Kadlac"/>
    <s v="Pichaimani Balasubramanian"/>
    <s v="zz016212"/>
    <d v="2011-07-20T00:00:00"/>
    <m/>
    <s v="Abhishek Chakraborty/India/IBM"/>
    <s v="H"/>
    <s v="BAND7A"/>
    <s v="ADM"/>
    <s v="Abhishek.Chakraborty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4J4577897"/>
    <s v="SN_4J4577"/>
    <s v="999732409"/>
    <s v="Chandramouleeswaran"/>
    <s v="Ganesh"/>
    <s v=""/>
    <s v="823798882"/>
    <x v="4"/>
    <s v="P1"/>
    <s v="Tower 2"/>
    <x v="0"/>
    <s v="Kiran Padmakumar"/>
    <s v="Muqtar Syed"/>
    <s v="gxc8882"/>
    <d v="2004-09-07T00:00:00"/>
    <m/>
    <s v="Ganesh Chandramouleeswaran/US/IBM"/>
    <s v="H"/>
    <s v="BAND8"/>
    <s v="ADM"/>
    <s v="Ganesh.X.Chandramouleeswaran@sprint.com"/>
    <s v="Senior Delivery Manager"/>
    <n v="63"/>
    <n v="6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4"/>
    <x v="24"/>
    <n v="0"/>
    <n v="0"/>
    <s v="No"/>
    <s v="No"/>
  </r>
  <r>
    <s v="03383C709"/>
    <s v="SN_03383C"/>
    <s v="994266149"/>
    <s v="ChandrasekharaReddy"/>
    <s v="Middi"/>
    <s v="X"/>
    <s v="823800026"/>
    <x v="0"/>
    <s v="P3"/>
    <s v="Tower 2"/>
    <x v="5"/>
    <s v="Baseem Sayyed"/>
    <s v="Aniket Vaidya"/>
    <s v="gc192226"/>
    <d v="2016-06-08T00:00:00"/>
    <m/>
    <s v="Middi C Reddy/India/IBM"/>
    <s v="H"/>
    <s v="BAND7A"/>
    <s v="ADM"/>
    <s v="Middi.Chandrasekharareddy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911H709"/>
    <s v="SN_07911H"/>
    <s v="994464352"/>
    <s v="Chandrashekar"/>
    <s v="Sushma"/>
    <s v="N"/>
    <s v="823769341"/>
    <x v="0"/>
    <s v="P3"/>
    <s v="Tower 2"/>
    <x v="6"/>
    <s v="Asif Islam"/>
    <s v="Udaya Rao"/>
    <s v="rq743744"/>
    <d v="2014-06-11T00:00:00"/>
    <m/>
    <s v="Sushma Chandrashekar2/India/IBM"/>
    <s v="H"/>
    <s v="BAND7A"/>
    <s v="ADM"/>
    <s v="Sushma.Chandrashekar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37088709"/>
    <s v="SN_037088"/>
    <s v="994283088"/>
    <s v="Chandwadkar"/>
    <s v="Mokshada"/>
    <s v="X"/>
    <s v="823768313"/>
    <x v="0"/>
    <s v="P3"/>
    <s v="Tower 2"/>
    <x v="2"/>
    <s v="Dale Gentry"/>
    <s v="Lakshmi Radhakrishnakaimal"/>
    <s v="df191081"/>
    <d v="2012-05-14T00:00:00"/>
    <m/>
    <s v="Mokshada Kher/India/IBM"/>
    <s v="H"/>
    <s v="BAND6B"/>
    <s v="ADM"/>
    <s v="Mokshada.Chandwadkar@sprint.com"/>
    <s v="Senior Production Support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6617V709"/>
    <s v="SN_06617V"/>
    <s v="994900532"/>
    <s v="Chaugule"/>
    <s v="Sayali"/>
    <s v="X"/>
    <s v="823800790"/>
    <x v="0"/>
    <s v="P3"/>
    <s v="Tower 2"/>
    <x v="1"/>
    <s v="Clint Cordry"/>
    <s v="Sunil Brahma"/>
    <s v="ln251830"/>
    <d v="2018-02-20T00:00:00"/>
    <m/>
    <s v="Sayali Ingle19/India/IBM"/>
    <s v="M"/>
    <s v="BAND7A"/>
    <s v="ADM"/>
    <s v="Sayali.Chaugule@sprint.com"/>
    <s v="Senior Developer"/>
    <n v="34"/>
    <n v="3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1"/>
    <x v="21"/>
    <n v="0"/>
    <n v="0"/>
    <s v="No"/>
    <s v="No"/>
  </r>
  <r>
    <s v="047637709"/>
    <s v="SN_047637"/>
    <s v="994415194"/>
    <s v="Chikkala"/>
    <s v="Srihari"/>
    <s v="X"/>
    <s v="823767103"/>
    <x v="0"/>
    <s v="P3"/>
    <s v="Tower 2"/>
    <x v="4"/>
    <s v="Todd Kadlac"/>
    <s v="Pichaimani Balasubramanian"/>
    <s v="gl304206"/>
    <d v="2010-06-23T00:00:00"/>
    <m/>
    <s v="Srihari Chikkala1/India/IBM"/>
    <s v="H"/>
    <s v="BAND6B"/>
    <s v="ADM"/>
    <s v="Srihari.Chikkala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3SU709"/>
    <s v="SN_0003SU"/>
    <s v="994655011"/>
    <s v="Chockalingam Pillai"/>
    <s v="Shija"/>
    <s v="X"/>
    <s v="823800987"/>
    <x v="0"/>
    <s v="P3"/>
    <s v="Tower 2"/>
    <x v="2"/>
    <s v="Mohan Kaushik"/>
    <s v="Saswat Mishra"/>
    <s v="pr326109"/>
    <d v="2018-11-09T00:00:00"/>
    <m/>
    <s v="Shija Chockalingam Pillai/India/IBM"/>
    <s v="M"/>
    <s v="BAND7A"/>
    <s v="ADM"/>
    <s v="Shija.ChockalingamPillai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321W709"/>
    <s v="SN_01321W"/>
    <s v="994464263"/>
    <s v="Choudhary"/>
    <s v="Aakanksha"/>
    <s v="X"/>
    <s v="823801177"/>
    <x v="0"/>
    <s v="P3"/>
    <s v="Tower 2"/>
    <x v="6"/>
    <s v="Asif Islam"/>
    <s v="Udaya Rao"/>
    <s v="ro748825"/>
    <d v="2019-06-20T00:00:00"/>
    <m/>
    <s v="Aakanksha Choudhary/India/IBM"/>
    <s v="M"/>
    <s v="BAND6A"/>
    <s v="ADM"/>
    <s v="Aakanksha.Choudhary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379I709"/>
    <s v="SN_00379I"/>
    <s v="994884190"/>
    <s v="Choudhary"/>
    <s v="Vaibhav"/>
    <s v="X"/>
    <s v="823766572"/>
    <x v="0"/>
    <s v="P3"/>
    <s v="Tower 2"/>
    <x v="2"/>
    <s v="Mohan Kaushik"/>
    <s v="Saswat Mishra"/>
    <s v="ba173201"/>
    <d v="2009-05-11T00:00:00"/>
    <m/>
    <s v="Vaibhav A Choudhary/India/IBM"/>
    <s v="H"/>
    <s v="BAND7B"/>
    <s v="ADM"/>
    <s v="Vaibhav.Choudhary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5DT709"/>
    <s v="SN_0005DT"/>
    <s v="994654418"/>
    <s v="Chowdareddy"/>
    <s v="Anusha"/>
    <s v="X"/>
    <s v="823801124"/>
    <x v="0"/>
    <s v="P1"/>
    <s v="Tower 2"/>
    <x v="3"/>
    <s v="Randy Schulze"/>
    <s v="Muqtar Syed"/>
    <s v="xz376781"/>
    <d v="2019-05-10T00:00:00"/>
    <m/>
    <s v="Anusha C1/India/IBM"/>
    <s v="M"/>
    <s v="BAND6B"/>
    <s v="ADM"/>
    <s v="Anusha.Chowdareddy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8849709"/>
    <s v="SN_098849"/>
    <s v="994890027"/>
    <s v="Chukkambotla"/>
    <s v="Krishna Chaitanya"/>
    <s v="X"/>
    <s v="823768712"/>
    <x v="0"/>
    <s v="P3"/>
    <s v="Tower 2"/>
    <x v="3"/>
    <s v="Randy Schulze"/>
    <s v="Muqtar Syed"/>
    <s v="wy035018"/>
    <d v="2013-03-25T00:00:00"/>
    <m/>
    <s v="Krishna C12/India/IBM"/>
    <s v="H"/>
    <s v="BAND7A"/>
    <s v="ADM"/>
    <s v="Krishnachaitanya.Chukkambotla@sprint.com"/>
    <s v="Senior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136002818"/>
    <s v="SN_136002"/>
    <s v="994711733"/>
    <s v="Clemente"/>
    <s v="Rose Anne"/>
    <s v="P."/>
    <s v="823801326"/>
    <x v="2"/>
    <s v="P1"/>
    <s v="Tower 2"/>
    <x v="0"/>
    <s v="Kiran Padmakumar"/>
    <s v="Danilo Estoquia"/>
    <s v=""/>
    <d v="2020-01-27T00:00:00"/>
    <m/>
    <s v="Rose Anne P Clemente/Philippines/IBM"/>
    <s v="H"/>
    <s v="BAND6B"/>
    <s v="ADM"/>
    <s v="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67E6709"/>
    <s v="SN_0667E6"/>
    <s v="994876054"/>
    <s v="CN"/>
    <s v="Shashank"/>
    <s v="X"/>
    <s v="823800874"/>
    <x v="0"/>
    <s v="P3"/>
    <s v="Tower 2"/>
    <x v="2"/>
    <s v="Mohan Kaushik"/>
    <s v="Saswat Mishra"/>
    <s v="rf846934"/>
    <d v="2018-06-01T00:00:00"/>
    <m/>
    <s v="Shashank C N15/India/IBM"/>
    <s v="L"/>
    <s v="BAND6A"/>
    <s v="ADM"/>
    <s v="Shashank.Cn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9559631"/>
    <s v="SN_099559"/>
    <s v="999460058"/>
    <s v="Colella"/>
    <s v="Silvia"/>
    <s v="R"/>
    <s v="823765696"/>
    <x v="1"/>
    <s v="P3"/>
    <s v="Tower 2"/>
    <x v="6"/>
    <s v="Asif Islam"/>
    <s v="Marcelo Scarazzatti"/>
    <s v="si460058"/>
    <d v="2007-09-17T00:00:00"/>
    <m/>
    <s v="Silvia Regina Leme Colella/Brazil/IBM"/>
    <s v="H"/>
    <s v="BAND7A"/>
    <s v="ADM"/>
    <s v="Silvia.Colella@sprint.com"/>
    <s v="Senior Configuration Manag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LVGTJJ631"/>
    <s v="SN_LVGTJJ"/>
    <s v="994680811"/>
    <s v="Conceicao"/>
    <s v="Renato"/>
    <s v="D"/>
    <s v="823769449"/>
    <x v="1"/>
    <s v="P3"/>
    <s v="Tower 2"/>
    <x v="5"/>
    <s v="Robert Wulfert"/>
    <s v="Roberto Basting"/>
    <s v="tn461265"/>
    <d v="2014-08-18T00:00:00"/>
    <m/>
    <s v="Renato Dinhani Conceicao/Brazil/Contr/IBM"/>
    <s v="H"/>
    <s v="CONT02"/>
    <s v="ADM"/>
    <s v="Renato.Conceicao@sprint.com"/>
    <s v="Senior Developer"/>
    <n v="60"/>
    <n v="6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5"/>
    <x v="25"/>
    <n v="0"/>
    <n v="0"/>
    <s v="No"/>
    <s v="No"/>
  </r>
  <r>
    <s v="X91949818"/>
    <s v="SN_X91949"/>
    <s v="994880645"/>
    <s v="Cordova"/>
    <s v="Raymund"/>
    <s v="X."/>
    <s v="823801095"/>
    <x v="2"/>
    <s v="P3"/>
    <s v="Tower 2"/>
    <x v="6"/>
    <s v="Asif Islam"/>
    <s v="Wilfredo Dizon"/>
    <s v=""/>
    <d v="2019-04-01T00:00:00"/>
    <m/>
    <s v="Raymund J Cordova/Philippines/IBM"/>
    <s v="H"/>
    <s v="BAND7B"/>
    <s v="ADM"/>
    <s v="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D8943897"/>
    <s v="SN_1D8943"/>
    <s v="994219793"/>
    <s v="Cordry"/>
    <s v="Clint"/>
    <s v="G"/>
    <s v="823720044"/>
    <x v="4"/>
    <s v="SA3"/>
    <s v="Tower 2"/>
    <x v="1"/>
    <s v="Clint Cordry"/>
    <s v="James Staffieri"/>
    <s v="io707982"/>
    <d v="2004-09-16T00:00:00"/>
    <m/>
    <s v="Clint Cordry/Kansas City/IBM"/>
    <s v="H"/>
    <s v="BAND8"/>
    <s v="ADM"/>
    <s v="clint.cordry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7361631"/>
    <s v="SN_097361"/>
    <s v="994811498"/>
    <s v="Correa"/>
    <s v="Alexandel"/>
    <s v="Goncalves"/>
    <s v="823799976"/>
    <x v="1"/>
    <s v="P1"/>
    <s v="Tower 2"/>
    <x v="0"/>
    <s v="Kiran Padmakumar"/>
    <s v="Thiago Lucas"/>
    <s v="yk486130"/>
    <d v="2016-05-23T00:00:00"/>
    <m/>
    <s v="Alexandel Goncalves Correa/Brazil/IBM"/>
    <s v="H"/>
    <s v="BAND7B"/>
    <s v="ADM"/>
    <s v="Alexandel.Correa@sprint.com"/>
    <s v="Senior Lead Business Analys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117839631"/>
    <s v="SN_117839"/>
    <s v="994567954"/>
    <s v="Correa"/>
    <s v="Joao"/>
    <s v="T"/>
    <s v="823768254"/>
    <x v="1"/>
    <s v="P3"/>
    <s v="Tower 2"/>
    <x v="6"/>
    <s v="Asif Islam"/>
    <s v="Marcos Gialdi"/>
    <s v="gq712809"/>
    <d v="2012-04-09T00:00:00"/>
    <m/>
    <s v="Joao Paulo Torres Correa/Brazil/IBM"/>
    <s v="H"/>
    <s v="BAND7A"/>
    <s v="ADM"/>
    <s v="JP.Correa@sprint.com"/>
    <s v="Senior Production Suppor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01092631"/>
    <s v="SN_001092"/>
    <s v="994609616"/>
    <s v="Costa"/>
    <s v="Kayo"/>
    <s v="Goncalves"/>
    <s v="823801210"/>
    <x v="1"/>
    <s v="P1"/>
    <s v="Tower 2"/>
    <x v="3"/>
    <s v="Randy Schulze"/>
    <s v="Roberto Basting"/>
    <s v="rk806219"/>
    <d v="2019-07-17T00:00:00"/>
    <m/>
    <s v="Kayo Lourenco Goncalves da Costa2/Brazil/IBM"/>
    <s v="H"/>
    <s v="BAND5"/>
    <s v="ADM"/>
    <s v="kayo.costa@sprint.com"/>
    <s v="Ju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7975A631"/>
    <s v="SN_07975A"/>
    <s v="994877179"/>
    <s v="Costa"/>
    <s v="Marllon"/>
    <s v="S"/>
    <s v="823801176"/>
    <x v="1"/>
    <s v="P3"/>
    <s v="Tower 2"/>
    <x v="5"/>
    <s v="Robert Wulfert"/>
    <s v="Roberto Basting"/>
    <s v="sa903898"/>
    <d v="2019-06-18T00:00:00"/>
    <m/>
    <s v="Marllon dos Santos Costa/Brazil/IBM"/>
    <s v="M"/>
    <s v="BAND6B"/>
    <s v="ADM"/>
    <s v="Marllon.Cost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256818"/>
    <s v="SN_147256"/>
    <s v="994566179"/>
    <s v="Creo"/>
    <s v="Jeff Christopher"/>
    <s v="B"/>
    <s v="823800302"/>
    <x v="2"/>
    <s v="P3"/>
    <s v="Tower 2"/>
    <x v="3"/>
    <s v="Greg Toon"/>
    <s v="Danilo Estoquia"/>
    <s v="de207906"/>
    <d v="2016-12-05T00:00:00"/>
    <m/>
    <s v="Jeff Christopher B Creo/Philippines/IBM"/>
    <s v="H"/>
    <s v="BAND6B"/>
    <s v="IVR"/>
    <s v="Jeffchristopher.Cre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4069631"/>
    <s v="SN_014069"/>
    <s v="994766899"/>
    <s v="Creste"/>
    <s v="Guilherme"/>
    <s v="A"/>
    <s v="823767566"/>
    <x v="1"/>
    <s v="P3"/>
    <s v="Tower 2"/>
    <x v="3"/>
    <s v="Randy Schulze"/>
    <s v="Thiago Lucas"/>
    <s v="ex977144"/>
    <d v="2011-01-17T00:00:00"/>
    <m/>
    <s v="Guilherme de Almeida Silva Creste/Brazil/Contr/IBM"/>
    <s v="H"/>
    <s v="BAND7A"/>
    <s v="ADM"/>
    <s v="Guilherme.A.Creste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12605631"/>
    <s v="SN_112605"/>
    <s v="994151039"/>
    <s v="Crisanto"/>
    <s v="Jessica"/>
    <s v="G"/>
    <s v="823769615"/>
    <x v="1"/>
    <s v="P1"/>
    <s v="Tower 2"/>
    <x v="0"/>
    <s v="Kiran Padmakumar"/>
    <s v="Thiago Lucas"/>
    <s v="yv497916"/>
    <d v="2014-10-09T00:00:00"/>
    <m/>
    <s v="Jessica Gomes Crisanto/Brazil/IBM"/>
    <s v="H"/>
    <s v="BAND6B"/>
    <s v="ADM"/>
    <s v="Jessica.Crisanto@sprint.com"/>
    <s v="Senior Test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P100XZ818"/>
    <s v="SN_P100XZ"/>
    <s v="994569294"/>
    <s v="Cruz"/>
    <s v="Carlo"/>
    <s v="R"/>
    <s v="823769996"/>
    <x v="2"/>
    <s v="P3"/>
    <s v="Tower 2"/>
    <x v="3"/>
    <s v="Greg Toon"/>
    <s v="Danilo Estoquia"/>
    <s v="lr765590"/>
    <d v="2015-02-23T00:00:00"/>
    <m/>
    <s v="Carlo R. Cruz/Philippines/IBM"/>
    <s v="L"/>
    <s v="BAND7B"/>
    <s v="IVR"/>
    <s v="Carlo.Cruz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4372818"/>
    <s v="SN_124372"/>
    <s v="994491500"/>
    <s v="Cruz"/>
    <s v="Daisy"/>
    <s v="R"/>
    <s v="823768578"/>
    <x v="2"/>
    <s v="P3"/>
    <s v="Tower 2"/>
    <x v="5"/>
    <s v="Robert Wulfert"/>
    <s v="Hanika Fernandez"/>
    <s v="pt521726"/>
    <d v="2012-11-28T00:00:00"/>
    <m/>
    <s v="Daisy R Cruz/Philippines/IBM"/>
    <s v="H"/>
    <s v="BAND7A"/>
    <s v="ADM"/>
    <s v="Daisy.Cruz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874818"/>
    <s v="SN_C18874"/>
    <s v="994214218"/>
    <s v="Cruz"/>
    <s v="David Lance"/>
    <s v="X."/>
    <s v="823800956"/>
    <x v="2"/>
    <s v="P3"/>
    <s v="Tower 2"/>
    <x v="5"/>
    <s v="Meredith Leach"/>
    <s v="Lerma Bernal"/>
    <s v="ep009460"/>
    <d v="2018-09-24T00:00:00"/>
    <m/>
    <s v="David Lance Cruz/Philippines/Contr/IBM"/>
    <s v="M"/>
    <s v="CONT12"/>
    <s v="ADM"/>
    <s v="Davidlance.Cruz@sprint.com"/>
    <s v="Mid-Level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13009818"/>
    <s v="SN_113009"/>
    <s v="994971230"/>
    <s v="Cruz"/>
    <s v="Edgardo"/>
    <s v="E."/>
    <s v="823800730"/>
    <x v="2"/>
    <s v="P3"/>
    <s v="Tower 2"/>
    <x v="2"/>
    <s v="Dale Gentry"/>
    <s v="William Navarro"/>
    <s v="vt648227"/>
    <d v="2017-12-04T00:00:00"/>
    <m/>
    <s v="Edgardo Cruz/Philippines/IBM"/>
    <s v="H"/>
    <s v="BAND7A"/>
    <s v="ADM"/>
    <s v="Edgardo.Cruz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232B631"/>
    <s v="SN_08232B"/>
    <s v="994313198"/>
    <s v="Cruz"/>
    <s v="Felipe"/>
    <s v="R"/>
    <s v="823800140"/>
    <x v="1"/>
    <s v="P3"/>
    <s v="Tower 2"/>
    <x v="3"/>
    <s v="Greg Toon"/>
    <s v="Kelsen Rodrigues"/>
    <s v="ax505946"/>
    <d v="2016-08-08T00:00:00"/>
    <m/>
    <s v="Felipe Rafael da Cruz/Brazil/IBM"/>
    <s v="L"/>
    <s v="BAND6B"/>
    <s v="IVR"/>
    <s v="Felipe.Cruz@sprint.com"/>
    <s v="Senior Developer"/>
    <n v="80"/>
    <n v="40"/>
    <n v="40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6"/>
    <x v="1"/>
    <n v="40"/>
    <n v="0"/>
    <s v="Yes"/>
    <s v="No"/>
  </r>
  <r>
    <s v="018354631"/>
    <s v="SN_018354"/>
    <s v="994706460"/>
    <s v="Cruz"/>
    <s v="Marcos"/>
    <s v="P"/>
    <s v="823800077"/>
    <x v="1"/>
    <s v="P3"/>
    <s v="Tower 2"/>
    <x v="6"/>
    <s v="Asif Islam"/>
    <s v="Marcos Gialdi"/>
    <s v="uu694925"/>
    <d v="2016-07-05T00:00:00"/>
    <m/>
    <s v="Marcos P da Cruz/Brazil/IBM"/>
    <s v="H"/>
    <s v="BAND6B"/>
    <s v="ADM"/>
    <s v="Marcos.Cruz@sprint.com"/>
    <s v="Senior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P101BJ818"/>
    <s v="SN_P101BJ"/>
    <s v="994683061"/>
    <s v="Cruz"/>
    <s v="Rosanno"/>
    <s v="X."/>
    <s v="823801065"/>
    <x v="2"/>
    <s v="P3"/>
    <s v="Tower 2"/>
    <x v="5"/>
    <s v="Meredith Leach"/>
    <s v="Lerma Bernal"/>
    <s v="kq851389"/>
    <d v="2019-02-18T00:00:00"/>
    <m/>
    <s v="Rosanno Cruz Ii/Philippines/IBM"/>
    <s v="M"/>
    <s v="BAND6B"/>
    <s v="ADM"/>
    <s v="Rosanno.Cruz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385818"/>
    <s v="SN_136385"/>
    <s v="994456090"/>
    <s v="Cruz"/>
    <s v="Stephen John"/>
    <s v="B"/>
    <s v="823769084"/>
    <x v="2"/>
    <s v="P1"/>
    <s v="Tower 2"/>
    <x v="3"/>
    <s v="Randy Schulze"/>
    <s v="Arrian Ordonez"/>
    <s v="yr971123"/>
    <d v="2013-11-21T00:00:00"/>
    <m/>
    <s v="Stephen John B Cruz/Philippines/IBM"/>
    <s v="H"/>
    <s v="BAND6B"/>
    <s v="ADM"/>
    <s v="Stephenjohn.Cruz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6596818"/>
    <s v="SN_136596"/>
    <s v="994312313"/>
    <s v="Cuales"/>
    <s v="Joanne Rachell"/>
    <s v="C"/>
    <s v="823770128"/>
    <x v="2"/>
    <s v="P3"/>
    <s v="Tower 2"/>
    <x v="6"/>
    <s v="Asif Islam"/>
    <s v="Wilfredo Dizon"/>
    <s v="uy941243"/>
    <d v="2015-05-04T00:00:00"/>
    <m/>
    <s v="Joanne Rachelle C Cuales/Philippines/IBM"/>
    <s v="M"/>
    <s v="BAND6B"/>
    <s v="ADM"/>
    <s v="Joanne.Cuales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9K818"/>
    <s v="SN_P1019K"/>
    <s v="994998736"/>
    <s v="Cuasay"/>
    <s v="Leomar Jr."/>
    <s v="B."/>
    <s v="823801156"/>
    <x v="2"/>
    <s v="P3"/>
    <s v="Tower 2"/>
    <x v="5"/>
    <s v="Robert Wulfert"/>
    <s v="Hanika Fernandez"/>
    <s v="dg819515"/>
    <d v="2019-06-05T00:00:00"/>
    <m/>
    <s v="Leomar Cuasay Jr/Philippines/IBM"/>
    <s v="M"/>
    <s v="BAND6B"/>
    <s v="ADM"/>
    <s v="Leomar.Cuasay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027818"/>
    <s v="SN_148027"/>
    <s v="994050940"/>
    <s v="Cullamco"/>
    <s v="Candy"/>
    <s v="D"/>
    <s v="823800404"/>
    <x v="2"/>
    <s v="P3"/>
    <s v="Tower 2"/>
    <x v="2"/>
    <s v="Dale Gentry"/>
    <s v="William Navarro"/>
    <s v="nq816509"/>
    <d v="2017-04-03T00:00:00"/>
    <m/>
    <s v="Candy Cullamco/Philippines/IBM"/>
    <s v="M"/>
    <s v="BAND6A"/>
    <s v="ADM"/>
    <s v="Candy.Cullamco@sprint.com"/>
    <s v="Mid-Level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P00560818"/>
    <s v="SN_P00560"/>
    <s v="994063036"/>
    <s v="Custodio"/>
    <s v="Daniel"/>
    <s v="S"/>
    <s v="823800322"/>
    <x v="2"/>
    <s v="P3"/>
    <s v="Tower 2"/>
    <x v="6"/>
    <s v="Asif Islam"/>
    <s v="Wilfredo Dizon"/>
    <s v="wr382203"/>
    <d v="2017-01-09T00:00:00"/>
    <m/>
    <s v="Daniel Custodio/Philippines/IBM"/>
    <s v="H"/>
    <s v="BAND7B"/>
    <s v="ADM"/>
    <s v="Daniel.Custodi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FF818"/>
    <s v="SN_P101FF"/>
    <s v="994725069"/>
    <s v="Dabandan"/>
    <s v="Sherry Rose"/>
    <s v="O."/>
    <s v="823801165"/>
    <x v="2"/>
    <s v="P3"/>
    <s v="Tower 2"/>
    <x v="2"/>
    <s v="Dale Gentry"/>
    <s v="William Navarro"/>
    <s v="pd690651"/>
    <d v="2019-06-10T00:00:00"/>
    <m/>
    <s v="Sherry Rose Dabandan/Philippines/IBM"/>
    <s v="M"/>
    <s v="BAND6B"/>
    <s v="ADM"/>
    <s v="Sherryrose.Dabandan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2J3241897"/>
    <s v="SN_2J3241"/>
    <s v="994725542"/>
    <s v="Daddala"/>
    <s v="Chandrababu"/>
    <s v="N"/>
    <s v="823769131"/>
    <x v="4"/>
    <s v="P1"/>
    <s v="Tower 2"/>
    <x v="0"/>
    <s v="Kiran Padmakumar"/>
    <s v="Kiran Padmakumar"/>
    <s v="an250228"/>
    <d v="2014-01-01T00:00:00"/>
    <m/>
    <s v="Chandrababu Daddala1/US/IBM"/>
    <s v="H"/>
    <s v="BAND7"/>
    <s v="ADM"/>
    <s v="Chandrababu.Daddala@sprint.com"/>
    <s v="Senior Technical Lead"/>
    <n v="62"/>
    <n v="6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7"/>
    <x v="26"/>
    <n v="0"/>
    <n v="0"/>
    <s v="No"/>
    <s v="No"/>
  </r>
  <r>
    <s v="122979631"/>
    <s v="SN_122979"/>
    <s v="994964451"/>
    <s v="Dainez"/>
    <s v="Barbara"/>
    <s v="C"/>
    <s v="823800746"/>
    <x v="1"/>
    <s v="P3"/>
    <s v="Tower 2"/>
    <x v="7"/>
    <s v="Heather Westerfield"/>
    <s v="Thiago Lucas"/>
    <s v="am123434"/>
    <d v="2017-12-18T00:00:00"/>
    <m/>
    <s v="Barbara Cristina Dainez/Brazil/IBM"/>
    <s v="M"/>
    <s v="BAND6A"/>
    <s v="ADM"/>
    <s v="Barbara.Dainez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345631"/>
    <s v="SN_001345"/>
    <s v="994394953"/>
    <s v="Dalessandro"/>
    <s v="Tomas"/>
    <s v="M"/>
    <s v="823801251"/>
    <x v="1"/>
    <s v="P3"/>
    <s v="Tower 2"/>
    <x v="7"/>
    <s v="Heather Westerfield"/>
    <s v="Thiago Lucas"/>
    <s v="by117221"/>
    <d v="2019-09-10T00:00:00"/>
    <m/>
    <s v="Tomas Moreira D Alessandro/Brazil/IBM"/>
    <s v="L"/>
    <s v="BAND5"/>
    <s v="ADM"/>
    <s v="Tomas.Dalessandro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32C6709"/>
    <s v="SN_0232C6"/>
    <s v="994804768"/>
    <s v="Daluvai"/>
    <s v="Radha"/>
    <s v="R"/>
    <s v="823800579"/>
    <x v="0"/>
    <s v="P3"/>
    <s v="Tower 2"/>
    <x v="5"/>
    <s v="Robert Wulfert"/>
    <s v="Ajay Mukhopadhyay"/>
    <s v="hp862762"/>
    <d v="2017-08-01T00:00:00"/>
    <m/>
    <s v="Radha R Daluvai/India/IBM"/>
    <s v="M"/>
    <s v="BAND7A"/>
    <s v="ADM"/>
    <s v="Radha.Daluvai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004OB709"/>
    <s v="SN_0004OB"/>
    <s v="994422022"/>
    <s v="Dandamudi"/>
    <s v="Sri Kiran"/>
    <s v="X"/>
    <s v="823800989"/>
    <x v="0"/>
    <s v="P3"/>
    <s v="Tower 2"/>
    <x v="1"/>
    <s v="Clint Cordry"/>
    <s v="Sudheer Ayuthu"/>
    <s v="fl782625"/>
    <d v="2018-11-12T00:00:00"/>
    <m/>
    <s v="Dandamudi Sri Kiran/India/IBM"/>
    <s v="L"/>
    <s v="BAND6A"/>
    <s v="ADM"/>
    <s v="SriKiran.Dandamudi@sprint.com"/>
    <s v="Ju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09F8709"/>
    <s v="SN_0409F8"/>
    <s v="994619727"/>
    <s v="Das"/>
    <s v="Arunava"/>
    <s v="X"/>
    <s v="823801288"/>
    <x v="0"/>
    <s v="P1"/>
    <s v="Tower 2"/>
    <x v="0"/>
    <s v="Kiran Padmakumar"/>
    <s v="Muqtar Syed"/>
    <s v="xa917436"/>
    <d v="2019-11-04T00:00:00"/>
    <m/>
    <s v="Arunava Das02/India/IBM"/>
    <s v="L"/>
    <s v="BAND6A"/>
    <s v="ADM"/>
    <s v="Arunava.Das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80116709"/>
    <s v="SN_080116"/>
    <s v="994299756"/>
    <s v="Das"/>
    <s v="Prasanta"/>
    <s v="X"/>
    <s v="823767805"/>
    <x v="0"/>
    <s v="P3"/>
    <s v="Tower 2"/>
    <x v="1"/>
    <s v="Clint Cordry"/>
    <s v="Sunil Brahma"/>
    <s v="tw719046"/>
    <d v="2011-05-09T00:00:00"/>
    <m/>
    <s v="Prasanta K Das1/India/IBM"/>
    <s v="H"/>
    <s v="BAND7B"/>
    <s v="ADM"/>
    <s v="Prasanta.Da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349R709"/>
    <s v="SN_04349R"/>
    <s v="994868412"/>
    <s v="Das"/>
    <s v="Amrita"/>
    <s v="X"/>
    <s v="823800432"/>
    <x v="0"/>
    <s v="P1"/>
    <s v="Tower 2"/>
    <x v="0"/>
    <s v="Kiran Padmakumar"/>
    <s v="Muqtar Syed"/>
    <s v="as088333"/>
    <d v="2017-04-24T00:00:00"/>
    <m/>
    <s v="Amrita Das12/India/IBM"/>
    <s v="H"/>
    <s v="BAND7A"/>
    <s v="ADM"/>
    <s v="Amrita.Das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4586709"/>
    <s v="SN_004586"/>
    <s v="994381933"/>
    <s v="Dash"/>
    <s v="Mamata"/>
    <s v=""/>
    <s v="823770208"/>
    <x v="0"/>
    <s v="P3"/>
    <s v="Tower 2"/>
    <x v="2"/>
    <s v="Mohan Kaushik"/>
    <s v="Saswat Mishra"/>
    <s v="ri579336"/>
    <d v="2015-06-15T00:00:00"/>
    <m/>
    <s v="Mamata Dash/India/IBM"/>
    <s v="H"/>
    <s v="BAND7A"/>
    <s v="ADM"/>
    <s v="Mamata.Dash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KN26709"/>
    <s v="SN_AVKN26"/>
    <s v="994220572"/>
    <s v="Dash"/>
    <s v="Santosh"/>
    <s v="Kumar"/>
    <s v="823800089"/>
    <x v="0"/>
    <s v="P3"/>
    <s v="Tower 2"/>
    <x v="5"/>
    <s v="Baseem Sayyed"/>
    <s v="Ajay Mukhopadhyay"/>
    <s v="iq307854"/>
    <d v="2016-07-15T00:00:00"/>
    <m/>
    <s v="Santosh Kumar Dash 3/India/Contr/IBM"/>
    <s v="M"/>
    <s v="CONT01"/>
    <s v="ADM"/>
    <s v="Santosh.Dash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0081818"/>
    <s v="SN_P00081"/>
    <s v="994636583"/>
    <s v="Dato"/>
    <s v="Gus Vincent"/>
    <s v="X."/>
    <s v="823801050"/>
    <x v="2"/>
    <s v="P3"/>
    <s v="Tower 2"/>
    <x v="4"/>
    <s v="Todd Kadlac"/>
    <s v="William Navarro"/>
    <s v="vh116865"/>
    <d v="2019-01-21T00:00:00"/>
    <m/>
    <s v="Gus Vincent Dato/Philippines/IBM"/>
    <s v="H"/>
    <s v="BAND7B"/>
    <s v="ADM"/>
    <s v="Gus.Dato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486818"/>
    <s v="SN_136486"/>
    <s v="994351664"/>
    <s v="Daulat"/>
    <s v="Lian Jenel"/>
    <s v="T"/>
    <s v="823769022"/>
    <x v="2"/>
    <s v="P3"/>
    <s v="Tower 2"/>
    <x v="4"/>
    <s v="Todd Kadlac"/>
    <s v="William Navarro"/>
    <s v="qz533899"/>
    <d v="2013-10-28T00:00:00"/>
    <m/>
    <s v="Lian Jenel T Daulat/Philippines/IBM"/>
    <s v="M"/>
    <s v="BAND6A"/>
    <s v="ADM"/>
    <s v="Lianjenel.Daulat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6V818"/>
    <s v="SN_P1016V"/>
    <s v="994116778"/>
    <s v="Dawat"/>
    <s v="Dominic"/>
    <s v="X."/>
    <s v="823800948"/>
    <x v="2"/>
    <s v="P3"/>
    <s v="Tower 2"/>
    <x v="5"/>
    <s v="Meredith Leach"/>
    <s v="Lerma Bernal"/>
    <s v="hm784262"/>
    <d v="2018-09-17T00:00:00"/>
    <m/>
    <s v="Dominic Dawat/Philippines/IBM"/>
    <s v="H"/>
    <s v="BAND7A"/>
    <s v="ADM"/>
    <s v="Dominic.Dawat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6B818"/>
    <s v="SN_P1006B"/>
    <s v="994552618"/>
    <s v="Day-yo"/>
    <s v="Helen Grace"/>
    <s v="X."/>
    <s v="823801043"/>
    <x v="2"/>
    <s v="P3"/>
    <s v="Tower 2"/>
    <x v="5"/>
    <s v="Robert Wulfert"/>
    <s v="Hanika Fernandez"/>
    <s v=""/>
    <d v="2019-01-14T00:00:00"/>
    <m/>
    <s v="Helen Grace Day Yo/Philippines/IBM"/>
    <s v="M"/>
    <s v="BAND6B"/>
    <s v="ADM"/>
    <s v="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959818"/>
    <s v="SN_C18959"/>
    <s v="994602188"/>
    <s v="De Castro"/>
    <s v="Gian"/>
    <s v="X."/>
    <s v="823801135"/>
    <x v="2"/>
    <s v="P3"/>
    <s v="Tower 2"/>
    <x v="4"/>
    <s v="Todd Kadlac"/>
    <s v="William Navarro"/>
    <s v="cv433847"/>
    <d v="2019-05-27T00:00:00"/>
    <m/>
    <s v="Gian De Castro/Philippines/Contr/IBM"/>
    <s v="L"/>
    <s v="CONT11"/>
    <s v="ADM"/>
    <s v="Gian.Decastro@sprint.com"/>
    <s v="Junior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5102818"/>
    <s v="SN_135102"/>
    <s v="994570241"/>
    <s v="De Guzman"/>
    <s v="Angelo Clarence"/>
    <s v="S"/>
    <s v="823799909"/>
    <x v="2"/>
    <s v="P3"/>
    <s v="Tower 2"/>
    <x v="5"/>
    <s v="Meredith Leach"/>
    <s v="Lerma Bernal"/>
    <s v="oc017246"/>
    <d v="2016-03-29T00:00:00"/>
    <m/>
    <s v="Angelo Clarence S De Guzman/Philippines/IBM"/>
    <s v="M"/>
    <s v="BAND6B"/>
    <s v="ADM"/>
    <s v="Angeloclarence.Deguzman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069818"/>
    <s v="SN_136069"/>
    <s v="994420680"/>
    <s v="De Guzman"/>
    <s v="Lorenzo James Marie"/>
    <s v="D"/>
    <s v="823769023"/>
    <x v="2"/>
    <s v="P3"/>
    <s v="Tower 2"/>
    <x v="4"/>
    <s v="Todd Kadlac"/>
    <s v="William Navarro"/>
    <s v="ee241964"/>
    <d v="2013-10-28T00:00:00"/>
    <m/>
    <s v="Lorenzo James Marie D de Guzman/Philippines/IBM"/>
    <s v="M"/>
    <s v="BAND6B"/>
    <s v="ADM"/>
    <s v="Lorenzojamesmarie.Deguzman@sprint.com"/>
    <s v="Mid-Level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135551818"/>
    <s v="SN_135551"/>
    <s v="994198030"/>
    <s v="Deapera"/>
    <s v="Seychelle Ann"/>
    <s v="A"/>
    <s v="823769652"/>
    <x v="2"/>
    <s v="P1"/>
    <s v="Tower 2"/>
    <x v="3"/>
    <s v="Randy Schulze"/>
    <s v="Arrian Ordonez"/>
    <s v="qs516259"/>
    <d v="2014-10-20T00:00:00"/>
    <m/>
    <s v="Seychelle Ann A Deapera/Philippines/IBM"/>
    <s v="M"/>
    <s v="BAND6A"/>
    <s v="ADM"/>
    <s v="Seychelleann.Deapera@sprint.com"/>
    <s v="Mid-Level Production Support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0662E3709"/>
    <s v="SN_0662E3"/>
    <s v="994799470"/>
    <s v="Deep"/>
    <s v="Akash"/>
    <s v="X"/>
    <s v="823801180"/>
    <x v="0"/>
    <s v="P3"/>
    <s v="Tower 2"/>
    <x v="5"/>
    <s v="Baseem Sayyed"/>
    <s v="Aniket Vaidya"/>
    <s v="rl628986"/>
    <d v="2019-06-24T00:00:00"/>
    <m/>
    <s v="Akash Deep11/India/IBM"/>
    <s v="L"/>
    <s v="BAND6A"/>
    <s v="ADM"/>
    <s v="Akash.Deep@sprint.com"/>
    <s v="Ju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4101818"/>
    <s v="SN_124101"/>
    <s v="999408974"/>
    <s v="Del Mundo"/>
    <s v="Juan Miguel"/>
    <s v="X"/>
    <s v="823769782"/>
    <x v="2"/>
    <s v="P3"/>
    <s v="Tower 2"/>
    <x v="5"/>
    <s v="Meredith Leach"/>
    <s v="Lerma Bernal"/>
    <s v="vt047636"/>
    <d v="2014-12-15T00:00:00"/>
    <m/>
    <s v="Juan Miguel E del Mundo/Philippines/IBM"/>
    <s v="M"/>
    <s v="BAND6B"/>
    <s v="ADM"/>
    <s v="Juanmiguel.Delmund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5626818"/>
    <s v="SN_135626"/>
    <s v="994477781"/>
    <s v="Del Rosario"/>
    <s v="Elizabeth"/>
    <s v="C"/>
    <s v="823769222"/>
    <x v="2"/>
    <s v="P1"/>
    <s v="Tower 2"/>
    <x v="0"/>
    <s v="Kiran Padmakumar"/>
    <s v="Danilo Estoquia"/>
    <s v="km313922"/>
    <d v="2014-03-17T00:00:00"/>
    <m/>
    <s v="Elizabeth C Del Rosario/Philippines/IBM"/>
    <s v="H"/>
    <s v="BAND7A"/>
    <s v="ADM"/>
    <s v="Elizabeth.Delrosario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8285818"/>
    <s v="SN_148285"/>
    <s v="994893464"/>
    <s v="Dela Cruz"/>
    <s v="Monina"/>
    <s v="S."/>
    <s v="823800928"/>
    <x v="2"/>
    <s v="P3"/>
    <s v="Tower 2"/>
    <x v="4"/>
    <s v="Todd Kadlac"/>
    <s v="William Navarro"/>
    <s v=""/>
    <d v="2018-08-23T00:00:00"/>
    <m/>
    <s v="Monina Dela Cruz/Philippines/IBM"/>
    <s v="L"/>
    <s v="BAND6A"/>
    <s v="ADM"/>
    <s v=""/>
    <s v="Junior DBA"/>
    <n v="48.5"/>
    <n v="45"/>
    <n v="3.5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8"/>
    <x v="4"/>
    <n v="3.5"/>
    <n v="0"/>
    <s v="Yes"/>
    <s v="No"/>
  </r>
  <r>
    <s v="134655818"/>
    <s v="SN_134655"/>
    <s v="994537275"/>
    <s v="Dela Cruz"/>
    <s v="Rommel"/>
    <s v="G"/>
    <s v="823768840"/>
    <x v="2"/>
    <s v="P3"/>
    <s v="Tower 2"/>
    <x v="6"/>
    <s v="Asif Islam"/>
    <s v="Wilfredo Dizon"/>
    <s v="nl876416"/>
    <d v="2013-07-02T00:00:00"/>
    <m/>
    <s v="Rommel G Dela Cruz/Philippines/IBM"/>
    <s v="H"/>
    <s v="BAND7A"/>
    <s v="ADM"/>
    <s v="Rommel.Delacruz@sprint.com"/>
    <s v="Senior Production Suppor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123521818"/>
    <s v="SN_123521"/>
    <s v="994080389"/>
    <s v="Dela Paz"/>
    <s v="Marc Geosef"/>
    <s v="A"/>
    <s v="823768238"/>
    <x v="2"/>
    <s v="P3"/>
    <s v="Tower 2"/>
    <x v="5"/>
    <s v="Robert Wulfert"/>
    <s v="Hanika Fernandez"/>
    <s v="ls572853"/>
    <d v="2012-03-26T00:00:00"/>
    <m/>
    <s v="Marc Geosef A Dela Paz/Philippines/IBM"/>
    <s v="H"/>
    <s v="BAND7A"/>
    <s v="ADM"/>
    <s v="marcgeosef.delapaz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112818"/>
    <s v="SN_148112"/>
    <s v="994476438"/>
    <s v="Delima"/>
    <s v="Joenel"/>
    <s v="X"/>
    <s v="823769722"/>
    <x v="2"/>
    <s v="P3"/>
    <s v="Tower 2"/>
    <x v="2"/>
    <s v="Dale Gentry"/>
    <s v="William Navarro"/>
    <s v="sd013023"/>
    <d v="2014-11-18T00:00:00"/>
    <m/>
    <s v="Joenel Ella Delima/Philippines/IBM"/>
    <s v="H"/>
    <s v="BAND6B"/>
    <s v="ADM"/>
    <s v="Joenel.Delim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707B709"/>
    <s v="SN_05707B"/>
    <s v="994427234"/>
    <s v="Desai"/>
    <s v="Sonali"/>
    <s v="X"/>
    <s v="823767746"/>
    <x v="0"/>
    <s v="P3"/>
    <s v="Tower 2"/>
    <x v="1"/>
    <s v="Clint Cordry"/>
    <s v="Sunil Brahma"/>
    <s v="fy713911"/>
    <d v="2011-04-18T00:00:00"/>
    <m/>
    <s v="Sonali Desai/India/IBM"/>
    <s v="H"/>
    <s v="BAND7A"/>
    <s v="ADM"/>
    <s v="Sonali.Desai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X91993818"/>
    <s v="SN_X91993"/>
    <s v="994811045"/>
    <s v="Descallar"/>
    <s v="Homer"/>
    <s v="C."/>
    <s v="823800650"/>
    <x v="2"/>
    <s v="P1"/>
    <s v="Tower 2"/>
    <x v="0"/>
    <s v="Kiran Padmakumar"/>
    <s v="Danilo Estoquia"/>
    <s v="az347216"/>
    <d v="2017-10-02T00:00:00"/>
    <m/>
    <s v="Homer C Descallar/Philippines/IBM"/>
    <s v="H"/>
    <s v="BAND7B"/>
    <s v="ADM"/>
    <s v="Homer.Descallar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3957709"/>
    <s v="SN_063957"/>
    <s v="994556879"/>
    <s v="Deshpande"/>
    <s v="Shailesh"/>
    <s v="X"/>
    <s v="823801213"/>
    <x v="0"/>
    <s v="P3"/>
    <s v="Tower 2"/>
    <x v="5"/>
    <s v="Sumithra Muninarayanappa"/>
    <s v="Aniket Vaidya"/>
    <s v="jg024338"/>
    <d v="2019-07-22T00:00:00"/>
    <m/>
    <s v="Shailesh R Deshpande/India/IBM"/>
    <s v="H"/>
    <s v="BAND7A"/>
    <s v="ADM"/>
    <s v="Shailesh.Deshpand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76R4709"/>
    <s v="SN_AV76R4"/>
    <s v="999646122"/>
    <s v="Devaraj"/>
    <s v="Madhukar"/>
    <s v="X"/>
    <s v="823764752"/>
    <x v="0"/>
    <s v="P3"/>
    <s v="Tower 2"/>
    <x v="2"/>
    <s v="Dale Gentry"/>
    <s v="Lakshmi Radhakrishnakaimal"/>
    <s v="mxd4752"/>
    <d v="2006-08-17T00:00:00"/>
    <m/>
    <s v="Madhukar Devraj/India/Contr/IBM"/>
    <s v="H"/>
    <s v="CONT01"/>
    <s v="ADM"/>
    <s v="Madhukar.X.Devaraj@sprint.com"/>
    <s v="Senior Develop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219I8709"/>
    <s v="SN_0219I8"/>
    <s v="994781539"/>
    <s v="Devi"/>
    <s v="Gayathri"/>
    <s v="X"/>
    <s v="823800194"/>
    <x v="0"/>
    <s v="P1"/>
    <s v="Tower 2"/>
    <x v="0"/>
    <s v="Kiran Padmakumar"/>
    <s v="Muqtar Syed"/>
    <s v="ef269404"/>
    <d v="2016-09-15T00:00:00"/>
    <m/>
    <s v="Gayathri S Devi/India/IBM"/>
    <s v="L"/>
    <s v="BAND6B"/>
    <s v="ADM"/>
    <s v="Gayathri.Devi@sprint.com"/>
    <s v="Mid-Level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AVR386709"/>
    <s v="SN_AVR386"/>
    <s v="994972229"/>
    <s v="Devineni"/>
    <s v="Vasu"/>
    <s v="X"/>
    <s v="823801256"/>
    <x v="0"/>
    <s v="P3"/>
    <s v="Tower 2"/>
    <x v="6"/>
    <s v="Asif Islam"/>
    <s v="Udaya Rao"/>
    <s v="bq606456"/>
    <d v="2019-09-16T00:00:00"/>
    <m/>
    <s v="Devineni Vasu64/India/Contr/IBM"/>
    <s v="H"/>
    <s v="BAND6B"/>
    <s v="ADM"/>
    <s v="Vasu.Devineni@sprint.com"/>
    <s v="Mid-Level Application Administrato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4912Z709"/>
    <s v="SN_04912Z"/>
    <s v="994364012"/>
    <s v="Deyagond"/>
    <s v="Shashikumar"/>
    <s v="X"/>
    <s v="823800750"/>
    <x v="0"/>
    <s v="P3"/>
    <s v="Tower 2"/>
    <x v="5"/>
    <s v="Baseem Sayyed"/>
    <s v="Aniket Vaidya"/>
    <s v="kw022887"/>
    <d v="2017-12-26T00:00:00"/>
    <m/>
    <s v="Shashikumar Deyagond/India/IBM"/>
    <s v="H"/>
    <s v="BAND7A"/>
    <s v="ADM"/>
    <s v="Shashikumar.Deyagond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661J709"/>
    <s v="SN_03661J"/>
    <s v="994778441"/>
    <s v="Dhotre"/>
    <s v="Krishna"/>
    <s v=""/>
    <s v="823800680"/>
    <x v="0"/>
    <s v="P3"/>
    <s v="Tower 2"/>
    <x v="2"/>
    <s v="Mohan Kaushik"/>
    <s v="Saswat Mishra"/>
    <s v="nd095847"/>
    <d v="2017-10-19T00:00:00"/>
    <m/>
    <s v="Krishna Dhotre/India/IBM"/>
    <s v="H"/>
    <s v="BAND7A"/>
    <s v="ADM"/>
    <s v="Krishna.Dhotre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YU818"/>
    <s v="SN_P100YU"/>
    <s v="994110844"/>
    <s v="Dimayacyac"/>
    <s v="Ira"/>
    <s v="M."/>
    <s v="823800889"/>
    <x v="2"/>
    <s v="P1"/>
    <s v="Tower 2"/>
    <x v="3"/>
    <s v="Randy Schulze"/>
    <s v="Arrian Ordonez"/>
    <s v="og861272"/>
    <d v="2018-07-04T00:00:00"/>
    <m/>
    <s v="Ira Dimayacyac/Philippines/IBM"/>
    <s v="L"/>
    <s v="BAND6A"/>
    <s v="ADM"/>
    <s v="Ira.Dimayacyac@sprint.com"/>
    <s v="Junior Production Support"/>
    <n v="57"/>
    <n v="5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9"/>
    <x v="28"/>
    <n v="0"/>
    <n v="0"/>
    <s v="No"/>
    <s v="No"/>
  </r>
  <r>
    <s v="P00861818"/>
    <s v="SN_P00861"/>
    <s v="994815336"/>
    <s v="Dinlasan"/>
    <s v="Nieza"/>
    <s v="A."/>
    <s v="823801103"/>
    <x v="2"/>
    <s v="P1"/>
    <s v="Tower 2"/>
    <x v="3"/>
    <s v="Randy Schulze"/>
    <s v="Arrian Ordonez"/>
    <s v="bp130131"/>
    <d v="2019-04-15T00:00:00"/>
    <m/>
    <s v="Nieza Aldemita Dinlasan/Philippines/IBM"/>
    <s v="M"/>
    <s v="BAND6A"/>
    <s v="ADM"/>
    <s v="Nieza.Dinlasan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4434818"/>
    <s v="SN_134434"/>
    <s v="994779011"/>
    <s v="Dioco"/>
    <s v="Everett"/>
    <s v="X"/>
    <s v="823769757"/>
    <x v="2"/>
    <s v="P3"/>
    <s v="Tower 2"/>
    <x v="5"/>
    <s v="Sumithra Muninarayanappa"/>
    <s v="Hanika Fernandez"/>
    <s v="sn505384"/>
    <d v="2014-12-05T00:00:00"/>
    <m/>
    <s v="Everett C Dioco/Philippines/IBM"/>
    <s v="H"/>
    <s v="BAND8"/>
    <s v="ADM"/>
    <s v="Everett.Dioco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IG818"/>
    <s v="SN_P101IG"/>
    <s v="994866710"/>
    <s v="Dizon"/>
    <s v="Joshua"/>
    <s v="S."/>
    <s v="823801231"/>
    <x v="2"/>
    <s v="P3"/>
    <s v="Tower 2"/>
    <x v="5"/>
    <s v="Robert Wulfert"/>
    <s v="Hanika Fernandez"/>
    <s v=""/>
    <d v="2019-08-19T00:00:00"/>
    <m/>
    <s v="Joshua Dizon/Philippines/IBM"/>
    <s v="M"/>
    <s v="BAND6B"/>
    <s v="ADM"/>
    <s v="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X91902818"/>
    <s v="SN_X91902"/>
    <s v="994823072"/>
    <s v="Dizon"/>
    <s v="Wilfredo"/>
    <s v="Celestial"/>
    <s v="823769416"/>
    <x v="2"/>
    <s v="P3"/>
    <s v="Tower 2"/>
    <x v="6"/>
    <s v="Asif Islam"/>
    <s v="Wilfredo Dizon"/>
    <s v="yw299379"/>
    <d v="2014-07-18T00:00:00"/>
    <m/>
    <s v="Wilfredo Jr. C Dizon/Philippines/IBM"/>
    <s v="H"/>
    <s v="BAND8"/>
    <s v="ADM"/>
    <s v="Wilfredo.Dizonjr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LXM5897"/>
    <s v="SN_C-LXM5"/>
    <s v="994593469"/>
    <s v="Doddapaneni"/>
    <s v="Vijaya"/>
    <s v=""/>
    <s v="823800520"/>
    <x v="5"/>
    <s v="SA3"/>
    <s v="Tower 2"/>
    <x v="1"/>
    <s v="Clint Cordry"/>
    <s v="Sudheer Kurelli"/>
    <s v="ir302975"/>
    <d v="2017-06-19T00:00:00"/>
    <m/>
    <s v="VIJAYA DODDAPANENI/US/Contr/IBM"/>
    <s v="M"/>
    <s v="CONT15"/>
    <s v="ADM"/>
    <s v="Vijaya.Doddapaneni@sprint.com"/>
    <s v="Mid-Level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180818"/>
    <s v="SN_148180"/>
    <s v="994333262"/>
    <s v="Domingo"/>
    <s v="Carlo Magno"/>
    <s v="X"/>
    <s v="823769742"/>
    <x v="2"/>
    <s v="P3"/>
    <s v="Tower 2"/>
    <x v="4"/>
    <s v="Todd Kadlac"/>
    <s v="William Navarro"/>
    <s v="uq593160"/>
    <d v="2014-11-26T00:00:00"/>
    <m/>
    <s v="Carlo Magno Domingo/Philippines/IBM"/>
    <s v="H"/>
    <s v="BAND7A"/>
    <s v="ADM"/>
    <s v="Carlomagno.Domingo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125818"/>
    <s v="SN_136125"/>
    <s v="994745545"/>
    <s v="Dominguez"/>
    <s v="Pauline"/>
    <s v="R"/>
    <s v="823769496"/>
    <x v="2"/>
    <s v="P3"/>
    <s v="Tower 2"/>
    <x v="4"/>
    <s v="Todd Kadlac"/>
    <s v="William Navarro"/>
    <s v="ob947291"/>
    <d v="2014-09-15T00:00:00"/>
    <m/>
    <s v="Pauline R Dominguez/Philippines/IBM"/>
    <s v="H"/>
    <s v="BAND6B"/>
    <s v="ADM"/>
    <s v="Pauline.Dominguez@sprint.com"/>
    <s v="Mid-Level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3905709"/>
    <s v="SN_033905"/>
    <s v="994831081"/>
    <s v="Dondu"/>
    <s v="Sruthi"/>
    <s v="X"/>
    <s v="823769248"/>
    <x v="0"/>
    <s v="P1"/>
    <s v="Tower 2"/>
    <x v="0"/>
    <s v="Kiran Padmakumar"/>
    <s v="Muqtar Syed"/>
    <s v="tf530944"/>
    <d v="2014-04-14T00:00:00"/>
    <m/>
    <s v="Sruthi Dondu/India/IBM"/>
    <s v="H"/>
    <s v="BAND7B"/>
    <s v="ADM"/>
    <s v="Sruthi.Dondu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936B709"/>
    <s v="SN_09936B"/>
    <s v="994566237"/>
    <s v="DSouza"/>
    <s v="Tabitha"/>
    <s v="S"/>
    <s v="823799931"/>
    <x v="0"/>
    <s v="P3"/>
    <s v="Tower 2"/>
    <x v="1"/>
    <s v="Clint Cordry"/>
    <s v="Sunil Brahma"/>
    <s v="sr266489"/>
    <d v="2016-04-29T00:00:00"/>
    <m/>
    <s v="Dsouza T Steffi/India/IBM"/>
    <s v="L"/>
    <s v="BAND6B"/>
    <s v="ADM"/>
    <s v="Tabitha.Dsouza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741818"/>
    <s v="SN_147741"/>
    <s v="994773767"/>
    <s v="Dulog"/>
    <s v="Denwel Jude Ii"/>
    <s v="A"/>
    <s v="823800398"/>
    <x v="2"/>
    <s v="P3"/>
    <s v="Tower 2"/>
    <x v="5"/>
    <s v="Meredith Leach"/>
    <s v="Lerma Bernal"/>
    <s v="dw606337"/>
    <d v="2017-03-29T00:00:00"/>
    <m/>
    <s v="Denwel Jude Ii Dulog/Philippines/IBM"/>
    <s v="M"/>
    <s v="BAND6A"/>
    <s v="ADM"/>
    <s v="Denweljudeii.Dulog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8R818"/>
    <s v="SN_P1018R"/>
    <s v="994497535"/>
    <s v="Dumo"/>
    <s v="Melodie"/>
    <s v="X."/>
    <s v="823800481"/>
    <x v="2"/>
    <s v="P3"/>
    <s v="Tower 2"/>
    <x v="6"/>
    <s v="Asif Islam"/>
    <s v="Wilfredo Dizon"/>
    <s v="ow785246"/>
    <d v="2017-05-15T00:00:00"/>
    <m/>
    <s v="Melodie Dumo/Philippines/IBM"/>
    <s v="H"/>
    <s v="BAND6B"/>
    <s v="ADM"/>
    <s v="Melodie.Dumo@sprint.com"/>
    <s v="Senior Test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P00711818"/>
    <s v="SN_P00711"/>
    <s v="994390290"/>
    <s v="Duque"/>
    <s v="Andy John"/>
    <s v="DESPALO"/>
    <s v="823769183"/>
    <x v="2"/>
    <s v="P3"/>
    <s v="Tower 2"/>
    <x v="5"/>
    <s v="Robert Wulfert"/>
    <s v="Hanika Fernandez"/>
    <s v="dq167922"/>
    <d v="2014-02-10T00:00:00"/>
    <m/>
    <s v="Andy John Duque/Philippines/IBM"/>
    <s v="H"/>
    <s v="BAND7A"/>
    <s v="ADM"/>
    <s v="Andyjohn.Duqu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6061709"/>
    <s v="SN_096061"/>
    <s v="994619681"/>
    <s v="Dutta"/>
    <s v="Meenakshi"/>
    <s v="X"/>
    <s v="823801235"/>
    <x v="0"/>
    <s v="P3"/>
    <s v="Tower 2"/>
    <x v="4"/>
    <s v="Todd Kadlac"/>
    <s v="Aniket Vaidya"/>
    <s v="pj382194"/>
    <d v="2019-08-26T00:00:00"/>
    <m/>
    <s v="Meenakshi Dutta/India/IBM"/>
    <s v="M"/>
    <s v="BAND6B"/>
    <s v="ADM"/>
    <s v="Meenakshi.Dutta@sprint.com"/>
    <s v="Mid-Level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D9020897"/>
    <s v="SN_1D9020"/>
    <s v="999660214"/>
    <s v="Eagle"/>
    <s v="Jeff"/>
    <s v="B"/>
    <s v="823720008"/>
    <x v="4"/>
    <s v="P3"/>
    <s v="Tower 2"/>
    <x v="6"/>
    <s v="Jeff Eagle"/>
    <s v="Baseem Sayyed"/>
    <s v="jbe0424"/>
    <d v="2004-09-16T00:00:00"/>
    <m/>
    <s v="Jeffrey Eagle/Kansas City/IBM"/>
    <s v="H"/>
    <s v="BAND9"/>
    <s v="ADM"/>
    <s v="Jeffrey.B.Eagle@sprint.com"/>
    <s v="Senior Delivery Manager"/>
    <n v="28"/>
    <n v="2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0"/>
    <x v="29"/>
    <n v="0"/>
    <n v="0"/>
    <s v="No"/>
    <s v="No"/>
  </r>
  <r>
    <s v="P1007K818"/>
    <s v="SN_P1007K"/>
    <s v="994661432"/>
    <s v="Ebrada"/>
    <s v="Ronald"/>
    <s v="Bernal"/>
    <s v="823800075"/>
    <x v="2"/>
    <s v="P1"/>
    <s v="Tower 2"/>
    <x v="0"/>
    <s v="Kiran Padmakumar"/>
    <s v="Danilo Estoquia"/>
    <s v="ef692128"/>
    <d v="2016-07-04T00:00:00"/>
    <m/>
    <s v="Ronald Ebrada/Philippines/IBM"/>
    <s v="M"/>
    <s v="BAND6B"/>
    <s v="ADM"/>
    <s v="Ronald.Ebrad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036818"/>
    <s v="SN_147036"/>
    <s v="994259570"/>
    <s v="Edos"/>
    <s v="Jonard"/>
    <s v="M"/>
    <s v="823769166"/>
    <x v="2"/>
    <s v="P3"/>
    <s v="Tower 2"/>
    <x v="5"/>
    <s v="Meredith Leach"/>
    <s v="Lerma Bernal"/>
    <s v="sf438962"/>
    <d v="2014-01-20T00:00:00"/>
    <m/>
    <s v="Jonard M Edos/Philippines/IBM"/>
    <s v="H"/>
    <s v="BAND7A"/>
    <s v="ADM"/>
    <s v="Jonard.Edos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23612818"/>
    <s v="SN_123612"/>
    <s v="994626775"/>
    <s v="Eligio"/>
    <s v="John Paul"/>
    <s v="X"/>
    <s v="823768215"/>
    <x v="2"/>
    <s v="P1"/>
    <s v="Tower 2"/>
    <x v="0"/>
    <s v="Kiran Padmakumar"/>
    <s v="Danilo Estoquia"/>
    <s v="dv534405"/>
    <d v="2012-03-14T00:00:00"/>
    <m/>
    <s v="John Paul D Eligio/Philippines/IBM"/>
    <s v="H"/>
    <s v="BAND7A"/>
    <s v="ADM"/>
    <s v="Johnpaul.Eligio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YC818"/>
    <s v="SN_P100YC"/>
    <s v="994516903"/>
    <s v="Elorcha"/>
    <s v="Ronie"/>
    <s v="I"/>
    <s v="823800674"/>
    <x v="2"/>
    <s v="P3"/>
    <s v="Tower 2"/>
    <x v="5"/>
    <s v="Sumithra Muninarayanappa"/>
    <s v="Hanika Fernandez"/>
    <s v="rt548734"/>
    <d v="2017-10-18T00:00:00"/>
    <m/>
    <s v="Ronie Elorcha/Philippines/IBM"/>
    <s v="H"/>
    <s v="BAND7A"/>
    <s v="ADM"/>
    <s v="Ronie.Elorch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617818"/>
    <s v="SN_136617"/>
    <s v="994281060"/>
    <s v="Encanto"/>
    <s v="Cristine"/>
    <s v="C"/>
    <s v="823769024"/>
    <x v="2"/>
    <s v="P3"/>
    <s v="Tower 2"/>
    <x v="4"/>
    <s v="Todd Kadlac"/>
    <s v="William Navarro"/>
    <s v="hn616152"/>
    <d v="2013-10-28T00:00:00"/>
    <m/>
    <s v="Cristine C Encanto/Philippines/IBM"/>
    <s v="H"/>
    <s v="BAND6A"/>
    <s v="ADM"/>
    <s v="Cristine.Encanto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958B709"/>
    <s v="SN_07958B"/>
    <s v="994119741"/>
    <s v="Eragana"/>
    <s v="Kiran"/>
    <s v="KUMAR"/>
    <s v="823767737"/>
    <x v="3"/>
    <s v="SA3"/>
    <s v="Tower 2"/>
    <x v="6"/>
    <s v="Asif Islam"/>
    <s v="Udaya Rao"/>
    <s v="fx862886"/>
    <d v="2011-04-18T00:00:00"/>
    <m/>
    <s v="Kiran K Eragana/India/IBM"/>
    <s v="H"/>
    <s v="BAND7A"/>
    <s v="ADM"/>
    <s v="Kiran.Eragan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MLUJ709"/>
    <s v="SN_AVMLUJ"/>
    <s v="994933324"/>
    <s v="Eshwarappa"/>
    <s v="Shobha"/>
    <s v="Nagalamadike"/>
    <s v="823800706"/>
    <x v="0"/>
    <s v="P3"/>
    <s v="Tower 2"/>
    <x v="4"/>
    <s v="Todd Kadlac"/>
    <s v="Pichaimani Balasubramanian"/>
    <s v="ri603570"/>
    <d v="2017-11-13T00:00:00"/>
    <m/>
    <s v="Shobha N E 66/India/Contr/IBM"/>
    <s v="H"/>
    <s v="CONT12"/>
    <s v="ADM"/>
    <s v="Shobha.Eshwarappa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147818"/>
    <s v="SN_148147"/>
    <s v="994042479"/>
    <s v="Espinas-Goleta"/>
    <s v="Joanne"/>
    <s v="X"/>
    <s v="823769720"/>
    <x v="2"/>
    <s v="P3"/>
    <s v="Tower 2"/>
    <x v="5"/>
    <s v="Meredith Leach"/>
    <s v="Lerma Bernal"/>
    <s v="jt016704"/>
    <d v="2014-11-19T00:00:00"/>
    <m/>
    <s v="Joanne Espinas-Goleta/Philippines/IBM"/>
    <s v="H"/>
    <s v="BAND7A"/>
    <s v="ADM"/>
    <s v="Joanne.Espinas-Goleta@sprint.com"/>
    <s v="Senior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01802818"/>
    <s v="SN_P01802"/>
    <s v="994243543"/>
    <s v="Estacion"/>
    <s v="Stephen James"/>
    <s v="M"/>
    <s v="823770346"/>
    <x v="2"/>
    <s v="P3"/>
    <s v="Tower 2"/>
    <x v="6"/>
    <s v="Asif Islam"/>
    <s v="Wilfredo Dizon"/>
    <s v="gj650659"/>
    <d v="2015-09-23T00:00:00"/>
    <m/>
    <s v="Stephen James Estacion/Philippines/IBM"/>
    <s v="H"/>
    <s v="BAND6B"/>
    <s v="ADM"/>
    <s v="Stephen.Estacion@sprint.com"/>
    <s v="Senior Develop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8A8323897"/>
    <s v="SN_8A8323"/>
    <s v="999714588"/>
    <s v="Esteban"/>
    <s v="Melanie"/>
    <s v=""/>
    <s v="0008A8323"/>
    <x v="4"/>
    <s v="SA3"/>
    <s v="Tower 2"/>
    <x v="2"/>
    <s v="Mohan Kaushik"/>
    <s v="Mohan Kaushik"/>
    <s v="mde5084"/>
    <d v="2004-09-16T00:00:00"/>
    <m/>
    <s v="Melanie Esteban/Arlington/IBM"/>
    <s v="H"/>
    <s v="BAND8"/>
    <s v="ADM"/>
    <s v="Melanie.D.Esteban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89818"/>
    <s v="SN_P10089"/>
    <s v="994288785"/>
    <s v="Esteban"/>
    <s v="Michael"/>
    <s v="X"/>
    <s v="823800139"/>
    <x v="2"/>
    <s v="P3"/>
    <s v="Tower 2"/>
    <x v="3"/>
    <s v="Greg Toon"/>
    <s v="Danilo Estoquia"/>
    <s v="pl416243"/>
    <d v="2016-08-03T00:00:00"/>
    <m/>
    <s v="Michael Esteban/Philippines/IBM"/>
    <s v="H"/>
    <s v="BAND7B"/>
    <s v="IVR"/>
    <s v="Michael.Esteban@sprint.com"/>
    <s v="Senior Application Administrato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34719818"/>
    <s v="SN_134719"/>
    <s v="994224920"/>
    <s v="Estinopo"/>
    <s v="Janine Alexis"/>
    <s v="A"/>
    <s v="823768852"/>
    <x v="2"/>
    <s v="P3"/>
    <s v="Tower 2"/>
    <x v="4"/>
    <s v="Todd Kadlac"/>
    <s v="William Navarro"/>
    <s v="jw130990"/>
    <d v="2013-07-22T00:00:00"/>
    <m/>
    <s v="Janine Alexi A Estinopo/Philippines/IBM"/>
    <s v="M"/>
    <s v="BAND6A"/>
    <s v="ADM"/>
    <s v="Janinealexis.Estinopo@sprint.com"/>
    <s v="Mid-Level Business Analys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X81538818"/>
    <s v="SN_X81538"/>
    <s v="999449955"/>
    <s v="Estoquia"/>
    <s v="Danilo"/>
    <s v="CALMA"/>
    <s v="823769797"/>
    <x v="2"/>
    <s v="P3"/>
    <s v="Tower 2"/>
    <x v="0"/>
    <s v="Kiran Padmakumar"/>
    <s v="Danilo Estoquia"/>
    <s v="tg249160"/>
    <d v="2014-12-13T00:00:00"/>
    <m/>
    <s v="Danilo C Estoquia/Philippines/IBM"/>
    <s v="H"/>
    <s v="BAND8"/>
    <s v="IVR"/>
    <s v="Danilo.Estoquia@sprint.com"/>
    <s v="Senior Project Manager"/>
    <n v="53"/>
    <n v="54"/>
    <n v="-1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17"/>
    <n v="0"/>
    <n v="-1"/>
    <s v="Yes"/>
    <s v="No"/>
  </r>
  <r>
    <s v="147523818"/>
    <s v="SN_147523"/>
    <s v="994393235"/>
    <s v="Estrella"/>
    <s v="Robert Johnflor"/>
    <s v="F."/>
    <s v="823800550"/>
    <x v="2"/>
    <s v="P3"/>
    <s v="Tower 2"/>
    <x v="5"/>
    <s v="Meredith Leach"/>
    <s v="Lerma Bernal"/>
    <s v="fn737688"/>
    <d v="2017-07-10T00:00:00"/>
    <m/>
    <s v="Robert Johnflor F Estrella/Philippines/IBM"/>
    <s v="H"/>
    <s v="BAND7A"/>
    <s v="ADM"/>
    <s v="Roberjohnflor.Estrella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101L0818"/>
    <s v="SN_P101L0"/>
    <s v="994311408"/>
    <s v="Eusebio"/>
    <s v="Glairelle"/>
    <s v="X."/>
    <s v="823801280"/>
    <x v="2"/>
    <s v="P3"/>
    <s v="Tower 2"/>
    <x v="5"/>
    <s v="Robert Wulfert"/>
    <s v="Hanika Fernandez"/>
    <s v="by341648"/>
    <d v="2019-10-28T00:00:00"/>
    <m/>
    <s v="Glairelle Eusebio/Philippines/IBM"/>
    <s v="L"/>
    <s v="BAND6A"/>
    <s v="ADM"/>
    <s v="Glairelle.Eusebio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5025818"/>
    <s v="SN_135025"/>
    <s v="994339476"/>
    <s v="Facelo"/>
    <s v="Irene"/>
    <s v="X"/>
    <s v="823769700"/>
    <x v="2"/>
    <s v="P3"/>
    <s v="Tower 2"/>
    <x v="5"/>
    <s v="Meredith Leach"/>
    <s v="Lerma Bernal"/>
    <s v="lo341714"/>
    <d v="2014-11-11T00:00:00"/>
    <m/>
    <s v="Irene L Facelo/Philippines/IBM"/>
    <s v="M"/>
    <s v="BAND6A"/>
    <s v="ADM"/>
    <s v="Irene.Facel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AQ818"/>
    <s v="SN_P100AQ"/>
    <s v="994348212"/>
    <s v="Fadallan"/>
    <s v="Riodeos"/>
    <s v="X"/>
    <s v="823800189"/>
    <x v="2"/>
    <s v="P3"/>
    <s v="Tower 2"/>
    <x v="3"/>
    <s v="Greg Toon"/>
    <s v="Danilo Estoquia"/>
    <s v="zs598269"/>
    <d v="2016-09-12T00:00:00"/>
    <m/>
    <s v="Riodeos Fadallan/Philippines/IBM"/>
    <s v="H"/>
    <s v="BAND7B"/>
    <s v="IVR"/>
    <s v="Riodeos.Fadallan@sprint.com"/>
    <s v="Senior Tester"/>
    <n v="41.5"/>
    <n v="41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1"/>
    <x v="30"/>
    <n v="0"/>
    <n v="0"/>
    <s v="No"/>
    <s v="No"/>
  </r>
  <r>
    <s v="P100IE818"/>
    <s v="SN_P100IE"/>
    <s v="994941044"/>
    <s v="Faelnar"/>
    <s v="Joeffel"/>
    <s v="X"/>
    <s v="823769628"/>
    <x v="2"/>
    <s v="P3"/>
    <s v="Tower 2"/>
    <x v="5"/>
    <s v="Robert Wulfert"/>
    <s v="Hanika Fernandez"/>
    <s v="gl077648"/>
    <d v="2014-10-13T00:00:00"/>
    <m/>
    <s v="Joeffel Faelnar/Philippines/IBM"/>
    <s v="H"/>
    <s v="BAND6B"/>
    <s v="ADM"/>
    <s v="Joeffel.Faelnar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KG818"/>
    <s v="SN_P101KG"/>
    <s v="994724055"/>
    <s v="Fajardo"/>
    <s v="Erickson"/>
    <s v="X."/>
    <s v="823801276"/>
    <x v="2"/>
    <s v="P3"/>
    <s v="Tower 2"/>
    <x v="2"/>
    <s v="Dale Gentry"/>
    <s v="William Navarro"/>
    <s v="ya898675"/>
    <d v="2019-10-28T00:00:00"/>
    <m/>
    <s v="Erickson Fajardo/Philippines/IBM"/>
    <s v="H"/>
    <s v="BAND7A"/>
    <s v="ADM"/>
    <s v="Erickson.Fajard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7838631"/>
    <s v="SN_087838"/>
    <s v="994789853"/>
    <s v="Faria"/>
    <s v="Edilson"/>
    <s v="E"/>
    <s v="823800649"/>
    <x v="1"/>
    <s v="P3"/>
    <s v="Tower 2"/>
    <x v="0"/>
    <s v="Kiran Padmakumar"/>
    <s v="Thiago Lucas"/>
    <s v="om552468"/>
    <d v="2017-10-02T00:00:00"/>
    <m/>
    <s v="Edilson Esteves Faria/Brazil/IBM"/>
    <s v="H"/>
    <s v="BAND7A"/>
    <s v="ADM"/>
    <s v="Edilson.Fari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GU9Y631"/>
    <s v="SN_LVGU9Y"/>
    <s v="994438907"/>
    <s v="Faria"/>
    <s v="Henrique"/>
    <s v="X"/>
    <s v="823769468"/>
    <x v="1"/>
    <s v="P3"/>
    <s v="Tower 2"/>
    <x v="4"/>
    <s v="Todd Kadlac"/>
    <s v="Carlos Monteiro"/>
    <s v="tn599785"/>
    <d v="2014-09-01T00:00:00"/>
    <m/>
    <s v="Henrique Costa de Faria/Brazil/Contr/IBM"/>
    <s v="H"/>
    <s v="CONT12"/>
    <s v="ADM"/>
    <s v="Henrique.Faria@sprint.com"/>
    <s v="Senior Lead DBA"/>
    <n v="12"/>
    <n v="1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2"/>
    <x v="31"/>
    <n v="0"/>
    <n v="0"/>
    <s v="No"/>
    <s v="No"/>
  </r>
  <r>
    <s v="103300631"/>
    <s v="SN_103300"/>
    <s v="994892409"/>
    <s v="Fecchio"/>
    <s v="Sudde"/>
    <s v=""/>
    <s v="823766239"/>
    <x v="1"/>
    <s v="P3"/>
    <s v="Tower 2"/>
    <x v="6"/>
    <s v="Asif Islam"/>
    <s v="Marcelo Scarazzatti"/>
    <s v="ly037598"/>
    <d v="2009-01-12T00:00:00"/>
    <m/>
    <s v="Sudde Fecchio Neto/Brazil/IBM"/>
    <s v="H"/>
    <s v="BAND7A"/>
    <s v="ADM"/>
    <s v="Sudde.Fecchio@sprint.com"/>
    <s v="Senior Test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C19047818"/>
    <s v="SN_C19047"/>
    <s v="994877339"/>
    <s v="Feliciano"/>
    <s v="Marites"/>
    <s v="M."/>
    <s v="823801272"/>
    <x v="2"/>
    <s v="P1"/>
    <s v="Tower 2"/>
    <x v="0"/>
    <s v="Kiran Padmakumar"/>
    <s v="Danilo Estoquia"/>
    <s v="hd902538"/>
    <d v="2019-10-21T00:00:00"/>
    <m/>
    <s v="Marites Feliciano/Philippines/Contr/IBM"/>
    <s v="H"/>
    <s v="CONT01"/>
    <s v="ADM"/>
    <s v="Marites.Felician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8H818"/>
    <s v="SN_P1008H"/>
    <s v="994955463"/>
    <s v="Felipe"/>
    <s v="Jerome"/>
    <s v="Isabelo"/>
    <s v="823801315"/>
    <x v="2"/>
    <s v="P1"/>
    <s v="Tower 2"/>
    <x v="0"/>
    <s v="Kiran Padmakumar"/>
    <s v="Danilo Estoquia"/>
    <s v=""/>
    <d v="2020-01-13T00:00:00"/>
    <m/>
    <s v="Jerome Isabelo Felipe Ii/Philippines/IBM"/>
    <s v="H"/>
    <s v="BAND6B"/>
    <s v="ADM"/>
    <s v="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656818"/>
    <s v="SN_147656"/>
    <s v="994296102"/>
    <s v="Fercol"/>
    <s v="Ryan"/>
    <s v="A"/>
    <s v="823769292"/>
    <x v="2"/>
    <s v="P3"/>
    <s v="Tower 2"/>
    <x v="4"/>
    <s v="Todd Kadlac"/>
    <s v="William Navarro"/>
    <s v="gf234022"/>
    <d v="2014-05-19T00:00:00"/>
    <m/>
    <s v="Ryan A Fercol/Philippines/IBM"/>
    <s v="H"/>
    <s v="BAND7A"/>
    <s v="ADM"/>
    <s v="Ryan.Fercol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X71257818"/>
    <s v="SN_X71257"/>
    <s v="994202959"/>
    <s v="Fernandez"/>
    <s v="Getty John"/>
    <s v="M."/>
    <s v="823800525"/>
    <x v="2"/>
    <s v="P3"/>
    <s v="Tower 2"/>
    <x v="5"/>
    <s v="Robert Wulfert"/>
    <s v="Hanika Fernandez"/>
    <s v="ys768083"/>
    <d v="2017-06-21T00:00:00"/>
    <m/>
    <s v="Getty John M Fernandez/Philippines/IBM"/>
    <s v="H"/>
    <s v="BAND7A"/>
    <s v="ADM"/>
    <s v="Gettyjohn.Fernandez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2868818"/>
    <s v="SN_112868"/>
    <s v="994155201"/>
    <s v="Fernandez"/>
    <s v="Hanika"/>
    <s v="B."/>
    <s v="823800789"/>
    <x v="2"/>
    <s v="P3"/>
    <s v="Tower 2"/>
    <x v="5"/>
    <s v="Robert Wulfert"/>
    <s v="Hanika Fernandez"/>
    <s v="tv116726"/>
    <d v="2018-03-05T00:00:00"/>
    <m/>
    <s v="Hanika C Bongcayao/Philippines/IBM"/>
    <s v="H"/>
    <s v="BAND7B"/>
    <s v="ADM"/>
    <s v="Hanika.Fernandez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861818"/>
    <s v="SN_C18861"/>
    <s v="994801172"/>
    <s v="Fernandez"/>
    <s v="Maria Teresa"/>
    <s v="X."/>
    <s v="823800915"/>
    <x v="2"/>
    <s v="P1"/>
    <s v="Tower 2"/>
    <x v="0"/>
    <s v="Kiran Padmakumar"/>
    <s v="Danilo Estoquia"/>
    <s v="kb769140"/>
    <d v="2018-08-06T00:00:00"/>
    <m/>
    <s v="Maria Teresa Fernandez/Philippines/Contr/IBM"/>
    <s v="H"/>
    <s v="CONT12"/>
    <s v="ADM"/>
    <s v="Mariateresa.Fernandez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993818"/>
    <s v="SN_147993"/>
    <s v="994863000"/>
    <s v="Fernandez"/>
    <s v="Stephen Carl"/>
    <s v="F"/>
    <s v="823770350"/>
    <x v="2"/>
    <s v="P3"/>
    <s v="Tower 2"/>
    <x v="2"/>
    <s v="Dale Gentry"/>
    <s v="William Navarro"/>
    <s v="os420765"/>
    <d v="2015-09-28T00:00:00"/>
    <m/>
    <s v="Stephen Carl F Fernandez/Philippines/IBM"/>
    <s v="H"/>
    <s v="BAND7B"/>
    <s v="ADM"/>
    <s v="Stephen.Fernandez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47913818"/>
    <s v="SN_147913"/>
    <s v="994644897"/>
    <s v="Fernandine"/>
    <s v="Frederick"/>
    <s v="C"/>
    <s v="823769450"/>
    <x v="2"/>
    <s v="P3"/>
    <s v="Tower 2"/>
    <x v="4"/>
    <s v="Todd Kadlac"/>
    <s v="William Navarro"/>
    <s v="mi957443"/>
    <d v="2014-08-11T00:00:00"/>
    <m/>
    <s v="Frederick Fernandine/Philippines/IBM"/>
    <s v="H"/>
    <s v="BAND7B"/>
    <s v="ADM"/>
    <s v="Frederick.Fernandine@sprint.com"/>
    <s v="Senior Lead Business Analyst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114950631"/>
    <s v="SN_114950"/>
    <s v="994454015"/>
    <s v="Ferraz"/>
    <s v="Mateus"/>
    <s v=""/>
    <s v="823766401"/>
    <x v="1"/>
    <s v="P3"/>
    <s v="Tower 2"/>
    <x v="6"/>
    <s v="Asif Islam"/>
    <s v="Marcelo Scarazzatti"/>
    <s v="zg036273"/>
    <d v="2016-10-24T00:00:00"/>
    <m/>
    <s v="Mateus Ferraz/Brazil/IBM"/>
    <s v="H"/>
    <s v="BAND6B"/>
    <s v="ADM"/>
    <s v="Mateus.Ferraz@sprint.com"/>
    <s v="Senior Production Support"/>
    <n v="55.5"/>
    <n v="55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3"/>
    <x v="32"/>
    <n v="0"/>
    <n v="0"/>
    <s v="No"/>
    <s v="No"/>
  </r>
  <r>
    <s v="063912631"/>
    <s v="SN_063912"/>
    <s v="994928523"/>
    <s v="Ferreira"/>
    <s v="Mario"/>
    <s v="H"/>
    <s v="823770202"/>
    <x v="1"/>
    <s v="P3"/>
    <s v="Tower 2"/>
    <x v="6"/>
    <s v="Asif Islam"/>
    <s v="Marcos Gialdi"/>
    <s v="wk587521"/>
    <d v="2015-06-15T00:00:00"/>
    <m/>
    <s v="Mario Henrique Ferreira/Brazil/IBM"/>
    <s v="M"/>
    <s v="BAND6B"/>
    <s v="ADM"/>
    <s v="Mario.Ferreira@sprint.com"/>
    <s v="Mid-Level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23606631"/>
    <s v="SN_123606"/>
    <s v="994030848"/>
    <s v="Filho"/>
    <s v="Jose"/>
    <s v="C"/>
    <s v="823767500"/>
    <x v="1"/>
    <s v="P1"/>
    <s v="Tower 2"/>
    <x v="0"/>
    <s v="Kiran Padmakumar"/>
    <s v="Thiago Lucas"/>
    <s v="wo360785"/>
    <d v="2010-12-06T00:00:00"/>
    <m/>
    <s v="Jose Roberto Di Camillo Filho/Brazil/Contr/IBM"/>
    <s v="H"/>
    <s v="BAND7A"/>
    <s v="ADM"/>
    <s v="Jose.Filho@sprint.com"/>
    <s v="Senior Lead Business Analys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02695818"/>
    <s v="SN_102695"/>
    <s v="994301160"/>
    <s v="Florentino"/>
    <s v="Zandro"/>
    <s v="C."/>
    <s v="823800938"/>
    <x v="2"/>
    <s v="P3"/>
    <s v="Tower 2"/>
    <x v="2"/>
    <s v="Dale Gentry"/>
    <s v="William Navarro"/>
    <s v="ys516884"/>
    <d v="2018-09-06T00:00:00"/>
    <m/>
    <s v="Zandro C Florentino/Philippines/IBM"/>
    <s v="H"/>
    <s v="BAND7A"/>
    <s v="ADM"/>
    <s v="Zandro.Florentin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7D0624897"/>
    <s v="SN_7D0624"/>
    <s v="994340544"/>
    <s v="Fonseca"/>
    <s v="Savio"/>
    <s v=""/>
    <s v="823767297"/>
    <x v="4"/>
    <s v="SA3"/>
    <s v="Tower 2"/>
    <x v="2"/>
    <s v="Mohan Kaushik"/>
    <s v="Savio Fonseca"/>
    <s v="yc242117"/>
    <d v="2010-08-01T00:00:00"/>
    <m/>
    <s v="Savio Fonseca/San Francisco/IBM"/>
    <s v="H"/>
    <s v="BAND9"/>
    <s v="ADM"/>
    <s v="Savio.Fonseca@sprint.com"/>
    <s v="Senior Architect"/>
    <n v="49"/>
    <n v="47"/>
    <n v="2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18"/>
    <n v="2"/>
    <n v="0"/>
    <s v="Yes"/>
    <s v="No"/>
  </r>
  <r>
    <s v="P101F3818"/>
    <s v="SN_P101F3"/>
    <s v="994072547"/>
    <s v="Formales"/>
    <s v="Lea Grace"/>
    <s v="V."/>
    <s v="823801148"/>
    <x v="2"/>
    <s v="P3"/>
    <s v="Tower 2"/>
    <x v="4"/>
    <s v="Todd Kadlac"/>
    <s v="William Navarro"/>
    <s v="rm669203"/>
    <d v="2019-06-03T00:00:00"/>
    <m/>
    <s v="Lea Grace Formales/Philippines/IBM"/>
    <s v="M"/>
    <s v="BAND6B"/>
    <s v="ADM"/>
    <s v="Leagrace.Formales@sprint.com"/>
    <s v="Mid-Level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6Q818"/>
    <s v="SN_P1016Q"/>
    <s v="994273776"/>
    <s v="Formanes"/>
    <s v="Christian Ramir"/>
    <s v="X."/>
    <s v="823800942"/>
    <x v="2"/>
    <s v="P3"/>
    <s v="Tower 2"/>
    <x v="6"/>
    <s v="Asif Islam"/>
    <s v="Wilfredo Dizon"/>
    <s v=""/>
    <d v="2018-09-10T00:00:00"/>
    <m/>
    <s v="Christian Ramir Formanes/Philippines/IBM"/>
    <s v="H"/>
    <s v="BAND7B"/>
    <s v="ADM"/>
    <s v="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8B818"/>
    <s v="SN_P1008B"/>
    <s v="994970547"/>
    <s v="Francisco"/>
    <s v="Gerald"/>
    <s v="D"/>
    <s v="823800138"/>
    <x v="2"/>
    <s v="P3"/>
    <s v="Tower 2"/>
    <x v="5"/>
    <s v="Robert Wulfert"/>
    <s v="Hanika Fernandez"/>
    <s v="ic002847"/>
    <d v="2016-08-03T00:00:00"/>
    <m/>
    <s v="Gerald Francisco/Philippines/IBM"/>
    <s v="H"/>
    <s v="BAND7A"/>
    <s v="ADM"/>
    <s v="Gerald.Francisc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3147818"/>
    <s v="SN_113147"/>
    <s v="994917265"/>
    <s v="Francisco"/>
    <s v="Hilario Jr"/>
    <s v="Abano"/>
    <s v="823768002"/>
    <x v="2"/>
    <s v="P3"/>
    <s v="Tower 2"/>
    <x v="1"/>
    <s v="Clint Cordry"/>
    <s v="Wilfredo Dizon"/>
    <s v="mo705583"/>
    <d v="2011-08-17T00:00:00"/>
    <m/>
    <s v="Hilario A Francisco Jr/Philippines/IBM"/>
    <s v="H"/>
    <s v="BAND7A"/>
    <s v="ADM"/>
    <s v="Hilario.Francisco@sprint.com"/>
    <s v="Senior Production Support"/>
    <n v="9"/>
    <n v="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5"/>
    <x v="33"/>
    <n v="0"/>
    <n v="0"/>
    <s v="No"/>
    <s v="No"/>
  </r>
  <r>
    <s v="147071818"/>
    <s v="SN_147071"/>
    <s v="994774581"/>
    <s v="Francisco"/>
    <s v="Imee"/>
    <s v="B"/>
    <s v="823800216"/>
    <x v="2"/>
    <s v="P3"/>
    <s v="Tower 2"/>
    <x v="5"/>
    <s v="Meredith Leach"/>
    <s v="Lerma Bernal"/>
    <s v="is005162"/>
    <d v="2016-10-05T00:00:00"/>
    <m/>
    <s v="Imee B. Francisco/Philippines/IBM"/>
    <s v="H"/>
    <s v="BAND7B"/>
    <s v="ADM"/>
    <s v="Imee.Francisc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6068631"/>
    <s v="SN_116068"/>
    <s v="994643354"/>
    <s v="Freitas"/>
    <s v="Jefferson"/>
    <s v=""/>
    <s v="823766927"/>
    <x v="1"/>
    <s v="P1"/>
    <s v="Tower 2"/>
    <x v="3"/>
    <s v="Randy Schulze"/>
    <s v="Roberto Basting"/>
    <s v="ep601048"/>
    <d v="2010-03-01T00:00:00"/>
    <m/>
    <s v="Jefferson de Freitas/Brazil/IBM"/>
    <s v="H"/>
    <s v="BAND7A"/>
    <s v="ADM"/>
    <s v="Jefferson.Freitas@sprint.com"/>
    <s v="Senior Production Support"/>
    <n v="55"/>
    <n v="5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6"/>
    <x v="34"/>
    <n v="0"/>
    <n v="0"/>
    <s v="No"/>
    <s v="No"/>
  </r>
  <r>
    <s v="001349631"/>
    <s v="SN_001349"/>
    <s v="994636211"/>
    <s v="Fronza"/>
    <s v="Rodrigo"/>
    <s v="X"/>
    <s v="823801224"/>
    <x v="1"/>
    <s v="P1"/>
    <s v="Tower 2"/>
    <x v="3"/>
    <s v="Randy Schulze"/>
    <s v="Roberto Basting"/>
    <s v="td000579"/>
    <d v="2019-08-06T00:00:00"/>
    <m/>
    <s v="Rodrigo Fronza1/Brazil/IBM"/>
    <s v="L"/>
    <s v="BAND5"/>
    <s v="ADM"/>
    <s v="Rodrigo.Fronza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5A6405897"/>
    <s v="SN_5A6405"/>
    <s v="994451713"/>
    <s v="Frye"/>
    <s v="Aneth"/>
    <s v=""/>
    <s v="823800577"/>
    <x v="4"/>
    <s v="SA3"/>
    <s v="Tower 2"/>
    <x v="3"/>
    <s v="Greg Toon"/>
    <s v="Greg Toon"/>
    <s v="fi287894"/>
    <d v="2017-08-01T00:00:00"/>
    <m/>
    <s v="Aneth L Frye/Atlanta/IBM"/>
    <s v="M"/>
    <s v="BAND7"/>
    <s v="IVR"/>
    <s v="Aneth.Frye@sprint.com"/>
    <s v="Mid-Level Project Manager"/>
    <n v="40"/>
    <s v="0"/>
    <n v="40"/>
    <s v="With Variance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x v="1"/>
    <x v="0"/>
    <n v="40"/>
    <n v="0"/>
    <s v="Yes"/>
    <s v="No"/>
  </r>
  <r>
    <s v="096310631"/>
    <s v="SN_096310"/>
    <s v="999675270"/>
    <s v="Gabriotti"/>
    <s v="Andre"/>
    <s v="R"/>
    <s v="823764728"/>
    <x v="1"/>
    <s v="P3"/>
    <s v="Tower 2"/>
    <x v="6"/>
    <s v="Asif Islam"/>
    <s v="Marcelo Scarazzatti"/>
    <s v="arg4728"/>
    <d v="2006-07-31T00:00:00"/>
    <m/>
    <s v="Andre Renato Del Vecchio Gabriotti/Brazil/IBM"/>
    <s v="H"/>
    <s v="BAND6B"/>
    <s v="ADM"/>
    <s v="Andre.R.Gabriotti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02581818"/>
    <s v="SN_102581"/>
    <s v="994458470"/>
    <s v="Gabud"/>
    <s v="Hilario Benjamin"/>
    <s v="N."/>
    <s v="823800819"/>
    <x v="2"/>
    <s v="P1"/>
    <s v="Tower 2"/>
    <x v="0"/>
    <s v="Kiran Padmakumar"/>
    <s v="Danilo Estoquia"/>
    <s v="vd473544"/>
    <d v="2018-03-26T00:00:00"/>
    <m/>
    <s v="Hilario Benjamin N Gabud/Philippines/IBM"/>
    <s v="H"/>
    <s v="BAND7A"/>
    <s v="ADM"/>
    <s v="Larben.Gabud@sprint.com"/>
    <s v="Senior Developer"/>
    <n v="59"/>
    <n v="5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7"/>
    <x v="35"/>
    <n v="0"/>
    <n v="0"/>
    <s v="No"/>
    <s v="No"/>
  </r>
  <r>
    <s v="AVBTUD709"/>
    <s v="SN_AVBTUD"/>
    <s v="994513573"/>
    <s v="Gadua"/>
    <s v="Mana Bhanjan"/>
    <s v="X"/>
    <s v="823767778"/>
    <x v="0"/>
    <s v="P3"/>
    <s v="Tower 2"/>
    <x v="5"/>
    <s v="Robert Wulfert"/>
    <s v="Sajit Sridharan"/>
    <s v="so183015"/>
    <d v="2011-04-11T00:00:00"/>
    <m/>
    <s v="Mana Bhanjan Gadua/India/Contr/IBM"/>
    <s v="H"/>
    <s v="CONT12"/>
    <s v="ADM"/>
    <s v="Manabhanjan.Gadua@sprint.com"/>
    <s v="Senior Production Support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007FV709"/>
    <s v="SN_0007FV"/>
    <s v="994059060"/>
    <s v="Gaikwad"/>
    <s v="Megha"/>
    <s v="Prakash"/>
    <s v="823801292"/>
    <x v="0"/>
    <s v="P3"/>
    <s v="Tower 2"/>
    <x v="1"/>
    <s v="Clint Cordry"/>
    <s v="Sudheer Kurelli"/>
    <s v="ub527813"/>
    <d v="2019-11-13T00:00:00"/>
    <m/>
    <s v="Megha Gaikwad/India/IBM"/>
    <s v="H"/>
    <s v="BAND7B"/>
    <s v="ADM"/>
    <s v="Megha.Gaikwad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PR50897"/>
    <s v="SN_C-PR50"/>
    <s v="994275606"/>
    <s v="Gajula"/>
    <s v="Sowmya"/>
    <s v="X"/>
    <s v="823801186"/>
    <x v="5"/>
    <s v="P1"/>
    <s v="Tower 2"/>
    <x v="0"/>
    <s v="Kiran Padmakumar"/>
    <s v="Kiran Padmakumar"/>
    <s v="il680381"/>
    <d v="2019-07-01T00:00:00"/>
    <m/>
    <s v="Sowmya Gajula/US/Contr/IBM"/>
    <s v="H"/>
    <s v="CONT17"/>
    <s v="ADM"/>
    <s v="Sowmya.Gajula@sprint.com"/>
    <s v="Senior Lead Business Analyst"/>
    <n v="40"/>
    <s v="0"/>
    <n v="40"/>
    <s v="With Variance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x v="1"/>
    <x v="0"/>
    <n v="40"/>
    <n v="0"/>
    <s v="Yes"/>
    <s v="No"/>
  </r>
  <r>
    <s v="074520709"/>
    <s v="SN_074520"/>
    <s v="994588321"/>
    <s v="Galagali"/>
    <s v="Khalil"/>
    <s v="X"/>
    <s v="823800685"/>
    <x v="0"/>
    <s v="P3"/>
    <s v="Tower 2"/>
    <x v="7"/>
    <s v="Heather Westerfield"/>
    <s v="Muqtar Syed"/>
    <s v="dr295037"/>
    <d v="2017-10-26T00:00:00"/>
    <m/>
    <s v="Khalil Sg/India/IBM"/>
    <s v="H"/>
    <s v="BAND7A"/>
    <s v="ADM"/>
    <s v="Khalil.Galagali@sprint.com"/>
    <s v="Senior Tester"/>
    <n v="56"/>
    <n v="5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8"/>
    <x v="36"/>
    <n v="0"/>
    <n v="0"/>
    <s v="No"/>
    <s v="No"/>
  </r>
  <r>
    <s v="147134818"/>
    <s v="SN_147134"/>
    <s v="994594160"/>
    <s v="Galo"/>
    <s v="Melissa Ann"/>
    <s v="B"/>
    <s v="823799858"/>
    <x v="2"/>
    <s v="P3"/>
    <s v="Tower 2"/>
    <x v="5"/>
    <s v="Meredith Leach"/>
    <s v="Lerma Bernal"/>
    <s v="kh159033"/>
    <d v="2016-01-18T00:00:00"/>
    <m/>
    <s v="Melissa Ann B Galo/Philippines/IBM"/>
    <s v="H"/>
    <s v="BAND7A"/>
    <s v="ADM"/>
    <s v="Melissaann.Gal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306818"/>
    <s v="SN_P00306"/>
    <s v="994359464"/>
    <s v="Gamboa"/>
    <s v="Joyce"/>
    <s v="X"/>
    <s v="823769974"/>
    <x v="2"/>
    <s v="P3"/>
    <s v="Tower 2"/>
    <x v="5"/>
    <s v="Meredith Leach"/>
    <s v="Lerma Bernal"/>
    <s v="aq188034"/>
    <d v="2015-02-16T00:00:00"/>
    <m/>
    <s v="Joyce R Gamboa/Philippines/IBM"/>
    <s v="H"/>
    <s v="BAND6B"/>
    <s v="ADM"/>
    <s v="Joyce.Gambo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521G709"/>
    <s v="SN_00521G"/>
    <s v="994044155"/>
    <s v="Ganapathy"/>
    <s v="Saravana Kumar"/>
    <s v="X"/>
    <s v="823799878"/>
    <x v="3"/>
    <s v="SA3"/>
    <s v="Tower 2"/>
    <x v="2"/>
    <s v="Mohan Kaushik"/>
    <s v="Saswat Mishra"/>
    <s v="uk592481"/>
    <d v="2016-02-22T00:00:00"/>
    <m/>
    <s v="Saravanakumar Ganapathy/India/IBM"/>
    <s v="H"/>
    <s v="BAND8"/>
    <s v="ADM"/>
    <s v="Saravanakumar.Ganapathy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DFO709"/>
    <s v="SN_000DFO"/>
    <s v="994031477"/>
    <s v="Ganguru"/>
    <s v="Rohith"/>
    <s v="Sai"/>
    <s v="823801250"/>
    <x v="0"/>
    <s v="P3"/>
    <s v="Tower 2"/>
    <x v="5"/>
    <s v="Meredith Leach"/>
    <s v="Sajit Sridharan"/>
    <s v="qc399466"/>
    <d v="2019-10-18T00:00:00"/>
    <m/>
    <s v="Rohith Sai Ganguru/India/IBM"/>
    <s v="L"/>
    <s v="BAND6G"/>
    <s v="ADM"/>
    <s v="Ganguru.Rohith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556K709"/>
    <s v="SN_00556K"/>
    <s v="994634797"/>
    <s v="Ganta"/>
    <s v="Sreevalli"/>
    <s v="X"/>
    <s v="823801014"/>
    <x v="0"/>
    <s v="P3"/>
    <s v="Tower 2"/>
    <x v="5"/>
    <s v="Robert Wulfert"/>
    <s v="Sajit Sridharan"/>
    <s v="ev301485"/>
    <d v="2018-12-17T00:00:00"/>
    <m/>
    <s v="Sreevali G1/India/IBM"/>
    <s v="H"/>
    <s v="BAND7A"/>
    <s v="ADM"/>
    <s v="Sreevalli.Ganta@sprint.com"/>
    <s v="Senior Developer"/>
    <n v="34"/>
    <n v="3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1"/>
    <x v="21"/>
    <n v="0"/>
    <n v="0"/>
    <s v="No"/>
    <s v="No"/>
  </r>
  <r>
    <s v="148076818"/>
    <s v="SN_148076"/>
    <s v="994319226"/>
    <s v="Gapuz"/>
    <s v="Joseph Dennis"/>
    <s v="O."/>
    <s v="823800694"/>
    <x v="2"/>
    <s v="P3"/>
    <s v="Tower 2"/>
    <x v="7"/>
    <s v="Heather Westerfield"/>
    <s v="Arrian Ordonez"/>
    <s v="xo422413"/>
    <d v="2017-10-30T00:00:00"/>
    <m/>
    <s v="Joseph Dennis Gapuz/Philippines/IBM"/>
    <s v="H"/>
    <s v="BAND7B"/>
    <s v="ADM"/>
    <s v="Josephdennis.Gapuz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5T818"/>
    <s v="SN_P1005T"/>
    <s v="994178233"/>
    <s v="Garcia"/>
    <s v="Dervin"/>
    <s v="M"/>
    <s v="823799959"/>
    <x v="2"/>
    <s v="P3"/>
    <s v="Tower 2"/>
    <x v="3"/>
    <s v="Greg Toon"/>
    <s v="Danilo Estoquia"/>
    <s v="bx866551"/>
    <d v="2016-05-16T00:00:00"/>
    <m/>
    <s v="Dervin Garcia/Philippines/IBM"/>
    <s v="H"/>
    <s v="BAND7A"/>
    <s v="IVR"/>
    <s v="dervin.garci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613818"/>
    <s v="SN_123613"/>
    <s v="994319761"/>
    <s v="Garcia"/>
    <s v="Hosea"/>
    <s v="C."/>
    <s v="823801207"/>
    <x v="2"/>
    <s v="P3"/>
    <s v="Tower 2"/>
    <x v="2"/>
    <s v="Dale Gentry"/>
    <s v="William Navarro"/>
    <s v="gf380968"/>
    <d v="2019-07-15T00:00:00"/>
    <m/>
    <s v="Hosea Garcia/Philippines/IBM"/>
    <s v="H"/>
    <s v="BAND7A"/>
    <s v="ADM"/>
    <s v="Hosea.Garci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891C781"/>
    <s v="SN_07891C"/>
    <s v="994659364"/>
    <s v="Garcia"/>
    <s v="Jorge"/>
    <s v="R"/>
    <s v="823801234"/>
    <x v="6"/>
    <s v="P3"/>
    <s v="Tower 2"/>
    <x v="2"/>
    <s v="Mohan Kaushik"/>
    <s v="Norma Elizabeth Palomino Zavala"/>
    <s v="wg977379"/>
    <d v="2019-08-21T00:00:00"/>
    <m/>
    <s v="Jorge Raya Garcia/Mexico/IBM"/>
    <s v="H"/>
    <s v="BAND7B"/>
    <s v="ADM"/>
    <s v="Jorge.Garcia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13426818"/>
    <s v="SN_113426"/>
    <s v="994672073"/>
    <s v="Garcia"/>
    <s v="Jose"/>
    <s v="G"/>
    <s v="823768203"/>
    <x v="2"/>
    <s v="P3"/>
    <s v="Tower 2"/>
    <x v="6"/>
    <s v="Asif Islam"/>
    <s v="Wilfredo Dizon"/>
    <s v="ur419603"/>
    <d v="2012-03-02T00:00:00"/>
    <m/>
    <s v="Jose G Garcia/Philippines/IBM"/>
    <s v="H"/>
    <s v="BAND7A"/>
    <s v="ADM"/>
    <s v="Jose.G.Garcia@sprint.com"/>
    <s v="Senior Production Support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00026Z709"/>
    <s v="SN_00026Z"/>
    <s v="994498492"/>
    <s v="Garg"/>
    <s v="Harshita"/>
    <s v="X"/>
    <s v="823801013"/>
    <x v="0"/>
    <s v="P3"/>
    <s v="Tower 2"/>
    <x v="2"/>
    <s v="Mohan Kaushik"/>
    <s v="Saswat Mishra"/>
    <s v="qc750802"/>
    <d v="2018-12-17T00:00:00"/>
    <m/>
    <s v="Harshita Garg26/India/IBM"/>
    <s v="L"/>
    <s v="BAND6A"/>
    <s v="ADM"/>
    <s v="Harshita.Garg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223818"/>
    <s v="SN_P00223"/>
    <s v="999454112"/>
    <s v="Gatan"/>
    <s v="Casie Nelia"/>
    <s v="F"/>
    <s v="823769944"/>
    <x v="2"/>
    <s v="P3"/>
    <s v="Tower 2"/>
    <x v="7"/>
    <s v="Heather Westerfield"/>
    <s v="Arrian Ordonez"/>
    <s v="ew233765"/>
    <d v="2015-01-29T00:00:00"/>
    <m/>
    <s v="Casie Nelia Gatan/Philippines/IBM"/>
    <s v="M"/>
    <s v="BAND6B"/>
    <s v="ADM"/>
    <s v="Casienelia.Gat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242S709"/>
    <s v="SN_00242S"/>
    <s v="994728188"/>
    <s v="Gauraw"/>
    <s v="Abhishek"/>
    <s v="X"/>
    <s v="823799903"/>
    <x v="0"/>
    <s v="P3"/>
    <s v="Tower 2"/>
    <x v="1"/>
    <s v="Clint Cordry"/>
    <s v="Sudheer Kurelli"/>
    <s v="ms370690"/>
    <d v="2016-03-28T00:00:00"/>
    <m/>
    <s v="Abhishek Gauraw/India/IBM"/>
    <s v="H"/>
    <s v="BAND7A"/>
    <s v="ADM"/>
    <s v="Abhishek.X.Gauraw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HFV1709"/>
    <s v="SN_AVHFV1"/>
    <s v="994505335"/>
    <s v="Gawade"/>
    <s v="Rahul"/>
    <s v="X"/>
    <s v="823769956"/>
    <x v="0"/>
    <s v="P3"/>
    <s v="Tower 2"/>
    <x v="5"/>
    <s v="Robert Wulfert"/>
    <s v="Sajit Sridharan"/>
    <s v="gd921039"/>
    <d v="2015-02-03T00:00:00"/>
    <m/>
    <s v="Rahul Gawade/India/Contr/IBM"/>
    <s v="H"/>
    <s v="CONT12"/>
    <s v="ADM"/>
    <s v="Rahul.Gawade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4761818"/>
    <s v="SN_134761"/>
    <s v="994729063"/>
    <s v="Gawaran"/>
    <s v="Charles Patrick"/>
    <s v="Evangelista"/>
    <s v="823800321"/>
    <x v="2"/>
    <s v="P3"/>
    <s v="Tower 2"/>
    <x v="6"/>
    <s v="Asif Islam"/>
    <s v="Wilfredo Dizon"/>
    <s v="hr880785"/>
    <d v="2017-01-04T00:00:00"/>
    <m/>
    <s v="Charles Patrick E Gawaran/Philippines/IBM"/>
    <s v="H"/>
    <s v="BAND7B"/>
    <s v="ADM"/>
    <s v="Charlespatrick.Gawaran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98190897"/>
    <s v="SN_198190"/>
    <s v="999772568"/>
    <s v="Gentry"/>
    <s v="Dale"/>
    <s v="A"/>
    <s v="823799602"/>
    <x v="4"/>
    <s v="P3"/>
    <s v="Tower 2"/>
    <x v="2"/>
    <s v="Dale Gentry"/>
    <s v="Dale Gentry"/>
    <s v="dag9602"/>
    <d v="2005-01-05T00:00:00"/>
    <m/>
    <s v="Dale Gentry/Boulder/IBM"/>
    <s v="H"/>
    <s v="BAND9"/>
    <s v="ADM"/>
    <s v="Dale.A.Gentry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J1805897"/>
    <s v="SN_4J1805"/>
    <s v="994142789"/>
    <s v="George"/>
    <s v="Jino"/>
    <s v="X"/>
    <s v="823769611"/>
    <x v="7"/>
    <s v="SA3"/>
    <s v="Tower 2"/>
    <x v="2"/>
    <s v="Mohan Kaushik"/>
    <s v="Saswat Mishra"/>
    <s v="iw046287"/>
    <d v="2014-10-06T00:00:00"/>
    <m/>
    <s v="Jino George1/India/IBM"/>
    <s v="H"/>
    <s v="BAND7"/>
    <s v="ADM"/>
    <s v="Jino.George@sprint.com"/>
    <s v="Senior Technical Lead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3494K709"/>
    <s v="SN_03494K"/>
    <s v="994745110"/>
    <s v="George"/>
    <s v="Jeethu"/>
    <s v="X"/>
    <s v="823799899"/>
    <x v="0"/>
    <s v="P1"/>
    <s v="Tower 2"/>
    <x v="0"/>
    <s v="Kiran Padmakumar"/>
    <s v="Muqtar Syed"/>
    <s v="la377953"/>
    <d v="2015-01-27T00:00:00"/>
    <m/>
    <s v="Jeethu George/India/IBM"/>
    <s v="M"/>
    <s v="BAND6B"/>
    <s v="ADM"/>
    <s v="Jeethu.George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A7818"/>
    <s v="SN_P101A7"/>
    <s v="994519674"/>
    <s v="Geron"/>
    <s v="Clarissa Faye"/>
    <s v="X."/>
    <s v="823801042"/>
    <x v="2"/>
    <s v="P3"/>
    <s v="Tower 2"/>
    <x v="5"/>
    <s v="Meredith Leach"/>
    <s v="Lerma Bernal"/>
    <s v="nn783761"/>
    <d v="2019-01-14T00:00:00"/>
    <m/>
    <s v="Clarissa Faye Geron/Philippines/IBM"/>
    <s v="M"/>
    <s v="BAND6A"/>
    <s v="ADM"/>
    <s v="Clarissa.Geron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CQ818"/>
    <s v="SN_P100CQ"/>
    <s v="994260785"/>
    <s v="Gestiada"/>
    <s v="Romanico"/>
    <s v="D"/>
    <s v="823800193"/>
    <x v="2"/>
    <s v="P3"/>
    <s v="Tower 2"/>
    <x v="3"/>
    <s v="Greg Toon"/>
    <s v="Danilo Estoquia"/>
    <s v="nj102370"/>
    <d v="2016-09-07T00:00:00"/>
    <m/>
    <s v="Romanico Gestiada/Philippines/IBM"/>
    <s v="H"/>
    <s v="BAND7B"/>
    <s v="IVR"/>
    <s v="Romanico.Gestiada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275S709"/>
    <s v="SN_09275S"/>
    <s v="994295965"/>
    <s v="Ghosh"/>
    <s v="Pracheta"/>
    <s v="X"/>
    <s v="823800348"/>
    <x v="0"/>
    <s v="P3"/>
    <s v="Tower 2"/>
    <x v="5"/>
    <s v="Robert Wulfert"/>
    <s v="Sajit Sridharan"/>
    <s v="xx904813"/>
    <d v="2017-01-30T00:00:00"/>
    <m/>
    <s v="Pracheta Ghosh/India/IBM"/>
    <s v="L"/>
    <s v="BAND6A"/>
    <s v="ADM"/>
    <s v="Pracheta.Ghosh@sprint.com"/>
    <s v="Mid-Level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97561631"/>
    <s v="SN_097561"/>
    <s v="994836385"/>
    <s v="Gialdi"/>
    <s v="Marcos"/>
    <s v="V"/>
    <s v="823768122"/>
    <x v="1"/>
    <s v="P3"/>
    <s v="Tower 2"/>
    <x v="6"/>
    <s v="Asif Islam"/>
    <s v="Marcos Gialdi"/>
    <s v="uz399686"/>
    <d v="2005-08-01T00:00:00"/>
    <m/>
    <s v="Marcos Vinicius Gialdi/Brazil/IBM"/>
    <s v="H"/>
    <s v="BAND8"/>
    <s v="ADM"/>
    <s v="Marcos.Gialdi@sprint.com"/>
    <s v="Senior Delivery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772818"/>
    <s v="SN_147772"/>
    <s v="994405601"/>
    <s v="Gica"/>
    <s v="Kristel Joice"/>
    <s v="X."/>
    <s v="823800480"/>
    <x v="2"/>
    <s v="P3"/>
    <s v="Tower 2"/>
    <x v="5"/>
    <s v="Robert Wulfert"/>
    <s v="Hanika Fernandez"/>
    <s v="ue627330"/>
    <d v="2017-05-15T00:00:00"/>
    <m/>
    <s v="Kristel Joice Gica/Philippines/IBM"/>
    <s v="M"/>
    <s v="BAND6A"/>
    <s v="ADM"/>
    <s v="Kisteljoice.Gica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605R709"/>
    <s v="SN_03605R"/>
    <s v="994618035"/>
    <s v="Giddaluru"/>
    <s v="Dhanamjaya"/>
    <s v="X"/>
    <s v="823800764"/>
    <x v="3"/>
    <s v="P1"/>
    <s v="Tower 2"/>
    <x v="0"/>
    <s v="Kiran Padmakumar"/>
    <s v="Muqtar Syed"/>
    <s v="rf960780"/>
    <d v="2018-01-09T00:00:00"/>
    <m/>
    <s v="Dhanamjaya Giddaluru/India/IBM"/>
    <s v="H"/>
    <s v="BAND7A"/>
    <s v="ADM"/>
    <s v="Dhanamjaya.Giddaluru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JJ818"/>
    <s v="SN_P100JJ"/>
    <s v="994261655"/>
    <s v="Gil"/>
    <s v="Lemuel Herminio"/>
    <s v="X"/>
    <s v="823800391"/>
    <x v="2"/>
    <s v="P3"/>
    <s v="Tower 2"/>
    <x v="5"/>
    <s v="Meredith Leach"/>
    <s v="Lerma Bernal"/>
    <s v="ef935752"/>
    <d v="2017-03-27T00:00:00"/>
    <m/>
    <s v="Lemuel Herminio Gil/Philippines/IBM"/>
    <s v="H"/>
    <s v="BAND7A"/>
    <s v="ADM"/>
    <s v="Lemuelherminio.Gil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7A2874897"/>
    <s v="SN_7A2874"/>
    <s v="994527738"/>
    <s v="Giraldo"/>
    <s v="Juan"/>
    <s v="P"/>
    <s v="823801236"/>
    <x v="4"/>
    <s v="SA3"/>
    <s v="Tower 2"/>
    <x v="3"/>
    <s v="Greg Toon"/>
    <s v="Greg Toon"/>
    <s v="zr875030"/>
    <d v="2019-08-28T00:00:00"/>
    <m/>
    <s v="Juan P Giraldo/Bethesda/IBM"/>
    <s v="H"/>
    <s v="BAND9"/>
    <s v="IVR"/>
    <s v="Juan.Giraldo@sprint.com"/>
    <s v="Senior Data Scientis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4J1946897"/>
    <s v="SN_4J1946"/>
    <s v="994621724"/>
    <s v="Girija Premchandran"/>
    <s v="Saju"/>
    <s v=""/>
    <s v="823800067"/>
    <x v="4"/>
    <s v="SA3"/>
    <s v="Tower 2"/>
    <x v="2"/>
    <s v="Dale Gentry"/>
    <s v="Dale Gentry"/>
    <s v="pk954035"/>
    <d v="2016-06-27T00:00:00"/>
    <m/>
    <s v="Saju Girija Premchandran/US/IBM"/>
    <s v="H"/>
    <s v="BAND7"/>
    <s v="ADM"/>
    <s v="Saju.Premchandr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1648631"/>
    <s v="SN_091648"/>
    <s v="994043540"/>
    <s v="Gobi"/>
    <s v="Luciano"/>
    <s v="D"/>
    <s v="823768558"/>
    <x v="1"/>
    <s v="P3"/>
    <s v="Tower 2"/>
    <x v="6"/>
    <s v="Asif Islam"/>
    <s v="Marcos Gialdi"/>
    <s v="wq521449"/>
    <d v="2012-11-01T00:00:00"/>
    <m/>
    <s v="Luciano Dias Gobi/Brazil/IBM"/>
    <s v="H"/>
    <s v="BAND8"/>
    <s v="ADM"/>
    <s v="Luciano.Gobi@sprint.com"/>
    <s v="Senior Develop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C-RGC4897"/>
    <s v="SN_C-RGC4"/>
    <s v="994143699"/>
    <s v="Gode"/>
    <s v="Prakash"/>
    <s v="N"/>
    <s v="823801314"/>
    <x v="5"/>
    <s v="SA3"/>
    <s v="Tower 2"/>
    <x v="1"/>
    <s v="Clint Cordry"/>
    <s v="Sudheer Ayuthu"/>
    <s v="ov344527"/>
    <d v="2020-01-13T00:00:00"/>
    <m/>
    <s v="Prakash Gode/US/Contr/IBM"/>
    <s v="M"/>
    <s v="CONT14"/>
    <s v="ADM"/>
    <s v="Prakash.Gode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574P709"/>
    <s v="SN_05574P"/>
    <s v="994070139"/>
    <s v="Goel"/>
    <s v="Astha"/>
    <s v="X"/>
    <s v="823800690"/>
    <x v="0"/>
    <s v="P1"/>
    <s v="Tower 2"/>
    <x v="0"/>
    <s v="Kiran Padmakumar"/>
    <s v="Muqtar Syed"/>
    <s v="rb084512"/>
    <d v="2017-10-27T00:00:00"/>
    <m/>
    <s v="Astha Goel/India/IBM"/>
    <s v="L"/>
    <s v="BAND6A"/>
    <s v="ADM"/>
    <s v="Astha.Goel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878T709"/>
    <s v="SN_00878T"/>
    <s v="994113402"/>
    <s v="Goel"/>
    <s v="Naina"/>
    <s v="X"/>
    <s v="823769477"/>
    <x v="0"/>
    <s v="P3"/>
    <s v="Tower 2"/>
    <x v="6"/>
    <s v="Asif Islam"/>
    <s v="Udaya Rao"/>
    <s v="zh035989"/>
    <d v="2014-09-04T00:00:00"/>
    <m/>
    <s v="Naina Goel/India/IBM"/>
    <s v="H"/>
    <s v="BAND7A"/>
    <s v="ADM"/>
    <s v="Naina.Goel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1019D818"/>
    <s v="SN_P1019D"/>
    <s v="994299935"/>
    <s v="Gofredo"/>
    <s v="John Cyrill Abram"/>
    <s v="X."/>
    <s v="823801002"/>
    <x v="2"/>
    <s v="P1"/>
    <s v="Tower 2"/>
    <x v="0"/>
    <s v="Kiran Padmakumar"/>
    <s v="Danilo Estoquia"/>
    <s v="fq623436"/>
    <d v="2018-12-03T00:00:00"/>
    <m/>
    <s v="John Cyrill Abram Gofredo/Philippines/IBM"/>
    <s v="M"/>
    <s v="BAND6B"/>
    <s v="ADM"/>
    <s v="Johncyrill.Gofredo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5039818"/>
    <s v="SN_135039"/>
    <s v="994475861"/>
    <s v="Gojol"/>
    <s v="Arianne Grace"/>
    <s v="D"/>
    <s v="823770135"/>
    <x v="2"/>
    <s v="P1"/>
    <s v="Tower 2"/>
    <x v="0"/>
    <s v="Kiran Padmakumar"/>
    <s v="Danilo Estoquia"/>
    <s v="yr377734"/>
    <d v="2015-05-06T00:00:00"/>
    <m/>
    <s v="Arianne Grace D Gojol/Philippines/IBM"/>
    <s v="M"/>
    <s v="BAND6B"/>
    <s v="ADM"/>
    <s v="Arianne.Gojol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644V709"/>
    <s v="SN_08644V"/>
    <s v="994247111"/>
    <s v="Golagani"/>
    <s v="Ravi"/>
    <s v="Sankar"/>
    <s v="823800084"/>
    <x v="0"/>
    <s v="P3"/>
    <s v="Tower 2"/>
    <x v="6"/>
    <s v="Asif Islam"/>
    <s v="Udaya Rao"/>
    <s v="mp986487"/>
    <d v="2016-07-11T00:00:00"/>
    <m/>
    <s v="Ravishankar Golagani/India/IBM"/>
    <s v="H"/>
    <s v="BAND6B"/>
    <s v="ADM"/>
    <s v="Ravi.Golagani@sprint.com"/>
    <s v="Senior Application Administrato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AVN4SY709"/>
    <s v="SN_AVN4SY"/>
    <s v="994903163"/>
    <s v="Golla"/>
    <s v="Sreekanth"/>
    <s v="X"/>
    <s v="823800839"/>
    <x v="0"/>
    <s v="P3"/>
    <s v="Tower 2"/>
    <x v="5"/>
    <s v="Baseem Sayyed"/>
    <s v="Ajay Mukhopadhyay"/>
    <s v="vw097685"/>
    <d v="2018-04-11T00:00:00"/>
    <m/>
    <s v="Sreekanth Golla06/India/Contr/IBM"/>
    <s v="H"/>
    <s v="CONT02"/>
    <s v="ADM"/>
    <s v="Sreekanth.Goll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J4D709"/>
    <s v="SN_000J4D"/>
    <s v="994194878"/>
    <s v="Gollapalle"/>
    <s v="Mallikarjunareddy"/>
    <s v="X"/>
    <s v="823801293"/>
    <x v="0"/>
    <s v="P3"/>
    <s v="Tower 2"/>
    <x v="2"/>
    <s v="Mohan Kaushik"/>
    <s v="Saswat Mishra"/>
    <s v="jh549931"/>
    <d v="2019-11-13T00:00:00"/>
    <m/>
    <s v="Mallikarjunareddy Gollapalle1/India/IBM"/>
    <s v="H"/>
    <s v="BAND7A"/>
    <s v="ADM"/>
    <s v="Mallikarjunareddy.Gollapall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HEXA709"/>
    <s v="SN_AVHEXA"/>
    <s v="994059539"/>
    <s v="Golluri"/>
    <s v="Sandeep"/>
    <s v="KUMAR"/>
    <s v="823770005"/>
    <x v="0"/>
    <s v="P3"/>
    <s v="Tower 2"/>
    <x v="1"/>
    <s v="Clint Cordry"/>
    <s v="Sudheer Ayuthu"/>
    <s v="on136204"/>
    <d v="2015-02-23T00:00:00"/>
    <m/>
    <s v="Sandeep 11/India/Contr/IBM"/>
    <s v="H"/>
    <s v="CONT01"/>
    <s v="ADM"/>
    <s v="Sandeep.Golluri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6358631"/>
    <s v="SN_116358"/>
    <s v="994234998"/>
    <s v="Gomes"/>
    <s v="Murani"/>
    <s v="M"/>
    <s v="823767401"/>
    <x v="1"/>
    <s v="P3"/>
    <s v="Tower 2"/>
    <x v="4"/>
    <s v="Todd Kadlac"/>
    <s v="Carlos Monteiro"/>
    <s v="us035742"/>
    <d v="2010-09-27T00:00:00"/>
    <m/>
    <s v="Murani de Moura Gomes/Brazil/IBM"/>
    <s v="H"/>
    <s v="BAND6B"/>
    <s v="ADM"/>
    <s v="Murani.Gomes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LV5NKH631"/>
    <s v="SN_LV5NKH"/>
    <s v="999607574"/>
    <s v="Gomes"/>
    <s v="Socrates"/>
    <s v="R"/>
    <s v="823764965"/>
    <x v="1"/>
    <s v="P3"/>
    <s v="Tower 2"/>
    <x v="2"/>
    <s v="Dale Gentry"/>
    <s v="Kelsen Rodrigues"/>
    <s v="so607574"/>
    <d v="2006-12-18T00:00:00"/>
    <m/>
    <s v="Socrates Roberto Gomes/Brazil/Contr/IBM"/>
    <s v="H"/>
    <s v="CONT12"/>
    <s v="ADM"/>
    <s v="socrates.gomes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C3818"/>
    <s v="SN_P100C3"/>
    <s v="994540789"/>
    <s v="Gomez"/>
    <s v="Angelo"/>
    <s v="M"/>
    <s v="823800233"/>
    <x v="2"/>
    <s v="P3"/>
    <s v="Tower 2"/>
    <x v="6"/>
    <s v="Asif Islam"/>
    <s v="Wilfredo Dizon"/>
    <s v="zq578195"/>
    <d v="2016-10-18T00:00:00"/>
    <m/>
    <s v="Angelo Gomez/Philippines/IBM"/>
    <s v="H"/>
    <s v="BAND7A"/>
    <s v="ADM"/>
    <s v="Angelo.Gomez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RD57709"/>
    <s v="SN_AVRD57"/>
    <s v="994392847"/>
    <s v="Gonuguntla"/>
    <s v="Subramanyam"/>
    <s v="X"/>
    <s v="823801302"/>
    <x v="0"/>
    <s v="P3"/>
    <s v="Tower 2"/>
    <x v="6"/>
    <s v="Asif Islam"/>
    <s v="Udaya Rao"/>
    <s v="ay447055"/>
    <d v="2019-12-12T00:00:00"/>
    <m/>
    <s v="Subramanyam G 777/India/Contr/IBM"/>
    <s v="M"/>
    <s v="BAND6B"/>
    <s v="ADM"/>
    <s v="Subramanyam.Gonugunpla@sprint.com"/>
    <s v="Mid-Level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P00094818"/>
    <s v="SN_P00094"/>
    <s v="994922284"/>
    <s v="Gonzales"/>
    <s v="Mylene"/>
    <s v="R"/>
    <s v="823769967"/>
    <x v="2"/>
    <s v="P3"/>
    <s v="Tower 2"/>
    <x v="5"/>
    <s v="Robert Wulfert"/>
    <s v="Hanika Fernandez"/>
    <s v="ub469046"/>
    <d v="2015-02-09T00:00:00"/>
    <m/>
    <s v="Mylene Gonzales/Philippines/IBM"/>
    <s v="H"/>
    <s v="BAND6B"/>
    <s v="ADM"/>
    <s v="Mylene.Gonzale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9328781"/>
    <s v="SN_059328"/>
    <s v="994906765"/>
    <s v="Gonzalez"/>
    <s v="Saul"/>
    <s v="N"/>
    <s v="823800653"/>
    <x v="6"/>
    <s v="P3"/>
    <s v="Tower 2"/>
    <x v="2"/>
    <s v="Mohan Kaushik"/>
    <s v="Norma Elizabeth Palomino Zavala"/>
    <s v="po470796"/>
    <d v="2017-10-04T00:00:00"/>
    <m/>
    <s v="Saul Chi/Mexico/IBM"/>
    <s v="H"/>
    <s v="BAND7B"/>
    <s v="ADM"/>
    <s v="Saul.Gonzalez@sprint.com"/>
    <s v="Senior Application Administrato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442B8709"/>
    <s v="SN_0442B8"/>
    <s v="994746484"/>
    <s v="Gopal Reddy"/>
    <s v="Tejaswini"/>
    <s v="X"/>
    <s v="823800704"/>
    <x v="0"/>
    <s v="P1"/>
    <s v="Tower 2"/>
    <x v="0"/>
    <s v="Kiran Padmakumar"/>
    <s v="Muqtar Syed"/>
    <s v="jl006846"/>
    <d v="2017-11-09T00:00:00"/>
    <m/>
    <s v="Tejaswini G23/India/IBM"/>
    <s v="L"/>
    <s v="BAND6B"/>
    <s v="ADM"/>
    <s v="Tejaswini.Gopalreddy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740G709"/>
    <s v="SN_09740G"/>
    <s v="994597212"/>
    <s v="Gopal"/>
    <s v="Bharathi"/>
    <s v="X"/>
    <s v="823800561"/>
    <x v="0"/>
    <s v="P3"/>
    <s v="Tower 2"/>
    <x v="2"/>
    <s v="Dale Gentry"/>
    <s v="Lakshmi Radhakrishnakaimal"/>
    <s v="vo627760"/>
    <d v="2017-07-24T00:00:00"/>
    <m/>
    <s v="Bharathi Gopal1/India/IBM"/>
    <s v="H"/>
    <s v="BAND7A"/>
    <s v="ADM"/>
    <s v="Bharathi.Gopal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R3CR897"/>
    <s v="SN_C-R3CR"/>
    <s v="994523728"/>
    <s v="Gopalam"/>
    <s v="Saikrishna"/>
    <s v="X"/>
    <s v="823801255"/>
    <x v="5"/>
    <s v="SA3"/>
    <s v="Tower 2"/>
    <x v="1"/>
    <s v="Clint Cordry"/>
    <s v="Sudheer Kurelli"/>
    <s v="pv900010"/>
    <d v="2019-09-23T00:00:00"/>
    <m/>
    <s v="Saikrishna Gopalam/US/Contr/IBM"/>
    <s v="H"/>
    <s v="CONT17"/>
    <s v="ADM"/>
    <s v="Saikrishna.Gopalam@sprint.com"/>
    <s v="Senior Lead Business Analys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AVPYBR709"/>
    <s v="SN_AVPYBR"/>
    <s v="994212088"/>
    <s v="Gopi"/>
    <s v="Gundla"/>
    <s v="X"/>
    <s v="823801228"/>
    <x v="0"/>
    <s v="P3"/>
    <s v="Tower 2"/>
    <x v="6"/>
    <s v="Asif Islam"/>
    <s v="Udaya Rao"/>
    <s v="bi145969"/>
    <d v="2019-08-12T00:00:00"/>
    <m/>
    <s v="Gundla Gopi43/India/Contr/IBM"/>
    <s v="M"/>
    <s v="CONT12"/>
    <s v="ADM"/>
    <s v="Gundla.Gopi@sprint.com"/>
    <s v="Mid-Level Application Administrato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101I6818"/>
    <s v="SN_P101I6"/>
    <s v="994531460"/>
    <s v="Gotico"/>
    <s v="John Paolo"/>
    <s v="X."/>
    <s v="823801215"/>
    <x v="2"/>
    <s v="P3"/>
    <s v="Tower 2"/>
    <x v="6"/>
    <s v="Asif Islam"/>
    <s v="Wilfredo Dizon"/>
    <s v="nv084427"/>
    <d v="2019-07-29T00:00:00"/>
    <m/>
    <s v="John Paolo Gotico/Philippines/IBM"/>
    <s v="H"/>
    <s v="BAND7A"/>
    <s v="ADM"/>
    <s v="Johnpaolo.Gotico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LA1X709"/>
    <s v="SN_AVLA1X"/>
    <s v="994199415"/>
    <s v="Goudappagari"/>
    <s v="Ranjan"/>
    <s v="Kumar"/>
    <s v="823800311"/>
    <x v="0"/>
    <s v="P3"/>
    <s v="Tower 2"/>
    <x v="6"/>
    <s v="Asif Islam"/>
    <s v="Udaya Rao"/>
    <s v="pw872409"/>
    <d v="2016-12-16T00:00:00"/>
    <m/>
    <s v="Ranjan Kumar 77/India/Contr/IBM"/>
    <s v="H"/>
    <s v="CONT01"/>
    <s v="ADM"/>
    <s v="Ranjan.Goudappagari@sprint.com"/>
    <s v="Senior Test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7475A631"/>
    <s v="SN_07475A"/>
    <s v="994178430"/>
    <s v="Goulart"/>
    <s v="Christian"/>
    <s v="E"/>
    <s v="823800967"/>
    <x v="1"/>
    <s v="P1"/>
    <s v="Tower 2"/>
    <x v="3"/>
    <s v="Randy Schulze"/>
    <s v="Roberto Basting"/>
    <s v="ae456454"/>
    <d v="2018-10-24T00:00:00"/>
    <m/>
    <s v="Christian Elias Goulart/Brazil/IBM"/>
    <s v="L"/>
    <s v="BAND4"/>
    <s v="ADM"/>
    <s v="Christian.Goulart@sprint.com"/>
    <s v="Junior Production Suppor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00KQD709"/>
    <s v="SN_000KQD"/>
    <s v="994836640"/>
    <s v="Gouni"/>
    <s v="Somasekhar"/>
    <s v="Reddy"/>
    <s v="823801290"/>
    <x v="0"/>
    <s v="P1"/>
    <s v="Tower 2"/>
    <x v="2"/>
    <s v="Dale Gentry"/>
    <s v="Lakshmi Radhakrishnakaimal"/>
    <s v="tr369114"/>
    <d v="2019-11-04T00:00:00"/>
    <m/>
    <s v="Somasekhar Reddy Gouni/India/IBM"/>
    <s v="M"/>
    <s v="BAND7A"/>
    <s v="ADM"/>
    <s v="Somasekhar.Gouni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1787818"/>
    <s v="SN_P01787"/>
    <s v="994792079"/>
    <s v="Govara"/>
    <s v="Majid Shams"/>
    <s v="U"/>
    <s v="823770331"/>
    <x v="2"/>
    <s v="P3"/>
    <s v="Tower 2"/>
    <x v="2"/>
    <s v="Dale Gentry"/>
    <s v="William Navarro"/>
    <s v="vm478031"/>
    <d v="2015-09-14T00:00:00"/>
    <m/>
    <s v="Majid Shams Govara/Philippines/IBM"/>
    <s v="H"/>
    <s v="BAND7A"/>
    <s v="ADM"/>
    <s v="Majid.Govara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283K709"/>
    <s v="SN_01283K"/>
    <s v="994486431"/>
    <s v="Govindarajulu"/>
    <s v="Abhishek"/>
    <s v="X"/>
    <s v="823800038"/>
    <x v="0"/>
    <s v="P1"/>
    <s v="Tower 2"/>
    <x v="0"/>
    <s v="Kiran Padmakumar"/>
    <s v="Muqtar Syed"/>
    <s v="wd209247"/>
    <d v="2016-06-13T00:00:00"/>
    <m/>
    <s v="Abhishek Govindarajulu/India/IBM"/>
    <s v="H"/>
    <s v="BAND6B"/>
    <s v="ADM"/>
    <s v="Abhishek.Govindarajulu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PRD6897"/>
    <s v="SN_C-PRD6"/>
    <s v="994934846"/>
    <s v="Govindasamy"/>
    <s v="Kannan"/>
    <s v="X"/>
    <s v="823801162"/>
    <x v="5"/>
    <s v="SA3"/>
    <s v="Tower 2"/>
    <x v="1"/>
    <s v="Clint Cordry"/>
    <s v="Sudheer Kurelli"/>
    <s v="qv860371"/>
    <d v="2019-07-08T00:00:00"/>
    <m/>
    <s v="Kannan Govindasamy/US/Contr/IBM"/>
    <s v="M"/>
    <s v="CONT13"/>
    <s v="ADM"/>
    <s v="Kannan.Govindasamy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776M709"/>
    <s v="SN_03776M"/>
    <s v="994517531"/>
    <s v="Gowda"/>
    <s v="Tejaswini"/>
    <s v="S N"/>
    <s v="823768813"/>
    <x v="0"/>
    <s v="P3"/>
    <s v="Tower 2"/>
    <x v="6"/>
    <s v="Asif Islam"/>
    <s v="Udaya Rao"/>
    <s v="sy464420"/>
    <d v="2013-06-11T00:00:00"/>
    <m/>
    <s v="Tejaswini Gowda/India/IBM"/>
    <s v="M"/>
    <s v="BAND7A"/>
    <s v="ADM"/>
    <s v="Tejaswini.Gowda@sprint.com"/>
    <s v="Senior Tester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070653709"/>
    <s v="SN_070653"/>
    <s v="994945384"/>
    <s v="Goyal"/>
    <s v="Vishal"/>
    <s v="KIRAN"/>
    <s v="823766271"/>
    <x v="0"/>
    <s v="P3"/>
    <s v="Tower 2"/>
    <x v="6"/>
    <s v="Asif Islam"/>
    <s v="Udaya Rao"/>
    <s v="kw689182"/>
    <d v="2009-02-06T00:00:00"/>
    <m/>
    <s v="Vishal K Goyal/India/IBM"/>
    <s v="H"/>
    <s v="BAND7A"/>
    <s v="ADM"/>
    <s v="Vishal.Goyal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IU818"/>
    <s v="SN_P101IU"/>
    <s v="994017916"/>
    <s v="Gregorio"/>
    <s v="Jennifer"/>
    <s v="R."/>
    <s v="823801254"/>
    <x v="2"/>
    <s v="P1"/>
    <s v="Tower 2"/>
    <x v="3"/>
    <s v="Randy Schulze"/>
    <s v="Arrian Ordonez"/>
    <s v=""/>
    <d v="2019-09-16T00:00:00"/>
    <m/>
    <s v="Jennifer Gregorio/Philippines/IBM"/>
    <s v="H"/>
    <s v="BAND8"/>
    <s v="ADM"/>
    <s v="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N07R709"/>
    <s v="SN_AVN07R"/>
    <s v="994730629"/>
    <s v="GS"/>
    <s v="Chethan"/>
    <s v="Kumar"/>
    <s v="823800801"/>
    <x v="0"/>
    <s v="P3"/>
    <s v="Tower 2"/>
    <x v="2"/>
    <s v="Dale Gentry"/>
    <s v="Lakshmi Radhakrishnakaimal"/>
    <s v="ic498343"/>
    <d v="2018-03-08T00:00:00"/>
    <m/>
    <s v="Chethan Kumar G S/India/Contr/IBM"/>
    <s v="L"/>
    <s v="CONT11"/>
    <s v="ADM"/>
    <s v="Chethan.Gs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516818"/>
    <s v="SN_P00516"/>
    <s v="994053889"/>
    <s v="Guarin"/>
    <s v="Alice"/>
    <s v="S"/>
    <s v="823799955"/>
    <x v="2"/>
    <s v="P3"/>
    <s v="Tower 2"/>
    <x v="5"/>
    <s v="Robert Wulfert"/>
    <s v="Hanika Fernandez"/>
    <s v="nd243474"/>
    <d v="2016-05-10T00:00:00"/>
    <m/>
    <s v="Alice Guarin/Philippines/IBM"/>
    <s v="H"/>
    <s v="BAND6B"/>
    <s v="ADM"/>
    <s v="alice.guarin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8M818"/>
    <s v="SN_P1008M"/>
    <s v="999430340"/>
    <s v="Guillo"/>
    <s v="Kenneth"/>
    <s v="X"/>
    <s v="823769777"/>
    <x v="2"/>
    <s v="P3"/>
    <s v="Tower 2"/>
    <x v="2"/>
    <s v="Dale Gentry"/>
    <s v="William Navarro"/>
    <s v="oo648485"/>
    <d v="2014-12-12T00:00:00"/>
    <m/>
    <s v="Kenneth Guillo/Philippines/IBM"/>
    <s v="H"/>
    <s v="BAND6B"/>
    <s v="ADM"/>
    <s v="Kenneth.Guill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30818"/>
    <s v="SN_P10130"/>
    <s v="994387739"/>
    <s v="Guinday"/>
    <s v="Sarah Aira"/>
    <s v="X."/>
    <s v="823800857"/>
    <x v="2"/>
    <s v="P3"/>
    <s v="Tower 2"/>
    <x v="5"/>
    <s v="Meredith Leach"/>
    <s v="Lerma Bernal"/>
    <s v="hy887582"/>
    <d v="2018-05-08T00:00:00"/>
    <m/>
    <s v="Sarah Aira Guinday/Philippines/IBM"/>
    <s v="H"/>
    <s v="BAND7A"/>
    <s v="ADM"/>
    <s v="Sarah.Guinday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926D709"/>
    <s v="SN_03926D"/>
    <s v="994044702"/>
    <s v="Gujjula"/>
    <s v="Amarnath"/>
    <s v=""/>
    <s v="823800073"/>
    <x v="3"/>
    <s v="SA3"/>
    <s v="Tower 2"/>
    <x v="0"/>
    <s v="Kiran Padmakumar"/>
    <s v="Muqtar Syed"/>
    <s v="bh996916"/>
    <d v="2016-06-29T00:00:00"/>
    <m/>
    <s v="Amarnath Gujjula/India/IBM"/>
    <s v="H"/>
    <s v="BAND7B"/>
    <s v="ADM"/>
    <s v="Amarnath.Gujjula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LVXT709"/>
    <s v="SN_AVLVXT"/>
    <s v="994239926"/>
    <s v="Gulannanavar"/>
    <s v="Shilpa"/>
    <s v="X"/>
    <s v="823800496"/>
    <x v="0"/>
    <s v="P3"/>
    <s v="Tower 2"/>
    <x v="6"/>
    <s v="Asif Islam"/>
    <s v="Udaya Rao"/>
    <s v="av948856"/>
    <d v="2017-05-23T00:00:00"/>
    <m/>
    <s v="Shilpa Gulannanavar02/India/Contr/IBM"/>
    <s v="H"/>
    <s v="CONT01"/>
    <s v="ADM"/>
    <s v="Shilpa.Gulannanavar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30S709"/>
    <s v="SN_00030S"/>
    <s v="994353314"/>
    <s v="Gullapalli"/>
    <s v="Nagaraj"/>
    <s v="X"/>
    <s v="823799881"/>
    <x v="0"/>
    <s v="P3"/>
    <s v="Tower 2"/>
    <x v="1"/>
    <s v="Clint Cordry"/>
    <s v="Sudheer Ayuthu"/>
    <s v="lw691532"/>
    <d v="2016-03-02T00:00:00"/>
    <m/>
    <s v="Nagaraj Gullapalli/India/IBM"/>
    <s v="H"/>
    <s v="BAND6B"/>
    <s v="ADM"/>
    <s v="Nagaraj.Gullapalli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870818"/>
    <s v="SN_C18870"/>
    <s v="994064889"/>
    <s v="Gumop-as"/>
    <s v="Wilver"/>
    <s v="X."/>
    <s v="823800947"/>
    <x v="2"/>
    <s v="P3"/>
    <s v="Tower 2"/>
    <x v="5"/>
    <s v="Meredith Leach"/>
    <s v="Lerma Bernal"/>
    <s v="fl220260"/>
    <d v="2018-09-17T00:00:00"/>
    <m/>
    <s v="Wilver Gumop-as/Philippines/Contr/IBM"/>
    <s v="M"/>
    <s v="CONT12"/>
    <s v="ADM"/>
    <s v="Wilver.Gumop-As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4O6709"/>
    <s v="SN_0004O6"/>
    <s v="994057428"/>
    <s v="Gunda"/>
    <s v="Harshini"/>
    <s v="X"/>
    <s v="823800966"/>
    <x v="0"/>
    <s v="P3"/>
    <s v="Tower 2"/>
    <x v="1"/>
    <s v="Clint Cordry"/>
    <s v="Sudheer Ayuthu"/>
    <s v="dd399515"/>
    <d v="2018-10-03T00:00:00"/>
    <m/>
    <s v="Gunda Harshini/India/IBM"/>
    <s v="L"/>
    <s v="BAND6A"/>
    <s v="ADM"/>
    <s v="Harshini.Gunda@sprint.com"/>
    <s v="Ju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L48N709"/>
    <s v="SN_AVL48N"/>
    <s v="994146423"/>
    <s v="Gunukuri"/>
    <s v="Manikya"/>
    <s v="X"/>
    <s v="823800249"/>
    <x v="0"/>
    <s v="P3"/>
    <s v="Tower 2"/>
    <x v="2"/>
    <s v="Dale Gentry"/>
    <s v="Lakshmi Radhakrishnakaimal"/>
    <s v="ju202127"/>
    <d v="2016-11-02T00:00:00"/>
    <m/>
    <s v="Manikya Gunukuri 3/India/Contr/IBM"/>
    <s v="M"/>
    <s v="CONT12"/>
    <s v="ADM"/>
    <s v="Manikya.Gunukuri@sprint.com"/>
    <s v="Mid-Level Develop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01563J709"/>
    <s v="SN_01563J"/>
    <s v="994868403"/>
    <s v="Gupta"/>
    <s v="Anik"/>
    <s v="X"/>
    <s v="823800791"/>
    <x v="3"/>
    <s v="SA3"/>
    <s v="Tower 2"/>
    <x v="7"/>
    <s v="Heather Westerfield"/>
    <s v="Muqtar Syed"/>
    <s v="qy462396"/>
    <d v="2018-02-22T00:00:00"/>
    <m/>
    <s v="Anik Gupta/India/IBM"/>
    <s v="H"/>
    <s v="BAND7B"/>
    <s v="ADM"/>
    <s v="Anik.Gupta@sprint.com"/>
    <s v="Mid-Level Technical Lead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D39709"/>
    <s v="SN_000D39"/>
    <s v="994008875"/>
    <s v="Gupta"/>
    <s v="Lisha"/>
    <s v="X"/>
    <s v="823801138"/>
    <x v="0"/>
    <s v="P3"/>
    <s v="Tower 2"/>
    <x v="2"/>
    <s v="Mohan Kaushik"/>
    <s v="Saswat Mishra"/>
    <s v="jy540904"/>
    <d v="2019-05-27T00:00:00"/>
    <m/>
    <s v="Lisha Gupta35/India/IBM"/>
    <s v="M"/>
    <s v="BAND6B"/>
    <s v="ADM"/>
    <s v="Lisha.Gupta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R8H0709"/>
    <s v="SN_AVR8H0"/>
    <s v="994679006"/>
    <s v="Gupta"/>
    <s v="Minakshi"/>
    <s v="X"/>
    <s v="823801283"/>
    <x v="0"/>
    <s v="P3"/>
    <s v="Tower 2"/>
    <x v="1"/>
    <s v="Clint Cordry"/>
    <s v="Sunil Brahma"/>
    <s v="md818709"/>
    <d v="2019-10-29T00:00:00"/>
    <m/>
    <s v="Minakshi G 77/India/Contr/IBM"/>
    <s v="H"/>
    <s v="BAND7A"/>
    <s v="ADM"/>
    <s v="Minakshi.Gupt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6631709"/>
    <s v="SN_036631"/>
    <s v="994096274"/>
    <s v="Gupta"/>
    <s v="Nidhi"/>
    <s v="K"/>
    <s v="823800644"/>
    <x v="3"/>
    <s v="SA3"/>
    <s v="Tower 2"/>
    <x v="5"/>
    <s v="Meredith Leach"/>
    <s v="Sajit Sridharan"/>
    <s v="ze688103"/>
    <d v="2017-10-02T00:00:00"/>
    <m/>
    <s v="Nidhi K Gupta/India/IBM"/>
    <s v="H"/>
    <s v="BAND7A"/>
    <s v="ADM"/>
    <s v="Nidhi.Gupta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855Y709"/>
    <s v="SN_03855Y"/>
    <s v="994008236"/>
    <s v="Gupta"/>
    <s v="Pragya"/>
    <s v="X"/>
    <s v="823800376"/>
    <x v="0"/>
    <s v="P3"/>
    <s v="Tower 2"/>
    <x v="2"/>
    <s v="Mohan Kaushik"/>
    <s v="Saswat Mishra"/>
    <s v="dp083542"/>
    <d v="2017-03-06T00:00:00"/>
    <m/>
    <s v="Pragya Gupta28/India/IBM"/>
    <s v="L"/>
    <s v="BAND6A"/>
    <s v="ADM"/>
    <s v="Pragya.Gupta@sprint.com"/>
    <s v="Junior Configuration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3484A709"/>
    <s v="SN_03484A"/>
    <s v="994688166"/>
    <s v="Gupta"/>
    <s v="Rajesh"/>
    <s v="KUMAR"/>
    <s v="823769685"/>
    <x v="0"/>
    <s v="P3"/>
    <s v="Tower 2"/>
    <x v="6"/>
    <s v="Asif Islam"/>
    <s v="Udaya Rao"/>
    <s v="ok750203"/>
    <d v="2014-11-03T00:00:00"/>
    <m/>
    <s v="Rajesh K Gupta6/India/IBM"/>
    <s v="H"/>
    <s v="BAND7A"/>
    <s v="ADM"/>
    <s v="Rajesh.Gupta@sprint.com"/>
    <s v="Senior Developer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7372F709"/>
    <s v="SN_07372F"/>
    <s v="994111724"/>
    <s v="Gupta"/>
    <s v="Udipta"/>
    <s v=""/>
    <s v="823800926"/>
    <x v="0"/>
    <s v="P3"/>
    <s v="Tower 2"/>
    <x v="0"/>
    <s v="Kiran Padmakumar"/>
    <s v="Muqtar Syed"/>
    <s v="xa320858"/>
    <d v="2018-08-27T00:00:00"/>
    <m/>
    <s v="Udipta Gupta/India/IBM"/>
    <s v="H"/>
    <s v="BAND7B"/>
    <s v="ADM"/>
    <s v="Udipta.Gupt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2292709"/>
    <s v="SN_032292"/>
    <s v="994719174"/>
    <s v="Gupta"/>
    <s v="Vaibhav"/>
    <s v=""/>
    <s v="823800246"/>
    <x v="3"/>
    <s v="SA3"/>
    <s v="Tower 2"/>
    <x v="2"/>
    <s v="Mohan Kaushik"/>
    <s v="Saswat Mishra"/>
    <s v="rw707017"/>
    <d v="2016-10-24T00:00:00"/>
    <m/>
    <s v="Vaibhav Gupta2/India/IBM"/>
    <s v="H"/>
    <s v="BAND7B"/>
    <s v="ADM"/>
    <s v="Vaibhav.Gupt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1178709"/>
    <s v="SN_021178"/>
    <s v="994691639"/>
    <s v="Gupta"/>
    <s v="Srividya"/>
    <s v="P"/>
    <s v="823799944"/>
    <x v="0"/>
    <s v="P1"/>
    <s v="Tower 2"/>
    <x v="0"/>
    <s v="Kiran Padmakumar"/>
    <s v="Muqtar Syed"/>
    <s v="zy863584"/>
    <d v="2016-05-04T00:00:00"/>
    <m/>
    <s v="Srividya P Gupta/India/IBM"/>
    <s v="H"/>
    <s v="BAND7A"/>
    <s v="ADM"/>
    <s v="Srividya.Gupta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J6818"/>
    <s v="SN_P100J6"/>
    <s v="994954224"/>
    <s v="Halili"/>
    <s v="Christine"/>
    <s v="D"/>
    <s v="823800393"/>
    <x v="2"/>
    <s v="P3"/>
    <s v="Tower 2"/>
    <x v="5"/>
    <s v="Robert Wulfert"/>
    <s v="Hanika Fernandez"/>
    <s v="nx920296"/>
    <d v="2017-03-27T00:00:00"/>
    <m/>
    <s v="Christine Halili/Philippines/IBM"/>
    <s v="L"/>
    <s v="BAND6A"/>
    <s v="ADM"/>
    <s v="Christine.Halili@sprint.com"/>
    <s v="Junior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8A8326897"/>
    <s v="SN_8A8326"/>
    <s v="999405138"/>
    <s v="Hall"/>
    <s v="Mike"/>
    <s v=""/>
    <s v="0008A8326"/>
    <x v="4"/>
    <s v="SA3"/>
    <s v="Tower 2"/>
    <x v="3"/>
    <s v="Greg Toon"/>
    <s v="Greg Toon"/>
    <s v="mi405138"/>
    <d v="2004-09-16T00:00:00"/>
    <m/>
    <s v="Michael Hall/Alpharetta/IBM"/>
    <s v="M"/>
    <s v="BAND7"/>
    <s v="IVR"/>
    <s v="Michael.J2.Hall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RCR9897"/>
    <s v="SN_C-RCR9"/>
    <s v="994121712"/>
    <s v="Hand"/>
    <s v="Sean"/>
    <s v="R"/>
    <s v="823801300"/>
    <x v="5"/>
    <s v="SA3"/>
    <s v="Tower 2"/>
    <x v="2"/>
    <s v="Dale Gentry"/>
    <s v="Dale Gentry"/>
    <s v="ta630575"/>
    <d v="2019-12-09T00:00:00"/>
    <m/>
    <s v="Sean Hand/US/Contr/IBM"/>
    <s v="M"/>
    <s v="CONT13"/>
    <s v="ADM"/>
    <s v="Sean.Hand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0712631"/>
    <s v="SN_080712"/>
    <s v="994488542"/>
    <s v="Harachide"/>
    <s v="Gabriel"/>
    <s v="S"/>
    <s v="823801223"/>
    <x v="1"/>
    <s v="P3"/>
    <s v="Tower 2"/>
    <x v="2"/>
    <s v="Mohan Kaushik"/>
    <s v="Marcos Gialdi"/>
    <s v="pe633682"/>
    <d v="2019-08-06T00:00:00"/>
    <m/>
    <s v="Gabriel Harachide/Brazil/IBM"/>
    <s v="H"/>
    <s v="BAND7A"/>
    <s v="ADM"/>
    <s v="Gabriel.Harachid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73A0709"/>
    <s v="SN_0673A0"/>
    <s v="994300006"/>
    <s v="Harsha"/>
    <s v="Meghamala"/>
    <s v="X"/>
    <s v="823801083"/>
    <x v="0"/>
    <s v="P3"/>
    <s v="Tower 2"/>
    <x v="1"/>
    <s v="Clint Cordry"/>
    <s v="Sudheer Kurelli"/>
    <s v="hh812495"/>
    <d v="2019-03-18T00:00:00"/>
    <m/>
    <s v="Meghamala G11/India/IBM"/>
    <s v="H"/>
    <s v="BAND7A"/>
    <s v="ADM"/>
    <s v="Meghamala.Harsh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4403631"/>
    <s v="SN_094403"/>
    <s v="994829063"/>
    <s v="Hashimoto"/>
    <s v="Danilo"/>
    <s v="G"/>
    <s v="823769199"/>
    <x v="1"/>
    <s v="P3"/>
    <s v="Tower 2"/>
    <x v="6"/>
    <s v="Asif Islam"/>
    <s v="Marcos Gialdi"/>
    <s v="nb827814"/>
    <d v="2014-03-03T00:00:00"/>
    <m/>
    <s v="Danilo Gonzalez Hashimoto/Brazil/IBM"/>
    <s v="H"/>
    <s v="BAND7B"/>
    <s v="ADM"/>
    <s v="Danilo.Hashimoto@sprint.com"/>
    <s v="Senior Configuration Manager"/>
    <s v="0"/>
    <n v="40"/>
    <n v="-40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1"/>
    <n v="0"/>
    <n v="-40"/>
    <s v="Yes"/>
    <s v="No"/>
  </r>
  <r>
    <s v="147843818"/>
    <s v="SN_147843"/>
    <s v="994611374"/>
    <s v="Hautea"/>
    <s v="Clarence"/>
    <s v="A"/>
    <s v="823800111"/>
    <x v="2"/>
    <s v="P3"/>
    <s v="Tower 2"/>
    <x v="5"/>
    <s v="Meredith Leach"/>
    <s v="Lerma Bernal"/>
    <s v="nt416935"/>
    <d v="2016-07-25T00:00:00"/>
    <m/>
    <s v="Clarence Hautea/Philippines/IBM"/>
    <s v="M"/>
    <s v="BAND6A"/>
    <s v="ADM"/>
    <s v="Clarence.Hautea@sprint.com"/>
    <s v="Mid-Level Production Suppor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07161Z709"/>
    <s v="SN_07161Z"/>
    <s v="994214416"/>
    <s v="Hebhraiah"/>
    <s v="Jayasri"/>
    <s v="X"/>
    <s v="823800431"/>
    <x v="0"/>
    <s v="P3"/>
    <s v="Tower 2"/>
    <x v="6"/>
    <s v="Asif Islam"/>
    <s v="Udaya Rao"/>
    <s v="mu522003"/>
    <d v="2017-04-24T00:00:00"/>
    <m/>
    <s v="Jayasri Hebhraiah/India/IBM"/>
    <s v="M"/>
    <s v="BAND6A"/>
    <s v="ADM"/>
    <s v="Jayasri.Hebhraiah@sprint.com"/>
    <s v="Mid-Level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9614G709"/>
    <s v="SN_09614G"/>
    <s v="994600826"/>
    <s v="Hembram"/>
    <s v="Marshal"/>
    <s v="X"/>
    <s v="823800219"/>
    <x v="0"/>
    <s v="P3"/>
    <s v="Tower 2"/>
    <x v="5"/>
    <s v="Meredith Leach"/>
    <s v="Sajit Sridharan"/>
    <s v="mx770764"/>
    <d v="2016-10-04T00:00:00"/>
    <m/>
    <s v="Marshal Hembram/India/IBM"/>
    <s v="L"/>
    <s v="BAND6A"/>
    <s v="ADM"/>
    <s v="Marshal.Hembram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6Z818"/>
    <s v="SN_P1016Z"/>
    <s v="994873675"/>
    <s v="Hernandez"/>
    <s v="Chiara Celine"/>
    <s v="X."/>
    <s v="823800964"/>
    <x v="2"/>
    <s v="P3"/>
    <s v="Tower 2"/>
    <x v="5"/>
    <s v="Meredith Leach"/>
    <s v="Lerma Bernal"/>
    <s v="ak298096"/>
    <d v="2018-10-04T00:00:00"/>
    <m/>
    <s v="Chiara Celine Hernandez/Philippines/IBM"/>
    <s v="M"/>
    <s v="BAND6B"/>
    <s v="ADM"/>
    <s v="Chiara.Hernandez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234818"/>
    <s v="SN_148234"/>
    <s v="994798943"/>
    <s v="Hernandez"/>
    <s v="Hannah Ricci"/>
    <s v="C."/>
    <s v="823800721"/>
    <x v="2"/>
    <s v="P1"/>
    <s v="Tower 2"/>
    <x v="3"/>
    <s v="Randy Schulze"/>
    <s v="Arrian Ordonez"/>
    <s v="ee777688"/>
    <d v="2017-11-22T00:00:00"/>
    <m/>
    <s v="Hannah Ricci Hernandez/Philippines/IBM"/>
    <s v="M"/>
    <s v="BAND6A"/>
    <s v="ADM"/>
    <s v="Hannahricci.Hernandez@sprint.com"/>
    <s v="Mid-Level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1284R709"/>
    <s v="SN_01284R"/>
    <s v="994512970"/>
    <s v="Hinge"/>
    <s v="Ashwini"/>
    <s v="A"/>
    <s v="823768222"/>
    <x v="3"/>
    <s v="SA3"/>
    <s v="Tower 2"/>
    <x v="7"/>
    <s v="Heather Westerfield"/>
    <s v="Muqtar Syed"/>
    <s v="kp478469"/>
    <d v="2012-03-19T00:00:00"/>
    <m/>
    <s v="Ashwini Hinge/India/IBM"/>
    <s v="H"/>
    <s v="BAND7A"/>
    <s v="ADM"/>
    <s v="Ashwini.Hinge@sprint.com"/>
    <s v="Senior Tester"/>
    <n v="61"/>
    <n v="6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0"/>
    <x v="38"/>
    <n v="0"/>
    <n v="0"/>
    <s v="No"/>
    <s v="No"/>
  </r>
  <r>
    <s v="067947631"/>
    <s v="SN_067947"/>
    <s v="994032495"/>
    <s v="Horita"/>
    <s v="Maysa"/>
    <s v="X"/>
    <s v="823800829"/>
    <x v="1"/>
    <s v="P1"/>
    <s v="Tower 2"/>
    <x v="0"/>
    <s v="Kiran Padmakumar"/>
    <s v="Thiago Lucas"/>
    <s v="gs240225"/>
    <d v="2018-04-04T00:00:00"/>
    <m/>
    <s v="Maysa Horita1/Brazil/IBM"/>
    <s v="M"/>
    <s v="BAND6B"/>
    <s v="ADM"/>
    <s v="Maysa.Horita@sprint.com"/>
    <s v="Mid-Level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36574631"/>
    <s v="SN_036574"/>
    <s v="994359703"/>
    <s v="Huf"/>
    <s v="Othon"/>
    <s v="L"/>
    <s v="823801217"/>
    <x v="1"/>
    <s v="P3"/>
    <s v="Tower 2"/>
    <x v="5"/>
    <s v="Baseem Sayyed"/>
    <s v="Carlos Monteiro"/>
    <s v="mv716098"/>
    <d v="2019-07-30T00:00:00"/>
    <m/>
    <s v="Othon Leandro Pereira Huf/Brazil/IBM"/>
    <s v="H"/>
    <s v="BAND5"/>
    <s v="ADM"/>
    <s v="Othon.Huf@sprint.com"/>
    <s v="Mid-Level Production Suppor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00EKZ709"/>
    <s v="SN_000EKZ"/>
    <s v="994007193"/>
    <s v="Hulagur"/>
    <s v="Neetha"/>
    <s v="C"/>
    <s v="823801134"/>
    <x v="0"/>
    <s v="P3"/>
    <s v="Tower 2"/>
    <x v="2"/>
    <s v="Mohan Kaushik"/>
    <s v="Saswat Mishra"/>
    <s v="an348399"/>
    <d v="2019-05-20T00:00:00"/>
    <m/>
    <s v="Neetha C Hulagur73/India/IBM"/>
    <s v="M"/>
    <s v="BAND6B"/>
    <s v="ADM"/>
    <s v="Neetha.Hulagur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904U709"/>
    <s v="SN_06904U"/>
    <s v="994892851"/>
    <s v="Ibrahim"/>
    <s v="Mohammed"/>
    <s v="K"/>
    <s v="823800022"/>
    <x v="0"/>
    <s v="P1"/>
    <s v="Tower 2"/>
    <x v="0"/>
    <s v="Kiran Padmakumar"/>
    <s v="Muqtar Syed"/>
    <s v="zk212197"/>
    <d v="2016-06-09T00:00:00"/>
    <m/>
    <s v="Md K Ibrahim/India/IBM"/>
    <s v="L"/>
    <s v="BAND6B"/>
    <s v="ADM"/>
    <s v="Mohammed.K.Ibrahim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1190631"/>
    <s v="SN_111190"/>
    <s v="999623087"/>
    <s v="Ikeda"/>
    <s v="Gustavo"/>
    <s v="H"/>
    <s v="823765222"/>
    <x v="1"/>
    <s v="P3"/>
    <s v="Tower 2"/>
    <x v="6"/>
    <s v="Asif Islam"/>
    <s v="Marcelo Scarazzatti"/>
    <s v="gu623087"/>
    <d v="2007-04-16T00:00:00"/>
    <m/>
    <s v="Gustavo Haruo Ikeda/Brazil/IBM"/>
    <s v="H"/>
    <s v="BAND7A"/>
    <s v="ADM"/>
    <s v="Gustavo.Ikeda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60326709"/>
    <s v="SN_460326"/>
    <s v="999733893"/>
    <s v="Inderchand"/>
    <s v="Manojkumar"/>
    <s v=""/>
    <s v="823799121"/>
    <x v="0"/>
    <s v="P3"/>
    <s v="Tower 2"/>
    <x v="5"/>
    <s v="Baseem Sayyed"/>
    <s v="Ajay Mukhopadhyay"/>
    <s v="mxi9121"/>
    <d v="2004-10-11T00:00:00"/>
    <m/>
    <s v="Manojkumar Inderchand/India/IBM"/>
    <s v="H"/>
    <s v="BAND7B"/>
    <s v="ADM"/>
    <s v="Manojkumar.X.Inderchand@sprint.com"/>
    <s v="Senior Lead Business Analys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1D9250897"/>
    <s v="SN_1D9250"/>
    <s v="999681251"/>
    <s v="Islam"/>
    <s v="Asif"/>
    <s v="U"/>
    <s v="823720018"/>
    <x v="4"/>
    <s v="P3"/>
    <s v="Tower 2"/>
    <x v="6"/>
    <s v="Asif Islam"/>
    <s v="Asif Islam"/>
    <s v="aislam01"/>
    <d v="2004-09-16T00:00:00"/>
    <m/>
    <s v="Asif Islam/Kansas City/IBM"/>
    <s v="H"/>
    <s v="BAND8"/>
    <s v="ADM"/>
    <s v="Asif.U.Islam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29748709"/>
    <s v="SN_029748"/>
    <s v="994083218"/>
    <s v="Itnal"/>
    <s v="Smita"/>
    <s v="X"/>
    <s v="823800542"/>
    <x v="0"/>
    <s v="P1"/>
    <s v="Tower 2"/>
    <x v="0"/>
    <s v="Kiran Padmakumar"/>
    <s v="Muqtar Syed"/>
    <s v="ai063202"/>
    <d v="2017-07-05T00:00:00"/>
    <m/>
    <s v="Smita S Itnal/India/IBM"/>
    <s v="H"/>
    <s v="BAND7A"/>
    <s v="ADM"/>
    <s v="Smita.Itnal@sprint.com"/>
    <s v="Senior Tester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P101FR818"/>
    <s v="SN_P101FR"/>
    <s v="994281480"/>
    <s v="Jabiguero"/>
    <s v="Catherine"/>
    <s v="X."/>
    <s v="823801137"/>
    <x v="2"/>
    <s v="P3"/>
    <s v="Tower 2"/>
    <x v="5"/>
    <s v="Meredith Leach"/>
    <s v="Lerma Bernal"/>
    <s v="fw494437"/>
    <d v="2019-05-28T00:00:00"/>
    <m/>
    <s v="Catherine Jabiguero/Philippines/IBM"/>
    <s v="L"/>
    <s v="BAND6G"/>
    <s v="ADM"/>
    <s v="Catherine.Jabiguero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091818"/>
    <s v="SN_136091"/>
    <s v="994807726"/>
    <s v="Jacobe"/>
    <s v="Mary Grace"/>
    <s v="X"/>
    <s v="823769612"/>
    <x v="2"/>
    <s v="P3"/>
    <s v="Tower 2"/>
    <x v="5"/>
    <s v="Robert Wulfert"/>
    <s v="Hanika Fernandez"/>
    <s v="ua567204"/>
    <d v="2014-10-06T00:00:00"/>
    <m/>
    <s v="Mary Grace M Jacobe/Philippines/IBM"/>
    <s v="H"/>
    <s v="BAND6B"/>
    <s v="ADM"/>
    <s v="Marygrace.Jacobe@sprint.com"/>
    <s v="Senior Tester"/>
    <n v="16"/>
    <n v="1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"/>
    <x v="3"/>
    <n v="0"/>
    <n v="0"/>
    <s v="No"/>
    <s v="No"/>
  </r>
  <r>
    <s v="4J3321897"/>
    <s v="SN_4J3321"/>
    <s v="994185895"/>
    <s v="Tharakeswaran"/>
    <s v="Jagadeesan"/>
    <s v="X"/>
    <s v="823766810"/>
    <x v="7"/>
    <s v="P1"/>
    <s v="Tower 2"/>
    <x v="0"/>
    <s v="Kiran Padmakumar"/>
    <s v="Muqtar Syed"/>
    <s v="hj111914"/>
    <d v="2009-12-15T00:00:00"/>
    <m/>
    <s v="Tharakeswaran Jagadeesan/US/IBM"/>
    <s v="H"/>
    <s v="BAND7"/>
    <s v="ADM"/>
    <s v="Tharakeswaran.Jagadeesan@sprint.com"/>
    <s v="Senior Tester"/>
    <n v="16"/>
    <n v="1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"/>
    <x v="3"/>
    <n v="0"/>
    <n v="0"/>
    <s v="No"/>
    <s v="No"/>
  </r>
  <r>
    <s v="04723J709"/>
    <s v="SN_04723J"/>
    <s v="994383710"/>
    <s v="Jain"/>
    <s v="Prachi"/>
    <s v="X"/>
    <s v="823800420"/>
    <x v="0"/>
    <s v="P1"/>
    <s v="Tower 2"/>
    <x v="0"/>
    <s v="Kiran Padmakumar"/>
    <s v="Muqtar Syed"/>
    <s v="lr358779"/>
    <d v="2017-04-11T00:00:00"/>
    <m/>
    <s v="Prachi Jain1/India/IBM"/>
    <s v="H"/>
    <s v="BAND7A"/>
    <s v="ADM"/>
    <s v="Prachi.Jain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5956818"/>
    <s v="SN_135956"/>
    <s v="994308638"/>
    <s v="Jamoner"/>
    <s v="Romeo Jr."/>
    <s v="R"/>
    <s v="823769671"/>
    <x v="2"/>
    <s v="P3"/>
    <s v="Tower 2"/>
    <x v="7"/>
    <s v="Heather Westerfield"/>
    <s v="Arrian Ordonez"/>
    <s v="tw299608"/>
    <d v="2014-10-27T00:00:00"/>
    <m/>
    <s v="Romeo Jr R Jamoner/Philippines/IBM"/>
    <s v="H"/>
    <s v="BAND7A"/>
    <s v="ADM"/>
    <s v="Romeojr.Jamone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P806709"/>
    <s v="SN_AVP806"/>
    <s v="994042474"/>
    <s v="Jana"/>
    <s v="Santanu"/>
    <s v="X"/>
    <s v="823801056"/>
    <x v="0"/>
    <s v="P3"/>
    <s v="Tower 2"/>
    <x v="1"/>
    <s v="Clint Cordry"/>
    <s v="Sunil Brahma"/>
    <s v="ir816558"/>
    <d v="2019-02-01T00:00:00"/>
    <m/>
    <s v="Santanu Jana88/India/Contr/IBM"/>
    <s v="H"/>
    <s v="CONT01"/>
    <s v="ADM"/>
    <s v="Santanu.Jan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757C709"/>
    <s v="SN_06757C"/>
    <s v="994871081"/>
    <s v="Janapareddy"/>
    <s v="Anupama"/>
    <s v="X"/>
    <s v="823800030"/>
    <x v="0"/>
    <s v="P3"/>
    <s v="Tower 2"/>
    <x v="7"/>
    <s v="Heather Westerfield"/>
    <s v="Muqtar Syed"/>
    <s v="us787308"/>
    <d v="2016-06-09T00:00:00"/>
    <m/>
    <s v="Anupama Janapareddy/India/IBM"/>
    <s v="H"/>
    <s v="BAND7A"/>
    <s v="ADM"/>
    <s v="Anupama.Janapareddy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174Y709"/>
    <s v="SN_01174Y"/>
    <s v="994494674"/>
    <s v="Jawed"/>
    <s v="Nasir"/>
    <s v="X"/>
    <s v="823799998"/>
    <x v="0"/>
    <s v="P3"/>
    <s v="Tower 2"/>
    <x v="7"/>
    <s v="Heather Westerfield"/>
    <s v="Muqtar Syed"/>
    <s v="hp186282"/>
    <d v="2016-05-30T00:00:00"/>
    <m/>
    <s v="Nasir Jawed/India/IBM"/>
    <s v="H"/>
    <s v="BAND7A"/>
    <s v="ADM"/>
    <s v="Nasir.Jawed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1841709"/>
    <s v="SN_081841"/>
    <s v="994552089"/>
    <s v="Jayakumar"/>
    <s v="Arvind"/>
    <s v="X"/>
    <s v="823766354"/>
    <x v="3"/>
    <s v="SA3"/>
    <s v="Tower 2"/>
    <x v="2"/>
    <s v="Dale Gentry"/>
    <s v="Lakshmi Radhakrishnakaimal"/>
    <s v="ii101409"/>
    <d v="2009-03-09T00:00:00"/>
    <m/>
    <s v="Arvind Jayakumar/India/IBM"/>
    <s v="H"/>
    <s v="BAND7A"/>
    <s v="ADM"/>
    <s v="Arvind.Jayakumar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7805709"/>
    <s v="SN_037805"/>
    <s v="994436447"/>
    <s v="Jayampu"/>
    <s v="Subhashini"/>
    <s v="X"/>
    <s v="823801247"/>
    <x v="0"/>
    <s v="P1"/>
    <s v="Tower 2"/>
    <x v="0"/>
    <s v="Kiran Padmakumar"/>
    <s v="Muqtar Syed"/>
    <s v="qe346224"/>
    <d v="2019-09-03T00:00:00"/>
    <m/>
    <s v="Jayampu Subhashini/India/IBM"/>
    <s v="H"/>
    <s v="BAND7B"/>
    <s v="ADM"/>
    <s v="Subhashini.Jayampu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8479709"/>
    <s v="SN_098479"/>
    <s v="994176267"/>
    <s v="Jayarama"/>
    <s v="Shyamu"/>
    <s v="X"/>
    <s v="823768120"/>
    <x v="0"/>
    <s v="P3"/>
    <s v="Tower 2"/>
    <x v="6"/>
    <s v="Asif Islam"/>
    <s v="Udaya Rao"/>
    <s v="mf018583"/>
    <d v="2011-12-07T00:00:00"/>
    <m/>
    <s v="Shyamu Jayarama/India/IBM"/>
    <s v="H"/>
    <s v="BAND7A"/>
    <s v="ADM"/>
    <s v="Shyamu.Jayaram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6936709"/>
    <s v="SN_056936"/>
    <s v="994490918"/>
    <s v="Jena"/>
    <s v="Sanjib"/>
    <s v="Kumar"/>
    <s v="823801301"/>
    <x v="0"/>
    <s v="P3"/>
    <s v="Tower 2"/>
    <x v="6"/>
    <s v="Asif Islam"/>
    <s v="Udaya Rao"/>
    <s v="gn594413"/>
    <d v="2019-12-12T00:00:00"/>
    <m/>
    <s v="Sanjib K Jena1/India/IBM"/>
    <s v="H"/>
    <s v="BAND6B"/>
    <s v="ADM"/>
    <s v="Sanjib.Jen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71YE631"/>
    <s v="SN_LV71YE"/>
    <s v="999433863"/>
    <s v="Jesus"/>
    <s v="Ederson"/>
    <s v="A"/>
    <s v="823765781"/>
    <x v="1"/>
    <s v="P3"/>
    <s v="Tower 2"/>
    <x v="6"/>
    <s v="Asif Islam"/>
    <s v="Marcos Gialdi"/>
    <s v="ed433863"/>
    <d v="2007-12-03T00:00:00"/>
    <m/>
    <s v="Ederson Almeida de Jesus/Brazil/Contr/IBM"/>
    <s v="H"/>
    <s v="CONT01"/>
    <s v="ADM"/>
    <s v="Ederson.Jesus@sprint.com"/>
    <s v="Senior Production Suppor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05170D709"/>
    <s v="SN_05170D"/>
    <s v="994618354"/>
    <s v="Jha"/>
    <s v="Hemant"/>
    <s v="K"/>
    <s v="823800976"/>
    <x v="3"/>
    <s v="P1"/>
    <s v="Tower 2"/>
    <x v="0"/>
    <s v="Kiran Padmakumar"/>
    <s v="Muqtar Syed"/>
    <s v="lc411661"/>
    <d v="2018-10-24T00:00:00"/>
    <m/>
    <s v="Hemant K Jha/India/IBM"/>
    <s v="H"/>
    <s v="BAND7A"/>
    <s v="ADM"/>
    <s v="Hemant.Jha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0027818"/>
    <s v="SN_P00027"/>
    <s v="999438852"/>
    <s v="Jocson"/>
    <s v="Kervin John"/>
    <s v="X"/>
    <s v="823769858"/>
    <x v="2"/>
    <s v="P3"/>
    <s v="Tower 2"/>
    <x v="5"/>
    <s v="Meredith Leach"/>
    <s v="Lerma Bernal"/>
    <s v="rq055755"/>
    <d v="2015-01-12T00:00:00"/>
    <m/>
    <s v="Kervin John Jocson/Philippines/IBM"/>
    <s v="M"/>
    <s v="BAND6A"/>
    <s v="ADM"/>
    <s v="Kervinjohn.Jocson@sprint.com"/>
    <s v="Senior Production Support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0997C709"/>
    <s v="SN_00997C"/>
    <s v="994081164"/>
    <s v="Jogavajjala"/>
    <s v="Venkata"/>
    <s v="Ramana"/>
    <s v="823800823"/>
    <x v="3"/>
    <s v="P1"/>
    <s v="Tower 2"/>
    <x v="3"/>
    <s v="Randy Schulze"/>
    <s v="Muqtar Syed"/>
    <s v="ux516023"/>
    <d v="2018-04-04T00:00:00"/>
    <m/>
    <s v="Venkataramana Jogavajjala1/India/IBM"/>
    <s v="H"/>
    <s v="BAND7B"/>
    <s v="ADM"/>
    <s v="Venkata.Jogavajjala@sprint.com"/>
    <s v="Senior Production Support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P101FS818"/>
    <s v="SN_P101FS"/>
    <s v="994011180"/>
    <s v="Jose"/>
    <s v="Cristine"/>
    <s v="G."/>
    <s v="823801241"/>
    <x v="2"/>
    <s v="P1"/>
    <s v="Tower 2"/>
    <x v="3"/>
    <s v="Randy Schulze"/>
    <s v="Arrian Ordonez"/>
    <s v=""/>
    <d v="2019-08-27T00:00:00"/>
    <m/>
    <s v="Cristine Jose/Philippines/IBM"/>
    <s v="L"/>
    <s v="BAND6G"/>
    <s v="ADM"/>
    <s v="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936O709"/>
    <s v="SN_01936O"/>
    <s v="994192815"/>
    <s v="Jose"/>
    <s v="Ajeesh"/>
    <s v="X"/>
    <s v="823800016"/>
    <x v="0"/>
    <s v="P1"/>
    <s v="Tower 2"/>
    <x v="0"/>
    <s v="Kiran Padmakumar"/>
    <s v="Muqtar Syed"/>
    <s v="lt421904"/>
    <d v="2016-06-06T00:00:00"/>
    <m/>
    <s v="Ajeesh Jose1/India/IBM"/>
    <s v="H"/>
    <s v="BAND7A"/>
    <s v="ADM"/>
    <s v="Ajeesh.Jose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4190709"/>
    <s v="SN_074190"/>
    <s v="994374483"/>
    <s v="Joshi"/>
    <s v="Swarada"/>
    <s v=""/>
    <s v="823770262"/>
    <x v="0"/>
    <s v="P3"/>
    <s v="Tower 2"/>
    <x v="5"/>
    <s v="Baseem Sayyed"/>
    <s v="Ajay Mukhopadhyay"/>
    <s v="dm437804"/>
    <d v="2015-07-08T00:00:00"/>
    <m/>
    <s v="Swarada S Gadgil/India/IBM"/>
    <s v="H"/>
    <s v="BAND7A"/>
    <s v="ADM"/>
    <s v="Swarada.Joshi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9775709"/>
    <s v="SN_019775"/>
    <s v="994618530"/>
    <s v="Joshirao"/>
    <s v="Sarang"/>
    <s v="SHEKHAR"/>
    <s v="823766366"/>
    <x v="0"/>
    <s v="P3"/>
    <s v="Tower 2"/>
    <x v="1"/>
    <s v="Clint Cordry"/>
    <s v="Sunil Brahma"/>
    <s v="ra525244"/>
    <d v="2009-03-16T00:00:00"/>
    <m/>
    <s v="Sarang S Joshirao/India/IBM"/>
    <s v="H"/>
    <s v="BAND7B"/>
    <s v="ADM"/>
    <s v="Sarang.Joshira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A84709"/>
    <s v="SN_000A84"/>
    <s v="994661369"/>
    <s v="Joshy"/>
    <s v="Rinky"/>
    <s v="X"/>
    <s v="823801089"/>
    <x v="0"/>
    <s v="P3"/>
    <s v="Tower 2"/>
    <x v="2"/>
    <s v="Mohan Kaushik"/>
    <s v="Saswat Mishra"/>
    <s v="mu066746"/>
    <d v="2019-03-27T00:00:00"/>
    <m/>
    <s v="Rinky Joshy/India/IBM"/>
    <s v="L"/>
    <s v="BAND6G"/>
    <s v="ADM"/>
    <s v="Rinky.Joshy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802A709"/>
    <s v="SN_09802A"/>
    <s v="994277887"/>
    <s v="Jyoti"/>
    <s v="Deependra"/>
    <s v="X"/>
    <s v="823770282"/>
    <x v="0"/>
    <s v="P3"/>
    <s v="Tower 2"/>
    <x v="5"/>
    <s v="Meredith Leach"/>
    <s v="Sajit Sridharan"/>
    <s v="zg135140"/>
    <d v="2015-08-03T00:00:00"/>
    <m/>
    <s v="Deependra Jyoti/India/IBM"/>
    <s v="M"/>
    <s v="BAND6B"/>
    <s v="ADM"/>
    <s v="Deependra.Jyoti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240L709"/>
    <s v="SN_05240L"/>
    <s v="994451192"/>
    <s v="K J"/>
    <s v="Brunda"/>
    <s v="X"/>
    <s v="823768733"/>
    <x v="0"/>
    <s v="P3"/>
    <s v="Tower 2"/>
    <x v="2"/>
    <s v="Dale Gentry"/>
    <s v="Lakshmi Radhakrishnakaimal"/>
    <s v="cx707886"/>
    <d v="2013-04-09T00:00:00"/>
    <m/>
    <s v="Brunda Kj/India/IBM"/>
    <s v="M"/>
    <s v="BAND6B"/>
    <s v="ADM"/>
    <s v="Brunda.Kj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65A6709"/>
    <s v="SN_0565A6"/>
    <s v="994998848"/>
    <s v="K"/>
    <s v="Vishnudev"/>
    <s v=""/>
    <s v="823770256"/>
    <x v="0"/>
    <s v="P1"/>
    <s v="Tower 2"/>
    <x v="0"/>
    <s v="Kiran Padmakumar"/>
    <s v="Muqtar Syed"/>
    <s v="vp015765"/>
    <d v="2015-07-06T00:00:00"/>
    <m/>
    <s v="Vishnudev K1/India/IBM"/>
    <s v="H"/>
    <s v="BAND7A"/>
    <s v="ADM"/>
    <s v="Vishnudev.K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13C4709"/>
    <s v="SN_0313C4"/>
    <s v="994942348"/>
    <s v="KA"/>
    <s v="Shilpa"/>
    <s v="X"/>
    <s v="823801084"/>
    <x v="0"/>
    <s v="P3"/>
    <s v="Tower 2"/>
    <x v="2"/>
    <s v="Mohan Kaushik"/>
    <s v="Saswat Mishra"/>
    <s v="io149645"/>
    <d v="2019-03-18T00:00:00"/>
    <m/>
    <s v="Shilpa Ka12/India/IBM"/>
    <s v="H"/>
    <s v="BAND6B"/>
    <s v="ADM"/>
    <s v="Shilpa.K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565631"/>
    <s v="SN_001565"/>
    <s v="994477459"/>
    <s v="Kabbas"/>
    <s v="Joulian"/>
    <s v="M"/>
    <s v="823801284"/>
    <x v="1"/>
    <s v="P3"/>
    <s v="Tower 2"/>
    <x v="1"/>
    <s v="Clint Cordry"/>
    <s v="Carlos Monteiro"/>
    <s v="ap044987"/>
    <d v="2019-10-30T00:00:00"/>
    <m/>
    <s v="Joulian Kabbas1/Brazil/IBM"/>
    <s v="L"/>
    <s v="BAND5"/>
    <s v="ADM"/>
    <s v="Joulian.Kabbas@sprint.com"/>
    <s v="Junior Production Support"/>
    <n v="44"/>
    <s v="0"/>
    <n v="44"/>
    <s v="With Variance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x v="5"/>
    <x v="0"/>
    <n v="44"/>
    <n v="0"/>
    <s v="Yes"/>
    <s v="No"/>
  </r>
  <r>
    <s v="093444709"/>
    <s v="SN_093444"/>
    <s v="994681532"/>
    <s v="Kadam"/>
    <s v="Komal"/>
    <s v="X"/>
    <s v="823768764"/>
    <x v="3"/>
    <s v="SA3"/>
    <s v="Tower 2"/>
    <x v="1"/>
    <s v="Clint Cordry"/>
    <s v="Sunil Brahma"/>
    <s v="ck157949"/>
    <d v="2013-05-13T00:00:00"/>
    <m/>
    <s v="Komal S Kadam/India/IBM"/>
    <s v="H"/>
    <s v="BAND7A"/>
    <s v="ADM"/>
    <s v="Komal.Kadam@sprint.com"/>
    <s v="Senior Lead Business Analys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D9290897"/>
    <s v="SN_1D9290"/>
    <s v="994577461"/>
    <s v="Kadlac"/>
    <s v="Todd"/>
    <s v="E"/>
    <s v="823769733"/>
    <x v="4"/>
    <s v="P3"/>
    <s v="Tower 2"/>
    <x v="4"/>
    <s v="Todd Kadlac"/>
    <s v="Todd Kadlac"/>
    <s v="ev835871"/>
    <d v="2014-12-01T00:00:00"/>
    <m/>
    <s v="Todd Kadlac/Kansas City/IBM"/>
    <s v="H"/>
    <s v="BAND8"/>
    <s v="ADM"/>
    <s v="Todd.Kadlac@sprint.com"/>
    <s v="Senior Delivery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211518897"/>
    <s v="SN_211518"/>
    <s v="994045913"/>
    <s v="Kafka"/>
    <s v="Sherry"/>
    <s v=""/>
    <s v="211518"/>
    <x v="4"/>
    <s v="SA3"/>
    <s v="Tower 2"/>
    <x v="3"/>
    <s v="Greg Toon"/>
    <s v="Greg Toon"/>
    <s v="cv353325"/>
    <d v="2004-09-16T00:00:00"/>
    <m/>
    <s v="Sherry Kafka/Endicott/IBM"/>
    <s v="M"/>
    <s v="BAND8"/>
    <s v="IVR"/>
    <s v="Sherry.Kafk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9939631"/>
    <s v="SN_069939"/>
    <s v="994234327"/>
    <s v="Kaiber"/>
    <s v="Rafael"/>
    <s v=""/>
    <s v="823800693"/>
    <x v="1"/>
    <s v="P1"/>
    <s v="Tower 2"/>
    <x v="0"/>
    <s v="Kiran Padmakumar"/>
    <s v="Thiago Lucas"/>
    <s v="sw528117"/>
    <d v="2017-10-30T00:00:00"/>
    <m/>
    <s v="Rafael Kaiber1/Brazil/IBM"/>
    <s v="L"/>
    <s v="BAND6B"/>
    <s v="ADM"/>
    <s v="Rafael.Kaiber@sprint.com"/>
    <s v="Mid-Level Developer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071439709"/>
    <s v="SN_071439"/>
    <s v="994725068"/>
    <s v="Kakaraparti"/>
    <s v="Sai"/>
    <s v="P"/>
    <s v="823801163"/>
    <x v="3"/>
    <s v="SA3"/>
    <s v="Tower 2"/>
    <x v="1"/>
    <s v="Clint Cordry"/>
    <s v="Sunil Brahma"/>
    <s v="ec484345"/>
    <d v="2019-07-08T00:00:00"/>
    <m/>
    <s v="Sai P Kakaraparti/India/IBM"/>
    <s v="H"/>
    <s v="BAND7B"/>
    <s v="ADM"/>
    <s v="Sai.Kakaraparti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2520B709"/>
    <s v="SN_02520B"/>
    <s v="994599577"/>
    <s v="Kalam"/>
    <s v="Balakrishna"/>
    <s v="Satyasai"/>
    <s v="823799953"/>
    <x v="3"/>
    <s v="P1"/>
    <s v="Tower 2"/>
    <x v="0"/>
    <s v="Kiran Padmakumar"/>
    <s v="Muqtar Syed"/>
    <s v="xp543932"/>
    <d v="2016-05-09T00:00:00"/>
    <m/>
    <s v="Balakrishna S Kalam/India/IBM"/>
    <s v="H"/>
    <s v="BAND7A"/>
    <s v="ADM"/>
    <s v="Balakrishna.Kalam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468T709"/>
    <s v="SN_01468T"/>
    <s v="994328171"/>
    <s v="Kalavala"/>
    <s v="Likitha"/>
    <s v="X"/>
    <s v="823801242"/>
    <x v="0"/>
    <s v="P3"/>
    <s v="Tower 2"/>
    <x v="5"/>
    <s v="Robert Wulfert"/>
    <s v="Sajit Sridharan"/>
    <s v="hf637442"/>
    <d v="2019-08-30T00:00:00"/>
    <m/>
    <s v="Kalavala Likitha/India/IBM"/>
    <s v="M"/>
    <s v="BAND6B"/>
    <s v="ADM"/>
    <s v="Likitha.Kalavala@sprint.com"/>
    <s v="Mid-Level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452A4709"/>
    <s v="SN_0452A4"/>
    <s v="994069974"/>
    <s v="Kamath"/>
    <s v="Vinayaka"/>
    <s v="K"/>
    <s v="823800395"/>
    <x v="0"/>
    <s v="P3"/>
    <s v="Tower 2"/>
    <x v="2"/>
    <s v="Dale Gentry"/>
    <s v="Lakshmi Radhakrishnakaimal"/>
    <s v="kp937735"/>
    <d v="2017-03-27T00:00:00"/>
    <m/>
    <s v="Vinayaka K Kamath/India/IBM"/>
    <s v="H"/>
    <s v="BAND7A"/>
    <s v="ADM"/>
    <s v="Vinayaka.Kamath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2858H709"/>
    <s v="SN_02858H"/>
    <s v="994097047"/>
    <s v="Kanagasabesan"/>
    <s v="Maadhu"/>
    <s v="X"/>
    <s v="823800735"/>
    <x v="0"/>
    <s v="P3"/>
    <s v="Tower 2"/>
    <x v="4"/>
    <s v="Todd Kadlac"/>
    <s v="Pichaimani Balasubramanian"/>
    <s v="ed625779"/>
    <d v="2017-12-04T00:00:00"/>
    <m/>
    <s v="Maadhu Kanagasabesan/India/IBM"/>
    <s v="H"/>
    <s v="BAND7B"/>
    <s v="ADM"/>
    <s v="Maadhu.Kanagasabesan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EME709"/>
    <s v="SN_000EME"/>
    <s v="994871653"/>
    <s v="Kanaka"/>
    <s v="Saleena"/>
    <s v="S"/>
    <s v="823801170"/>
    <x v="0"/>
    <s v="P3"/>
    <s v="Tower 2"/>
    <x v="2"/>
    <s v="Mohan Kaushik"/>
    <s v="Saswat Mishra"/>
    <s v="rv360659"/>
    <d v="2019-06-12T00:00:00"/>
    <m/>
    <s v="Saleena Kanaka23/India/IBM"/>
    <s v="M"/>
    <s v="BAND6B"/>
    <s v="ADM"/>
    <s v="Saleena.Kanak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04A3709"/>
    <s v="SN_0404A3"/>
    <s v="994527958"/>
    <s v="Kanawade"/>
    <s v="Varsha"/>
    <s v="Chandrabhan"/>
    <s v="823800800"/>
    <x v="0"/>
    <s v="P3"/>
    <s v="Tower 2"/>
    <x v="3"/>
    <s v="Randy Schulze"/>
    <s v="Muqtar Syed"/>
    <s v="kv554169"/>
    <d v="2018-03-06T00:00:00"/>
    <m/>
    <s v="Varsha C Kanawade/India/IBM"/>
    <s v="M"/>
    <s v="BAND7A"/>
    <s v="ADM"/>
    <s v="Varsha.Kanawade@sprint.com"/>
    <s v="Mid-Level Production Suppor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5763F709"/>
    <s v="SN_05763F"/>
    <s v="994072774"/>
    <s v="Kancharla"/>
    <s v="Kiran"/>
    <s v="T"/>
    <s v="823800670"/>
    <x v="3"/>
    <s v="SA3"/>
    <s v="Tower 2"/>
    <x v="0"/>
    <s v="Kiran Padmakumar"/>
    <s v="Muqtar Syed"/>
    <s v="ew718334"/>
    <d v="2017-10-16T00:00:00"/>
    <m/>
    <s v="Kiran T Kancharla/India/IBM"/>
    <s v="H"/>
    <s v="BAND7A"/>
    <s v="ADM"/>
    <s v="Kiran.Kancharla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524F709"/>
    <s v="SN_02524F"/>
    <s v="999654132"/>
    <s v="Kandasamy"/>
    <s v="Ravikumar"/>
    <s v="X"/>
    <s v="823765421"/>
    <x v="0"/>
    <s v="P3"/>
    <s v="Tower 2"/>
    <x v="2"/>
    <s v="Dale Gentry"/>
    <s v="Lakshmi Radhakrishnakaimal"/>
    <s v="ra654132"/>
    <d v="2007-06-28T00:00:00"/>
    <m/>
    <s v="Ravikumar Kandasamy/India/IBM"/>
    <s v="H"/>
    <s v="BAND7A"/>
    <s v="ADM"/>
    <s v="Ravikumar.Kanthasamy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255V709"/>
    <s v="SN_06255V"/>
    <s v="994182916"/>
    <s v="Kannan"/>
    <s v="Meenakshi"/>
    <s v="X"/>
    <s v="823800341"/>
    <x v="0"/>
    <s v="P3"/>
    <s v="Tower 2"/>
    <x v="5"/>
    <s v="Meredith Leach"/>
    <s v="Sajit Sridharan"/>
    <s v="qg363209"/>
    <d v="2017-01-18T00:00:00"/>
    <m/>
    <s v="Meenakshi K2/India/IBM"/>
    <s v="M"/>
    <s v="BAND6A"/>
    <s v="ADM"/>
    <s v="Meenakshi.Kannan@sprint.com"/>
    <s v="Mid-Level Test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25126709"/>
    <s v="SN_125126"/>
    <s v="994545524"/>
    <s v="Kannikeswaran"/>
    <s v="Charulatha"/>
    <s v="X"/>
    <s v="823801319"/>
    <x v="0"/>
    <s v="P1"/>
    <s v="Tower 2"/>
    <x v="0"/>
    <s v="Kiran Padmakumar"/>
    <s v="Muqtar Syed"/>
    <s v="ww725886"/>
    <d v="2020-01-13T00:00:00"/>
    <m/>
    <s v="Charulatha Kannikeswaran/India/IBM"/>
    <s v="H"/>
    <s v="BAND7B"/>
    <s v="ADM"/>
    <s v="Charulatha.Kannikeswaran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912H709"/>
    <s v="SN_07912H"/>
    <s v="994185422"/>
    <s v="Karak"/>
    <s v="Arpita"/>
    <s v=""/>
    <s v="823770032"/>
    <x v="0"/>
    <s v="P3"/>
    <s v="Tower 2"/>
    <x v="5"/>
    <s v="Meredith Leach"/>
    <s v="Sajit Sridharan"/>
    <s v="gp942863"/>
    <d v="2015-03-10T00:00:00"/>
    <m/>
    <s v="Arpita Karak/India/IBM"/>
    <s v="H"/>
    <s v="BAND7A"/>
    <s v="ADM"/>
    <s v="Arpita.Karak@sprint.com"/>
    <s v="Senior Developer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C-R0GV897"/>
    <s v="SN_C-R0GV"/>
    <s v="994096337"/>
    <s v="Karia"/>
    <s v="Prapti"/>
    <s v="R"/>
    <s v="823801233"/>
    <x v="5"/>
    <s v="SA3"/>
    <s v="Tower 2"/>
    <x v="2"/>
    <s v="Dale Gentry"/>
    <s v="Dale Gentry"/>
    <s v="ft671942"/>
    <d v="2019-08-26T00:00:00"/>
    <m/>
    <s v="Prabti Karia/US/Contr/IBM"/>
    <s v="M"/>
    <s v="CONT17"/>
    <s v="ADM"/>
    <s v="Prapti.Karia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556V709"/>
    <s v="SN_05556V"/>
    <s v="994976987"/>
    <s v="Kasim"/>
    <s v="Shahiz"/>
    <s v="X"/>
    <s v="823801252"/>
    <x v="0"/>
    <s v="P3"/>
    <s v="Tower 2"/>
    <x v="1"/>
    <s v="Clint Cordry"/>
    <s v="Sunil Brahma"/>
    <s v="ki097091"/>
    <d v="2019-09-12T00:00:00"/>
    <m/>
    <s v="Shahiz K Kasim/India/IBM"/>
    <s v="M"/>
    <s v="BAND6A"/>
    <s v="ADM"/>
    <s v="Shahiz.Kasim@sprint.com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0E8Q709"/>
    <s v="SN_000E8Q"/>
    <s v="994370490"/>
    <s v="Katkuri"/>
    <s v="Niharika"/>
    <s v="X"/>
    <s v="823801185"/>
    <x v="0"/>
    <s v="P3"/>
    <s v="Tower 2"/>
    <x v="2"/>
    <s v="Mohan Kaushik"/>
    <s v="Saswat Mishra"/>
    <s v="cg407846"/>
    <d v="2019-06-27T00:00:00"/>
    <m/>
    <s v="Niharika Katkuri/India/IBM"/>
    <s v="L"/>
    <s v="BAND6G"/>
    <s v="ADM"/>
    <s v="Niharika.Katkuri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2J0531897"/>
    <s v="SN_2J0531"/>
    <s v="994670646"/>
    <s v="Kaushik"/>
    <s v="Mohan"/>
    <s v="X"/>
    <s v="823767993"/>
    <x v="4"/>
    <s v="P3"/>
    <s v="Tower 2"/>
    <x v="2"/>
    <s v="Mohan Kaushik"/>
    <s v="Mohan Kaushik"/>
    <s v="as202280"/>
    <d v="2011-08-08T00:00:00"/>
    <m/>
    <s v="Mohan Kaushik1/US/IBM"/>
    <s v="H"/>
    <s v="BAND9"/>
    <s v="ADM"/>
    <s v="Mohan.Kaushik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98C9709"/>
    <s v="SN_0598C9"/>
    <s v="994387355"/>
    <s v="Kaushik"/>
    <s v="Pooja"/>
    <s v="X"/>
    <s v="823768679"/>
    <x v="0"/>
    <s v="P3"/>
    <s v="Tower 2"/>
    <x v="6"/>
    <s v="Asif Islam"/>
    <s v="Udaya Rao"/>
    <s v="cx606463"/>
    <d v="2013-03-11T00:00:00"/>
    <m/>
    <s v="Pooja Kaushik196/India/IBM"/>
    <s v="H"/>
    <s v="BAND7A"/>
    <s v="ADM"/>
    <s v="Pooja.Kaushik@sprint.com"/>
    <s v="Senior Application Administrator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AVNRM9709"/>
    <s v="SN_AVNRM9"/>
    <s v="994097172"/>
    <s v="Kaushik"/>
    <s v="Priyavrat"/>
    <s v="X"/>
    <s v="823800950"/>
    <x v="0"/>
    <s v="P3"/>
    <s v="Tower 2"/>
    <x v="2"/>
    <s v="Mohan Kaushik"/>
    <s v="Saswat Mishra"/>
    <s v="xd804697"/>
    <d v="2018-09-17T00:00:00"/>
    <m/>
    <s v="Priyavrat Kaushik/India/Contr/IBM"/>
    <s v="H"/>
    <s v="CONT01"/>
    <s v="ADM"/>
    <s v="Priyavrat.Kaushik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4079709"/>
    <s v="SN_074079"/>
    <s v="994051880"/>
    <s v="Kavrani"/>
    <s v="Komal"/>
    <s v="K"/>
    <s v="823766437"/>
    <x v="3"/>
    <s v="SA3"/>
    <s v="Tower 2"/>
    <x v="5"/>
    <s v="Robert Wulfert"/>
    <s v="Sajit Sridharan"/>
    <s v="iz733930"/>
    <d v="2008-10-20T00:00:00"/>
    <m/>
    <s v="Komal K Kavrani/India/IBM"/>
    <s v="H"/>
    <s v="BAND7A"/>
    <s v="ADM"/>
    <s v="Komal.Kavrani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R18W897"/>
    <s v="SN_C-R18W"/>
    <s v="994963518"/>
    <s v="Keerthi"/>
    <s v="Shiva"/>
    <s v="X"/>
    <s v="823801248"/>
    <x v="5"/>
    <s v="SA3"/>
    <s v="Tower 2"/>
    <x v="5"/>
    <s v="Meredith Leach"/>
    <s v="Meredith Leach"/>
    <s v="ka754301"/>
    <d v="2019-09-04T00:00:00"/>
    <m/>
    <s v="Shiva Keerhi/US/Contr/IBM"/>
    <s v="H"/>
    <s v="CONT12"/>
    <s v="ADM"/>
    <s v="Shiva.Keerthi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5HC709"/>
    <s v="SN_0005HC"/>
    <s v="999412881"/>
    <s v="Kembhavi"/>
    <s v="Irfan"/>
    <s v="X"/>
    <s v="823769772"/>
    <x v="0"/>
    <s v="P3"/>
    <s v="Tower 2"/>
    <x v="1"/>
    <s v="Clint Cordry"/>
    <s v="Sunil Brahma"/>
    <s v="jm739061"/>
    <d v="2014-12-12T00:00:00"/>
    <m/>
    <s v="Irfan Kembhavi/India/IBM"/>
    <s v="H"/>
    <s v="BAND6B"/>
    <s v="ADM"/>
    <s v="Irfan.Kembhavi@sprint.com"/>
    <s v="Senior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973859709"/>
    <s v="SN_973859"/>
    <s v="994114865"/>
    <s v="Keskar"/>
    <s v="Sameer"/>
    <s v="A"/>
    <s v="823768950"/>
    <x v="3"/>
    <s v="SA3"/>
    <s v="Tower 2"/>
    <x v="2"/>
    <s v="Mohan Kaushik"/>
    <s v="Saswat Mishra"/>
    <s v="qc026367"/>
    <d v="2013-09-10T00:00:00"/>
    <m/>
    <s v="Sameer A Keskar/India/IBM"/>
    <s v="H"/>
    <s v="BAND7B"/>
    <s v="ADM"/>
    <s v="Sameer.Keskar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KYU9709"/>
    <s v="SN_AVKYU9"/>
    <s v="994618457"/>
    <s v="Kethu"/>
    <s v="Gangaiah"/>
    <s v="X"/>
    <s v="823800205"/>
    <x v="0"/>
    <s v="P3"/>
    <s v="Tower 2"/>
    <x v="1"/>
    <s v="Clint Cordry"/>
    <s v="Sunil Brahma"/>
    <s v="di653474"/>
    <d v="2016-09-26T00:00:00"/>
    <m/>
    <s v="Gangaiah Kethu 3/India/Contr/IBM"/>
    <s v="M"/>
    <s v="CONT11"/>
    <s v="ADM"/>
    <s v="Gangaiah.Kethu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1226818"/>
    <s v="SN_P01226"/>
    <s v="994012716"/>
    <s v="Kevin"/>
    <s v="Yves"/>
    <s v="PAULE"/>
    <s v="823770244"/>
    <x v="2"/>
    <s v="P3"/>
    <s v="Tower 2"/>
    <x v="5"/>
    <s v="Meredith Leach"/>
    <s v="Lerma Bernal"/>
    <s v="ud731816"/>
    <d v="2015-06-29T00:00:00"/>
    <m/>
    <s v="Yves Kevin Paule/Philippines/IBM"/>
    <s v="H"/>
    <s v="BAND6B"/>
    <s v="ADM"/>
    <s v="Yves.Paule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469B709"/>
    <s v="SN_09469B"/>
    <s v="994565903"/>
    <s v="Khan"/>
    <s v="Ambreen"/>
    <s v="X"/>
    <s v="823800931"/>
    <x v="0"/>
    <s v="P1"/>
    <s v="Tower 2"/>
    <x v="2"/>
    <s v="Dale Gentry"/>
    <s v="Lakshmi Radhakrishnakaimal"/>
    <s v="am451699"/>
    <d v="2018-09-03T00:00:00"/>
    <m/>
    <s v="Ambreen Khan/India/IBM"/>
    <s v="H"/>
    <s v="BAND7A"/>
    <s v="ADM"/>
    <s v="Ambreen.Kh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03A5709"/>
    <s v="SN_0303A5"/>
    <s v="994269860"/>
    <s v="Khan"/>
    <s v="Samir"/>
    <s v="X"/>
    <s v="823801123"/>
    <x v="0"/>
    <s v="P3"/>
    <s v="Tower 2"/>
    <x v="2"/>
    <s v="Mohan Kaushik"/>
    <s v="Saswat Mishra"/>
    <s v="cw091987"/>
    <d v="2019-05-08T00:00:00"/>
    <m/>
    <s v="Mdsamir Khan/India/IBM"/>
    <s v="L"/>
    <s v="BAND6A"/>
    <s v="ADM"/>
    <s v="Samir.Khan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058Y709"/>
    <s v="SN_05058Y"/>
    <s v="994941573"/>
    <s v="Khetan"/>
    <s v="Rekha"/>
    <s v="X"/>
    <s v="823800747"/>
    <x v="0"/>
    <s v="P3"/>
    <s v="Tower 2"/>
    <x v="6"/>
    <s v="Asif Islam"/>
    <s v="Udaya Rao"/>
    <s v="iz774421"/>
    <d v="2017-12-18T00:00:00"/>
    <m/>
    <s v="Rekha Khetan/India/IBM"/>
    <s v="H"/>
    <s v="BAND7A"/>
    <s v="ADM"/>
    <s v="Rekha.Khetan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5A8176897"/>
    <s v="SN_5A8176"/>
    <s v="994068387"/>
    <s v="Khot"/>
    <s v="Satish"/>
    <s v=""/>
    <s v="823800529"/>
    <x v="4"/>
    <s v="P1"/>
    <s v="Tower 2"/>
    <x v="0"/>
    <s v="Kiran Padmakumar"/>
    <s v="Ganesh Chandramouleeswaran"/>
    <s v="vr453836"/>
    <d v="2017-06-26T00:00:00"/>
    <m/>
    <s v="Satish Khot/Lenexa/IBM"/>
    <s v="H"/>
    <s v="BAND8"/>
    <s v="ADM"/>
    <s v="Satish.Khot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6904709"/>
    <s v="SN_006904"/>
    <s v="994030637"/>
    <s v="Khuntia"/>
    <s v="Sailabala"/>
    <s v="X"/>
    <s v="823801203"/>
    <x v="0"/>
    <s v="P3"/>
    <s v="Tower 2"/>
    <x v="2"/>
    <s v="Mohan Kaushik"/>
    <s v="Saswat Mishra"/>
    <s v="ob721529"/>
    <d v="2019-07-05T00:00:00"/>
    <m/>
    <s v="Sailabala Khuntia/India/IBM"/>
    <s v="H"/>
    <s v="BAND7A"/>
    <s v="ADM"/>
    <s v="Sailabala.Khunti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54818"/>
    <s v="SN_P10154"/>
    <s v="994341298"/>
    <s v="Kitchon"/>
    <s v="Maiko Kieth Isaac"/>
    <s v="X."/>
    <s v="823800923"/>
    <x v="2"/>
    <s v="P1"/>
    <s v="Tower 2"/>
    <x v="3"/>
    <s v="Randy Schulze"/>
    <s v="Arrian Ordonez"/>
    <s v="ok916083"/>
    <d v="2018-08-20T00:00:00"/>
    <m/>
    <s v="Maiko Kieth Isaac Kitchon/Philippines/IBM"/>
    <s v="H"/>
    <s v="BAND7A"/>
    <s v="ADM"/>
    <s v="Maiko.Kitchon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142Q709"/>
    <s v="SN_01142Q"/>
    <s v="994138712"/>
    <s v="Kode"/>
    <s v="Kavya"/>
    <s v="SREE"/>
    <s v="823769466"/>
    <x v="0"/>
    <s v="P3"/>
    <s v="Tower 2"/>
    <x v="2"/>
    <s v="Mohan Kaushik"/>
    <s v="Saswat Mishra"/>
    <s v="di630200"/>
    <d v="2014-08-25T00:00:00"/>
    <m/>
    <s v="Kavya S Kode/India/IBM"/>
    <s v="M"/>
    <s v="BAND6B"/>
    <s v="ADM"/>
    <s v="Kavya.Kode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I3C709"/>
    <s v="SN_000I3C"/>
    <s v="994297251"/>
    <s v="Koduru"/>
    <s v="MahendraReddy"/>
    <s v="X"/>
    <s v="823800224"/>
    <x v="0"/>
    <s v="P3"/>
    <s v="Tower 2"/>
    <x v="2"/>
    <s v="Mohan Kaushik"/>
    <s v="Saswat Mishra"/>
    <s v="tr591426"/>
    <d v="2016-10-05T00:00:00"/>
    <m/>
    <s v="Mahendra Reddy Koduru/India/IBM"/>
    <s v="L"/>
    <s v="BAND6A"/>
    <s v="ADM"/>
    <s v="Mahendrareddy.Koduru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4553709"/>
    <s v="SN_074553"/>
    <s v="994060589"/>
    <s v="Kohli"/>
    <s v="Harpreet"/>
    <s v="KAUR"/>
    <s v="823768776"/>
    <x v="0"/>
    <s v="P3"/>
    <s v="Tower 2"/>
    <x v="5"/>
    <s v="Robert Wulfert"/>
    <s v="Sajit Sridharan"/>
    <s v="xq846612"/>
    <d v="2013-05-21T00:00:00"/>
    <m/>
    <s v="Harpreet K Kohli1/India/IBM"/>
    <s v="H"/>
    <s v="BAND7A"/>
    <s v="ADM"/>
    <s v="Harpreet.Kohli@sprint.com"/>
    <s v="Senior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4511T709"/>
    <s v="SN_04511T"/>
    <s v="994037707"/>
    <s v="Kola"/>
    <s v="Venkat Kiran"/>
    <s v="X"/>
    <s v="823800371"/>
    <x v="0"/>
    <s v="P3"/>
    <s v="Tower 2"/>
    <x v="4"/>
    <s v="Todd Kadlac"/>
    <s v="Aniket Vaidya"/>
    <s v="ug873201"/>
    <d v="2017-03-01T00:00:00"/>
    <m/>
    <s v="Venkat K Kola/India/IBM"/>
    <s v="H"/>
    <s v="BAND6B"/>
    <s v="ADM"/>
    <s v="Venkatkiran.Kol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4J6795897"/>
    <s v="SN_4J6795"/>
    <s v="994827427"/>
    <s v="Kolachalam"/>
    <s v="Ravi"/>
    <s v="T"/>
    <s v="823767930"/>
    <x v="7"/>
    <s v="P1"/>
    <s v="Tower 2"/>
    <x v="0"/>
    <s v="Kiran Padmakumar"/>
    <s v="Muqtar Syed"/>
    <s v="pk110274"/>
    <d v="2011-07-01T00:00:00"/>
    <m/>
    <s v="Ravi T Kolachalam/US/IBM"/>
    <s v="H"/>
    <s v="BAND8"/>
    <s v="ADM"/>
    <s v="Ravi.Kolachalam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1239709"/>
    <s v="SN_011239"/>
    <s v="999676306"/>
    <s v="Kommajosula"/>
    <s v="Sruthi"/>
    <s v=""/>
    <s v="823765097"/>
    <x v="0"/>
    <s v="P3"/>
    <s v="Tower 2"/>
    <x v="5"/>
    <s v="Robert Wulfert"/>
    <s v="Ajay Mukhopadhyay"/>
    <s v="sr676306"/>
    <d v="2007-02-19T00:00:00"/>
    <m/>
    <s v="Sruthi Kommajosula/India/IBM"/>
    <s v="H"/>
    <s v="BAND7B"/>
    <s v="ADM"/>
    <s v="Sruthi.Kommajosula@sprint.com"/>
    <s v="Senior Lead Business Analys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80948709"/>
    <s v="SN_080948"/>
    <s v="994427396"/>
    <s v="Konda"/>
    <s v="Srinivasa"/>
    <s v="X"/>
    <s v="823768023"/>
    <x v="0"/>
    <s v="P3"/>
    <s v="Tower 2"/>
    <x v="6"/>
    <s v="Asif Islam"/>
    <s v="Udaya Rao"/>
    <s v="ct059897"/>
    <d v="2011-09-12T00:00:00"/>
    <m/>
    <s v="Srinivasa R Konda/India/IBM"/>
    <s v="H"/>
    <s v="BAND7B"/>
    <s v="ADM"/>
    <s v="Srinivasa.Kond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J3322897"/>
    <s v="SN_4J3322"/>
    <s v="994821197"/>
    <s v="Kondreddy"/>
    <s v="Bhanuprasad"/>
    <s v="X"/>
    <s v="823769756"/>
    <x v="7"/>
    <s v="P1"/>
    <s v="Tower 2"/>
    <x v="0"/>
    <s v="Kiran Padmakumar"/>
    <s v="Muqtar Syed"/>
    <s v="po837657"/>
    <d v="2014-12-08T00:00:00"/>
    <m/>
    <s v="Bhanu Prasad Kondreddy/US/IBM"/>
    <s v="H"/>
    <s v="BAND7"/>
    <s v="ADM"/>
    <s v="Bhanuprasad.Kondreddy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6250K709"/>
    <s v="SN_06250K"/>
    <s v="994085578"/>
    <s v="Konduri"/>
    <s v="Anjani Devi"/>
    <s v="X"/>
    <s v="823800493"/>
    <x v="0"/>
    <s v="P1"/>
    <s v="Tower 2"/>
    <x v="0"/>
    <s v="Kiran Padmakumar"/>
    <s v="Muqtar Syed"/>
    <s v="af389826"/>
    <d v="2017-05-22T00:00:00"/>
    <m/>
    <s v="Konduri A Devi/India/IBM"/>
    <s v="M"/>
    <s v="BAND6B"/>
    <s v="ADM"/>
    <s v="Anjanidevi.Konduri@sprint.com"/>
    <s v="Mid-Level Developer"/>
    <n v="27"/>
    <n v="2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1"/>
    <x v="40"/>
    <n v="0"/>
    <n v="0"/>
    <s v="No"/>
    <s v="No"/>
  </r>
  <r>
    <s v="077863709"/>
    <s v="SN_077863"/>
    <s v="994765331"/>
    <s v="Kota"/>
    <s v="Anil"/>
    <s v="X"/>
    <s v="823768045"/>
    <x v="0"/>
    <s v="P3"/>
    <s v="Tower 2"/>
    <x v="2"/>
    <s v="Mohan Kaushik"/>
    <s v="Saswat Mishra"/>
    <s v="sy229289"/>
    <d v="2011-09-30T00:00:00"/>
    <m/>
    <s v="Anil Kota1/India/IBM"/>
    <s v="H"/>
    <s v="BAND7A"/>
    <s v="ADM"/>
    <s v="Anil.Kot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955S709"/>
    <s v="SN_01955S"/>
    <s v="994436364"/>
    <s v="Kothari"/>
    <s v="Kushal"/>
    <s v="X"/>
    <s v="823800852"/>
    <x v="0"/>
    <s v="P3"/>
    <s v="Tower 2"/>
    <x v="1"/>
    <s v="Clint Cordry"/>
    <s v="Sudheer Ayuthu"/>
    <s v="dl083518"/>
    <d v="2018-05-02T00:00:00"/>
    <m/>
    <s v="Kushal Kothari/India/IBM"/>
    <s v="H"/>
    <s v="BAND7A"/>
    <s v="ADM"/>
    <s v="Kushal.Kothari@sprint.com"/>
    <s v="Senior Configuration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C-P4NY897"/>
    <s v="SN_C-P4NY"/>
    <s v="994364915"/>
    <s v="Kotla"/>
    <s v="Sree"/>
    <s v="L"/>
    <s v="823801045"/>
    <x v="5"/>
    <s v="SA3"/>
    <s v="Tower 2"/>
    <x v="2"/>
    <s v="Mohan Kaushik"/>
    <s v="Mohan Kaushik"/>
    <s v="di458545"/>
    <d v="2019-01-14T00:00:00"/>
    <m/>
    <s v="Sree Lekha Kotla/US/Contr/IBM"/>
    <s v="L"/>
    <s v="CONT10"/>
    <s v="ADM"/>
    <s v="Sree.Kotl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3J5572897"/>
    <s v="SN_3J5572"/>
    <s v="994878515"/>
    <s v="Krishna"/>
    <s v="Vamsi"/>
    <s v=""/>
    <s v="823767310"/>
    <x v="4"/>
    <s v="SA3"/>
    <s v="Tower 2"/>
    <x v="2"/>
    <s v="Mohan Kaushik"/>
    <s v="Mohan Kaushik"/>
    <s v="dp698441"/>
    <d v="2010-07-23T00:00:00"/>
    <m/>
    <s v="V N Vamsi Krishna Koparapu/US/IBM"/>
    <s v="H"/>
    <s v="BAND7"/>
    <s v="ADM"/>
    <s v="Vamsi.Krishna@sprint.com"/>
    <s v="Senior Technical Lead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570A0709"/>
    <s v="SN_0570A0"/>
    <s v="994849983"/>
    <s v="Krishnamoorthy"/>
    <s v="Subash"/>
    <s v="X"/>
    <s v="823801036"/>
    <x v="0"/>
    <s v="P3"/>
    <s v="Tower 2"/>
    <x v="5"/>
    <s v="Robert Wulfert"/>
    <s v="Sajit Sridharan"/>
    <s v=""/>
    <d v="2019-01-04T00:00:00"/>
    <m/>
    <s v="Subash Krishnamoorthy/India/IBM"/>
    <s v="M"/>
    <s v="BAND6B"/>
    <s v="ADM"/>
    <s v="Subash.Krishnamoorthy@sprint.com"/>
    <s v="Senior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37187709"/>
    <s v="SN_037187"/>
    <s v="994882260"/>
    <s v="Krishnamoorthy"/>
    <s v="Vidhya"/>
    <s v="X"/>
    <s v="823801260"/>
    <x v="0"/>
    <s v="P3"/>
    <s v="Tower 2"/>
    <x v="2"/>
    <s v="Mohan Kaushik"/>
    <s v="Saswat Mishra"/>
    <s v="ew084797"/>
    <d v="2019-09-23T00:00:00"/>
    <m/>
    <s v="Vidhya Krishnamoorthy/India/IBM"/>
    <s v="H"/>
    <s v="BAND7A"/>
    <s v="ADM"/>
    <s v="Vidhya.Krishnamoorthy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28D8709"/>
    <s v="SN_0128D8"/>
    <s v="994242476"/>
    <s v="Krishnamurthi"/>
    <s v="Sangeetha"/>
    <s v="X"/>
    <s v="823799995"/>
    <x v="0"/>
    <s v="P1"/>
    <s v="Tower 2"/>
    <x v="2"/>
    <s v="Dale Gentry"/>
    <s v="Lakshmi Radhakrishnakaimal"/>
    <s v="jw613149"/>
    <d v="2016-05-25T00:00:00"/>
    <m/>
    <s v="Sangeetha Krishnamurthi/India/IBM"/>
    <s v="H"/>
    <s v="BAND7A"/>
    <s v="ADM"/>
    <s v="Sangeetha.Krishnamurthi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872S709"/>
    <s v="SN_03872S"/>
    <s v="994768086"/>
    <s v="Krishnan"/>
    <s v="Karudan"/>
    <s v="X"/>
    <s v="823800792"/>
    <x v="0"/>
    <s v="P3"/>
    <s v="Tower 2"/>
    <x v="3"/>
    <s v="Greg Toon"/>
    <s v="Vijaya Maan"/>
    <s v="oi080101"/>
    <d v="2018-02-26T00:00:00"/>
    <m/>
    <s v="Karudan Krishnan/India/IBM"/>
    <s v="H"/>
    <s v="BAND7A"/>
    <s v="IVR"/>
    <s v="Karudan.Krishn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E6B5897"/>
    <s v="SN_C-E6B5"/>
    <s v="994272173"/>
    <s v="Krothapalli"/>
    <s v="Soujanya"/>
    <s v="X"/>
    <s v="823768576"/>
    <x v="5"/>
    <s v="SA3"/>
    <s v="Tower 2"/>
    <x v="1"/>
    <s v="Clint Cordry"/>
    <s v="James Staffieri"/>
    <s v="ly995352"/>
    <d v="2012-12-10T00:00:00"/>
    <m/>
    <s v="Soujanya Krothappli/Vienna/Contr/IBM"/>
    <s v="M"/>
    <s v="CONT14"/>
    <s v="ADM"/>
    <s v="Soujanya.Krothappli@sprint.com"/>
    <s v="Mid-Level Technical Lead"/>
    <n v="45"/>
    <s v="0"/>
    <n v="45"/>
    <s v="With Variance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x v="3"/>
    <x v="0"/>
    <n v="45"/>
    <n v="0"/>
    <s v="Yes"/>
    <s v="No"/>
  </r>
  <r>
    <s v="00534I709"/>
    <s v="SN_00534I"/>
    <s v="994900399"/>
    <s v="Kulkarni"/>
    <s v="Kaustubh"/>
    <s v="Dinkar"/>
    <s v="823800492"/>
    <x v="3"/>
    <s v="SA3"/>
    <s v="Tower 2"/>
    <x v="6"/>
    <s v="Asif Islam"/>
    <s v="Udaya Rao"/>
    <s v="tx441769"/>
    <d v="2017-05-22T00:00:00"/>
    <m/>
    <s v="Kaustubh Kulkarni/India/IBM"/>
    <s v="H"/>
    <s v="BAND7B"/>
    <s v="ADM"/>
    <s v="Kaustubh.Kulkarni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3J5749897"/>
    <s v="SN_3J5749"/>
    <s v="999785937"/>
    <s v="Kulshekar"/>
    <s v="Sachin"/>
    <s v="R"/>
    <s v="823764225"/>
    <x v="4"/>
    <s v="SA3"/>
    <s v="Tower 2"/>
    <x v="4"/>
    <s v="Todd Kadlac"/>
    <s v="Todd Kadlac"/>
    <s v="srk4225"/>
    <d v="2005-08-28T00:00:00"/>
    <m/>
    <s v="Sachin Kulshekar1/US/IBM"/>
    <s v="H"/>
    <s v="BAND7"/>
    <s v="ADM"/>
    <s v="Sachin.R.Kulshekar@sprint.com"/>
    <s v="Senior Project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6511M709"/>
    <s v="SN_06511M"/>
    <s v="994901800"/>
    <s v="Kumar"/>
    <s v="Dilip"/>
    <s v="X"/>
    <s v="823801092"/>
    <x v="0"/>
    <s v="P3"/>
    <s v="Tower 2"/>
    <x v="2"/>
    <s v="Mohan Kaushik"/>
    <s v="Saswat Mishra"/>
    <s v="kx591895"/>
    <d v="2019-03-28T00:00:00"/>
    <m/>
    <s v="Dilip Kumar Av59/India/IBM"/>
    <s v="H"/>
    <s v="BAND6B"/>
    <s v="ADM"/>
    <s v="Dilip.Kumar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8653T709"/>
    <s v="SN_08653T"/>
    <s v="994863309"/>
    <s v="Kumar"/>
    <s v="Manish"/>
    <s v="X"/>
    <s v="823767639"/>
    <x v="0"/>
    <s v="P3"/>
    <s v="Tower 2"/>
    <x v="4"/>
    <s v="Todd Kadlac"/>
    <s v="Pichaimani Balasubramanian"/>
    <s v="jt018929"/>
    <d v="2011-03-14T00:00:00"/>
    <m/>
    <s v="Manish Kumar126/India/IBM"/>
    <s v="H"/>
    <s v="BAND6B"/>
    <s v="ADM"/>
    <s v="Manish.X2.Kumar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207L709"/>
    <s v="SN_09207L"/>
    <s v="994206585"/>
    <s v="Kumar"/>
    <s v="P"/>
    <s v="PRADEEP"/>
    <s v="823769145"/>
    <x v="0"/>
    <s v="P3"/>
    <s v="Tower 2"/>
    <x v="4"/>
    <s v="Todd Kadlac"/>
    <s v="Aniket Vaidya"/>
    <s v="wo944729"/>
    <d v="2014-01-08T00:00:00"/>
    <m/>
    <s v="Pradeep P Kumar4/India/IBM"/>
    <s v="H"/>
    <s v="BAND7A"/>
    <s v="ADM"/>
    <s v="Pradeep.P.Kumar@sprint.com"/>
    <s v="Se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AVLV10709"/>
    <s v="SN_AVLV10"/>
    <s v="994664274"/>
    <s v="Kumar"/>
    <s v="Rahul"/>
    <s v="X"/>
    <s v="823800487"/>
    <x v="0"/>
    <s v="P3"/>
    <s v="Tower 2"/>
    <x v="2"/>
    <s v="Dale Gentry"/>
    <s v="Lakshmi Radhakrishnakaimal"/>
    <s v="zk448976"/>
    <d v="2017-05-15T00:00:00"/>
    <m/>
    <s v="Rahul Kumar 78/India/Contr/IBM"/>
    <s v="M"/>
    <s v="CONT01"/>
    <s v="ADM"/>
    <s v="Rahul.Kuma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922M709"/>
    <s v="SN_03922M"/>
    <s v="994376497"/>
    <s v="Kumar"/>
    <s v="Shashank"/>
    <s v="X"/>
    <s v="823801090"/>
    <x v="0"/>
    <s v="P3"/>
    <s v="Tower 2"/>
    <x v="2"/>
    <s v="Mohan Kaushik"/>
    <s v="Saswat Mishra"/>
    <s v="cq073711"/>
    <d v="2019-03-27T00:00:00"/>
    <m/>
    <s v="Shashank Kumar4/India/IBM"/>
    <s v="M"/>
    <s v="BAND6B"/>
    <s v="ADM"/>
    <s v="Shashank.X.Kumar@sprint.com"/>
    <s v="Mid-Level Tester"/>
    <n v="40"/>
    <n v="32"/>
    <n v="8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9"/>
    <n v="8"/>
    <n v="0"/>
    <s v="Yes"/>
    <s v="No"/>
  </r>
  <r>
    <s v="099257709"/>
    <s v="SN_099257"/>
    <s v="994337822"/>
    <s v="Kumar"/>
    <s v="Uma"/>
    <s v="X"/>
    <s v="823770049"/>
    <x v="0"/>
    <s v="P3"/>
    <s v="Tower 2"/>
    <x v="2"/>
    <s v="Mohan Kaushik"/>
    <s v="Saswat Mishra"/>
    <s v="dc309075"/>
    <d v="2015-03-23T00:00:00"/>
    <m/>
    <s v="Uma Kumar/India/IBM"/>
    <s v="H"/>
    <s v="BAND7B"/>
    <s v="ADM"/>
    <s v="Uma.Kumar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328H9709"/>
    <s v="SN_0328H9"/>
    <s v="994119803"/>
    <s v="Kumar"/>
    <s v="Vishwajeet"/>
    <s v="X"/>
    <s v="823801027"/>
    <x v="0"/>
    <s v="P3"/>
    <s v="Tower 2"/>
    <x v="2"/>
    <s v="Mohan Kaushik"/>
    <s v="Saswat Mishra"/>
    <s v="ka014828"/>
    <d v="2019-01-01T00:00:00"/>
    <m/>
    <s v="Vishwajeet Kumar204/India/IBM"/>
    <s v="H"/>
    <s v="BAND7A"/>
    <s v="ADM"/>
    <s v="Vishwajeet.Kuma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060M709"/>
    <s v="SN_08060M"/>
    <s v="994413982"/>
    <s v="Kumar"/>
    <s v="Ajay"/>
    <s v="X"/>
    <s v="823800709"/>
    <x v="0"/>
    <s v="P1"/>
    <s v="Tower 2"/>
    <x v="2"/>
    <s v="Dale Gentry"/>
    <s v="Lakshmi Radhakrishnakaimal"/>
    <s v="ee493504"/>
    <d v="2017-11-15T00:00:00"/>
    <m/>
    <s v="Ajay Kumar63/India/IBM"/>
    <s v="H"/>
    <s v="BAND7A"/>
    <s v="ADM"/>
    <s v="Ajay.X.Kuma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383P709"/>
    <s v="SN_08383P"/>
    <s v="994399168"/>
    <s v="Kumar"/>
    <s v="Awadhesh"/>
    <s v="X"/>
    <s v="823800465"/>
    <x v="0"/>
    <s v="P3"/>
    <s v="Tower 2"/>
    <x v="2"/>
    <s v="Dale Gentry"/>
    <s v="Lakshmi Radhakrishnakaimal"/>
    <s v="ly082494"/>
    <d v="2017-05-08T00:00:00"/>
    <m/>
    <s v="Awadhesh Kumar3/India/IBM"/>
    <s v="H"/>
    <s v="BAND7A"/>
    <s v="ADM"/>
    <s v="Awadhesh.Kuma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572W709"/>
    <s v="SN_08572W"/>
    <s v="994709815"/>
    <s v="KUMAR"/>
    <s v="RAMESH"/>
    <s v="X"/>
    <s v="823770391"/>
    <x v="0"/>
    <s v="P1"/>
    <s v="Tower 2"/>
    <x v="2"/>
    <s v="Dale Gentry"/>
    <s v="Lakshmi Radhakrishnakaimal"/>
    <s v="ec342140"/>
    <d v="2016-01-11T00:00:00"/>
    <m/>
    <s v="Ramesh Kumar26/India/IBM"/>
    <s v="H"/>
    <s v="BAND7A"/>
    <s v="ADM"/>
    <s v="Ramesh.Kumar@sprint.com"/>
    <s v="Senior Developer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2912X709"/>
    <s v="SN_02912X"/>
    <s v="994019631"/>
    <s v="Kumar"/>
    <s v="Susheel"/>
    <s v="X"/>
    <s v="823800225"/>
    <x v="0"/>
    <s v="P3"/>
    <s v="Tower 2"/>
    <x v="2"/>
    <s v="Mohan Kaushik"/>
    <s v="Saswat Mishra"/>
    <s v="lx985894"/>
    <d v="2016-10-05T00:00:00"/>
    <m/>
    <s v="Susheel Kumar13/India/IBM"/>
    <s v="H"/>
    <s v="BAND7B"/>
    <s v="ADM"/>
    <s v="Susheel.Kumar@sprint.com"/>
    <s v="Mid-Level Technical Lead"/>
    <n v="33"/>
    <n v="3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2"/>
    <x v="13"/>
    <n v="0"/>
    <n v="0"/>
    <s v="No"/>
    <s v="No"/>
  </r>
  <r>
    <s v="00120C709"/>
    <s v="SN_00120C"/>
    <s v="994124360"/>
    <s v="Kumaresan"/>
    <s v="Gowthaman"/>
    <s v=""/>
    <s v="823800671"/>
    <x v="3"/>
    <s v="SA3"/>
    <s v="Tower 2"/>
    <x v="0"/>
    <s v="Kiran Padmakumar"/>
    <s v="Muqtar Syed"/>
    <s v="bg438525"/>
    <d v="2017-10-16T00:00:00"/>
    <m/>
    <s v="Gowthaman Kumaresan/India/IBM"/>
    <s v="H"/>
    <s v="BAND6B"/>
    <s v="ADM"/>
    <s v="Gowthaman.Kumaresan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GN98709"/>
    <s v="SN_AVGN98"/>
    <s v="994032608"/>
    <s v="Kumari"/>
    <s v="Ritika"/>
    <s v="A"/>
    <s v="823770046"/>
    <x v="0"/>
    <s v="P3"/>
    <s v="Tower 2"/>
    <x v="1"/>
    <s v="Clint Cordry"/>
    <s v="Sunil Brahma"/>
    <s v="fn490137"/>
    <d v="2015-03-23T00:00:00"/>
    <m/>
    <s v="Ritika Kumari05/India/Contr/IBM"/>
    <s v="H"/>
    <s v="BAND6B"/>
    <s v="ADM"/>
    <s v="Ritika.Kumari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53H9709"/>
    <s v="SN_0053H9"/>
    <s v="994676780"/>
    <s v="Kumari"/>
    <s v="Sindhu"/>
    <s v="X"/>
    <s v="823799990"/>
    <x v="0"/>
    <s v="P3"/>
    <s v="Tower 2"/>
    <x v="6"/>
    <s v="Asif Islam"/>
    <s v="Udaya Rao"/>
    <s v="ez170117"/>
    <d v="2016-05-23T00:00:00"/>
    <m/>
    <s v="Sindhu Kumari/India/IBM"/>
    <s v="H"/>
    <s v="BAND7A"/>
    <s v="ADM"/>
    <s v="Sindhu.Kumari@sprint.com"/>
    <s v="Senior Application Administrator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4331S709"/>
    <s v="SN_04331S"/>
    <s v="994253115"/>
    <s v="Kumari"/>
    <s v="Vandana"/>
    <s v="X"/>
    <s v="823800751"/>
    <x v="0"/>
    <s v="P3"/>
    <s v="Tower 2"/>
    <x v="5"/>
    <s v="Robert Wulfert"/>
    <s v="Sajit Sridharan"/>
    <s v="te057501"/>
    <d v="2017-12-22T00:00:00"/>
    <m/>
    <s v="Vandana Kumari003/India/IBM"/>
    <s v="L"/>
    <s v="BAND6A"/>
    <s v="ADM"/>
    <s v="Vandana.X.Kumari@sprint.com"/>
    <s v="Junior Production Support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AVNRB2709"/>
    <s v="SN_AVNRB2"/>
    <s v="994379914"/>
    <s v="Kunchala"/>
    <s v="Suresh"/>
    <s v="X"/>
    <s v="823800946"/>
    <x v="0"/>
    <s v="P3"/>
    <s v="Tower 2"/>
    <x v="4"/>
    <s v="Todd Kadlac"/>
    <s v="Pichaimani Balasubramanian"/>
    <s v="el792318"/>
    <d v="2018-09-12T00:00:00"/>
    <m/>
    <s v="Suresh Kunchala/India/Contr/IBM"/>
    <s v="M"/>
    <s v="CONT01"/>
    <s v="ADM"/>
    <s v="Suresh.Kunchala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424E709"/>
    <s v="SN_01424E"/>
    <s v="994806545"/>
    <s v="Kunder"/>
    <s v="Veena"/>
    <s v="X"/>
    <s v="823801305"/>
    <x v="0"/>
    <s v="P3"/>
    <s v="Tower 2"/>
    <x v="5"/>
    <s v="Staci Wolkey"/>
    <s v="Ajay Mukhopadhyay"/>
    <s v="xx202581"/>
    <d v="2020-01-02T00:00:00"/>
    <m/>
    <s v="Veena G Kunder/India/IBM"/>
    <s v="H"/>
    <s v="BAND7B"/>
    <s v="ADM"/>
    <s v="Veena.Kunder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61458709"/>
    <s v="SN_461458"/>
    <s v="994141237"/>
    <s v="Kuppireddigari"/>
    <s v="Revathi"/>
    <s v="X"/>
    <s v="823768051"/>
    <x v="0"/>
    <s v="P3"/>
    <s v="Tower 2"/>
    <x v="6"/>
    <s v="Asif Islam"/>
    <s v="Udaya Rao"/>
    <s v="lj606063"/>
    <d v="2011-10-10T00:00:00"/>
    <m/>
    <s v="Revathi Kuppireddigari/India/IBM"/>
    <s v="H"/>
    <s v="BAND7B"/>
    <s v="ADM"/>
    <s v="Revathi.K@sprint.com"/>
    <s v="Senior Develop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9494P709"/>
    <s v="SN_09494P"/>
    <s v="994452122"/>
    <s v="Kurelli"/>
    <s v="Sudheer"/>
    <s v="X"/>
    <s v="823799902"/>
    <x v="0"/>
    <s v="P3"/>
    <s v="Tower 2"/>
    <x v="1"/>
    <s v="Clint Cordry"/>
    <s v="Sudheer Kurelli"/>
    <s v="gn632211"/>
    <d v="2016-03-28T00:00:00"/>
    <m/>
    <s v="Sudheer K Kurelli/India/IBM"/>
    <s v="H"/>
    <s v="BAND8"/>
    <s v="ADM"/>
    <s v="Sudheer.Kurelli@sprint.com"/>
    <s v="Senior Delivery Manager"/>
    <n v="55"/>
    <n v="5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6"/>
    <x v="34"/>
    <n v="0"/>
    <n v="0"/>
    <s v="No"/>
    <s v="No"/>
  </r>
  <r>
    <s v="07082W709"/>
    <s v="SN_07082W"/>
    <s v="994518903"/>
    <s v="Kurugodappanava"/>
    <s v="Chaitra"/>
    <s v="X"/>
    <s v="823800863"/>
    <x v="0"/>
    <s v="P3"/>
    <s v="Tower 2"/>
    <x v="5"/>
    <s v="Baseem Sayyed"/>
    <s v="Ajay Mukhopadhyay"/>
    <s v="bs919671"/>
    <d v="2018-05-18T00:00:00"/>
    <m/>
    <s v="Chaitra Kurugodappanavar08/India/IBM"/>
    <s v="M"/>
    <s v="BAND6B"/>
    <s v="ADM"/>
    <s v="Chaitra.Kurugodappanavar@sprint.com"/>
    <s v="Mid-Level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409A8709"/>
    <s v="SN_0409A8"/>
    <s v="994805841"/>
    <s v="Kusha"/>
    <s v="Prashanth"/>
    <s v="X"/>
    <s v="823800459"/>
    <x v="0"/>
    <s v="P1"/>
    <s v="Tower 2"/>
    <x v="0"/>
    <s v="Kiran Padmakumar"/>
    <s v="Muqtar Syed"/>
    <s v="wq468996"/>
    <d v="2017-05-02T00:00:00"/>
    <m/>
    <s v="Prashanth Kusha/India/IBM"/>
    <s v="L"/>
    <s v="BAND6A"/>
    <s v="ADM"/>
    <s v="Prashanth.Kusha@sprint.com"/>
    <s v="Junior Developer"/>
    <n v="18"/>
    <n v="1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2"/>
    <x v="41"/>
    <n v="0"/>
    <n v="0"/>
    <s v="No"/>
    <s v="No"/>
  </r>
  <r>
    <s v="913224709"/>
    <s v="SN_913224"/>
    <s v="999714669"/>
    <s v="Kyathsandra"/>
    <s v="Manohar"/>
    <s v="N"/>
    <s v="823799725"/>
    <x v="0"/>
    <s v="P3"/>
    <s v="Tower 2"/>
    <x v="2"/>
    <s v="Mohan Kaushik"/>
    <s v="Saswat Mishra"/>
    <s v="mxk9725"/>
    <d v="2005-01-25T00:00:00"/>
    <m/>
    <s v="Kyathsandra N Manohar/India/IBM"/>
    <s v="H"/>
    <s v="BAND8"/>
    <s v="ADM"/>
    <s v="Manohar.X.Kyathsandra@sprint.com"/>
    <s v="Senior Delivery Manager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P1016R818"/>
    <s v="SN_P1016R"/>
    <s v="994691913"/>
    <s v="Lacaolacao"/>
    <s v="Joseph"/>
    <s v="X."/>
    <s v="823800957"/>
    <x v="2"/>
    <s v="P3"/>
    <s v="Tower 2"/>
    <x v="2"/>
    <s v="Dale Gentry"/>
    <s v="William Navarro"/>
    <s v="vb729596"/>
    <d v="2018-09-24T00:00:00"/>
    <m/>
    <s v="Joseph Lacaolacao/Philippines/IBM"/>
    <s v="M"/>
    <s v="BAND6B"/>
    <s v="ADM"/>
    <s v="Joseph.Lacaolacao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059E709"/>
    <s v="SN_07059E"/>
    <s v="994006505"/>
    <s v="Ladke"/>
    <s v="Vijaykumar"/>
    <s v="X"/>
    <s v="823767368"/>
    <x v="0"/>
    <s v="P3"/>
    <s v="Tower 2"/>
    <x v="5"/>
    <s v="Robert Wulfert"/>
    <s v="Sajit Sridharan"/>
    <s v="gv877821"/>
    <d v="2010-08-30T00:00:00"/>
    <m/>
    <s v="Vijaykumar R Ladke/India/IBM"/>
    <s v="H"/>
    <s v="BAND7B"/>
    <s v="ADM"/>
    <s v="Vijaykumar.Ladke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0040818"/>
    <s v="SN_P00040"/>
    <s v="994310160"/>
    <s v="Ladores"/>
    <s v="Karlo Nikko"/>
    <s v="S"/>
    <s v="823800315"/>
    <x v="2"/>
    <s v="P1"/>
    <s v="Tower 2"/>
    <x v="0"/>
    <s v="Kiran Padmakumar"/>
    <s v="Danilo Estoquia"/>
    <s v="bg477605"/>
    <d v="2016-12-27T00:00:00"/>
    <m/>
    <s v="Karlo Nikko Ladores/Philippines/IBM"/>
    <s v="M"/>
    <s v="BAND6A"/>
    <s v="ADM"/>
    <s v="Karlonikko.Ladores@sprint.com"/>
    <s v="Senior Developer"/>
    <n v="56"/>
    <n v="5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8"/>
    <x v="36"/>
    <n v="0"/>
    <n v="0"/>
    <s v="No"/>
    <s v="No"/>
  </r>
  <r>
    <s v="C-NHRU897"/>
    <s v="SN_C-NHRU"/>
    <s v="994926611"/>
    <s v="Sadineni"/>
    <s v="Bhagya"/>
    <s v="Lakshmi"/>
    <s v="823800913"/>
    <x v="5"/>
    <s v="SA3"/>
    <s v="Tower 2"/>
    <x v="1"/>
    <s v="Clint Cordry"/>
    <s v="Sudheer Kurelli"/>
    <s v="mb647595"/>
    <d v="2018-08-07T00:00:00"/>
    <m/>
    <s v="Bhagya Lakshmi Sadineni1/US/Contr/IBM"/>
    <s v=""/>
    <s v="CONT14"/>
    <s v="ADM"/>
    <s v="Baghya.Laxmi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95O709"/>
    <s v="SN_00195O"/>
    <s v="994366680"/>
    <s v="Lakshmi"/>
    <s v="Neethu"/>
    <s v="X"/>
    <s v="823800809"/>
    <x v="0"/>
    <s v="P3"/>
    <s v="Tower 2"/>
    <x v="5"/>
    <s v="Meredith Leach"/>
    <s v="Sajit Sridharan"/>
    <s v="jj139334"/>
    <d v="2018-03-19T00:00:00"/>
    <m/>
    <s v="Neethu S Lakshmi/India/IBM"/>
    <s v="M"/>
    <s v="BAND6B"/>
    <s v="ADM"/>
    <s v="Neethu.Lakshmi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260F709"/>
    <s v="SN_06260F"/>
    <s v="994997625"/>
    <s v="Lalu"/>
    <s v="Deepak"/>
    <s v="KUMAR"/>
    <s v="823768242"/>
    <x v="0"/>
    <s v="P3"/>
    <s v="Tower 2"/>
    <x v="6"/>
    <s v="Asif Islam"/>
    <s v="Udaya Rao"/>
    <s v="uw345804"/>
    <d v="2012-03-29T00:00:00"/>
    <m/>
    <s v="Deepak K Lalu/India/IBM"/>
    <s v="H"/>
    <s v="BAND7B"/>
    <s v="ADM"/>
    <s v="Deepak.Lalu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532G709"/>
    <s v="SN_07532G"/>
    <s v="994888709"/>
    <s v="Lambert"/>
    <s v="Joefelix"/>
    <s v="X"/>
    <s v="823801037"/>
    <x v="0"/>
    <s v="P3"/>
    <s v="Tower 2"/>
    <x v="5"/>
    <s v="Sumithra Muninarayanappa"/>
    <s v="Aniket Vaidya"/>
    <s v="pn355677"/>
    <d v="2019-01-07T00:00:00"/>
    <m/>
    <s v="Joefelix Lambert/India/IBM"/>
    <s v="H"/>
    <s v="BAND7A"/>
    <s v="ADM"/>
    <s v="Joefelix.Lambert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8433631"/>
    <s v="SN_118433"/>
    <s v="994552217"/>
    <s v="Laranjeira"/>
    <s v="Diego"/>
    <s v="C"/>
    <s v="823768640"/>
    <x v="1"/>
    <s v="P3"/>
    <s v="Tower 2"/>
    <x v="6"/>
    <s v="Asif Islam"/>
    <s v="Marcelo Scarazzatti"/>
    <s v="fv453341"/>
    <d v="2013-01-29T00:00:00"/>
    <m/>
    <s v="Diego da Costa Larangeira/Brazil/IBM"/>
    <s v="H"/>
    <s v="BAND7A"/>
    <s v="ADM"/>
    <s v="Diego.Laranjeira@sprint.com"/>
    <s v="Senior Production Suppor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13364818"/>
    <s v="SN_113364"/>
    <s v="994425729"/>
    <s v="Laude"/>
    <s v="Alvin"/>
    <s v="C"/>
    <s v="823768846"/>
    <x v="2"/>
    <s v="P3"/>
    <s v="Tower 2"/>
    <x v="5"/>
    <s v="Robert Wulfert"/>
    <s v="Hanika Fernandez"/>
    <s v="um083941"/>
    <d v="2013-07-09T00:00:00"/>
    <m/>
    <s v="Alvin C Laude/Philippines/IBM"/>
    <s v="H"/>
    <s v="BAND7A"/>
    <s v="ADM"/>
    <s v="Alvin.Laude@sprint.com"/>
    <s v="Senior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P10093818"/>
    <s v="SN_P10093"/>
    <s v="994059382"/>
    <s v="Laylay"/>
    <s v="Efren"/>
    <s v="R"/>
    <s v="823800161"/>
    <x v="2"/>
    <s v="P3"/>
    <s v="Tower 2"/>
    <x v="3"/>
    <s v="Greg Toon"/>
    <s v="Danilo Estoquia"/>
    <s v="bx265180"/>
    <d v="2016-08-18T00:00:00"/>
    <m/>
    <s v="Efren Jr Laylay/Philippines/IBM"/>
    <s v="H"/>
    <s v="BAND7B"/>
    <s v="IVR"/>
    <s v="Efren.Laylay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D9379897"/>
    <s v="SN_1D9379"/>
    <s v="999671393"/>
    <s v="Leach"/>
    <s v="Meredith"/>
    <s v="A"/>
    <s v="823720007"/>
    <x v="4"/>
    <s v="P3"/>
    <s v="Tower 2"/>
    <x v="5"/>
    <s v="Meredith Leach"/>
    <s v="Meredith Leach"/>
    <s v="mleach01"/>
    <d v="2004-09-16T00:00:00"/>
    <m/>
    <s v="Meredith Leach/Kansas City/IBM"/>
    <s v="H"/>
    <s v="BAND9"/>
    <s v="ADM"/>
    <s v="Meredith.X.Leach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28917781"/>
    <s v="SN_028917"/>
    <s v="994883456"/>
    <s v="Leano"/>
    <s v="Emmanuel"/>
    <s v=""/>
    <s v="823800198"/>
    <x v="6"/>
    <s v="P3"/>
    <s v="Tower 2"/>
    <x v="3"/>
    <s v="Greg Toon"/>
    <s v="Norma Elizabeth Palomino Zavala"/>
    <s v="db545114"/>
    <d v="2016-09-19T00:00:00"/>
    <m/>
    <s v="Emmanuel Leano Pasillas/Mexico/IBM"/>
    <s v="L"/>
    <s v="BAND6B"/>
    <s v="IVR"/>
    <s v="Emmanuel.Leano@sprint.com"/>
    <s v="Mid-Level Develop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P10140818"/>
    <s v="SN_P10140"/>
    <s v="994628164"/>
    <s v="Ledda"/>
    <s v="Bea Therese"/>
    <s v="X."/>
    <s v="823800898"/>
    <x v="2"/>
    <s v="P3"/>
    <s v="Tower 2"/>
    <x v="5"/>
    <s v="Robert Wulfert"/>
    <s v="Hanika Fernandez"/>
    <s v="nw155428"/>
    <d v="2018-07-16T00:00:00"/>
    <m/>
    <s v="Bea Therese Ledda/Philippines/IBM"/>
    <s v="M"/>
    <s v="BAND6B"/>
    <s v="ADM"/>
    <s v="Bea.Ledda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081818"/>
    <s v="SN_148081"/>
    <s v="994876364"/>
    <s v="Lee"/>
    <s v="Ronald"/>
    <s v="X."/>
    <s v="823801194"/>
    <x v="2"/>
    <s v="P3"/>
    <s v="Tower 2"/>
    <x v="6"/>
    <s v="Asif Islam"/>
    <s v="Wilfredo Dizon"/>
    <s v="yy457836"/>
    <d v="2019-07-08T00:00:00"/>
    <m/>
    <s v="Ronald Lee/Philippines/IBM"/>
    <s v="H"/>
    <s v="BAND7A"/>
    <s v="ADM"/>
    <s v="Ronald.Le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091818"/>
    <s v="SN_148091"/>
    <s v="999412067"/>
    <s v="Lei"/>
    <s v="Tanya"/>
    <s v="X"/>
    <s v="823769929"/>
    <x v="2"/>
    <s v="P3"/>
    <s v="Tower 2"/>
    <x v="5"/>
    <s v="Meredith Leach"/>
    <s v="Lerma Bernal"/>
    <s v="pl958017"/>
    <d v="2015-01-26T00:00:00"/>
    <m/>
    <s v="Tanya Lei/Philippines/IBM"/>
    <s v="H"/>
    <s v="BAND7B"/>
    <s v="ADM"/>
    <s v="Tanya.Lei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YW818"/>
    <s v="SN_P100YW"/>
    <s v="994080517"/>
    <s v="Leonardo"/>
    <s v="Annalyn"/>
    <s v="S."/>
    <s v="823800667"/>
    <x v="2"/>
    <s v="P3"/>
    <s v="Tower 2"/>
    <x v="5"/>
    <s v="Meredith Leach"/>
    <s v="Lerma Bernal"/>
    <s v=""/>
    <d v="2017-10-10T00:00:00"/>
    <m/>
    <s v="Annalyn Leonardo/Philippines/IBM"/>
    <s v="L"/>
    <s v="BAND6A"/>
    <s v="ADM"/>
    <s v="Annalyn.Leonardo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398818"/>
    <s v="SN_136398"/>
    <s v="994986160"/>
    <s v="Leonardo"/>
    <s v="Nathaniel"/>
    <s v="O"/>
    <s v="823800402"/>
    <x v="2"/>
    <s v="P3"/>
    <s v="Tower 2"/>
    <x v="2"/>
    <s v="Dale Gentry"/>
    <s v="William Navarro"/>
    <s v="li052047"/>
    <d v="2017-04-03T00:00:00"/>
    <m/>
    <s v="Nathaniel O Leonardo/Philippines/IBM"/>
    <s v="H"/>
    <s v="BAND7A"/>
    <s v="ADM"/>
    <s v="Nathaniel.Leonard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2569631"/>
    <s v="SN_112569"/>
    <s v="994126686"/>
    <s v="Lima"/>
    <s v="Filipi"/>
    <s v="S"/>
    <s v="823767685"/>
    <x v="1"/>
    <s v="P3"/>
    <s v="Tower 2"/>
    <x v="6"/>
    <s v="Asif Islam"/>
    <s v="Marcelo Scarazzatti"/>
    <s v="mw986382"/>
    <d v="2011-04-11T00:00:00"/>
    <m/>
    <s v="Filipi Souza Lima/Brazil/IBM"/>
    <s v="H"/>
    <s v="BAND7A"/>
    <s v="ADM"/>
    <s v="Filipi.Lima@sprint.com"/>
    <s v="Senior Production Support"/>
    <n v="63"/>
    <n v="6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4"/>
    <x v="24"/>
    <n v="0"/>
    <n v="0"/>
    <s v="No"/>
    <s v="No"/>
  </r>
  <r>
    <s v="123773818"/>
    <s v="SN_123773"/>
    <s v="994225199"/>
    <s v="Limfueco"/>
    <s v="Karl Ted"/>
    <s v="V"/>
    <s v="823800367"/>
    <x v="2"/>
    <s v="P3"/>
    <s v="Tower 2"/>
    <x v="6"/>
    <s v="Asif Islam"/>
    <s v="Wilfredo Dizon"/>
    <s v="rx873625"/>
    <d v="2017-02-27T00:00:00"/>
    <m/>
    <s v="Karl Ted V Limfueco/Philippines/IBM"/>
    <s v="H"/>
    <s v="BAND7B"/>
    <s v="ADM"/>
    <s v="Karlted.Limfueco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620F709"/>
    <s v="SN_05620F"/>
    <s v="994464534"/>
    <s v="Lineswala"/>
    <s v="Dharmendra"/>
    <s v="N"/>
    <s v="823766587"/>
    <x v="0"/>
    <s v="P1"/>
    <s v="Tower 2"/>
    <x v="0"/>
    <s v="Kiran Padmakumar"/>
    <s v="Muqtar Syed"/>
    <s v="ew509046"/>
    <d v="2009-05-20T00:00:00"/>
    <m/>
    <s v="Dhaamendra N Lineswala/India/IBM"/>
    <s v="H"/>
    <s v="BAND7B"/>
    <s v="ADM"/>
    <s v="Dharmendra.Lineswal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304995709"/>
    <s v="SN_304995"/>
    <s v="994766898"/>
    <s v="Lingaiah"/>
    <s v="Sujatha"/>
    <s v="Sullery"/>
    <s v="823800822"/>
    <x v="0"/>
    <s v="P3"/>
    <s v="Tower 2"/>
    <x v="2"/>
    <s v="Dale Gentry"/>
    <s v="Lakshmi Radhakrishnakaimal"/>
    <s v="hb883898"/>
    <d v="2018-03-28T00:00:00"/>
    <m/>
    <s v="Sujatha S Lingaiah/India/IBM"/>
    <s v="H"/>
    <s v="BAND7B"/>
    <s v="ADM"/>
    <s v="Sujatha.Lingaiah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4032818"/>
    <s v="SN_124032"/>
    <s v="994426089"/>
    <s v="Lising"/>
    <s v="Jesus"/>
    <s v="X."/>
    <s v="823800076"/>
    <x v="2"/>
    <s v="P3"/>
    <s v="Tower 2"/>
    <x v="7"/>
    <s v="Heather Westerfield"/>
    <s v="Arrian Ordonez"/>
    <s v="he502854"/>
    <d v="2016-07-04T00:00:00"/>
    <m/>
    <s v="Jesus Lising/Philippines/IBM"/>
    <s v="H"/>
    <s v="BAND7B"/>
    <s v="ADM"/>
    <s v="Jesus.Lising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886818"/>
    <s v="SN_136886"/>
    <s v="994035657"/>
    <s v="Liu"/>
    <s v="Ruchelle"/>
    <s v="C"/>
    <s v="823769162"/>
    <x v="2"/>
    <s v="P3"/>
    <s v="Tower 2"/>
    <x v="5"/>
    <s v="Robert Wulfert"/>
    <s v="Hanika Fernandez"/>
    <s v="cm727572"/>
    <d v="2014-01-15T00:00:00"/>
    <m/>
    <s v="Ruchelle C Liu/Philippines/IBM"/>
    <s v="H"/>
    <s v="BAND7A"/>
    <s v="ADM"/>
    <s v="Ruchelle.Liu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3381818"/>
    <s v="SN_113381"/>
    <s v="994850213"/>
    <s v="Llanes"/>
    <s v="Aleson"/>
    <s v="AraC1as"/>
    <s v="823768090"/>
    <x v="2"/>
    <s v="P3"/>
    <s v="Tower 2"/>
    <x v="6"/>
    <s v="Asif Islam"/>
    <s v="Wilfredo Dizon"/>
    <s v="ve608668"/>
    <d v="2011-11-14T00:00:00"/>
    <m/>
    <s v="Aleson Kelvin A Llanes/Philippines/IBM"/>
    <s v="H"/>
    <s v="BAND7A"/>
    <s v="ADM"/>
    <s v="Aleson.Llanes@sprint.com"/>
    <s v="Senior Production Suppor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147813818"/>
    <s v="SN_147813"/>
    <s v="994587158"/>
    <s v="Llarina"/>
    <s v="Anika"/>
    <s v="X"/>
    <s v="823769654"/>
    <x v="2"/>
    <s v="P1"/>
    <s v="Tower 2"/>
    <x v="0"/>
    <s v="Kiran Padmakumar"/>
    <s v="Danilo Estoquia"/>
    <s v="va943269"/>
    <d v="2014-10-20T00:00:00"/>
    <m/>
    <s v="Anika Iana Llarina/Philippines/IBM"/>
    <s v="M"/>
    <s v="BAND6B"/>
    <s v="ADM"/>
    <s v="anika.llarina@sprint.com"/>
    <s v="Mid-Level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148259818"/>
    <s v="SN_148259"/>
    <s v="999442511"/>
    <s v="Llorera"/>
    <s v="Lovely"/>
    <s v="X"/>
    <s v="823769810"/>
    <x v="2"/>
    <s v="P3"/>
    <s v="Tower 2"/>
    <x v="4"/>
    <s v="Todd Kadlac"/>
    <s v="William Navarro"/>
    <s v="ez222481"/>
    <d v="2014-12-23T00:00:00"/>
    <m/>
    <s v="Lovely Llorera/Philippines/IBM"/>
    <s v="H"/>
    <s v="BAND6A"/>
    <s v="ADM"/>
    <s v="Lovely.Llorer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704818"/>
    <s v="SN_147704"/>
    <s v="994728870"/>
    <s v="Lobrido"/>
    <s v="Ella"/>
    <s v="JANE"/>
    <s v="823770373"/>
    <x v="2"/>
    <s v="P3"/>
    <s v="Tower 2"/>
    <x v="5"/>
    <s v="Robert Wulfert"/>
    <s v="Hanika Fernandez"/>
    <s v="rl206862"/>
    <d v="2015-12-03T00:00:00"/>
    <m/>
    <s v="Ella Jane Lobrido/Philippines/IBM"/>
    <s v="L"/>
    <s v="BAND6A"/>
    <s v="ADM"/>
    <s v="Ella.Lobrido@sprint.com"/>
    <s v="Mid-Level Production Support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686E8709"/>
    <s v="SN_0686E8"/>
    <s v="994198326"/>
    <s v="Lodhi"/>
    <s v="Rashmi"/>
    <s v="X"/>
    <s v="823800881"/>
    <x v="0"/>
    <s v="P3"/>
    <s v="Tower 2"/>
    <x v="2"/>
    <s v="Mohan Kaushik"/>
    <s v="Saswat Mishra"/>
    <s v="mb917587"/>
    <d v="2018-06-15T00:00:00"/>
    <m/>
    <s v="Rashmi Lodhi33/India/IBM"/>
    <s v="L"/>
    <s v="BAND6A"/>
    <s v="ADM"/>
    <s v="Rashmi.Lodhi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840818"/>
    <s v="SN_P00840"/>
    <s v="994591361"/>
    <s v="Longanilla"/>
    <s v="Imey"/>
    <s v="P."/>
    <s v="823801108"/>
    <x v="2"/>
    <s v="P1"/>
    <s v="Tower 2"/>
    <x v="0"/>
    <s v="Kiran Padmakumar"/>
    <s v="Danilo Estoquia"/>
    <s v="hs921093"/>
    <d v="2019-04-22T00:00:00"/>
    <m/>
    <s v="Imey Longanilla/Philippines/IBM"/>
    <s v="M"/>
    <s v="BAND6A"/>
    <s v="ADM"/>
    <s v="Imey.Longanilla@sprint.com"/>
    <s v="Mid-Level Developer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P1018X818"/>
    <s v="SN_P1018X"/>
    <s v="994262132"/>
    <s v="Loria"/>
    <s v="Angelique"/>
    <s v="C."/>
    <s v="823800991"/>
    <x v="2"/>
    <s v="P3"/>
    <s v="Tower 2"/>
    <x v="3"/>
    <s v="Randy Schulze"/>
    <s v="Arrian Ordonez"/>
    <s v="mn659790"/>
    <d v="2018-11-12T00:00:00"/>
    <m/>
    <s v="Angelique C Loria/Philippines/IBM"/>
    <s v="L"/>
    <s v="BAND6B"/>
    <s v="ADM"/>
    <s v="Angelique.Loria@sprint.com"/>
    <s v="Mid-Level Production Support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123509818"/>
    <s v="SN_123509"/>
    <s v="994030599"/>
    <s v="Luague"/>
    <s v="Jerome"/>
    <s v="X"/>
    <s v="823768197"/>
    <x v="2"/>
    <s v="P1"/>
    <s v="Tower 2"/>
    <x v="0"/>
    <s v="Kiran Padmakumar"/>
    <s v="Danilo Estoquia"/>
    <s v="iy488089"/>
    <d v="2012-02-23T00:00:00"/>
    <m/>
    <s v="Jerome Michael G Luague/Philippines/IBM"/>
    <s v="H"/>
    <s v="BAND7A"/>
    <s v="ADM"/>
    <s v="Jerome.Luague@sprint.com"/>
    <s v="Senior Test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94497631"/>
    <s v="SN_094497"/>
    <s v="999759789"/>
    <s v="Lucas"/>
    <s v="Thiago"/>
    <s v="S"/>
    <s v="823764284"/>
    <x v="1"/>
    <s v="P3"/>
    <s v="Tower 2"/>
    <x v="0"/>
    <s v="Kiran Padmakumar"/>
    <s v="Thiago Lucas"/>
    <s v="tsl4284"/>
    <d v="2005-09-26T00:00:00"/>
    <m/>
    <s v="Thiago Signorelli Lucas/Brazil/IBM"/>
    <s v="H"/>
    <s v="BAND8"/>
    <s v="ADM"/>
    <s v="Tiago.S.Lucas@sprint.com"/>
    <s v="Senior Delivery Manager"/>
    <n v="47.5"/>
    <n v="47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3"/>
    <x v="42"/>
    <n v="0"/>
    <n v="0"/>
    <s v="No"/>
    <s v="No"/>
  </r>
  <r>
    <s v="P1011Q818"/>
    <s v="SN_P1011Q"/>
    <s v="994536842"/>
    <s v="Lucero"/>
    <s v="Regie"/>
    <s v="N."/>
    <s v="823800799"/>
    <x v="2"/>
    <s v="P3"/>
    <s v="Tower 2"/>
    <x v="5"/>
    <s v="Robert Wulfert"/>
    <s v="Hanika Fernandez"/>
    <s v="zs798278"/>
    <d v="2018-03-06T00:00:00"/>
    <m/>
    <s v="Regie Lucero/Philippines/IBM"/>
    <s v="M"/>
    <s v="BAND6B"/>
    <s v="ADM"/>
    <s v="Regie.Lucero@sprint.com"/>
    <s v="Mid-Level Production Suppor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P101L1818"/>
    <s v="SN_P101L1"/>
    <s v="994755089"/>
    <s v="Lucila"/>
    <s v="Gaea Briane"/>
    <s v="X."/>
    <s v="823801282"/>
    <x v="2"/>
    <s v="P1"/>
    <s v="Tower 2"/>
    <x v="3"/>
    <s v="Randy Schulze"/>
    <s v="Arrian Ordonez"/>
    <s v="eg020377"/>
    <d v="2019-10-28T00:00:00"/>
    <m/>
    <s v="Gaea Briane Lucila/Philippines/IBM"/>
    <s v="L"/>
    <s v="BAND6G"/>
    <s v="ADM"/>
    <s v="Gaeabriane.Lucila@sprint.com"/>
    <s v="Junior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914453897"/>
    <s v="SN_914453"/>
    <s v="994702006"/>
    <s v="Luu"/>
    <s v="Monglinh"/>
    <s v="M"/>
    <s v="823768989"/>
    <x v="4"/>
    <s v="SA3"/>
    <s v="Tower 2"/>
    <x v="3"/>
    <s v="Greg Toon"/>
    <s v="Greg Toon"/>
    <s v="ei061072"/>
    <d v="2013-09-30T00:00:00"/>
    <m/>
    <s v="Monglinh Luu/Lansing/IBM"/>
    <s v="M"/>
    <s v="BAND7"/>
    <s v="IVR"/>
    <s v="Monglinh.Luu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52B9709"/>
    <s v="SN_0252B9"/>
    <s v="994647562"/>
    <s v="M"/>
    <s v="Tejaswini"/>
    <s v="X"/>
    <s v="823800895"/>
    <x v="0"/>
    <s v="P1"/>
    <s v="Tower 2"/>
    <x v="0"/>
    <s v="Kiran Padmakumar"/>
    <s v="Muqtar Syed"/>
    <s v="ph267481"/>
    <d v="2018-07-09T00:00:00"/>
    <m/>
    <s v="Tejaswini M2/India/IBM"/>
    <s v="L"/>
    <s v="BAND6A"/>
    <s v="ADM"/>
    <s v="Tejaswini.M2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916022709"/>
    <s v="SN_916022"/>
    <s v="994912277"/>
    <s v="Maan"/>
    <s v="Vijaya"/>
    <s v="X"/>
    <s v="823768743"/>
    <x v="0"/>
    <s v="P3"/>
    <s v="Tower 2"/>
    <x v="2"/>
    <s v="Mohan Kaushik"/>
    <s v="Vijaya Maan"/>
    <s v="js733650"/>
    <d v="2013-04-23T00:00:00"/>
    <m/>
    <s v="Vijaya Kumari/India/IBM"/>
    <s v="H"/>
    <s v="BAND8"/>
    <s v="ADM"/>
    <s v="Vijaya.Maan@sprint.com"/>
    <s v="Senior Delivery Manag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113415818"/>
    <s v="SN_113415"/>
    <s v="994716675"/>
    <s v="Mac Yee"/>
    <s v="Cliford"/>
    <s v="C"/>
    <s v="823768135"/>
    <x v="2"/>
    <s v="P3"/>
    <s v="Tower 2"/>
    <x v="4"/>
    <s v="Todd Kadlac"/>
    <s v="William Navarro"/>
    <s v="ol047019"/>
    <d v="2011-12-21T00:00:00"/>
    <m/>
    <s v="Cliford C Mac Yee/Philippines/IBM"/>
    <s v="H"/>
    <s v="BAND7B"/>
    <s v="ADM"/>
    <s v="Cliford.Macyee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359818"/>
    <s v="SN_P00359"/>
    <s v="994347759"/>
    <s v="Macalanda"/>
    <s v="Marwin"/>
    <s v="T"/>
    <s v="823769987"/>
    <x v="2"/>
    <s v="P3"/>
    <s v="Tower 2"/>
    <x v="4"/>
    <s v="Todd Kadlac"/>
    <s v="William Navarro"/>
    <s v="tl274052"/>
    <d v="2015-02-16T00:00:00"/>
    <m/>
    <s v="Marwin Macalanda/Philippines/IBM"/>
    <s v="H"/>
    <s v="BAND7B"/>
    <s v="ADM"/>
    <s v="Marwin.Macalanda@sprint.com"/>
    <s v="Senior Lead Business Analyst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135183818"/>
    <s v="SN_135183"/>
    <s v="994213193"/>
    <s v="Macaranas"/>
    <s v="Rodel"/>
    <s v="X."/>
    <s v="823801153"/>
    <x v="2"/>
    <s v="P1"/>
    <s v="Tower 2"/>
    <x v="0"/>
    <s v="Kiran Padmakumar"/>
    <s v="Danilo Estoquia"/>
    <s v="ri327055"/>
    <d v="2019-06-03T00:00:00"/>
    <m/>
    <s v="Rodel Macaranas/Philippines/IBM"/>
    <s v="H"/>
    <s v="BAND7B"/>
    <s v="ADM"/>
    <s v="Rodel.Macaranas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857818"/>
    <s v="SN_C18857"/>
    <s v="994656277"/>
    <s v="Macero"/>
    <s v="Reyniel"/>
    <s v="X."/>
    <s v="823800902"/>
    <x v="2"/>
    <s v="P3"/>
    <s v="Tower 2"/>
    <x v="2"/>
    <s v="Dale Gentry"/>
    <s v="William Navarro"/>
    <s v="sl632759"/>
    <d v="2018-07-23T00:00:00"/>
    <m/>
    <s v="Reyniel Macero/Philippines/Contr/IBM"/>
    <s v="H"/>
    <s v="CONT02"/>
    <s v="ADM"/>
    <s v="Reyniel.Macer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HNY1631"/>
    <s v="SN_LVHNY1"/>
    <s v="994146480"/>
    <s v="Machado"/>
    <s v="Luciano"/>
    <s v="C"/>
    <s v="823770055"/>
    <x v="1"/>
    <s v="P3"/>
    <s v="Tower 2"/>
    <x v="6"/>
    <s v="Asif Islam"/>
    <s v="Marcelo Scarazzatti"/>
    <s v="kf269522"/>
    <d v="2015-03-30T00:00:00"/>
    <m/>
    <s v="Luciano Cavalcante Machado/Brazil/Contr/IBM"/>
    <s v="H"/>
    <s v="CONT12"/>
    <s v="ADM"/>
    <s v="Luciano.Machado@sprint.com"/>
    <s v="Senior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004O5709"/>
    <s v="SN_0004O5"/>
    <s v="994371143"/>
    <s v="Madamsetty"/>
    <s v="Meghana"/>
    <s v="X"/>
    <s v="823800962"/>
    <x v="0"/>
    <s v="P1"/>
    <s v="Tower 2"/>
    <x v="3"/>
    <s v="Randy Schulze"/>
    <s v="Muqtar Syed"/>
    <s v="ji803078"/>
    <d v="2018-09-27T00:00:00"/>
    <m/>
    <s v="Meghana Madamsetty/India/IBM"/>
    <s v="L"/>
    <s v="BAND6A"/>
    <s v="ADM"/>
    <s v="Meghana.Madamsetty@sprint.com"/>
    <s v="Ju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P101N8818"/>
    <s v="SN_P101N8"/>
    <s v="994282043"/>
    <s v="Madiano"/>
    <s v="Franz"/>
    <s v="X."/>
    <s v="823801317"/>
    <x v="2"/>
    <s v="P3"/>
    <s v="Tower 2"/>
    <x v="5"/>
    <s v="Meredith Leach"/>
    <s v="Lerma Bernal"/>
    <s v="ep506260"/>
    <d v="2020-01-13T00:00:00"/>
    <m/>
    <s v="Franz Madiano/Philippines/IBM"/>
    <s v="M"/>
    <s v="BAND6B"/>
    <s v="ADM"/>
    <s v="Franz.Madiano@sprint.com"/>
    <s v="Mid-Level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P100XD818"/>
    <s v="SN_P100XD"/>
    <s v="994775308"/>
    <s v="Madrid"/>
    <s v="Eli Lyndon"/>
    <s v="X."/>
    <s v="823800589"/>
    <x v="2"/>
    <s v="P3"/>
    <s v="Tower 2"/>
    <x v="5"/>
    <s v="Meredith Leach"/>
    <s v="Lerma Bernal"/>
    <s v="ae279432"/>
    <d v="2017-08-10T00:00:00"/>
    <m/>
    <s v="Eli Lyndon Madrid/Philippines/IBM"/>
    <s v="M"/>
    <s v="BAND7A"/>
    <s v="ADM"/>
    <s v="Elilyndon.Madrid@sprint.com"/>
    <s v="Senior Developer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P1006N818"/>
    <s v="SN_P1006N"/>
    <s v="994892951"/>
    <s v="Madronio"/>
    <s v="Christian Jay"/>
    <s v="M"/>
    <s v="823800058"/>
    <x v="2"/>
    <s v="P3"/>
    <s v="Tower 2"/>
    <x v="3"/>
    <s v="Greg Toon"/>
    <s v="Danilo Estoquia"/>
    <s v="yp373142"/>
    <d v="2016-06-22T00:00:00"/>
    <m/>
    <s v="Christian Jay Madronio/Philippines/IBM"/>
    <s v="H"/>
    <s v="BAND7B"/>
    <s v="IVR"/>
    <s v="Christianjay.Madroni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8S818"/>
    <s v="SN_P1018S"/>
    <s v="994069593"/>
    <s v="Magat"/>
    <s v="Christian Rico"/>
    <s v="X."/>
    <s v="823800482"/>
    <x v="2"/>
    <s v="P3"/>
    <s v="Tower 2"/>
    <x v="6"/>
    <s v="Asif Islam"/>
    <s v="Wilfredo Dizon"/>
    <s v="pv779407"/>
    <d v="2017-05-15T00:00:00"/>
    <m/>
    <s v="Christian Rico Magat/Philippines/IBM"/>
    <s v="M"/>
    <s v="BAND6B"/>
    <s v="ADM"/>
    <s v="Christianrico.Magat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8048818"/>
    <s v="SN_148048"/>
    <s v="994536144"/>
    <s v="Magbuhos"/>
    <s v="Jan Kerwin"/>
    <s v="X"/>
    <s v="823768834"/>
    <x v="2"/>
    <s v="P3"/>
    <s v="Tower 2"/>
    <x v="6"/>
    <s v="Asif Islam"/>
    <s v="Wilfredo Dizon"/>
    <s v="tk951713"/>
    <d v="2013-07-01T00:00:00"/>
    <m/>
    <s v="Jan Kerwin Magbuhos/Philippines/IBM"/>
    <s v="H"/>
    <s v="BAND6B"/>
    <s v="ADM"/>
    <s v="Jankerwin.Magbuhos@sprint.com"/>
    <s v="Senior Production Support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P100WJ818"/>
    <s v="SN_P100WJ"/>
    <s v="994957625"/>
    <s v="Magdangal"/>
    <s v="Claude Martin"/>
    <s v="X."/>
    <s v="823801126"/>
    <x v="2"/>
    <s v="P3"/>
    <s v="Tower 2"/>
    <x v="5"/>
    <s v="Robert Wulfert"/>
    <s v="Hanika Fernandez"/>
    <s v="nn740569"/>
    <d v="2019-05-14T00:00:00"/>
    <m/>
    <s v="Claude Martin Magdangal/Philippines/IBM"/>
    <s v="L"/>
    <s v="BAND6A"/>
    <s v="ADM"/>
    <s v="Claudemartin.Magdangal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6N818"/>
    <s v="SN_P1016N"/>
    <s v="994849668"/>
    <s v="Magno"/>
    <s v="Christian Dave"/>
    <s v="X."/>
    <s v="823800932"/>
    <x v="2"/>
    <s v="P3"/>
    <s v="Tower 2"/>
    <x v="5"/>
    <s v="Meredith Leach"/>
    <s v="Lerma Bernal"/>
    <s v="uq925368"/>
    <d v="2018-09-03T00:00:00"/>
    <m/>
    <s v="Christian Dave Magno/Philippines/IBM"/>
    <s v="M"/>
    <s v="BAND6A"/>
    <s v="ADM"/>
    <s v="Christiandave.Magno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5O818"/>
    <s v="SN_P1005O"/>
    <s v="994721202"/>
    <s v="Magpantay"/>
    <s v="Emalyn"/>
    <s v="A"/>
    <s v="823769417"/>
    <x v="2"/>
    <s v="P1"/>
    <s v="Tower 2"/>
    <x v="3"/>
    <s v="Randy Schulze"/>
    <s v="Arrian Ordonez"/>
    <s v="lj443756"/>
    <d v="2014-07-21T00:00:00"/>
    <m/>
    <s v="Emalyn Magpantay/Philippines/IBM"/>
    <s v="M"/>
    <s v="BAND6A"/>
    <s v="ADM"/>
    <s v="Emalyn.Magpantay@sprint.com"/>
    <s v="Mid-Level Production Support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136728818"/>
    <s v="SN_136728"/>
    <s v="994626926"/>
    <s v="Magsajo"/>
    <s v="Allaine Leigh"/>
    <s v="T."/>
    <s v="823801195"/>
    <x v="2"/>
    <s v="P3"/>
    <s v="Tower 2"/>
    <x v="6"/>
    <s v="Asif Islam"/>
    <s v="Wilfredo Dizon"/>
    <s v=""/>
    <d v="2019-07-08T00:00:00"/>
    <m/>
    <s v="Allaine Leigh T Magsajo/Philippines/IBM"/>
    <s v="M"/>
    <s v="BAND6B"/>
    <s v="ADM"/>
    <s v="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3372631"/>
    <s v="SN_113372"/>
    <s v="994848913"/>
    <s v="Maiochi"/>
    <s v="Pamela"/>
    <s v=""/>
    <s v="823800903"/>
    <x v="1"/>
    <s v="P1"/>
    <s v="Tower 2"/>
    <x v="0"/>
    <s v="Kiran Padmakumar"/>
    <s v="Thiago Lucas"/>
    <s v="tc381992"/>
    <d v="2018-07-23T00:00:00"/>
    <m/>
    <s v="Pamela Maiochi/Brazil/IBM"/>
    <s v="H"/>
    <s v="BAND6A"/>
    <s v="ADM"/>
    <s v="Pamela.Maiochi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94D8709"/>
    <s v="SN_0494D8"/>
    <s v="994072880"/>
    <s v="Maiti"/>
    <s v="Sangita"/>
    <s v="X"/>
    <s v="823800491"/>
    <x v="0"/>
    <s v="P3"/>
    <s v="Tower 2"/>
    <x v="5"/>
    <s v="Meredith Leach"/>
    <s v="Sajit Sridharan"/>
    <s v="md567674"/>
    <d v="2017-05-18T00:00:00"/>
    <m/>
    <s v="Sangita Maiti/India/IBM"/>
    <s v="M"/>
    <s v="BAND6B"/>
    <s v="ADM"/>
    <s v="Sangita.Maiti@sprint.com"/>
    <s v="Senior Develop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P01725818"/>
    <s v="SN_P01725"/>
    <s v="994951709"/>
    <s v="Malabanan"/>
    <s v="Herbert"/>
    <s v="B"/>
    <s v="823800230"/>
    <x v="2"/>
    <s v="P3"/>
    <s v="Tower 2"/>
    <x v="1"/>
    <s v="Clint Cordry"/>
    <s v="Wilfredo Dizon"/>
    <s v="wb524617"/>
    <d v="2016-10-10T00:00:00"/>
    <m/>
    <s v="Herbert Malabanan/Philippines/IBM"/>
    <s v="H"/>
    <s v="BAND7A"/>
    <s v="ADM"/>
    <s v="Herbert.Malabanan@sprint.com"/>
    <s v="Senior Production Support"/>
    <n v="39"/>
    <n v="3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4"/>
    <x v="43"/>
    <n v="0"/>
    <n v="0"/>
    <s v="No"/>
    <s v="No"/>
  </r>
  <r>
    <s v="0656C0709"/>
    <s v="SN_0656C0"/>
    <s v="994941407"/>
    <s v="Malar"/>
    <s v="Iswarya"/>
    <s v="X"/>
    <s v="823801311"/>
    <x v="0"/>
    <s v="P1"/>
    <s v="Tower 2"/>
    <x v="0"/>
    <s v="Kiran Padmakumar"/>
    <s v="Muqtar Syed"/>
    <s v="mi742314"/>
    <d v="2020-01-01T00:00:00"/>
    <m/>
    <s v="Iswarya R34/India/IBM"/>
    <s v="L"/>
    <s v="BAND6A"/>
    <s v="ADM"/>
    <s v="Iswarya.Malar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0470818"/>
    <s v="SN_P00470"/>
    <s v="994200335"/>
    <s v="Maldo"/>
    <s v="Michael"/>
    <s v="D"/>
    <s v="823799921"/>
    <x v="2"/>
    <s v="P3"/>
    <s v="Tower 2"/>
    <x v="2"/>
    <s v="Mohan Kaushik"/>
    <s v="Wilfredo Dizon"/>
    <s v="yz104501"/>
    <d v="2016-04-18T00:00:00"/>
    <m/>
    <s v="Michael Maldo/Philippines/IBM"/>
    <s v="H"/>
    <s v="BAND7A"/>
    <s v="ADM"/>
    <s v="Michael.Maldo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1891P709"/>
    <s v="SN_01891P"/>
    <s v="994342155"/>
    <s v="Malla"/>
    <s v="Vatsalya"/>
    <s v="X"/>
    <s v="823801308"/>
    <x v="0"/>
    <s v="P3"/>
    <s v="Tower 2"/>
    <x v="1"/>
    <s v="Clint Cordry"/>
    <s v="Sudheer Ayuthu"/>
    <s v="dg660327"/>
    <d v="2019-12-30T00:00:00"/>
    <m/>
    <s v="Malla Vatsalya/India/IBM"/>
    <s v="M"/>
    <s v="BAND6A"/>
    <s v="ADM"/>
    <s v="Vatsalya.Malla@sprint.com"/>
    <s v="Mid-Level Configuration Manag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100G3818"/>
    <s v="SN_P100G3"/>
    <s v="994199289"/>
    <s v="Mallapre"/>
    <s v="Jefry"/>
    <s v="L"/>
    <s v="823800292"/>
    <x v="2"/>
    <s v="P3"/>
    <s v="Tower 2"/>
    <x v="5"/>
    <s v="Robert Wulfert"/>
    <s v="Hanika Fernandez"/>
    <s v="oh331139"/>
    <d v="2016-11-28T00:00:00"/>
    <m/>
    <s v="Jefry Mallapre/Philippines/IBM"/>
    <s v="M"/>
    <s v="BAND6A"/>
    <s v="ADM"/>
    <s v="Jefry.Mallapre@sprint.com"/>
    <s v="Mid-Level Configuration Manag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C-R84K897"/>
    <s v="SN_C-R84K"/>
    <s v="994873475"/>
    <s v="Mambarasu"/>
    <s v="Sai"/>
    <s v="Vamsee"/>
    <s v="823801273"/>
    <x v="5"/>
    <s v="SA3"/>
    <s v="Tower 2"/>
    <x v="1"/>
    <s v="Clint Cordry"/>
    <s v="Sudheer Kurelli"/>
    <s v="uh043851"/>
    <d v="2019-10-28T00:00:00"/>
    <m/>
    <s v="Sai Vamsee Mambarasu/US/Contr/IBM"/>
    <s v="M"/>
    <s v="CONT14"/>
    <s v="ADM"/>
    <s v="Sai.Mambarasu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7D818"/>
    <s v="SN_P1017D"/>
    <s v="994856182"/>
    <s v="Manago"/>
    <s v="Jonathan"/>
    <s v="X."/>
    <s v="823800970"/>
    <x v="2"/>
    <s v="P3"/>
    <s v="Tower 2"/>
    <x v="4"/>
    <s v="Todd Kadlac"/>
    <s v="William Navarro"/>
    <s v="aa183063"/>
    <d v="2018-10-17T00:00:00"/>
    <m/>
    <s v="Jonathan Manago/Philippines/IBM"/>
    <s v="H"/>
    <s v="BAND7A"/>
    <s v="ADM"/>
    <s v="Jonathan.Manago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X91778818"/>
    <s v="SN_X91778"/>
    <s v="999449044"/>
    <s v="Manalo"/>
    <s v="Ivan Ross"/>
    <s v="X"/>
    <s v="823769826"/>
    <x v="2"/>
    <s v="P3"/>
    <s v="Tower 2"/>
    <x v="5"/>
    <s v="Robert Wulfert"/>
    <s v="Hanika Fernandez"/>
    <s v="zd722070"/>
    <d v="2014-12-30T00:00:00"/>
    <m/>
    <s v="Ivan Ross J Manalo/Philippines/IBM"/>
    <s v="H"/>
    <s v="BAND7B"/>
    <s v="ADM"/>
    <s v="Ivanross.Manalo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018818"/>
    <s v="SN_P00018"/>
    <s v="999408720"/>
    <s v="Manaloto"/>
    <s v="Jerry"/>
    <s v="X"/>
    <s v="823769844"/>
    <x v="2"/>
    <s v="P3"/>
    <s v="Tower 2"/>
    <x v="1"/>
    <s v="Clint Cordry"/>
    <s v="Wilfredo Dizon"/>
    <s v="lv757722"/>
    <d v="2015-01-07T00:00:00"/>
    <m/>
    <s v="Jerry Manaloto/Philippines/IBM"/>
    <s v="H"/>
    <s v="BAND7B"/>
    <s v="ADM"/>
    <s v="Jerry.Manalot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824818"/>
    <s v="SN_136824"/>
    <s v="994071580"/>
    <s v="Mancelita"/>
    <s v="Rizza Joy"/>
    <s v="C"/>
    <s v="823769203"/>
    <x v="2"/>
    <s v="P1"/>
    <s v="Tower 2"/>
    <x v="3"/>
    <s v="Randy Schulze"/>
    <s v="Arrian Ordonez"/>
    <s v="ax164392"/>
    <d v="2014-03-10T00:00:00"/>
    <m/>
    <s v="Rizza Joy C Mancelita/Philippines/IBM"/>
    <s v="M"/>
    <s v="BAND6A"/>
    <s v="ADM"/>
    <s v="Rizzajoy.Mancelita@sprint.com"/>
    <s v="Mid-Level Production Support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7075F709"/>
    <s v="SN_07075F"/>
    <s v="994040212"/>
    <s v="Manchana"/>
    <s v="Raghavender"/>
    <s v="X"/>
    <s v="823800771"/>
    <x v="3"/>
    <s v="P1"/>
    <s v="Tower 2"/>
    <x v="0"/>
    <s v="Kiran Padmakumar"/>
    <s v="Muqtar Syed"/>
    <s v="mu354929"/>
    <d v="2018-01-24T00:00:00"/>
    <m/>
    <s v="Raghavender Manchana1/India/IBM"/>
    <s v="H"/>
    <s v="BAND7A"/>
    <s v="ADM"/>
    <s v="Raghavender.Manchana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35796709"/>
    <s v="SN_035796"/>
    <s v="994749259"/>
    <s v="Mane"/>
    <s v="Pradeep"/>
    <s v="X"/>
    <s v="823768968"/>
    <x v="0"/>
    <s v="P3"/>
    <s v="Tower 2"/>
    <x v="6"/>
    <s v="Asif Islam"/>
    <s v="Udaya Rao"/>
    <s v="sk448715"/>
    <d v="2013-09-16T00:00:00"/>
    <m/>
    <s v="Pradeep V Mane/India/IBM"/>
    <s v="H"/>
    <s v="BAND7A"/>
    <s v="ADM"/>
    <s v="Pradeep.Mane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654818"/>
    <s v="SN_123654"/>
    <s v="994657983"/>
    <s v="Mangahas"/>
    <s v="Pol"/>
    <s v="D."/>
    <s v="823800974"/>
    <x v="2"/>
    <s v="P3"/>
    <s v="Tower 2"/>
    <x v="6"/>
    <s v="Asif Islam"/>
    <s v="Wilfredo Dizon"/>
    <s v=""/>
    <d v="2018-10-19T00:00:00"/>
    <m/>
    <s v="Pol D Mangahas/Philippines/IBM"/>
    <s v="H"/>
    <s v="BAND7B"/>
    <s v="ADM"/>
    <s v="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6794818"/>
    <s v="SN_136794"/>
    <s v="994375680"/>
    <s v="Mangaran"/>
    <s v="Stephen"/>
    <s v="X."/>
    <s v="823801054"/>
    <x v="2"/>
    <s v="P3"/>
    <s v="Tower 2"/>
    <x v="5"/>
    <s v="Meredith Leach"/>
    <s v="Lerma Bernal"/>
    <s v=""/>
    <d v="2019-01-28T00:00:00"/>
    <m/>
    <s v="Stephen Mangaran/Philippines/IBM"/>
    <s v="H"/>
    <s v="BAND7B"/>
    <s v="ADM"/>
    <s v="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19D709"/>
    <s v="SN_00119D"/>
    <s v="994566001"/>
    <s v="Mani"/>
    <s v="Deepa"/>
    <s v="X"/>
    <s v="823800810"/>
    <x v="0"/>
    <s v="P3"/>
    <s v="Tower 2"/>
    <x v="1"/>
    <s v="Clint Cordry"/>
    <s v="Sunil Brahma"/>
    <s v="on053540"/>
    <d v="2018-03-19T00:00:00"/>
    <m/>
    <s v="Deepa Mani1/India/IBM"/>
    <s v="H"/>
    <s v="BAND6B"/>
    <s v="ADM"/>
    <s v="Deepa.Mani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3J5652897"/>
    <s v="SN_3J5652"/>
    <s v="994693837"/>
    <s v="Manivannan"/>
    <s v="Showndharyaa"/>
    <s v="X"/>
    <s v="823769100"/>
    <x v="7"/>
    <s v="SA3"/>
    <s v="Tower 2"/>
    <x v="2"/>
    <s v="Mohan Kaushik"/>
    <s v="Saswat Mishra"/>
    <s v="iq112078"/>
    <d v="2013-12-04T00:00:00"/>
    <m/>
    <s v="Showndharyaa Manivannan/India/IBM"/>
    <s v="M"/>
    <s v="BAND6"/>
    <s v="ADM"/>
    <s v="Showndharyaa.Manivannan@sprint.com"/>
    <s v="Senior Application Administrato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3944M709"/>
    <s v="SN_03944M"/>
    <s v="994210589"/>
    <s v="Manjunath"/>
    <s v="Sneha"/>
    <s v="T"/>
    <s v="823800028"/>
    <x v="0"/>
    <s v="P3"/>
    <s v="Tower 2"/>
    <x v="5"/>
    <s v="Baseem Sayyed"/>
    <s v="Ajay Mukhopadhyay"/>
    <s v="fi776274"/>
    <d v="2016-06-13T00:00:00"/>
    <m/>
    <s v="Sneha Manjunath/India/IBM"/>
    <s v="M"/>
    <s v="BAND6B"/>
    <s v="ADM"/>
    <s v="Sneha.Manjunath@sprint.com"/>
    <s v="Senior Developer"/>
    <n v="57"/>
    <n v="5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9"/>
    <x v="28"/>
    <n v="0"/>
    <n v="0"/>
    <s v="No"/>
    <s v="No"/>
  </r>
  <r>
    <s v="C18865818"/>
    <s v="SN_C18865"/>
    <s v="994422068"/>
    <s v="Maramba"/>
    <s v="Jeremiah"/>
    <s v="T."/>
    <s v="823800922"/>
    <x v="2"/>
    <s v="P3"/>
    <s v="Tower 2"/>
    <x v="2"/>
    <s v="Dale Gentry"/>
    <s v="William Navarro"/>
    <s v=""/>
    <d v="2018-08-20T00:00:00"/>
    <m/>
    <s v="Jeremiah Maramba/Philippines/Contr/IBM"/>
    <s v="M"/>
    <s v="CONT12"/>
    <s v="ADM"/>
    <s v="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87818"/>
    <s v="SN_P10187"/>
    <s v="994889696"/>
    <s v="Marcelo"/>
    <s v="Jervin"/>
    <s v="A."/>
    <s v="823800978"/>
    <x v="2"/>
    <s v="P3"/>
    <s v="Tower 2"/>
    <x v="3"/>
    <s v="Randy Schulze"/>
    <s v="Arrian Ordonez"/>
    <s v="da216792"/>
    <d v="2018-10-24T00:00:00"/>
    <m/>
    <s v="Jervin Marcelo/Philippines/IBM"/>
    <s v="L"/>
    <s v="BAND6A"/>
    <s v="ADM"/>
    <s v="Jervin.Marcelo@sprint.com"/>
    <s v="Ju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IK818"/>
    <s v="SN_P100IK"/>
    <s v="994344073"/>
    <s v="Marcos Jr"/>
    <s v="Daniel"/>
    <s v="X"/>
    <s v="823800377"/>
    <x v="2"/>
    <s v="P3"/>
    <s v="Tower 2"/>
    <x v="6"/>
    <s v="Asif Islam"/>
    <s v="Wilfredo Dizon"/>
    <s v="bs103958"/>
    <d v="2017-03-08T00:00:00"/>
    <m/>
    <s v="Daniel Marcos Jr/Philippines/IBM"/>
    <s v="H"/>
    <s v="BAND7A"/>
    <s v="ADM"/>
    <s v="Daniel.Marcosjr@sprint.com"/>
    <s v="Senior Configuration Manager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094901709"/>
    <s v="SN_094901"/>
    <s v="994295002"/>
    <s v="Marihal"/>
    <s v="Navin"/>
    <s v=""/>
    <s v="823800248"/>
    <x v="3"/>
    <s v="SA3"/>
    <s v="Tower 2"/>
    <x v="0"/>
    <s v="Kiran Padmakumar"/>
    <s v="Muqtar Syed"/>
    <s v="pu070273"/>
    <d v="2016-11-01T00:00:00"/>
    <m/>
    <s v="Navin Marihal/India/IBM"/>
    <s v="H"/>
    <s v="BAND7A"/>
    <s v="ADM"/>
    <s v="Navin.Marihal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9410631"/>
    <s v="SN_099410"/>
    <s v="994382565"/>
    <s v="Marques"/>
    <s v="Enio"/>
    <s v="J"/>
    <s v="823770071"/>
    <x v="1"/>
    <s v="P3"/>
    <s v="Tower 2"/>
    <x v="6"/>
    <s v="Asif Islam"/>
    <s v="Marcelo Scarazzatti"/>
    <s v="vz968354"/>
    <d v="2015-04-08T00:00:00"/>
    <m/>
    <s v="Enio Marques Junior/Brazil/IBM"/>
    <s v="H"/>
    <s v="BAND7B"/>
    <s v="ADM"/>
    <s v="Enio.Marques@sprint.com"/>
    <s v="Senior Application Administrato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69124631"/>
    <s v="SN_069124"/>
    <s v="994728081"/>
    <s v="Marras"/>
    <s v="Marcos"/>
    <s v="E"/>
    <s v="823800854"/>
    <x v="1"/>
    <s v="P3"/>
    <s v="Tower 2"/>
    <x v="7"/>
    <s v="Heather Westerfield"/>
    <s v="Thiago Lucas"/>
    <s v="rb225927"/>
    <d v="2018-05-03T00:00:00"/>
    <m/>
    <s v="Marcos Eduardo Marras/Brazil/IBM"/>
    <s v="H"/>
    <s v="BAND7A"/>
    <s v="ADM"/>
    <s v="Marcos.Marra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820631"/>
    <s v="SN_117820"/>
    <s v="994840409"/>
    <s v="Martin"/>
    <s v="Ismael"/>
    <s v="CABRERA"/>
    <s v="000LV86SV"/>
    <x v="1"/>
    <s v="P3"/>
    <s v="Tower 2"/>
    <x v="3"/>
    <s v="Greg Toon"/>
    <s v="Kelsen Rodrigues"/>
    <s v="qh083627"/>
    <d v="2008-10-22T00:00:00"/>
    <m/>
    <s v="Ismael Cabrera Martin/Brazil/IBM"/>
    <s v="H"/>
    <s v="BAND7A"/>
    <s v="IVR"/>
    <s v="Ismael.Marti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A9R6781"/>
    <s v="SN_LVA9R6"/>
    <s v="999432908"/>
    <s v="Martinez Cortes"/>
    <s v="Gilberto"/>
    <s v=""/>
    <s v="823769879"/>
    <x v="6"/>
    <s v="P3"/>
    <s v="Tower 2"/>
    <x v="3"/>
    <s v="Greg Toon"/>
    <s v="Norma Elizabeth Palomino Zavala"/>
    <s v="la881065"/>
    <d v="2015-01-13T00:00:00"/>
    <m/>
    <s v="Gilberto Martinez Cortes/Mexico/Contr/IBM"/>
    <s v="L"/>
    <s v="CONT01"/>
    <s v="IVR"/>
    <s v="Gilberto.Cortes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0196K709"/>
    <s v="SN_00196K"/>
    <s v="994334323"/>
    <s v="Maruthi"/>
    <s v="Mohan"/>
    <s v="X"/>
    <s v="823801320"/>
    <x v="0"/>
    <s v="P3"/>
    <s v="Tower 2"/>
    <x v="6"/>
    <s v="Asif Islam"/>
    <s v="Udaya Rao"/>
    <s v="gd334955"/>
    <d v="2020-01-13T00:00:00"/>
    <m/>
    <s v="Mohanmaruthi R1/India/IBM"/>
    <s v="H"/>
    <s v="BAND7A"/>
    <s v="ADM"/>
    <s v="Maruthi.Moh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9A6491897"/>
    <s v="SN_9A6491"/>
    <s v="999750747"/>
    <s v="Marye"/>
    <s v="Jeff"/>
    <s v=""/>
    <s v="823766837"/>
    <x v="4"/>
    <s v="SA3"/>
    <s v="Tower 2"/>
    <x v="3"/>
    <s v="Greg Toon"/>
    <s v="Greg Toon"/>
    <s v="jmarye01"/>
    <d v="2004-09-15T00:00:00"/>
    <m/>
    <s v="Jeffrey Marye/Kansas City/IBM"/>
    <s v="H"/>
    <s v="BAND7"/>
    <s v="IVR"/>
    <s v="Jeff.G.Marye@sprint.com"/>
    <s v="Senior Project Manager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6787O709"/>
    <s v="SN_06787O"/>
    <s v="994737926"/>
    <s v="Masilamani"/>
    <s v="Arun"/>
    <s v="N"/>
    <s v="823801204"/>
    <x v="3"/>
    <s v="P1"/>
    <s v="Tower 2"/>
    <x v="0"/>
    <s v="Kiran Padmakumar"/>
    <s v="Muqtar Syed"/>
    <s v="gb659450"/>
    <d v="2019-07-08T00:00:00"/>
    <m/>
    <s v="Arun Masilamani1/India/IBM"/>
    <s v="H"/>
    <s v="BAND6B"/>
    <s v="ADM"/>
    <s v="Arun.Masilamani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P4TU897"/>
    <s v="SN_C-P4TU"/>
    <s v="994237550"/>
    <s v="Matcha"/>
    <s v="Harish"/>
    <s v="X"/>
    <s v="823801038"/>
    <x v="5"/>
    <s v="P1"/>
    <s v="Tower 2"/>
    <x v="0"/>
    <s v="Kiran Padmakumar"/>
    <s v="Kiran Padmakumar"/>
    <s v="dr614598"/>
    <d v="2019-01-07T00:00:00"/>
    <m/>
    <s v="Harish Matcha/US/Contr/IBM"/>
    <s v="M"/>
    <s v="CONT13"/>
    <s v="ADM"/>
    <s v="Harish.Matcha@sprint.com"/>
    <s v="Mid-Level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P101O5818"/>
    <s v="SN_P101O5"/>
    <s v="994208196"/>
    <s v="Mati-Ong"/>
    <s v="Melvin Collamar"/>
    <s v="X."/>
    <s v="823800474"/>
    <x v="2"/>
    <s v="P1"/>
    <s v="Tower 2"/>
    <x v="0"/>
    <s v="Kiran Padmakumar"/>
    <s v="Danilo Estoquia"/>
    <s v="fw742991"/>
    <d v="2015-05-15T00:00:00"/>
    <m/>
    <s v="Melvin Collamar Mati Ong/Philippines/Contr/IBM"/>
    <s v="M"/>
    <s v="CONT12"/>
    <s v="ADM"/>
    <s v="Melvin.Mati-Ong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BD818"/>
    <s v="SN_P101BD"/>
    <s v="994622292"/>
    <s v="Matias"/>
    <s v="Winona Serene"/>
    <s v="P."/>
    <s v="823801093"/>
    <x v="2"/>
    <s v="P1"/>
    <s v="Tower 2"/>
    <x v="3"/>
    <s v="Randy Schulze"/>
    <s v="Arrian Ordonez"/>
    <s v="kx729456"/>
    <d v="2019-04-01T00:00:00"/>
    <m/>
    <s v="Winona Serene Matias/Philippines/IBM"/>
    <s v="L"/>
    <s v="BAND6G"/>
    <s v="ADM"/>
    <s v="Winona.Matias@sprint.com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01534631"/>
    <s v="SN_101534"/>
    <s v="994829291"/>
    <s v="Matos"/>
    <s v="Pedro"/>
    <s v="H. D."/>
    <s v="823767136"/>
    <x v="1"/>
    <s v="P3"/>
    <s v="Tower 2"/>
    <x v="6"/>
    <s v="Asif Islam"/>
    <s v="Marcelo Scarazzatti"/>
    <s v="yj201391"/>
    <d v="2010-08-16T00:00:00"/>
    <m/>
    <s v="Pedro Henrique DAfonseca de Matos/Brazil/IBM"/>
    <s v="H"/>
    <s v="BAND6B"/>
    <s v="ADM"/>
    <s v="Pedro.Matos@sprint.com"/>
    <s v="Senior Production Support"/>
    <n v="38"/>
    <n v="3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5"/>
    <x v="44"/>
    <n v="0"/>
    <n v="0"/>
    <s v="No"/>
    <s v="No"/>
  </r>
  <r>
    <s v="06410Q709"/>
    <s v="SN_06410Q"/>
    <s v="994739727"/>
    <s v="Mattoo"/>
    <s v="Sachin"/>
    <s v="X"/>
    <s v="823800767"/>
    <x v="0"/>
    <s v="P3"/>
    <s v="Tower 2"/>
    <x v="4"/>
    <s v="Todd Kadlac"/>
    <s v="Aniket Vaidya"/>
    <s v="kj127127"/>
    <d v="2018-01-18T00:00:00"/>
    <m/>
    <s v="Sachin Mattoo77/India/IBM"/>
    <s v="H"/>
    <s v="BAND7B"/>
    <s v="ADM"/>
    <s v="Sachin.Matto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5861631"/>
    <s v="SN_115861"/>
    <s v="999643847"/>
    <s v="Mattos"/>
    <s v="Felipe"/>
    <s v="S"/>
    <s v="823765184"/>
    <x v="1"/>
    <s v="P3"/>
    <s v="Tower 2"/>
    <x v="3"/>
    <s v="Randy Schulze"/>
    <s v="Roberto Basting"/>
    <s v="fe643847"/>
    <d v="2007-04-02T00:00:00"/>
    <m/>
    <s v="Felipe Stach Mattos/Brazil/IBM"/>
    <s v="H"/>
    <s v="BAND7B"/>
    <s v="ADM"/>
    <s v="Felipe.Mattos@sprint.com"/>
    <s v="Senior Configuration Manager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123456818"/>
    <s v="SN_123456"/>
    <s v="994396053"/>
    <s v="Mauricio"/>
    <s v="Dona Divina Gracia"/>
    <s v=""/>
    <s v="823770228"/>
    <x v="2"/>
    <s v="P3"/>
    <s v="Tower 2"/>
    <x v="5"/>
    <s v="Robert Wulfert"/>
    <s v="Hanika Fernandez"/>
    <s v="ui435307"/>
    <d v="2015-06-23T00:00:00"/>
    <m/>
    <s v="Dona Divina Gracia M Mauricio/Philippines/IBM"/>
    <s v="H"/>
    <s v="BAND7A"/>
    <s v="ADM"/>
    <s v="Dona.Mauricio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94H9709"/>
    <s v="SN_0694H9"/>
    <s v="994657131"/>
    <s v="Mazumder"/>
    <s v="Akashdeep"/>
    <s v="X"/>
    <s v="823800883"/>
    <x v="0"/>
    <s v="P3"/>
    <s v="Tower 2"/>
    <x v="6"/>
    <s v="Asif Islam"/>
    <s v="Udaya Rao"/>
    <s v="pm228444"/>
    <d v="2018-06-18T00:00:00"/>
    <m/>
    <s v="Akashdeep Mazumder25/India/IBM"/>
    <s v="L"/>
    <s v="BAND6A"/>
    <s v="ADM"/>
    <s v="Akashdeep.Mazumder@sprint.com"/>
    <s v="Junior Production Support"/>
    <n v="26"/>
    <n v="2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6"/>
    <x v="45"/>
    <n v="0"/>
    <n v="0"/>
    <s v="No"/>
    <s v="No"/>
  </r>
  <r>
    <s v="7A1593897"/>
    <s v="SN_7A1593"/>
    <s v="999660304"/>
    <s v="Mccann"/>
    <s v="Tim"/>
    <s v=""/>
    <s v="0007A1593"/>
    <x v="4"/>
    <s v="SA3"/>
    <s v="Tower 2"/>
    <x v="3"/>
    <s v="Greg Toon"/>
    <s v="Greg Toon"/>
    <s v="ti660304"/>
    <d v="2004-09-16T00:00:00"/>
    <m/>
    <s v="Timothy L Mccann/Charlotte/IBM"/>
    <s v="M"/>
    <s v="BAND8"/>
    <s v="IVR"/>
    <s v="Timothy.McCann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PUET897"/>
    <s v="SN_C-PUET"/>
    <s v="994340575"/>
    <s v="McCutcheon"/>
    <s v="Lori"/>
    <s v="X"/>
    <s v="823801211"/>
    <x v="5"/>
    <s v="P1"/>
    <s v="Tower 2"/>
    <x v="0"/>
    <s v="Kiran Padmakumar"/>
    <s v="Kiran Padmakumar"/>
    <s v="tt184922"/>
    <d v="2019-07-22T00:00:00"/>
    <m/>
    <s v="Lori McCutcheon/US/Contr/IBM"/>
    <s v="H"/>
    <s v="CONT13"/>
    <s v="ADM"/>
    <s v="Lori.McCutcheon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9A7161897"/>
    <s v="SN_9A7161"/>
    <s v="999674889"/>
    <s v="Mcniff"/>
    <s v="Rich"/>
    <s v=""/>
    <s v="0009A7161"/>
    <x v="4"/>
    <s v="SA3"/>
    <s v="Tower 2"/>
    <x v="3"/>
    <s v="Greg Toon"/>
    <s v="Greg Toon"/>
    <s v="ri674889"/>
    <d v="2004-09-16T00:00:00"/>
    <m/>
    <s v="Richard F Mcniff/Bedford/IBM"/>
    <s v="H"/>
    <s v="BAND9"/>
    <s v="IVR"/>
    <s v="Richard.McNiff@sprint.com"/>
    <s v="Senior Architec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NABY897"/>
    <s v="SN_C-NABY"/>
    <s v="994291732"/>
    <s v="Medasani"/>
    <s v="Sruthi"/>
    <s v=""/>
    <s v="823800872"/>
    <x v="5"/>
    <s v="SA3"/>
    <s v="Tower 2"/>
    <x v="2"/>
    <s v="Mohan Kaushik"/>
    <s v="Mohan Kaushik"/>
    <s v="wb061235"/>
    <d v="2018-05-30T00:00:00"/>
    <m/>
    <s v="Sruthi Medasani/US/Contr/IBM"/>
    <s v="H"/>
    <s v="CONT15"/>
    <s v="ADM"/>
    <s v="Sruthi.Medasani@sprint.com"/>
    <s v="Mid-Level Technical Lead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106470631"/>
    <s v="SN_106470"/>
    <s v="994768847"/>
    <s v="Medeiros"/>
    <s v="Joao"/>
    <s v="L"/>
    <s v="823766749"/>
    <x v="1"/>
    <s v="P1"/>
    <s v="Tower 2"/>
    <x v="0"/>
    <s v="Kiran Padmakumar"/>
    <s v="Thiago Lucas"/>
    <s v="zm186458"/>
    <d v="2009-11-09T00:00:00"/>
    <m/>
    <s v="Joao Lucas Medeiros/Brazil/IBM"/>
    <s v="H"/>
    <s v="BAND6B"/>
    <s v="ADM"/>
    <s v="Joao.Medeiros@sprint.com"/>
    <s v="Senior Developer"/>
    <n v="60"/>
    <n v="6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5"/>
    <x v="25"/>
    <n v="0"/>
    <n v="0"/>
    <s v="No"/>
    <s v="No"/>
  </r>
  <r>
    <s v="019236631"/>
    <s v="SN_019236"/>
    <s v="994410091"/>
    <s v="Medeiros"/>
    <s v="Marina"/>
    <s v="Coutinho"/>
    <s v="823799986"/>
    <x v="1"/>
    <s v="P3"/>
    <s v="Tower 2"/>
    <x v="2"/>
    <s v="Mohan Kaushik"/>
    <s v="Kelsen Rodrigues"/>
    <s v="wx650570"/>
    <d v="2016-06-06T00:00:00"/>
    <m/>
    <s v="Marina Coutinho Medeiros/Brazil/IBM"/>
    <s v="L"/>
    <s v="BAND6A"/>
    <s v="ADM"/>
    <s v="Marina.Medeiros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248U709"/>
    <s v="SN_06248U"/>
    <s v="994502465"/>
    <s v="Medepalli"/>
    <s v="Divya"/>
    <s v="X"/>
    <s v="823800899"/>
    <x v="0"/>
    <s v="P1"/>
    <s v="Tower 2"/>
    <x v="0"/>
    <s v="Kiran Padmakumar"/>
    <s v="Muqtar Syed"/>
    <s v="yy224230"/>
    <d v="2018-07-16T00:00:00"/>
    <m/>
    <s v="Medepalli Divya/India/IBM"/>
    <s v="M"/>
    <s v="BAND6A"/>
    <s v="ADM"/>
    <s v="Divya.Medepalli@sprint.com"/>
    <s v="Mid-Level Test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97960709"/>
    <s v="SN_097960"/>
    <s v="994664986"/>
    <s v="Meenkeri"/>
    <s v="Prathviraj"/>
    <s v=""/>
    <s v="823800300"/>
    <x v="0"/>
    <s v="P3"/>
    <s v="Tower 2"/>
    <x v="2"/>
    <s v="Mohan Kaushik"/>
    <s v="Saswat Mishra"/>
    <s v="au813060"/>
    <d v="2016-12-05T00:00:00"/>
    <m/>
    <s v="Prathviraj 123/India/IBM"/>
    <s v="H"/>
    <s v="BAND6B"/>
    <s v="ADM"/>
    <s v="Prathviraj.Meenkeri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7201709"/>
    <s v="SN_047201"/>
    <s v="994966781"/>
    <s v="Mehra"/>
    <s v="Vidushi"/>
    <s v="X"/>
    <s v="823769978"/>
    <x v="0"/>
    <s v="P3"/>
    <s v="Tower 2"/>
    <x v="5"/>
    <s v="Baseem Sayyed"/>
    <s v="Aniket Vaidya"/>
    <s v="hi535512"/>
    <d v="2015-02-11T00:00:00"/>
    <m/>
    <s v="Vidushi Mehra/India/IBM"/>
    <s v="M"/>
    <s v="BAND6B"/>
    <s v="ADM"/>
    <s v="Vidushi.Mehra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908P709"/>
    <s v="SN_01908P"/>
    <s v="994993767"/>
    <s v="Mehta"/>
    <s v="Bhavana"/>
    <s v="X"/>
    <s v="823801208"/>
    <x v="0"/>
    <s v="P3"/>
    <s v="Tower 2"/>
    <x v="5"/>
    <s v="Robert Wulfert"/>
    <s v="Sajit Sridharan"/>
    <s v="cy627548"/>
    <d v="2019-07-15T00:00:00"/>
    <m/>
    <s v="Bhavana Mehta/India/IBM"/>
    <s v="H"/>
    <s v="BAND7A"/>
    <s v="ADM"/>
    <s v="Bhavana.Mehta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03512709"/>
    <s v="SN_003512"/>
    <s v="994766692"/>
    <s v="Mehta"/>
    <s v="Jaladhi"/>
    <s v="X"/>
    <s v="823800213"/>
    <x v="0"/>
    <s v="P1"/>
    <s v="Tower 2"/>
    <x v="0"/>
    <s v="Kiran Padmakumar"/>
    <s v="Muqtar Syed"/>
    <s v="pc464183"/>
    <d v="2016-10-03T00:00:00"/>
    <m/>
    <s v="Jaladhi K Mehta/India/IBM"/>
    <s v="H"/>
    <s v="BAND7B"/>
    <s v="ADM"/>
    <s v="Jaladhi.Meht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580M709"/>
    <s v="SN_05580M"/>
    <s v="994912564"/>
    <s v="Mekala"/>
    <s v="Keerthi"/>
    <s v="X"/>
    <s v="823768885"/>
    <x v="0"/>
    <s v="P3"/>
    <s v="Tower 2"/>
    <x v="5"/>
    <s v="Meredith Leach"/>
    <s v="Sajit Sridharan"/>
    <s v="gj652570"/>
    <d v="2013-08-12T00:00:00"/>
    <m/>
    <s v="Keerthi Mekala/India/IBM"/>
    <s v="M"/>
    <s v="BAND6B"/>
    <s v="ADM"/>
    <s v="Keerthi.Mekal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2046631"/>
    <s v="SN_112046"/>
    <s v="994463091"/>
    <s v="Mello"/>
    <s v="Patrick"/>
    <s v="J"/>
    <s v="823767535"/>
    <x v="1"/>
    <s v="P3"/>
    <s v="Tower 2"/>
    <x v="4"/>
    <s v="Todd Kadlac"/>
    <s v="Carlos Monteiro"/>
    <s v="zy773554"/>
    <d v="2011-01-13T00:00:00"/>
    <m/>
    <s v="Patrick Jurgensen de Mello/Brazil/IBM"/>
    <s v="H"/>
    <s v="BAND6B"/>
    <s v="ADM"/>
    <s v="Patrick.Mello@sprint.com"/>
    <s v="Senior Lead DBA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07318A631"/>
    <s v="SN_07318A"/>
    <s v="994300657"/>
    <s v="Melo"/>
    <s v="Anderson"/>
    <s v="Goncalo"/>
    <s v="823800906"/>
    <x v="1"/>
    <s v="P3"/>
    <s v="Tower 2"/>
    <x v="4"/>
    <s v="Todd Kadlac"/>
    <s v="Carlos Monteiro"/>
    <s v="bt016073"/>
    <d v="2018-07-24T00:00:00"/>
    <m/>
    <s v="Anderson de Melo/Brazil/IBM"/>
    <s v="H"/>
    <s v="BAND7A"/>
    <s v="ADM"/>
    <s v="Anderson.Melo@sprint.com"/>
    <s v="Senior Lead DBA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101886631"/>
    <s v="SN_101886"/>
    <s v="994393600"/>
    <s v="Melo"/>
    <s v="Marco"/>
    <s v="Y"/>
    <s v="823769457"/>
    <x v="1"/>
    <s v="P3"/>
    <s v="Tower 2"/>
    <x v="6"/>
    <s v="Asif Islam"/>
    <s v="Marcos Gialdi"/>
    <s v="cw486254"/>
    <d v="2014-08-14T00:00:00"/>
    <m/>
    <s v="Marco Yuri Fujii Melo/Brazil/IBM"/>
    <s v="H"/>
    <s v="BAND7A"/>
    <s v="ADM"/>
    <s v="Marco.Mel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008818"/>
    <s v="SN_148008"/>
    <s v="994010637"/>
    <s v="Mendoza"/>
    <s v="Cris"/>
    <s v="X"/>
    <s v="823769728"/>
    <x v="2"/>
    <s v="P3"/>
    <s v="Tower 2"/>
    <x v="4"/>
    <s v="Todd Kadlac"/>
    <s v="William Navarro"/>
    <s v="rp909477"/>
    <d v="2014-11-19T00:00:00"/>
    <m/>
    <s v="Cris Mendoza/Philippines/IBM"/>
    <s v="H"/>
    <s v="BAND6B"/>
    <s v="ADM"/>
    <s v="Cris.Mendoz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0X818"/>
    <s v="SN_P1010X"/>
    <s v="994809036"/>
    <s v="Mendoza"/>
    <s v="Earl Anthony"/>
    <s v="X."/>
    <s v="823800736"/>
    <x v="2"/>
    <s v="P3"/>
    <s v="Tower 2"/>
    <x v="6"/>
    <s v="Asif Islam"/>
    <s v="Wilfredo Dizon"/>
    <s v="yj938806"/>
    <d v="2017-12-06T00:00:00"/>
    <m/>
    <s v="Earl Anthony Mendoza/Philippines/IBM"/>
    <s v="H"/>
    <s v="BAND7B"/>
    <s v="ADM"/>
    <s v="Earlanthony.Mendoza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4022818"/>
    <s v="SN_124022"/>
    <s v="994079158"/>
    <s v="Mendoza"/>
    <s v="Efren"/>
    <s v="C."/>
    <s v="823801101"/>
    <x v="2"/>
    <s v="P3"/>
    <s v="Tower 2"/>
    <x v="4"/>
    <s v="Todd Kadlac"/>
    <s v="William Navarro"/>
    <s v="az038834"/>
    <d v="2019-04-10T00:00:00"/>
    <m/>
    <s v="Efren C Mendoza/Philippines/IBM"/>
    <s v="H"/>
    <s v="BAND8"/>
    <s v="ADM"/>
    <s v="Efren.Mendoza@sprint.com"/>
    <s v="Senior Lead DBA"/>
    <n v="41.5"/>
    <n v="41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1"/>
    <x v="30"/>
    <n v="0"/>
    <n v="0"/>
    <s v="No"/>
    <s v="No"/>
  </r>
  <r>
    <s v="148106818"/>
    <s v="SN_148106"/>
    <s v="994799505"/>
    <s v="Mendoza"/>
    <s v="Jerwyn Kyles"/>
    <s v="King"/>
    <s v="823769675"/>
    <x v="2"/>
    <s v="P1"/>
    <s v="Tower 2"/>
    <x v="0"/>
    <s v="Kiran Padmakumar"/>
    <s v="Danilo Estoquia"/>
    <s v="tx448629"/>
    <d v="2014-10-31T00:00:00"/>
    <m/>
    <s v="Jerwyn Kyles Mendoza/Philippines/IBM"/>
    <s v="H"/>
    <s v="BAND7B"/>
    <s v="ADM"/>
    <s v="Jerwynkyles.Mendoza@sprint.com"/>
    <s v="Senior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P101BF818"/>
    <s v="SN_P101BF"/>
    <s v="994474831"/>
    <s v="Mendoza"/>
    <s v="Manuel III"/>
    <s v="X."/>
    <s v="823801075"/>
    <x v="2"/>
    <s v="P3"/>
    <s v="Tower 2"/>
    <x v="5"/>
    <s v="Meredith Leach"/>
    <s v="Lerma Bernal"/>
    <s v=""/>
    <d v="2019-03-04T00:00:00"/>
    <m/>
    <s v="Manuel Mendoza Iii/Philippines/IBM"/>
    <s v="M"/>
    <s v="BAND6B"/>
    <s v="ADM"/>
    <s v="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09946631"/>
    <s v="SN_109946"/>
    <s v="994231830"/>
    <s v="Meneses"/>
    <s v="Rafael"/>
    <s v="C"/>
    <s v="823768591"/>
    <x v="1"/>
    <s v="P3"/>
    <s v="Tower 2"/>
    <x v="6"/>
    <s v="Asif Islam"/>
    <s v="Marcos Gialdi"/>
    <s v="bb885405"/>
    <d v="2012-12-10T00:00:00"/>
    <m/>
    <s v="Rafael Cassolato de Meneses/Brazil/IBM"/>
    <s v="H"/>
    <s v="BAND8"/>
    <s v="ADM"/>
    <s v="Rafael.Cassolat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873818"/>
    <s v="SN_123873"/>
    <s v="994581233"/>
    <s v="Menguez"/>
    <s v="Mark Andrew"/>
    <s v="Z"/>
    <s v="823769046"/>
    <x v="2"/>
    <s v="P3"/>
    <s v="Tower 2"/>
    <x v="4"/>
    <s v="Todd Kadlac"/>
    <s v="William Navarro"/>
    <s v="fl910211"/>
    <d v="2013-11-04T00:00:00"/>
    <m/>
    <s v="Mark Andrew Z Menguez/Philippines/IBM"/>
    <s v="H"/>
    <s v="BAND7A"/>
    <s v="ADM"/>
    <s v="Markandrew.Menguez@sprint.com"/>
    <s v="Senior Lead DBA"/>
    <n v="45"/>
    <n v="36"/>
    <n v="9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15"/>
    <n v="9"/>
    <n v="0"/>
    <s v="Yes"/>
    <s v="No"/>
  </r>
  <r>
    <s v="AVLEPV709"/>
    <s v="SN_AVLEPV"/>
    <s v="994523050"/>
    <s v="Menon"/>
    <s v="Sangeetha"/>
    <s v="B"/>
    <s v="823800342"/>
    <x v="0"/>
    <s v="P3"/>
    <s v="Tower 2"/>
    <x v="6"/>
    <s v="Asif Islam"/>
    <s v="Udaya Rao"/>
    <s v="ob540464"/>
    <d v="2017-01-20T00:00:00"/>
    <m/>
    <s v="Sangeetha B Menon 77/India/Contr/IBM"/>
    <s v="H"/>
    <s v="CONT12"/>
    <s v="ADM"/>
    <s v="Sangeetha.Menon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045818"/>
    <s v="SN_P00045"/>
    <s v="999436421"/>
    <s v="Merana"/>
    <s v="Joel"/>
    <s v="Pella"/>
    <s v="823769884"/>
    <x v="2"/>
    <s v="P3"/>
    <s v="Tower 2"/>
    <x v="1"/>
    <s v="Clint Cordry"/>
    <s v="Wilfredo Dizon"/>
    <s v="li447547"/>
    <d v="2015-01-14T00:00:00"/>
    <m/>
    <s v="Joel Merana/Philippines/IBM"/>
    <s v="H"/>
    <s v="BAND7B"/>
    <s v="ADM"/>
    <s v="Joel.Meran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449818"/>
    <s v="SN_147449"/>
    <s v="994050918"/>
    <s v="Merza"/>
    <s v="Robertzon"/>
    <s v="L"/>
    <s v="823800122"/>
    <x v="2"/>
    <s v="P3"/>
    <s v="Tower 2"/>
    <x v="4"/>
    <s v="Todd Kadlac"/>
    <s v="William Navarro"/>
    <s v="nh117834"/>
    <d v="2016-07-26T00:00:00"/>
    <m/>
    <s v="Robertzon Merza/Philippines/IBM"/>
    <s v="M"/>
    <s v="BAND6A"/>
    <s v="ADM"/>
    <s v="Robertzon.Merza@sprint.com"/>
    <s v="Mid-Level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469631"/>
    <s v="SN_001469"/>
    <s v="994252451"/>
    <s v="Mesquita"/>
    <s v="Washington"/>
    <s v="O"/>
    <s v="823801318"/>
    <x v="1"/>
    <s v="P1"/>
    <s v="Tower 2"/>
    <x v="0"/>
    <s v="Kiran Padmakumar"/>
    <s v="Thiago Lucas"/>
    <s v="jb397485"/>
    <d v="2020-01-13T00:00:00"/>
    <m/>
    <s v="Washington Luis de Oliveira Mesquita Junior/Brazil/IBM"/>
    <s v="H"/>
    <s v="BAND7A"/>
    <s v="ADM"/>
    <s v="Washington.Mesquit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3G8010897"/>
    <s v="SN_3G8010"/>
    <s v="994121866"/>
    <s v="Meyer"/>
    <s v="Stephen"/>
    <s v=""/>
    <s v="823768100"/>
    <x v="4"/>
    <s v="P3"/>
    <s v="Tower 2"/>
    <x v="2"/>
    <s v="Mohan Kaushik"/>
    <s v="Steve Meyer"/>
    <s v="XP415442"/>
    <d v="2011-11-28T00:00:00"/>
    <m/>
    <s v="Stephen Meyer/Lenexa/IBM"/>
    <s v="H"/>
    <s v="BAND10"/>
    <s v="ADM"/>
    <s v="Stephen.Meyer@sprint.com"/>
    <s v="Senior Delivery Manag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AVJC5Y709"/>
    <s v="SN_AVJC5Y"/>
    <s v="994587515"/>
    <s v="Mhase"/>
    <s v="Kailas"/>
    <s v="RANGNATH"/>
    <s v="823770294"/>
    <x v="0"/>
    <s v="P3"/>
    <s v="Tower 2"/>
    <x v="6"/>
    <s v="Asif Islam"/>
    <s v="Udaya Rao"/>
    <s v="ci744908"/>
    <d v="2015-08-13T00:00:00"/>
    <m/>
    <s v="Kailash Mhase 2/India/Contr/IBM"/>
    <s v="H"/>
    <s v="CONT20"/>
    <s v="ADM"/>
    <s v="Kailas.Mhase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9A6497897"/>
    <s v="SN_9A6497"/>
    <s v="999777938"/>
    <s v="Milliken"/>
    <s v="Shaun"/>
    <s v=""/>
    <s v="0009A6497"/>
    <x v="4"/>
    <s v="SA3"/>
    <s v="Tower 2"/>
    <x v="3"/>
    <s v="Greg Toon"/>
    <s v="Greg Toon"/>
    <s v="smilli04"/>
    <d v="2004-09-16T00:00:00"/>
    <m/>
    <s v="Shaun Milliken/Kansas City/IBM"/>
    <s v="M"/>
    <s v="BAND8"/>
    <s v="IVR"/>
    <s v="Shaun.W.Milliken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657818"/>
    <s v="SN_C18657"/>
    <s v="994609488"/>
    <s v="Miranda"/>
    <s v="Emilio"/>
    <s v="X."/>
    <s v="823800472"/>
    <x v="2"/>
    <s v="P3"/>
    <s v="Tower 2"/>
    <x v="2"/>
    <s v="Dale Gentry"/>
    <s v="William Navarro"/>
    <s v="nc395887"/>
    <d v="2017-05-15T00:00:00"/>
    <m/>
    <s v="Emilio Miranda1/Philippines/Contr/IBM"/>
    <s v="H"/>
    <s v="CONT12"/>
    <s v="ADM"/>
    <s v="Emilio.Miranda@sprint.com"/>
    <s v="Senior Production Support"/>
    <n v="35"/>
    <n v="3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7"/>
    <x v="46"/>
    <n v="0"/>
    <n v="0"/>
    <s v="No"/>
    <s v="No"/>
  </r>
  <r>
    <s v="00078L709"/>
    <s v="SN_00078L"/>
    <s v="994809416"/>
    <s v="Misal"/>
    <s v="Rupali"/>
    <s v="Vilas"/>
    <s v="823801022"/>
    <x v="0"/>
    <s v="P1"/>
    <s v="Tower 2"/>
    <x v="0"/>
    <s v="Kiran Padmakumar"/>
    <s v="Muqtar Syed"/>
    <s v="yh773056"/>
    <d v="2018-12-26T00:00:00"/>
    <m/>
    <s v="Rupali Misal17/India/IBM"/>
    <s v="H"/>
    <s v="BAND7A"/>
    <s v="ADM"/>
    <s v="Rupali.Misal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83720709"/>
    <s v="SN_083720"/>
    <s v="994069119"/>
    <s v="Mishra"/>
    <s v="Sandeep"/>
    <s v="X"/>
    <s v="823768886"/>
    <x v="3"/>
    <s v="SA3"/>
    <s v="Tower 2"/>
    <x v="5"/>
    <s v="Baseem Sayyed"/>
    <s v="Aniket Vaidya"/>
    <s v="sj913154"/>
    <d v="2013-08-12T00:00:00"/>
    <m/>
    <s v="Sandeep Mishra/India/IBM"/>
    <s v="H"/>
    <s v="BAND7A"/>
    <s v="ADM"/>
    <s v="Sandeep.X.Mishra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1392709"/>
    <s v="SN_001392"/>
    <s v="999618023"/>
    <s v="Mishra"/>
    <s v="Saswat"/>
    <s v=""/>
    <s v="823764702"/>
    <x v="0"/>
    <s v="P3"/>
    <s v="Tower 2"/>
    <x v="2"/>
    <s v="Mohan Kaushik"/>
    <s v="Saswat Mishra"/>
    <s v="sxm4702"/>
    <d v="2006-07-24T00:00:00"/>
    <m/>
    <s v="Saswat Mishra/India/IBM"/>
    <s v="H"/>
    <s v="BAND7B"/>
    <s v="ADM"/>
    <s v="Saswat.X.Mishra@sprint.com"/>
    <s v="Senior Delivery Manager"/>
    <n v="45"/>
    <s v="0"/>
    <n v="45"/>
    <s v="With Variance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x v="3"/>
    <x v="0"/>
    <n v="45"/>
    <n v="0"/>
    <s v="Yes"/>
    <s v="No"/>
  </r>
  <r>
    <s v="0724A8709"/>
    <s v="SN_0724A8"/>
    <s v="994986138"/>
    <s v="Mishra"/>
    <s v="Aayushi"/>
    <s v="X"/>
    <s v="823800885"/>
    <x v="0"/>
    <s v="P3"/>
    <s v="Tower 2"/>
    <x v="2"/>
    <s v="Mohan Kaushik"/>
    <s v="Saswat Mishra"/>
    <s v="tz282360"/>
    <d v="2018-06-19T00:00:00"/>
    <m/>
    <s v="Aayushi Mishra13/India/IBM"/>
    <s v="L"/>
    <s v="BAND6A"/>
    <s v="ADM"/>
    <s v="Aayushi.Mishr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505P709"/>
    <s v="SN_05505P"/>
    <s v="994053908"/>
    <s v="Mishra"/>
    <s v="Ajit"/>
    <s v="X"/>
    <s v="823800361"/>
    <x v="0"/>
    <s v="P1"/>
    <s v="Tower 2"/>
    <x v="2"/>
    <s v="Dale Gentry"/>
    <s v="Lakshmi Radhakrishnakaimal"/>
    <s v="qp526384"/>
    <d v="2017-02-20T00:00:00"/>
    <m/>
    <s v="Ajit Mishra1/India/IBM"/>
    <s v="H"/>
    <s v="BAND7B"/>
    <s v="ADM"/>
    <s v="Ajit.Mishra@sprint.com"/>
    <s v="Senior Production Support"/>
    <n v="43.5"/>
    <n v="43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8"/>
    <x v="47"/>
    <n v="0"/>
    <n v="0"/>
    <s v="No"/>
    <s v="No"/>
  </r>
  <r>
    <s v="AVLTM5709"/>
    <s v="SN_AVLTM5"/>
    <s v="994439471"/>
    <s v="Mishra"/>
    <s v="Archana"/>
    <s v="X"/>
    <s v="823800452"/>
    <x v="0"/>
    <s v="P3"/>
    <s v="Tower 2"/>
    <x v="6"/>
    <s v="Asif Islam"/>
    <s v="Udaya Rao"/>
    <s v="zu762728"/>
    <d v="2017-05-02T00:00:00"/>
    <m/>
    <s v="Archana Mishra 77/India/Contr/IBM"/>
    <s v="M"/>
    <s v="CONT12"/>
    <s v="ADM"/>
    <s v="Archana.Mishra@sprint.com"/>
    <s v="Mid-Level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0416X709"/>
    <s v="SN_00416X"/>
    <s v="994457908"/>
    <s v="Mishra"/>
    <s v="Archana"/>
    <s v="X"/>
    <s v="823800870"/>
    <x v="0"/>
    <s v="P3"/>
    <s v="Tower 2"/>
    <x v="5"/>
    <s v="Meredith Leach"/>
    <s v="Sajit Sridharan"/>
    <s v="cv444938"/>
    <d v="2018-05-28T00:00:00"/>
    <m/>
    <s v="Archana Mishra018/India/IBM"/>
    <s v="M"/>
    <s v="BAND6A"/>
    <s v="ADM"/>
    <s v="Archana.X.Mishra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4557818"/>
    <s v="SN_134557"/>
    <s v="994038351"/>
    <s v="Misplacido"/>
    <s v="Vincent Earl"/>
    <s v="D"/>
    <s v="823769607"/>
    <x v="2"/>
    <s v="P3"/>
    <s v="Tower 2"/>
    <x v="6"/>
    <s v="Asif Islam"/>
    <s v="Wilfredo Dizon"/>
    <s v="up390763"/>
    <d v="2014-09-30T00:00:00"/>
    <m/>
    <s v="Vincent Earl D Misplacido/Philippines/IBM"/>
    <s v="M"/>
    <s v="BAND6B"/>
    <s v="ADM"/>
    <s v="Vincentearl.Misplacido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7480631"/>
    <s v="SN_047480"/>
    <s v="994189526"/>
    <s v="Mizael"/>
    <s v="Davidson"/>
    <s v="O"/>
    <s v="823770006"/>
    <x v="1"/>
    <s v="P1"/>
    <s v="Tower 2"/>
    <x v="0"/>
    <s v="Kiran Padmakumar"/>
    <s v="Thiago Lucas"/>
    <s v="zb096225"/>
    <d v="2015-02-26T00:00:00"/>
    <m/>
    <s v="Davidson de Oliveira Mizael/Brazil/IBM"/>
    <s v="M"/>
    <s v="BAND6A"/>
    <s v="ADM"/>
    <s v="Davidson.Mizael@sprint.com"/>
    <s v="Mid-Level Production Support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AVRESF709"/>
    <s v="SN_AVRESF"/>
    <s v="994057715"/>
    <s v="Modalavalasa"/>
    <s v="Satish"/>
    <s v="X"/>
    <s v="823801304"/>
    <x v="0"/>
    <s v="P3"/>
    <s v="Tower 2"/>
    <x v="6"/>
    <s v="Asif Islam"/>
    <s v="Udaya Rao"/>
    <s v="jo757126"/>
    <d v="2019-12-23T00:00:00"/>
    <m/>
    <s v="Dunn Pierre Labao/Philippines/IBM"/>
    <s v="H"/>
    <s v="BAND6B"/>
    <s v="ADM"/>
    <s v="Satish.Modalavalasa@sprint.com"/>
    <s v="Mid-Level Application Administrator"/>
    <n v="34"/>
    <n v="3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1"/>
    <x v="21"/>
    <n v="0"/>
    <n v="0"/>
    <s v="No"/>
    <s v="No"/>
  </r>
  <r>
    <s v="04786Q709"/>
    <s v="SN_04786Q"/>
    <s v="994157336"/>
    <s v="Modi"/>
    <s v="Jaya"/>
    <s v=""/>
    <s v="823800362"/>
    <x v="0"/>
    <s v="P3"/>
    <s v="Tower 2"/>
    <x v="7"/>
    <s v="Heather Westerfield"/>
    <s v="Muqtar Syed"/>
    <s v="on968329"/>
    <d v="2017-02-21T00:00:00"/>
    <m/>
    <s v="Jaya Modi/India/IBM"/>
    <s v="M"/>
    <s v="BAND7A"/>
    <s v="ADM"/>
    <s v="Jaya.Modi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731C709"/>
    <s v="SN_03731C"/>
    <s v="994290843"/>
    <s v="Modi"/>
    <s v="Neetu"/>
    <s v="X"/>
    <s v="823800712"/>
    <x v="0"/>
    <s v="P1"/>
    <s v="Tower 2"/>
    <x v="2"/>
    <s v="Dale Gentry"/>
    <s v="Lakshmi Radhakrishnakaimal"/>
    <s v="bq461607"/>
    <d v="2017-11-17T00:00:00"/>
    <m/>
    <s v="Neetu Modi/India/IBM"/>
    <s v="H"/>
    <s v="BAND7A"/>
    <s v="ADM"/>
    <s v="Neetu.Modi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4E2709"/>
    <s v="SN_0004E2"/>
    <s v="994778331"/>
    <s v="Moganti"/>
    <s v="Sreeraj"/>
    <s v="X"/>
    <s v="823800939"/>
    <x v="0"/>
    <s v="P3"/>
    <s v="Tower 2"/>
    <x v="5"/>
    <s v="Robert Wulfert"/>
    <s v="Ajay Mukhopadhyay"/>
    <s v="ak767385"/>
    <d v="2018-09-06T00:00:00"/>
    <m/>
    <s v="Sreeraj Moganti/India/IBM"/>
    <s v="M"/>
    <s v="BAND6B"/>
    <s v="ADM"/>
    <s v="Sreeraj.Moganti@sprint.com"/>
    <s v="Mid-Level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001OO709"/>
    <s v="SN_0001OO"/>
    <s v="994788434"/>
    <s v="Mohammed"/>
    <s v="Shaheena Begum"/>
    <s v="X"/>
    <s v="823800951"/>
    <x v="0"/>
    <s v="P3"/>
    <s v="Tower 2"/>
    <x v="5"/>
    <s v="Baseem Sayyed"/>
    <s v="Aniket Vaidya"/>
    <s v="st829501"/>
    <d v="2018-09-19T00:00:00"/>
    <m/>
    <s v="Shaheena Begum Mohammed32/India/IBM"/>
    <s v="L"/>
    <s v="BAND6A"/>
    <s v="ADM"/>
    <s v="ShaheenaBegum.Mohammed@sprint.com"/>
    <s v="Ju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257Y709"/>
    <s v="SN_06257Y"/>
    <s v="994525995"/>
    <s v="Mohan"/>
    <s v="Saranyaa"/>
    <s v="X"/>
    <s v="823801069"/>
    <x v="0"/>
    <s v="P3"/>
    <s v="Tower 2"/>
    <x v="5"/>
    <s v="Robert Wulfert"/>
    <s v="Sajit Sridharan"/>
    <s v="bs833782"/>
    <d v="2019-02-20T00:00:00"/>
    <m/>
    <s v="Saranya M6/India/IBM"/>
    <s v="M"/>
    <s v="BAND6B"/>
    <s v="ADM"/>
    <s v="Saranyaa.Mohan@sprint.com"/>
    <s v="Mid-Level Production Support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026716709"/>
    <s v="SN_026716"/>
    <s v="994616084"/>
    <s v="Mohanan"/>
    <s v="Rinku"/>
    <s v="X"/>
    <s v="823800993"/>
    <x v="0"/>
    <s v="P1"/>
    <s v="Tower 2"/>
    <x v="0"/>
    <s v="Kiran Padmakumar"/>
    <s v="Muqtar Syed"/>
    <s v="vc789372"/>
    <d v="2018-11-12T00:00:00"/>
    <m/>
    <s v="Rinku Mohan/India/IBM"/>
    <s v="H"/>
    <s v="BAND7A"/>
    <s v="ADM"/>
    <s v="Rinku.Mohanan@sprint.com"/>
    <s v="Senior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09974G709"/>
    <s v="SN_09974G"/>
    <s v="994914939"/>
    <s v="Mohapatra"/>
    <s v="Monalisha"/>
    <s v="X"/>
    <s v="823769286"/>
    <x v="0"/>
    <s v="P3"/>
    <s v="Tower 2"/>
    <x v="1"/>
    <s v="Clint Cordry"/>
    <s v="Sunil Brahma"/>
    <s v="yp226844"/>
    <d v="2014-05-14T00:00:00"/>
    <m/>
    <s v="Monalisha Mohapatra/India/IBM"/>
    <s v="M"/>
    <s v="BAND6A"/>
    <s v="ADM"/>
    <s v="Monalisha.Mohapatra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7895631"/>
    <s v="SN_097895"/>
    <s v="999673978"/>
    <s v="Monteiro"/>
    <s v="Carlos"/>
    <s v="A"/>
    <s v="823764802"/>
    <x v="1"/>
    <s v="P3"/>
    <s v="Tower 2"/>
    <x v="4"/>
    <s v="Todd Kadlac"/>
    <s v="Carlos Monteiro"/>
    <s v="cam4802"/>
    <d v="2006-09-25T00:00:00"/>
    <m/>
    <s v="Carlos Alexandre Stetner Monteiro/Brazil/IBM"/>
    <s v="H"/>
    <s v="BAND7B"/>
    <s v="ADM"/>
    <s v="Carlos.A.Monteiro@sprint.com"/>
    <s v="Senior Lead DBA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079389631"/>
    <s v="SN_079389"/>
    <s v="994528673"/>
    <s v="Monteiro"/>
    <s v="Juliano"/>
    <s v="F"/>
    <s v="823767911"/>
    <x v="1"/>
    <s v="P3"/>
    <s v="Tower 2"/>
    <x v="4"/>
    <s v="Todd Kadlac"/>
    <s v="Carlos Monteiro"/>
    <s v="ih058763"/>
    <d v="2011-06-27T00:00:00"/>
    <m/>
    <s v="Juliano Francisco Monteiro/Brazil/IBM"/>
    <s v="H"/>
    <s v="BAND7A"/>
    <s v="ADM"/>
    <s v="Juliano.Monteiro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5005818"/>
    <s v="SN_135005"/>
    <s v="994367277"/>
    <s v="Montellano"/>
    <s v="Jilliane"/>
    <s v="T"/>
    <s v="823800358"/>
    <x v="2"/>
    <s v="P1"/>
    <s v="Tower 2"/>
    <x v="3"/>
    <s v="Randy Schulze"/>
    <s v="Arrian Ordonez"/>
    <s v="ib682076"/>
    <d v="2017-02-16T00:00:00"/>
    <m/>
    <s v="Jilliane T Montellano/Philippines/IBM"/>
    <s v="M"/>
    <s v="BAND6B"/>
    <s v="ADM"/>
    <s v="Jilliane.Montellano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5394818"/>
    <s v="SN_135394"/>
    <s v="994819533"/>
    <s v="Montero"/>
    <s v="Monte Carlo"/>
    <s v=""/>
    <s v="823770145"/>
    <x v="2"/>
    <s v="P3"/>
    <s v="Tower 2"/>
    <x v="5"/>
    <s v="Meredith Leach"/>
    <s v="Lerma Bernal"/>
    <s v="sd987357"/>
    <d v="2015-05-18T00:00:00"/>
    <m/>
    <s v="Monte Carlo B Montero/Philippines/IBM"/>
    <s v="H"/>
    <s v="BAND7A"/>
    <s v="ADM"/>
    <s v="Monte.Monter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9062631"/>
    <s v="SN_039062"/>
    <s v="994691793"/>
    <s v="Moraes"/>
    <s v="Erico"/>
    <s v="F"/>
    <s v="823769400"/>
    <x v="1"/>
    <s v="P3"/>
    <s v="Tower 2"/>
    <x v="4"/>
    <s v="Todd Kadlac"/>
    <s v="Carlos Monteiro"/>
    <s v="iy937524"/>
    <d v="2014-07-14T00:00:00"/>
    <m/>
    <s v="Erico Fernandes de Moraes/Brazil/Contr/IBM"/>
    <s v="H"/>
    <s v="BAND7A"/>
    <s v="ADM"/>
    <s v="Erico.Moraes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91723631"/>
    <s v="SN_091723"/>
    <s v="994262565"/>
    <s v="Moraes"/>
    <s v="Wagner"/>
    <s v="F"/>
    <s v="823800955"/>
    <x v="1"/>
    <s v="P1"/>
    <s v="Tower 2"/>
    <x v="0"/>
    <s v="Kiran Padmakumar"/>
    <s v="Thiago Lucas"/>
    <s v="qt325909"/>
    <d v="2018-09-24T00:00:00"/>
    <m/>
    <s v="Wagner Ferreira de Moraes/Brazil/IBM"/>
    <s v="H"/>
    <s v="BAND7A"/>
    <s v="ADM"/>
    <s v="Wagner.Moraes@sprint.com"/>
    <s v="Senior Develop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P1017T818"/>
    <s v="SN_P1017T"/>
    <s v="994130521"/>
    <s v="Moral"/>
    <s v="Sherika Alysza"/>
    <s v="X."/>
    <s v="823801016"/>
    <x v="2"/>
    <s v="P3"/>
    <s v="Tower 2"/>
    <x v="5"/>
    <s v="Meredith Leach"/>
    <s v="Lerma Bernal"/>
    <s v="qi639122"/>
    <d v="2018-12-17T00:00:00"/>
    <m/>
    <s v="Sherika Alysza Moral/Philippines/IBM"/>
    <s v="L"/>
    <s v="BAND6G"/>
    <s v="ADM"/>
    <s v="Sherika.Moral@sprint.com"/>
    <s v="Junior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1018M818"/>
    <s v="SN_P1018M"/>
    <s v="994160425"/>
    <s v="Morales"/>
    <s v="Joseph Luis"/>
    <s v="X."/>
    <s v="823800476"/>
    <x v="2"/>
    <s v="P3"/>
    <s v="Tower 2"/>
    <x v="6"/>
    <s v="Asif Islam"/>
    <s v="Wilfredo Dizon"/>
    <s v="rj606119"/>
    <d v="2017-05-15T00:00:00"/>
    <m/>
    <s v="Joseph Luis Morales/Philippines/IBM"/>
    <s v="M"/>
    <s v="BAND6B"/>
    <s v="ADM"/>
    <s v="Joseph.Morales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7902631"/>
    <s v="SN_117902"/>
    <s v="994987971"/>
    <s v="Morette"/>
    <s v="Rodrigo"/>
    <s v="X"/>
    <s v="823770389"/>
    <x v="1"/>
    <s v="P3"/>
    <s v="Tower 2"/>
    <x v="3"/>
    <s v="Randy Schulze"/>
    <s v="Roberto Basting"/>
    <s v="oq929590"/>
    <d v="2016-01-04T00:00:00"/>
    <m/>
    <s v="Rodrigo Morette/Brazil/IBM"/>
    <s v="H"/>
    <s v="BAND6A"/>
    <s v="ADM"/>
    <s v="Rodrigo.Morette@sprint.com"/>
    <s v="Senior Production Support"/>
    <n v="35"/>
    <n v="3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7"/>
    <x v="46"/>
    <n v="0"/>
    <n v="0"/>
    <s v="No"/>
    <s v="No"/>
  </r>
  <r>
    <s v="AVMC3W709"/>
    <s v="SN_AVMC3W"/>
    <s v="994354831"/>
    <s v="Moulali"/>
    <s v="Shaik"/>
    <s v="X"/>
    <s v="823800608"/>
    <x v="0"/>
    <s v="P3"/>
    <s v="Tower 2"/>
    <x v="4"/>
    <s v="Todd Kadlac"/>
    <s v="Pichaimani Balasubramanian"/>
    <s v="et730554"/>
    <d v="2017-08-21T00:00:00"/>
    <m/>
    <s v="Moulali Shaik 97/India/Contr/IBM"/>
    <s v="M"/>
    <s v="CONT12"/>
    <s v="ADM"/>
    <s v="Shaik.Moulali@sprint.com"/>
    <s v="Mid-Level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5549709"/>
    <s v="SN_095549"/>
    <s v="994262569"/>
    <s v="Mudiganti"/>
    <s v="Keerthi"/>
    <s v=""/>
    <s v="823800434"/>
    <x v="3"/>
    <s v="P1"/>
    <s v="Tower 2"/>
    <x v="0"/>
    <s v="Kiran Padmakumar"/>
    <s v="Muqtar Syed"/>
    <s v="bn180662"/>
    <d v="2017-04-27T00:00:00"/>
    <m/>
    <s v="Keerthi Mudiganti/India/IBM"/>
    <s v="M"/>
    <s v="BAND6B"/>
    <s v="ADM"/>
    <s v="Keerthi.Mudiganti@sprint.com"/>
    <s v="Mid-Level Test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C-P5DG897"/>
    <s v="SN_C-P5DG"/>
    <s v="994901594"/>
    <s v="Mukhi"/>
    <s v="Avinash"/>
    <s v="X"/>
    <s v="823801040"/>
    <x v="5"/>
    <s v="SA3"/>
    <s v="Tower 2"/>
    <x v="7"/>
    <s v="Heather Westerfield"/>
    <s v="Heather Westerfield"/>
    <s v="va068109"/>
    <d v="2019-01-14T00:00:00"/>
    <m/>
    <s v="Avinash Mukhi/US/Contr/IBM"/>
    <s v="H"/>
    <s v="CONT14"/>
    <s v="ADM"/>
    <s v="Avinash.Mukhi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348297709"/>
    <s v="SN_348297"/>
    <s v="999734161"/>
    <s v="Mukhopadhyay"/>
    <s v="Ajay"/>
    <s v=""/>
    <s v="823764207"/>
    <x v="0"/>
    <s v="P3"/>
    <s v="Tower 2"/>
    <x v="5"/>
    <s v="Baseem Sayyed"/>
    <s v="Ajay Mukhopadhyay"/>
    <s v="axm4207"/>
    <d v="2005-08-12T00:00:00"/>
    <m/>
    <s v="Ajay Mukhopadhyay/India/IBM"/>
    <s v="H"/>
    <s v="BAND8"/>
    <s v="ADM"/>
    <s v="Ajay.X.Mukhopadhyay@sprint.com"/>
    <s v="Senior Delivery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35510709"/>
    <s v="SN_035510"/>
    <s v="994851053"/>
    <s v="Muninarayanappa"/>
    <s v="Sumithra"/>
    <s v=""/>
    <s v="823800611"/>
    <x v="3"/>
    <s v="P3"/>
    <s v="Tower 2"/>
    <x v="5"/>
    <s v="Robert Wulfert"/>
    <s v="Sajit Sridharan"/>
    <s v="xg415422"/>
    <d v="2017-08-25T00:00:00"/>
    <m/>
    <s v="Sumithra Muninarayanappa/India/IBM"/>
    <s v="H"/>
    <s v="BAND7B"/>
    <s v="ADM"/>
    <s v="Sumithra.Muninarayanappa@sprint.com"/>
    <s v="Senior Delivery Manag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4358V709"/>
    <s v="SN_04358V"/>
    <s v="994467184"/>
    <s v="Muppala"/>
    <s v="Naveen"/>
    <s v="K"/>
    <s v="823800776"/>
    <x v="0"/>
    <s v="P3"/>
    <s v="Tower 2"/>
    <x v="1"/>
    <s v="Clint Cordry"/>
    <s v="Sudheer Ayuthu"/>
    <s v="uy330971"/>
    <d v="2018-02-01T00:00:00"/>
    <m/>
    <s v="Naveen K Muppala/India/IBM"/>
    <s v="H"/>
    <s v="BAND7A"/>
    <s v="ADM"/>
    <s v="Naveen.Muppala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146J709"/>
    <s v="SN_05146J"/>
    <s v="999419680"/>
    <s v="Muraleedharan"/>
    <s v="Bindya"/>
    <s v="X"/>
    <s v="823769934"/>
    <x v="0"/>
    <s v="P3"/>
    <s v="Tower 2"/>
    <x v="2"/>
    <s v="Dale Gentry"/>
    <s v="Lakshmi Radhakrishnakaimal"/>
    <s v="qe756352"/>
    <d v="2015-01-27T00:00:00"/>
    <m/>
    <s v="Bindya Muraleedharan/India/IBM"/>
    <s v="H"/>
    <s v="BAND7A"/>
    <s v="ADM"/>
    <s v="Bindya.Muraleedharan@sprint.com"/>
    <s v="Senior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5209Y709"/>
    <s v="SN_05209Y"/>
    <s v="994867615"/>
    <s v="Muruganandam"/>
    <s v="Mahalakshmi"/>
    <s v="X"/>
    <s v="823800534"/>
    <x v="0"/>
    <s v="P3"/>
    <s v="Tower 2"/>
    <x v="6"/>
    <s v="Asif Islam"/>
    <s v="Udaya Rao"/>
    <s v="dv908630"/>
    <d v="2017-06-28T00:00:00"/>
    <m/>
    <s v="Mahalakshmi M12/India/IBM"/>
    <s v="H"/>
    <s v="BAND7B"/>
    <s v="ADM"/>
    <s v="Mahalakshmi.Muruganandam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423G709"/>
    <s v="SN_08423G"/>
    <s v="994287264"/>
    <s v="Murugesan"/>
    <s v="Karthiga"/>
    <s v="X"/>
    <s v="823801068"/>
    <x v="0"/>
    <s v="P1"/>
    <s v="Tower 2"/>
    <x v="3"/>
    <s v="Randy Schulze"/>
    <s v="Muqtar Syed"/>
    <s v="va519245"/>
    <d v="2019-02-18T00:00:00"/>
    <m/>
    <s v="Karthiga M1/India/IBM"/>
    <s v="H"/>
    <s v="BAND6B"/>
    <s v="ADM"/>
    <s v="Karthiga.Murugesan@sprint.com"/>
    <s v="Senior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102060818"/>
    <s v="SN_102060"/>
    <s v="994249098"/>
    <s v="Mutuc"/>
    <s v="Angela"/>
    <s v=""/>
    <s v="823770238"/>
    <x v="2"/>
    <s v="P3"/>
    <s v="Tower 2"/>
    <x v="6"/>
    <s v="Asif Islam"/>
    <s v="Wilfredo Dizon"/>
    <s v="oy423696"/>
    <d v="2015-06-29T00:00:00"/>
    <m/>
    <s v="Angela E Mutuc/Philippines/IBM"/>
    <s v="H"/>
    <s v="BAND6B"/>
    <s v="ADM"/>
    <s v="Angela.Mutuc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X91875818"/>
    <s v="SN_X91875"/>
    <s v="994225402"/>
    <s v="Mutuc"/>
    <s v="Julynie"/>
    <s v="X"/>
    <s v="823768338"/>
    <x v="2"/>
    <s v="P3"/>
    <s v="Tower 2"/>
    <x v="5"/>
    <s v="Robert Wulfert"/>
    <s v="Hanika Fernandez"/>
    <s v="rb014760"/>
    <d v="2012-06-04T00:00:00"/>
    <m/>
    <s v="Julynie I Mutuc/Philippines/IBM"/>
    <s v="H"/>
    <s v="BAND7A"/>
    <s v="ADM"/>
    <s v="Julynie.Mutuc@sprint.com"/>
    <s v="Senior Tester"/>
    <n v="32"/>
    <n v="40"/>
    <n v="-8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"/>
    <n v="0"/>
    <n v="-8"/>
    <s v="Yes"/>
    <s v="No"/>
  </r>
  <r>
    <s v="027962709"/>
    <s v="SN_027962"/>
    <s v="994371824"/>
    <s v="Mysore"/>
    <s v="Sreevara"/>
    <s v="N"/>
    <s v="823767273"/>
    <x v="0"/>
    <s v="P3"/>
    <s v="Tower 2"/>
    <x v="6"/>
    <s v="Asif Islam"/>
    <s v="Udaya Rao"/>
    <s v="jg797020"/>
    <d v="2010-08-02T00:00:00"/>
    <m/>
    <s v="Sreevara Mysore/India/IBM"/>
    <s v="H"/>
    <s v="BAND7A"/>
    <s v="ADM"/>
    <s v="Sreevara.Mysore@sprint.com"/>
    <s v="Senior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5437J709"/>
    <s v="SN_05437J"/>
    <s v="994432242"/>
    <s v="N C"/>
    <s v="Prathibha"/>
    <s v=""/>
    <s v="823770245"/>
    <x v="0"/>
    <s v="P3"/>
    <s v="Tower 2"/>
    <x v="2"/>
    <s v="Mohan Kaushik"/>
    <s v="Saswat Mishra"/>
    <s v="rc044489"/>
    <d v="2015-06-29T00:00:00"/>
    <m/>
    <s v="Prathibha Nc/India/IBM"/>
    <s v="M"/>
    <s v="BAND6B"/>
    <s v="ADM"/>
    <s v="Prathibha.NC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349F709"/>
    <s v="SN_08349F"/>
    <s v="999419875"/>
    <s v="N K"/>
    <s v="Ramesh Babu"/>
    <s v="X"/>
    <s v="823769786"/>
    <x v="0"/>
    <s v="P3"/>
    <s v="Tower 2"/>
    <x v="2"/>
    <s v="Dale Gentry"/>
    <s v="Lakshmi Radhakrishnakaimal"/>
    <s v="xu066569"/>
    <d v="2014-12-17T00:00:00"/>
    <m/>
    <s v="Ramesh Nk Babu/India/IBM"/>
    <s v="H"/>
    <s v="BAND7B"/>
    <s v="ADM"/>
    <s v="Rameshbabu.Nk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28C2709"/>
    <s v="SN_0128C2"/>
    <s v="994608024"/>
    <s v="Nag"/>
    <s v="Amal"/>
    <s v="X"/>
    <s v="823800276"/>
    <x v="0"/>
    <s v="P1"/>
    <s v="Tower 2"/>
    <x v="0"/>
    <s v="Kiran Padmakumar"/>
    <s v="Muqtar Syed"/>
    <s v="zv972231"/>
    <d v="2016-11-15T00:00:00"/>
    <m/>
    <s v="Amal Nag07/India/IBM"/>
    <s v="H"/>
    <s v="BAND7B"/>
    <s v="ADM"/>
    <s v="Amal.Nag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564U709"/>
    <s v="SN_03564U"/>
    <s v="994393297"/>
    <s v="Nagaragiri"/>
    <s v="Vanipratyusha"/>
    <s v="X"/>
    <s v="823800416"/>
    <x v="0"/>
    <s v="P1"/>
    <s v="Tower 2"/>
    <x v="0"/>
    <s v="Kiran Padmakumar"/>
    <s v="Muqtar Syed"/>
    <s v="tr277397"/>
    <d v="2017-04-10T00:00:00"/>
    <m/>
    <s v="Vani P Nagaragiri/India/IBM"/>
    <s v="H"/>
    <s v="BAND7A"/>
    <s v="ADM"/>
    <s v="Vanipratyusha.Nagaragiri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132R709"/>
    <s v="SN_03132R"/>
    <s v="994710835"/>
    <s v="Naik"/>
    <s v="Ameya"/>
    <s v="V"/>
    <s v="823768424"/>
    <x v="0"/>
    <s v="P1"/>
    <s v="Tower 2"/>
    <x v="2"/>
    <s v="Dale Gentry"/>
    <s v="Lakshmi Radhakrishnakaimal"/>
    <s v="zp210152"/>
    <d v="2012-07-25T00:00:00"/>
    <m/>
    <s v="Ameya Naik/India/IBM"/>
    <s v="H"/>
    <s v="BAND7B"/>
    <s v="ADM"/>
    <s v="Ameya.Naik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311D709"/>
    <s v="SN_09311D"/>
    <s v="994417169"/>
    <s v="Nair"/>
    <s v="Anand"/>
    <s v="R"/>
    <s v="823769215"/>
    <x v="0"/>
    <s v="P1"/>
    <s v="Tower 2"/>
    <x v="0"/>
    <s v="Kiran Padmakumar"/>
    <s v="Muqtar Syed"/>
    <s v="fg360063"/>
    <d v="2014-03-13T00:00:00"/>
    <m/>
    <s v="Anand R Nair/India/IBM"/>
    <s v="M"/>
    <s v="BAND7A"/>
    <s v="ADM"/>
    <s v="Anand.Nair@sprint.com"/>
    <s v="Mid-Level Developer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051947709"/>
    <s v="SN_051947"/>
    <s v="994698665"/>
    <s v="Nair"/>
    <s v="Suresh"/>
    <s v="K"/>
    <s v="823801111"/>
    <x v="0"/>
    <s v="P1"/>
    <s v="Tower 2"/>
    <x v="0"/>
    <s v="Kiran Padmakumar"/>
    <s v="Muqtar Syed"/>
    <s v="tz847017"/>
    <d v="2019-04-24T00:00:00"/>
    <m/>
    <s v="Suresh Kadavath/India/IBM"/>
    <s v="H"/>
    <s v="BAND8"/>
    <s v="ADM"/>
    <s v="Suresh.Nair@sprint.com"/>
    <s v="Senior Delivery Manager"/>
    <n v="67"/>
    <n v="6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9"/>
    <x v="48"/>
    <n v="0"/>
    <n v="0"/>
    <s v="No"/>
    <s v="No"/>
  </r>
  <r>
    <s v="09899R709"/>
    <s v="SN_09899R"/>
    <s v="994726605"/>
    <s v="Nallabothula"/>
    <s v="Vani"/>
    <s v="X"/>
    <s v="823800065"/>
    <x v="0"/>
    <s v="P1"/>
    <s v="Tower 2"/>
    <x v="0"/>
    <s v="Kiran Padmakumar"/>
    <s v="Muqtar Syed"/>
    <s v="gc553170"/>
    <d v="2016-06-27T00:00:00"/>
    <m/>
    <s v="Vani N011/India/IBM"/>
    <s v="L"/>
    <s v="BAND6B"/>
    <s v="ADM"/>
    <s v="Vani.Nallabothula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64G9709"/>
    <s v="SN_0564G9"/>
    <s v="994660992"/>
    <s v="Nallam"/>
    <s v="Jaganmohan"/>
    <s v="X"/>
    <s v="823801049"/>
    <x v="0"/>
    <s v="P3"/>
    <s v="Tower 2"/>
    <x v="6"/>
    <s v="Asif Islam"/>
    <s v="Udaya Rao"/>
    <s v="yc739232"/>
    <d v="2019-01-16T00:00:00"/>
    <m/>
    <s v="Jaganmohan Nallam12/India/IBM"/>
    <s v="H"/>
    <s v="BAND6B"/>
    <s v="ADM"/>
    <s v="Jaganmohan.Nallam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896709"/>
    <s v="SN_000896"/>
    <s v="994900722"/>
    <s v="Namasivayam"/>
    <s v="Premkumar"/>
    <s v=""/>
    <s v="823800599"/>
    <x v="3"/>
    <s v="SA3"/>
    <s v="Tower 2"/>
    <x v="2"/>
    <s v="Mohan Kaushik"/>
    <s v="Saswat Mishra"/>
    <s v="my802683"/>
    <d v="2017-08-14T00:00:00"/>
    <m/>
    <s v="Premkumar Namasivayam/India/IBM"/>
    <s v="H"/>
    <s v="BAND7B"/>
    <s v="ADM"/>
    <s v="Premkumar.Namasivayam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69C709"/>
    <s v="SN_00169C"/>
    <s v="994849124"/>
    <s v="Nampally"/>
    <s v="Murali"/>
    <s v="X"/>
    <s v="823768198"/>
    <x v="0"/>
    <s v="P3"/>
    <s v="Tower 2"/>
    <x v="5"/>
    <s v="Baseem Sayyed"/>
    <s v="Ajay Mukhopadhyay"/>
    <s v="mw971764"/>
    <d v="2012-03-01T00:00:00"/>
    <m/>
    <s v="Murali Nampally/India/IBM"/>
    <s v="H"/>
    <s v="BAND7A"/>
    <s v="ADM"/>
    <s v="Murali.Nampally@sprint.com"/>
    <s v="Senior Developer"/>
    <n v="30"/>
    <n v="3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0"/>
    <x v="49"/>
    <n v="0"/>
    <n v="0"/>
    <s v="No"/>
    <s v="No"/>
  </r>
  <r>
    <s v="AVLXNX709"/>
    <s v="SN_AVLXNX"/>
    <s v="994204797"/>
    <s v="Nanda"/>
    <s v="Jyoti"/>
    <s v="Prakash"/>
    <s v="823800512"/>
    <x v="0"/>
    <s v="P3"/>
    <s v="Tower 2"/>
    <x v="1"/>
    <s v="Clint Cordry"/>
    <s v="Sunil Brahma"/>
    <s v="az911232"/>
    <d v="2017-06-05T00:00:00"/>
    <m/>
    <s v="Jyoti Prakash Nanda23/India/Contr/IBM"/>
    <s v="M"/>
    <s v="CONT12"/>
    <s v="ADM"/>
    <s v="Jyoti.Nand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814V709"/>
    <s v="SN_04814V"/>
    <s v="994677167"/>
    <s v="Narra"/>
    <s v="Jyothi"/>
    <s v="X"/>
    <s v="823801285"/>
    <x v="0"/>
    <s v="P3"/>
    <s v="Tower 2"/>
    <x v="1"/>
    <s v="Clint Cordry"/>
    <s v="Sudheer Ayuthu"/>
    <s v="ii708064"/>
    <d v="2019-10-29T00:00:00"/>
    <m/>
    <s v="Jyothi Narra/India/IBM"/>
    <s v="M"/>
    <s v="BAND6B"/>
    <s v="ADM"/>
    <s v="Jyothi.Narra@sprint.com"/>
    <s v="Mid-Level Configuration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47468818"/>
    <s v="SN_147468"/>
    <s v="994720932"/>
    <s v="Natividad"/>
    <s v="Mharion"/>
    <s v="R"/>
    <s v="823770161"/>
    <x v="2"/>
    <s v="P1"/>
    <s v="Tower 2"/>
    <x v="3"/>
    <s v="Randy Schulze"/>
    <s v="Arrian Ordonez"/>
    <s v="bc547406"/>
    <d v="2015-05-05T00:00:00"/>
    <m/>
    <s v="Mharion Natividad/Philippines/IBM"/>
    <s v="M"/>
    <s v="BAND6B"/>
    <s v="ADM"/>
    <s v="mharion.natividad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D1541897"/>
    <s v="SN_0D1541"/>
    <s v="994012714"/>
    <s v="Naturman"/>
    <s v="Robyn (Cohen)"/>
    <s v=""/>
    <s v="0000D1541"/>
    <x v="4"/>
    <s v="SA3"/>
    <s v="Tower 2"/>
    <x v="3"/>
    <s v="Greg Toon"/>
    <s v="Greg Toon"/>
    <s v="zd983759"/>
    <d v="2004-09-16T00:00:00"/>
    <m/>
    <s v="Robyn Cohen/Atlanta/IBM"/>
    <s v="M"/>
    <s v="BAND8"/>
    <s v="IVR"/>
    <s v="Robyn.Cohen@sprint.com"/>
    <s v="Mid-Level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996818"/>
    <s v="SN_147996"/>
    <s v="994366752"/>
    <s v="Navarro"/>
    <s v="William"/>
    <s v="I"/>
    <s v="823769495"/>
    <x v="2"/>
    <s v="P3"/>
    <s v="Tower 2"/>
    <x v="4"/>
    <s v="Todd Kadlac"/>
    <s v="William Navarro"/>
    <s v="xp180496"/>
    <d v="2014-09-15T00:00:00"/>
    <m/>
    <s v="William Navarro/Philippines/IBM"/>
    <s v="H"/>
    <s v="BAND7B"/>
    <s v="ADM"/>
    <s v="William.Navarro@sprint.com"/>
    <s v="Senior Delivery Manager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AVM7B7709"/>
    <s v="SN_AVM7B7"/>
    <s v="994694682"/>
    <s v="Navi"/>
    <s v="Vidyashri"/>
    <s v="X"/>
    <s v="823800564"/>
    <x v="0"/>
    <s v="P3"/>
    <s v="Tower 2"/>
    <x v="2"/>
    <s v="Mohan Kaushik"/>
    <s v="Saswat Mishra"/>
    <s v="sf398480"/>
    <d v="2017-07-25T00:00:00"/>
    <m/>
    <s v="Vidyashri Navi03/India/Contr/IBM"/>
    <s v="M"/>
    <s v="CONT12"/>
    <s v="ADM"/>
    <s v="Vidyashri.Navi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046E709"/>
    <s v="SN_03046E"/>
    <s v="994563734"/>
    <s v="Nayak"/>
    <s v="Van"/>
    <s v="D"/>
    <s v="823800982"/>
    <x v="3"/>
    <s v="P1"/>
    <s v="Tower 2"/>
    <x v="3"/>
    <s v="Randy Schulze"/>
    <s v="Muqtar Syed"/>
    <s v="jd997536"/>
    <d v="2018-11-05T00:00:00"/>
    <m/>
    <s v="Van D Nayak1/India/IBM"/>
    <s v="H"/>
    <s v="BAND7B"/>
    <s v="ADM"/>
    <s v="Van.Nayak@sprint.com"/>
    <s v="Senior Project Manager"/>
    <n v="60"/>
    <n v="6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5"/>
    <x v="25"/>
    <n v="0"/>
    <n v="0"/>
    <s v="No"/>
    <s v="No"/>
  </r>
  <r>
    <s v="120732631"/>
    <s v="SN_120732"/>
    <s v="994462775"/>
    <s v="Nery"/>
    <s v="Wesley"/>
    <s v=""/>
    <s v="823767551"/>
    <x v="1"/>
    <s v="P3"/>
    <s v="Tower 2"/>
    <x v="1"/>
    <s v="Clint Cordry"/>
    <s v="Marcelo Scarazzatti"/>
    <s v="fi359974"/>
    <d v="2011-01-12T00:00:00"/>
    <m/>
    <s v="Wesley Nery/Brazil/Contr/IBM"/>
    <s v="H"/>
    <s v="BAND6B"/>
    <s v="ADM"/>
    <s v="Wesley.Nery@sprint.com"/>
    <s v="Senior Production Support"/>
    <n v="62"/>
    <n v="6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7"/>
    <x v="26"/>
    <n v="0"/>
    <n v="0"/>
    <s v="No"/>
    <s v="No"/>
  </r>
  <r>
    <s v="122530631"/>
    <s v="SN_122530"/>
    <s v="994847657"/>
    <s v="Neto"/>
    <s v="Vicente"/>
    <s v="S"/>
    <s v="823770302"/>
    <x v="1"/>
    <s v="P3"/>
    <s v="Tower 2"/>
    <x v="4"/>
    <s v="Todd Kadlac"/>
    <s v="Carlos Monteiro"/>
    <s v="tp557822"/>
    <d v="2015-08-31T00:00:00"/>
    <m/>
    <s v="Vicente de Souza Neto/Brazil/IBM"/>
    <s v="H"/>
    <s v="BAND6A"/>
    <s v="ADM"/>
    <s v="Vicente.Neto@sprint.com"/>
    <s v="Senior Lead DBA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P10191818"/>
    <s v="SN_P10191"/>
    <s v="994514414"/>
    <s v="Niere"/>
    <s v="Carlo Angelo"/>
    <s v="X."/>
    <s v="823801052"/>
    <x v="2"/>
    <s v="P1"/>
    <s v="Tower 2"/>
    <x v="3"/>
    <s v="Randy Schulze"/>
    <s v="Arrian Ordonez"/>
    <s v="yn461354"/>
    <d v="2019-01-21T00:00:00"/>
    <m/>
    <s v="Carlo Angelo Niere/Philippines/IBM"/>
    <s v="L"/>
    <s v="BAND6A"/>
    <s v="ADM"/>
    <s v="Carlo.Niere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3626631"/>
    <s v="SN_113626"/>
    <s v="994799396"/>
    <s v="Nogueira"/>
    <s v="Lucas"/>
    <s v="C"/>
    <s v="823769689"/>
    <x v="1"/>
    <s v="P3"/>
    <s v="Tower 2"/>
    <x v="6"/>
    <s v="Asif Islam"/>
    <s v="Marcelo Scarazzatti"/>
    <s v="th905835"/>
    <d v="2014-11-10T00:00:00"/>
    <m/>
    <s v="Lucas Nogueira/Brazil/IBM"/>
    <s v="M"/>
    <s v="BAND6A"/>
    <s v="ADM"/>
    <s v="Lucas.Nogueira@sprint.com"/>
    <s v="Mid-Level Configuration Manag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20505631"/>
    <s v="SN_120505"/>
    <s v="994343558"/>
    <s v="Noleto"/>
    <s v="Fernanda"/>
    <s v="AFAZ"/>
    <s v="823768953"/>
    <x v="1"/>
    <s v="P1"/>
    <s v="Tower 2"/>
    <x v="0"/>
    <s v="Kiran Padmakumar"/>
    <s v="Thiago Lucas"/>
    <s v="ec962700"/>
    <d v="2013-09-09T00:00:00"/>
    <m/>
    <s v="Fernanda Afaz Noleto/Brazil/IBM"/>
    <s v="H"/>
    <s v="BAND6B"/>
    <s v="ADM"/>
    <s v="Fernanda.Noleto@sprint.com"/>
    <s v="Senior Test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00AJE709"/>
    <s v="SN_000AJE"/>
    <s v="994456129"/>
    <s v="Noupada"/>
    <s v="Rahul"/>
    <s v="Achary"/>
    <s v="823801116"/>
    <x v="0"/>
    <s v="P3"/>
    <s v="Tower 2"/>
    <x v="1"/>
    <s v="Clint Cordry"/>
    <s v="Sudheer Kurelli"/>
    <s v="ca955049"/>
    <d v="2019-05-06T00:00:00"/>
    <m/>
    <s v="Noupada Achary/India/IBM"/>
    <s v="M"/>
    <s v="BAND7A"/>
    <s v="ADM"/>
    <s v="Rahul.Noupada@sprint.com"/>
    <s v="Mid-Level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27442897"/>
    <s v="SN_427442"/>
    <s v="994360045"/>
    <s v="Nowlin"/>
    <s v="William"/>
    <s v=""/>
    <s v="823800374"/>
    <x v="4"/>
    <s v="SA3"/>
    <s v="Tower 2"/>
    <x v="4"/>
    <s v="Todd Kadlac"/>
    <s v="Todd Kadlac"/>
    <s v="tc702075"/>
    <d v="2017-03-03T00:00:00"/>
    <m/>
    <s v="William Nowlin/Kansas City/IBM"/>
    <s v="H"/>
    <s v="BAND8"/>
    <s v="ADM"/>
    <s v="William.Nowlin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271X709"/>
    <s v="SN_02271X"/>
    <s v="994751700"/>
    <s v="Ns"/>
    <s v="Karthik"/>
    <s v="X"/>
    <s v="823769719"/>
    <x v="0"/>
    <s v="P1"/>
    <s v="Tower 2"/>
    <x v="0"/>
    <s v="Kiran Padmakumar"/>
    <s v="Muqtar Syed"/>
    <s v="rz475560"/>
    <d v="2014-11-18T00:00:00"/>
    <m/>
    <s v="Karthik Ns/India/IBM"/>
    <s v="H"/>
    <s v="BAND6B"/>
    <s v="ADM"/>
    <s v="Karthik.Ns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B4818"/>
    <s v="SN_P100B4"/>
    <s v="994589720"/>
    <s v="Nucom"/>
    <s v="Khatrina Alizon"/>
    <s v="M"/>
    <s v="823800235"/>
    <x v="2"/>
    <s v="P1"/>
    <s v="Tower 2"/>
    <x v="0"/>
    <s v="Kiran Padmakumar"/>
    <s v="Danilo Estoquia"/>
    <s v="pm921348"/>
    <d v="2016-10-18T00:00:00"/>
    <m/>
    <s v="Nucom Khatrina Alizon/Philippines/IBM"/>
    <s v="L"/>
    <s v="BAND6A"/>
    <s v="ADM"/>
    <s v="Khatrinaalizon.Nucom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080818"/>
    <s v="SN_P00080"/>
    <s v="999406453"/>
    <s v="Nulud"/>
    <s v="Jerine"/>
    <s v="M"/>
    <s v="823769907"/>
    <x v="2"/>
    <s v="P3"/>
    <s v="Tower 2"/>
    <x v="1"/>
    <s v="Clint Cordry"/>
    <s v="Wilfredo Dizon"/>
    <s v="xy483964"/>
    <d v="2015-01-16T00:00:00"/>
    <m/>
    <s v="Jerine M Nulud/Philippines/IBM"/>
    <s v="H"/>
    <s v="BAND6B"/>
    <s v="ADM"/>
    <s v="Jerine.Nulud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4184818"/>
    <s v="SN_124184"/>
    <s v="994970518"/>
    <s v="O"/>
    <s v="Jared Christopher"/>
    <s v="A"/>
    <s v="823768594"/>
    <x v="2"/>
    <s v="P1"/>
    <s v="Tower 2"/>
    <x v="3"/>
    <s v="Randy Schulze"/>
    <s v="Arrian Ordonez"/>
    <s v="fr552056"/>
    <d v="2012-12-11T00:00:00"/>
    <m/>
    <s v="Jared Christopher A O/Philippines/IBM"/>
    <s v="M"/>
    <s v="BAND6B"/>
    <s v="ADM"/>
    <s v="Jaredchristopher.O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3765818"/>
    <s v="SN_123765"/>
    <s v="994656264"/>
    <s v="Octavo"/>
    <s v="Joanne"/>
    <s v="M."/>
    <s v="823801243"/>
    <x v="2"/>
    <s v="P3"/>
    <s v="Tower 2"/>
    <x v="6"/>
    <s v="Asif Islam"/>
    <s v="Wilfredo Dizon"/>
    <s v="ch614691"/>
    <d v="2019-09-02T00:00:00"/>
    <m/>
    <s v="Joanne Octavo/Philippines/IBM"/>
    <s v="H"/>
    <s v="BAND7A"/>
    <s v="ADM"/>
    <s v="Joanne.Octavo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9A4822897"/>
    <s v="SN_9A4822"/>
    <s v="994418314"/>
    <s v="Okeefe"/>
    <s v="Gerald"/>
    <s v="V"/>
    <s v="823720036"/>
    <x v="4"/>
    <s v="P1"/>
    <s v="Tower 2"/>
    <x v="2"/>
    <s v="Dale Gentry"/>
    <s v="Dale Gentry"/>
    <s v="fg799008"/>
    <d v="2003-12-28T00:00:00"/>
    <m/>
    <s v="Jerry Okeefe/Kansas City/IBM"/>
    <s v="H"/>
    <s v="BAND8"/>
    <s v="ADM"/>
    <s v="Jerry.Okeefe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3747631"/>
    <s v="SN_123747"/>
    <s v="994629938"/>
    <s v="Oliveira"/>
    <s v="Danilo"/>
    <s v="M"/>
    <s v="823766589"/>
    <x v="1"/>
    <s v="P3"/>
    <s v="Tower 2"/>
    <x v="6"/>
    <s v="Asif Islam"/>
    <s v="Marcelo Scarazzatti"/>
    <s v="er791789"/>
    <d v="2009-06-01T00:00:00"/>
    <m/>
    <s v="Danilo Massaro de Oliveira/Brazil/Contr/IBM"/>
    <s v="H"/>
    <s v="BAND6B"/>
    <s v="ADM"/>
    <s v="Danilo.Oliveira@sprint.com"/>
    <s v="Senior Configuration Manager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079983631"/>
    <s v="SN_079983"/>
    <s v="994218470"/>
    <s v="Oliveira"/>
    <s v="Michael"/>
    <s v="Edward"/>
    <s v="823801193"/>
    <x v="1"/>
    <s v="P3"/>
    <s v="Tower 2"/>
    <x v="4"/>
    <s v="Todd Kadlac"/>
    <s v="Carlos Monteiro"/>
    <s v="lm248896"/>
    <d v="2019-07-04T00:00:00"/>
    <m/>
    <s v="Michael Oliveira1/Brazil/IBM"/>
    <s v="H"/>
    <s v="BAND6B"/>
    <s v="ADM"/>
    <s v="Michael.Edward@sprint.com"/>
    <s v="Senior Lead DBA"/>
    <s v="0"/>
    <n v="41"/>
    <n v="-41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11"/>
    <n v="0"/>
    <n v="-41"/>
    <s v="Yes"/>
    <s v="No"/>
  </r>
  <r>
    <s v="079458631"/>
    <s v="SN_079458"/>
    <s v="994947342"/>
    <s v="Oliveira"/>
    <s v="Rafael"/>
    <s v="P"/>
    <s v="823801167"/>
    <x v="1"/>
    <s v="P3"/>
    <s v="Tower 2"/>
    <x v="5"/>
    <s v="Robert Wulfert"/>
    <s v="Roberto Basting"/>
    <s v="zu938351"/>
    <d v="2019-06-11T00:00:00"/>
    <m/>
    <s v="Rafael Paiva de Oliveira/Brazil/IBM"/>
    <s v="H"/>
    <s v="BAND6B"/>
    <s v="ADM"/>
    <s v="Rafael.Oliveir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0742631"/>
    <s v="SN_080742"/>
    <s v="994432427"/>
    <s v="Oliveira"/>
    <s v="Vinicius"/>
    <s v="D"/>
    <s v="823770144"/>
    <x v="1"/>
    <s v="P3"/>
    <s v="Tower 2"/>
    <x v="6"/>
    <s v="Asif Islam"/>
    <s v="Marcos Gialdi"/>
    <s v="pw313223"/>
    <d v="2015-05-18T00:00:00"/>
    <m/>
    <s v="Vinicius Dias Oliveira1/Brazil/IBM"/>
    <s v="H"/>
    <s v="BAND7A"/>
    <s v="ADM"/>
    <s v="Vinicius.Oliveir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I3818"/>
    <s v="SN_P101I3"/>
    <s v="994927303"/>
    <s v="Ona"/>
    <s v="Christian Gerone"/>
    <s v="X."/>
    <s v="823801212"/>
    <x v="2"/>
    <s v="P3"/>
    <s v="Tower 2"/>
    <x v="2"/>
    <s v="Dale Gentry"/>
    <s v="William Navarro"/>
    <s v="iw822517"/>
    <d v="2019-07-22T00:00:00"/>
    <m/>
    <s v="Christian Gerone Ona/Philippines/IBM"/>
    <s v="L"/>
    <s v="BAND6A"/>
    <s v="ADM"/>
    <s v="Christiangerone.Ona@sprint.com"/>
    <s v="Junior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13211818"/>
    <s v="SN_113211"/>
    <s v="994514093"/>
    <s v="Ordonez"/>
    <s v="Arrian"/>
    <s v="FERRIC"/>
    <s v="823768037"/>
    <x v="2"/>
    <s v="P1"/>
    <s v="Tower 2"/>
    <x v="3"/>
    <s v="Randy Schulze"/>
    <s v="Arrian Ordonez"/>
    <s v="md624113"/>
    <d v="2011-09-21T00:00:00"/>
    <m/>
    <s v="Arrian Ferric C Ordonez/Philippines/IBM"/>
    <s v="H"/>
    <s v="BAND7B"/>
    <s v="ADM"/>
    <s v="Arrian.Ordonez@sprint.com"/>
    <s v="Senior Project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13298818"/>
    <s v="SN_113298"/>
    <s v="994069188"/>
    <s v="Ortaleza"/>
    <s v="Melvin Joey"/>
    <s v="X"/>
    <s v="823768087"/>
    <x v="2"/>
    <s v="P3"/>
    <s v="Tower 2"/>
    <x v="4"/>
    <s v="Todd Kadlac"/>
    <s v="William Navarro"/>
    <s v="vk484902"/>
    <d v="2011-11-09T00:00:00"/>
    <m/>
    <s v="Melvin Joey T Ortaleza/Philippines/IBM"/>
    <s v="H"/>
    <s v="BAND7B"/>
    <s v="ADM"/>
    <s v="Melvinjoey.Ortaleza@sprint.com"/>
    <s v="Senior Lead DBA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147693818"/>
    <s v="SN_147693"/>
    <s v="994662081"/>
    <s v="Ortiz"/>
    <s v="Nizza Marie"/>
    <s v="X"/>
    <s v="823769649"/>
    <x v="2"/>
    <s v="P1"/>
    <s v="Tower 2"/>
    <x v="0"/>
    <s v="Kiran Padmakumar"/>
    <s v="Danilo Estoquia"/>
    <s v="tx274586"/>
    <d v="2014-10-20T00:00:00"/>
    <m/>
    <s v="Nizza Marie Ortiz/Philippines/IBM"/>
    <s v="M"/>
    <s v="BAND6B"/>
    <s v="ADM"/>
    <s v="Nizzamarie.Ortiz@sprint.com"/>
    <s v="Mid-Level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09617E709"/>
    <s v="SN_09617E"/>
    <s v="994074801"/>
    <s v="P C"/>
    <s v="Premith"/>
    <s v="X"/>
    <s v="823800484"/>
    <x v="0"/>
    <s v="P1"/>
    <s v="Tower 2"/>
    <x v="0"/>
    <s v="Kiran Padmakumar"/>
    <s v="Muqtar Syed"/>
    <s v="nc240553"/>
    <d v="2017-05-15T00:00:00"/>
    <m/>
    <s v="Premith Pc/India/IBM"/>
    <s v="L"/>
    <s v="BAND6A"/>
    <s v="ADM"/>
    <s v="Premith.Pc@sprint.com"/>
    <s v="Mid-Level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9895H709"/>
    <s v="SN_09895H"/>
    <s v="994012967"/>
    <s v="P"/>
    <s v="Padmavathy"/>
    <s v="X"/>
    <s v="823769259"/>
    <x v="0"/>
    <s v="P3"/>
    <s v="Tower 2"/>
    <x v="2"/>
    <s v="Mohan Kaushik"/>
    <s v="Saswat Mishra"/>
    <s v="uc698924"/>
    <d v="2014-04-23T00:00:00"/>
    <m/>
    <s v="Padmavathy P3/India/IBM"/>
    <s v="M"/>
    <s v="BAND6B"/>
    <s v="ADM"/>
    <s v="Padmavathy.P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JL61709"/>
    <s v="SN_AVJL61"/>
    <s v="994910097"/>
    <s v="P"/>
    <s v="Pavankumar"/>
    <s v="X"/>
    <s v="823769085"/>
    <x v="0"/>
    <s v="P3"/>
    <s v="Tower 2"/>
    <x v="5"/>
    <s v="Meredith Leach"/>
    <s v="Sajit Sridharan"/>
    <s v="pw406464"/>
    <d v="2013-11-25T00:00:00"/>
    <m/>
    <s v="Pavan Kumar Poola 14/India/Contr/IBM"/>
    <s v="H"/>
    <s v="CONT12"/>
    <s v="ADM"/>
    <s v="Pavankumar.P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5H818"/>
    <s v="SN_P1005H"/>
    <s v="994661861"/>
    <s v="Padayao"/>
    <s v="Jestoni"/>
    <s v="A"/>
    <s v="823799926"/>
    <x v="2"/>
    <s v="P3"/>
    <s v="Tower 2"/>
    <x v="3"/>
    <s v="Greg Toon"/>
    <s v="Danilo Estoquia"/>
    <s v="yx258664"/>
    <d v="2016-04-27T00:00:00"/>
    <m/>
    <s v="Jestoni Padayao/Philippines/IBM"/>
    <s v="H"/>
    <s v="BAND7A"/>
    <s v="IVR"/>
    <s v="Jestoni.Padayao@sprint.com"/>
    <s v="Senior Production Suppor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147399818"/>
    <s v="SN_147399"/>
    <s v="994523632"/>
    <s v="Paderon"/>
    <s v="Michael Mark"/>
    <s v="C."/>
    <s v="823800470"/>
    <x v="2"/>
    <s v="P3"/>
    <s v="Tower 2"/>
    <x v="5"/>
    <s v="Robert Wulfert"/>
    <s v="Hanika Fernandez"/>
    <s v="ca105096"/>
    <d v="2017-05-11T00:00:00"/>
    <m/>
    <s v="Michael Mark Paderon/Philippines/IBM"/>
    <s v="M"/>
    <s v="BAND6A"/>
    <s v="ADM"/>
    <s v="Michaelmark.Paderon@sprint.com"/>
    <s v="Mid-Level Production Support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148220818"/>
    <s v="SN_148220"/>
    <s v="994353383"/>
    <s v="Padilla"/>
    <s v="Vernie"/>
    <s v="X"/>
    <s v="823769095"/>
    <x v="2"/>
    <s v="P3"/>
    <s v="Tower 2"/>
    <x v="2"/>
    <s v="Dale Gentry"/>
    <s v="William Navarro"/>
    <s v="xa870161"/>
    <d v="2013-12-02T00:00:00"/>
    <m/>
    <s v="Vernie Padilla/Philippines/IBM"/>
    <s v="H"/>
    <s v="BAND6B"/>
    <s v="ADM"/>
    <s v="Vernie.Padill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09949709"/>
    <s v="SN_109949"/>
    <s v="999651306"/>
    <s v="Padmakumar"/>
    <s v="Kiran"/>
    <s v="Krishnan"/>
    <s v="823765392"/>
    <x v="3"/>
    <s v="P1"/>
    <s v="Tower 2"/>
    <x v="0"/>
    <s v="Kiran Padmakumar"/>
    <s v="Muqtar Syed"/>
    <s v="ki651306"/>
    <d v="2007-06-26T00:00:00"/>
    <m/>
    <s v="Kiran K Padmakumar/India/IBM"/>
    <s v="H"/>
    <s v="BAND8"/>
    <s v="ADM"/>
    <s v="Kirankrishnan.Padmakumar@sprint.com"/>
    <s v="Senior Delivery Manager"/>
    <n v="63"/>
    <n v="6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4"/>
    <x v="24"/>
    <n v="0"/>
    <n v="0"/>
    <s v="No"/>
    <s v="No"/>
  </r>
  <r>
    <s v="05266C709"/>
    <s v="SN_05266C"/>
    <s v="994562261"/>
    <s v="Pai"/>
    <s v="Vinay"/>
    <s v="X"/>
    <s v="823767290"/>
    <x v="0"/>
    <s v="P1"/>
    <s v="Tower 2"/>
    <x v="0"/>
    <s v="Kiran Padmakumar"/>
    <s v="Muqtar Syed"/>
    <s v="il930754"/>
    <d v="2010-08-10T00:00:00"/>
    <m/>
    <s v="Vinay N Pai/India/IBM"/>
    <s v="H"/>
    <s v="BAND7B"/>
    <s v="ADM"/>
    <s v="Vinay.Pai@sprint.com"/>
    <s v="Senior Lead Business Analyst"/>
    <n v="60"/>
    <n v="6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5"/>
    <x v="25"/>
    <n v="0"/>
    <n v="0"/>
    <s v="No"/>
    <s v="No"/>
  </r>
  <r>
    <s v="000NQM709"/>
    <s v="SN_000NQM"/>
    <s v="994761105"/>
    <s v="Pakkir"/>
    <s v="Mahaboob Basha"/>
    <s v=""/>
    <s v="823770173"/>
    <x v="0"/>
    <s v="P3"/>
    <s v="Tower 2"/>
    <x v="6"/>
    <s v="Asif Islam"/>
    <s v="Udaya Rao"/>
    <s v="hd633230"/>
    <d v="2015-05-27T00:00:00"/>
    <m/>
    <s v="Mahaboob Basha Pakkir/India/IBM"/>
    <s v="H"/>
    <s v="CONT12"/>
    <s v="ADM"/>
    <s v="Mahaboob.Basha@sprint.com"/>
    <s v="Senior Application Administrato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1F818"/>
    <s v="SN_P1011F"/>
    <s v="994105609"/>
    <s v="Palaganas"/>
    <s v="Dianne"/>
    <s v="X."/>
    <s v="823800773"/>
    <x v="2"/>
    <s v="P3"/>
    <s v="Tower 2"/>
    <x v="5"/>
    <s v="Meredith Leach"/>
    <s v="Lerma Bernal"/>
    <s v="ht846792"/>
    <d v="2018-01-30T00:00:00"/>
    <m/>
    <s v="Dianne Palaganas/Philippines/IBM"/>
    <s v="H"/>
    <s v="BAND7A"/>
    <s v="ADM"/>
    <s v="Dianne.Palagana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864C709"/>
    <s v="SN_04864C"/>
    <s v="994175636"/>
    <s v="Palempalli"/>
    <s v="Praveen"/>
    <s v="KUMAR REDDY"/>
    <s v="823769063"/>
    <x v="0"/>
    <s v="P3"/>
    <s v="Tower 2"/>
    <x v="6"/>
    <s v="Asif Islam"/>
    <s v="Udaya Rao"/>
    <s v="ao578416"/>
    <d v="2013-11-12T00:00:00"/>
    <m/>
    <s v="Praveen Kr Palempalli/India/IBM"/>
    <s v="M"/>
    <s v="BAND7A"/>
    <s v="ADM"/>
    <s v="Praveen.Palempalli@sprint.com"/>
    <s v="Mid-Level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24258818"/>
    <s v="SN_124258"/>
    <s v="994792731"/>
    <s v="Paliza"/>
    <s v="Raymond"/>
    <s v="B"/>
    <s v="823768562"/>
    <x v="2"/>
    <s v="P3"/>
    <s v="Tower 2"/>
    <x v="6"/>
    <s v="Asif Islam"/>
    <s v="Wilfredo Dizon"/>
    <s v="hv903310"/>
    <d v="2012-11-05T00:00:00"/>
    <m/>
    <s v="Raymond B Paliza/Philippines/IBM"/>
    <s v="H"/>
    <s v="BAND7A"/>
    <s v="ADM"/>
    <s v="Raymond.Paliz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J4093897"/>
    <s v="SN_4J4093"/>
    <s v="994082103"/>
    <s v="Panda"/>
    <s v="Amit"/>
    <s v="KIRAN"/>
    <s v="823766709"/>
    <x v="7"/>
    <s v="SA3"/>
    <s v="Tower 2"/>
    <x v="2"/>
    <s v="Dale Gentry"/>
    <s v="Lakshmi Radhakrishnakaimal"/>
    <s v="cu845014"/>
    <d v="2009-09-25T00:00:00"/>
    <m/>
    <s v="Amit Panda/US/IBM"/>
    <s v="H"/>
    <s v="BAND7"/>
    <s v="ADM"/>
    <s v="Amit.Panda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48B4709"/>
    <s v="SN_0148B4"/>
    <s v="994628914"/>
    <s v="Pandey"/>
    <s v="Nisha"/>
    <s v="X"/>
    <s v="823800036"/>
    <x v="0"/>
    <s v="P3"/>
    <s v="Tower 2"/>
    <x v="1"/>
    <s v="Clint Cordry"/>
    <s v="Sudheer Kurelli"/>
    <s v="gv152177"/>
    <d v="2016-06-13T00:00:00"/>
    <m/>
    <s v="Nisha Pandey12/India/IBM"/>
    <s v="H"/>
    <s v="BAND7A"/>
    <s v="ADM"/>
    <s v="Nisha.Pandey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286J709"/>
    <s v="SN_01286J"/>
    <s v="994348051"/>
    <s v="Pandey"/>
    <s v="Sweta"/>
    <s v="X"/>
    <s v="823768224"/>
    <x v="3"/>
    <s v="SA3"/>
    <s v="Tower 2"/>
    <x v="2"/>
    <s v="Mohan Kaushik"/>
    <s v="Saswat Mishra"/>
    <s v="xm388593"/>
    <d v="2012-03-19T00:00:00"/>
    <m/>
    <s v="Sweta Pandey/India/IBM"/>
    <s v="H"/>
    <s v="BAND6B"/>
    <s v="ADM"/>
    <s v="Sweta.Pandey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AV818"/>
    <s v="SN_P101AV"/>
    <s v="994915641"/>
    <s v="Panes"/>
    <s v="Kenneth"/>
    <s v="A."/>
    <s v="823801071"/>
    <x v="2"/>
    <s v="P1"/>
    <s v="Tower 2"/>
    <x v="2"/>
    <s v="Dale Gentry"/>
    <s v="William Navarro"/>
    <s v=""/>
    <d v="2019-02-26T00:00:00"/>
    <m/>
    <s v="Kenneth Panes/Philippines/IBM"/>
    <s v="H"/>
    <s v="BAND7A"/>
    <s v="ADM"/>
    <s v="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833818"/>
    <s v="SN_136833"/>
    <s v="994618711"/>
    <s v="Pango"/>
    <s v="Angelo Patrick"/>
    <s v="S."/>
    <s v="823800707"/>
    <x v="2"/>
    <s v="P3"/>
    <s v="Tower 2"/>
    <x v="6"/>
    <s v="Asif Islam"/>
    <s v="Wilfredo Dizon"/>
    <s v="sx881751"/>
    <d v="2017-11-13T00:00:00"/>
    <m/>
    <s v="Angelo Patrick S Pango/Philippines/IBM"/>
    <s v="M"/>
    <s v="BAND6B"/>
    <s v="ADM"/>
    <s v="Angelo.Pango@sprint.com"/>
    <s v="Mid-Level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594C3709"/>
    <s v="SN_0594C3"/>
    <s v="994280887"/>
    <s v="Panigrahi"/>
    <s v="Bailadu"/>
    <s v="X"/>
    <s v="823801058"/>
    <x v="0"/>
    <s v="P3"/>
    <s v="Tower 2"/>
    <x v="6"/>
    <s v="Asif Islam"/>
    <s v="Udaya Rao"/>
    <s v="jz994077"/>
    <d v="2019-02-04T00:00:00"/>
    <m/>
    <s v="Bailadu Panigrahi151/India/IBM"/>
    <s v="M"/>
    <s v="BAND6B"/>
    <s v="ADM"/>
    <s v="Bailadu.Panigrahi@sprint.com"/>
    <s v="Senior Production Support"/>
    <n v="17"/>
    <n v="1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1"/>
    <x v="50"/>
    <n v="0"/>
    <n v="0"/>
    <s v="No"/>
    <s v="No"/>
  </r>
  <r>
    <s v="069567631"/>
    <s v="SN_069567"/>
    <s v="994246141"/>
    <s v="Pansan"/>
    <s v="Alexandre"/>
    <s v="X"/>
    <s v="823800824"/>
    <x v="1"/>
    <s v="P3"/>
    <s v="Tower 2"/>
    <x v="2"/>
    <s v="Dale Gentry"/>
    <s v="Kelsen Rodrigues"/>
    <s v="wp820698"/>
    <d v="2018-04-02T00:00:00"/>
    <m/>
    <s v="Alexandre Pansan1/Brazil/IBM"/>
    <s v="M"/>
    <s v="BAND5"/>
    <s v="ADM"/>
    <s v="Alexandre.Pansan@sprint.com"/>
    <s v="Mid-Level Application Administrato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4166Y709"/>
    <s v="SN_04166Y"/>
    <s v="994987925"/>
    <s v="Pant"/>
    <s v="Kanchan"/>
    <s v="X"/>
    <s v="823770074"/>
    <x v="0"/>
    <s v="P3"/>
    <s v="Tower 2"/>
    <x v="2"/>
    <s v="Dale Gentry"/>
    <s v="Lakshmi Radhakrishnakaimal"/>
    <s v="kv575121"/>
    <d v="2015-04-08T00:00:00"/>
    <m/>
    <s v="Kanchan Pant2/India/IBM"/>
    <s v="H"/>
    <s v="BAND7A"/>
    <s v="ADM"/>
    <s v="Kanchan.Pant@sprint.com"/>
    <s v="Senior Develop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147B1709"/>
    <s v="SN_0147B1"/>
    <s v="994804379"/>
    <s v="Papaguppam"/>
    <s v="Hari"/>
    <s v="X"/>
    <s v="823800023"/>
    <x v="0"/>
    <s v="P3"/>
    <s v="Tower 2"/>
    <x v="2"/>
    <s v="Mohan Kaushik"/>
    <s v="Saswat Mishra"/>
    <s v="st141849"/>
    <d v="2016-06-08T00:00:00"/>
    <m/>
    <s v="Hari B Papaguppam/India/IBM"/>
    <s v="H"/>
    <s v="BAND7B"/>
    <s v="ADM"/>
    <s v="Hari.Papaguppam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9C818"/>
    <s v="SN_P1019C"/>
    <s v="994230693"/>
    <s v="Paradero"/>
    <s v="Randy"/>
    <s v="X."/>
    <s v="823800535"/>
    <x v="2"/>
    <s v="P1"/>
    <s v="Tower 2"/>
    <x v="0"/>
    <s v="Kiran Padmakumar"/>
    <s v="Danilo Estoquia"/>
    <s v="fx457795"/>
    <d v="2017-06-30T00:00:00"/>
    <m/>
    <s v="Randy D Paradero/Philippines/IBM"/>
    <s v="H"/>
    <s v="BAND6B"/>
    <s v="ADM"/>
    <s v="Randy.Paradero@sprint.com"/>
    <s v="Senior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009473709"/>
    <s v="SN_009473"/>
    <s v="999684443"/>
    <s v="Paramasivam"/>
    <s v="Bhuvaneswari"/>
    <s v=""/>
    <s v="823764962"/>
    <x v="0"/>
    <s v="P3"/>
    <s v="Tower 2"/>
    <x v="5"/>
    <s v="Meredith Leach"/>
    <s v="Sajit Sridharan"/>
    <s v="bh684443"/>
    <d v="2006-12-18T00:00:00"/>
    <m/>
    <s v="Bhuvaneswari Paramasivam/India/IBM"/>
    <s v="H"/>
    <s v="BAND7A"/>
    <s v="ADM"/>
    <s v="Bhuvaneswari.Paramasivam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382452709"/>
    <s v="SN_382452"/>
    <s v="994535380"/>
    <s v="Parambil"/>
    <s v="Deepak"/>
    <s v="Puthiya"/>
    <s v="823800927"/>
    <x v="3"/>
    <s v="SA3"/>
    <s v="Tower 2"/>
    <x v="2"/>
    <s v="Mohan Kaushik"/>
    <s v="Saswat Mishra"/>
    <s v="cs381083"/>
    <d v="2018-08-27T00:00:00"/>
    <m/>
    <s v="Deepak P Parambil/India/IBM"/>
    <s v="M"/>
    <s v="BAND6B"/>
    <s v="ADM"/>
    <s v="Deepak.Parambil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249J709"/>
    <s v="SN_00249J"/>
    <s v="994195450"/>
    <s v="Parsewar"/>
    <s v="Sumedha"/>
    <s v="X"/>
    <s v="823770381"/>
    <x v="0"/>
    <s v="P1"/>
    <s v="Tower 2"/>
    <x v="0"/>
    <s v="Kiran Padmakumar"/>
    <s v="Muqtar Syed"/>
    <s v="cu016031"/>
    <d v="2015-12-16T00:00:00"/>
    <m/>
    <s v="Sumedha S Parsewar/India/IBM"/>
    <s v="M"/>
    <s v="BAND6B"/>
    <s v="ADM"/>
    <s v="Sumedha.Parsewar@sprint.com"/>
    <s v="Senior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006N5709"/>
    <s v="SN_0006N5"/>
    <s v="994646257"/>
    <s v="Patel"/>
    <s v="Nauka"/>
    <s v="X"/>
    <s v="823800998"/>
    <x v="0"/>
    <s v="P3"/>
    <s v="Tower 2"/>
    <x v="5"/>
    <s v="Sumithra Muninarayanappa"/>
    <s v="Aniket Vaidya"/>
    <s v="ra392380"/>
    <d v="2018-11-19T00:00:00"/>
    <m/>
    <s v="Nauka Patel/India/IBM"/>
    <s v="H"/>
    <s v="BAND6B"/>
    <s v="ADM"/>
    <s v="Nauka.Patel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592Q709"/>
    <s v="SN_04592Q"/>
    <s v="994386850"/>
    <s v="Pathan"/>
    <s v="Sajid"/>
    <s v="N"/>
    <s v="823800285"/>
    <x v="0"/>
    <s v="P3"/>
    <s v="Tower 2"/>
    <x v="5"/>
    <s v="Sumithra Muninarayanappa"/>
    <s v="Aniket Vaidya"/>
    <s v="uo585669"/>
    <d v="2016-11-23T00:00:00"/>
    <m/>
    <s v="Sajid Pathan/India/IBM"/>
    <s v="H"/>
    <s v="BAND7A"/>
    <s v="ADM"/>
    <s v="Sajid.Path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JCR0709"/>
    <s v="SN_AVJCR0"/>
    <s v="994783366"/>
    <s v="Patil"/>
    <s v="Abhinandan"/>
    <s v="ASHOK"/>
    <s v="823770298"/>
    <x v="0"/>
    <s v="P3"/>
    <s v="Tower 2"/>
    <x v="6"/>
    <s v="Asif Islam"/>
    <s v="Udaya Rao"/>
    <s v="jq400551"/>
    <d v="2015-08-20T00:00:00"/>
    <m/>
    <s v="Abhinandan Patil5/India/Contr/IBM"/>
    <s v="H"/>
    <s v="CONT20"/>
    <s v="ADM"/>
    <s v="Abhinandan.Patil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125E709"/>
    <s v="SN_00125E"/>
    <s v="994487662"/>
    <s v="Patil"/>
    <s v="Saket"/>
    <s v="S"/>
    <s v="823768118"/>
    <x v="3"/>
    <s v="SA3"/>
    <s v="Tower 2"/>
    <x v="1"/>
    <s v="Clint Cordry"/>
    <s v="Sunil Brahma"/>
    <s v="uo796942"/>
    <d v="2011-12-05T00:00:00"/>
    <m/>
    <s v="Saket S Patil/India/IBM"/>
    <s v="H"/>
    <s v="BAND6B"/>
    <s v="ADM"/>
    <s v="Saket.Patil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02RA709"/>
    <s v="SN_0002RA"/>
    <s v="994597800"/>
    <s v="Patil"/>
    <s v="Vijayalakshmi"/>
    <s v="Shekharagouda"/>
    <s v="823799967"/>
    <x v="0"/>
    <s v="P1"/>
    <s v="Tower 2"/>
    <x v="0"/>
    <s v="Kiran Padmakumar"/>
    <s v="Muqtar Syed"/>
    <s v="tl201786"/>
    <d v="2016-05-17T00:00:00"/>
    <m/>
    <s v="Vijayalakshmi Patil/India/IBM"/>
    <s v="L"/>
    <s v="BAND6A"/>
    <s v="ADM"/>
    <s v="Vijayalakshmi.Patil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DETS709"/>
    <s v="SN_AVDETS"/>
    <s v="994754220"/>
    <s v="Patiyam"/>
    <s v="Naveen"/>
    <s v="X"/>
    <s v="823768329"/>
    <x v="0"/>
    <s v="P3"/>
    <s v="Tower 2"/>
    <x v="4"/>
    <s v="Todd Kadlac"/>
    <s v="Pichaimani Balasubramanian"/>
    <s v="ru159250"/>
    <d v="2012-05-28T00:00:00"/>
    <m/>
    <s v="Naveen 999/India/Contr/IBM"/>
    <s v="H"/>
    <s v="CONT12"/>
    <s v="ADM"/>
    <s v="Naveen.Patiyam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249Y709"/>
    <s v="SN_06249Y"/>
    <s v="994394336"/>
    <s v="Patlolla"/>
    <s v="Srikanth"/>
    <s v="Reddy"/>
    <s v="823799963"/>
    <x v="0"/>
    <s v="P3"/>
    <s v="Tower 2"/>
    <x v="5"/>
    <s v="Robert Wulfert"/>
    <s v="Ajay Mukhopadhyay"/>
    <s v="al115624"/>
    <d v="2016-05-16T00:00:00"/>
    <m/>
    <s v="Srikanth Patlolla64/India/IBM"/>
    <s v="H"/>
    <s v="BAND7A"/>
    <s v="ADM"/>
    <s v="Srikanth.Patloala@sprint.com"/>
    <s v="Mid-Level Technical Lead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59814709"/>
    <s v="SN_059814"/>
    <s v="994717183"/>
    <s v="Patojoshi"/>
    <s v="Monalisa"/>
    <s v="Sudhir"/>
    <s v="823800643"/>
    <x v="0"/>
    <s v="P3"/>
    <s v="Tower 2"/>
    <x v="4"/>
    <s v="Todd Kadlac"/>
    <s v="Pichaimani Balasubramanian"/>
    <s v="gh657940"/>
    <d v="2017-09-25T00:00:00"/>
    <m/>
    <s v="Monalisa S Patojoshi/India/IBM"/>
    <s v="H"/>
    <s v="BAND7A"/>
    <s v="ADM"/>
    <s v="Monalisa.Patojoshi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276E709"/>
    <s v="SN_06276E"/>
    <s v="994324063"/>
    <s v="Patro"/>
    <s v="Rosalin"/>
    <s v="X"/>
    <s v="823800814"/>
    <x v="0"/>
    <s v="P1"/>
    <s v="Tower 2"/>
    <x v="0"/>
    <s v="Kiran Padmakumar"/>
    <s v="Muqtar Syed"/>
    <s v="hg520741"/>
    <d v="2018-03-19T00:00:00"/>
    <m/>
    <s v="Rosalin Patro/India/IBM"/>
    <s v="H"/>
    <s v="BAND7A"/>
    <s v="ADM"/>
    <s v="Rosalin.Patro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J4038897"/>
    <s v="SN_4J4038"/>
    <s v="994586691"/>
    <s v="Paturi"/>
    <s v="Venkateswara"/>
    <s v="X"/>
    <s v="823768584"/>
    <x v="7"/>
    <s v="P1"/>
    <s v="Tower 2"/>
    <x v="0"/>
    <s v="Kiran Padmakumar"/>
    <s v="Muqtar Syed"/>
    <s v="ic320732"/>
    <d v="2012-12-03T00:00:00"/>
    <m/>
    <s v="Venkateswara Paturi/US/IBM"/>
    <s v="H"/>
    <s v="BAND6"/>
    <s v="ADM"/>
    <s v="Venkateswara.Paturi@sprint.com"/>
    <s v="Senior Technical Lead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4564709"/>
    <s v="SN_094564"/>
    <s v="994637316"/>
    <s v="Paul"/>
    <s v="Sandip"/>
    <s v=""/>
    <s v="823800859"/>
    <x v="3"/>
    <s v="P1"/>
    <s v="Tower 2"/>
    <x v="0"/>
    <s v="Kiran Padmakumar"/>
    <s v="Muqtar Syed"/>
    <s v="xq889074"/>
    <d v="2018-05-09T00:00:00"/>
    <m/>
    <s v="Sandip Paul1/India/IBM"/>
    <s v="H"/>
    <s v="BAND7B"/>
    <s v="ADM"/>
    <s v="Sandip.Paul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7660631"/>
    <s v="SN_057660"/>
    <s v="994532314"/>
    <s v="Paula"/>
    <s v="Jose"/>
    <s v="R"/>
    <s v="823800626"/>
    <x v="1"/>
    <s v="P1"/>
    <s v="Tower 2"/>
    <x v="3"/>
    <s v="Randy Schulze"/>
    <s v="Roberto Basting"/>
    <s v="tn500708"/>
    <d v="2017-09-06T00:00:00"/>
    <m/>
    <s v="Jose Fabio Rodrigues/Brazil/IBM"/>
    <s v="H"/>
    <s v="BAND6A"/>
    <s v="ADM"/>
    <s v="Jose.Paula@sprint.com"/>
    <s v="Senior Production Support"/>
    <n v="16"/>
    <n v="1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"/>
    <x v="3"/>
    <n v="0"/>
    <n v="0"/>
    <s v="No"/>
    <s v="No"/>
  </r>
  <r>
    <s v="07619C709"/>
    <s v="SN_07619C"/>
    <s v="994915251"/>
    <s v="Paulose"/>
    <s v="Jilmon"/>
    <s v="X"/>
    <s v="823799864"/>
    <x v="3"/>
    <s v="SA3"/>
    <s v="Tower 2"/>
    <x v="2"/>
    <s v="Mohan Kaushik"/>
    <s v="Saswat Mishra"/>
    <s v="pw221489"/>
    <d v="2016-02-02T00:00:00"/>
    <m/>
    <s v="Jilmon Paulose1/India/IBM"/>
    <s v="H"/>
    <s v="BAND7A"/>
    <s v="ADM"/>
    <s v="Jilmon.Paulose@sprint.com"/>
    <s v="Senior Lead DBA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9295631"/>
    <s v="SN_079295"/>
    <s v="994939397"/>
    <s v="Pavanelli"/>
    <s v="Vitor"/>
    <s v="H"/>
    <s v="823801144"/>
    <x v="1"/>
    <s v="P3"/>
    <s v="Tower 2"/>
    <x v="7"/>
    <s v="Heather Westerfield"/>
    <s v="Thiago Lucas"/>
    <s v="fd725351"/>
    <d v="2019-06-04T00:00:00"/>
    <m/>
    <s v="Vitor Pavanelli/Brazil/IBM"/>
    <s v="H"/>
    <s v="BAND7A"/>
    <s v="ADM"/>
    <s v="Vitor.Pavanelli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705P709"/>
    <s v="SN_01705P"/>
    <s v="994019615"/>
    <s v="Pedavalli"/>
    <s v="Ashok"/>
    <s v="X"/>
    <s v="823801313"/>
    <x v="0"/>
    <s v="P3"/>
    <s v="Tower 2"/>
    <x v="6"/>
    <s v="Asif Islam"/>
    <s v="Udaya Rao"/>
    <s v="mt182019"/>
    <d v="2020-01-06T00:00:00"/>
    <m/>
    <s v="Ashok Pedavalli/India/IBM"/>
    <s v="H"/>
    <s v="BAND7A"/>
    <s v="ADM"/>
    <s v="Ashok.Pedavalli@sprint.com"/>
    <s v="Senior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593145709"/>
    <s v="SN_593145"/>
    <s v="994080640"/>
    <s v="Pedgaonkar"/>
    <s v="Ashish"/>
    <s v="X"/>
    <s v="823799893"/>
    <x v="0"/>
    <s v="P3"/>
    <s v="Tower 2"/>
    <x v="2"/>
    <s v="Dale Gentry"/>
    <s v="Lakshmi Radhakrishnakaimal"/>
    <s v="mj290122"/>
    <d v="2016-03-10T00:00:00"/>
    <m/>
    <s v="Ashish A Pedgaonkar/India/IBM"/>
    <s v="H"/>
    <s v="BAND7A"/>
    <s v="ADM"/>
    <s v="Ashish.Pedgaonkar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P101K3818"/>
    <s v="SN_P101K3"/>
    <s v="994013345"/>
    <s v="Pedida"/>
    <s v="Nino Paquito Jr"/>
    <s v="X."/>
    <s v="823801261"/>
    <x v="2"/>
    <s v="P3"/>
    <s v="Tower 2"/>
    <x v="2"/>
    <s v="Dale Gentry"/>
    <s v="William Navarro"/>
    <s v="px383154"/>
    <d v="2019-09-30T00:00:00"/>
    <m/>
    <s v="Nino Paquito Pedida Jr/Philippines/IBM"/>
    <s v="H"/>
    <s v="BAND7A"/>
    <s v="ADM"/>
    <s v="Ninopaquito.Pedid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794631"/>
    <s v="SN_117794"/>
    <s v="994513216"/>
    <s v="Pedroni"/>
    <s v="Henrique"/>
    <s v=""/>
    <s v="823765959"/>
    <x v="1"/>
    <s v="P3"/>
    <s v="Tower 2"/>
    <x v="6"/>
    <s v="Asif Islam"/>
    <s v="Marcelo Scarazzatti"/>
    <s v="hw392907"/>
    <d v="2008-06-02T00:00:00"/>
    <m/>
    <s v="Henrique Pedroni Neto/Brazil/IBM"/>
    <s v="H"/>
    <s v="BAND7B"/>
    <s v="ADM"/>
    <s v="Henrique.Pedroni@sprint.com"/>
    <s v="Se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P100A0818"/>
    <s v="SN_P100A0"/>
    <s v="994484370"/>
    <s v="Pena"/>
    <s v="Michael Joshua"/>
    <s v="A"/>
    <s v="823800210"/>
    <x v="2"/>
    <s v="P1"/>
    <s v="Tower 2"/>
    <x v="3"/>
    <s v="Randy Schulze"/>
    <s v="Arrian Ordonez"/>
    <s v="mz062307"/>
    <d v="2016-10-10T00:00:00"/>
    <m/>
    <s v="Michael Joshua Pena/Philippines/IBM"/>
    <s v="L"/>
    <s v="BAND6A"/>
    <s v="ADM"/>
    <s v="Michaeljoshua.Pena@sprint.com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937X709"/>
    <s v="SN_06937X"/>
    <s v="994905137"/>
    <s v="Peram"/>
    <s v="Aparna"/>
    <s v="X"/>
    <s v="823799971"/>
    <x v="0"/>
    <s v="P3"/>
    <s v="Tower 2"/>
    <x v="2"/>
    <s v="Mohan Kaushik"/>
    <s v="Saswat Mishra"/>
    <s v="ej440022"/>
    <d v="2016-05-17T00:00:00"/>
    <m/>
    <s v="Aparna Peram25/India/IBM"/>
    <s v="L"/>
    <s v="BAND6A"/>
    <s v="ADM"/>
    <s v="Aparna.Peram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3099631"/>
    <s v="SN_093099"/>
    <s v="994742189"/>
    <s v="Pereira"/>
    <s v="Fabiano"/>
    <s v="H"/>
    <s v="823800226"/>
    <x v="1"/>
    <s v="P1"/>
    <s v="Tower 2"/>
    <x v="0"/>
    <s v="Kiran Padmakumar"/>
    <s v="Thiago Lucas"/>
    <s v="wv859351"/>
    <d v="2016-10-10T00:00:00"/>
    <m/>
    <s v="Fabiano Henrique Pereira/Brazil/IBM"/>
    <s v="H"/>
    <s v="BAND7B"/>
    <s v="ADM"/>
    <s v="Fabiano.Pereir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HKRK631"/>
    <s v="SN_LVHKRK"/>
    <s v="994678609"/>
    <s v="Pereira"/>
    <s v="Fernando"/>
    <s v="M"/>
    <s v="823770026"/>
    <x v="1"/>
    <s v="P3"/>
    <s v="Tower 2"/>
    <x v="4"/>
    <s v="Todd Kadlac"/>
    <s v="Carlos Monteiro"/>
    <s v="hb157774"/>
    <d v="2015-03-09T00:00:00"/>
    <m/>
    <s v="Fernando M Pereira/Brazil/Contr/IBM"/>
    <s v="H"/>
    <s v="CONT02"/>
    <s v="ADM"/>
    <s v="Fernando.Pereira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9901J709"/>
    <s v="SN_09901J"/>
    <s v="994322864"/>
    <s v="Pereira"/>
    <s v="Lavita"/>
    <s v="EDNA"/>
    <s v="823769329"/>
    <x v="0"/>
    <s v="P3"/>
    <s v="Tower 2"/>
    <x v="5"/>
    <s v="Baseem Sayyed"/>
    <s v="Ajay Mukhopadhyay"/>
    <s v="di968792"/>
    <d v="2014-06-02T00:00:00"/>
    <m/>
    <s v="Lavita E Pereira/India/IBM"/>
    <s v="M"/>
    <s v="BAND6A"/>
    <s v="ADM"/>
    <s v="Lavita.Pereira@sprint.com"/>
    <s v="Mid-Level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58068631"/>
    <s v="SN_058068"/>
    <s v="994188105"/>
    <s v="Pereira"/>
    <s v="Victor"/>
    <s v="A"/>
    <s v="823800636"/>
    <x v="1"/>
    <s v="P3"/>
    <s v="Tower 2"/>
    <x v="4"/>
    <s v="Todd Kadlac"/>
    <s v="Carlos Monteiro"/>
    <s v="fc522219"/>
    <d v="2017-09-12T00:00:00"/>
    <m/>
    <s v="Victor Morais/Brazil/IBM"/>
    <s v="H"/>
    <s v="BAND6A"/>
    <s v="ADM"/>
    <s v="Victor.Pereira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7736D781"/>
    <s v="SN_07736D"/>
    <s v="994099385"/>
    <s v="Perez"/>
    <s v="Luis"/>
    <s v="C"/>
    <s v="823801070"/>
    <x v="6"/>
    <s v="P3"/>
    <s v="Tower 2"/>
    <x v="5"/>
    <s v="Meredith Leach"/>
    <s v="Norma Elizabeth Palomino Zavala"/>
    <s v="nx385782"/>
    <d v="2019-02-21T00:00:00"/>
    <m/>
    <s v="LUIS CARDENAS/Mexico/IBM"/>
    <s v="H"/>
    <s v="BAND7A"/>
    <s v="ADM"/>
    <s v="Luis.Perez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4162W709"/>
    <s v="SN_04162W"/>
    <s v="994420861"/>
    <s v="Peri"/>
    <s v="Sujata"/>
    <s v="X"/>
    <s v="823800410"/>
    <x v="0"/>
    <s v="P1"/>
    <s v="Tower 2"/>
    <x v="0"/>
    <s v="Kiran Padmakumar"/>
    <s v="Muqtar Syed"/>
    <s v="ox415449"/>
    <d v="2017-04-03T00:00:00"/>
    <m/>
    <s v="Sujata Peri/India/IBM"/>
    <s v="H"/>
    <s v="BAND7A"/>
    <s v="ADM"/>
    <s v="Sujata.Peri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02019818"/>
    <s v="SN_102019"/>
    <s v="994731969"/>
    <s v="Perocho"/>
    <s v="Oscar"/>
    <s v="Palmes"/>
    <s v="823800663"/>
    <x v="2"/>
    <s v="P3"/>
    <s v="Tower 2"/>
    <x v="6"/>
    <s v="Asif Islam"/>
    <s v="Wilfredo Dizon"/>
    <s v=""/>
    <d v="2017-10-09T00:00:00"/>
    <m/>
    <s v="Oscar Jr.P Perocho/Philippines/IBM"/>
    <s v="H"/>
    <s v="BAND8"/>
    <s v="ADM"/>
    <s v="Oscar.Perocho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0496631"/>
    <s v="SN_120496"/>
    <s v="994802649"/>
    <s v="Perri"/>
    <s v="Carlos"/>
    <s v="S"/>
    <s v="823767919"/>
    <x v="1"/>
    <s v="P3"/>
    <s v="Tower 2"/>
    <x v="6"/>
    <s v="Asif Islam"/>
    <s v="Marcos Gialdi"/>
    <s v="oo358286"/>
    <d v="2011-07-04T00:00:00"/>
    <m/>
    <s v="Carlos Renato de Souza Perri/Brazil/IBM"/>
    <s v="H"/>
    <s v="BAND6B"/>
    <s v="ADM"/>
    <s v="Carlos.Perri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56C6709"/>
    <s v="SN_0656C6"/>
    <s v="994011846"/>
    <s v="Perumalsamy"/>
    <s v="Subhakaran"/>
    <s v="X"/>
    <s v="823801259"/>
    <x v="0"/>
    <s v="P3"/>
    <s v="Tower 2"/>
    <x v="5"/>
    <s v="Baseem Sayyed"/>
    <s v="Ajay Mukhopadhyay"/>
    <s v="nu598830"/>
    <d v="2019-09-19T00:00:00"/>
    <m/>
    <s v="Subhakaran P34/India/IBM"/>
    <s v="L"/>
    <s v="BAND6A"/>
    <s v="ADM"/>
    <s v="Subhakaran.Perumalsamy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818Q709"/>
    <s v="SN_07818Q"/>
    <s v="994188151"/>
    <s v="Pervela"/>
    <s v="Phani Pramod"/>
    <s v="X"/>
    <s v="823801118"/>
    <x v="0"/>
    <s v="P3"/>
    <s v="Tower 2"/>
    <x v="1"/>
    <s v="Clint Cordry"/>
    <s v="Sudheer Kurelli"/>
    <s v="iw402284"/>
    <d v="2019-05-07T00:00:00"/>
    <m/>
    <s v="Phani P Pervela/India/IBM"/>
    <s v="H"/>
    <s v="BAND6A"/>
    <s v="ADM"/>
    <s v="Phanipramod.Pervela@sprint.com"/>
    <s v="Mid-Level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359D709"/>
    <s v="SN_00359D"/>
    <s v="994735947"/>
    <s v="Pi"/>
    <s v="Bastin"/>
    <s v="X"/>
    <s v="823766562"/>
    <x v="0"/>
    <s v="P3"/>
    <s v="Tower 2"/>
    <x v="4"/>
    <s v="Todd Kadlac"/>
    <s v="Pichaimani Balasubramanian"/>
    <s v="pu826085"/>
    <d v="2009-04-27T00:00:00"/>
    <m/>
    <s v="Bastin Pi1/India/IBM"/>
    <s v="H"/>
    <s v="BAND7A"/>
    <s v="ADM"/>
    <s v="Bastin.Pi@sprint.com"/>
    <s v="Senior Lead DBA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5789J709"/>
    <s v="SN_05789J"/>
    <s v="994687755"/>
    <s v="Pilakka Kanthakkil"/>
    <s v="Sujith"/>
    <s v="X"/>
    <s v="823800936"/>
    <x v="0"/>
    <s v="P1"/>
    <s v="Tower 2"/>
    <x v="0"/>
    <s v="Kiran Padmakumar"/>
    <s v="Muqtar Syed"/>
    <s v="mj453199"/>
    <d v="2018-09-03T00:00:00"/>
    <m/>
    <s v="Sujith P Kanthakkil/India/IBM"/>
    <s v="H"/>
    <s v="BAND7A"/>
    <s v="ADM"/>
    <s v="Sujith.PilakkaKanthakkil@sprint.com"/>
    <s v="Senior Test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P1019B818"/>
    <s v="SN_P1019B"/>
    <s v="994144329"/>
    <s v="Pillas"/>
    <s v="Cyd Eleiyzza Marie"/>
    <s v="X."/>
    <s v="823800532"/>
    <x v="2"/>
    <s v="P1"/>
    <s v="Tower 2"/>
    <x v="0"/>
    <s v="Kiran Padmakumar"/>
    <s v="Danilo Estoquia"/>
    <s v="fz047119"/>
    <d v="2017-06-27T00:00:00"/>
    <m/>
    <s v="Cyd Eleiyzza Marie Pillas/Philippines/IBM"/>
    <s v="M"/>
    <s v="BAND6B"/>
    <s v="ADM"/>
    <s v="Cydeleiyzza.Pillas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3446631"/>
    <s v="SN_033446"/>
    <s v="994480055"/>
    <s v="Pimentel"/>
    <s v="Alexandre"/>
    <s v="P"/>
    <s v="823800261"/>
    <x v="1"/>
    <s v="P3"/>
    <s v="Tower 2"/>
    <x v="4"/>
    <s v="Todd Kadlac"/>
    <s v="Carlos Monteiro"/>
    <s v="su330981"/>
    <d v="2016-11-08T00:00:00"/>
    <m/>
    <s v="Alexandre Passos Pimentel/Brazil/IBM"/>
    <s v="H"/>
    <s v="BAND6B"/>
    <s v="ADM"/>
    <s v="Alexandre.Pimentel@sprint.com"/>
    <s v="Senior Lead DBA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P00086818"/>
    <s v="SN_P00086"/>
    <s v="994891807"/>
    <s v="Pimentel"/>
    <s v="Alfredo"/>
    <s v="B"/>
    <s v="823800288"/>
    <x v="2"/>
    <s v="P3"/>
    <s v="Tower 2"/>
    <x v="3"/>
    <s v="Greg Toon"/>
    <s v="Danilo Estoquia"/>
    <s v="ah638675"/>
    <d v="2016-11-21T00:00:00"/>
    <m/>
    <s v="Alfredo Pimentel/Philippines/IBM"/>
    <s v="H"/>
    <s v="BAND7B"/>
    <s v="IVR"/>
    <s v="Alfredo.Pimentel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952818"/>
    <s v="SN_C18952"/>
    <s v="994637717"/>
    <s v="Pimentel"/>
    <s v="Edward"/>
    <s v="S."/>
    <s v="823801279"/>
    <x v="2"/>
    <s v="P3"/>
    <s v="Tower 2"/>
    <x v="5"/>
    <s v="Robert Wulfert"/>
    <s v="Hanika Fernandez"/>
    <s v="kx602806"/>
    <d v="2019-10-28T00:00:00"/>
    <m/>
    <s v="Edward Pimentel/Philippines/Contr/IBM"/>
    <s v="M"/>
    <s v="CONT12"/>
    <s v="ADM"/>
    <s v="Edward.Pimentel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553818"/>
    <s v="SN_136553"/>
    <s v="994039331"/>
    <s v="Pingol"/>
    <s v="Ruffa"/>
    <s v="B"/>
    <s v="823769673"/>
    <x v="2"/>
    <s v="P3"/>
    <s v="Tower 2"/>
    <x v="6"/>
    <s v="Asif Islam"/>
    <s v="Wilfredo Dizon"/>
    <s v="kc703867"/>
    <d v="2014-10-27T00:00:00"/>
    <m/>
    <s v="Ruffa B Pingol/Philippines/IBM"/>
    <s v="H"/>
    <s v="BAND6B"/>
    <s v="ADM"/>
    <s v="Ruffa.Pingol@sprint.com"/>
    <s v="Senior Developer"/>
    <n v="41.5"/>
    <n v="41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1"/>
    <x v="30"/>
    <n v="0"/>
    <n v="0"/>
    <s v="No"/>
    <s v="No"/>
  </r>
  <r>
    <s v="114983631"/>
    <s v="SN_114983"/>
    <s v="994023924"/>
    <s v="Pinheiro"/>
    <s v="Edson"/>
    <s v="R"/>
    <s v="823766365"/>
    <x v="1"/>
    <s v="P3"/>
    <s v="Tower 2"/>
    <x v="5"/>
    <s v="Robert Wulfert"/>
    <s v="Roberto Basting"/>
    <s v="rf831493"/>
    <d v="2009-03-16T00:00:00"/>
    <m/>
    <s v="Edson Roberto Pinheiro Junior/Brazil/IBM"/>
    <s v="H"/>
    <s v="BAND7A"/>
    <s v="ADM"/>
    <s v="Edson.Pinheiro@sprint.com"/>
    <s v="Senior Application Administrato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912F709"/>
    <s v="SN_09912F"/>
    <s v="994750580"/>
    <s v="Pinjala"/>
    <s v="Murali"/>
    <s v="RAMESH"/>
    <s v="823769216"/>
    <x v="0"/>
    <s v="P3"/>
    <s v="Tower 2"/>
    <x v="4"/>
    <s v="Todd Kadlac"/>
    <s v="Aniket Vaidya"/>
    <s v="ca626855"/>
    <d v="2014-03-12T00:00:00"/>
    <m/>
    <s v="Murali Pinjala/India/IBM"/>
    <s v="H"/>
    <s v="BAND7A"/>
    <s v="ADM"/>
    <s v="Murali.Pinjala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4783P709"/>
    <s v="SN_04783P"/>
    <s v="994408435"/>
    <s v="Pinnamareddy"/>
    <s v="Anusha"/>
    <s v="M"/>
    <s v="823799947"/>
    <x v="0"/>
    <s v="P1"/>
    <s v="Tower 2"/>
    <x v="3"/>
    <s v="Randy Schulze"/>
    <s v="Muqtar Syed"/>
    <s v="cb275448"/>
    <d v="2016-05-06T00:00:00"/>
    <m/>
    <s v="Anusha P1/India/IBM"/>
    <s v="M"/>
    <s v="BAND7A"/>
    <s v="ADM"/>
    <s v="Anusha.Pinnamareddy@sprint.com"/>
    <s v="Senior Production Support"/>
    <n v="48"/>
    <n v="52"/>
    <n v="-4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37"/>
    <n v="0"/>
    <n v="-4"/>
    <s v="Yes"/>
    <s v="No"/>
  </r>
  <r>
    <s v="AVPEUJ709"/>
    <s v="SN_AVPEUJ"/>
    <s v="994810246"/>
    <s v="Pinniboina"/>
    <s v="Siva"/>
    <s v="Ramakrishna"/>
    <s v="823801096"/>
    <x v="0"/>
    <s v="P1"/>
    <s v="Tower 2"/>
    <x v="7"/>
    <s v="Heather Westerfield"/>
    <s v="Muqtar Syed"/>
    <s v="xs614550"/>
    <d v="2019-03-18T00:00:00"/>
    <m/>
    <s v="Siva Rama Krishna Pinniboina99/India/Contr/IBM"/>
    <s v="M"/>
    <s v="CONT01"/>
    <s v="ADM"/>
    <s v="Siva.Pinniboin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18B5709"/>
    <s v="SN_0718B5"/>
    <s v="994383329"/>
    <s v="Pitchapati"/>
    <s v="Srujana"/>
    <s v="X"/>
    <s v="823800921"/>
    <x v="0"/>
    <s v="P1"/>
    <s v="Tower 2"/>
    <x v="0"/>
    <s v="Kiran Padmakumar"/>
    <s v="Muqtar Syed"/>
    <s v="yq799498"/>
    <d v="2018-08-14T00:00:00"/>
    <m/>
    <s v="Srujana Pitchapati10/India/IBM"/>
    <s v="L"/>
    <s v="BAND6A"/>
    <s v="ADM"/>
    <s v="Srujana.Pitchapati@sprint.com"/>
    <s v="Junior Test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01789709"/>
    <s v="SN_001789"/>
    <s v="994772597"/>
    <s v="Poduval"/>
    <s v="Nishaj"/>
    <s v="X"/>
    <s v="823767631"/>
    <x v="0"/>
    <s v="P3"/>
    <s v="Tower 2"/>
    <x v="4"/>
    <s v="Todd Kadlac"/>
    <s v="Pichaimani Balasubramanian"/>
    <s v="od083004"/>
    <d v="2011-03-07T00:00:00"/>
    <m/>
    <s v="Nishaj Vr Poduval/India/IBM"/>
    <s v="H"/>
    <s v="BAND7B"/>
    <s v="ADM"/>
    <s v="Nishaj.Poduval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767818"/>
    <s v="SN_147767"/>
    <s v="994222618"/>
    <s v="Policarpio"/>
    <s v="Dana"/>
    <s v="F"/>
    <s v="823799952"/>
    <x v="2"/>
    <s v="P3"/>
    <s v="Tower 2"/>
    <x v="5"/>
    <s v="Meredith Leach"/>
    <s v="Lerma Bernal"/>
    <s v="zl576578"/>
    <d v="2016-05-06T00:00:00"/>
    <m/>
    <s v="Dana Policarpio/Philippines/IBM"/>
    <s v="M"/>
    <s v="BAND6A"/>
    <s v="ADM"/>
    <s v="dana.policarpio@sprint.com"/>
    <s v="Mid-Level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19882631"/>
    <s v="SN_119882"/>
    <s v="994786312"/>
    <s v="Ponciano"/>
    <s v="Mario"/>
    <s v="C"/>
    <s v="823767344"/>
    <x v="1"/>
    <s v="P3"/>
    <s v="Tower 2"/>
    <x v="6"/>
    <s v="Asif Islam"/>
    <s v="Marcos Gialdi"/>
    <s v="em436634"/>
    <d v="2010-08-23T00:00:00"/>
    <m/>
    <s v="Mario Cezar Ponciano/Brazil/IBM"/>
    <s v="H"/>
    <s v="BAND7A"/>
    <s v="ADM"/>
    <s v="Mario.Poncian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H95T709"/>
    <s v="SN_AVH95T"/>
    <s v="994335080"/>
    <s v="Pothuraju"/>
    <s v="Sunil"/>
    <s v="X"/>
    <s v="823769748"/>
    <x v="0"/>
    <s v="P3"/>
    <s v="Tower 2"/>
    <x v="5"/>
    <s v="Meredith Leach"/>
    <s v="Sajit Sridharan"/>
    <s v="jq643953"/>
    <d v="2014-12-02T00:00:00"/>
    <m/>
    <s v="Pothuraju Sunil02/India/Contr/IBM"/>
    <s v="H"/>
    <s v="CONT12"/>
    <s v="ADM"/>
    <s v="Sunil.Pothuraju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39D9709"/>
    <s v="SN_0139D9"/>
    <s v="994543064"/>
    <s v="Prabhu"/>
    <s v="Robert"/>
    <s v="R"/>
    <s v="823800017"/>
    <x v="0"/>
    <s v="P3"/>
    <s v="Tower 2"/>
    <x v="4"/>
    <s v="Todd Kadlac"/>
    <s v="Pichaimani Balasubramanian"/>
    <s v="du604229"/>
    <d v="2016-06-06T00:00:00"/>
    <m/>
    <s v="Robert R Prabhu/India/IBM"/>
    <s v="H"/>
    <s v="BAND7A"/>
    <s v="ADM"/>
    <s v="Robert.Prabhu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N6UN709"/>
    <s v="SN_AVN6UN"/>
    <s v="994851562"/>
    <s v="Pradhan"/>
    <s v="Tapas"/>
    <s v="X"/>
    <s v="823800851"/>
    <x v="0"/>
    <s v="P3"/>
    <s v="Tower 2"/>
    <x v="5"/>
    <s v="Baseem Sayyed"/>
    <s v="Ajay Mukhopadhyay"/>
    <s v="xx738379"/>
    <d v="2018-04-26T00:00:00"/>
    <m/>
    <s v="Tapas Kumar Pradhan079/India/Contr/IBM"/>
    <s v="M"/>
    <s v="CONT12"/>
    <s v="ADM"/>
    <s v="Tapas.Pradhan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G1058897"/>
    <s v="SN_4G1058"/>
    <s v="994035955"/>
    <s v="Pragasam"/>
    <s v="Prashanth"/>
    <s v=""/>
    <s v="823800681"/>
    <x v="4"/>
    <s v="SA3"/>
    <s v="Tower 2"/>
    <x v="2"/>
    <s v="Mohan Kaushik"/>
    <s v="Mohan Kaushik"/>
    <s v="ah514506"/>
    <d v="2017-10-23T00:00:00"/>
    <m/>
    <s v="Prashanth Pragasam/Piscataway/IBM"/>
    <s v="H"/>
    <s v="BAND8"/>
    <s v="ADM"/>
    <s v="Prashanth.Pragasam@sprint.com"/>
    <s v="Mid-Level Delivery manag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AVJ8VL709"/>
    <s v="SN_AVJ8VL"/>
    <s v="994978159"/>
    <s v="Prakash"/>
    <s v="Abhishek"/>
    <s v=""/>
    <s v="823770270"/>
    <x v="0"/>
    <s v="P3"/>
    <s v="Tower 2"/>
    <x v="4"/>
    <s v="Todd Kadlac"/>
    <s v="Pichaimani Balasubramanian"/>
    <s v="jx519237"/>
    <d v="2015-07-20T00:00:00"/>
    <m/>
    <s v="Abhishek Prakash 2/India/Contr/IBM"/>
    <s v="H"/>
    <s v="CONT12"/>
    <s v="ADM"/>
    <s v="Abhishek.Prakash@sprint.com"/>
    <s v="Senior Lead DBA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5688B709"/>
    <s v="SN_05688B"/>
    <s v="994348237"/>
    <s v="Prakash"/>
    <s v="Gyan"/>
    <s v="X"/>
    <s v="823800364"/>
    <x v="0"/>
    <s v="P1"/>
    <s v="Tower 2"/>
    <x v="2"/>
    <s v="Dale Gentry"/>
    <s v="Lakshmi Radhakrishnakaimal"/>
    <s v="jd826193"/>
    <d v="2017-02-21T00:00:00"/>
    <m/>
    <s v="Gyan Prakash1/India/IBM"/>
    <s v="H"/>
    <s v="BAND7A"/>
    <s v="ADM"/>
    <s v="Gyan.Prakash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2J0554897"/>
    <s v="SN_2J0554"/>
    <s v="999446171"/>
    <s v="Prasad"/>
    <s v="Donadula"/>
    <s v="V"/>
    <s v="823799610"/>
    <x v="4"/>
    <s v="SA3"/>
    <s v="Tower 2"/>
    <x v="2"/>
    <s v="Mohan Kaushik"/>
    <s v="Mohan Kaushik"/>
    <s v="pr446171"/>
    <d v="2004-12-22T00:00:00"/>
    <m/>
    <s v="Venkateswara Donadula/US/IBM"/>
    <s v="H"/>
    <s v="BAND8"/>
    <s v="ADM"/>
    <s v="Prasad1.Donadula@sprint.com"/>
    <s v="Senior Project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5941C709"/>
    <s v="SN_05941C"/>
    <s v="994792810"/>
    <s v="Prasad"/>
    <s v="Hari"/>
    <s v="X"/>
    <s v="823800273"/>
    <x v="0"/>
    <s v="P3"/>
    <s v="Tower 2"/>
    <x v="1"/>
    <s v="Clint Cordry"/>
    <s v="Sudheer Kurelli"/>
    <s v="yf215998"/>
    <d v="2016-11-14T00:00:00"/>
    <m/>
    <s v="Hari P Muthyala/India/IBM"/>
    <s v="H"/>
    <s v="BAND7A"/>
    <s v="ADM"/>
    <s v="Hari.Prasad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163T709"/>
    <s v="SN_07163T"/>
    <s v="994868311"/>
    <s v="Prava"/>
    <s v="Chudala"/>
    <s v="X"/>
    <s v="823801246"/>
    <x v="0"/>
    <s v="P3"/>
    <s v="Tower 2"/>
    <x v="2"/>
    <s v="Mohan Kaushik"/>
    <s v="Saswat Mishra"/>
    <s v="yu901076"/>
    <d v="2019-09-03T00:00:00"/>
    <m/>
    <s v="Chudala Prava18/India/IBM"/>
    <s v="M"/>
    <s v="BAND6A"/>
    <s v="ADM"/>
    <s v="Chudala.Prav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3041631"/>
    <s v="SN_013041"/>
    <s v="994004872"/>
    <s v="Prestes"/>
    <s v="Tiago"/>
    <s v="Ferreira"/>
    <s v="823799985"/>
    <x v="1"/>
    <s v="P3"/>
    <s v="Tower 2"/>
    <x v="3"/>
    <s v="Randy Schulze"/>
    <s v="Thiago Lucas"/>
    <s v="vx240437"/>
    <d v="2016-05-23T00:00:00"/>
    <m/>
    <s v="Tiago Ferreira Prestes/Brazil/IBM"/>
    <s v="H"/>
    <s v="BAND6B"/>
    <s v="ADM"/>
    <s v="Tiago.Preste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1225818"/>
    <s v="SN_P01225"/>
    <s v="994499524"/>
    <s v="Prudente"/>
    <s v="Oliver"/>
    <s v=""/>
    <s v="823770231"/>
    <x v="2"/>
    <s v="P3"/>
    <s v="Tower 2"/>
    <x v="4"/>
    <s v="Todd Kadlac"/>
    <s v="William Navarro"/>
    <s v="wj580914"/>
    <d v="2015-06-22T00:00:00"/>
    <m/>
    <s v="Oliver Prudente/Philippines/IBM"/>
    <s v="H"/>
    <s v="BAND7A"/>
    <s v="ADM"/>
    <s v="Oliver.Prudente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165818"/>
    <s v="SN_148165"/>
    <s v="994136441"/>
    <s v="Publico"/>
    <s v="Daniel"/>
    <s v="C."/>
    <s v="823800937"/>
    <x v="2"/>
    <s v="P3"/>
    <s v="Tower 2"/>
    <x v="7"/>
    <s v="Heather Westerfield"/>
    <s v="Arrian Ordonez"/>
    <s v="994136441"/>
    <d v="2018-09-03T00:00:00"/>
    <m/>
    <s v="Daniel Publico Jr/Philippines/IBM"/>
    <s v="H"/>
    <s v="BAND7A"/>
    <s v="ADM"/>
    <s v="Daniel.Public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P5XG897"/>
    <s v="SN_C-P5XG"/>
    <s v="994514559"/>
    <s v="Pudota"/>
    <s v="Bharath"/>
    <s v="Kumar"/>
    <s v="823801047"/>
    <x v="5"/>
    <s v="SA3"/>
    <s v="Tower 2"/>
    <x v="1"/>
    <s v="Clint Cordry"/>
    <s v="Sudheer Kurelli"/>
    <s v="nw927296"/>
    <d v="2019-01-22T00:00:00"/>
    <m/>
    <s v="Bharath Kumar2021/US/Contr/IBM"/>
    <s v="M"/>
    <s v="CONT12"/>
    <s v="ADM"/>
    <s v="Bharath.Kumar@sprint.com"/>
    <s v="Mid-Level Configuration Manag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2732E709"/>
    <s v="SN_02732E"/>
    <s v="994938979"/>
    <s v="Pudota"/>
    <s v="Mona Archana Auxilia"/>
    <s v="X"/>
    <s v="823800303"/>
    <x v="3"/>
    <s v="P1"/>
    <s v="Tower 2"/>
    <x v="0"/>
    <s v="Kiran Padmakumar"/>
    <s v="Muqtar Syed"/>
    <s v="pu939030"/>
    <d v="2016-12-06T00:00:00"/>
    <m/>
    <s v="Mona Aa Pudota/India/IBM"/>
    <s v="H"/>
    <s v="BAND7B"/>
    <s v="ADM"/>
    <s v="Monaarchanaauxilia.Pudota@sprint.com"/>
    <s v="Senior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5569B709"/>
    <s v="SN_05569B"/>
    <s v="994909491"/>
    <s v="Puhan"/>
    <s v="Rajiv"/>
    <s v="LOCHAN"/>
    <s v="823768272"/>
    <x v="0"/>
    <s v="P3"/>
    <s v="Tower 2"/>
    <x v="6"/>
    <s v="Asif Islam"/>
    <s v="Udaya Rao"/>
    <s v="ic449017"/>
    <d v="2012-04-16T00:00:00"/>
    <m/>
    <s v="Rajiv Puhan/India/IBM"/>
    <s v="H"/>
    <s v="BAND7A"/>
    <s v="ADM"/>
    <s v="Rajiv.Puhan@sprint.com"/>
    <s v="Senior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AVP02J709"/>
    <s v="SN_AVP02J"/>
    <s v="994455276"/>
    <s v="Punati"/>
    <s v="Sreeramya"/>
    <s v="X"/>
    <s v="823800994"/>
    <x v="0"/>
    <s v="P1"/>
    <s v="Tower 2"/>
    <x v="2"/>
    <s v="Dale Gentry"/>
    <s v="Lakshmi Radhakrishnakaimal"/>
    <s v="xd366920"/>
    <d v="2018-11-14T00:00:00"/>
    <m/>
    <s v="Sreeramya Punati/India/Contr/IBM"/>
    <s v="H"/>
    <s v="CONT01"/>
    <s v="ADM"/>
    <s v="Sreeramya.Punati@sprint.com"/>
    <s v="Senior Developer"/>
    <n v="40"/>
    <n v="24"/>
    <n v="16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7"/>
    <n v="16"/>
    <n v="0"/>
    <s v="Yes"/>
    <s v="No"/>
  </r>
  <r>
    <s v="04914E709"/>
    <s v="SN_04914E"/>
    <s v="994901181"/>
    <s v="Purohit"/>
    <s v="Lokesh"/>
    <s v="X"/>
    <s v="823769040"/>
    <x v="0"/>
    <s v="P3"/>
    <s v="Tower 2"/>
    <x v="5"/>
    <s v="Meredith Leach"/>
    <s v="Sajit Sridharan"/>
    <s v="qg763864"/>
    <d v="2013-11-05T00:00:00"/>
    <m/>
    <s v="Lokesh Purohit2/India/IBM"/>
    <s v="H"/>
    <s v="BAND7A"/>
    <s v="ADM"/>
    <s v="Lokesh.Purohit@sprint.com"/>
    <s v="Senior Developer"/>
    <n v="38"/>
    <n v="3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5"/>
    <x v="44"/>
    <n v="0"/>
    <n v="0"/>
    <s v="No"/>
    <s v="No"/>
  </r>
  <r>
    <s v="04077Q709"/>
    <s v="SN_04077Q"/>
    <s v="994369704"/>
    <s v="Purushan"/>
    <s v="Deepika"/>
    <s v="S"/>
    <s v="823770111"/>
    <x v="0"/>
    <s v="P3"/>
    <s v="Tower 2"/>
    <x v="2"/>
    <s v="Mohan Kaushik"/>
    <s v="Saswat Mishra"/>
    <s v="ck342860"/>
    <d v="2015-04-27T00:00:00"/>
    <m/>
    <s v="Deepika P2/India/IBM"/>
    <s v="H"/>
    <s v="BAND6B"/>
    <s v="ADM"/>
    <s v="Deepika.Purushan@sprint.com"/>
    <s v="Senior Test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LVNGWU631"/>
    <s v="SN_LVNGWU"/>
    <s v="994697885"/>
    <s v="Queiroz"/>
    <s v="Eduardo"/>
    <s v="Borba"/>
    <s v="823800904"/>
    <x v="1"/>
    <s v="P1"/>
    <s v="Tower 2"/>
    <x v="0"/>
    <s v="Kiran Padmakumar"/>
    <s v="Thiago Lucas"/>
    <s v="uu170435"/>
    <d v="2018-07-23T00:00:00"/>
    <m/>
    <s v="Eduardo Borba Queiroz/Brazil/Contr/IBM"/>
    <s v="M"/>
    <s v="CONT12"/>
    <s v="ADM"/>
    <s v="Eduardo.Queiroz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4092818"/>
    <s v="SN_124092"/>
    <s v="994809270"/>
    <s v="Quitadio"/>
    <s v="Krizelle Ane"/>
    <s v="X."/>
    <s v="823800940"/>
    <x v="2"/>
    <s v="P3"/>
    <s v="Tower 2"/>
    <x v="5"/>
    <s v="Meredith Leach"/>
    <s v="Lerma Bernal"/>
    <s v="ua202140"/>
    <d v="2018-09-10T00:00:00"/>
    <m/>
    <s v="Krizelle Ane Quitadio/Philippines/IBM"/>
    <s v="M"/>
    <s v="BAND6B"/>
    <s v="ADM"/>
    <s v="Krizelleane.Quitadi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785818"/>
    <s v="SN_147785"/>
    <s v="994208773"/>
    <s v="Racca"/>
    <s v="Michael"/>
    <s v="G"/>
    <s v="823800356"/>
    <x v="2"/>
    <s v="P3"/>
    <s v="Tower 2"/>
    <x v="2"/>
    <s v="Dale Gentry"/>
    <s v="William Navarro"/>
    <s v="ja107682"/>
    <d v="2017-02-13T00:00:00"/>
    <m/>
    <s v="Michael Racca/Philippines/IBM"/>
    <s v="H"/>
    <s v="BAND7A"/>
    <s v="ADM"/>
    <s v="Michael.Racc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6463709"/>
    <s v="SN_026463"/>
    <s v="994662898"/>
    <s v="Radhakrishnakaimal"/>
    <s v="Lakshmi"/>
    <s v="X"/>
    <s v="823801098"/>
    <x v="0"/>
    <s v="P3"/>
    <s v="Tower 2"/>
    <x v="2"/>
    <s v="Dale Gentry"/>
    <s v="Lakshmi Radhakrishnakaimal"/>
    <s v="px899743"/>
    <d v="2019-04-08T00:00:00"/>
    <m/>
    <s v="Lakshmi Radhakrishnakaimal/India/IBM"/>
    <s v="H"/>
    <s v="BAND7B"/>
    <s v="ADM"/>
    <s v="Lakshmi.Radhakrishnakaimal@sprint.com"/>
    <s v="Senior Delivery Manag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0511A709"/>
    <s v="SN_00511A"/>
    <s v="994735964"/>
    <s v="Radhakrishnan"/>
    <s v="Pradeep"/>
    <s v="V"/>
    <s v="823769465"/>
    <x v="0"/>
    <s v="P3"/>
    <s v="Tower 2"/>
    <x v="2"/>
    <s v="Mohan Kaushik"/>
    <s v="Saswat Mishra"/>
    <s v="ga827877"/>
    <d v="2014-08-21T00:00:00"/>
    <m/>
    <s v="Pradeep V Radhakrishnan1/India/IBM"/>
    <s v="H"/>
    <s v="BAND7B"/>
    <s v="ADM"/>
    <s v="Pradeep.Radhakrishnan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79T709"/>
    <s v="SN_00079T"/>
    <s v="994274360"/>
    <s v="Raga"/>
    <s v="Vasu"/>
    <s v="X"/>
    <s v="823800657"/>
    <x v="0"/>
    <s v="P3"/>
    <s v="Tower 2"/>
    <x v="2"/>
    <s v="Dale Gentry"/>
    <s v="Lakshmi Radhakrishnakaimal"/>
    <s v="ys043835"/>
    <d v="2017-10-05T00:00:00"/>
    <m/>
    <s v="Vasu Raga17/India/IBM"/>
    <s v="H"/>
    <s v="BAND7A"/>
    <s v="ADM"/>
    <s v="Vasu.Rag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066Q709"/>
    <s v="SN_03066Q"/>
    <s v="994674543"/>
    <s v="Raghu"/>
    <s v="Kamlesh"/>
    <s v="X"/>
    <s v="823768888"/>
    <x v="0"/>
    <s v="P3"/>
    <s v="Tower 2"/>
    <x v="5"/>
    <s v="Baseem Sayyed"/>
    <s v="Ajay Mukhopadhyay"/>
    <s v="wn011162"/>
    <d v="2013-08-12T00:00:00"/>
    <m/>
    <s v="Kamalesh Raghu/India/IBM"/>
    <s v="H"/>
    <s v="BAND6B"/>
    <s v="ADM"/>
    <s v="Kamalesh.Raghu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073H709"/>
    <s v="SN_07073H"/>
    <s v="994311154"/>
    <s v="Rahiman"/>
    <s v="Abdul"/>
    <s v=""/>
    <s v="823800523"/>
    <x v="3"/>
    <s v="SA3"/>
    <s v="Tower 2"/>
    <x v="2"/>
    <s v="Mohan Kaushik"/>
    <s v="Saswat Mishra"/>
    <s v="ot022521"/>
    <d v="2017-06-19T00:00:00"/>
    <m/>
    <s v="Abdul Rahiman2/India/IBM"/>
    <s v="H"/>
    <s v="BAND7A"/>
    <s v="ADM"/>
    <s v="Abdul.Rahim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CQA709"/>
    <s v="SN_000CQA"/>
    <s v="994840077"/>
    <s v="Rajagopal"/>
    <s v="Prabhu Vignesh Kumar"/>
    <s v="X"/>
    <s v="823801117"/>
    <x v="0"/>
    <s v="P3"/>
    <s v="Tower 2"/>
    <x v="1"/>
    <s v="Clint Cordry"/>
    <s v="Sudheer Kurelli"/>
    <s v="pl443562"/>
    <d v="2019-05-06T00:00:00"/>
    <m/>
    <s v="Prabhu Vignesh Kumar Rajagopal27/India/IBM"/>
    <s v="H"/>
    <s v="BAND7A"/>
    <s v="ADM"/>
    <s v="Prabhuvigneshkumar.Rajagopal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25D8709"/>
    <s v="SN_0125D8"/>
    <s v="994024643"/>
    <s v="Rajamandri"/>
    <s v="Sankara Rao"/>
    <s v="X"/>
    <s v="823800121"/>
    <x v="0"/>
    <s v="P3"/>
    <s v="Tower 2"/>
    <x v="1"/>
    <s v="Clint Cordry"/>
    <s v="Sunil Brahma"/>
    <s v="ur584520"/>
    <d v="2016-07-25T00:00:00"/>
    <m/>
    <s v="Sankara R Rajamandri03/India/IBM"/>
    <s v="L"/>
    <s v="BAND6A"/>
    <s v="ADM"/>
    <s v="Sankararao.Rajamandri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957Q709"/>
    <s v="SN_04957Q"/>
    <s v="994157491"/>
    <s v="Rajan"/>
    <s v="Rohit"/>
    <s v="X"/>
    <s v="823801086"/>
    <x v="0"/>
    <s v="P3"/>
    <s v="Tower 2"/>
    <x v="6"/>
    <s v="Asif Islam"/>
    <s v="Udaya Rao"/>
    <s v="uq704007"/>
    <d v="2019-03-25T00:00:00"/>
    <m/>
    <s v="Rohit Rajan2/India/IBM"/>
    <s v="H"/>
    <s v="BAND7A"/>
    <s v="ADM"/>
    <s v="Rohit.Rajan@sprint.com"/>
    <s v="Senior Production Support"/>
    <n v="16"/>
    <n v="1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"/>
    <x v="3"/>
    <n v="0"/>
    <n v="0"/>
    <s v="No"/>
    <s v="No"/>
  </r>
  <r>
    <s v="053846709"/>
    <s v="SN_053846"/>
    <s v="999611281"/>
    <s v="Rajendran"/>
    <s v="Jyothi"/>
    <s v="K"/>
    <s v="823765814"/>
    <x v="0"/>
    <s v="P1"/>
    <s v="Tower 2"/>
    <x v="2"/>
    <s v="Dale Gentry"/>
    <s v="Lakshmi Radhakrishnakaimal"/>
    <s v="jo611281"/>
    <d v="2007-12-03T00:00:00"/>
    <m/>
    <s v="Jothi K Rajendran/India/IBM"/>
    <s v="H"/>
    <s v="BAND7B"/>
    <s v="ADM"/>
    <s v="Jothikrishnan.Rajendren@sprint.com"/>
    <s v="Senior Production Support"/>
    <n v="35"/>
    <n v="3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7"/>
    <x v="46"/>
    <n v="0"/>
    <n v="0"/>
    <s v="No"/>
    <s v="No"/>
  </r>
  <r>
    <s v="09725C709"/>
    <s v="SN_09725C"/>
    <s v="994787568"/>
    <s v="Raju"/>
    <s v="Vysyaraju"/>
    <s v="X"/>
    <s v="823769258"/>
    <x v="0"/>
    <s v="P1"/>
    <s v="Tower 2"/>
    <x v="0"/>
    <s v="Kiran Padmakumar"/>
    <s v="Muqtar Syed"/>
    <s v="qv128046"/>
    <d v="2014-04-23T00:00:00"/>
    <m/>
    <s v="Vysyaraju G Raju/India/IBM"/>
    <s v="M"/>
    <s v="BAND6B"/>
    <s v="ADM"/>
    <s v="Vysyaraju.Raju@sprint.com"/>
    <s v="Mid-Level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42711709"/>
    <s v="SN_042711"/>
    <s v="994115261"/>
    <s v="Ramachandra"/>
    <s v="Raghu"/>
    <s v="GUTTE"/>
    <s v="823767383"/>
    <x v="0"/>
    <s v="P3"/>
    <s v="Tower 2"/>
    <x v="6"/>
    <s v="Asif Islam"/>
    <s v="Udaya Rao"/>
    <s v="ls912316"/>
    <d v="2010-09-08T00:00:00"/>
    <m/>
    <s v="Raghu G Ramachandra/India/IBM"/>
    <s v="H"/>
    <s v="BAND7A"/>
    <s v="ADM"/>
    <s v="Raghu.Ramachandr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705B709"/>
    <s v="SN_06705B"/>
    <s v="994915812"/>
    <s v="Ramakrishnan"/>
    <s v="Suresh"/>
    <s v="X"/>
    <s v="823800917"/>
    <x v="3"/>
    <s v="SA3"/>
    <s v="Tower 2"/>
    <x v="2"/>
    <s v="Mohan Kaushik"/>
    <s v="Saswat Mishra"/>
    <s v="vv569593"/>
    <d v="2018-08-10T00:00:00"/>
    <m/>
    <s v="Suresh Ramakrishnan1/India/IBM"/>
    <s v="H"/>
    <s v="BAND8"/>
    <s v="ADM"/>
    <s v="Suresh.Ramakrishnan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7870709"/>
    <s v="SN_017870"/>
    <s v="994181404"/>
    <s v="Ramaraj"/>
    <s v="Saravanakumar"/>
    <s v=""/>
    <s v="823767149"/>
    <x v="0"/>
    <s v="P3"/>
    <s v="Tower 2"/>
    <x v="2"/>
    <s v="Mohan Kaushik"/>
    <s v="Saswat Mishra"/>
    <s v="nh499928"/>
    <d v="2008-07-01T00:00:00"/>
    <m/>
    <s v="Saravanakumar Ramaraj/India/IBM"/>
    <s v="H"/>
    <s v="BAND7B"/>
    <s v="ADM"/>
    <s v="Saravanakumar.Ramaraj@sprint.com"/>
    <s v="Mid-Level Technical Lead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5381781"/>
    <s v="SN_055381"/>
    <s v="999438903"/>
    <s v="Ramirez Morales"/>
    <s v="Maria (Angie)"/>
    <s v="D"/>
    <s v="823769882"/>
    <x v="6"/>
    <s v="P3"/>
    <s v="Tower 2"/>
    <x v="3"/>
    <s v="Greg Toon"/>
    <s v="Norma Elizabeth Palomino Zavala"/>
    <s v="mv464838"/>
    <d v="2015-01-13T00:00:00"/>
    <m/>
    <s v="Maria de los Angeles Ramirez/Mexico/IBM"/>
    <s v="L"/>
    <s v="BAND8"/>
    <s v="IVR"/>
    <s v="Maria.RamirezMorale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9453631"/>
    <s v="SN_099453"/>
    <s v="999774177"/>
    <s v="Ramos"/>
    <s v="Jefferson"/>
    <s v="R"/>
    <s v="823764591"/>
    <x v="1"/>
    <s v="P3"/>
    <s v="Tower 2"/>
    <x v="5"/>
    <s v="Robert Wulfert"/>
    <s v="Roberto Basting"/>
    <s v="jrr4591"/>
    <d v="2006-05-17T00:00:00"/>
    <m/>
    <s v="Jefferson Rangel Ramos/Brazil/IBM"/>
    <s v="H"/>
    <s v="BAND8"/>
    <s v="ADM"/>
    <s v="Jefferson.R.Ramo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3463818"/>
    <s v="SN_123463"/>
    <s v="994409184"/>
    <s v="Ramos"/>
    <s v="Joseph"/>
    <s v="Regio"/>
    <s v="823799989"/>
    <x v="2"/>
    <s v="P3"/>
    <s v="Tower 2"/>
    <x v="2"/>
    <s v="Mohan Kaushik"/>
    <s v="Wilfredo Dizon"/>
    <s v="in360826"/>
    <d v="2016-05-23T00:00:00"/>
    <m/>
    <s v="Joseph R Ramos/Philippines/IBM"/>
    <s v="H"/>
    <s v="BAND7B"/>
    <s v="ADM"/>
    <s v="Joseph.Ramos@sprint.com"/>
    <s v="Mid-Level Technical Lead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385818"/>
    <s v="SN_147385"/>
    <s v="994807474"/>
    <s v="Ranes"/>
    <s v="Nimrod"/>
    <s v="D."/>
    <s v="823800548"/>
    <x v="2"/>
    <s v="P3"/>
    <s v="Tower 2"/>
    <x v="6"/>
    <s v="Asif Islam"/>
    <s v="Wilfredo Dizon"/>
    <s v="do885822"/>
    <d v="2017-07-10T00:00:00"/>
    <m/>
    <s v="Nimrod Ranes/Philippines/IBM"/>
    <s v="M"/>
    <s v="BAND6B"/>
    <s v="ADM"/>
    <s v="Nimrod.Ranes@sprint.com"/>
    <s v="Senior Project Manag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10947709"/>
    <s v="SN_010947"/>
    <s v="994971355"/>
    <s v="Ranganathan"/>
    <s v="Rajesh"/>
    <s v=""/>
    <s v="823766839"/>
    <x v="0"/>
    <s v="P3"/>
    <s v="Tower 2"/>
    <x v="3"/>
    <s v="Greg Toon"/>
    <s v="Vijaya Maan"/>
    <s v="gh707310"/>
    <d v="2009-06-01T00:00:00"/>
    <m/>
    <s v="Rajesh Ranganathan/India/IBM"/>
    <s v="H"/>
    <s v="BAND7B"/>
    <s v="IVR"/>
    <s v="Rajesh.Ranganathan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10591709"/>
    <s v="SN_010591"/>
    <s v="994348808"/>
    <s v="Rangari"/>
    <s v="Avinash"/>
    <s v="Mahadeo"/>
    <s v="823800297"/>
    <x v="3"/>
    <s v="P1"/>
    <s v="Tower 2"/>
    <x v="2"/>
    <s v="Dale Gentry"/>
    <s v="Lakshmi Radhakrishnakaimal"/>
    <s v="dr916521"/>
    <d v="2016-12-05T00:00:00"/>
    <m/>
    <s v="Avinash M Rangari/India/IBM"/>
    <s v="H"/>
    <s v="BAND7B"/>
    <s v="ADM"/>
    <s v="Avinash.Rangari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PPD4897"/>
    <s v="SN_C-PPD4"/>
    <s v="994311059"/>
    <s v="Rangaswamy"/>
    <s v="Jamunashree"/>
    <s v="H"/>
    <s v="823801171"/>
    <x v="5"/>
    <s v="SA3"/>
    <s v="Tower 2"/>
    <x v="3"/>
    <s v="Randy Schulze"/>
    <s v="Randy Schulze"/>
    <s v="td816808"/>
    <d v="2019-06-17T00:00:00"/>
    <m/>
    <s v="Jamunashree Herur Rangaswamy/US/Contr/IBM"/>
    <s v="H"/>
    <s v="CONT13"/>
    <s v="ADM"/>
    <s v="Jamunashree.Rangaswamy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9506631"/>
    <s v="SN_119506"/>
    <s v="994454523"/>
    <s v="Rangel"/>
    <s v="Renato"/>
    <s v="E"/>
    <s v="823800929"/>
    <x v="1"/>
    <s v="P1"/>
    <s v="Tower 2"/>
    <x v="0"/>
    <s v="Kiran Padmakumar"/>
    <s v="Thiago Lucas"/>
    <s v="ej048168"/>
    <d v="2018-08-27T00:00:00"/>
    <m/>
    <s v="Renato Espirito Santo Rangel Junior/Brazil/IBM"/>
    <s v="L"/>
    <s v="BAND5"/>
    <s v="ADM"/>
    <s v="Renato.Rangel@sprint.com"/>
    <s v="Senior Test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01000709"/>
    <s v="SN_001000"/>
    <s v="994212948"/>
    <s v="Rangher"/>
    <s v="Puneet"/>
    <s v=""/>
    <s v="823800565"/>
    <x v="3"/>
    <s v="SA3"/>
    <s v="Tower 2"/>
    <x v="0"/>
    <s v="Kiran Padmakumar"/>
    <s v="Muqtar Syed"/>
    <s v="cz387860"/>
    <d v="2017-08-01T00:00:00"/>
    <m/>
    <s v="Puneet Rangher/India/IBM"/>
    <s v="H"/>
    <s v="BAND7B"/>
    <s v="ADM"/>
    <s v="Puneet.Rangher@sprint.com"/>
    <s v="Senior Lead Business Analys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136426818"/>
    <s v="SN_136426"/>
    <s v="994944383"/>
    <s v="Ranillo"/>
    <s v="Arianne Lou Grace"/>
    <s v="X"/>
    <s v="823770011"/>
    <x v="2"/>
    <s v="P3"/>
    <s v="Tower 2"/>
    <x v="2"/>
    <s v="Dale Gentry"/>
    <s v="William Navarro"/>
    <s v="ls397222"/>
    <d v="2015-02-25T00:00:00"/>
    <m/>
    <s v="Arianne Lou Grace C Ranillo/Philippines/IBM"/>
    <s v="H"/>
    <s v="BAND6A"/>
    <s v="ADM"/>
    <s v="Ariannelougrace.Ranillo@sprint.com"/>
    <s v="Senior Develop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4871B709"/>
    <s v="SN_04871B"/>
    <s v="994683839"/>
    <s v="Rao"/>
    <s v="Hemantha"/>
    <s v="BAIKADI"/>
    <s v="823768837"/>
    <x v="0"/>
    <s v="P3"/>
    <s v="Tower 2"/>
    <x v="4"/>
    <s v="Todd Kadlac"/>
    <s v="Pichaimani Balasubramanian"/>
    <s v="km058840"/>
    <d v="2013-07-01T00:00:00"/>
    <m/>
    <s v="Hemantha B Rao/India/IBM"/>
    <s v="H"/>
    <s v="BAND7A"/>
    <s v="ADM"/>
    <s v="Hemantha.Rao@sprint.com"/>
    <s v="Senior Lead DBA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539276709"/>
    <s v="SN_539276"/>
    <s v="999702470"/>
    <s v="Rao"/>
    <s v="Udaya"/>
    <s v="S"/>
    <s v="823764556"/>
    <x v="0"/>
    <s v="P3"/>
    <s v="Tower 2"/>
    <x v="6"/>
    <s v="Asif Islam"/>
    <s v="Udaya Rao"/>
    <s v="usr4556"/>
    <d v="2006-04-06T00:00:00"/>
    <m/>
    <s v="Udaya S Rao/India/IBM"/>
    <s v="H"/>
    <s v="BAND7B"/>
    <s v="ADM"/>
    <s v="Udhaya.S.Rao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NE14709"/>
    <s v="SN_AVNE14"/>
    <s v="994732277"/>
    <s v="Rao"/>
    <s v="Umamaheswara"/>
    <s v="B"/>
    <s v="823800884"/>
    <x v="0"/>
    <s v="P3"/>
    <s v="Tower 2"/>
    <x v="4"/>
    <s v="Todd Kadlac"/>
    <s v="Pichaimani Balasubramanian"/>
    <s v="jk190370"/>
    <d v="2018-06-19T00:00:00"/>
    <m/>
    <s v="Umamaheshwara Rao B87/India/Contr/IBM"/>
    <s v="M"/>
    <s v="CONT12"/>
    <s v="ADM"/>
    <s v="Umamaheswara.Rao@sprint.com"/>
    <s v="Mid-Level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183818"/>
    <s v="SN_147183"/>
    <s v="999453468"/>
    <s v="Rasco"/>
    <s v="Marc Kay"/>
    <s v="L"/>
    <s v="823769872"/>
    <x v="2"/>
    <s v="P3"/>
    <s v="Tower 2"/>
    <x v="5"/>
    <s v="Meredith Leach"/>
    <s v="Lerma Bernal"/>
    <s v="oo561531"/>
    <d v="2015-01-12T00:00:00"/>
    <m/>
    <s v="Marc Kay L Rasco/Philippines/IBM"/>
    <s v="H"/>
    <s v="BAND7A"/>
    <s v="ADM"/>
    <s v="Marckay.Rasc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316S709"/>
    <s v="SN_01316S"/>
    <s v="994867111"/>
    <s v="Rathnakar"/>
    <s v="Sowmya"/>
    <s v="X"/>
    <s v="823769483"/>
    <x v="0"/>
    <s v="P1"/>
    <s v="Tower 2"/>
    <x v="0"/>
    <s v="Kiran Padmakumar"/>
    <s v="Muqtar Syed"/>
    <s v="up116092"/>
    <d v="2014-09-08T00:00:00"/>
    <m/>
    <s v="Sowmya Rathnakar/India/IBM"/>
    <s v="M"/>
    <s v="BAND6B"/>
    <s v="ADM"/>
    <s v="Sowmya.Rathnakar@sprint.com"/>
    <s v="Mid-Level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AVMM8M709"/>
    <s v="SN_AVMM8M"/>
    <s v="994233817"/>
    <s v="Ravilla"/>
    <s v="Amulya"/>
    <s v="X"/>
    <s v="823800708"/>
    <x v="0"/>
    <s v="P3"/>
    <s v="Tower 2"/>
    <x v="1"/>
    <s v="Clint Cordry"/>
    <s v="Sudheer Kurelli"/>
    <s v="qe011486"/>
    <d v="2017-11-14T00:00:00"/>
    <m/>
    <s v="Amulya Ravilla/India/Contr/IBM"/>
    <s v="M"/>
    <s v="CONT01"/>
    <s v="ADM"/>
    <s v="Amulya.Ravilla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90818"/>
    <s v="SN_P10090"/>
    <s v="994046594"/>
    <s v="Rayala Jr"/>
    <s v="Mario"/>
    <s v="X"/>
    <s v="823800167"/>
    <x v="2"/>
    <s v="P3"/>
    <s v="Tower 2"/>
    <x v="3"/>
    <s v="Greg Toon"/>
    <s v="Danilo Estoquia"/>
    <s v="gh125297"/>
    <d v="2016-08-29T00:00:00"/>
    <m/>
    <s v="Mario Jr Rayala/Philippines/IBM"/>
    <s v="H"/>
    <s v="BAND7B"/>
    <s v="IVR"/>
    <s v="Mario.Rayal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JM818"/>
    <s v="SN_P100JM"/>
    <s v="994702373"/>
    <s v="Raymundo"/>
    <s v="Clarkkeen"/>
    <s v="X."/>
    <s v="823800429"/>
    <x v="2"/>
    <s v="P3"/>
    <s v="Tower 2"/>
    <x v="5"/>
    <s v="Meredith Leach"/>
    <s v="Lerma Bernal"/>
    <s v="gw297751"/>
    <d v="2017-04-20T00:00:00"/>
    <m/>
    <s v="Clark Keen Raymundo/Philippines/IBM"/>
    <s v="M"/>
    <s v="BAND6B"/>
    <s v="ADM"/>
    <s v="Clarkkeen.Raymundo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1W818"/>
    <s v="SN_P1011W"/>
    <s v="994021110"/>
    <s v="Reario"/>
    <s v="John Louis Martin"/>
    <s v="X."/>
    <s v="823800816"/>
    <x v="2"/>
    <s v="P3"/>
    <s v="Tower 2"/>
    <x v="5"/>
    <s v="Meredith Leach"/>
    <s v="Lerma Bernal"/>
    <s v="oy475505"/>
    <d v="2018-03-21T00:00:00"/>
    <m/>
    <s v="John Louis Martin Reario/Philippines/IBM"/>
    <s v="M"/>
    <s v="BAND6A"/>
    <s v="ADM"/>
    <s v="Johnlouis.Reario@sprint.com"/>
    <s v="Mid-Level Production Support"/>
    <s v="0"/>
    <n v="44"/>
    <n v="-44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8"/>
    <n v="0"/>
    <n v="-44"/>
    <s v="Yes"/>
    <s v="No"/>
  </r>
  <r>
    <s v="0004CE709"/>
    <s v="SN_0004CE"/>
    <s v="994260323"/>
    <s v="Reddy L"/>
    <s v="Sreenivasula"/>
    <s v="X"/>
    <s v="823801066"/>
    <x v="0"/>
    <s v="P1"/>
    <s v="Tower 2"/>
    <x v="0"/>
    <s v="Kiran Padmakumar"/>
    <s v="Muqtar Syed"/>
    <s v="qn234706"/>
    <d v="2019-02-15T00:00:00"/>
    <m/>
    <s v="Sreenivasula Reddy L/India/IBM"/>
    <s v="H"/>
    <s v="BAND7A"/>
    <s v="ADM"/>
    <s v="Sreenivasula.Reddy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030Q709"/>
    <s v="SN_01030Q"/>
    <s v="994881380"/>
    <s v="Reddy"/>
    <s v="Prathap"/>
    <s v="k"/>
    <s v="823800048"/>
    <x v="3"/>
    <s v="SA3"/>
    <s v="Tower 2"/>
    <x v="0"/>
    <s v="Kiran Padmakumar"/>
    <s v="Muqtar Syed"/>
    <s v="lw154405"/>
    <d v="2016-06-20T00:00:00"/>
    <m/>
    <s v="Prathap K Mulakkayala/India/IBM"/>
    <s v="H"/>
    <s v="BAND7B"/>
    <s v="ADM"/>
    <s v="Prathap.Mulakkayal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JHGX709"/>
    <s v="SN_AVJHGX"/>
    <s v="994863322"/>
    <s v="Reddy"/>
    <s v="Rama Ravi Teja"/>
    <s v="X"/>
    <s v="823770356"/>
    <x v="0"/>
    <s v="P1"/>
    <s v="Tower 2"/>
    <x v="0"/>
    <s v="Kiran Padmakumar"/>
    <s v="Muqtar Syed"/>
    <s v="kn165677"/>
    <d v="2015-10-01T00:00:00"/>
    <m/>
    <s v="Rama Raviteja Reddy D 4/India/Contr/IBM"/>
    <s v="H"/>
    <s v="CONT12"/>
    <s v="ADM"/>
    <s v="Ramaravi.Reddy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K1MA709"/>
    <s v="SN_AVK1MA"/>
    <s v="994826296"/>
    <s v="Reddy"/>
    <s v="Sandeep"/>
    <s v="X"/>
    <s v="823799885"/>
    <x v="0"/>
    <s v="P3"/>
    <s v="Tower 2"/>
    <x v="1"/>
    <s v="Clint Cordry"/>
    <s v="Sudheer Kurelli"/>
    <s v="ww877357"/>
    <d v="2016-03-01T00:00:00"/>
    <m/>
    <s v="Sandeep Reddy014/India/Contr/IBM"/>
    <s v="H"/>
    <s v="CONT01"/>
    <s v="ADM"/>
    <s v="Sandeep.Reddy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928C709"/>
    <s v="SN_05928C"/>
    <s v="994989494"/>
    <s v="Reddy"/>
    <s v="Venkata"/>
    <s v="RAM"/>
    <s v="823766537"/>
    <x v="0"/>
    <s v="P3"/>
    <s v="Tower 2"/>
    <x v="4"/>
    <s v="Todd Kadlac"/>
    <s v="Pichaimani Balasubramanian"/>
    <s v="so222213"/>
    <d v="2009-04-06T00:00:00"/>
    <m/>
    <s v="Methuku Reddy/India/IBM"/>
    <s v="H"/>
    <s v="BAND6B"/>
    <s v="ADM"/>
    <s v="Venkata.Reddy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27H8709"/>
    <s v="SN_0127H8"/>
    <s v="994427879"/>
    <s v="Reddy"/>
    <s v="Chandrasekhar"/>
    <s v="N"/>
    <s v="823800094"/>
    <x v="0"/>
    <s v="P3"/>
    <s v="Tower 2"/>
    <x v="6"/>
    <s v="Asif Islam"/>
    <s v="Udaya Rao"/>
    <s v="fe836952"/>
    <d v="2016-07-19T00:00:00"/>
    <m/>
    <s v="Narachandrasekhar Reddy/India/IBM"/>
    <s v="L"/>
    <s v="BAND6B"/>
    <s v="ADM"/>
    <s v="Chandrasekhar.N.Reddy@sprint.com"/>
    <s v="Mid-Level Application Administrato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AVKCRE709"/>
    <s v="SN_AVKCRE"/>
    <s v="994772450"/>
    <s v="Regula"/>
    <s v="Srinivasarao"/>
    <s v="X"/>
    <s v="823799956"/>
    <x v="0"/>
    <s v="P3"/>
    <s v="Tower 2"/>
    <x v="1"/>
    <s v="Clint Cordry"/>
    <s v="Sudheer Ayuthu"/>
    <s v="eh033633"/>
    <d v="2016-05-11T00:00:00"/>
    <m/>
    <s v="Srinivasarao Regula 41/India/Contr/IBM"/>
    <s v="H"/>
    <s v="CONT01"/>
    <s v="ADM"/>
    <s v="Srinivasarao.Regula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4309631"/>
    <s v="SN_094309"/>
    <s v="994256675"/>
    <s v="Reinehr"/>
    <s v="Leonardo"/>
    <s v="H"/>
    <s v="823768857"/>
    <x v="1"/>
    <s v="P3"/>
    <s v="Tower 2"/>
    <x v="6"/>
    <s v="Asif Islam"/>
    <s v="Marcos Gialdi"/>
    <s v="ll919114"/>
    <d v="2013-07-22T00:00:00"/>
    <m/>
    <s v="Leonardo Hartleben Reinehr/Brazil/IBM"/>
    <s v="H"/>
    <s v="BAND8"/>
    <s v="ADM"/>
    <s v="Leonardo.Reineh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8057818"/>
    <s v="SN_148057"/>
    <s v="994444326"/>
    <s v="Relleve"/>
    <s v="Mona Liza"/>
    <s v="R"/>
    <s v="823800289"/>
    <x v="2"/>
    <s v="P3"/>
    <s v="Tower 2"/>
    <x v="7"/>
    <s v="Heather Westerfield"/>
    <s v="Arrian Ordonez"/>
    <s v="zb222797"/>
    <d v="2016-11-21T00:00:00"/>
    <m/>
    <s v="Mona Liza Relleve/Philippines/IBM"/>
    <s v="H"/>
    <s v="BAND7A"/>
    <s v="ADM"/>
    <s v="Monaliza.Rellev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715738709"/>
    <s v="SN_715738"/>
    <s v="999705462"/>
    <s v="Rengarajan"/>
    <s v="Venkatesan"/>
    <s v=""/>
    <s v="823764104"/>
    <x v="0"/>
    <s v="P3"/>
    <s v="Tower 2"/>
    <x v="5"/>
    <s v="Robert Wulfert"/>
    <s v="Ajay Mukhopadhyay"/>
    <s v="vxr4104"/>
    <d v="2005-07-05T00:00:00"/>
    <m/>
    <s v="Venkatesan Rengarajan/India/IBM"/>
    <s v="H"/>
    <s v="BAND7A"/>
    <s v="ADM"/>
    <s v="Venkatesan.X.Rengarajan@sprint.com"/>
    <s v="Mid-Level Technical Lead"/>
    <n v="45"/>
    <n v="22"/>
    <n v="23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51"/>
    <n v="23"/>
    <n v="0"/>
    <s v="Yes"/>
    <s v="No"/>
  </r>
  <r>
    <s v="P100XY818"/>
    <s v="SN_P100XY"/>
    <s v="994564132"/>
    <s v="Reodique"/>
    <s v="Dominique"/>
    <s v="X."/>
    <s v="823800629"/>
    <x v="2"/>
    <s v="P3"/>
    <s v="Tower 2"/>
    <x v="5"/>
    <s v="Meredith Leach"/>
    <s v="Lerma Bernal"/>
    <s v="xq717980"/>
    <d v="2017-09-11T00:00:00"/>
    <m/>
    <s v="Dominique Reodique/Philippines/IBM"/>
    <s v="M"/>
    <s v="BAND6B"/>
    <s v="ADM"/>
    <s v="Dominique.Reodique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6I818"/>
    <s v="SN_P1016I"/>
    <s v="994689986"/>
    <s v="Reputana"/>
    <s v="Arthur"/>
    <s v="X."/>
    <s v="823800925"/>
    <x v="2"/>
    <s v="P3"/>
    <s v="Tower 2"/>
    <x v="5"/>
    <s v="Meredith Leach"/>
    <s v="Lerma Bernal"/>
    <s v=""/>
    <d v="2018-08-27T00:00:00"/>
    <m/>
    <s v="Arthur Reputana/Philippines/IBM"/>
    <s v="M"/>
    <s v="BAND6B"/>
    <s v="ADM"/>
    <s v=""/>
    <s v="Mid-Level Develop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P101A6818"/>
    <s v="SN_P101A6"/>
    <s v="994650583"/>
    <s v="Requez"/>
    <s v="Joel"/>
    <s v="x"/>
    <s v="823800027"/>
    <x v="2"/>
    <s v="P3"/>
    <s v="Tower 2"/>
    <x v="5"/>
    <s v="Robert Wulfert"/>
    <s v="Hanika Fernandez"/>
    <s v="og232314"/>
    <d v="2016-06-13T00:00:00"/>
    <m/>
    <s v="Joel J Requez/Philippines/IBM"/>
    <s v="H"/>
    <s v="BAND7B"/>
    <s v="ADM"/>
    <s v="Joel.Requez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758818"/>
    <s v="SN_136758"/>
    <s v="994383535"/>
    <s v="Revita"/>
    <s v="Mikhail"/>
    <s v="OLEQUINO"/>
    <s v="823769044"/>
    <x v="2"/>
    <s v="P3"/>
    <s v="Tower 2"/>
    <x v="3"/>
    <s v="Randy Schulze"/>
    <s v="Arrian Ordonez"/>
    <s v="pc434914"/>
    <d v="2013-11-04T00:00:00"/>
    <m/>
    <s v="Mikhail O Revita/Philippines/IBM"/>
    <s v="H"/>
    <s v="BAND7A"/>
    <s v="ADM"/>
    <s v="Mikhail.Revit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GZ818"/>
    <s v="SN_P100GZ"/>
    <s v="994163503"/>
    <s v="Reyes"/>
    <s v="Leonardo"/>
    <s v="L."/>
    <s v="823800793"/>
    <x v="2"/>
    <s v="P3"/>
    <s v="Tower 2"/>
    <x v="2"/>
    <s v="Dale Gentry"/>
    <s v="William Navarro"/>
    <s v="xu116447"/>
    <d v="2018-02-26T00:00:00"/>
    <m/>
    <s v="Leonardo Jr Reyes/Philippines/IBM"/>
    <s v="H"/>
    <s v="BAND6A"/>
    <s v="ADM"/>
    <s v="Leonardo.Reyes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IA818"/>
    <s v="SN_P100IA"/>
    <s v="994563199"/>
    <s v="Rez"/>
    <s v="Rolando"/>
    <s v="LAVINA"/>
    <s v="823770213"/>
    <x v="2"/>
    <s v="P1"/>
    <s v="Tower 2"/>
    <x v="0"/>
    <s v="Kiran Padmakumar"/>
    <s v="Danilo Estoquia"/>
    <s v="xo094023"/>
    <d v="2015-06-15T00:00:00"/>
    <m/>
    <s v="Rolando Jr Rez/Philippines/IBM"/>
    <s v="H"/>
    <s v="BAND7B"/>
    <s v="ADM"/>
    <s v="Rolando.Rez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3031Z709"/>
    <s v="SN_03031Z"/>
    <s v="994054563"/>
    <s v="Rl"/>
    <s v="Ilakkiya"/>
    <s v="X"/>
    <s v="823800308"/>
    <x v="0"/>
    <s v="P3"/>
    <s v="Tower 2"/>
    <x v="2"/>
    <s v="Mohan Kaushik"/>
    <s v="Saswat Mishra"/>
    <s v="ku976893"/>
    <d v="2016-12-09T00:00:00"/>
    <m/>
    <s v="Ilakkiya R114/India/IBM"/>
    <s v="L"/>
    <s v="BAND6A"/>
    <s v="ADM"/>
    <s v="Ilakkiya.Rl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DX818"/>
    <s v="SN_P101DX"/>
    <s v="994721631"/>
    <s v="Robles"/>
    <s v="Myra  Joy"/>
    <s v="X"/>
    <s v="823801107"/>
    <x v="2"/>
    <s v="P3"/>
    <s v="Tower 2"/>
    <x v="5"/>
    <s v="Meredith Leach"/>
    <s v="Lerma Bernal"/>
    <s v="bb315959"/>
    <d v="2019-04-22T00:00:00"/>
    <m/>
    <s v="Myra Joy Robles/Philippines/IBM"/>
    <s v="L"/>
    <s v="BAND6A"/>
    <s v="ADM"/>
    <s v="Myrajoy.Robles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370631"/>
    <s v="SN_117370"/>
    <s v="994385064"/>
    <s v="Rocha"/>
    <s v="Leandro"/>
    <s v="G"/>
    <s v="823766532"/>
    <x v="1"/>
    <s v="P3"/>
    <s v="Tower 2"/>
    <x v="6"/>
    <s v="Asif Islam"/>
    <s v="Marcos Gialdi"/>
    <s v="be322531"/>
    <d v="2009-04-20T00:00:00"/>
    <m/>
    <s v="Leandro Guedes Rocha/Brazil/Contr/IBM"/>
    <s v="H"/>
    <s v="BAND7A"/>
    <s v="ADM"/>
    <s v="Leandro.Rocha@sprint.com"/>
    <s v="Senior Developer"/>
    <n v="42.5"/>
    <n v="42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2"/>
    <x v="52"/>
    <n v="0"/>
    <n v="0"/>
    <s v="No"/>
    <s v="No"/>
  </r>
  <r>
    <s v="083571631"/>
    <s v="SN_083571"/>
    <s v="994808926"/>
    <s v="Rodovalho"/>
    <s v="Diego"/>
    <s v=""/>
    <s v="823768815"/>
    <x v="1"/>
    <s v="P3"/>
    <s v="Tower 2"/>
    <x v="1"/>
    <s v="Clint Cordry"/>
    <s v="Carlos Monteiro"/>
    <s v="ru866161"/>
    <d v="2013-06-17T00:00:00"/>
    <m/>
    <s v="Diego Rodovalho/Brazil/Contr/IBM"/>
    <s v="H"/>
    <s v="BAND6A"/>
    <s v="ADM"/>
    <s v="Diego.Rodovalho@sprint.com"/>
    <s v="Se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92234631"/>
    <s v="SN_092234"/>
    <s v="994941671"/>
    <s v="Rodrigues"/>
    <s v="Kelsen"/>
    <s v=""/>
    <s v="821388239"/>
    <x v="1"/>
    <s v="P3"/>
    <s v="Tower 2"/>
    <x v="2"/>
    <s v="Mohan Kaushik"/>
    <s v="Kelsen Rodrigues"/>
    <s v="ri434675"/>
    <d v="2004-09-16T00:00:00"/>
    <m/>
    <s v="Kelsen Rodrigues/Brazil/IBM"/>
    <s v="H"/>
    <s v="BAND7B"/>
    <s v="IVR"/>
    <s v="Kelsen.Rodrigues@sprint.com"/>
    <s v="Senior Project Manager"/>
    <n v="20"/>
    <n v="2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3"/>
    <x v="53"/>
    <n v="0"/>
    <n v="0"/>
    <s v="No"/>
    <s v="No"/>
  </r>
  <r>
    <s v="134722818"/>
    <s v="SN_134722"/>
    <s v="994928675"/>
    <s v="Roldan"/>
    <s v="Jeremiah John"/>
    <s v="R"/>
    <s v="823768976"/>
    <x v="2"/>
    <s v="P1"/>
    <s v="Tower 2"/>
    <x v="3"/>
    <s v="Randy Schulze"/>
    <s v="Arrian Ordonez"/>
    <s v="ow410775"/>
    <d v="2013-09-23T00:00:00"/>
    <m/>
    <s v="Jeremiah John R Roldan/Philippines/IBM"/>
    <s v="M"/>
    <s v="BAND6B"/>
    <s v="ADM"/>
    <s v="Jeremiahjohn.Roldan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XW818"/>
    <s v="SN_P100XW"/>
    <s v="994226737"/>
    <s v="Rome"/>
    <s v="Robert Julian"/>
    <s v="X."/>
    <s v="823800628"/>
    <x v="2"/>
    <s v="P3"/>
    <s v="Tower 2"/>
    <x v="2"/>
    <s v="Dale Gentry"/>
    <s v="William Navarro"/>
    <s v="hl673314"/>
    <d v="2017-09-13T00:00:00"/>
    <m/>
    <s v="Robert Julian Rome/Philippines/IBM"/>
    <s v="H"/>
    <s v="BAND7A"/>
    <s v="ADM"/>
    <s v="Robertjulian.Rom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482818"/>
    <s v="SN_136482"/>
    <s v="999463707"/>
    <s v="Romulo"/>
    <s v="Thea Marie"/>
    <s v="A"/>
    <s v="823769080"/>
    <x v="2"/>
    <s v="P1"/>
    <s v="Tower 2"/>
    <x v="0"/>
    <s v="Kiran Padmakumar"/>
    <s v="Danilo Estoquia"/>
    <s v="fc172715"/>
    <d v="2013-11-18T00:00:00"/>
    <m/>
    <s v="Thea Marie A Romulo/Philippines/IBM"/>
    <s v="M"/>
    <s v="BAND6B"/>
    <s v="ADM"/>
    <s v="Theamarie.Romulo@sprint.com"/>
    <s v="Senior Tester"/>
    <n v="53"/>
    <n v="5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9"/>
    <x v="6"/>
    <n v="0"/>
    <n v="0"/>
    <s v="No"/>
    <s v="No"/>
  </r>
  <r>
    <s v="146983818"/>
    <s v="SN_146983"/>
    <s v="994706108"/>
    <s v="Rosete"/>
    <s v="Emmanuel"/>
    <s v="A."/>
    <s v="823800984"/>
    <x v="2"/>
    <s v="P3"/>
    <s v="Tower 2"/>
    <x v="4"/>
    <s v="Todd Kadlac"/>
    <s v="William Navarro"/>
    <s v="v289325"/>
    <d v="2018-11-05T00:00:00"/>
    <m/>
    <s v="Emmanuel A Rosete/Philippines/IBM"/>
    <s v="H"/>
    <s v="BAND7B"/>
    <s v="ADM"/>
    <s v="Emmanuel.Rosete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2898818"/>
    <s v="SN_112898"/>
    <s v="994445345"/>
    <s v="Rosita"/>
    <s v="Jade Ralph"/>
    <s v="X"/>
    <s v="823767750"/>
    <x v="2"/>
    <s v="P3"/>
    <s v="Tower 2"/>
    <x v="2"/>
    <s v="Dale Gentry"/>
    <s v="William Navarro"/>
    <s v="hi321867"/>
    <d v="2011-04-21T00:00:00"/>
    <m/>
    <s v="Jade Ralph L Rosita/Philippines/IBM"/>
    <s v="H"/>
    <s v="BAND6B"/>
    <s v="ADM"/>
    <s v="Jaderalph.Rosit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4189709"/>
    <s v="SN_064189"/>
    <s v="994443709"/>
    <s v="Roula"/>
    <s v="Pratap"/>
    <s v="Kumar"/>
    <s v="823800860"/>
    <x v="0"/>
    <s v="P1"/>
    <s v="Tower 2"/>
    <x v="0"/>
    <s v="Kiran Padmakumar"/>
    <s v="Muqtar Syed"/>
    <s v="sa634927"/>
    <d v="2018-05-14T00:00:00"/>
    <m/>
    <s v="Pratap K Roula/India/IBM"/>
    <s v="H"/>
    <s v="BAND7B"/>
    <s v="ADM"/>
    <s v="Pratap.Roula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L2TT709"/>
    <s v="SN_AVL2TT"/>
    <s v="994832493"/>
    <s v="Rout"/>
    <s v="Debashish"/>
    <s v="X"/>
    <s v="823800236"/>
    <x v="0"/>
    <s v="P3"/>
    <s v="Tower 2"/>
    <x v="1"/>
    <s v="Clint Cordry"/>
    <s v="Sunil Brahma"/>
    <s v="jw338763"/>
    <d v="2016-10-19T00:00:00"/>
    <m/>
    <s v="Debashish Rout 1/India/Contr/IBM"/>
    <s v="M"/>
    <s v="CONT12"/>
    <s v="ADM"/>
    <s v="Debashish.Rout@sprint.com"/>
    <s v="Senior Production Support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63424709"/>
    <s v="SN_063424"/>
    <s v="994544937"/>
    <s v="Rout"/>
    <s v="Deepak Kumar"/>
    <s v=""/>
    <s v="823800654"/>
    <x v="3"/>
    <s v="P1"/>
    <s v="Tower 2"/>
    <x v="0"/>
    <s v="Kiran Padmakumar"/>
    <s v="Muqtar Syed"/>
    <s v="kl046477"/>
    <d v="2017-10-03T00:00:00"/>
    <m/>
    <s v="Deepak K Rout/India/IBM"/>
    <s v="H"/>
    <s v="BAND7B"/>
    <s v="ADM"/>
    <s v="Deepakkumar.Rout@sprint.com"/>
    <s v="Senior Project Manag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5002I709"/>
    <s v="SN_05002I"/>
    <s v="994030132"/>
    <s v="Routray"/>
    <s v="Bijan"/>
    <s v="X"/>
    <s v="823767361"/>
    <x v="3"/>
    <s v="SA3"/>
    <s v="Tower 2"/>
    <x v="2"/>
    <s v="Mohan Kaushik"/>
    <s v="Saswat Mishra"/>
    <s v="fj966232"/>
    <d v="2010-08-05T00:00:00"/>
    <m/>
    <s v="Bijan Routray/India/IBM"/>
    <s v="H"/>
    <s v="BAND7B"/>
    <s v="ADM"/>
    <s v="Bijan.Routray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0IP818"/>
    <s v="SN_P100IP"/>
    <s v="994979177"/>
    <s v="Ruste"/>
    <s v="Johann Paulo"/>
    <s v="L"/>
    <s v="823800368"/>
    <x v="2"/>
    <s v="P3"/>
    <s v="Tower 2"/>
    <x v="5"/>
    <s v="Robert Wulfert"/>
    <s v="Hanika Fernandez"/>
    <s v="jx727701"/>
    <d v="2017-03-01T00:00:00"/>
    <m/>
    <s v="Johann Paulo Ruste/Philippines/IBM"/>
    <s v="M"/>
    <s v="BAND6B"/>
    <s v="ADM"/>
    <s v="Johannpaulo.Rust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398818"/>
    <s v="SN_P00398"/>
    <s v="994473990"/>
    <s v="Ruzgal"/>
    <s v="Vyson"/>
    <s v="C."/>
    <s v="823800682"/>
    <x v="2"/>
    <s v="P3"/>
    <s v="Tower 2"/>
    <x v="2"/>
    <s v="Dale Gentry"/>
    <s v="William Navarro"/>
    <s v="nw170077"/>
    <d v="2017-10-23T00:00:00"/>
    <m/>
    <s v="Vyson Ruzgal/Philippines/IBM"/>
    <s v="H"/>
    <s v="BAND6B"/>
    <s v="ADM"/>
    <s v="Vyzon.Ruzgal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958P709"/>
    <s v="SN_04958P"/>
    <s v="994941379"/>
    <s v="S"/>
    <s v="Sangeetha"/>
    <s v=""/>
    <s v="823770278"/>
    <x v="0"/>
    <s v="P1"/>
    <s v="Tower 2"/>
    <x v="0"/>
    <s v="Kiran Padmakumar"/>
    <s v="Muqtar Syed"/>
    <s v="tq967256"/>
    <d v="2015-07-30T00:00:00"/>
    <m/>
    <s v="Sangeetha 11/India/IBM"/>
    <s v="M"/>
    <s v="BAND6B"/>
    <s v="ADM"/>
    <s v="Sangeetha.S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523U709"/>
    <s v="SN_04523U"/>
    <s v="994404364"/>
    <s v="Sabat"/>
    <s v="Ruturaj"/>
    <s v="X"/>
    <s v="823800877"/>
    <x v="0"/>
    <s v="P3"/>
    <s v="Tower 2"/>
    <x v="2"/>
    <s v="Mohan Kaushik"/>
    <s v="Saswat Mishra"/>
    <s v="kv182026"/>
    <d v="2018-06-06T00:00:00"/>
    <m/>
    <s v="Ruturaj Sabat/India/IBM"/>
    <s v="H"/>
    <s v="BAND7A"/>
    <s v="ADM"/>
    <s v="Ruturaj.Sabat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4434631"/>
    <s v="SN_094434"/>
    <s v="994434449"/>
    <s v="Sabiao"/>
    <s v="Selma"/>
    <s v="B"/>
    <s v="823768228"/>
    <x v="1"/>
    <s v="P3"/>
    <s v="Tower 2"/>
    <x v="6"/>
    <s v="Asif Islam"/>
    <s v="Selma Sabiao"/>
    <s v="jc997363"/>
    <d v="2012-03-20T00:00:00"/>
    <m/>
    <s v="Selma Bassiga Sabiao/Brazil/IBM"/>
    <s v="H"/>
    <s v="BAND8"/>
    <s v="ADM"/>
    <s v="Selma.Sabiao@sprint.com"/>
    <s v="Senior Delivery Manager"/>
    <n v="2"/>
    <n v="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4"/>
    <x v="54"/>
    <n v="0"/>
    <n v="0"/>
    <s v="No"/>
    <s v="No"/>
  </r>
  <r>
    <s v="AVNG6W709"/>
    <s v="SN_AVNG6W"/>
    <s v="994274357"/>
    <s v="Sachdeva"/>
    <s v="Jayant"/>
    <s v="X"/>
    <s v="823800892"/>
    <x v="0"/>
    <s v="P3"/>
    <s v="Tower 2"/>
    <x v="2"/>
    <s v="Mohan Kaushik"/>
    <s v="Saswat Mishra"/>
    <s v="jh432976"/>
    <d v="2018-07-05T00:00:00"/>
    <m/>
    <s v="Jayant Sachdeva/India/Contr/IBM"/>
    <s v="L"/>
    <s v="BAND6A"/>
    <s v="ADM"/>
    <s v="Jayant.Sachdeva@sprint.com"/>
    <s v="Ju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MHV4897"/>
    <s v="SN_C-MHV4"/>
    <s v="994973832"/>
    <s v="Sadineni"/>
    <s v="Mahendra"/>
    <s v=""/>
    <s v="823800676"/>
    <x v="5"/>
    <s v="SA3"/>
    <s v="Tower 2"/>
    <x v="1"/>
    <s v="Clint Cordry"/>
    <s v="Sudheer Kurelli"/>
    <s v="bt157958"/>
    <d v="2017-11-01T00:00:00"/>
    <m/>
    <s v="Mahendra Sadineni/US/Contr/IBM"/>
    <s v="H"/>
    <s v="CONT15"/>
    <s v="ADM"/>
    <s v="Mahendra.Sadineni@sprint.com"/>
    <s v="Senior Configuration Manager"/>
    <n v="46"/>
    <s v="0"/>
    <n v="46"/>
    <s v="With Variance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x v="20"/>
    <x v="0"/>
    <n v="46"/>
    <n v="0"/>
    <s v="Yes"/>
    <s v="No"/>
  </r>
  <r>
    <s v="05472U709"/>
    <s v="SN_05472U"/>
    <s v="994726870"/>
    <s v="Saha"/>
    <s v="Sandipan"/>
    <s v="X"/>
    <s v="823800806"/>
    <x v="0"/>
    <s v="P1"/>
    <s v="Tower 2"/>
    <x v="0"/>
    <s v="Kiran Padmakumar"/>
    <s v="Muqtar Syed"/>
    <s v="zm289876"/>
    <d v="2018-03-12T00:00:00"/>
    <m/>
    <s v="Sandipan Saha1/India/IBM"/>
    <s v="M"/>
    <s v="BAND6B"/>
    <s v="ADM"/>
    <s v="Sandipan.Saha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457S709"/>
    <s v="SN_06457S"/>
    <s v="994351334"/>
    <s v="Sahay"/>
    <s v="Yachi"/>
    <s v="X"/>
    <s v="823801113"/>
    <x v="0"/>
    <s v="P3"/>
    <s v="Tower 2"/>
    <x v="2"/>
    <s v="Mohan Kaushik"/>
    <s v="Saswat Mishra"/>
    <s v="mj425147"/>
    <d v="2019-04-30T00:00:00"/>
    <m/>
    <s v="Yachi Sahay83/India/IBM"/>
    <s v="L"/>
    <s v="BAND6A"/>
    <s v="ADM"/>
    <s v="Yachi.Sahay@sprint.com"/>
    <s v="Ju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4933X709"/>
    <s v="SN_04933X"/>
    <s v="994624583"/>
    <s v="Sahoo"/>
    <s v="Sibasish"/>
    <s v="X"/>
    <s v="823800933"/>
    <x v="0"/>
    <s v="P1"/>
    <s v="Tower 2"/>
    <x v="3"/>
    <s v="Randy Schulze"/>
    <s v="Muqtar Syed"/>
    <s v="sl346121"/>
    <d v="2018-09-03T00:00:00"/>
    <m/>
    <s v="Sibasish Sahoo13/India/IBM"/>
    <s v="M"/>
    <s v="BAND6B"/>
    <s v="ADM"/>
    <s v="Sibasish.Sahoo@sprint.com"/>
    <s v="Mid-Level Production Support"/>
    <n v="22"/>
    <n v="2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5"/>
    <x v="51"/>
    <n v="0"/>
    <n v="0"/>
    <s v="No"/>
    <s v="No"/>
  </r>
  <r>
    <s v="09603A709"/>
    <s v="SN_09603A"/>
    <s v="994566349"/>
    <s v="Sahu"/>
    <s v="Maheswar"/>
    <s v="X"/>
    <s v="823769185"/>
    <x v="0"/>
    <s v="P3"/>
    <s v="Tower 2"/>
    <x v="5"/>
    <s v="Meredith Leach"/>
    <s v="Sajit Sridharan"/>
    <s v="rm932262"/>
    <d v="2014-02-18T00:00:00"/>
    <m/>
    <s v="Maheswar Sahu/India/IBM"/>
    <s v="H"/>
    <s v="BAND7A"/>
    <s v="ADM"/>
    <s v="Maheswar.Sahu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-PFB0897"/>
    <s v="SN_C-PFB0"/>
    <s v="994783884"/>
    <s v="Said"/>
    <s v="Mohamed"/>
    <s v="X"/>
    <s v="823801102"/>
    <x v="5"/>
    <s v="SA3"/>
    <s v="Tower 2"/>
    <x v="1"/>
    <s v="Clint Cordry"/>
    <s v="James Staffieri"/>
    <s v="mt348729"/>
    <d v="2019-04-22T00:00:00"/>
    <m/>
    <s v="Mohamed Said1/US/Contr/IBM"/>
    <s v="L"/>
    <s v="CONT11"/>
    <s v="ADM"/>
    <s v="Mohamed.Said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4373709"/>
    <s v="SN_074373"/>
    <s v="994566632"/>
    <s v="Sairajan"/>
    <s v="Arun"/>
    <s v="X"/>
    <s v="823766449"/>
    <x v="3"/>
    <s v="SA3"/>
    <s v="Tower 2"/>
    <x v="2"/>
    <s v="Mohan Kaushik"/>
    <s v="Saswat Mishra"/>
    <s v="hl904375"/>
    <d v="2009-03-18T00:00:00"/>
    <m/>
    <s v="Arun Sairajan/India/IBM"/>
    <s v="H"/>
    <s v="BAND7A"/>
    <s v="ADM"/>
    <s v="Arun.Sairajan@sprint.com"/>
    <s v="Senior Test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9580J709"/>
    <s v="SN_09580J"/>
    <s v="994426584"/>
    <s v="Sajjan"/>
    <s v="Yogesh"/>
    <s v="P"/>
    <s v="823800778"/>
    <x v="0"/>
    <s v="P1"/>
    <s v="Tower 2"/>
    <x v="0"/>
    <s v="Kiran Padmakumar"/>
    <s v="Muqtar Syed"/>
    <s v="jo267807"/>
    <d v="2018-02-02T00:00:00"/>
    <m/>
    <s v="Yogesh P Sajjan/India/IBM"/>
    <s v="H"/>
    <s v="BAND6B"/>
    <s v="ADM"/>
    <s v="Yogesh.Sajjan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10192818"/>
    <s v="SN_P10192"/>
    <s v="994615377"/>
    <s v="Salarda"/>
    <s v="Angelo"/>
    <s v="L."/>
    <s v="823801030"/>
    <x v="2"/>
    <s v="P3"/>
    <s v="Tower 2"/>
    <x v="2"/>
    <s v="Dale Gentry"/>
    <s v="William Navarro"/>
    <s v=""/>
    <d v="2019-01-02T00:00:00"/>
    <m/>
    <s v="Angelo Salarda/Philippines/IBM"/>
    <s v="L"/>
    <s v="BAND6A"/>
    <s v="ADM"/>
    <s v=""/>
    <s v="Mid-Level Production Support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148149818"/>
    <s v="SN_148149"/>
    <s v="994727625"/>
    <s v="Salarda"/>
    <s v="Mark"/>
    <s v="X"/>
    <s v="823769755"/>
    <x v="2"/>
    <s v="P3"/>
    <s v="Tower 2"/>
    <x v="5"/>
    <s v="Robert Wulfert"/>
    <s v="Hanika Fernandez"/>
    <s v="bo809626"/>
    <d v="2014-12-05T00:00:00"/>
    <m/>
    <s v="Mark Salarda/Philippines/IBM"/>
    <s v="H"/>
    <s v="BAND7A"/>
    <s v="ADM"/>
    <s v="Mark.Salard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4415818"/>
    <s v="SN_124415"/>
    <s v="994932286"/>
    <s v="Salazar"/>
    <s v="Noel"/>
    <s v="M"/>
    <s v="823768606"/>
    <x v="2"/>
    <s v="P3"/>
    <s v="Tower 2"/>
    <x v="2"/>
    <s v="Dale Gentry"/>
    <s v="William Navarro"/>
    <s v="ps815474"/>
    <d v="2013-01-02T00:00:00"/>
    <m/>
    <s v="Noel M Salazar/Philippines/IBM"/>
    <s v="H"/>
    <s v="BAND7A"/>
    <s v="ADM"/>
    <s v="Salazar.Noel@sprint.com"/>
    <s v="Senior Tester"/>
    <n v="56"/>
    <n v="5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8"/>
    <x v="36"/>
    <n v="0"/>
    <n v="0"/>
    <s v="No"/>
    <s v="No"/>
  </r>
  <r>
    <s v="123621818"/>
    <s v="SN_123621"/>
    <s v="994240752"/>
    <s v="Salita"/>
    <s v="Franz Vincent"/>
    <s v="X"/>
    <s v="823768191"/>
    <x v="2"/>
    <s v="P3"/>
    <s v="Tower 2"/>
    <x v="5"/>
    <s v="Robert Wulfert"/>
    <s v="Hanika Fernandez"/>
    <s v="sg070394"/>
    <d v="2012-02-29T00:00:00"/>
    <m/>
    <s v="Franz Vincent M Salita/Philippines/IBM"/>
    <s v="H"/>
    <s v="BAND7A"/>
    <s v="ADM"/>
    <s v="Franzvincent.Salita@sprint.com"/>
    <s v="Senior Production Support"/>
    <n v="27"/>
    <n v="2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1"/>
    <x v="40"/>
    <n v="0"/>
    <n v="0"/>
    <s v="No"/>
    <s v="No"/>
  </r>
  <r>
    <s v="047482631"/>
    <s v="SN_047482"/>
    <s v="994650945"/>
    <s v="Salles"/>
    <s v="Rene"/>
    <s v="L"/>
    <s v="823770019"/>
    <x v="1"/>
    <s v="P3"/>
    <s v="Tower 2"/>
    <x v="2"/>
    <s v="Mohan Kaushik"/>
    <s v="Kelsen Rodrigues"/>
    <s v="cr475828"/>
    <d v="2015-03-02T00:00:00"/>
    <m/>
    <s v="Rene Bruno Lopes de Salles/Brazil/IBM"/>
    <s v="M"/>
    <s v="BAND6A"/>
    <s v="ADM"/>
    <s v="Rene.Salles@sprint.com"/>
    <s v="Senior Application Administrato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23801818"/>
    <s v="SN_123801"/>
    <s v="994976972"/>
    <s v="Salming"/>
    <s v="Louielyn"/>
    <s v="X"/>
    <s v="823769716"/>
    <x v="2"/>
    <s v="P3"/>
    <s v="Tower 2"/>
    <x v="5"/>
    <s v="Robert Wulfert"/>
    <s v="Hanika Fernandez"/>
    <s v="gh708155"/>
    <d v="2014-11-17T00:00:00"/>
    <m/>
    <s v="Louielyn B Salming/Philippines/IBM"/>
    <s v="H"/>
    <s v="BAND6B"/>
    <s v="ADM"/>
    <s v="Louielyn.Salming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6308631"/>
    <s v="SN_116308"/>
    <s v="999463465"/>
    <s v="Salvi"/>
    <s v="Uanderson"/>
    <s v="C"/>
    <s v="823765879"/>
    <x v="1"/>
    <s v="P3"/>
    <s v="Tower 2"/>
    <x v="2"/>
    <s v="Dale Gentry"/>
    <s v="Kelsen Rodrigues"/>
    <s v="ua463465"/>
    <d v="2008-01-09T00:00:00"/>
    <m/>
    <s v="Uanderson Capuci de Salvi/Brazil/Contr/IBM"/>
    <s v="H"/>
    <s v="BAND7A"/>
    <s v="ADM"/>
    <s v="Uanderson.Salvi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J8961897"/>
    <s v="SN_0J8961"/>
    <s v="994323906"/>
    <s v="Sam"/>
    <s v="Christopher"/>
    <s v="X"/>
    <s v="823800996"/>
    <x v="8"/>
    <s v="SA3"/>
    <s v="Tower 2"/>
    <x v="2"/>
    <s v="Dale Gentry"/>
    <s v="Dale Gentry"/>
    <s v="sj297907"/>
    <d v="2018-11-26T00:00:00"/>
    <m/>
    <s v="Christopher Sam/Baton Rouge/IBM"/>
    <s v="L"/>
    <s v="BAND6A"/>
    <s v="ADM"/>
    <s v="Christopher.Sam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878631"/>
    <s v="SN_117878"/>
    <s v="994347623"/>
    <s v="Sampietri"/>
    <s v="Pedro"/>
    <s v="G"/>
    <s v="823768569"/>
    <x v="1"/>
    <s v="P1"/>
    <s v="Tower 2"/>
    <x v="3"/>
    <s v="Randy Schulze"/>
    <s v="Roberto Basting"/>
    <s v="ey225363"/>
    <d v="2012-11-26T00:00:00"/>
    <m/>
    <s v="Pedro Gabriel Bueno Sampietri/Brazil/IBM"/>
    <s v="M"/>
    <s v="BAND6B"/>
    <s v="ADM"/>
    <s v="Pedro.Sampietri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628B709"/>
    <s v="SN_08628B"/>
    <s v="994588824"/>
    <s v="Samuel"/>
    <s v="Abraham"/>
    <s v="J"/>
    <s v="823768745"/>
    <x v="0"/>
    <s v="P3"/>
    <s v="Tower 2"/>
    <x v="3"/>
    <s v="Greg Toon"/>
    <s v="Vijaya Maan"/>
    <s v="fj758246"/>
    <d v="2013-04-29T00:00:00"/>
    <m/>
    <s v="Abraham J Samuel/India/IBM"/>
    <s v="H"/>
    <s v="BAND7B"/>
    <s v="IVR"/>
    <s v="Abraham.Samuel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502818"/>
    <s v="SN_136502"/>
    <s v="994306278"/>
    <s v="Sandoval"/>
    <s v="Sarah"/>
    <s v="C"/>
    <s v="823770266"/>
    <x v="2"/>
    <s v="P3"/>
    <s v="Tower 2"/>
    <x v="7"/>
    <s v="Heather Westerfield"/>
    <s v="Arrian Ordonez"/>
    <s v="qi931353"/>
    <d v="2015-07-20T00:00:00"/>
    <m/>
    <s v="Sarah Kay C Sandoval/Philippines/IBM"/>
    <s v="H"/>
    <s v="BAND7A"/>
    <s v="ADM"/>
    <s v="Sarah.Sandoval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201818"/>
    <s v="SN_147201"/>
    <s v="994941477"/>
    <s v="Sanidad"/>
    <s v="Marbelito"/>
    <s v="R"/>
    <s v="823769204"/>
    <x v="2"/>
    <s v="P3"/>
    <s v="Tower 2"/>
    <x v="3"/>
    <s v="Greg Toon"/>
    <s v="Danilo Estoquia"/>
    <s v="dl160315"/>
    <d v="2014-03-13T00:00:00"/>
    <m/>
    <s v="Marbelito R Sanidad/Philippines/IBM"/>
    <s v="M"/>
    <s v="BAND7B"/>
    <s v="IVR"/>
    <s v="Marbelito.Sanidad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6956631"/>
    <s v="SN_056956"/>
    <s v="994049770"/>
    <s v="Santana"/>
    <s v="Mauricio"/>
    <s v="F"/>
    <s v="823770066"/>
    <x v="1"/>
    <s v="P3"/>
    <s v="Tower 2"/>
    <x v="2"/>
    <s v="Mohan Kaushik"/>
    <s v="Kelsen Rodrigues"/>
    <s v="zd334914"/>
    <d v="2015-04-06T00:00:00"/>
    <m/>
    <s v="Mauricio Farias Santana/Brazil/IBM"/>
    <s v="M"/>
    <s v="BAND5"/>
    <s v="ADM"/>
    <s v="Mauricio.Santana@sprint.com"/>
    <s v="Mid-Level Application Administrato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52689709"/>
    <s v="SN_052689"/>
    <s v="994049031"/>
    <s v="Santhanam"/>
    <s v="Kamalakannan"/>
    <s v="X"/>
    <s v="823800756"/>
    <x v="0"/>
    <s v="P1"/>
    <s v="Tower 2"/>
    <x v="0"/>
    <s v="Kiran Padmakumar"/>
    <s v="Muqtar Syed"/>
    <s v="ui009713"/>
    <d v="2018-01-02T00:00:00"/>
    <m/>
    <s v="Kamalakannan Santhanam/India/IBM"/>
    <s v="H"/>
    <s v="BAND7B"/>
    <s v="ADM"/>
    <s v="Kamalakannan.Santhanam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8240818"/>
    <s v="SN_148240"/>
    <s v="994154865"/>
    <s v="Santos"/>
    <s v="AnmariaJeannette"/>
    <s v="Tan"/>
    <s v="823800418"/>
    <x v="2"/>
    <s v="P3"/>
    <s v="Tower 2"/>
    <x v="5"/>
    <s v="Robert Wulfert"/>
    <s v="Hanika Fernandez"/>
    <s v="pe270744"/>
    <d v="2017-04-10T00:00:00"/>
    <m/>
    <s v="Anmaria Jeannette Santos/Philippines/IBM"/>
    <s v="H"/>
    <s v="BAND6A"/>
    <s v="ADM"/>
    <s v="Anmariajeannette.Santos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G9818"/>
    <s v="SN_P101G9"/>
    <s v="994675455"/>
    <s v="Santos"/>
    <s v="Aryen Raen"/>
    <s v="D."/>
    <s v="823801240"/>
    <x v="2"/>
    <s v="P1"/>
    <s v="Tower 2"/>
    <x v="3"/>
    <s v="Randy Schulze"/>
    <s v="Arrian Ordonez"/>
    <s v="tm000945"/>
    <d v="2019-08-27T00:00:00"/>
    <m/>
    <s v="Aryen Raen Santos/Philippines/IBM"/>
    <s v="L"/>
    <s v="BAND6G"/>
    <s v="ADM"/>
    <s v="Aryen.Santos@sprint.com"/>
    <s v="Junior Production Support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LVL0BT631"/>
    <s v="SN_LVL0BT"/>
    <s v="994558531"/>
    <s v="Santos"/>
    <s v="Italo"/>
    <s v="M"/>
    <s v="823800218"/>
    <x v="1"/>
    <s v="P3"/>
    <s v="Tower 2"/>
    <x v="4"/>
    <s v="Todd Kadlac"/>
    <s v="Carlos Monteiro"/>
    <s v="gz868585"/>
    <d v="2016-10-05T00:00:00"/>
    <m/>
    <s v="Italo Moises dos Santos/Brazil/Contr/IBM"/>
    <s v="H"/>
    <s v="CONT02"/>
    <s v="ADM"/>
    <s v="Italo.Santos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147185818"/>
    <s v="SN_147185"/>
    <s v="994323241"/>
    <s v="Santos"/>
    <s v="Jeffrey"/>
    <s v="O"/>
    <s v="823769206"/>
    <x v="2"/>
    <s v="P3"/>
    <s v="Tower 2"/>
    <x v="5"/>
    <s v="Meredith Leach"/>
    <s v="Lerma Bernal"/>
    <s v="kj313333"/>
    <d v="2014-03-10T00:00:00"/>
    <m/>
    <s v="Jeffrey O Santos/Philippines/IBM"/>
    <s v="H"/>
    <s v="BAND6B"/>
    <s v="ADM"/>
    <s v="Jeffrey.Santos@sprint.com"/>
    <s v="Senior Developer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113206818"/>
    <s v="SN_113206"/>
    <s v="994893753"/>
    <s v="Santos"/>
    <s v="John"/>
    <s v="FRANCIS"/>
    <s v="823768038"/>
    <x v="2"/>
    <s v="P3"/>
    <s v="Tower 2"/>
    <x v="5"/>
    <s v="Meredith Leach"/>
    <s v="Lerma Bernal"/>
    <s v="go715091"/>
    <d v="2011-09-21T00:00:00"/>
    <m/>
    <s v="John Francis A Santos/Philippines/IBM"/>
    <s v="H"/>
    <s v="BAND7A"/>
    <s v="ADM"/>
    <s v="John.Santo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GA818"/>
    <s v="SN_P100GA"/>
    <s v="994963170"/>
    <s v="Santos"/>
    <s v="Mark Alvin"/>
    <s v="X"/>
    <s v="823800279"/>
    <x v="2"/>
    <s v="P3"/>
    <s v="Tower 2"/>
    <x v="2"/>
    <s v="Dale Gentry"/>
    <s v="William Navarro"/>
    <s v="rw620713"/>
    <d v="2016-11-14T00:00:00"/>
    <m/>
    <s v="Mark Alvin Santos/Philippines/IBM"/>
    <s v="H"/>
    <s v="BAND7B"/>
    <s v="ADM"/>
    <s v="Markalvin.Santos@sprint.com"/>
    <s v="Senior Develop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78346631"/>
    <s v="SN_078346"/>
    <s v="994700504"/>
    <s v="Santos"/>
    <s v="Matheus"/>
    <s v="O"/>
    <s v="823770315"/>
    <x v="1"/>
    <s v="P3"/>
    <s v="Tower 2"/>
    <x v="6"/>
    <s v="Asif Islam"/>
    <s v="Marcelo Scarazzatti"/>
    <s v="dz833536"/>
    <d v="2015-09-08T00:00:00"/>
    <m/>
    <s v="Matheus Henrique Santos/Brazil/IBM"/>
    <s v="H"/>
    <s v="BAND6A"/>
    <s v="ADM"/>
    <s v="Matheus.Santos@sprint.com"/>
    <s v="Senior Production Suppor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115062631"/>
    <s v="SN_115062"/>
    <s v="994872985"/>
    <s v="Santos"/>
    <s v="Roberta"/>
    <s v="B"/>
    <s v="823766924"/>
    <x v="1"/>
    <s v="P3"/>
    <s v="Tower 2"/>
    <x v="4"/>
    <s v="Todd Kadlac"/>
    <s v="Carlos Monteiro"/>
    <s v="fz204814"/>
    <d v="2010-03-01T00:00:00"/>
    <m/>
    <s v="Roberta Beghini Santos/Brazil/IBM"/>
    <s v="H"/>
    <s v="BAND7A"/>
    <s v="ADM"/>
    <s v="Roberta.Santos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394818"/>
    <s v="SN_136394"/>
    <s v="994420277"/>
    <s v="Santos"/>
    <s v="Rodrigo"/>
    <s v="S"/>
    <s v="823768985"/>
    <x v="2"/>
    <s v="P3"/>
    <s v="Tower 2"/>
    <x v="3"/>
    <s v="Greg Toon"/>
    <s v="Danilo Estoquia"/>
    <s v="wv971957"/>
    <d v="2013-09-30T00:00:00"/>
    <m/>
    <s v="Rodrigo S Santos/Philippines/IBM"/>
    <s v="H"/>
    <s v="BAND7B"/>
    <s v="IVR"/>
    <s v="Rodrigo.Santo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789X709"/>
    <s v="SN_06789X"/>
    <s v="994792035"/>
    <s v="Santra"/>
    <s v="Srijeeta"/>
    <s v="X"/>
    <s v="823800896"/>
    <x v="0"/>
    <s v="P3"/>
    <s v="Tower 2"/>
    <x v="5"/>
    <s v="Baseem Sayyed"/>
    <s v="Ajay Mukhopadhyay"/>
    <s v="ij211806"/>
    <d v="2018-07-10T00:00:00"/>
    <m/>
    <s v="Srijeeta Santra22/India/IBM"/>
    <s v="L"/>
    <s v="BAND6A"/>
    <s v="ADM"/>
    <s v="Srijeeta.Santr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EVSE631"/>
    <s v="SN_LVEVSE"/>
    <s v="994578987"/>
    <s v="Sardinha"/>
    <s v="Fabiano"/>
    <s v="O"/>
    <s v="823768752"/>
    <x v="1"/>
    <s v="P3"/>
    <s v="Tower 2"/>
    <x v="5"/>
    <s v="Baseem Sayyed"/>
    <s v="Carlos Monteiro"/>
    <s v="yy034287"/>
    <d v="2013-05-08T00:00:00"/>
    <m/>
    <s v="Fabiano de Oliveira Sardinha/Brazil/Contr/IBM"/>
    <s v="H"/>
    <s v="CONT01"/>
    <s v="ADM"/>
    <s v="Fabiano.Sardinha@sprint.com"/>
    <s v="Senior Production Suppor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47464818"/>
    <s v="SN_147464"/>
    <s v="994101464"/>
    <s v="Sarmiento"/>
    <s v="Maria Concepcion"/>
    <s v="D"/>
    <s v="823769276"/>
    <x v="2"/>
    <s v="P1"/>
    <s v="Tower 2"/>
    <x v="0"/>
    <s v="Kiran Padmakumar"/>
    <s v="Danilo Estoquia"/>
    <s v="qf050772"/>
    <d v="2014-04-30T00:00:00"/>
    <m/>
    <s v="Maria Concepcion Sarmiento/Philippines/IBM"/>
    <s v="M"/>
    <s v="BAND6B"/>
    <s v="ADM"/>
    <s v="Mariaconcepcion.Sarmiento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15F8709"/>
    <s v="SN_0515F8"/>
    <s v="994162016"/>
    <s v="Sarode"/>
    <s v="Keerti"/>
    <s v="X"/>
    <s v="823800498"/>
    <x v="0"/>
    <s v="P3"/>
    <s v="Tower 2"/>
    <x v="2"/>
    <s v="Mohan Kaushik"/>
    <s v="Saswat Mishra"/>
    <s v="fs796837"/>
    <d v="2017-05-29T00:00:00"/>
    <m/>
    <s v="Keerti Sarode/India/IBM"/>
    <s v="M"/>
    <s v="BAND6B"/>
    <s v="ADM"/>
    <s v="Keerti.Sarode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5114631"/>
    <s v="SN_115114"/>
    <s v="994610255"/>
    <s v="Sarri"/>
    <s v="Bruno"/>
    <s v="B"/>
    <s v="823766180"/>
    <x v="1"/>
    <s v="P1"/>
    <s v="Tower 2"/>
    <x v="3"/>
    <s v="Randy Schulze"/>
    <s v="Roberto Basting"/>
    <s v="wo768410"/>
    <d v="2008-11-26T00:00:00"/>
    <m/>
    <s v="Bruno Barbosa Sarri/Brazil/IBM"/>
    <s v="H"/>
    <s v="BAND7A"/>
    <s v="ADM"/>
    <s v="Bruno.Sarri@sprint.com"/>
    <s v="Se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5547D709"/>
    <s v="SN_05547D"/>
    <s v="994761566"/>
    <s v="Sarulkar"/>
    <s v="Rupali"/>
    <s v="X"/>
    <s v="823800656"/>
    <x v="0"/>
    <s v="P3"/>
    <s v="Tower 2"/>
    <x v="3"/>
    <s v="Randy Schulze"/>
    <s v="Muqtar Syed"/>
    <s v="sv949491"/>
    <d v="2017-10-05T00:00:00"/>
    <m/>
    <s v="Rupali Sarulkar/India/IBM"/>
    <s v="H"/>
    <s v="BAND7A"/>
    <s v="ADM"/>
    <s v="Rupali.Sarulkar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4673F709"/>
    <s v="SN_04673F"/>
    <s v="994462905"/>
    <s v="Sasidharan"/>
    <s v="Vikkram"/>
    <s v=""/>
    <s v="823800274"/>
    <x v="3"/>
    <s v="P1"/>
    <s v="Tower 2"/>
    <x v="0"/>
    <s v="Kiran Padmakumar"/>
    <s v="Muqtar Syed"/>
    <s v="ie949572"/>
    <d v="2016-11-14T00:00:00"/>
    <m/>
    <s v="Vikkram Sasidharan/India/IBM"/>
    <s v="H"/>
    <s v="BAND7A"/>
    <s v="ADM"/>
    <s v="Vikkram.Sasidharan@sprint.com"/>
    <s v="Senior Test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003WS709"/>
    <s v="SN_0003WS"/>
    <s v="994350881"/>
    <s v="Satya"/>
    <s v="Divya"/>
    <s v="X"/>
    <s v="823801015"/>
    <x v="0"/>
    <s v="P3"/>
    <s v="Tower 2"/>
    <x v="5"/>
    <s v="Baseem Sayyed"/>
    <s v="Ajay Mukhopadhyay"/>
    <s v="xl249059"/>
    <d v="2018-12-17T00:00:00"/>
    <m/>
    <s v="Koppula Divya Satya/India/IBM"/>
    <s v="L"/>
    <s v="BAND6A"/>
    <s v="ADM"/>
    <s v="Divya.Satya@sprint.com"/>
    <s v="Junior Develop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0667F5709"/>
    <s v="SN_0667F5"/>
    <s v="994309433"/>
    <s v="Savanth"/>
    <s v="Akshatha"/>
    <s v="X"/>
    <s v="823800873"/>
    <x v="0"/>
    <s v="P3"/>
    <s v="Tower 2"/>
    <x v="2"/>
    <s v="Mohan Kaushik"/>
    <s v="Saswat Mishra"/>
    <s v="jj201736"/>
    <d v="2018-06-01T00:00:00"/>
    <m/>
    <s v="Akshatha Savanth15/India/IBM"/>
    <s v="L"/>
    <s v="BAND6A"/>
    <s v="ADM"/>
    <s v="Akshatha.Savanth@sprint.com"/>
    <s v="Junior Test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04008N709"/>
    <s v="SN_04008N"/>
    <s v="994950047"/>
    <s v="Saxena"/>
    <s v="Abhishek"/>
    <s v=""/>
    <s v="823800576"/>
    <x v="3"/>
    <s v="SA3"/>
    <s v="Tower 2"/>
    <x v="2"/>
    <s v="Mohan Kaushik"/>
    <s v="Saswat Mishra"/>
    <s v="hi526307"/>
    <d v="2017-07-31T00:00:00"/>
    <m/>
    <s v="Abhishek Saxena11/India/IBM"/>
    <s v="H"/>
    <s v="BAND7B"/>
    <s v="ADM"/>
    <s v="Abhishek.Saxen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0834709"/>
    <s v="SN_010834"/>
    <s v="999653011"/>
    <s v="Sayyed"/>
    <s v="Baseem"/>
    <s v="I"/>
    <s v="823764878"/>
    <x v="3"/>
    <s v="SA3"/>
    <s v="Tower 2"/>
    <x v="5"/>
    <s v="Baseem Sayyed"/>
    <s v="Ajay Mukhopadhyay"/>
    <s v="bis4878"/>
    <d v="2006-10-12T00:00:00"/>
    <m/>
    <s v="Baseem I Sayyed1/India/IBM"/>
    <s v="H"/>
    <s v="BAND8"/>
    <s v="ADM"/>
    <s v="Baseem.I.Sayyed@sprint.com"/>
    <s v="Senior Delivery Manager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113760631"/>
    <s v="SN_113760"/>
    <s v="999677268"/>
    <s v="Scarazzatti"/>
    <s v="Marcelo"/>
    <s v=""/>
    <s v="823765118"/>
    <x v="1"/>
    <s v="P3"/>
    <s v="Tower 2"/>
    <x v="6"/>
    <s v="Asif Islam"/>
    <s v="Marcelo Scarazzatti"/>
    <s v="ma677268"/>
    <d v="2007-03-05T00:00:00"/>
    <m/>
    <s v="Marcelo Luis Scarazzatti/Brazil/IBM"/>
    <s v="H"/>
    <s v="BAND7B"/>
    <s v="ADM"/>
    <s v="Marcelo.Scarazzatti@sprint.com"/>
    <s v="Senior Delivery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97534631"/>
    <s v="SN_097534"/>
    <s v="999678611"/>
    <s v="Schivel"/>
    <s v="Ricardo"/>
    <s v="X"/>
    <s v="823764428"/>
    <x v="1"/>
    <s v="P3"/>
    <s v="Tower 2"/>
    <x v="4"/>
    <s v="Todd Kadlac"/>
    <s v="Carlos Monteiro"/>
    <s v="ri678611"/>
    <d v="2005-11-09T00:00:00"/>
    <m/>
    <s v="Ricardo Schivel/Brazil/IBM"/>
    <s v="H"/>
    <s v="BAND8"/>
    <s v="ADM"/>
    <s v="Ricardo.Schivel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858571897"/>
    <s v="SN_858571"/>
    <s v="994332404"/>
    <s v="Schraden"/>
    <s v="Jody"/>
    <s v=""/>
    <s v="823768535"/>
    <x v="4"/>
    <s v="P1"/>
    <s v="Tower 2"/>
    <x v="3"/>
    <s v="Randy Schulze"/>
    <s v="Randy Schulze"/>
    <s v="dz532009"/>
    <d v="2012-10-29T00:00:00"/>
    <m/>
    <s v="Jody Schraden/Somerset/IBM"/>
    <s v="H"/>
    <s v="BAND8"/>
    <s v="ADM"/>
    <s v="Jody.Schraden@sprint.com"/>
    <s v="Senior Developer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3G7140897"/>
    <s v="SN_3G7140"/>
    <s v="994444244"/>
    <s v="Schulze"/>
    <s v="Randy"/>
    <s v="X"/>
    <s v="823801136"/>
    <x v="4"/>
    <s v="P1"/>
    <s v="Tower 2"/>
    <x v="3"/>
    <s v="Randy Schulze"/>
    <s v="Randy Schulze"/>
    <s v="vj579877"/>
    <d v="2019-06-03T00:00:00"/>
    <m/>
    <s v="Randal Schulze/Lenexa/IBM"/>
    <s v="H"/>
    <s v="BAND7"/>
    <s v="ADM"/>
    <s v="Randy.Schulze@sprint.com"/>
    <s v="Senior Delivery Manager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0000ZC709"/>
    <s v="SN_0000ZC"/>
    <s v="994762997"/>
    <s v="Secherla"/>
    <s v="Supriya"/>
    <s v="X"/>
    <s v="823800965"/>
    <x v="0"/>
    <s v="P3"/>
    <s v="Tower 2"/>
    <x v="2"/>
    <s v="Mohan Kaushik"/>
    <s v="Saswat Mishra"/>
    <s v="og015098"/>
    <d v="2018-10-03T00:00:00"/>
    <m/>
    <s v="Supriya Secherla47/India/IBM"/>
    <s v="L"/>
    <s v="BAND6A"/>
    <s v="ADM"/>
    <s v="Supriya.Secherl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0720631"/>
    <s v="SN_110720"/>
    <s v="994061242"/>
    <s v="Sega"/>
    <s v="Rafael"/>
    <s v="M"/>
    <s v="823768121"/>
    <x v="1"/>
    <s v="P3"/>
    <s v="Tower 2"/>
    <x v="6"/>
    <s v="Asif Islam"/>
    <s v="Marcelo Scarazzatti"/>
    <s v="di650114"/>
    <d v="2011-12-12T00:00:00"/>
    <m/>
    <s v="Rafael Modolo Sega/Brazil/IBM"/>
    <s v="H"/>
    <s v="BAND6A"/>
    <s v="ADM"/>
    <s v="Rafael.Sega@sprint.com"/>
    <s v="Senior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07630631"/>
    <s v="SN_107630"/>
    <s v="994978741"/>
    <s v="Senger"/>
    <s v="Jorge"/>
    <s v="A"/>
    <s v="823800875"/>
    <x v="1"/>
    <s v="P3"/>
    <s v="Tower 2"/>
    <x v="5"/>
    <s v="Robert Wulfert"/>
    <s v="Roberto Basting"/>
    <s v="dj974318"/>
    <d v="2018-06-04T00:00:00"/>
    <m/>
    <s v="Jorge Augusto Senger/Brazil/IBM"/>
    <s v="H"/>
    <s v="BAND7B"/>
    <s v="ADM"/>
    <s v="Jorge.Senge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260631"/>
    <s v="SN_117260"/>
    <s v="999420511"/>
    <s v="Serafim"/>
    <s v="Andre"/>
    <s v="G"/>
    <s v="823765576"/>
    <x v="1"/>
    <s v="P3"/>
    <s v="Tower 2"/>
    <x v="6"/>
    <s v="Asif Islam"/>
    <s v="Marcos Gialdi"/>
    <s v="an420511"/>
    <d v="2007-09-17T00:00:00"/>
    <m/>
    <s v="Andre Guilherme Serafim/Brazil/IBM"/>
    <s v="H"/>
    <s v="BAND7A"/>
    <s v="ADM"/>
    <s v="Andre.Serafim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4073818"/>
    <s v="SN_124073"/>
    <s v="999451483"/>
    <s v="Serrano"/>
    <s v="Dan Erlou"/>
    <s v="R"/>
    <s v="823769853"/>
    <x v="2"/>
    <s v="P3"/>
    <s v="Tower 2"/>
    <x v="5"/>
    <s v="Meredith Leach"/>
    <s v="Lerma Bernal"/>
    <s v="bp430812"/>
    <d v="2015-01-08T00:00:00"/>
    <m/>
    <s v="Dan Erlou R Serrano/Philippines/IBM"/>
    <s v="H"/>
    <s v="BAND7A"/>
    <s v="ADM"/>
    <s v="Danerlou.Serrano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1316631"/>
    <s v="SN_121316"/>
    <s v="994719540"/>
    <s v="Sesso"/>
    <s v="Tarcisio"/>
    <s v="H"/>
    <s v="823769154"/>
    <x v="1"/>
    <s v="P1"/>
    <s v="Tower 2"/>
    <x v="0"/>
    <s v="Kiran Padmakumar"/>
    <s v="Thiago Lucas"/>
    <s v="dy139536"/>
    <d v="2014-01-14T00:00:00"/>
    <m/>
    <s v="Tarcisio Henrique Sesso/Brazil/IBM"/>
    <s v="H"/>
    <s v="BAND6A"/>
    <s v="ADM"/>
    <s v="tarcisio.sess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649G709"/>
    <s v="SN_07649G"/>
    <s v="994001416"/>
    <s v="Sethu"/>
    <s v="Anu"/>
    <s v="X"/>
    <s v="823768790"/>
    <x v="3"/>
    <s v="P1"/>
    <s v="Tower 2"/>
    <x v="2"/>
    <s v="Dale Gentry"/>
    <s v="Lakshmi Radhakrishnakaimal"/>
    <s v="xb149949"/>
    <d v="2011-02-09T00:00:00"/>
    <m/>
    <s v="Anu Sethu/India/IBM"/>
    <s v="H"/>
    <s v="BAND7B"/>
    <s v="ADM"/>
    <s v="Anu.Sethu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P10114818"/>
    <s v="SN_P10114"/>
    <s v="994257666"/>
    <s v="Severino"/>
    <s v="Sherwin Andrei"/>
    <s v="X."/>
    <s v="823800727"/>
    <x v="2"/>
    <s v="P3"/>
    <s v="Tower 2"/>
    <x v="5"/>
    <s v="Meredith Leach"/>
    <s v="Lerma Bernal"/>
    <s v="mx970803"/>
    <d v="2017-12-04T00:00:00"/>
    <m/>
    <s v="Sherwin Andrei Severino/Philippines/IBM"/>
    <s v="M"/>
    <s v="BAND6B"/>
    <s v="ADM"/>
    <s v="Sherwin.Severino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0240709"/>
    <s v="SN_020240"/>
    <s v="994730850"/>
    <s v="Shah"/>
    <s v="Preetee"/>
    <s v="X"/>
    <s v="823800313"/>
    <x v="0"/>
    <s v="P3"/>
    <s v="Tower 2"/>
    <x v="1"/>
    <s v="Clint Cordry"/>
    <s v="Sunil Brahma"/>
    <s v="xg271394"/>
    <d v="2016-12-19T00:00:00"/>
    <m/>
    <s v="Preetee P Shah/India/IBM"/>
    <s v="H"/>
    <s v="BAND7A"/>
    <s v="ADM"/>
    <s v="Preetee.Shah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525X709"/>
    <s v="SN_00525X"/>
    <s v="994408101"/>
    <s v="Shaik"/>
    <s v="Juber"/>
    <s v="X"/>
    <s v="823801077"/>
    <x v="0"/>
    <s v="P3"/>
    <s v="Tower 2"/>
    <x v="2"/>
    <s v="Dale Gentry"/>
    <s v="Lakshmi Radhakrishnakaimal"/>
    <s v="td696803"/>
    <d v="2019-03-07T00:00:00"/>
    <m/>
    <s v="Juber Shaik/India/IBM"/>
    <s v="H"/>
    <s v="BAND7A"/>
    <s v="ADM"/>
    <s v="Shaik.Jube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20A5709"/>
    <s v="SN_0420A5"/>
    <s v="994846455"/>
    <s v="Shameer"/>
    <s v="Rajesh"/>
    <s v="X"/>
    <s v="823800385"/>
    <x v="0"/>
    <s v="P3"/>
    <s v="Tower 2"/>
    <x v="1"/>
    <s v="Clint Cordry"/>
    <s v="Sudheer Ayuthu"/>
    <s v="kl284404"/>
    <d v="2017-03-15T00:00:00"/>
    <m/>
    <s v="Rajesh Shameer/India/IBM"/>
    <s v="M"/>
    <s v="BAND6B"/>
    <s v="ADM"/>
    <s v="Rajesh.Shameer@sprint.com"/>
    <s v="Mid-Level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15A3709"/>
    <s v="SN_0415A3"/>
    <s v="994958475"/>
    <s v="Shanmugam"/>
    <s v="Ambaarish"/>
    <s v="X"/>
    <s v="823800456"/>
    <x v="0"/>
    <s v="P3"/>
    <s v="Tower 2"/>
    <x v="2"/>
    <s v="Mohan Kaushik"/>
    <s v="Saswat Mishra"/>
    <s v="yo087910"/>
    <d v="2017-05-02T00:00:00"/>
    <m/>
    <s v="Ambaarish S23/India/IBM"/>
    <s v="L"/>
    <s v="BAND6A"/>
    <s v="ADM"/>
    <s v="Ambaarish.Shanmugam@sprint.com"/>
    <s v="Junior Test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8221U709"/>
    <s v="SN_08221U"/>
    <s v="994517825"/>
    <s v="Sharan"/>
    <s v="Vibhuti"/>
    <s v="x"/>
    <s v="823801266"/>
    <x v="0"/>
    <s v="P3"/>
    <s v="Tower 2"/>
    <x v="5"/>
    <s v="Sumithra Muninarayanappa"/>
    <s v="Aniket Vaidya"/>
    <s v="iq851168"/>
    <d v="2019-10-09T00:00:00"/>
    <m/>
    <s v="Vibhuti Sharan1/India/IBM"/>
    <s v="H"/>
    <s v="BAND7A"/>
    <s v="ADM"/>
    <s v="Vibhuti.Sharan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00538I709"/>
    <s v="SN_00538I"/>
    <s v="994496853"/>
    <s v="Sharma"/>
    <s v="Anjali"/>
    <s v="X"/>
    <s v="823767801"/>
    <x v="3"/>
    <s v="SA3"/>
    <s v="Tower 2"/>
    <x v="4"/>
    <s v="Todd Kadlac"/>
    <s v="Aniket Vaidya"/>
    <s v="gl734799"/>
    <d v="2011-05-09T00:00:00"/>
    <m/>
    <s v="Anjali Sharma7/India/IBM"/>
    <s v="H"/>
    <s v="BAND7A"/>
    <s v="ADM"/>
    <s v="Anjali.Sharma@sprint.com"/>
    <s v="Senior Develop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02701B709"/>
    <s v="SN_02701B"/>
    <s v="994174983"/>
    <s v="Sharma"/>
    <s v="Dhananjay"/>
    <s v=""/>
    <s v="823800759"/>
    <x v="3"/>
    <s v="P1"/>
    <s v="Tower 2"/>
    <x v="0"/>
    <s v="Kiran Padmakumar"/>
    <s v="Muqtar Syed"/>
    <s v="vi344746"/>
    <d v="2018-01-08T00:00:00"/>
    <m/>
    <s v="Dhananjay Sharma1/India/IBM"/>
    <s v="H"/>
    <s v="BAND7A"/>
    <s v="ADM"/>
    <s v="Dhananjay.Sharma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4J4812897"/>
    <s v="SN_4J4812"/>
    <s v="994346812"/>
    <s v="Sharma"/>
    <s v="Gagan"/>
    <s v=""/>
    <s v="823799993"/>
    <x v="4"/>
    <s v="SA3"/>
    <s v="Tower 2"/>
    <x v="3"/>
    <s v="Randy Schulze"/>
    <s v="Randy Schulze"/>
    <s v="fz130283"/>
    <d v="2016-05-31T00:00:00"/>
    <m/>
    <s v="Gagan K Sharma/US/IBM"/>
    <s v="H"/>
    <s v="BAND7"/>
    <s v="ADM"/>
    <s v="Gagan.Sharm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917Y709"/>
    <s v="SN_04917Y"/>
    <s v="994355351"/>
    <s v="Sharma"/>
    <s v="Priya"/>
    <s v="X"/>
    <s v="823800483"/>
    <x v="0"/>
    <s v="P3"/>
    <s v="Tower 2"/>
    <x v="2"/>
    <s v="Mohan Kaushik"/>
    <s v="Saswat Mishra"/>
    <s v="pu271296"/>
    <d v="2017-05-12T00:00:00"/>
    <m/>
    <s v="Priya Sharma101/India/IBM"/>
    <s v="M"/>
    <s v="BAND6B"/>
    <s v="ADM"/>
    <s v="Priya.X.Sharm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117Q709"/>
    <s v="SN_05117Q"/>
    <s v="994396786"/>
    <s v="Shetty"/>
    <s v="Pavan"/>
    <s v="V"/>
    <s v="823768713"/>
    <x v="3"/>
    <s v="SA3"/>
    <s v="Tower 2"/>
    <x v="2"/>
    <s v="Mohan Kaushik"/>
    <s v="Saswat Mishra"/>
    <s v="og996048"/>
    <d v="2013-03-25T00:00:00"/>
    <m/>
    <s v="Pavan Shetty/India/IBM"/>
    <s v="M"/>
    <s v="BAND7A"/>
    <s v="ADM"/>
    <s v="pavan.shetty@sprint.com"/>
    <s v="Senior Lead Business Analyst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02802N709"/>
    <s v="SN_02802N"/>
    <s v="994852742"/>
    <s v="Shikhare"/>
    <s v="Aarti"/>
    <s v="X"/>
    <s v="823800430"/>
    <x v="0"/>
    <s v="P3"/>
    <s v="Tower 2"/>
    <x v="5"/>
    <s v="Robert Wulfert"/>
    <s v="Sajit Sridharan"/>
    <s v="bs767852"/>
    <d v="2017-04-24T00:00:00"/>
    <m/>
    <s v="Aarti Shikhare/India/IBM"/>
    <s v="M"/>
    <s v="BAND6A"/>
    <s v="ADM"/>
    <s v="Aarti.Shikhare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9864631"/>
    <s v="SN_019864"/>
    <s v="994229987"/>
    <s v="Shiota"/>
    <s v="Anderson Tommy"/>
    <s v="NOZU"/>
    <s v="000LV5KAA"/>
    <x v="1"/>
    <s v="P3"/>
    <s v="Tower 2"/>
    <x v="3"/>
    <s v="Greg Toon"/>
    <s v="Kelsen Rodrigues"/>
    <s v="ah412404"/>
    <d v="2007-09-17T00:00:00"/>
    <m/>
    <s v="Anderson Tommy Nozu Shiota/Brazil/Contr/IBM"/>
    <s v="H"/>
    <s v="BAND6B"/>
    <s v="IVR"/>
    <s v="Anderson.Shiot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482S709"/>
    <s v="SN_05482S"/>
    <s v="994421527"/>
    <s v="Shivashimpiger"/>
    <s v="Poornima"/>
    <s v="Manjunath"/>
    <s v="823800659"/>
    <x v="0"/>
    <s v="P3"/>
    <s v="Tower 2"/>
    <x v="0"/>
    <s v="Kiran Padmakumar"/>
    <s v="Muqtar Syed"/>
    <s v="mt424938"/>
    <d v="2017-10-09T00:00:00"/>
    <m/>
    <s v="Poornima Manjunath Shivashimpiger/India/IBM"/>
    <s v="H"/>
    <s v="BAND7B"/>
    <s v="ADM"/>
    <s v="Poornima.Shivashimpiger@sprint.com"/>
    <s v="Senior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6587I709"/>
    <s v="SN_06587I"/>
    <s v="994406126"/>
    <s v="Shreenagesh"/>
    <s v="Abhijith"/>
    <s v="X"/>
    <s v="823800907"/>
    <x v="0"/>
    <s v="P3"/>
    <s v="Tower 2"/>
    <x v="2"/>
    <s v="Mohan Kaushik"/>
    <s v="Saswat Mishra"/>
    <s v="mz844133"/>
    <d v="2018-07-24T00:00:00"/>
    <m/>
    <s v="Abhijith Shreenagesh/India/IBM"/>
    <s v="H"/>
    <s v="BAND7A"/>
    <s v="ADM"/>
    <s v="Abhijith.Shreenagesh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267O709"/>
    <s v="SN_02267O"/>
    <s v="994584755"/>
    <s v="Shridhar"/>
    <s v="Kriti"/>
    <s v="X"/>
    <s v="823801312"/>
    <x v="0"/>
    <s v="P3"/>
    <s v="Tower 2"/>
    <x v="3"/>
    <s v="Greg Toon"/>
    <s v="Sunil Brahma"/>
    <s v="vf078256"/>
    <d v="2020-01-02T00:00:00"/>
    <m/>
    <s v="Kriti Shridhar/India/IBM"/>
    <s v="H"/>
    <s v="BAND7A"/>
    <s v="ADM"/>
    <s v="Kriti.Shridhar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AVM5MB709"/>
    <s v="SN_AVM5MB"/>
    <s v="994346394"/>
    <s v="Siddappa"/>
    <s v="Raghavendra"/>
    <s v="X."/>
    <s v="823800558"/>
    <x v="0"/>
    <s v="P3"/>
    <s v="Tower 2"/>
    <x v="2"/>
    <s v="Mohan Kaushik"/>
    <s v="Saswat Mishra"/>
    <s v="fh735552"/>
    <d v="2017-07-18T00:00:00"/>
    <m/>
    <s v="Raghavendra Siddappa01/India/Contr/IBM"/>
    <s v="H"/>
    <s v="CONT01"/>
    <s v="ADM"/>
    <s v="Raghavendra.Siddapp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652H709"/>
    <s v="SN_05652H"/>
    <s v="994603558"/>
    <s v="Siddaveeraiah"/>
    <s v="Anil"/>
    <s v="X"/>
    <s v="823769753"/>
    <x v="0"/>
    <s v="P3"/>
    <s v="Tower 2"/>
    <x v="4"/>
    <s v="Todd Kadlac"/>
    <s v="Aniket Vaidya"/>
    <s v="xh164769"/>
    <d v="2014-12-04T00:00:00"/>
    <m/>
    <s v="Anil Siddaveeraiah/India/IBM"/>
    <s v="H"/>
    <s v="BAND7A"/>
    <s v="ADM"/>
    <s v="Anil.Siddaveeraiah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256X709"/>
    <s v="SN_06256X"/>
    <s v="994228310"/>
    <s v="Siddhappan"/>
    <s v="Mythili"/>
    <s v="X"/>
    <s v="823800826"/>
    <x v="0"/>
    <s v="P3"/>
    <s v="Tower 2"/>
    <x v="2"/>
    <s v="Mohan Kaushik"/>
    <s v="Saswat Mishra"/>
    <s v="uq268090"/>
    <d v="2018-04-02T00:00:00"/>
    <m/>
    <s v="Mythili S2/India/IBM"/>
    <s v="M"/>
    <s v="BAND6A"/>
    <s v="ADM"/>
    <s v="Mythili.Siddhappan@sprint.com"/>
    <s v="Mid-Level Test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0316J709"/>
    <s v="SN_00316J"/>
    <s v="994404504"/>
    <s v="Siddique"/>
    <s v="Parveen"/>
    <s v="X"/>
    <s v="823769639"/>
    <x v="0"/>
    <s v="P3"/>
    <s v="Tower 2"/>
    <x v="1"/>
    <s v="Clint Cordry"/>
    <s v="Sunil Brahma"/>
    <s v="up391809"/>
    <d v="2014-10-20T00:00:00"/>
    <m/>
    <s v="Parveen B Siddique/India/IBM"/>
    <s v="H"/>
    <s v="BAND6B"/>
    <s v="ADM"/>
    <s v="Parveen.Siddique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74756631"/>
    <s v="SN_074756"/>
    <s v="994474674"/>
    <s v="Silva"/>
    <s v="Antonio"/>
    <s v="L"/>
    <s v="823800968"/>
    <x v="1"/>
    <s v="P1"/>
    <s v="Tower 2"/>
    <x v="3"/>
    <s v="Randy Schulze"/>
    <s v="Roberto Basting"/>
    <s v="yg139262"/>
    <d v="2018-10-24T00:00:00"/>
    <m/>
    <s v="Antonio Rafael Lira Leite Silva/Brazil/IBM"/>
    <s v="L"/>
    <s v="BAND4"/>
    <s v="ADM"/>
    <s v="Antonio.Silva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0649631"/>
    <s v="SN_030649"/>
    <s v="994655403"/>
    <s v="Silva"/>
    <s v="Brunno"/>
    <s v="L"/>
    <s v="823800232"/>
    <x v="1"/>
    <s v="P3"/>
    <s v="Tower 2"/>
    <x v="1"/>
    <s v="Clint Cordry"/>
    <s v="Carlos Monteiro"/>
    <s v="sx970068"/>
    <d v="2016-10-18T00:00:00"/>
    <m/>
    <s v="Brunno Leonardo de Jesus Silva/Brazil/IBM"/>
    <s v="H"/>
    <s v="BAND6A"/>
    <s v="ADM"/>
    <s v="Brunno.Silva@sprint.com"/>
    <s v="Senior Production Suppor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112590631"/>
    <s v="SN_112590"/>
    <s v="994978934"/>
    <s v="Silva"/>
    <s v="Gustavo"/>
    <s v="S"/>
    <s v="823769475"/>
    <x v="1"/>
    <s v="P3"/>
    <s v="Tower 2"/>
    <x v="6"/>
    <s v="Asif Islam"/>
    <s v="Marcelo Scarazzatti"/>
    <s v="ld980449"/>
    <d v="2014-09-01T00:00:00"/>
    <m/>
    <s v="Gustavo Irineu Saviano da Silva/Brazil/IBM"/>
    <s v="H"/>
    <s v="BAND6B"/>
    <s v="ADM"/>
    <s v="Gustavo.Silva@sprint.com"/>
    <s v="Senior Application Administrator"/>
    <n v="55.5"/>
    <n v="55.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3"/>
    <x v="32"/>
    <n v="0"/>
    <n v="0"/>
    <s v="No"/>
    <s v="No"/>
  </r>
  <r>
    <s v="094861631"/>
    <s v="SN_094861"/>
    <s v="999778291"/>
    <s v="Silva"/>
    <s v="Jocelen"/>
    <s v="C"/>
    <s v="823763848"/>
    <x v="1"/>
    <s v="P3"/>
    <s v="Tower 2"/>
    <x v="6"/>
    <s v="Asif Islam"/>
    <s v="Selma Sabiao"/>
    <s v="jcs3848"/>
    <d v="2005-04-25T00:00:00"/>
    <m/>
    <s v="Jocelen Correa da Silva/Brazil/IBM"/>
    <s v="H"/>
    <s v="BAND7B"/>
    <s v="ADM"/>
    <s v="Jocelen.Silva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LVE6PD631"/>
    <s v="SN_LVE6PD"/>
    <s v="994042346"/>
    <s v="Silva"/>
    <s v="Jose"/>
    <s v="H"/>
    <s v="823768575"/>
    <x v="1"/>
    <s v="P1"/>
    <s v="Tower 2"/>
    <x v="3"/>
    <s v="Randy Schulze"/>
    <s v="Roberto Basting"/>
    <s v="ko844691"/>
    <d v="2012-12-04T00:00:00"/>
    <m/>
    <s v="Jose Henrique Bertusse da Silva/Contr/Brazil/IBM"/>
    <s v="H"/>
    <s v="CONT01"/>
    <s v="ADM"/>
    <s v="Jose.Silva@sprint.com"/>
    <s v="Senior Production Support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113369631"/>
    <s v="SN_113369"/>
    <s v="994947065"/>
    <s v="Silva"/>
    <s v="Kellen"/>
    <s v="C"/>
    <s v="823799882"/>
    <x v="1"/>
    <s v="P3"/>
    <s v="Tower 2"/>
    <x v="1"/>
    <s v="Clint Cordry"/>
    <s v="Carlos Monteiro"/>
    <s v="fk776320"/>
    <d v="2016-03-01T00:00:00"/>
    <m/>
    <s v="Kellen Cristine da Silva/Brazil/IBM"/>
    <s v="H"/>
    <s v="BAND6A"/>
    <s v="ADM"/>
    <s v="Kellen.Silva@sprint.com"/>
    <s v="Senior Production Support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77418631"/>
    <s v="SN_077418"/>
    <s v="994417133"/>
    <s v="Silva"/>
    <s v="Michel"/>
    <s v="H"/>
    <s v="823800724"/>
    <x v="1"/>
    <s v="P1"/>
    <s v="Tower 2"/>
    <x v="0"/>
    <s v="Kiran Padmakumar"/>
    <s v="Thiago Lucas"/>
    <s v="ad553667"/>
    <d v="2017-11-29T00:00:00"/>
    <m/>
    <s v="Michel Henrique Baratella Silva/Brazil/IBM"/>
    <s v="H"/>
    <s v="BAND6B"/>
    <s v="ADM"/>
    <s v="Michel.Silva@sprint.com"/>
    <s v="Senior Developer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07834A631"/>
    <s v="SN_07834A"/>
    <s v="994405906"/>
    <s v="Silva"/>
    <s v="Suellen"/>
    <s v="C"/>
    <s v="823770276"/>
    <x v="1"/>
    <s v="P1"/>
    <s v="Tower 2"/>
    <x v="3"/>
    <s v="Randy Schulze"/>
    <s v="Roberto Basting"/>
    <s v="pb565456"/>
    <d v="2015-08-03T00:00:00"/>
    <m/>
    <s v="Suellen C da Silva/Brazil/IBM"/>
    <s v="L"/>
    <s v="BAND6A"/>
    <s v="ADM"/>
    <s v="Suellen.Silva@sprint.com"/>
    <s v="Mid-Level Production Suppor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112555631"/>
    <s v="SN_112555"/>
    <s v="994472210"/>
    <s v="Silva"/>
    <s v="Tainah"/>
    <s v="M"/>
    <s v="823769197"/>
    <x v="1"/>
    <s v="P3"/>
    <s v="Tower 2"/>
    <x v="2"/>
    <s v="Dale Gentry"/>
    <s v="Kelsen Rodrigues"/>
    <s v="ia769082"/>
    <d v="2014-03-03T00:00:00"/>
    <m/>
    <s v="Tainah Martins Da Silva/Brazil/IBM"/>
    <s v="H"/>
    <s v="BAND6B"/>
    <s v="ADM"/>
    <s v="Tainah.Silva@sprint.com"/>
    <s v="Senior Tester"/>
    <n v="40"/>
    <n v="37"/>
    <n v="3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23"/>
    <n v="3"/>
    <n v="0"/>
    <s v="Yes"/>
    <s v="No"/>
  </r>
  <r>
    <s v="075365631"/>
    <s v="SN_075365"/>
    <s v="994473514"/>
    <s v="Silva"/>
    <s v="Tiago"/>
    <s v="A"/>
    <s v="823801221"/>
    <x v="1"/>
    <s v="P3"/>
    <s v="Tower 2"/>
    <x v="3"/>
    <s v="Randy Schulze"/>
    <s v="Thiago Lucas"/>
    <s v="cs850988"/>
    <d v="2019-08-05T00:00:00"/>
    <m/>
    <s v="Tiago Anacleto e Silva/Brazil/IBM"/>
    <s v="L"/>
    <s v="BAND6A"/>
    <s v="ADM"/>
    <s v="Tiago.Silv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21360631"/>
    <s v="SN_121360"/>
    <s v="994044359"/>
    <s v="Simoes"/>
    <s v="Erik"/>
    <s v="A"/>
    <s v="823769196"/>
    <x v="1"/>
    <s v="P3"/>
    <s v="Tower 2"/>
    <x v="1"/>
    <s v="Clint Cordry"/>
    <s v="Carlos Monteiro"/>
    <s v="xe941051"/>
    <d v="2014-02-24T00:00:00"/>
    <m/>
    <s v="Erik Andreolli Simoes/Brazil/IBM"/>
    <s v="H"/>
    <s v="BAND6A"/>
    <s v="ADM"/>
    <s v="Erik.Simoes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9885709"/>
    <s v="SN_069885"/>
    <s v="994834792"/>
    <s v="Singh"/>
    <s v="Abhishek"/>
    <s v="KUMAR"/>
    <s v="823768684"/>
    <x v="0"/>
    <s v="P3"/>
    <s v="Tower 2"/>
    <x v="5"/>
    <s v="Meredith Leach"/>
    <s v="Sajit Sridharan"/>
    <s v="mf726993"/>
    <d v="2013-03-11T00:00:00"/>
    <m/>
    <s v="Abhishek K Singh6/India/IBM"/>
    <s v="H"/>
    <s v="BAND7A"/>
    <s v="ADM"/>
    <s v="Abhishek.K4.Singh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3R8709"/>
    <s v="SN_0003R8"/>
    <s v="994893041"/>
    <s v="Singh"/>
    <s v="Gunja"/>
    <s v="X"/>
    <s v="823801253"/>
    <x v="0"/>
    <s v="P3"/>
    <s v="Tower 2"/>
    <x v="1"/>
    <s v="Clint Cordry"/>
    <s v="Sudheer Kurelli"/>
    <s v="vn925117"/>
    <d v="2019-09-13T00:00:00"/>
    <m/>
    <s v="Gunja Singh28/India/IBM"/>
    <s v="H"/>
    <s v="BAND7B"/>
    <s v="ADM"/>
    <s v="Gunja.Singh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523T709"/>
    <s v="SN_04523T"/>
    <s v="994503155"/>
    <s v="Singh"/>
    <s v="Kuldeep"/>
    <s v="X"/>
    <s v="823800864"/>
    <x v="0"/>
    <s v="P3"/>
    <s v="Tower 2"/>
    <x v="5"/>
    <s v="Meredith Leach"/>
    <s v="Sajit Sridharan"/>
    <s v="mg424903"/>
    <d v="2018-05-21T00:00:00"/>
    <m/>
    <s v="Kuldeep Singh34/India/IBM"/>
    <s v="H"/>
    <s v="BAND7A"/>
    <s v="ADM"/>
    <s v="Kuldeep.X.Singh@sprint.com"/>
    <s v="Senior Production Suppor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070709709"/>
    <s v="SN_070709"/>
    <s v="994524479"/>
    <s v="Singh"/>
    <s v="Mayank"/>
    <s v="PRATAP"/>
    <s v="823766545"/>
    <x v="0"/>
    <s v="P3"/>
    <s v="Tower 2"/>
    <x v="4"/>
    <s v="Todd Kadlac"/>
    <s v="Pichaimani Balasubramanian"/>
    <s v="vk391075"/>
    <d v="2009-04-06T00:00:00"/>
    <m/>
    <s v="Mayank P Singh1/India/IBM"/>
    <s v="H"/>
    <s v="BAND7A"/>
    <s v="ADM"/>
    <s v="Mayank.Singh@sprint.com"/>
    <s v="Senior Lead DBA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061X709"/>
    <s v="SN_03061X"/>
    <s v="994001289"/>
    <s v="Singh"/>
    <s v="Priya"/>
    <s v="X"/>
    <s v="823801062"/>
    <x v="0"/>
    <s v="P3"/>
    <s v="Tower 2"/>
    <x v="2"/>
    <s v="Mohan Kaushik"/>
    <s v="Saswat Mishra"/>
    <s v="ta594548"/>
    <d v="2019-02-12T00:00:00"/>
    <m/>
    <s v="Priya K Singh103/India/IBM"/>
    <s v="M"/>
    <s v="BAND6A"/>
    <s v="ADM"/>
    <s v="Priya.X2.Singh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4J4804897"/>
    <s v="SN_4J4804"/>
    <s v="994624228"/>
    <s v="Singh"/>
    <s v="Ravi"/>
    <s v="K"/>
    <s v="823799932"/>
    <x v="4"/>
    <s v="SA3"/>
    <s v="Tower 2"/>
    <x v="2"/>
    <s v="Mohan Kaushik"/>
    <s v="Mohan Kaushik"/>
    <s v="ks410544"/>
    <d v="2016-05-02T00:00:00"/>
    <m/>
    <s v="Ravi Singh/US/IBM"/>
    <s v="H"/>
    <s v="BAND8"/>
    <s v="ADM"/>
    <s v="Ravi.Singh@sprint.com"/>
    <s v="Senior Project Manager"/>
    <n v="47"/>
    <n v="4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0"/>
    <x v="18"/>
    <n v="0"/>
    <n v="0"/>
    <s v="No"/>
    <s v="No"/>
  </r>
  <r>
    <s v="084257709"/>
    <s v="SN_084257"/>
    <s v="994549769"/>
    <s v="Singh"/>
    <s v="Uday"/>
    <s v="X"/>
    <s v="823767313"/>
    <x v="3"/>
    <s v="SA3"/>
    <s v="Tower 2"/>
    <x v="2"/>
    <s v="Mohan Kaushik"/>
    <s v="Saswat Mishra"/>
    <s v="cb391285"/>
    <d v="2010-07-29T00:00:00"/>
    <m/>
    <s v="Uday Singh/India/IBM"/>
    <s v="H"/>
    <s v="BAND7B"/>
    <s v="ADM"/>
    <s v="Uday.Singh@sprint.com"/>
    <s v="Senior Technical Lead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E2MK709"/>
    <s v="SN_AVE2MK"/>
    <s v="994167503"/>
    <s v="Sinha"/>
    <s v="Abhishek"/>
    <s v="X"/>
    <s v="823768552"/>
    <x v="0"/>
    <s v="P3"/>
    <s v="Tower 2"/>
    <x v="1"/>
    <s v="Clint Cordry"/>
    <s v="Sunil Brahma"/>
    <s v="zb824957"/>
    <d v="2012-10-22T00:00:00"/>
    <m/>
    <s v="Abhishek Sinha29/India/Contr/IBM"/>
    <s v="H"/>
    <s v="CONT12"/>
    <s v="ADM"/>
    <s v="Abhishek.X.Sinh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4J6531897"/>
    <s v="SN_4J6531"/>
    <s v="994873040"/>
    <s v="Sinha"/>
    <s v="Preeti"/>
    <s v="X"/>
    <s v="823768376"/>
    <x v="7"/>
    <s v="P1"/>
    <s v="Tower 2"/>
    <x v="0"/>
    <s v="Kiran Padmakumar"/>
    <s v="Muqtar Syed"/>
    <s v="ff548971"/>
    <d v="2012-07-02T00:00:00"/>
    <m/>
    <s v="Preeti Sinha/US/IBM"/>
    <s v="H"/>
    <s v="BAND7"/>
    <s v="ADM"/>
    <s v="Preeti.Sinha@sprint.com"/>
    <s v="Senior Tester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0418F9709"/>
    <s v="SN_0418F9"/>
    <s v="994662946"/>
    <s v="Sinha"/>
    <s v="Pratik"/>
    <s v="X"/>
    <s v="823800463"/>
    <x v="0"/>
    <s v="P3"/>
    <s v="Tower 2"/>
    <x v="6"/>
    <s v="Asif Islam"/>
    <s v="Udaya Rao"/>
    <s v="co817784"/>
    <d v="2017-05-02T00:00:00"/>
    <m/>
    <s v="Pratik Sinha/India/IBM"/>
    <s v="L"/>
    <s v="BAND6A"/>
    <s v="ADM"/>
    <s v="Pratik.Sinha@sprint.com"/>
    <s v="Ju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9890F709"/>
    <s v="SN_09890F"/>
    <s v="994940390"/>
    <s v="Sirisha"/>
    <s v="Nandipati"/>
    <s v="X"/>
    <s v="823769298"/>
    <x v="0"/>
    <s v="P3"/>
    <s v="Tower 2"/>
    <x v="6"/>
    <s v="Asif Islam"/>
    <s v="Udaya Rao"/>
    <s v="bk249157"/>
    <d v="2014-05-19T00:00:00"/>
    <m/>
    <s v="Nandipati Sirisha/India/IBM"/>
    <s v="M"/>
    <s v="BAND6B"/>
    <s v="ADM"/>
    <s v="Nandipati.Sirish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65918631"/>
    <s v="SN_065918"/>
    <s v="994796748"/>
    <s v="Sobieski"/>
    <s v="Rafael"/>
    <s v="A"/>
    <s v="823800798"/>
    <x v="1"/>
    <s v="P1"/>
    <s v="Tower 2"/>
    <x v="3"/>
    <s v="Randy Schulze"/>
    <s v="Roberto Basting"/>
    <s v="ba962322"/>
    <d v="2018-03-01T00:00:00"/>
    <m/>
    <s v="Rafael Sobieski/Brazil/IBM"/>
    <s v="L"/>
    <s v="BAND6A"/>
    <s v="ADM"/>
    <s v="Rafael.Sobieski@sprint.com"/>
    <s v="Junior Production Suppor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C-NP9A897"/>
    <s v="SN_C-NP9A"/>
    <s v="994162658"/>
    <s v="Sohal"/>
    <s v="Mandeep"/>
    <s v=""/>
    <s v="823800943"/>
    <x v="5"/>
    <s v="SA3"/>
    <s v="Tower 2"/>
    <x v="2"/>
    <s v="Mohan Kaushik"/>
    <s v="Mohan Kaushik"/>
    <s v="yi649681"/>
    <d v="2018-09-17T00:00:00"/>
    <m/>
    <s v="Mandeep Sohal/US/Contr/IBM"/>
    <s v="H"/>
    <s v="CONT12"/>
    <s v="ADM"/>
    <s v="Mandeep.Sohal@sprint.com"/>
    <s v="Senior Production Support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4525K709"/>
    <s v="SN_04525K"/>
    <s v="994283327"/>
    <s v="Somashekar"/>
    <s v="Manasa"/>
    <s v="X"/>
    <s v="823800530"/>
    <x v="0"/>
    <s v="P3"/>
    <s v="Tower 2"/>
    <x v="2"/>
    <s v="Mohan Kaushik"/>
    <s v="Saswat Mishra"/>
    <s v="sd950560"/>
    <d v="2017-06-27T00:00:00"/>
    <m/>
    <s v="Manasa Somashekar/India/IBM"/>
    <s v="H"/>
    <s v="BAND6B"/>
    <s v="ADM"/>
    <s v="Manasa.Somasheka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0111818"/>
    <s v="SN_P00111"/>
    <s v="994193628"/>
    <s v="Soria"/>
    <s v="Carmichael"/>
    <s v="D"/>
    <s v="823770336"/>
    <x v="2"/>
    <s v="P3"/>
    <s v="Tower 2"/>
    <x v="5"/>
    <s v="Robert Wulfert"/>
    <s v="Hanika Fernandez"/>
    <s v="vj229830"/>
    <d v="2015-09-14T00:00:00"/>
    <m/>
    <s v="Carmichael Soria/Philippines/IBM"/>
    <s v="H"/>
    <s v="BAND7A"/>
    <s v="ADM"/>
    <s v="Carmichael.Sori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GG818"/>
    <s v="SN_P101GG"/>
    <s v="994290808"/>
    <s v="Sotomayor"/>
    <s v="Nikki"/>
    <s v="E."/>
    <s v="823801164"/>
    <x v="2"/>
    <s v="P3"/>
    <s v="Tower 2"/>
    <x v="2"/>
    <s v="Dale Gentry"/>
    <s v="William Navarro"/>
    <s v="vi589708"/>
    <d v="2019-06-10T00:00:00"/>
    <m/>
    <s v="Nikki Sotomayor/Philippines/IBM"/>
    <s v="H"/>
    <s v="BAND7A"/>
    <s v="ADM"/>
    <s v="Nikki.Sotomayor@sprint.com"/>
    <s v="Senior Application Administrator"/>
    <n v="37"/>
    <n v="3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3"/>
    <x v="23"/>
    <n v="0"/>
    <n v="0"/>
    <s v="No"/>
    <s v="No"/>
  </r>
  <r>
    <s v="080326631"/>
    <s v="SN_080326"/>
    <s v="994772790"/>
    <s v="Souza"/>
    <s v="Carlos"/>
    <s v="E"/>
    <s v="823801143"/>
    <x v="1"/>
    <s v="P3"/>
    <s v="Tower 2"/>
    <x v="0"/>
    <s v="Kiran Padmakumar"/>
    <s v="Thiago Lucas"/>
    <s v="dx857486"/>
    <d v="2019-05-29T00:00:00"/>
    <m/>
    <s v="Carlos Eduardo de Souza2/Brazil/IBM"/>
    <s v="L"/>
    <s v="BAND5"/>
    <s v="ADM"/>
    <s v="Carlos.Souz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0632631"/>
    <s v="SN_020632"/>
    <s v="994996531"/>
    <s v="Souza"/>
    <s v="Flavia"/>
    <s v="Lemes"/>
    <s v="823800093"/>
    <x v="1"/>
    <s v="P3"/>
    <s v="Tower 2"/>
    <x v="6"/>
    <s v="Asif Islam"/>
    <s v="Marcos Gialdi"/>
    <s v="nq703345"/>
    <d v="2016-07-19T00:00:00"/>
    <m/>
    <s v="Flavia Lemes de Souza/Brazil/IBM"/>
    <s v="H"/>
    <s v="BAND6B"/>
    <s v="ADM"/>
    <s v="Flavia.Souz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7490631"/>
    <s v="SN_077490"/>
    <s v="994695355"/>
    <s v="Souza"/>
    <s v="Marcelo"/>
    <s v="H"/>
    <s v="823801159"/>
    <x v="1"/>
    <s v="P3"/>
    <s v="Tower 2"/>
    <x v="5"/>
    <s v="Robert Wulfert"/>
    <s v="Roberto Basting"/>
    <s v="wg253630"/>
    <d v="2019-06-05T00:00:00"/>
    <m/>
    <s v="Marcelo Souza1/Brazil/IBM"/>
    <s v="H"/>
    <s v="BAND6B"/>
    <s v="ADM"/>
    <s v="Marcelo.Souz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3377631"/>
    <s v="SN_113377"/>
    <s v="994371900"/>
    <s v="Souza"/>
    <s v="Winderson"/>
    <s v="M"/>
    <s v="823766374"/>
    <x v="1"/>
    <s v="P3"/>
    <s v="Tower 2"/>
    <x v="3"/>
    <s v="Randy Schulze"/>
    <s v="Roberto Basting"/>
    <s v="sf292554"/>
    <d v="2009-03-23T00:00:00"/>
    <m/>
    <s v="Winderson Martins de Souza/Brazil/IBM"/>
    <s v="H"/>
    <s v="BAND7A"/>
    <s v="ADM"/>
    <s v="Winderson.Souza@sprint.com"/>
    <s v="Senior Configuration Manag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12045631"/>
    <s v="SN_112045"/>
    <s v="994330580"/>
    <s v="Spagnollo"/>
    <s v="Jose"/>
    <s v="E"/>
    <s v="823767536"/>
    <x v="1"/>
    <s v="P3"/>
    <s v="Tower 2"/>
    <x v="4"/>
    <s v="Todd Kadlac"/>
    <s v="Carlos Monteiro"/>
    <s v="ni070974"/>
    <d v="2011-01-13T00:00:00"/>
    <m/>
    <s v="Jose Eduardo Spagnolo/Brazil/IBM"/>
    <s v="H"/>
    <s v="BAND7B"/>
    <s v="ADM"/>
    <s v="Jose.Spagnollo@sprint.com"/>
    <s v="Senior Lead DBA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006HK709"/>
    <s v="SN_0006HK"/>
    <s v="994369005"/>
    <s v="Sravani"/>
    <s v="Ippatapu"/>
    <s v="X"/>
    <s v="823801064"/>
    <x v="0"/>
    <s v="P1"/>
    <s v="Tower 2"/>
    <x v="0"/>
    <s v="Kiran Padmakumar"/>
    <s v="Muqtar Syed"/>
    <s v="vp195786"/>
    <d v="2019-02-13T00:00:00"/>
    <m/>
    <s v="Ippatapu Sravani/India/IBM"/>
    <s v="L"/>
    <s v="BAND6A"/>
    <s v="ADM"/>
    <s v="Ippatapu.Sravani@sprint.com"/>
    <s v="Ju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546A3709"/>
    <s v="SN_0546A3"/>
    <s v="994536519"/>
    <s v="Sravani"/>
    <s v="Lankisetti"/>
    <s v="Naga Sai"/>
    <s v="823800686"/>
    <x v="0"/>
    <s v="P3"/>
    <s v="Tower 2"/>
    <x v="1"/>
    <s v="Clint Cordry"/>
    <s v="Sunil Brahma"/>
    <s v="ne412882"/>
    <d v="2017-07-26T00:00:00"/>
    <m/>
    <s v="Lankisetti Naga Sai Sravani/India/IBM"/>
    <s v="L"/>
    <s v="BAND6A"/>
    <s v="ADM"/>
    <s v="Lankisetti.Sravani@sprint.com"/>
    <s v="Ju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9150F709"/>
    <s v="SN_09150F"/>
    <s v="994571835"/>
    <s v="Sreenivasa"/>
    <s v="Sreesha"/>
    <s v="B"/>
    <s v="823800981"/>
    <x v="3"/>
    <s v="SA3"/>
    <s v="Tower 2"/>
    <x v="3"/>
    <s v="Randy Schulze"/>
    <s v="Muqtar Syed"/>
    <s v="bn981456"/>
    <d v="2018-10-29T00:00:00"/>
    <m/>
    <s v="Sreesha B Sreenivasa/India/IBM"/>
    <s v="H"/>
    <s v="BAND8"/>
    <s v="ADM"/>
    <s v="Sreesha.Sreenivasa@sprint.com"/>
    <s v="Senior Project Manag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016343709"/>
    <s v="SN_016343"/>
    <s v="994827750"/>
    <s v="Sridharan"/>
    <s v="Sajit"/>
    <s v="PV"/>
    <s v="823770198"/>
    <x v="0"/>
    <s v="P3"/>
    <s v="Tower 2"/>
    <x v="5"/>
    <s v="Meredith Leach"/>
    <s v="Sajit Sridharan"/>
    <s v="uf700618"/>
    <d v="2015-06-10T00:00:00"/>
    <m/>
    <s v="Sajit Pv Sridharan/India/IBM"/>
    <s v="H"/>
    <s v="BAND7B"/>
    <s v="ADM"/>
    <s v="Sajit.Sridharan@sprint.com"/>
    <s v="Senior Delivery Manag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004BZ709"/>
    <s v="SN_0004BZ"/>
    <s v="994103797"/>
    <s v="Srivastava"/>
    <s v="Deeksha"/>
    <s v="X"/>
    <s v="823800960"/>
    <x v="0"/>
    <s v="P1"/>
    <s v="Tower 2"/>
    <x v="0"/>
    <s v="Kiran Padmakumar"/>
    <s v="Muqtar Syed"/>
    <s v="st849113"/>
    <d v="2018-09-25T00:00:00"/>
    <m/>
    <s v="Deeksha Srivastava01/India/IBM"/>
    <s v="H"/>
    <s v="BAND7A"/>
    <s v="ADM"/>
    <s v="Deeksha.Srivastav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2G3729897"/>
    <s v="SN_2G3729"/>
    <s v="994016782"/>
    <s v="St. Charles"/>
    <s v="Robert"/>
    <s v=""/>
    <s v="823769091"/>
    <x v="8"/>
    <s v="SA3"/>
    <s v="Tower 2"/>
    <x v="2"/>
    <s v="Dale Gentry"/>
    <s v="Dale Gentry"/>
    <s v="nd252954"/>
    <d v="2013-11-27T00:00:00"/>
    <m/>
    <s v="Robert St charles/Lansing/IBM"/>
    <s v="H"/>
    <s v="BAND8"/>
    <s v="ADM"/>
    <s v="Robert.Charles@sprint.com"/>
    <s v="Senior Developer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148153818"/>
    <s v="SN_148153"/>
    <s v="994029375"/>
    <s v="Sta. Ana"/>
    <s v="Richard Rey"/>
    <s v="F"/>
    <s v="823799869"/>
    <x v="2"/>
    <s v="P3"/>
    <s v="Tower 2"/>
    <x v="2"/>
    <s v="Dale Gentry"/>
    <s v="William Navarro"/>
    <s v="on776296"/>
    <d v="2016-02-01T00:00:00"/>
    <m/>
    <s v="Richard Rey Sta. Ana/Philippines/IBM"/>
    <s v="H"/>
    <s v="BAND7A"/>
    <s v="ADM"/>
    <s v="Richardrey.Staan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D9816897"/>
    <s v="SN_1D9816"/>
    <s v="999607234"/>
    <s v="Staffieri"/>
    <s v="James"/>
    <s v="J"/>
    <s v="823720016"/>
    <x v="4"/>
    <s v="P3"/>
    <s v="Tower 2"/>
    <x v="1"/>
    <s v="Clint Cordry"/>
    <s v="James Staffieri"/>
    <s v="jjs8105"/>
    <d v="2004-09-16T00:00:00"/>
    <m/>
    <s v="James Staffieri/Kansas City/IBM"/>
    <s v="H"/>
    <s v="BAND9"/>
    <s v="ADM"/>
    <s v="james.j.staffieri@sprint.com"/>
    <s v="Senior Delivery Manager"/>
    <n v="49"/>
    <n v="4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4"/>
    <x v="39"/>
    <n v="0"/>
    <n v="0"/>
    <s v="No"/>
    <s v="No"/>
  </r>
  <r>
    <s v="P01047818"/>
    <s v="SN_P01047"/>
    <s v="994421879"/>
    <s v="Suarez"/>
    <s v="Julius Raymond"/>
    <s v="E"/>
    <s v="823769251"/>
    <x v="2"/>
    <s v="P3"/>
    <s v="Tower 2"/>
    <x v="5"/>
    <s v="Robert Wulfert"/>
    <s v="Hanika Fernandez"/>
    <s v="ly739333"/>
    <d v="2014-04-21T00:00:00"/>
    <m/>
    <s v="Julius Raymond Suarez/Philippines/IBM"/>
    <s v="H"/>
    <s v="BAND7A"/>
    <s v="ADM"/>
    <s v="Juliusraymond.Suarez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2634G709"/>
    <s v="SN_02634G"/>
    <s v="994920236"/>
    <s v="Subramanian"/>
    <s v="Balakrishnan"/>
    <s v="X"/>
    <s v="823766898"/>
    <x v="0"/>
    <s v="P3"/>
    <s v="Tower 2"/>
    <x v="5"/>
    <s v="Meredith Leach"/>
    <s v="Sajit Sridharan"/>
    <s v="eb395034"/>
    <d v="2010-02-09T00:00:00"/>
    <m/>
    <s v="Balakrishnan Subramanian2/India/IBM"/>
    <s v="H"/>
    <s v="BAND7A"/>
    <s v="ADM"/>
    <s v="Balakrishnan.Subramani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4367709"/>
    <s v="SN_014367"/>
    <s v="994954242"/>
    <s v="Sugumaran"/>
    <s v="Anand"/>
    <s v=""/>
    <s v="823800856"/>
    <x v="3"/>
    <s v="P1"/>
    <s v="Tower 2"/>
    <x v="0"/>
    <s v="Kiran Padmakumar"/>
    <s v="Muqtar Syed"/>
    <s v="qq062271"/>
    <d v="2018-05-07T00:00:00"/>
    <m/>
    <s v="Anand Sugumaran/India/IBM"/>
    <s v="H"/>
    <s v="BAND7A"/>
    <s v="ADM"/>
    <s v="Anand.Sugumaran@sprint.com"/>
    <s v="Senior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136612818"/>
    <s v="SN_136612"/>
    <s v="994089039"/>
    <s v="Sumeg-Ang"/>
    <s v="Joney"/>
    <s v="C."/>
    <s v="823801265"/>
    <x v="2"/>
    <s v="P1"/>
    <s v="Tower 2"/>
    <x v="3"/>
    <s v="Randy Schulze"/>
    <s v="Arrian Ordonez"/>
    <s v="ra066802"/>
    <d v="2019-10-07T00:00:00"/>
    <m/>
    <s v="Joney C Sumeg Ang/Philippines/IBM"/>
    <s v="H"/>
    <s v="BAND6B"/>
    <s v="ADM"/>
    <s v="Joney.Sumeg-Ang@sprint.com"/>
    <s v="Mid-Level Configuration Manag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591B6709"/>
    <s v="SN_0591B6"/>
    <s v="994726780"/>
    <s v="Sundarrajan"/>
    <s v="Balaji"/>
    <s v="X"/>
    <s v="823800820"/>
    <x v="0"/>
    <s v="P1"/>
    <s v="Tower 2"/>
    <x v="0"/>
    <s v="Kiran Padmakumar"/>
    <s v="Muqtar Syed"/>
    <s v="zi450407"/>
    <d v="2018-03-26T00:00:00"/>
    <m/>
    <s v="Balaji S8/India/IBM"/>
    <s v="H"/>
    <s v="BAND7A"/>
    <s v="ADM"/>
    <s v="Balaji.Sundarrajan@sprint.com"/>
    <s v="Senior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00KM6709"/>
    <s v="SN_000KM6"/>
    <s v="994884217"/>
    <s v="Sundereshan"/>
    <s v="Sreejith"/>
    <s v="X"/>
    <s v="823801267"/>
    <x v="0"/>
    <s v="P3"/>
    <s v="Tower 2"/>
    <x v="1"/>
    <s v="Clint Cordry"/>
    <s v="Sudheer Kurelli"/>
    <s v="kw034024"/>
    <d v="2019-10-14T00:00:00"/>
    <m/>
    <s v="Sreejith S17/India/IBM"/>
    <s v="H"/>
    <s v="BAND7B"/>
    <s v="ADM"/>
    <s v="Sreejith.S@sprint.com"/>
    <s v="Senior Lead Business Analys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03Z3709"/>
    <s v="SN_0003Z3"/>
    <s v="994215499"/>
    <s v="Surendra"/>
    <s v="Supriya"/>
    <s v="X"/>
    <s v="823800973"/>
    <x v="0"/>
    <s v="P3"/>
    <s v="Tower 2"/>
    <x v="2"/>
    <s v="Mohan Kaushik"/>
    <s v="Saswat Mishra"/>
    <s v="ar969279"/>
    <d v="2018-10-17T00:00:00"/>
    <m/>
    <s v="Supriya S31/India/IBM"/>
    <s v="M"/>
    <s v="BAND6A"/>
    <s v="ADM"/>
    <s v="Supriya.Surendr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572D709"/>
    <s v="SN_00572D"/>
    <s v="994353088"/>
    <s v="Syed"/>
    <s v="Masthansha"/>
    <s v=""/>
    <s v="823800095"/>
    <x v="0"/>
    <s v="P3"/>
    <s v="Tower 2"/>
    <x v="0"/>
    <s v="Kiran Padmakumar"/>
    <s v="Muqtar Syed"/>
    <s v="jo522746"/>
    <d v="2016-07-19T00:00:00"/>
    <m/>
    <s v="Masthansha Syed/India/IBM"/>
    <s v="H"/>
    <s v="BAND7B"/>
    <s v="ADM"/>
    <s v="Masthansha.Syed@sprint.com"/>
    <s v="Senior Developer"/>
    <n v="55"/>
    <n v="5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6"/>
    <x v="34"/>
    <n v="0"/>
    <n v="0"/>
    <s v="No"/>
    <s v="No"/>
  </r>
  <r>
    <s v="069890709"/>
    <s v="SN_069890"/>
    <s v="994264195"/>
    <s v="Syed"/>
    <s v="Muqtar"/>
    <s v="A"/>
    <s v="823766114"/>
    <x v="0"/>
    <s v="P1"/>
    <s v="Tower 2"/>
    <x v="0"/>
    <s v="Kiran Padmakumar"/>
    <s v="Muqtar Syed"/>
    <s v="eu377851"/>
    <d v="2008-10-06T00:00:00"/>
    <m/>
    <s v="Muqtar A Syed/India/IBM"/>
    <s v="H"/>
    <s v="BAND7B"/>
    <s v="ADM"/>
    <s v="Muqtar.Syed@sprint.com"/>
    <s v="Senior Project Manager"/>
    <n v="62"/>
    <n v="6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7"/>
    <x v="26"/>
    <n v="0"/>
    <n v="0"/>
    <s v="No"/>
    <s v="No"/>
  </r>
  <r>
    <s v="AVNNRW709"/>
    <s v="SN_AVNNRW"/>
    <s v="994198621"/>
    <s v="Tachuri"/>
    <s v="Madhu"/>
    <s v="X"/>
    <s v="823800935"/>
    <x v="0"/>
    <s v="P1"/>
    <s v="Tower 2"/>
    <x v="3"/>
    <s v="Randy Schulze"/>
    <s v="Muqtar Syed"/>
    <s v="tc054280"/>
    <d v="2018-09-03T00:00:00"/>
    <m/>
    <s v="Madhu Tachuri/India/Contr/IBM"/>
    <s v="M"/>
    <s v="CONT12"/>
    <s v="ADM"/>
    <s v="Madhu.Tachuri@sprint.com"/>
    <s v="Mid-Level Production Support"/>
    <n v="48"/>
    <n v="4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"/>
    <x v="5"/>
    <n v="0"/>
    <n v="0"/>
    <s v="No"/>
    <s v="No"/>
  </r>
  <r>
    <s v="303119709"/>
    <s v="SN_303119"/>
    <s v="994482020"/>
    <s v="Tadinada"/>
    <s v="Phaneendra"/>
    <s v="K"/>
    <s v="823767175"/>
    <x v="0"/>
    <s v="P3"/>
    <s v="Tower 2"/>
    <x v="2"/>
    <s v="Dale Gentry"/>
    <s v="Lakshmi Radhakrishnakaimal"/>
    <s v="vb016748"/>
    <d v="2008-06-02T00:00:00"/>
    <m/>
    <s v="Phaneendra K Tadinada/India/IBM"/>
    <s v="H"/>
    <s v="BAND7B"/>
    <s v="ADM"/>
    <s v="Phaneendra.Tadinad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8L818"/>
    <s v="SN_P1008L"/>
    <s v="994272720"/>
    <s v="Tadlas"/>
    <s v="Jr"/>
    <s v="Dupal"/>
    <s v="823769389"/>
    <x v="2"/>
    <s v="P1"/>
    <s v="Tower 2"/>
    <x v="0"/>
    <s v="Kiran Padmakumar"/>
    <s v="Danilo Estoquia"/>
    <s v="pe067334"/>
    <d v="2014-07-02T00:00:00"/>
    <m/>
    <s v="Jr Tadlas/Philippines/IBM"/>
    <s v="H"/>
    <s v="BAND6B"/>
    <s v="ADM"/>
    <s v="Jr.Tadlas@sprint.com"/>
    <s v="Senior Developer"/>
    <n v="60"/>
    <n v="6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5"/>
    <x v="25"/>
    <n v="0"/>
    <n v="0"/>
    <s v="No"/>
    <s v="No"/>
  </r>
  <r>
    <s v="P101NS818"/>
    <s v="SN_P101NS"/>
    <s v="994716450"/>
    <s v="Tan"/>
    <s v="Marie Anthonette"/>
    <s v="R."/>
    <s v="823801324"/>
    <x v="2"/>
    <s v="P3"/>
    <s v="Tower 2"/>
    <x v="5"/>
    <s v="Meredith Leach"/>
    <s v="Lerma Bernal"/>
    <s v="qk256859"/>
    <d v="2020-01-20T00:00:00"/>
    <m/>
    <s v="Marie Anthonette Tan/Philippines/IBM"/>
    <s v="L"/>
    <s v="BAND6G"/>
    <s v="ADM"/>
    <s v="Marieanthonette.Tan@sprint.com"/>
    <s v="Junior Production Support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147651818"/>
    <s v="SN_147651"/>
    <s v="994936598"/>
    <s v="Tan"/>
    <s v="Mark Ian"/>
    <s v="T."/>
    <s v="823800546"/>
    <x v="2"/>
    <s v="P1"/>
    <s v="Tower 2"/>
    <x v="3"/>
    <s v="Randy Schulze"/>
    <s v="Arrian Ordonez"/>
    <s v="co008014"/>
    <d v="2017-07-10T00:00:00"/>
    <m/>
    <s v="Mark Ian Tan/Philippines/IBM"/>
    <s v="M"/>
    <s v="BAND6B"/>
    <s v="ADM"/>
    <s v="Markian.Tan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5385818"/>
    <s v="SN_135385"/>
    <s v="994174037"/>
    <s v="Tan"/>
    <s v="Menachen"/>
    <s v="A"/>
    <s v="823769679"/>
    <x v="2"/>
    <s v="P3"/>
    <s v="Tower 2"/>
    <x v="5"/>
    <s v="Meredith Leach"/>
    <s v="Lerma Bernal"/>
    <s v="ew346006"/>
    <d v="2014-10-29T00:00:00"/>
    <m/>
    <s v="Menachen A Tan/Philippines/IBM"/>
    <s v="H"/>
    <s v="BAND7A"/>
    <s v="ADM"/>
    <s v="Menachen.T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01712818"/>
    <s v="SN_P01712"/>
    <s v="994377858"/>
    <s v="Tangalin"/>
    <s v="Garry"/>
    <s v="MORENO"/>
    <s v="823770330"/>
    <x v="2"/>
    <s v="P3"/>
    <s v="Tower 2"/>
    <x v="3"/>
    <s v="Greg Toon"/>
    <s v="Danilo Estoquia"/>
    <s v="ea176133"/>
    <d v="2015-09-14T00:00:00"/>
    <m/>
    <s v="Garry Moreno Tangalin/Philippines/IBM"/>
    <s v="M"/>
    <s v="BAND7B"/>
    <s v="IVR"/>
    <s v="Garry.Tangalin@sprint.com"/>
    <s v="Senior Application Administrato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156818"/>
    <s v="SN_147156"/>
    <s v="994573386"/>
    <s v="Tanjoco"/>
    <s v="Othello"/>
    <s v="D"/>
    <s v="823769193"/>
    <x v="2"/>
    <s v="P3"/>
    <s v="Tower 2"/>
    <x v="5"/>
    <s v="Robert Wulfert"/>
    <s v="Hanika Fernandez"/>
    <s v="zo255571"/>
    <d v="2014-02-24T00:00:00"/>
    <m/>
    <s v="Othello D Tanjoco/Philippines/IBM"/>
    <s v="H"/>
    <s v="BAND7A"/>
    <s v="ADM"/>
    <s v="Othello.Tanjoco@sprint.com"/>
    <s v="Senior Developer"/>
    <n v="32"/>
    <n v="3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7"/>
    <x v="19"/>
    <n v="0"/>
    <n v="0"/>
    <s v="No"/>
    <s v="No"/>
  </r>
  <r>
    <s v="P100W6818"/>
    <s v="SN_P100W6"/>
    <s v="994612541"/>
    <s v="Tapel"/>
    <s v="Nover"/>
    <s v="X."/>
    <s v="823800572"/>
    <x v="2"/>
    <s v="P3"/>
    <s v="Tower 2"/>
    <x v="2"/>
    <s v="Dale Gentry"/>
    <s v="William Navarro"/>
    <s v="cn318453"/>
    <d v="2017-08-02T00:00:00"/>
    <m/>
    <s v="Nover Tapel/Philippines/IBM"/>
    <s v="H"/>
    <s v="BAND7A"/>
    <s v="ADM"/>
    <s v="Nover.Tapel@sprint.com"/>
    <s v="Senior Develop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48152818"/>
    <s v="SN_148152"/>
    <s v="994289859"/>
    <s v="Tarrobal"/>
    <s v="Cindy"/>
    <s v="T"/>
    <s v="823800411"/>
    <x v="2"/>
    <s v="P1"/>
    <s v="Tower 2"/>
    <x v="0"/>
    <s v="Kiran Padmakumar"/>
    <s v="Danilo Estoquia"/>
    <s v="aa392415"/>
    <d v="2017-04-05T00:00:00"/>
    <m/>
    <s v="Cindy Tarrobal/Philippines/IBM"/>
    <s v="H"/>
    <s v="BAND7A"/>
    <s v="ADM"/>
    <s v="Cindy.T.Tarrobal@sprint.com"/>
    <s v="Senior Develop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P101EW818"/>
    <s v="SN_P101EW"/>
    <s v="994884870"/>
    <s v="Tejido"/>
    <s v="Jericko"/>
    <s v="X."/>
    <s v="823801125"/>
    <x v="2"/>
    <s v="P3"/>
    <s v="Tower 2"/>
    <x v="7"/>
    <s v="Heather Westerfield"/>
    <s v="Arrian Ordonez"/>
    <s v="ek019362"/>
    <d v="2019-05-13T00:00:00"/>
    <m/>
    <s v="Jericko Tejido/Philippines/IBM"/>
    <s v="H"/>
    <s v="BAND7A"/>
    <s v="ADM"/>
    <s v="Jericko.Tejido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HUA3709"/>
    <s v="SN_AVHUA3"/>
    <s v="994662008"/>
    <s v="Teli"/>
    <s v="Mallikarjun"/>
    <s v="ASHOK"/>
    <s v="823770116"/>
    <x v="0"/>
    <s v="P3"/>
    <s v="Tower 2"/>
    <x v="1"/>
    <s v="Clint Cordry"/>
    <s v="Sunil Brahma"/>
    <s v="ss849658"/>
    <d v="2015-04-27T00:00:00"/>
    <m/>
    <s v="Mallikarjun Teli03/India/Contr/IBM"/>
    <s v="H"/>
    <s v="CONT12"/>
    <s v="ADM"/>
    <s v="Mallikarjun.Teli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47671818"/>
    <s v="SN_147671"/>
    <s v="994918959"/>
    <s v="Templonuevo"/>
    <s v="Jeankate"/>
    <s v="B"/>
    <s v="823769295"/>
    <x v="2"/>
    <s v="P3"/>
    <s v="Tower 2"/>
    <x v="5"/>
    <s v="Meredith Leach"/>
    <s v="Lerma Bernal"/>
    <s v="ho970466"/>
    <d v="2014-05-19T00:00:00"/>
    <m/>
    <s v="Jeankate Templonuevo/Philippines/IBM"/>
    <s v="M"/>
    <s v="BAND6A"/>
    <s v="ADM"/>
    <s v="Jeankate.Templonuevo@sprint.com"/>
    <s v="Mid-Level Business Analyst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038581709"/>
    <s v="SN_038581"/>
    <s v="994596716"/>
    <s v="Thakur"/>
    <s v="Onkar"/>
    <s v="X"/>
    <s v="823768094"/>
    <x v="0"/>
    <s v="P3"/>
    <s v="Tower 2"/>
    <x v="5"/>
    <s v="Robert Wulfert"/>
    <s v="Sajit Sridharan"/>
    <s v="jf226852"/>
    <d v="2011-11-14T00:00:00"/>
    <m/>
    <s v="Onkar A Thakur/India/IBM"/>
    <s v="H"/>
    <s v="BAND7A"/>
    <s v="ADM"/>
    <s v="Onkar.Thakur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431J709"/>
    <s v="SN_04431J"/>
    <s v="994986504"/>
    <s v="Thamberi"/>
    <s v="Suresh"/>
    <s v="X"/>
    <s v="823767468"/>
    <x v="0"/>
    <s v="P3"/>
    <s v="Tower 2"/>
    <x v="6"/>
    <s v="Asif Islam"/>
    <s v="Udaya Rao"/>
    <s v="iy660336"/>
    <d v="2010-11-02T00:00:00"/>
    <m/>
    <s v="Suresh Thamberi/India/IBM"/>
    <s v="H"/>
    <s v="BAND7A"/>
    <s v="ADM"/>
    <s v="Suresh.Thamberi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735I709"/>
    <s v="SN_04735I"/>
    <s v="994265619"/>
    <s v="Thandu"/>
    <s v="Santha"/>
    <s v="K"/>
    <s v="823800034"/>
    <x v="3"/>
    <s v="SA3"/>
    <s v="Tower 2"/>
    <x v="0"/>
    <s v="Kiran Padmakumar"/>
    <s v="Muqtar Syed"/>
    <s v="mx063026"/>
    <d v="2016-06-13T00:00:00"/>
    <m/>
    <s v="Santha K Thandu/India/IBM"/>
    <s v="H"/>
    <s v="BAND7B"/>
    <s v="ADM"/>
    <s v="Santha.Thandu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485R709"/>
    <s v="SN_06485R"/>
    <s v="994922480"/>
    <s v="Thinakaran"/>
    <s v="Kavithapriya"/>
    <s v="X"/>
    <s v="823801094"/>
    <x v="0"/>
    <s v="P3"/>
    <s v="Tower 2"/>
    <x v="5"/>
    <s v="Baseem Sayyed"/>
    <s v="Ajay Mukhopadhyay"/>
    <s v="kc442338"/>
    <d v="2019-04-01T00:00:00"/>
    <m/>
    <s v="Kavithapriya Thinakaran26/India/IBM"/>
    <s v="H"/>
    <s v="BAND7A"/>
    <s v="ADM"/>
    <s v="Kavithapriya.Thinakaran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G1597897"/>
    <s v="SN_1G1597"/>
    <s v="999784493"/>
    <s v="Thota"/>
    <s v="Bharat"/>
    <s v=""/>
    <s v="000C-25N1"/>
    <x v="4"/>
    <s v="SA3"/>
    <s v="Tower 2"/>
    <x v="3"/>
    <s v="Greg Toon"/>
    <s v="Greg Toon"/>
    <s v="bkt4172"/>
    <d v="2004-09-16T00:00:00"/>
    <m/>
    <s v="Bharat Thota/Austin/IBM"/>
    <s v="H"/>
    <s v="BAND7"/>
    <s v="IVR"/>
    <s v="Bharat.K.Thota@sprint.com"/>
    <s v="Senior Production Support"/>
    <n v="41"/>
    <n v="4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8"/>
    <x v="11"/>
    <n v="0"/>
    <n v="0"/>
    <s v="No"/>
    <s v="No"/>
  </r>
  <r>
    <s v="05151X709"/>
    <s v="SN_05151X"/>
    <s v="994210393"/>
    <s v="Thota"/>
    <s v="Thriveni"/>
    <s v="Kumar"/>
    <s v="823800660"/>
    <x v="0"/>
    <s v="P3"/>
    <s v="Tower 2"/>
    <x v="0"/>
    <s v="Kiran Padmakumar"/>
    <s v="Muqtar Syed"/>
    <s v="qw756432"/>
    <d v="2017-10-09T00:00:00"/>
    <m/>
    <s v="Thriveni K Thota/India/IBM"/>
    <s v="H"/>
    <s v="BAND7A"/>
    <s v="ADM"/>
    <s v="Thriveni.Thot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NELB897"/>
    <s v="SN_C-NELB"/>
    <s v="994978073"/>
    <s v="Tian"/>
    <s v="Jie"/>
    <s v=""/>
    <s v="823800887"/>
    <x v="5"/>
    <s v="SA3"/>
    <s v="Tower 2"/>
    <x v="1"/>
    <s v="Clint Cordry"/>
    <s v="James Staffieri"/>
    <s v="gz573869"/>
    <d v="2018-07-09T00:00:00"/>
    <m/>
    <s v="Jie Tian/US/Contr/IBM"/>
    <s v="H"/>
    <s v="CONT15"/>
    <s v="ADM"/>
    <s v="Jie.Tian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2784818"/>
    <s v="SN_112784"/>
    <s v="994969123"/>
    <s v="Tibo-Oc"/>
    <s v="Mark Anthony"/>
    <s v="SALCEDO"/>
    <s v="823767831"/>
    <x v="2"/>
    <s v="P3"/>
    <s v="Tower 2"/>
    <x v="2"/>
    <s v="Dale Gentry"/>
    <s v="William Navarro"/>
    <s v="ci808196"/>
    <d v="2011-05-23T00:00:00"/>
    <m/>
    <s v="Mark Anthony S TiboOc/Philippines/IBM"/>
    <s v="H"/>
    <s v="BAND7B"/>
    <s v="ADM"/>
    <s v="Markanthony.Tibo-Oc@sprint.com"/>
    <s v="Senior Production Suppor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136435818"/>
    <s v="SN_136435"/>
    <s v="994907098"/>
    <s v="Tinio"/>
    <s v="Anna Patricia"/>
    <s v="R."/>
    <s v="823800775"/>
    <x v="2"/>
    <s v="P1"/>
    <s v="Tower 2"/>
    <x v="0"/>
    <s v="Kiran Padmakumar"/>
    <s v="Danilo Estoquia"/>
    <s v="oq865366"/>
    <d v="2018-02-01T00:00:00"/>
    <m/>
    <s v="Anna Patricia R Tinio/Philippines/IBM"/>
    <s v="H"/>
    <s v="BAND7A"/>
    <s v="ADM"/>
    <s v="Trixie.Tinio@sprint.com"/>
    <s v="Senior Developer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0537D8709"/>
    <s v="SN_0537D8"/>
    <s v="994060025"/>
    <s v="Tiwari"/>
    <s v="Kritika"/>
    <s v="X"/>
    <s v="823800618"/>
    <x v="0"/>
    <s v="P3"/>
    <s v="Tower 2"/>
    <x v="2"/>
    <s v="Mohan Kaushik"/>
    <s v="Saswat Mishra"/>
    <s v="dm048172"/>
    <d v="2017-08-29T00:00:00"/>
    <m/>
    <s v="Kritika Tiwari29/India/IBM"/>
    <s v="H"/>
    <s v="BAND7A"/>
    <s v="ADM"/>
    <s v="Kritika.Tiwari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C18940818"/>
    <s v="SN_C18940"/>
    <s v="994857126"/>
    <s v="Tolentino"/>
    <s v="Mc Kinley"/>
    <s v="X."/>
    <s v="823801076"/>
    <x v="2"/>
    <s v="P3"/>
    <s v="Tower 2"/>
    <x v="5"/>
    <s v="Meredith Leach"/>
    <s v="Lerma Bernal"/>
    <s v="jp646294"/>
    <d v="2019-03-04T00:00:00"/>
    <m/>
    <s v="Mc Kinley Tolentino/Philippines/Contr/IBM"/>
    <s v="M"/>
    <s v="CONT12"/>
    <s v="ADM"/>
    <s v="McKinley.Tolentino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5721631"/>
    <s v="SN_075721"/>
    <s v="994348079"/>
    <s v="Tolentino"/>
    <s v="Samuel"/>
    <s v="S"/>
    <s v="823801010"/>
    <x v="1"/>
    <s v="P3"/>
    <s v="Tower 2"/>
    <x v="4"/>
    <s v="Todd Kadlac"/>
    <s v="Carlos Monteiro"/>
    <s v="ay253699"/>
    <d v="2018-12-11T00:00:00"/>
    <m/>
    <s v="Samuel Tolentino/Brazil/IBM"/>
    <s v="H"/>
    <s v="BAND6B"/>
    <s v="ADM"/>
    <s v="Samuel.Tolentino@sprint.com"/>
    <s v="Senior Lead DBA"/>
    <n v="42"/>
    <n v="4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8"/>
    <x v="9"/>
    <n v="0"/>
    <n v="0"/>
    <s v="No"/>
    <s v="No"/>
  </r>
  <r>
    <s v="C18667818"/>
    <s v="SN_C18667"/>
    <s v="994788025"/>
    <s v="Tomacruz"/>
    <s v="Bernadette"/>
    <s v="Ronquillo"/>
    <s v="823800502"/>
    <x v="2"/>
    <s v="P1"/>
    <s v="Tower 2"/>
    <x v="0"/>
    <s v="Kiran Padmakumar"/>
    <s v="Danilo Estoquia"/>
    <s v="wu515567"/>
    <d v="2017-05-29T00:00:00"/>
    <m/>
    <s v="Bernadette Tomacruz/Philippines/Contr/IBM"/>
    <s v="M"/>
    <s v="CONT12"/>
    <s v="ADM"/>
    <s v="Bernadette.Tomacruz@sprint.com"/>
    <s v="Senior Developer"/>
    <n v="24"/>
    <n v="2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6"/>
    <x v="7"/>
    <n v="0"/>
    <n v="0"/>
    <s v="No"/>
    <s v="No"/>
  </r>
  <r>
    <s v="1A7874897"/>
    <s v="SN_1A7874"/>
    <s v="999673333"/>
    <s v="Toon"/>
    <s v="Greg"/>
    <s v=""/>
    <s v="0001A7874"/>
    <x v="4"/>
    <s v="P3"/>
    <s v="Tower 2"/>
    <x v="3"/>
    <s v="Greg Toon"/>
    <s v="Greg Toon"/>
    <s v="gr673333"/>
    <d v="2004-09-16T00:00:00"/>
    <m/>
    <s v="Gregory L Toon/Middletown/IBM"/>
    <s v="H"/>
    <s v="BAND9"/>
    <s v="IVR"/>
    <s v="Gregory.Toon@sprint.com"/>
    <s v="Senior Project Manager"/>
    <n v="35"/>
    <n v="3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7"/>
    <x v="46"/>
    <n v="0"/>
    <n v="0"/>
    <s v="No"/>
    <s v="No"/>
  </r>
  <r>
    <s v="4J2054897"/>
    <s v="SN_4J2054"/>
    <s v="999703058"/>
    <s v="Trambadia"/>
    <s v="Sandeep"/>
    <s v="G"/>
    <s v="823764125"/>
    <x v="7"/>
    <s v="P1"/>
    <s v="Tower 2"/>
    <x v="0"/>
    <s v="Kiran Padmakumar"/>
    <s v="Muqtar Syed"/>
    <s v="sgt4125"/>
    <d v="2005-07-19T00:00:00"/>
    <m/>
    <s v="Sandeep Trambadia/US/IBM"/>
    <s v="H"/>
    <s v="BAND7"/>
    <s v="ADM"/>
    <s v="Sandeep.G.Trambadia@sprint.com"/>
    <s v="Senior Architect"/>
    <n v="57"/>
    <n v="5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9"/>
    <x v="28"/>
    <n v="0"/>
    <n v="0"/>
    <s v="No"/>
    <s v="No"/>
  </r>
  <r>
    <s v="109833631"/>
    <s v="SN_109833"/>
    <s v="999681508"/>
    <s v="Tramontina"/>
    <s v="Gregorio"/>
    <s v="Baggio"/>
    <s v="823765091"/>
    <x v="1"/>
    <s v="P3"/>
    <s v="Tower 2"/>
    <x v="5"/>
    <s v="Sumithra Muninarayanappa"/>
    <s v="Carlos Monteiro"/>
    <s v="gr681508"/>
    <d v="2016-09-21T00:00:00"/>
    <m/>
    <s v="Gregorio Baggio Tramontina/Brazil/IBM"/>
    <s v="H"/>
    <s v="BAND7B"/>
    <s v="ADM"/>
    <s v="Gregorio.Tramontin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836631"/>
    <s v="SN_117836"/>
    <s v="994238793"/>
    <s v="Trento"/>
    <s v="Roni"/>
    <s v="A"/>
    <s v="823766168"/>
    <x v="1"/>
    <s v="P1"/>
    <s v="Tower 2"/>
    <x v="3"/>
    <s v="Randy Schulze"/>
    <s v="Roberto Basting"/>
    <s v="md821466"/>
    <d v="2008-11-12T00:00:00"/>
    <m/>
    <s v="Roni Alessandro Trento/Brazil/Contr/IBM"/>
    <s v="H"/>
    <s v="BAND6B"/>
    <s v="ADM"/>
    <s v="Roni.Trento@sprint.com"/>
    <s v="Senior Production Support"/>
    <n v="52"/>
    <n v="52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9"/>
    <x v="37"/>
    <n v="0"/>
    <n v="0"/>
    <s v="No"/>
    <s v="No"/>
  </r>
  <r>
    <s v="028635709"/>
    <s v="SN_028635"/>
    <s v="994925017"/>
    <s v="Tripathy"/>
    <s v="Sachisma"/>
    <s v="X"/>
    <s v="823800595"/>
    <x v="0"/>
    <s v="P3"/>
    <s v="Tower 2"/>
    <x v="2"/>
    <s v="Mohan Kaushik"/>
    <s v="Saswat Mishra"/>
    <s v="aj567997"/>
    <d v="2017-08-11T00:00:00"/>
    <m/>
    <s v="Sachisma Tripathy/India/IBM"/>
    <s v="H"/>
    <s v="BAND7A"/>
    <s v="ADM"/>
    <s v="Sachisma.Tripathy@sprint.com"/>
    <s v="Senior Project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971A709"/>
    <s v="SN_05971A"/>
    <s v="994968136"/>
    <s v="Trivedi"/>
    <s v="Avani"/>
    <s v=""/>
    <s v="823800222"/>
    <x v="3"/>
    <s v="P1"/>
    <s v="Tower 2"/>
    <x v="0"/>
    <s v="Kiran Padmakumar"/>
    <s v="Muqtar Syed"/>
    <s v="ld317089"/>
    <d v="2016-10-06T00:00:00"/>
    <m/>
    <s v="Avani A Trivedi/India/IBM"/>
    <s v="H"/>
    <s v="BAND7A"/>
    <s v="ADM"/>
    <s v="Avani.Trivedi@sprint.com"/>
    <s v="Senior Tester"/>
    <s v="0"/>
    <n v="27"/>
    <n v="-27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40"/>
    <n v="0"/>
    <n v="-27"/>
    <s v="Yes"/>
    <s v="No"/>
  </r>
  <r>
    <s v="06938U709"/>
    <s v="SN_06938U"/>
    <s v="994526128"/>
    <s v="TS"/>
    <s v="Spoorthi"/>
    <s v="X"/>
    <s v="823799969"/>
    <x v="0"/>
    <s v="P3"/>
    <s v="Tower 2"/>
    <x v="2"/>
    <s v="Mohan Kaushik"/>
    <s v="Saswat Mishra"/>
    <s v="vu642656"/>
    <d v="2016-05-17T00:00:00"/>
    <m/>
    <s v="Spoorthi T S25/India/IBM"/>
    <s v="M"/>
    <s v="BAND6B"/>
    <s v="ADM"/>
    <s v="Spoorthi.Ts@sprint.com"/>
    <s v="Mid-Level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J9808897"/>
    <s v="SN_1J9808"/>
    <s v="994325484"/>
    <s v="Tsungai"/>
    <s v="Gaga"/>
    <s v="X"/>
    <s v="823800983"/>
    <x v="8"/>
    <s v="SA3"/>
    <s v="Tower 2"/>
    <x v="2"/>
    <s v="Dale Gentry"/>
    <s v="Dale Gentry"/>
    <s v="ol600627"/>
    <d v="2018-11-12T00:00:00"/>
    <m/>
    <s v="Gaga Tsungai/US/IBM"/>
    <s v="M"/>
    <s v="BAND6A"/>
    <s v="ADM"/>
    <s v="Gaga.Tsungai@sprint.com"/>
    <s v="Mid-Level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993W709"/>
    <s v="SN_00993W"/>
    <s v="994646356"/>
    <s v="Tulasi"/>
    <s v="Lakshmi"/>
    <s v="X"/>
    <s v="823800163"/>
    <x v="0"/>
    <s v="P3"/>
    <s v="Tower 2"/>
    <x v="3"/>
    <s v="Randy Schulze"/>
    <s v="Muqtar Syed"/>
    <s v="ln505112"/>
    <d v="2016-08-23T00:00:00"/>
    <m/>
    <s v="Lakshmi E Tulasi/India/IBM"/>
    <s v="H"/>
    <s v="BAND6B"/>
    <s v="ADM"/>
    <s v="Lakshmi.Tulasi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18938818"/>
    <s v="SN_C18938"/>
    <s v="994784421"/>
    <s v="Tumilap"/>
    <s v="Mark Anthony"/>
    <s v="X."/>
    <s v="823801074"/>
    <x v="2"/>
    <s v="P1"/>
    <s v="Tower 2"/>
    <x v="0"/>
    <s v="Kiran Padmakumar"/>
    <s v="Danilo Estoquia"/>
    <s v="yp593915"/>
    <d v="2019-02-28T00:00:00"/>
    <m/>
    <s v="Mark Anthony Tumilap/Philippines/Contr/IBM"/>
    <s v="M"/>
    <s v="CONT11"/>
    <s v="ADM"/>
    <s v="Markanthony.Tumilap@sprint.com"/>
    <s v="Mid-Level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662H6709"/>
    <s v="SN_0662H6"/>
    <s v="994245555"/>
    <s v="Tyagi"/>
    <s v="Ishita"/>
    <s v="X"/>
    <s v="823800882"/>
    <x v="0"/>
    <s v="P1"/>
    <s v="Tower 2"/>
    <x v="0"/>
    <s v="Kiran Padmakumar"/>
    <s v="Muqtar Syed"/>
    <s v="ll824147"/>
    <d v="2018-06-19T00:00:00"/>
    <m/>
    <s v="Ishita 11/India/IBM"/>
    <s v="L"/>
    <s v="BAND6A"/>
    <s v="ADM"/>
    <s v="Ishita.Tyagi@sprint.com"/>
    <s v="Junior Tester"/>
    <n v="36"/>
    <n v="3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4"/>
    <x v="15"/>
    <n v="0"/>
    <n v="0"/>
    <s v="No"/>
    <s v="No"/>
  </r>
  <r>
    <s v="06937W709"/>
    <s v="SN_06937W"/>
    <s v="994792826"/>
    <s v="UK"/>
    <s v="Anjali"/>
    <s v="X"/>
    <s v="823799880"/>
    <x v="0"/>
    <s v="P3"/>
    <s v="Tower 2"/>
    <x v="6"/>
    <s v="Asif Islam"/>
    <s v="Udaya Rao"/>
    <s v="lg559388"/>
    <d v="2016-02-26T00:00:00"/>
    <m/>
    <s v="Anjali U K25/India/IBM"/>
    <s v="M"/>
    <s v="BAND6A"/>
    <s v="ADM"/>
    <s v="Anjali.Uk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914W709"/>
    <s v="SN_04914W"/>
    <s v="994311048"/>
    <s v="Uppalapati"/>
    <s v="Sailaja"/>
    <s v="X"/>
    <s v="823801327"/>
    <x v="0"/>
    <s v="P3"/>
    <s v="Tower 2"/>
    <x v="5"/>
    <s v="Meredith Leach"/>
    <s v="Sajit Sridharan"/>
    <s v="zn330505"/>
    <d v="2020-01-24T00:00:00"/>
    <m/>
    <s v="Sailaja Uppalapati/India/IBM"/>
    <s v="M"/>
    <s v="BAND6A"/>
    <s v="ADM"/>
    <s v="Sailaja.Uppalapati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02WY709"/>
    <s v="SN_0002WY"/>
    <s v="994420002"/>
    <s v="Uppara"/>
    <s v="Kalpana"/>
    <s v="X"/>
    <s v="823801258"/>
    <x v="0"/>
    <s v="P3"/>
    <s v="Tower 2"/>
    <x v="1"/>
    <s v="Clint Cordry"/>
    <s v="Sudheer Ayuthu"/>
    <s v="pe966732"/>
    <d v="2019-09-18T00:00:00"/>
    <m/>
    <s v="Kalpana Uppara/India/IBM"/>
    <s v="M"/>
    <s v="BAND6B"/>
    <s v="ADM"/>
    <s v="Kalpana.Uppara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112E9709"/>
    <s v="SN_0112E9"/>
    <s v="994389874"/>
    <s v="V"/>
    <s v="Janani"/>
    <s v="X"/>
    <s v="823769209"/>
    <x v="0"/>
    <s v="P1"/>
    <s v="Tower 2"/>
    <x v="0"/>
    <s v="Kiran Padmakumar"/>
    <s v="Muqtar Syed"/>
    <s v="qf728425"/>
    <d v="2014-03-07T00:00:00"/>
    <m/>
    <s v="Janani V08/India/IBM"/>
    <s v="H"/>
    <s v="BAND6B"/>
    <s v="ADM"/>
    <s v="Janani.V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0617A709"/>
    <s v="SN_00617A"/>
    <s v="994599389"/>
    <s v="Vaidya"/>
    <s v="Aniket"/>
    <s v="A"/>
    <s v="823770121"/>
    <x v="0"/>
    <s v="P3"/>
    <s v="Tower 2"/>
    <x v="5"/>
    <s v="Sumithra Muninarayanappa"/>
    <s v="Aniket Vaidya"/>
    <s v="yd683445"/>
    <d v="2015-05-04T00:00:00"/>
    <m/>
    <s v="Aniket A Vaidya/India/IBM"/>
    <s v="H"/>
    <s v="BAND7B"/>
    <s v="ADM"/>
    <s v="Aniket.Vaidya@sprint.com"/>
    <s v="Senior Delivery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565B3709"/>
    <s v="SN_0565B3"/>
    <s v="994033717"/>
    <s v="Vaitla"/>
    <s v="Veerendra"/>
    <s v="X"/>
    <s v="823800594"/>
    <x v="0"/>
    <s v="P1"/>
    <s v="Tower 2"/>
    <x v="0"/>
    <s v="Kiran Padmakumar"/>
    <s v="Muqtar Syed"/>
    <s v="zx765828"/>
    <d v="2017-08-11T00:00:00"/>
    <m/>
    <s v="Veerendra Vaitla/India/IBM"/>
    <s v="M"/>
    <s v="BAND6A"/>
    <s v="ADM"/>
    <s v="Veerendra.Vaitla@sprint.com"/>
    <s v="Senior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C-P5NV897"/>
    <s v="SN_C-P5NV"/>
    <s v="994264232"/>
    <s v="Vajrala"/>
    <s v="Chandra"/>
    <s v="S"/>
    <s v="823801046"/>
    <x v="5"/>
    <s v="SA3"/>
    <s v="Tower 2"/>
    <x v="7"/>
    <s v="Heather Westerfield"/>
    <s v="Heather Westerfield"/>
    <s v="nc751691"/>
    <d v="2019-01-22T00:00:00"/>
    <m/>
    <s v="Chandra Sekhara Reddy Vajrala/US/Contr/IBM"/>
    <s v="H"/>
    <s v="CONT14"/>
    <s v="ADM"/>
    <s v="Chandra.Vajral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1J818"/>
    <s v="SN_P1011J"/>
    <s v="994188529"/>
    <s v="Valeros"/>
    <s v="Marielle"/>
    <s v="X."/>
    <s v="823800781"/>
    <x v="2"/>
    <s v="P3"/>
    <s v="Tower 2"/>
    <x v="5"/>
    <s v="Meredith Leach"/>
    <s v="Lerma Bernal"/>
    <s v=""/>
    <d v="2018-02-08T00:00:00"/>
    <m/>
    <s v="Marielle Valeros/Philippines/IBM"/>
    <s v="M"/>
    <s v="BAND6B"/>
    <s v="ADM"/>
    <s v="Marielle.Valeros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4J3792897"/>
    <s v="SN_4J3792"/>
    <s v="994574885"/>
    <s v="Vallabhu"/>
    <s v="Satya"/>
    <s v="Pragathi"/>
    <s v="823799945"/>
    <x v="7"/>
    <s v="P1"/>
    <s v="Tower 2"/>
    <x v="0"/>
    <s v="Kiran Padmakumar"/>
    <s v="Muqtar Syed"/>
    <s v="ky255086"/>
    <d v="2016-05-04T00:00:00"/>
    <m/>
    <s v="Satya Vallabhu/US/IBM"/>
    <s v="H"/>
    <s v="BAND6"/>
    <s v="ADM"/>
    <s v="Satya.Vallabhu@sprint.com"/>
    <s v="Senior Tester"/>
    <n v="51"/>
    <n v="5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7"/>
    <x v="10"/>
    <n v="0"/>
    <n v="0"/>
    <s v="No"/>
    <s v="No"/>
  </r>
  <r>
    <s v="AVKVVR709"/>
    <s v="SN_AVKVVR"/>
    <s v="994526913"/>
    <s v="Vanteru"/>
    <s v="Deepika"/>
    <s v="X"/>
    <s v="823800178"/>
    <x v="0"/>
    <s v="P3"/>
    <s v="Tower 2"/>
    <x v="1"/>
    <s v="Clint Cordry"/>
    <s v="Sudheer Ayuthu"/>
    <s v="gl875050"/>
    <d v="2016-09-02T00:00:00"/>
    <m/>
    <s v="Deepika Vanteru/India/Contr/IBM"/>
    <s v="M"/>
    <s v="BAND7A"/>
    <s v="ADM"/>
    <s v="Deepika.Vanteru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47849818"/>
    <s v="SN_147849"/>
    <s v="994224291"/>
    <s v="Vargas"/>
    <s v="Alvin Geronimo"/>
    <s v="X"/>
    <s v="823769428"/>
    <x v="2"/>
    <s v="P3"/>
    <s v="Tower 2"/>
    <x v="6"/>
    <s v="Asif Islam"/>
    <s v="Wilfredo Dizon"/>
    <s v="un680088"/>
    <d v="2014-07-29T00:00:00"/>
    <m/>
    <s v="Alvin Geronimo Vargas/Philippines/IBM"/>
    <s v="H"/>
    <s v="BAND7A"/>
    <s v="ADM"/>
    <s v="Alvingeronimo.Vargas@sprint.com"/>
    <s v="Senior Configuration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4538M709"/>
    <s v="SN_04538M"/>
    <s v="994455719"/>
    <s v="Vasalya"/>
    <s v="Rashi"/>
    <s v="X"/>
    <s v="823768628"/>
    <x v="3"/>
    <s v="SA3"/>
    <s v="Tower 2"/>
    <x v="5"/>
    <s v="Meredith Leach"/>
    <s v="Sajit Sridharan"/>
    <s v="pb670919"/>
    <d v="2013-01-17T00:00:00"/>
    <m/>
    <s v="Rashi Vasalya/India/IBM"/>
    <s v="H"/>
    <s v="BAND6B"/>
    <s v="ADM"/>
    <s v="Rashi.Vasalya@sprint.com"/>
    <s v="Senior Application Administrator"/>
    <n v="18"/>
    <n v="1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2"/>
    <x v="41"/>
    <n v="0"/>
    <n v="0"/>
    <s v="No"/>
    <s v="No"/>
  </r>
  <r>
    <s v="039164709"/>
    <s v="SN_039164"/>
    <s v="994375401"/>
    <s v="Vasamsetty"/>
    <s v="Srisatya"/>
    <s v="X"/>
    <s v="823768722"/>
    <x v="0"/>
    <s v="P3"/>
    <s v="Tower 2"/>
    <x v="5"/>
    <s v="Meredith Leach"/>
    <s v="Sajit Sridharan"/>
    <s v="xb346573"/>
    <d v="2013-04-01T00:00:00"/>
    <m/>
    <s v="Srisatya Vasamsetty/India/IBM"/>
    <s v="H"/>
    <s v="BAND7A"/>
    <s v="ADM"/>
    <s v="Srisatya.Vasamsetty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789962897"/>
    <s v="SN_789962"/>
    <s v="999748942"/>
    <s v="Vauk"/>
    <s v="Gary"/>
    <s v=""/>
    <s v="823700055"/>
    <x v="4"/>
    <s v="P3"/>
    <s v="Tower 2"/>
    <x v="4"/>
    <s v="Gary Vauk"/>
    <s v="Gary Vauk"/>
    <s v="gjv0055"/>
    <d v="2004-12-01T00:00:00"/>
    <m/>
    <s v="Gary Vauk/Dallas/IBM"/>
    <s v="H"/>
    <s v="BAND10"/>
    <s v="ADM"/>
    <s v="Gary.J.Vauk@sprint.com"/>
    <s v="Senior Delivery Manager"/>
    <n v="34"/>
    <n v="3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1"/>
    <x v="21"/>
    <n v="0"/>
    <n v="0"/>
    <s v="No"/>
    <s v="No"/>
  </r>
  <r>
    <s v="04061H709"/>
    <s v="SN_04061H"/>
    <s v="994431328"/>
    <s v="Veeregowda"/>
    <s v="Purushotham"/>
    <s v="MUDIGERE"/>
    <s v="823768581"/>
    <x v="3"/>
    <s v="SA3"/>
    <s v="Tower 2"/>
    <x v="2"/>
    <s v="Mohan Kaushik"/>
    <s v="Saswat Mishra"/>
    <s v="go194983"/>
    <d v="2012-12-03T00:00:00"/>
    <m/>
    <s v="Purushotham M Veeregowda1/India/IBM"/>
    <s v="H"/>
    <s v="BAND7B"/>
    <s v="ADM"/>
    <s v="purushotham.veeregowda@sprint.com"/>
    <s v="Senior Lead Business Analys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837X709"/>
    <s v="SN_00837X"/>
    <s v="994702274"/>
    <s v="Velivela"/>
    <s v="Sai"/>
    <s v="Sameer"/>
    <s v="823800424"/>
    <x v="0"/>
    <s v="P1"/>
    <s v="Tower 2"/>
    <x v="0"/>
    <s v="Kiran Padmakumar"/>
    <s v="Muqtar Syed"/>
    <s v="ka633450"/>
    <d v="2017-04-17T00:00:00"/>
    <m/>
    <s v="Sai V Sameer/India/IBM"/>
    <s v="L"/>
    <s v="BAND6B"/>
    <s v="ADM"/>
    <s v="Sai.Velivela@sprint.com"/>
    <s v="Mid-Level Developer"/>
    <n v="18"/>
    <n v="1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2"/>
    <x v="41"/>
    <n v="0"/>
    <n v="0"/>
    <s v="No"/>
    <s v="No"/>
  </r>
  <r>
    <s v="06737Y709"/>
    <s v="SN_06737Y"/>
    <s v="994991910"/>
    <s v="Venkataram"/>
    <s v="Ashwini"/>
    <s v="X"/>
    <s v="823800868"/>
    <x v="0"/>
    <s v="P3"/>
    <s v="Tower 2"/>
    <x v="1"/>
    <s v="Clint Cordry"/>
    <s v="Sudheer Kurelli"/>
    <s v="oy229417"/>
    <d v="2018-05-28T00:00:00"/>
    <m/>
    <s v="Ashwini V11/India/IBM"/>
    <s v="L"/>
    <s v="BAND6B"/>
    <s v="ADM"/>
    <s v="Ashwini.Venkataram@sprint.com"/>
    <s v="Mid-Level Develop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983N709"/>
    <s v="SN_01983N"/>
    <s v="994772635"/>
    <s v="Vennamalla"/>
    <s v="Ashok Kumar"/>
    <s v="X"/>
    <s v="823769752"/>
    <x v="0"/>
    <s v="P3"/>
    <s v="Tower 2"/>
    <x v="2"/>
    <s v="Dale Gentry"/>
    <s v="Lakshmi Radhakrishnakaimal"/>
    <s v="xa009148"/>
    <d v="2014-12-04T00:00:00"/>
    <m/>
    <s v="Ashok K Vennamalla/India/IBM"/>
    <s v="H"/>
    <s v="BAND6B"/>
    <s v="ADM"/>
    <s v="Ashokkumar.Vennamall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F4818"/>
    <s v="SN_P101F4"/>
    <s v="994069672"/>
    <s v="Ventura"/>
    <s v="Bryan Janico"/>
    <s v="X."/>
    <s v="823801149"/>
    <x v="2"/>
    <s v="P3"/>
    <s v="Tower 2"/>
    <x v="5"/>
    <s v="Meredith Leach"/>
    <s v="Lerma Bernal"/>
    <s v="jr522997"/>
    <d v="2019-06-03T00:00:00"/>
    <m/>
    <s v="Bryan Janico Ventura/Philippines/IBM"/>
    <s v="M"/>
    <s v="BAND6B"/>
    <s v="ADM"/>
    <s v="Bryan.Ventur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21D7709"/>
    <s v="SN_0421D7"/>
    <s v="994765061"/>
    <s v="Venugopal"/>
    <s v="Prema"/>
    <s v="X"/>
    <s v="823801190"/>
    <x v="0"/>
    <s v="P1"/>
    <s v="Tower 2"/>
    <x v="2"/>
    <s v="Dale Gentry"/>
    <s v="Lakshmi Radhakrishnakaimal"/>
    <s v="kt092100"/>
    <d v="2019-07-01T00:00:00"/>
    <m/>
    <s v="Prema V11/India/IBM"/>
    <s v="H"/>
    <s v="BAND6B"/>
    <s v="ADM"/>
    <s v="Prema.Venugopal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36818818"/>
    <s v="SN_136818"/>
    <s v="994131817"/>
    <s v="Venzon"/>
    <s v="Dawn Kathleen"/>
    <s v=""/>
    <s v="823770271"/>
    <x v="2"/>
    <s v="P1"/>
    <s v="Tower 2"/>
    <x v="3"/>
    <s v="Randy Schulze"/>
    <s v="Arrian Ordonez"/>
    <s v="xi857668"/>
    <d v="2015-07-22T00:00:00"/>
    <m/>
    <s v="Dawn Kathleen D Venzon/Philippines/IBM"/>
    <s v="H"/>
    <s v="BAND6B"/>
    <s v="ADM"/>
    <s v="dawn.venzon@sprint.com"/>
    <s v="Se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11252709"/>
    <s v="SN_011252"/>
    <s v="999643183"/>
    <s v="Verma"/>
    <s v="Sanjiv"/>
    <s v="K"/>
    <s v="823765080"/>
    <x v="0"/>
    <s v="P1"/>
    <s v="Tower 2"/>
    <x v="0"/>
    <s v="Kiran Padmakumar"/>
    <s v="Muqtar Syed"/>
    <s v="sa643183"/>
    <d v="2007-01-29T00:00:00"/>
    <m/>
    <s v="Sanjiv K Verma/India/IBM"/>
    <s v="H"/>
    <s v="BAND7B"/>
    <s v="ADM"/>
    <s v="Sanjiv.Verma@sprint.com"/>
    <s v="Senior Develop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117185631"/>
    <s v="SN_117185"/>
    <s v="999697553"/>
    <s v="Vicentinin"/>
    <s v="Joao"/>
    <s v="P"/>
    <s v="823765168"/>
    <x v="1"/>
    <s v="P3"/>
    <s v="Tower 2"/>
    <x v="6"/>
    <s v="Asif Islam"/>
    <s v="Marcos Gialdi"/>
    <s v="jo697553"/>
    <d v="2007-03-26T00:00:00"/>
    <m/>
    <s v="Joao Paulo Alves Vicentini/Brazil/IBM"/>
    <s v="H"/>
    <s v="BAND7A"/>
    <s v="ADM"/>
    <s v="Joao.Vicentini@sprint.com"/>
    <s v="Senior Configuration Manager"/>
    <n v="50"/>
    <n v="5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3"/>
    <x v="14"/>
    <n v="0"/>
    <n v="0"/>
    <s v="No"/>
    <s v="No"/>
  </r>
  <r>
    <s v="06202A781"/>
    <s v="SN_06202A"/>
    <s v="994658877"/>
    <s v="Vidal"/>
    <s v="Jose"/>
    <s v="Antonio"/>
    <s v="823800886"/>
    <x v="6"/>
    <s v="P3"/>
    <s v="Tower 2"/>
    <x v="2"/>
    <s v="Mohan Kaushik"/>
    <s v="Norma Elizabeth Palomino Zavala"/>
    <s v=""/>
    <d v="2018-06-18T00:00:00"/>
    <m/>
    <s v="Jose Vidal/Mexico/IBM"/>
    <s v="L"/>
    <s v="BAND6G"/>
    <s v="ADM"/>
    <s v=""/>
    <s v="Junior Developer"/>
    <n v="40"/>
    <n v="32"/>
    <n v="8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9"/>
    <n v="8"/>
    <n v="0"/>
    <s v="Yes"/>
    <s v="No"/>
  </r>
  <r>
    <s v="049603631"/>
    <s v="SN_049603"/>
    <s v="994020102"/>
    <s v="Viegas"/>
    <s v="Joao"/>
    <s v="L"/>
    <s v="823800363"/>
    <x v="1"/>
    <s v="P3"/>
    <s v="Tower 2"/>
    <x v="5"/>
    <s v="Baseem Sayyed"/>
    <s v="Carlos Monteiro"/>
    <s v="pw478838"/>
    <d v="2017-02-20T00:00:00"/>
    <m/>
    <s v="Joao Leonardo Viegas/Brazil/IBM"/>
    <s v="L"/>
    <s v="BAND6A"/>
    <s v="ADM"/>
    <s v="Joao.Viegas@sprint.com"/>
    <s v="Ju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964A631"/>
    <s v="SN_07964A"/>
    <s v="994551888"/>
    <s v="Vieira"/>
    <s v="Felipe"/>
    <s v="L"/>
    <s v="823801175"/>
    <x v="1"/>
    <s v="P3"/>
    <s v="Tower 2"/>
    <x v="3"/>
    <s v="Randy Schulze"/>
    <s v="Thiago Lucas"/>
    <s v="wm626830"/>
    <d v="2019-06-18T00:00:00"/>
    <m/>
    <s v="Felipe Vieira/Brazil/IBM"/>
    <s v="M"/>
    <s v="BAND6B"/>
    <s v="ADM"/>
    <s v="Felipe.Vieira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1524631"/>
    <s v="SN_031524"/>
    <s v="994726543"/>
    <s v="Vieira"/>
    <s v="Gustavo"/>
    <s v="R"/>
    <s v="823800865"/>
    <x v="1"/>
    <s v="P1"/>
    <s v="Tower 2"/>
    <x v="0"/>
    <s v="Kiran Padmakumar"/>
    <s v="Thiago Lucas"/>
    <s v="ic710046"/>
    <d v="2018-05-23T00:00:00"/>
    <m/>
    <s v="Gustavo Roberto de Souza Vieira/Brazil/IBM"/>
    <s v="M"/>
    <s v="BAND6A"/>
    <s v="ADM"/>
    <s v="Gustavo.Vieira@sprint.com"/>
    <s v="Mid-Level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03105U709"/>
    <s v="SN_03105U"/>
    <s v="994436308"/>
    <s v="Vij"/>
    <s v="Soniya"/>
    <s v="X"/>
    <s v="823801007"/>
    <x v="0"/>
    <s v="P3"/>
    <s v="Tower 2"/>
    <x v="5"/>
    <s v="Sumithra Muninarayanappa"/>
    <s v="Aniket Vaidya"/>
    <s v="oq874764"/>
    <d v="2018-12-05T00:00:00"/>
    <m/>
    <s v="Soniya Vij/India/IBM"/>
    <s v="H"/>
    <s v="BAND6B"/>
    <s v="ADM"/>
    <s v="Soniya.Vij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AVMHXL709"/>
    <s v="SN_AVMHXL"/>
    <s v="994049357"/>
    <s v="Vijayakumar"/>
    <s v="Sheetal"/>
    <s v="X"/>
    <s v="823800675"/>
    <x v="0"/>
    <s v="P3"/>
    <s v="Tower 2"/>
    <x v="5"/>
    <s v="Meredith Leach"/>
    <s v="Sajit Sridharan"/>
    <s v="by766559"/>
    <d v="2017-10-17T00:00:00"/>
    <m/>
    <s v="Sheetal V 77/India/Contr/IBM"/>
    <s v="M"/>
    <s v="CONT12"/>
    <s v="ADM"/>
    <s v="Sheetal.Vijayakumar@sprint.com"/>
    <s v="Mid-Level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117904631"/>
    <s v="SN_117904"/>
    <s v="994358759"/>
    <s v="Villalon"/>
    <s v="Diego"/>
    <s v="A"/>
    <s v="823766238"/>
    <x v="1"/>
    <s v="P3"/>
    <s v="Tower 2"/>
    <x v="6"/>
    <s v="Asif Islam"/>
    <s v="Marcelo Scarazzatti"/>
    <s v="rc216338"/>
    <d v="2009-01-12T00:00:00"/>
    <m/>
    <s v="Diego Augusto Brito Villalon/Brazil/IBM"/>
    <s v="H"/>
    <s v="BAND7A"/>
    <s v="ADM"/>
    <s v="Diego.Villalon@sprint.com"/>
    <s v="Senior Production Support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136480818"/>
    <s v="SN_136480"/>
    <s v="994937963"/>
    <s v="Villaluz"/>
    <s v="Shiela Marie"/>
    <s v="B"/>
    <s v="823769027"/>
    <x v="2"/>
    <s v="P1"/>
    <s v="Tower 2"/>
    <x v="3"/>
    <s v="Randy Schulze"/>
    <s v="Arrian Ordonez"/>
    <s v="xy399368"/>
    <d v="2013-10-25T00:00:00"/>
    <m/>
    <s v="Shiela Marie B Villaluz/Philippines/IBM"/>
    <s v="M"/>
    <s v="BAND6B"/>
    <s v="ADM"/>
    <s v="Shielamarie.Villaluz@sprint.com"/>
    <s v="Mid-Level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X91872818"/>
    <s v="SN_X91872"/>
    <s v="994913224"/>
    <s v="Villamayor"/>
    <s v="Ryan Dexter"/>
    <s v="M"/>
    <s v="823800466"/>
    <x v="2"/>
    <s v="P3"/>
    <s v="Tower 2"/>
    <x v="6"/>
    <s v="Asif Islam"/>
    <s v="Wilfredo Dizon"/>
    <s v="zw960945"/>
    <d v="2017-05-08T00:00:00"/>
    <m/>
    <s v="Ryan Dexter M Villamayor/Philippines/IBM"/>
    <s v="H"/>
    <s v="BAND7B"/>
    <s v="ADM"/>
    <s v="Ryandexter.Villamayor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C7818"/>
    <s v="SN_P101C7"/>
    <s v="994719621"/>
    <s v="Villanueva"/>
    <s v="Braulio"/>
    <s v="X."/>
    <s v="823801080"/>
    <x v="2"/>
    <s v="P3"/>
    <s v="Tower 2"/>
    <x v="6"/>
    <s v="Asif Islam"/>
    <s v="Wilfredo Dizon"/>
    <s v="rs365591"/>
    <d v="2019-03-11T00:00:00"/>
    <m/>
    <s v="Braulio Villanueva Jr/Philippines/IBM"/>
    <s v="H"/>
    <s v="BAND7A"/>
    <s v="ADM"/>
    <s v="Braulio.Villanueva@sprint.com"/>
    <s v="Senior Production Support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36262818"/>
    <s v="SN_136262"/>
    <s v="994760888"/>
    <s v="Villanueva"/>
    <s v="Justin Patrick"/>
    <s v="B"/>
    <s v="823769610"/>
    <x v="2"/>
    <s v="P3"/>
    <s v="Tower 2"/>
    <x v="7"/>
    <s v="Heather Westerfield"/>
    <s v="Arrian Ordonez"/>
    <s v="yc933546"/>
    <d v="2014-10-02T00:00:00"/>
    <m/>
    <s v="Justin Patrick B Villanueva/Philippines/IBM"/>
    <s v="H"/>
    <s v="BAND6B"/>
    <s v="ADM"/>
    <s v="Justinpatrick.Villanuev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0ZB818"/>
    <s v="SN_P100ZB"/>
    <s v="994984559"/>
    <s v="Villanueva"/>
    <s v="Ron"/>
    <s v="G"/>
    <s v="823800250"/>
    <x v="2"/>
    <s v="P1"/>
    <s v="Tower 2"/>
    <x v="0"/>
    <s v="Kiran Padmakumar"/>
    <s v="Danilo Estoquia"/>
    <s v="pb377002"/>
    <d v="2016-11-02T00:00:00"/>
    <m/>
    <s v="Ron Villanueva/Philippines/IBM"/>
    <s v="H"/>
    <s v="BAND6B"/>
    <s v="ADM"/>
    <s v="Ron.Villanueva@sprint.com"/>
    <s v="Senior Developer"/>
    <s v="0"/>
    <n v="54"/>
    <n v="-54"/>
    <s v="With Variance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x v="0"/>
    <x v="17"/>
    <n v="0"/>
    <n v="-54"/>
    <s v="Yes"/>
    <s v="No"/>
  </r>
  <r>
    <s v="P01283818"/>
    <s v="SN_P01283"/>
    <s v="994836149"/>
    <s v="Villarroya"/>
    <s v="Joshua Domingo"/>
    <s v=""/>
    <s v="823770251"/>
    <x v="2"/>
    <s v="P3"/>
    <s v="Tower 2"/>
    <x v="5"/>
    <s v="Meredith Leach"/>
    <s v="Lerma Bernal"/>
    <s v="nl088932"/>
    <d v="2015-07-03T00:00:00"/>
    <m/>
    <s v="Joshua Domingo Villarroya/Philippines/IBM"/>
    <s v="H"/>
    <s v="BAND6B"/>
    <s v="ADM"/>
    <s v="Joshua.Villarroya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P101H5818"/>
    <s v="SN_P101H5"/>
    <s v="994932113"/>
    <s v="Viloria"/>
    <s v="Paula Sabina"/>
    <s v="X."/>
    <s v="823801182"/>
    <x v="2"/>
    <s v="P1"/>
    <s v="Tower 2"/>
    <x v="0"/>
    <s v="Kiran Padmakumar"/>
    <s v="Danilo Estoquia"/>
    <s v="fw282689"/>
    <d v="2019-06-24T00:00:00"/>
    <m/>
    <s v="Paula Sabina Viloria/Philippines/IBM"/>
    <s v="L"/>
    <s v="BAND6G"/>
    <s v="ADM"/>
    <s v="Paula.Viloria@sprint.com"/>
    <s v="Junior Test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02203X709"/>
    <s v="SN_02203X"/>
    <s v="994366238"/>
    <s v="Vinitha"/>
    <s v="Thota"/>
    <s v="X"/>
    <s v="823800515"/>
    <x v="0"/>
    <s v="P3"/>
    <s v="Tower 2"/>
    <x v="2"/>
    <s v="Mohan Kaushik"/>
    <s v="Saswat Mishra"/>
    <s v="nc382025"/>
    <d v="2017-06-06T00:00:00"/>
    <m/>
    <s v="Thota Vinitha/India/IBM"/>
    <s v="L"/>
    <s v="BAND6A"/>
    <s v="ADM"/>
    <s v="Thota.Vinitha@sprint.com"/>
    <s v="Ju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8408C709"/>
    <s v="SN_08408C"/>
    <s v="994185438"/>
    <s v="Vitta"/>
    <s v="Anusha"/>
    <s v="X"/>
    <s v="823801082"/>
    <x v="0"/>
    <s v="P3"/>
    <s v="Tower 2"/>
    <x v="2"/>
    <s v="Dale Gentry"/>
    <s v="Lakshmi Radhakrishnakaimal"/>
    <s v="rv498208"/>
    <d v="2019-03-12T00:00:00"/>
    <m/>
    <s v="Anusha V Vitta/India/IBM"/>
    <s v="H"/>
    <s v="BAND6B"/>
    <s v="ADM"/>
    <s v="Anusha.Vitta@sprint.com"/>
    <s v="Senior Test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7D0764897"/>
    <s v="SN_7D0764"/>
    <s v="994782532"/>
    <s v="Vohra"/>
    <s v="Manpreet"/>
    <s v=""/>
    <s v="823767206"/>
    <x v="4"/>
    <s v="SA3"/>
    <s v="Tower 2"/>
    <x v="2"/>
    <s v="Mohan Kaushik"/>
    <s v="Mohan Kaushik"/>
    <s v="iq090155"/>
    <d v="2008-07-01T00:00:00"/>
    <m/>
    <s v="Manpreet Vohra/San Francisco/IBM"/>
    <s v="H"/>
    <s v="BAND8"/>
    <s v="ADM"/>
    <s v="Manpreet.Vohra@sprint.com"/>
    <s v="Senior Architect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2J8969897"/>
    <s v="SN_2J8969"/>
    <s v="994326847"/>
    <s v="Vusirikala"/>
    <s v="Mallikarjun"/>
    <s v=""/>
    <s v="823767308"/>
    <x v="4"/>
    <s v="SA3"/>
    <s v="Tower 2"/>
    <x v="2"/>
    <s v="Mohan Kaushik"/>
    <s v="Mohan Kaushik"/>
    <s v="pr404077"/>
    <d v="2010-07-20T00:00:00"/>
    <m/>
    <s v="Mallikarjun Vusirikala/US/IBM"/>
    <s v="H"/>
    <s v="BAND7"/>
    <s v="ADM"/>
    <s v="Mallikarjun.Vusirikala@sprint.com"/>
    <s v="Senior Technical Lead"/>
    <n v="54"/>
    <n v="5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6"/>
    <x v="17"/>
    <n v="0"/>
    <n v="0"/>
    <s v="No"/>
    <s v="No"/>
  </r>
  <r>
    <s v="C-PE42897"/>
    <s v="SN_C-PE42"/>
    <s v="994731279"/>
    <s v="Vydana"/>
    <s v="Mehana"/>
    <s v="X"/>
    <s v="823801100"/>
    <x v="5"/>
    <s v="SA3"/>
    <s v="Tower 2"/>
    <x v="1"/>
    <s v="Clint Cordry"/>
    <s v="Sudheer Kurelli"/>
    <s v="hk423261"/>
    <d v="2019-04-10T00:00:00"/>
    <m/>
    <s v="Mehana Vydana/US/Contr/IBM"/>
    <s v="M"/>
    <s v="CONT16"/>
    <s v="ADM"/>
    <s v="Mehana.Vydana@sprint.com"/>
    <s v="Senior Technical Lead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40733709"/>
    <s v="SN_040733"/>
    <s v="994058924"/>
    <s v="Walekar"/>
    <s v="Anand"/>
    <s v="X"/>
    <s v="823799873"/>
    <x v="0"/>
    <s v="P3"/>
    <s v="Tower 2"/>
    <x v="5"/>
    <s v="Robert Wulfert"/>
    <s v="Sajit Sridharan"/>
    <s v="yh043969"/>
    <d v="2016-02-11T00:00:00"/>
    <m/>
    <s v="Anand R Walekar/India/IBM"/>
    <s v="H"/>
    <s v="BAND7B"/>
    <s v="ADM"/>
    <s v="Anand.Walekar@sprint.com"/>
    <s v="Senior Production Support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0851Z709"/>
    <s v="SN_00851Z"/>
    <s v="994747116"/>
    <s v="Walimbe"/>
    <s v="Kunal"/>
    <s v="Sharad"/>
    <s v="823801322"/>
    <x v="0"/>
    <s v="P3"/>
    <s v="Tower 2"/>
    <x v="2"/>
    <s v="Mohan Kaushik"/>
    <s v="Saswat Mishra"/>
    <s v="qx678571"/>
    <d v="2020-01-20T00:00:00"/>
    <m/>
    <s v="Kunal Walimbe/India/IBM"/>
    <s v="H"/>
    <s v="BAND7A"/>
    <s v="ADM"/>
    <s v="Kunal.Walimbe@sprint.com"/>
    <s v="Mid-Level DBA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P01866818"/>
    <s v="SN_P01866"/>
    <s v="994105546"/>
    <s v="Webb"/>
    <s v="Ryan"/>
    <s v="GARCIA"/>
    <s v="823770358"/>
    <x v="2"/>
    <s v="P3"/>
    <s v="Tower 2"/>
    <x v="5"/>
    <s v="Robert Wulfert"/>
    <s v="Hanika Fernandez"/>
    <s v="wy400624"/>
    <d v="2015-10-01T00:00:00"/>
    <m/>
    <s v="Ryan Webb/Philippines/IBM"/>
    <s v="H"/>
    <s v="BAND7B"/>
    <s v="ADM"/>
    <s v="Ryan.G.Webb@sprint.com"/>
    <s v="Senior Developer"/>
    <n v="40"/>
    <n v="32"/>
    <n v="8"/>
    <s v="With Variance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9"/>
    <n v="8"/>
    <n v="0"/>
    <s v="Yes"/>
    <s v="No"/>
  </r>
  <r>
    <s v="9A4816897"/>
    <s v="SN_9A4816"/>
    <s v="994830367"/>
    <s v="Westerfield"/>
    <s v="Heather"/>
    <s v=""/>
    <s v="823767984"/>
    <x v="4"/>
    <s v="P3"/>
    <s v="Tower 2"/>
    <x v="7"/>
    <s v="Heather Westerfield"/>
    <s v="Heather Westerfield"/>
    <s v="ga014162"/>
    <d v="2011-08-01T00:00:00"/>
    <m/>
    <s v="Heather Westerfield/Lenexa/IBM"/>
    <s v="H"/>
    <s v="BAND9"/>
    <s v="ADM"/>
    <s v="heather.westerfield@sprint.com"/>
    <s v="Senior Delivery Manager"/>
    <n v="11"/>
    <n v="11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6"/>
    <x v="55"/>
    <n v="0"/>
    <n v="0"/>
    <s v="No"/>
    <s v="No"/>
  </r>
  <r>
    <s v="779309897"/>
    <s v="SN_779309"/>
    <s v="994878554"/>
    <s v="Wilson"/>
    <s v="Salley"/>
    <s v=""/>
    <s v="823766843"/>
    <x v="4"/>
    <s v="SA3"/>
    <s v="Tower 2"/>
    <x v="3"/>
    <s v="Greg Toon"/>
    <s v="Greg Toon"/>
    <s v="ju022649"/>
    <d v="2004-09-15T00:00:00"/>
    <m/>
    <s v="Salley Wilson/Greensboro/IBM"/>
    <s v="M"/>
    <s v="BAND8"/>
    <s v="IVR"/>
    <s v="Salley.Wilson@sprint.com"/>
    <s v="Senior Developer"/>
    <n v="43"/>
    <n v="43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5"/>
    <x v="16"/>
    <n v="0"/>
    <n v="0"/>
    <s v="No"/>
    <s v="No"/>
  </r>
  <r>
    <s v="1D9975897"/>
    <s v="SN_1D9975"/>
    <s v="994637572"/>
    <s v="Wolkey"/>
    <s v="Staci"/>
    <s v=""/>
    <s v="823769221"/>
    <x v="4"/>
    <s v="P3"/>
    <s v="Tower 2"/>
    <x v="5"/>
    <s v="Staci Wolkey"/>
    <s v="Staci Wolkey"/>
    <s v="gm639086"/>
    <d v="2014-03-17T00:00:00"/>
    <m/>
    <s v="Staci Wolkey/Kansas City/IBM"/>
    <s v="H"/>
    <s v="BAND9"/>
    <s v="ADM"/>
    <s v="Staci.Wolkey@sprint.com"/>
    <s v="Senior Delivery Manager"/>
    <n v="46"/>
    <n v="46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20"/>
    <x v="27"/>
    <n v="0"/>
    <n v="0"/>
    <s v="No"/>
    <s v="No"/>
  </r>
  <r>
    <s v="1D9981897"/>
    <s v="SN_1D9981"/>
    <s v="999655640"/>
    <s v="Wooten"/>
    <s v="Don"/>
    <s v="W"/>
    <s v="823720035"/>
    <x v="4"/>
    <s v="P3"/>
    <s v="Tower 2"/>
    <x v="3"/>
    <s v="Greg Toon"/>
    <s v="Greg Toon"/>
    <s v="dwoote01"/>
    <d v="2004-09-16T00:00:00"/>
    <m/>
    <s v="Donald Wooten/Kansas City/IBM"/>
    <s v="H"/>
    <s v="BAND10"/>
    <s v="IVR"/>
    <s v="Donald.W.Wooten@sprint.com"/>
    <s v="Senior Project Manager"/>
    <n v="59"/>
    <n v="59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7"/>
    <x v="35"/>
    <n v="0"/>
    <n v="0"/>
    <s v="No"/>
    <s v="No"/>
  </r>
  <r>
    <s v="1D9986897"/>
    <s v="SN_1D9986"/>
    <s v="999682130"/>
    <s v="Wulfert"/>
    <s v="Robert"/>
    <s v="A"/>
    <s v="823720002"/>
    <x v="4"/>
    <s v="P3"/>
    <s v="Tower 2"/>
    <x v="5"/>
    <s v="Robert Wulfert"/>
    <s v="Robert Wulfert"/>
    <s v="bwulfe01"/>
    <d v="2004-09-16T00:00:00"/>
    <m/>
    <s v="Robert Wulfert/Kansas City/IBM"/>
    <s v="H"/>
    <s v="BAND9"/>
    <s v="ADM"/>
    <s v="rob.a.wulfert@sprint.com"/>
    <s v="Senior Delivery Manager"/>
    <n v="45"/>
    <n v="4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3"/>
    <x v="4"/>
    <n v="0"/>
    <n v="0"/>
    <s v="No"/>
    <s v="No"/>
  </r>
  <r>
    <s v="102280631"/>
    <s v="SN_102280"/>
    <s v="999603690"/>
    <s v="Yada"/>
    <s v="Rafael"/>
    <s v=""/>
    <s v="823765313"/>
    <x v="1"/>
    <s v="P1"/>
    <s v="Tower 2"/>
    <x v="0"/>
    <s v="Kiran Padmakumar"/>
    <s v="Thiago Lucas"/>
    <s v="ra603690"/>
    <d v="2007-06-04T00:00:00"/>
    <m/>
    <s v="Rafael Yada/Brazil/IBM"/>
    <s v="H"/>
    <s v="BAND7B"/>
    <s v="ADM"/>
    <s v="Rafael.Yada@sprint.com"/>
    <s v="Senior Tester"/>
    <n v="44"/>
    <n v="44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"/>
    <x v="8"/>
    <n v="0"/>
    <n v="0"/>
    <s v="No"/>
    <s v="No"/>
  </r>
  <r>
    <s v="114921631"/>
    <s v="SN_114921"/>
    <s v="994883039"/>
    <s v="Yamakishi"/>
    <s v="Maicom"/>
    <s v="T"/>
    <s v="823768791"/>
    <x v="1"/>
    <s v="P3"/>
    <s v="Tower 2"/>
    <x v="6"/>
    <s v="Asif Islam"/>
    <s v="Marcos Gialdi"/>
    <s v="mh975817"/>
    <d v="2013-06-03T00:00:00"/>
    <m/>
    <s v="Maicom Tomio Yamakishi/Brazil/IBM"/>
    <s v="H"/>
    <s v="BAND6B"/>
    <s v="ADM"/>
    <s v="Maicom.Yamakishi@sprint.com"/>
    <s v="Senior Developer"/>
    <s v="0"/>
    <s v="0"/>
    <n v="0"/>
    <s v="Good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x v="0"/>
    <x v="0"/>
    <n v="0"/>
    <n v="0"/>
    <s v="No"/>
    <s v="No"/>
  </r>
  <r>
    <s v="AVMG37709"/>
    <s v="SN_AVMG37"/>
    <s v="994333221"/>
    <s v="Yarra"/>
    <s v="Sudheer"/>
    <s v="X"/>
    <s v="823800647"/>
    <x v="0"/>
    <s v="P3"/>
    <s v="Tower 2"/>
    <x v="1"/>
    <s v="Clint Cordry"/>
    <s v="Sudheer Ayuthu"/>
    <s v="ya013875"/>
    <d v="2017-09-29T00:00:00"/>
    <m/>
    <s v="Sudheer Yarra04/India/Contr/IBM"/>
    <s v="M"/>
    <s v="CONT12"/>
    <s v="ADM"/>
    <s v="Sudheer.Yarra@sprint.com"/>
    <s v="Mid-Level Configuration Manag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565412709"/>
    <s v="SN_565412"/>
    <s v="994366044"/>
    <s v="Yekkala"/>
    <s v="Krishna"/>
    <s v="X"/>
    <s v="823800414"/>
    <x v="0"/>
    <s v="P3"/>
    <s v="Tower 2"/>
    <x v="2"/>
    <s v="Mohan Kaushik"/>
    <s v="Saswat Mishra"/>
    <s v="vw168860"/>
    <d v="2017-04-10T00:00:00"/>
    <m/>
    <s v="Krishna Yekkala/India/IBM"/>
    <s v="H"/>
    <s v="BAND7B"/>
    <s v="ADM"/>
    <s v="Krishna.Yekkala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3902Q709"/>
    <s v="SN_03902Q"/>
    <s v="994654863"/>
    <s v="Yeruva"/>
    <s v="Koti"/>
    <s v="REDDY"/>
    <s v="823768533"/>
    <x v="0"/>
    <s v="P1"/>
    <s v="Tower 2"/>
    <x v="0"/>
    <s v="Kiran Padmakumar"/>
    <s v="Muqtar Syed"/>
    <s v="ud195923"/>
    <d v="2012-10-08T00:00:00"/>
    <m/>
    <s v="Koti Yeruva/India/IBM"/>
    <s v="H"/>
    <s v="BAND7A"/>
    <s v="ADM"/>
    <s v="Koti.Yeruva@sprint.com"/>
    <s v="Senior Developer"/>
    <n v="27"/>
    <n v="2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1"/>
    <x v="40"/>
    <n v="0"/>
    <n v="0"/>
    <s v="No"/>
    <s v="No"/>
  </r>
  <r>
    <s v="075095631"/>
    <s v="SN_075095"/>
    <s v="994295783"/>
    <s v="Zago"/>
    <s v="Rafael"/>
    <s v=""/>
    <s v="823768555"/>
    <x v="1"/>
    <s v="P3"/>
    <s v="Tower 2"/>
    <x v="6"/>
    <s v="Asif Islam"/>
    <s v="Marcelo Scarazzatti"/>
    <s v="ia255503"/>
    <d v="2012-10-29T00:00:00"/>
    <m/>
    <s v="Rafael Visnardi Zago/Brazil/IBM"/>
    <s v="H"/>
    <s v="BAND7A"/>
    <s v="ADM"/>
    <s v="Rafael.Zago@sprint.com"/>
    <s v="Senior Application Administrator"/>
    <n v="65"/>
    <n v="65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7"/>
    <x v="56"/>
    <n v="0"/>
    <n v="0"/>
    <s v="No"/>
    <s v="No"/>
  </r>
  <r>
    <s v="P00574818"/>
    <s v="SN_P00574"/>
    <s v="994282423"/>
    <s v="Zaide"/>
    <s v="Ronald"/>
    <s v="X"/>
    <s v="823770038"/>
    <x v="2"/>
    <s v="P3"/>
    <s v="Tower 2"/>
    <x v="5"/>
    <s v="Meredith Leach"/>
    <s v="Lerma Bernal"/>
    <s v="yc877815"/>
    <d v="2015-03-18T00:00:00"/>
    <m/>
    <s v="Ronald Zaide/Philippines/IBM"/>
    <s v="H"/>
    <s v="BAND6B"/>
    <s v="ADM"/>
    <s v="Ronald.Zaide@sprint.com"/>
    <s v="Senior Developer"/>
    <n v="40"/>
    <n v="40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1"/>
    <x v="1"/>
    <n v="0"/>
    <n v="0"/>
    <s v="No"/>
    <s v="No"/>
  </r>
  <r>
    <s v="079964781"/>
    <s v="SN_079964"/>
    <s v="994121379"/>
    <s v="Zavala"/>
    <s v="Norma"/>
    <s v="P"/>
    <s v="823801262"/>
    <x v="6"/>
    <s v="P3"/>
    <s v="Tower 2"/>
    <x v="3"/>
    <s v="Greg Toon"/>
    <s v="Norma Elizabeth Palomino Zavala"/>
    <s v="cz894480"/>
    <d v="2019-09-30T00:00:00"/>
    <m/>
    <s v="Norma Elizabeth Palomino Zavala/Mexico/IBM"/>
    <s v="H"/>
    <s v="BAND8"/>
    <s v="IVR"/>
    <s v="Norma.Zavala@sprint.com"/>
    <s v="Senior Delivery Manager"/>
    <n v="7"/>
    <n v="7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58"/>
    <x v="57"/>
    <n v="0"/>
    <n v="0"/>
    <s v="No"/>
    <s v="No"/>
  </r>
  <r>
    <s v="02784V709"/>
    <s v="SN_02784V"/>
    <s v="994172550"/>
    <s v="Kapoor"/>
    <s v="Madhur"/>
    <s v="X"/>
    <s v="823800910"/>
    <x v="0"/>
    <s v="P3"/>
    <s v="Tower 2"/>
    <x v="1"/>
    <s v="Clint Cordry"/>
    <s v="Sudheer Kurelli"/>
    <s v="jy044065"/>
    <d v="2018-08-01T00:00:00"/>
    <d v="2020-02-03T00:00:00"/>
    <s v="Madhur Kapoor/India/IBM"/>
    <s v="H"/>
    <s v="BAND8"/>
    <s v="ADM"/>
    <s v="Madhur.Kapoor@sprint.com"/>
    <s v="Senior Project Manager"/>
    <n v="18"/>
    <n v="18"/>
    <n v="0"/>
    <s v="Good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x v="42"/>
    <x v="41"/>
    <n v="0"/>
    <n v="0"/>
    <s v="No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">
  <r>
    <s v="000PWN709"/>
    <s v="SN_000PWN"/>
    <s v="994835291"/>
    <s v="Ahamed"/>
    <s v="Tauseef"/>
    <s v="X"/>
    <s v="823801334"/>
    <s v="IGSI"/>
    <s v="P1"/>
    <s v="Tower 2"/>
    <x v="0"/>
    <s v="Kiran Padmakumar"/>
    <s v="Muqtar Syed"/>
    <s v="uy804925"/>
    <d v="2020-02-05T00:00:00"/>
    <m/>
    <s v="Tauseef Ahamed29/India/IBM"/>
    <s v="M"/>
    <s v="BAND6B"/>
    <s v="ADM"/>
    <s v="Tauseef.Ahamed@sprint.com"/>
    <s v="Mid-Level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6615W709"/>
    <s v="SN_06615W"/>
    <s v="994157645"/>
    <s v="Badugu"/>
    <s v="Sravani"/>
    <s v="X"/>
    <s v="823801328"/>
    <s v="IGSI"/>
    <s v="P3"/>
    <s v="Tower 2"/>
    <x v="1"/>
    <s v="Clint Cordry"/>
    <s v="Sudheer Ayuthu"/>
    <s v=""/>
    <d v="2020-03-01T00:00:00"/>
    <m/>
    <s v="Sravani Badugu19/India/IBM"/>
    <s v="L"/>
    <s v="BAND6A"/>
    <s v="ADM"/>
    <s v=""/>
    <s v="Ju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956A709"/>
    <s v="SN_03956A"/>
    <s v="994845859"/>
    <s v="Balabadruni"/>
    <s v="Leela"/>
    <s v="Bhavani"/>
    <s v="823801330"/>
    <s v="IGSI"/>
    <s v="P3"/>
    <s v="Tower 2"/>
    <x v="2"/>
    <s v="Dale Gentry"/>
    <s v="Lakshmi Radhakrishnakaimal"/>
    <s v="bp275896"/>
    <d v="2020-01-27T00:00:00"/>
    <m/>
    <s v="Leela B Balabadruni/India/IBM"/>
    <s v="H"/>
    <s v="BAND6B"/>
    <s v="ADM"/>
    <s v="Leela.B.Balabadruni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517P709"/>
    <s v="SN_00517P"/>
    <s v="994173743"/>
    <s v="Ganti"/>
    <s v="Lavanya"/>
    <s v="X"/>
    <s v="823801331"/>
    <s v="IGSI"/>
    <s v="P3"/>
    <s v="Tower 2"/>
    <x v="2"/>
    <s v="Mohan Kaushik"/>
    <s v="Saswat Mishra"/>
    <s v=""/>
    <d v="2020-02-03T00:00:00"/>
    <m/>
    <s v="Lavanya Ganti/India/IBM"/>
    <s v="H"/>
    <s v="BAND6B"/>
    <s v="ADM"/>
    <s v="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MCL709"/>
    <s v="SN_000MCL"/>
    <s v="994010747"/>
    <s v="Patra"/>
    <s v="Aishwarya"/>
    <s v="X"/>
    <s v="823801329"/>
    <s v="IGSI"/>
    <s v="P3"/>
    <s v="Tower 2"/>
    <x v="3"/>
    <s v="Randy Schulze"/>
    <s v="Muqtar Syed"/>
    <s v="uu697989"/>
    <d v="2020-01-27T00:00:00"/>
    <m/>
    <s v="Aishwarya Patra/India/IBM"/>
    <s v="L"/>
    <s v="BAND6G"/>
    <s v="ADM"/>
    <s v="Aishwarya.Patra@sprint.com"/>
    <s v="Ju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103266631"/>
    <s v="SN_103266"/>
    <s v="994004200"/>
    <s v="Ramalho"/>
    <s v="Alessandro"/>
    <s v="D"/>
    <s v="823801333"/>
    <s v="IGSB"/>
    <s v="P1"/>
    <s v="Tower 2"/>
    <x v="0"/>
    <s v="Kiran Padmakumar"/>
    <s v="Thiago Lucas"/>
    <s v="ei230546"/>
    <d v="2020-02-06T00:00:00"/>
    <m/>
    <s v="Alessandro David Ramalho/Brazil/IBM"/>
    <s v="H"/>
    <s v="BAND7A"/>
    <s v="ADM"/>
    <s v="alessandro.ramlho@sprint.com"/>
    <s v="Senior Tester"/>
    <s v="0"/>
    <n v="0"/>
    <n v="0"/>
    <x v="0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n v="0"/>
    <s v="No"/>
  </r>
  <r>
    <s v="06005W709"/>
    <s v="SN_06005W"/>
    <s v="994742784"/>
    <s v="Suleman"/>
    <s v="Arif"/>
    <s v="X"/>
    <s v="823801332"/>
    <s v="IGSI"/>
    <s v="P1"/>
    <s v="Tower 2"/>
    <x v="0"/>
    <s v="Kiran Padmakumar"/>
    <s v="Muqtar Syed"/>
    <s v="qg730207"/>
    <d v="2020-02-04T00:00:00"/>
    <m/>
    <s v="Arif Suleman176/India/IBM"/>
    <s v="H"/>
    <s v="BAND7A"/>
    <s v="ADM"/>
    <s v="arif.suleman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00E3P709"/>
    <s v="SN_000E3P"/>
    <s v="994342680"/>
    <s v="Suragani"/>
    <s v="Purna Chandra"/>
    <s v="Rao"/>
    <s v="823801335"/>
    <s v="IGSI"/>
    <s v="P3"/>
    <s v="Tower 2"/>
    <x v="4"/>
    <s v="Todd Kadlac"/>
    <s v="Pichaimani Balasubramanian"/>
    <s v=""/>
    <d v="2020-02-06T00:00:00"/>
    <m/>
    <s v="Purna Chandra Rao Suragani/India/IBM"/>
    <s v="H"/>
    <s v="BAND7A"/>
    <s v="ADM"/>
    <s v=""/>
    <s v="Senior Lead DBA"/>
    <n v="16"/>
    <n v="1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6"/>
    <n v="16"/>
    <n v="0"/>
    <n v="0"/>
    <s v="No"/>
  </r>
  <r>
    <s v="C18871818"/>
    <s v="SN_C18871"/>
    <s v="994381658"/>
    <s v="Abada"/>
    <s v="Ronald Van Andrew"/>
    <s v="X."/>
    <s v="823800949"/>
    <s v="IGSP"/>
    <s v="P3"/>
    <s v="Tower 2"/>
    <x v="5"/>
    <s v="Meredith Leach"/>
    <s v="Lerma Bernal"/>
    <s v=""/>
    <d v="2018-09-17T00:00:00"/>
    <m/>
    <s v="Ronald Van Andrew Abada/Philippines/Contr/IBM"/>
    <s v="H"/>
    <s v="CONT01"/>
    <s v="ADM"/>
    <s v="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4VF709"/>
    <s v="SN_0004VF"/>
    <s v="994530892"/>
    <s v="Abburi"/>
    <s v="Bhavana"/>
    <s v="X"/>
    <s v="823801000"/>
    <s v="IGSI"/>
    <s v="P1"/>
    <s v="Tower 2"/>
    <x v="0"/>
    <s v="Kiran Padmakumar"/>
    <s v="Muqtar Syed"/>
    <s v="sg163043"/>
    <d v="2018-11-30T00:00:00"/>
    <m/>
    <s v="Abburi Bhavana/India/IBM"/>
    <s v="L"/>
    <s v="BAND6A"/>
    <s v="ADM"/>
    <s v="Bhavana.Abburi@sprint.com"/>
    <s v="Ju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BO818"/>
    <s v="SN_P100BO"/>
    <s v="994840033"/>
    <s v="Abejar"/>
    <s v="John Glenn"/>
    <s v="A"/>
    <s v="823800234"/>
    <s v="IGSP"/>
    <s v="P1"/>
    <s v="Tower 2"/>
    <x v="0"/>
    <s v="Kiran Padmakumar"/>
    <s v="Danilo Estoquia"/>
    <s v="tt981750"/>
    <d v="2016-10-18T00:00:00"/>
    <m/>
    <s v="Abejar John Glenn/Philippines/IBM"/>
    <s v="L"/>
    <s v="BAND6A"/>
    <s v="ADM"/>
    <s v="Johnglenn.Abejar@sprint.com"/>
    <s v="Mid-Level Test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2582M709"/>
    <s v="SN_02582M"/>
    <s v="994172346"/>
    <s v="Achanta"/>
    <s v="Sagarika"/>
    <s v="X"/>
    <s v="823801297"/>
    <s v="IGSI"/>
    <s v="P3"/>
    <s v="Tower 2"/>
    <x v="5"/>
    <s v="Sumithra Muninarayanappa"/>
    <s v="Aniket Vaidya"/>
    <s v="kj826507"/>
    <d v="2019-11-18T00:00:00"/>
    <m/>
    <s v="Sagarika Achanta/India/IBM"/>
    <s v="M"/>
    <s v="BAND6B"/>
    <s v="ADM"/>
    <s v="Sagarika.Achant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210818"/>
    <s v="SN_148210"/>
    <s v="999425115"/>
    <s v="Acuna"/>
    <s v="Mark Jester"/>
    <s v="X"/>
    <s v="823769778"/>
    <s v="IGSP"/>
    <s v="P3"/>
    <s v="Tower 2"/>
    <x v="2"/>
    <s v="Dale Gentry"/>
    <s v="William Navarro"/>
    <s v="ee024704"/>
    <d v="2014-12-15T00:00:00"/>
    <m/>
    <s v="Mark Jester Acuna/Philippines/IBM"/>
    <s v="H"/>
    <s v="BAND6B"/>
    <s v="ADM"/>
    <s v="Markjester.Acun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BE818"/>
    <s v="SN_P101BE"/>
    <s v="994707562"/>
    <s v="Acuna"/>
    <s v="Thea Marielle"/>
    <s v="X."/>
    <s v="823801081"/>
    <s v="IGSP"/>
    <s v="P3"/>
    <s v="Tower 2"/>
    <x v="5"/>
    <s v="Meredith Leach"/>
    <s v="Lerma Bernal"/>
    <s v="fx987453"/>
    <d v="2019-03-12T00:00:00"/>
    <m/>
    <s v="Thea Marielle Acuna/Philippines/IBM"/>
    <s v="L"/>
    <s v="BAND6G"/>
    <s v="ADM"/>
    <s v="Thea.Acuna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087D709"/>
    <s v="SN_04087D"/>
    <s v="994578925"/>
    <s v="Adabala"/>
    <s v="Bharathi"/>
    <s v="X"/>
    <s v="823801061"/>
    <s v="GR-I"/>
    <s v="SA3"/>
    <s v="Tower 2"/>
    <x v="2"/>
    <s v="Dale Gentry"/>
    <s v="Lakshmi Radhakrishnakaimal"/>
    <s v="fk493028"/>
    <d v="2019-02-11T00:00:00"/>
    <m/>
    <s v="Adabala Bharathi/India/IBM"/>
    <s v="H"/>
    <s v="BAND7A"/>
    <s v="ADM"/>
    <s v="Bharathi.Adabala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189Q709"/>
    <s v="SN_07189Q"/>
    <s v="994945230"/>
    <s v="Addepalli"/>
    <s v="Yamini"/>
    <s v="X"/>
    <s v="823801181"/>
    <s v="IGSI"/>
    <s v="P1"/>
    <s v="Tower 2"/>
    <x v="0"/>
    <s v="Kiran Padmakumar"/>
    <s v="Muqtar Syed"/>
    <s v="jt510741"/>
    <d v="2019-06-24T00:00:00"/>
    <m/>
    <s v="Addepalli Yamini10/India/IBM"/>
    <s v="L"/>
    <s v="BAND6A"/>
    <s v="ADM"/>
    <s v="Yamini.Addepalli@sprint.com"/>
    <s v="Junior Tester"/>
    <n v="44"/>
    <n v="53"/>
    <n v="-9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53"/>
    <n v="0"/>
    <n v="-9"/>
    <s v="Yes"/>
  </r>
  <r>
    <s v="P100J3818"/>
    <s v="SN_P100J3"/>
    <s v="994689839"/>
    <s v="Adiuba"/>
    <s v="Lindsay Anne"/>
    <s v="L"/>
    <s v="823800392"/>
    <s v="IGSP"/>
    <s v="P3"/>
    <s v="Tower 2"/>
    <x v="5"/>
    <s v="Robert Wulfert"/>
    <s v="Hanika Fernandez"/>
    <s v="ai782514"/>
    <d v="2017-03-27T00:00:00"/>
    <m/>
    <s v="Lindsay Anne Adiuba/Philippines/IBM"/>
    <s v="L"/>
    <s v="BAND6A"/>
    <s v="ADM"/>
    <s v="Lindsayanne.Adiuba@sprint.com"/>
    <s v="Junior Production Support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0006XN709"/>
    <s v="SN_0006XN"/>
    <s v="994439396"/>
    <s v="Agarwal"/>
    <s v="Akshat"/>
    <s v="X"/>
    <s v="823801299"/>
    <s v="IGSI"/>
    <s v="P3"/>
    <s v="Tower 2"/>
    <x v="4"/>
    <s v="Todd Kadlac"/>
    <s v="Pichaimani Balasubramanian"/>
    <s v="tf048339"/>
    <d v="2019-12-03T00:00:00"/>
    <m/>
    <s v="Akshat Agarwal01/India/IBM"/>
    <s v="H"/>
    <s v="BAND7A"/>
    <s v="ADM"/>
    <s v="Akshat.Agarwal@sprint.com"/>
    <s v="Mid-Level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917H709"/>
    <s v="SN_06917H"/>
    <s v="994271293"/>
    <s v="Aggarwal"/>
    <s v="Anchal"/>
    <s v="X"/>
    <s v="823768971"/>
    <s v="IGSI"/>
    <s v="P3"/>
    <s v="Tower 2"/>
    <x v="4"/>
    <s v="Todd Kadlac"/>
    <s v="Pichaimani Balasubramanian"/>
    <s v="tm714147"/>
    <d v="2013-09-18T00:00:00"/>
    <m/>
    <s v="Anchal Aggarwal1/India/IBM"/>
    <s v="M"/>
    <s v="BAND6B"/>
    <s v="ADM"/>
    <s v="Anchal.Aggarwal@sprint.com"/>
    <s v="Mid-Level DBA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3852Q709"/>
    <s v="SN_03852Q"/>
    <s v="994078179"/>
    <s v="Agrawal"/>
    <s v="Alok"/>
    <s v=""/>
    <s v="823770115"/>
    <s v="IGSI"/>
    <s v="P3"/>
    <s v="Tower 2"/>
    <x v="1"/>
    <s v="Clint Cordry"/>
    <s v="Sunil Brahma"/>
    <s v="ya347413"/>
    <d v="2015-04-27T00:00:00"/>
    <m/>
    <s v="Alok Agrawal2/India/IBM"/>
    <s v="M"/>
    <s v="BAND6A"/>
    <s v="ADM"/>
    <s v="Alok.Agrawal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46G9709"/>
    <s v="SN_0146G9"/>
    <s v="994004190"/>
    <s v="Agrawal"/>
    <s v="Shilpi"/>
    <s v="X"/>
    <s v="823800024"/>
    <s v="IGSI"/>
    <s v="P1"/>
    <s v="Tower 2"/>
    <x v="0"/>
    <s v="Kiran Padmakumar"/>
    <s v="Muqtar Syed"/>
    <s v="jg497750"/>
    <d v="2016-06-08T00:00:00"/>
    <m/>
    <s v="Shilpi Agrawal1/India/IBM"/>
    <s v="H"/>
    <s v="BAND7A"/>
    <s v="ADM"/>
    <s v="Shilpi.Agrawal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16818"/>
    <s v="SN_P10116"/>
    <s v="994796647"/>
    <s v="Agsalog"/>
    <s v="Jenyleen"/>
    <s v="X."/>
    <s v="823800758"/>
    <s v="IGSP"/>
    <s v="P3"/>
    <s v="Tower 2"/>
    <x v="6"/>
    <s v="Asif Islam"/>
    <s v="Wilfredo Dizon"/>
    <s v=""/>
    <d v="2018-01-04T00:00:00"/>
    <m/>
    <s v="Jenyleen Agsalog/Philippines/IBM"/>
    <s v="M"/>
    <s v="BAND6B"/>
    <s v="ADM"/>
    <s v="Jenyleen.Agsalog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985818"/>
    <s v="SN_C18985"/>
    <s v="994128413"/>
    <s v="Aguilar"/>
    <s v="Michael"/>
    <s v="X."/>
    <s v="823801227"/>
    <s v="IGSP"/>
    <s v="P3"/>
    <s v="Tower 2"/>
    <x v="6"/>
    <s v="Asif Islam"/>
    <s v="Wilfredo Dizon"/>
    <s v="li515396"/>
    <d v="2019-08-12T00:00:00"/>
    <m/>
    <s v="Michael Aguilar/Philippines/Contr/IBM"/>
    <s v="H"/>
    <s v="CONT01"/>
    <s v="ADM"/>
    <s v="Michael.Aguilar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0575818"/>
    <s v="SN_P00575"/>
    <s v="994609984"/>
    <s v="Aguilucho"/>
    <s v="Allan Paul"/>
    <s v="X"/>
    <s v="823768724"/>
    <s v="IGSP"/>
    <s v="P3"/>
    <s v="Tower 2"/>
    <x v="5"/>
    <s v="Meredith Leach"/>
    <s v="Lerma Bernal"/>
    <s v="bh437643"/>
    <d v="2013-04-02T00:00:00"/>
    <m/>
    <s v="Allan Paul Aguilucho/Philippines/IBM"/>
    <s v="H"/>
    <s v="BAND7B"/>
    <s v="ADM"/>
    <s v="Allanpaul.Aguilucho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032F631"/>
    <s v="SN_08032F"/>
    <s v="994047855"/>
    <s v="Aguirre"/>
    <s v="Amanda"/>
    <s v="M"/>
    <s v="823801166"/>
    <s v="IGSB"/>
    <s v="P3"/>
    <s v="Tower 2"/>
    <x v="0"/>
    <s v="Kiran Padmakumar"/>
    <s v="Thiago Lucas"/>
    <s v="ek375383"/>
    <d v="2019-06-10T00:00:00"/>
    <m/>
    <s v="Amanda Moreno Aguirre/Brazil/IBM"/>
    <s v="L"/>
    <s v="BAND5"/>
    <s v="ADM"/>
    <s v="Amanda.Aguirre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HJ818"/>
    <s v="SN_P100HJ"/>
    <s v="994403528"/>
    <s v="Agustin"/>
    <s v="Jake"/>
    <s v="T"/>
    <s v="823800306"/>
    <s v="IGSP"/>
    <s v="P3"/>
    <s v="Tower 2"/>
    <x v="5"/>
    <s v="Meredith Leach"/>
    <s v="Lerma Bernal"/>
    <s v="it103173"/>
    <d v="2016-12-07T00:00:00"/>
    <m/>
    <s v="Jake Agustin/Philippines/IBM"/>
    <s v="M"/>
    <s v="BAND6A"/>
    <s v="ADM"/>
    <s v="Jake.Agustin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03F709"/>
    <s v="SN_00003F"/>
    <s v="994314985"/>
    <s v="Ahamed"/>
    <s v="Touseef"/>
    <s v="X"/>
    <s v="823801088"/>
    <s v="IGSI"/>
    <s v="P3"/>
    <s v="Tower 2"/>
    <x v="2"/>
    <s v="Dale Gentry"/>
    <s v="Lakshmi Radhakrishnakaimal"/>
    <s v="fv936269"/>
    <d v="2019-04-01T00:00:00"/>
    <m/>
    <s v="Touseef Ahamed1/India/IBM"/>
    <s v="H"/>
    <s v="BAND7A"/>
    <s v="ADM"/>
    <s v="Touseef.Ahamed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475Q709"/>
    <s v="SN_05475Q"/>
    <s v="994616901"/>
    <s v="Ahamed"/>
    <s v="Noor"/>
    <s v="X"/>
    <s v="823800556"/>
    <s v="IGSI"/>
    <s v="P3"/>
    <s v="Tower 2"/>
    <x v="2"/>
    <s v="Mohan Kaushik"/>
    <s v="Saswat Mishra"/>
    <s v="qo612349"/>
    <d v="2017-07-17T00:00:00"/>
    <m/>
    <s v="Noor Ahamed Shaik14/India/IBM"/>
    <s v="H"/>
    <s v="BAND7A"/>
    <s v="ADM"/>
    <s v="Noor.Ahamed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9A6393897"/>
    <s v="SN_9A6393"/>
    <s v="999780188"/>
    <s v="Alam"/>
    <s v="Mohammed"/>
    <s v=""/>
    <s v="0009A6393"/>
    <s v="E"/>
    <s v="SA3"/>
    <s v="Tower 2"/>
    <x v="3"/>
    <s v="Greg Toon"/>
    <s v="Greg Toon"/>
    <s v="malam03"/>
    <d v="2004-09-16T00:00:00"/>
    <m/>
    <s v="Mohammed A Alam/Lenexa/IBM"/>
    <s v="H"/>
    <s v="BAND9"/>
    <s v="IVR"/>
    <s v="Mohammed.A.Alam@sprint.com"/>
    <s v="Senior Architect"/>
    <s v="0"/>
    <n v="42"/>
    <n v="-42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2"/>
    <n v="0"/>
    <n v="-42"/>
    <s v="Yes"/>
  </r>
  <r>
    <s v="123532818"/>
    <s v="SN_123532"/>
    <s v="994224828"/>
    <s v="Alamil"/>
    <s v="Santiago"/>
    <s v="A."/>
    <s v="823801286"/>
    <s v="IGSP"/>
    <s v="P1"/>
    <s v="Tower 2"/>
    <x v="0"/>
    <s v="Kiran Padmakumar"/>
    <s v="Danilo Estoquia"/>
    <s v="nl506549"/>
    <d v="2019-11-04T00:00:00"/>
    <m/>
    <s v="Santiago A Alamil/Philippines/IBM"/>
    <s v="H"/>
    <s v="BAND6B"/>
    <s v="ADM"/>
    <s v="Chagz.Alamil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575V709"/>
    <s v="SN_06575V"/>
    <s v="994191434"/>
    <s v="Ali"/>
    <s v="Syed"/>
    <s v="X"/>
    <s v="823801053"/>
    <s v="IGSI"/>
    <s v="P1"/>
    <s v="Tower 2"/>
    <x v="0"/>
    <s v="Kiran Padmakumar"/>
    <s v="Muqtar Syed"/>
    <s v="go610239"/>
    <d v="2019-01-28T00:00:00"/>
    <m/>
    <s v="Syedali S21/India/IBM"/>
    <s v="L"/>
    <s v="BAND6A"/>
    <s v="ADM"/>
    <s v="Syed.Ali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8093F631"/>
    <s v="SN_08093F"/>
    <s v="994217088"/>
    <s v="Almeida"/>
    <s v="Cristiano"/>
    <s v="M"/>
    <s v="823801222"/>
    <s v="IGSB"/>
    <s v="P3"/>
    <s v="Tower 2"/>
    <x v="5"/>
    <s v="Robert Wulfert"/>
    <s v="Roberto Basting"/>
    <s v="ro995813"/>
    <d v="2019-08-06T00:00:00"/>
    <m/>
    <s v="Cristiano Almeida/Brazil/IBM"/>
    <s v="H"/>
    <s v="BAND6B"/>
    <s v="ADM"/>
    <s v="Cristiano.Almeid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821631"/>
    <s v="SN_117821"/>
    <s v="999684597"/>
    <s v="Almeida"/>
    <s v="Eduardo"/>
    <s v="L"/>
    <s v="823765278"/>
    <s v="IGSB"/>
    <s v="P3"/>
    <s v="Tower 2"/>
    <x v="2"/>
    <s v="Dale Gentry"/>
    <s v="Kelsen Rodrigues"/>
    <s v="ed684597"/>
    <d v="2007-05-07T00:00:00"/>
    <m/>
    <s v="Eduardo Leito de Almeida/Brazil/IBM"/>
    <s v="H"/>
    <s v="BAND6B"/>
    <s v="ADM"/>
    <s v="Eduardo.Almeid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1638631"/>
    <s v="SN_091638"/>
    <s v="999774646"/>
    <s v="Almeida"/>
    <s v="Fernando"/>
    <s v="C"/>
    <s v="823763909"/>
    <s v="IGSB"/>
    <s v="P3"/>
    <s v="Tower 2"/>
    <x v="6"/>
    <s v="Asif Islam"/>
    <s v="Marcos Gialdi"/>
    <s v="fxa3909"/>
    <d v="2005-05-02T00:00:00"/>
    <m/>
    <s v="Fernando Costa de Almeida/Brazil/IBM"/>
    <s v="H"/>
    <s v="BAND8"/>
    <s v="ADM"/>
    <s v="Fernando.X.Almeid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1362631"/>
    <s v="SN_121362"/>
    <s v="994427606"/>
    <s v="Almeida"/>
    <s v="Luis"/>
    <s v="E"/>
    <s v="823801218"/>
    <s v="IGSB"/>
    <s v="P3"/>
    <s v="Tower 2"/>
    <x v="5"/>
    <s v="Meredith Leach"/>
    <s v="Roberto Basting"/>
    <s v="xw902758"/>
    <d v="2019-08-01T00:00:00"/>
    <m/>
    <s v="Luis Eduardo de Almeida/Brazil/IBM"/>
    <s v="M"/>
    <s v="BAND6A"/>
    <s v="ADM"/>
    <s v="Luis.Almeida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5072631"/>
    <s v="SN_115072"/>
    <s v="994456599"/>
    <s v="Almeida"/>
    <s v="Tatiane"/>
    <s v="S"/>
    <s v="823766347"/>
    <s v="IGSB"/>
    <s v="P3"/>
    <s v="Tower 2"/>
    <x v="5"/>
    <s v="Robert Wulfert"/>
    <s v="Roberto Basting"/>
    <s v="ph435644"/>
    <d v="2009-03-23T00:00:00"/>
    <m/>
    <s v="Tatiane da Silva Almeida/Brazil/IBM"/>
    <s v="H"/>
    <s v="BAND7A"/>
    <s v="ADM"/>
    <s v="Tatiane.Almeid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7059631"/>
    <s v="SN_067059"/>
    <s v="994649600"/>
    <s v="Almeida"/>
    <s v="Vinicius"/>
    <s v="S"/>
    <s v="823800765"/>
    <s v="IGSB"/>
    <s v="P3"/>
    <s v="Tower 2"/>
    <x v="1"/>
    <s v="Clint Cordry"/>
    <s v="Carlos Monteiro"/>
    <s v="of521812"/>
    <d v="2018-01-15T00:00:00"/>
    <m/>
    <s v="Vinicius Souza1/Brazil/IBM"/>
    <s v="L"/>
    <s v="BAND5"/>
    <s v="ADM"/>
    <s v="Vinicius.Almeida@sprint.com"/>
    <s v="Ju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34411818"/>
    <s v="SN_134411"/>
    <s v="994305352"/>
    <s v="Alto"/>
    <s v="Alexander"/>
    <s v="S."/>
    <s v="823801309"/>
    <s v="IGSP"/>
    <s v="P3"/>
    <s v="Tower 2"/>
    <x v="6"/>
    <s v="Asif Islam"/>
    <s v="Wilfredo Dizon"/>
    <s v="qh220714"/>
    <d v="2020-01-02T00:00:00"/>
    <m/>
    <s v="Alexander S Alto/Philippines/IBM"/>
    <s v="H"/>
    <s v="BAND7A"/>
    <s v="ADM"/>
    <s v="Alexander.Alto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NVLF709"/>
    <s v="SN_AVNVLF"/>
    <s v="994974593"/>
    <s v="Amireddy"/>
    <s v="Chandra Reddy"/>
    <s v="X"/>
    <s v="823800971"/>
    <s v="IGSI"/>
    <s v="P3"/>
    <s v="Tower 2"/>
    <x v="6"/>
    <s v="Asif Islam"/>
    <s v="Udaya Rao"/>
    <s v="bj226933"/>
    <d v="2018-10-16T00:00:00"/>
    <m/>
    <s v="Chandra Reddy Amireddy99/India/Contr/IBM"/>
    <s v="M"/>
    <s v="CONT12"/>
    <s v="ADM"/>
    <s v="ChandraReddy.Amireddy@sprint.com"/>
    <s v="Mid-Level Application Administrator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2J3196897"/>
    <s v="SN_2J3196"/>
    <s v="994477804"/>
    <s v="Amlapure"/>
    <s v="Dhanraj"/>
    <s v="N"/>
    <s v="823768117"/>
    <s v="E"/>
    <s v="P3"/>
    <s v="Tower 2"/>
    <x v="0"/>
    <s v="Kiran Padmakumar"/>
    <s v="Bincy Skariah"/>
    <s v="FR363437"/>
    <d v="2011-12-19T00:00:00"/>
    <m/>
    <s v="Dhanraj N Amlapure1/US/IBM"/>
    <s v="H"/>
    <s v="BAND7"/>
    <s v="ADM"/>
    <s v="Dhanraj.Amlapure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8241818"/>
    <s v="SN_148241"/>
    <s v="994889309"/>
    <s v="Amodia"/>
    <s v="Aljen"/>
    <s v="B."/>
    <s v="823801229"/>
    <s v="IGSP"/>
    <s v="P3"/>
    <s v="Tower 2"/>
    <x v="5"/>
    <s v="Robert Wulfert"/>
    <s v="Hanika Fernandez"/>
    <s v="vj190838"/>
    <d v="2019-08-13T00:00:00"/>
    <m/>
    <s v="Aljen Amodia/Philippines/IBM"/>
    <s v="M"/>
    <s v="BAND6A"/>
    <s v="ADM"/>
    <s v="Aljen.Amodia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936818"/>
    <s v="SN_147936"/>
    <s v="994185830"/>
    <s v="Amor"/>
    <s v="Francis"/>
    <s v="X"/>
    <s v="823768810"/>
    <s v="IGSP"/>
    <s v="P3"/>
    <s v="Tower 2"/>
    <x v="3"/>
    <s v="Randy Schulze"/>
    <s v="Arrian Ordonez"/>
    <s v="ya341919"/>
    <d v="2013-06-07T00:00:00"/>
    <m/>
    <s v="Francis Amor/Philippines/IBM"/>
    <s v="H"/>
    <s v="BAND7A"/>
    <s v="ADM"/>
    <s v="francis.amor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4020818"/>
    <s v="SN_124020"/>
    <s v="994965602"/>
    <s v="Ampuyas"/>
    <s v="Eleanor"/>
    <s v="Ato"/>
    <s v="823768490"/>
    <s v="IGSP"/>
    <s v="P1"/>
    <s v="Tower 2"/>
    <x v="3"/>
    <s v="Randy Schulze"/>
    <s v="Arrian Ordonez"/>
    <s v="ag042952"/>
    <d v="2012-08-30T00:00:00"/>
    <m/>
    <s v="Eleanor A Ampuyas/Philippines/IBM"/>
    <s v="H"/>
    <s v="BAND7A"/>
    <s v="ADM"/>
    <s v="Eleanor.Ampuyas@sprint.com"/>
    <s v="Senior Production Support"/>
    <s v="0"/>
    <n v="40"/>
    <n v="-40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0"/>
    <n v="0"/>
    <n v="-40"/>
    <s v="Yes"/>
  </r>
  <r>
    <s v="000DK9709"/>
    <s v="SN_000DK9"/>
    <s v="994922341"/>
    <s v="Anand"/>
    <s v="Lovely"/>
    <s v="X"/>
    <s v="823801158"/>
    <s v="IGSI"/>
    <s v="P1"/>
    <s v="Tower 2"/>
    <x v="0"/>
    <s v="Kiran Padmakumar"/>
    <s v="Muqtar Syed"/>
    <s v="lo367496"/>
    <d v="2019-06-04T00:00:00"/>
    <m/>
    <s v="Lovely Anand/India/IBM"/>
    <s v="L"/>
    <s v="BAND6G"/>
    <s v="ADM"/>
    <s v="Lovely.Anand@sprint.com"/>
    <s v="Ju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640A709"/>
    <s v="SN_05640A"/>
    <s v="994634692"/>
    <s v="Ananthu"/>
    <s v="Ashok Reddy"/>
    <s v="X"/>
    <s v="823800291"/>
    <s v="IGSI"/>
    <s v="P3"/>
    <s v="Tower 2"/>
    <x v="6"/>
    <s v="Asif Islam"/>
    <s v="Udaya Rao"/>
    <s v="jp028721"/>
    <d v="2016-11-28T00:00:00"/>
    <m/>
    <s v="Ashok R Ananthu/India/IBM"/>
    <s v="H"/>
    <s v="BAND6B"/>
    <s v="ADM"/>
    <s v="Ashokreddy.Ananthu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0J8W709"/>
    <s v="SN_000J8W"/>
    <s v="994247656"/>
    <s v="Anchan"/>
    <s v="Deepa"/>
    <s v="X"/>
    <s v="823801306"/>
    <s v="IGSI"/>
    <s v="P1"/>
    <s v="Tower 2"/>
    <x v="0"/>
    <s v="Kiran Padmakumar"/>
    <s v="Muqtar Syed"/>
    <s v="ha482101"/>
    <d v="2019-12-23T00:00:00"/>
    <m/>
    <s v="Deepa Anchan/India/IBM"/>
    <s v=""/>
    <s v="BAND6G"/>
    <s v="ADM"/>
    <s v="Deepa.Anchan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800818"/>
    <s v="SN_C18800"/>
    <s v="994978908"/>
    <s v="Ancheta"/>
    <s v="Ernest"/>
    <s v="X."/>
    <s v="823800815"/>
    <s v="IGSP"/>
    <s v="P3"/>
    <s v="Tower 2"/>
    <x v="2"/>
    <s v="Dale Gentry"/>
    <s v="William Navarro"/>
    <s v="rg135431"/>
    <d v="2018-03-19T00:00:00"/>
    <m/>
    <s v="Ernest Ancheta/Philippines/Contr/IBM"/>
    <s v="H"/>
    <s v="CONT02"/>
    <s v="ADM"/>
    <s v="Ernest.Ancheta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710818"/>
    <s v="SN_P00710"/>
    <s v="994602427"/>
    <s v="Andrada"/>
    <s v="Juan Paolo"/>
    <s v="M"/>
    <s v="823770108"/>
    <s v="IGSP"/>
    <s v="P1"/>
    <s v="Tower 2"/>
    <x v="2"/>
    <s v="Dale Gentry"/>
    <s v="William Navarro"/>
    <s v="gu475831"/>
    <d v="2015-04-27T00:00:00"/>
    <m/>
    <s v="Juan Paolo Andrada/Philippines/IBM"/>
    <s v="H"/>
    <s v="BAND7A"/>
    <s v="ADM"/>
    <s v="Juan.Andrad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0465631"/>
    <s v="SN_080465"/>
    <s v="994070939"/>
    <s v="Andrade"/>
    <s v="Alline"/>
    <s v="A"/>
    <s v="823801209"/>
    <s v="IGSB"/>
    <s v="P1"/>
    <s v="Tower 2"/>
    <x v="0"/>
    <s v="Kiran Padmakumar"/>
    <s v="Thiago Lucas"/>
    <s v="ii580418"/>
    <d v="2019-07-16T00:00:00"/>
    <m/>
    <s v="Alline Andrade/Brazil/IBM"/>
    <s v="L"/>
    <s v="BAND5"/>
    <s v="ADM"/>
    <s v="Alline.Andrade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2917631"/>
    <s v="SN_072917"/>
    <s v="994948853"/>
    <s v="Andrade"/>
    <s v="Cleiton"/>
    <s v="B"/>
    <s v="823800888"/>
    <s v="IGSB"/>
    <s v="P3"/>
    <s v="Tower 2"/>
    <x v="4"/>
    <s v="Todd Kadlac"/>
    <s v="Carlos Monteiro"/>
    <s v="sz092773"/>
    <d v="2018-07-03T00:00:00"/>
    <m/>
    <s v="Cleiton de Brito/Brazil/IBM"/>
    <s v="H"/>
    <s v="BAND7A"/>
    <s v="ADM"/>
    <s v="Cleiton.Andrade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56955631"/>
    <s v="SN_056955"/>
    <s v="994836389"/>
    <s v="Andrade"/>
    <s v="Enilton"/>
    <s v="R"/>
    <s v="823770065"/>
    <s v="IGSB"/>
    <s v="P1"/>
    <s v="Tower 2"/>
    <x v="3"/>
    <s v="Randy Schulze"/>
    <s v="Roberto Basting"/>
    <s v="tj932479"/>
    <d v="2015-04-06T00:00:00"/>
    <m/>
    <s v="Enilton Rodrigues de Andrade/Brazil/IBM"/>
    <s v="M"/>
    <s v="BAND6A"/>
    <s v="ADM"/>
    <s v="Enilton.Andrade@sprint.com"/>
    <s v="Mid-Level Production Support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148067818"/>
    <s v="SN_148067"/>
    <s v="994881439"/>
    <s v="Andres"/>
    <s v="Jan Patrick"/>
    <s v="X"/>
    <s v="823769645"/>
    <s v="IGSP"/>
    <s v="P3"/>
    <s v="Tower 2"/>
    <x v="5"/>
    <s v="Robert Wulfert"/>
    <s v="Hanika Fernandez"/>
    <s v="db579784"/>
    <d v="2014-10-17T00:00:00"/>
    <m/>
    <s v="Jan Patrick Andres/Philippines/IBM"/>
    <s v="M"/>
    <s v="BAND6A"/>
    <s v="ADM"/>
    <s v="Janpatrick.Andres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X04885818"/>
    <s v="SN_X04885"/>
    <s v="994110308"/>
    <s v="Angeles"/>
    <s v="Karen Ann"/>
    <s v="I"/>
    <s v="823800401"/>
    <s v="IGSP"/>
    <s v="P3"/>
    <s v="Tower 2"/>
    <x v="6"/>
    <s v="Asif Islam"/>
    <s v="Wilfredo Dizon"/>
    <s v="xq042366"/>
    <d v="2017-04-03T00:00:00"/>
    <m/>
    <s v="Karen Ann I Angeles/Philippines/IBM"/>
    <s v="H"/>
    <s v="BAND7B"/>
    <s v="ADM"/>
    <s v="Karenann.Angeles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4979631"/>
    <s v="SN_114979"/>
    <s v="994700293"/>
    <s v="Angeli"/>
    <s v="Jose"/>
    <s v="J"/>
    <s v="823768211"/>
    <s v="IGSB"/>
    <s v="P3"/>
    <s v="Tower 2"/>
    <x v="4"/>
    <s v="Todd Kadlac"/>
    <s v="Carlos Monteiro"/>
    <s v="pa993118"/>
    <d v="2012-03-14T00:00:00"/>
    <m/>
    <s v="Jose Julio de Santana Angeli/Brazil/IBM"/>
    <s v="H"/>
    <s v="BAND6A"/>
    <s v="ADM"/>
    <s v="Jose.Angeli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715E709"/>
    <s v="SN_09715E"/>
    <s v="994158829"/>
    <s v="Annapureddy"/>
    <s v="Rajashekareddy"/>
    <s v="X"/>
    <s v="823801257"/>
    <s v="IGSI"/>
    <s v="P3"/>
    <s v="Tower 2"/>
    <x v="1"/>
    <s v="Clint Cordry"/>
    <s v="Sudheer Ayuthu"/>
    <s v="zf379945"/>
    <d v="2019-09-23T00:00:00"/>
    <m/>
    <s v="Rajashekareddy Annapureddy/India/IBM"/>
    <s v=""/>
    <s v="BAND6B"/>
    <s v="ADM"/>
    <s v="Rajashekareddy.Annapureddy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286073709"/>
    <s v="SN_286073"/>
    <s v="994241927"/>
    <s v="Annigeri"/>
    <s v="Parveenbanu"/>
    <s v="Daudmunna"/>
    <s v="823800415"/>
    <s v="GR-I"/>
    <s v="SA3"/>
    <s v="Tower 2"/>
    <x v="0"/>
    <s v="Kiran Padmakumar"/>
    <s v="Muqtar Syed"/>
    <s v="oc582807"/>
    <d v="2017-04-10T00:00:00"/>
    <m/>
    <s v="Parveenbanu Annigeri/India/IBM"/>
    <s v="H"/>
    <s v="BAND7A"/>
    <s v="ADM"/>
    <s v="Parveenbanu.Annigeri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749818"/>
    <s v="SN_C18749"/>
    <s v="994122930"/>
    <s v="Anonuevo"/>
    <s v="Jerick"/>
    <s v="X."/>
    <s v="823800651"/>
    <s v="IGSP"/>
    <s v="P3"/>
    <s v="Tower 2"/>
    <x v="5"/>
    <s v="Meredith Leach"/>
    <s v="Lerma Bernal"/>
    <s v="nq857301"/>
    <d v="2017-10-04T00:00:00"/>
    <m/>
    <s v="Jerick Anonuevo/Philippines/Contr/IBM"/>
    <s v="H"/>
    <s v="CONT01"/>
    <s v="ADM"/>
    <s v="Jerick.Anonuevo@sprint.com"/>
    <s v="Senior Develop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115680631"/>
    <s v="SN_115680"/>
    <s v="999645984"/>
    <s v="Antolini"/>
    <s v="Alessandra"/>
    <s v="R"/>
    <s v="823764844"/>
    <s v="IGSB"/>
    <s v="P1"/>
    <s v="Tower 2"/>
    <x v="0"/>
    <s v="Kiran Padmakumar"/>
    <s v="Thiago Lucas"/>
    <s v="ara4844"/>
    <d v="2006-10-02T00:00:00"/>
    <m/>
    <s v="Alessandra Regina Antolini/Brazil/IBM"/>
    <s v="H"/>
    <s v="BAND7A"/>
    <s v="ADM"/>
    <s v="Alessandra.R.Antolini@sprint.com"/>
    <s v="Senior Test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P1007J818"/>
    <s v="SN_P1007J"/>
    <s v="994767071"/>
    <s v="Antonio"/>
    <s v="John Kris"/>
    <s v="S"/>
    <s v="823769406"/>
    <s v="IGSP"/>
    <s v="P3"/>
    <s v="Tower 2"/>
    <x v="5"/>
    <s v="Robert Wulfert"/>
    <s v="Hanika Fernandez"/>
    <s v="ro270981"/>
    <d v="2014-07-14T00:00:00"/>
    <m/>
    <s v="John Kris Antonio/Philippines/IBM"/>
    <s v="H"/>
    <s v="BAND7A"/>
    <s v="ADM"/>
    <s v="Johnkris.Antonio@sprint.com"/>
    <s v="Senior Configuration Manag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AVL9PV709"/>
    <s v="SN_AVL9PV"/>
    <s v="994167348"/>
    <s v="Anumagandla"/>
    <s v="Vamshi"/>
    <s v="Krishna"/>
    <s v="823800310"/>
    <s v="IGSI"/>
    <s v="P3"/>
    <s v="Tower 2"/>
    <x v="1"/>
    <s v="Clint Cordry"/>
    <s v="Sudheer Ayuthu"/>
    <s v="ie859394"/>
    <d v="2016-12-13T00:00:00"/>
    <m/>
    <s v="Vamsi Krishna A 77/India/Contr/IBM"/>
    <s v="M"/>
    <s v="CONT01"/>
    <s v="ADM"/>
    <s v="Vamshi.Anumagandla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1751818"/>
    <s v="SN_P01751"/>
    <s v="994454937"/>
    <s v="Aquino"/>
    <s v="Roy"/>
    <s v="VINCENT"/>
    <s v="823770328"/>
    <s v="IGSP"/>
    <s v="P3"/>
    <s v="Tower 2"/>
    <x v="3"/>
    <s v="Greg Toon"/>
    <s v="Danilo Estoquia"/>
    <s v="hs535526"/>
    <d v="2015-09-14T00:00:00"/>
    <m/>
    <s v="Roy Vincent Aquino/Philippines/IBM"/>
    <s v="M"/>
    <s v="BAND8"/>
    <s v="IVR"/>
    <s v="Roy.Aquino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4O9709"/>
    <s v="SN_0004O9"/>
    <s v="994989632"/>
    <s v="Aramasa"/>
    <s v="Ruchita"/>
    <s v="X"/>
    <s v="823800988"/>
    <s v="IGSI"/>
    <s v="P3"/>
    <s v="Tower 2"/>
    <x v="1"/>
    <s v="Clint Cordry"/>
    <s v="Sudheer Ayuthu"/>
    <s v="dw982530"/>
    <d v="2018-11-12T00:00:00"/>
    <m/>
    <s v="Aramasa Ruchita/India/IBM"/>
    <s v="L"/>
    <s v="BAND6A"/>
    <s v="ADM"/>
    <s v="Ruchita.Aramasa@sprint.com"/>
    <s v="Ju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LVDNMB631"/>
    <s v="SN_LVDNMB"/>
    <s v="994812327"/>
    <s v="Araujo"/>
    <s v="Edson"/>
    <s v=""/>
    <s v="823768420"/>
    <s v="IGSB"/>
    <s v="P1"/>
    <s v="Tower 2"/>
    <x v="3"/>
    <s v="Randy Schulze"/>
    <s v="Roberto Basting"/>
    <s v="fw344421"/>
    <d v="2012-07-30T00:00:00"/>
    <m/>
    <s v="Edson Araujo Junior/Brazil/Contr/IBM"/>
    <s v="H"/>
    <s v="CONT01"/>
    <s v="ADM"/>
    <s v="Edson.Araujo@sprint.com"/>
    <s v="Senior Production Support"/>
    <n v="47"/>
    <n v="45"/>
    <n v="2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5"/>
    <n v="2"/>
    <n v="0"/>
    <s v="Yes"/>
  </r>
  <r>
    <s v="07707B631"/>
    <s v="SN_07707B"/>
    <s v="994134794"/>
    <s v="Araujo"/>
    <s v="Gabriel"/>
    <s v="C"/>
    <s v="823800990"/>
    <s v="IGSB"/>
    <s v="P1"/>
    <s v="Tower 2"/>
    <x v="3"/>
    <s v="Randy Schulze"/>
    <s v="Roberto Basting"/>
    <s v="mc232652"/>
    <d v="2018-11-12T00:00:00"/>
    <m/>
    <s v="Gabriel Araujo1/Brazil/IBM"/>
    <s v="L"/>
    <s v="BAND5"/>
    <s v="ADM"/>
    <s v="Gabriel.Araujo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5306631"/>
    <s v="SN_115306"/>
    <s v="994329117"/>
    <s v="Araujo"/>
    <s v="Guilherme"/>
    <s v="F"/>
    <s v="823768235"/>
    <s v="IGSB"/>
    <s v="P3"/>
    <s v="Tower 2"/>
    <x v="6"/>
    <s v="Asif Islam"/>
    <s v="Marcelo Scarazzatti"/>
    <s v="vq865906"/>
    <d v="2012-03-26T00:00:00"/>
    <m/>
    <s v="Guilherme Felippe de Andrade Araujo/Brazil/IBM"/>
    <s v="H"/>
    <s v="BAND6B"/>
    <s v="ADM"/>
    <s v="Guilherme.Araujo@sprint.com"/>
    <s v="Senior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LVH175631"/>
    <s v="SN_LVH175"/>
    <s v="994017001"/>
    <s v="Araujo"/>
    <s v="Leandro"/>
    <s v="G"/>
    <s v="823769506"/>
    <s v="IGSB"/>
    <s v="P3"/>
    <s v="Tower 2"/>
    <x v="5"/>
    <s v="Robert Wulfert"/>
    <s v="Roberto Basting"/>
    <s v="pn494453"/>
    <d v="2014-10-06T00:00:00"/>
    <m/>
    <s v="Leandro Godoy Araujo/Brazil/Contr/IBM"/>
    <s v="H"/>
    <s v="CONT01"/>
    <s v="ADM"/>
    <s v="Leandro.Araujo@sprint.com"/>
    <s v="Senior Production Support"/>
    <n v="44.5"/>
    <n v="44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.5"/>
    <n v="44.5"/>
    <n v="0"/>
    <n v="0"/>
    <s v="No"/>
  </r>
  <r>
    <s v="P100YV818"/>
    <s v="SN_P100YV"/>
    <s v="994400483"/>
    <s v="Arevalo"/>
    <s v="Charlott"/>
    <s v="D."/>
    <s v="823800683"/>
    <s v="IGSP"/>
    <s v="P3"/>
    <s v="Tower 2"/>
    <x v="5"/>
    <s v="Meredith Leach"/>
    <s v="Lerma Bernal"/>
    <s v="yh115696"/>
    <d v="2017-10-25T00:00:00"/>
    <m/>
    <s v="Charlott Arevalo/Philippines/IBM"/>
    <s v="L"/>
    <s v="BAND6A"/>
    <s v="ADM"/>
    <s v="Charlott.Arevalo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950V709"/>
    <s v="SN_00950V"/>
    <s v="994279056"/>
    <s v="Arjunan"/>
    <s v="Nirmala"/>
    <s v="X"/>
    <s v="823769440"/>
    <s v="IGSI"/>
    <s v="P3"/>
    <s v="Tower 2"/>
    <x v="2"/>
    <s v="Mohan Kaushik"/>
    <s v="Saswat Mishra"/>
    <s v="wu877304"/>
    <d v="2014-08-05T00:00:00"/>
    <m/>
    <s v="Nirmala R Arjunan/India/IBM"/>
    <s v="M"/>
    <s v="BAND6B"/>
    <s v="ADM"/>
    <s v="Nirmala.Arjunan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82D7709"/>
    <s v="SN_0582D7"/>
    <s v="994135140"/>
    <s v="Arnipalli"/>
    <s v="Rama Krishna"/>
    <s v="X"/>
    <s v="823800638"/>
    <s v="IGSI"/>
    <s v="P1"/>
    <s v="Tower 2"/>
    <x v="0"/>
    <s v="Kiran Padmakumar"/>
    <s v="Muqtar Syed"/>
    <s v="ki559660"/>
    <d v="2017-09-18T00:00:00"/>
    <m/>
    <s v="Ramakrishna Arnipalli09/India/IBM"/>
    <s v="H"/>
    <s v="BAND7A"/>
    <s v="ADM"/>
    <s v="Ramakrishna.Arnipalli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533M709"/>
    <s v="SN_00533M"/>
    <s v="994371847"/>
    <s v="Arora"/>
    <s v="Pankaj"/>
    <s v="X"/>
    <s v="823768073"/>
    <s v="IGSI"/>
    <s v="P3"/>
    <s v="Tower 2"/>
    <x v="6"/>
    <s v="Asif Islam"/>
    <s v="Udaya Rao"/>
    <s v="nx319961"/>
    <d v="2011-10-27T00:00:00"/>
    <m/>
    <s v="Pankaj Arora3/India/IBM"/>
    <s v="H"/>
    <s v="BAND7A"/>
    <s v="ADM"/>
    <s v="Pankaj.Arora@sprint.com"/>
    <s v="Senior Application Administrator"/>
    <n v="33"/>
    <n v="3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3"/>
    <n v="33"/>
    <n v="0"/>
    <n v="0"/>
    <s v="No"/>
  </r>
  <r>
    <s v="148113818"/>
    <s v="SN_148113"/>
    <s v="994972716"/>
    <s v="Arpon"/>
    <s v="Alvin"/>
    <s v="X"/>
    <s v="823769771"/>
    <s v="IGSP"/>
    <s v="P3"/>
    <s v="Tower 2"/>
    <x v="5"/>
    <s v="Robert Wulfert"/>
    <s v="Hanika Fernandez"/>
    <s v="ec777986"/>
    <d v="2014-12-15T00:00:00"/>
    <m/>
    <s v="Alvin Arpon/Philippines/IBM"/>
    <s v="H"/>
    <s v="BAND6B"/>
    <s v="ADM"/>
    <s v="Alvin.Arpon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1824818"/>
    <s v="SN_P01824"/>
    <s v="994109458"/>
    <s v="Arriola"/>
    <s v="Alberto"/>
    <s v="RAMOS"/>
    <s v="823799867"/>
    <s v="IGSP"/>
    <s v="P3"/>
    <s v="Tower 2"/>
    <x v="2"/>
    <s v="Dale Gentry"/>
    <s v="William Navarro"/>
    <s v="nt049935"/>
    <d v="2016-02-01T00:00:00"/>
    <m/>
    <s v="Albert Arriola/Philippines/IBM"/>
    <s v="H"/>
    <s v="BAND7B"/>
    <s v="ADM"/>
    <s v="Alberto.Arriola@sprint.com"/>
    <s v="Senior Developer"/>
    <s v="0"/>
    <n v="40"/>
    <n v="-40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0"/>
    <n v="0"/>
    <n v="-40"/>
    <s v="Yes"/>
  </r>
  <r>
    <s v="079116631"/>
    <s v="SN_079116"/>
    <s v="994238751"/>
    <s v="Arruda"/>
    <s v="Fabio"/>
    <s v="E"/>
    <s v="823801154"/>
    <s v="IGSB"/>
    <s v="P3"/>
    <s v="Tower 2"/>
    <x v="5"/>
    <s v="Robert Wulfert"/>
    <s v="Roberto Basting"/>
    <s v="nz930652"/>
    <d v="2019-06-04T00:00:00"/>
    <m/>
    <s v="Fabio Eduardo de Arruda/Brazil/IBM"/>
    <s v="M"/>
    <s v="BAND6B"/>
    <s v="ADM"/>
    <s v="Fabio.Arrud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6GL3631"/>
    <s v="SN_LV6GL3"/>
    <s v="999414677"/>
    <s v="Arruda"/>
    <s v="Marcelo"/>
    <s v="M"/>
    <s v="823765741"/>
    <s v="IGSB"/>
    <s v="P1"/>
    <s v="Tower 2"/>
    <x v="0"/>
    <s v="Kiran Padmakumar"/>
    <s v="Thiago Lucas"/>
    <s v="ma414677"/>
    <d v="2007-11-09T00:00:00"/>
    <m/>
    <s v="Marcelo Marteli Arruda/Brazil/Contr/IBM"/>
    <s v="H"/>
    <s v="CONT01"/>
    <s v="ADM"/>
    <s v="Marcelo.Arruda@sprint.com"/>
    <s v="Senior Test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48247818"/>
    <s v="SN_148247"/>
    <s v="994535601"/>
    <s v="Atico"/>
    <s v="Jenny Lou"/>
    <s v="S."/>
    <s v="823800795"/>
    <s v="IGSP"/>
    <s v="P1"/>
    <s v="Tower 2"/>
    <x v="3"/>
    <s v="Randy Schulze"/>
    <s v="Arrian Ordonez"/>
    <s v="va740675"/>
    <d v="2018-02-26T00:00:00"/>
    <m/>
    <s v="Jenny Lou Atico/Philippines/IBM"/>
    <s v="M"/>
    <s v="BAND6A"/>
    <s v="ADM"/>
    <s v="Jennylou.Atico@sprint.com"/>
    <s v="Mid-Level Production Support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00NQW709"/>
    <s v="SN_000NQW"/>
    <s v="994774906"/>
    <s v="Avanti"/>
    <s v="Arigela"/>
    <s v="X"/>
    <s v="823800891"/>
    <s v="IGSI"/>
    <s v="P1"/>
    <s v="Tower 2"/>
    <x v="0"/>
    <s v="Kiran Padmakumar"/>
    <s v="Muqtar Syed"/>
    <s v="nd006881"/>
    <d v="2018-07-05T00:00:00"/>
    <m/>
    <s v="Arigela Avanti/India/IBM"/>
    <s v="L"/>
    <s v="BAND6A"/>
    <s v="ADM"/>
    <s v="Arigela.Avanti@sprint.com"/>
    <s v="Junior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147774818"/>
    <s v="SN_147774"/>
    <s v="994391917"/>
    <s v="Ayroso"/>
    <s v="Raymond"/>
    <s v="P"/>
    <s v="823800673"/>
    <s v="IGSP"/>
    <s v="P3"/>
    <s v="Tower 2"/>
    <x v="1"/>
    <s v="Clint Cordry"/>
    <s v="Wilfredo Dizon"/>
    <s v="xn114047"/>
    <d v="2017-10-16T00:00:00"/>
    <m/>
    <s v="Raymond Ayroso/Philippines/IBM"/>
    <s v="M"/>
    <s v="BAND6B"/>
    <s v="ADM"/>
    <s v="Raymond.Ayroso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38E8709"/>
    <s v="SN_0038E8"/>
    <s v="994865116"/>
    <s v="Ayuthu"/>
    <s v="Sudheer"/>
    <s v="X"/>
    <s v="823799898"/>
    <s v="IGSI"/>
    <s v="P3"/>
    <s v="Tower 2"/>
    <x v="1"/>
    <s v="Clint Cordry"/>
    <s v="Sudheer Ayuthu"/>
    <s v="rp128694"/>
    <d v="2016-03-02T00:00:00"/>
    <m/>
    <s v="Sudheer G Ayuthu/India/IBM"/>
    <s v="H"/>
    <s v="BAND7B"/>
    <s v="ADM"/>
    <s v="Sudheer.X.Ayuthu@sprint.com"/>
    <s v="Senior Configuration Manag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8A8307897"/>
    <s v="SN_8A8307"/>
    <s v="999401883"/>
    <s v="Babet"/>
    <s v="Ric"/>
    <s v=""/>
    <s v="0008A8307"/>
    <s v="E"/>
    <s v="SA3"/>
    <s v="Tower 2"/>
    <x v="3"/>
    <s v="Greg Toon"/>
    <s v="Greg Toon"/>
    <s v="fr401883"/>
    <d v="2004-09-16T00:00:00"/>
    <m/>
    <s v="Frederic Babet/Denver/IBM"/>
    <s v="M"/>
    <s v="BAND7"/>
    <s v="IVR"/>
    <s v="Frederic.Babet@sprint.com"/>
    <s v="Senior Production Support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1779E709"/>
    <s v="SN_01779E"/>
    <s v="994307997"/>
    <s v="Babu"/>
    <s v="Arjun"/>
    <s v="P"/>
    <s v="823800578"/>
    <s v="GR-I"/>
    <s v="P1"/>
    <s v="Tower 2"/>
    <x v="0"/>
    <s v="Kiran Padmakumar"/>
    <s v="Muqtar Syed"/>
    <s v="vv566959"/>
    <d v="2017-08-28T00:00:00"/>
    <m/>
    <s v="Arjun Babu/India/IBM"/>
    <s v="H"/>
    <s v="BAND7A"/>
    <s v="ADM"/>
    <s v="Arjun.Babu@sprint.com"/>
    <s v="Senior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P00594818"/>
    <s v="SN_P00594"/>
    <s v="994599749"/>
    <s v="Bacbac"/>
    <s v="Benedict"/>
    <s v="W"/>
    <s v="823770069"/>
    <s v="IGSP"/>
    <s v="P3"/>
    <s v="Tower 2"/>
    <x v="5"/>
    <s v="Robert Wulfert"/>
    <s v="Hanika Fernandez"/>
    <s v="ve932342"/>
    <d v="2015-04-06T00:00:00"/>
    <m/>
    <s v="Benedict Bacbac/Philippines/IBM"/>
    <s v="H"/>
    <s v="BAND7B"/>
    <s v="ADM"/>
    <s v="Benedict.Bacbac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499818"/>
    <s v="SN_123499"/>
    <s v="994477720"/>
    <s v="Bacuetes"/>
    <s v="Maria Eleanora"/>
    <s v="Gonzales"/>
    <s v="823768196"/>
    <s v="IGSP"/>
    <s v="P1"/>
    <s v="Tower 2"/>
    <x v="0"/>
    <s v="Kiran Padmakumar"/>
    <s v="Danilo Estoquia"/>
    <s v="sc493710"/>
    <d v="2012-02-23T00:00:00"/>
    <m/>
    <s v="Maria Eleanora G Bacuetes/Philippines/IBM"/>
    <s v="H"/>
    <s v="BAND7A"/>
    <s v="ADM"/>
    <s v="Mariaeleanora.Bacuetes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489S709"/>
    <s v="SN_05489S"/>
    <s v="994678988"/>
    <s v="Bailamane"/>
    <s v="Radhika"/>
    <s v="X"/>
    <s v="823768753"/>
    <s v="IGSI"/>
    <s v="P3"/>
    <s v="Tower 2"/>
    <x v="2"/>
    <s v="Dale Gentry"/>
    <s v="Lakshmi Radhakrishnakaimal"/>
    <s v="oc409351"/>
    <d v="2013-05-06T00:00:00"/>
    <m/>
    <s v="Radhika B1/India/IBM"/>
    <s v="M"/>
    <s v="BAND6B"/>
    <s v="ADM"/>
    <s v="Radhika.Bailamane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86818"/>
    <s v="SN_P10186"/>
    <s v="994002664"/>
    <s v="Bajio"/>
    <s v="Nel Symon"/>
    <s v="X."/>
    <s v="823800969"/>
    <s v="IGSP"/>
    <s v="P3"/>
    <s v="Tower 2"/>
    <x v="5"/>
    <s v="Meredith Leach"/>
    <s v="Lerma Bernal"/>
    <s v="pq567756"/>
    <d v="2018-10-08T00:00:00"/>
    <m/>
    <s v="Nel Symon Bajio/Philippines/IBM"/>
    <s v="L"/>
    <s v="BAND6A"/>
    <s v="ADM"/>
    <s v="Nelsymon.Bajio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49C8709"/>
    <s v="SN_0249C8"/>
    <s v="994116284"/>
    <s v="Balabhadruni"/>
    <s v="Saisravya"/>
    <s v="X"/>
    <s v="823800760"/>
    <s v="IGSI"/>
    <s v="P3"/>
    <s v="Tower 2"/>
    <x v="2"/>
    <s v="Mohan Kaushik"/>
    <s v="Saswat Mishra"/>
    <s v="nk040769"/>
    <d v="2018-01-08T00:00:00"/>
    <m/>
    <s v="Balabhadruni S Sravya/India/IBM"/>
    <s v="L"/>
    <s v="BAND6A"/>
    <s v="ADM"/>
    <s v="Saisravya.Balabhadruni@sprint.com"/>
    <s v="Mid-Level Configuration Manager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AVP45H709"/>
    <s v="SN_AVP45H"/>
    <s v="994707108"/>
    <s v="Balaga"/>
    <s v="Gowthami"/>
    <s v="X"/>
    <s v="823801033"/>
    <s v="IGSI"/>
    <s v="P1"/>
    <s v="Tower 2"/>
    <x v="2"/>
    <s v="Dale Gentry"/>
    <s v="Lakshmi Radhakrishnakaimal"/>
    <s v="ub543450"/>
    <d v="2019-01-04T00:00:00"/>
    <m/>
    <s v="Gowthami Baliga/India/Contr/IBM"/>
    <s v="M"/>
    <s v="CONT12"/>
    <s v="ADM"/>
    <s v="Gowthami.Balag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58G7709"/>
    <s v="SN_0558G7"/>
    <s v="994076663"/>
    <s v="Balagani"/>
    <s v="Ajay"/>
    <s v="Kumar"/>
    <s v="823801216"/>
    <s v="IGSI"/>
    <s v="P3"/>
    <s v="Tower 2"/>
    <x v="1"/>
    <s v="Clint Cordry"/>
    <s v="Sunil Brahma"/>
    <s v="fw364827"/>
    <d v="2019-07-29T00:00:00"/>
    <m/>
    <s v="Ajay Kumar Balagani/India/IBM"/>
    <s v="L"/>
    <s v="BAND6A"/>
    <s v="ADM"/>
    <s v="Ajay.Balagani@sprint.com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8901709"/>
    <s v="SN_078901"/>
    <s v="994729752"/>
    <s v="Balan"/>
    <s v="Shijesh"/>
    <s v="X"/>
    <s v="823766063"/>
    <s v="IGSI"/>
    <s v="P3"/>
    <s v="Tower 2"/>
    <x v="4"/>
    <s v="Todd Kadlac"/>
    <s v="Pichaimani Balasubramanian"/>
    <s v="jh849564"/>
    <d v="2008-09-05T00:00:00"/>
    <m/>
    <s v="Shijesh Balan/India/IBM"/>
    <s v="H"/>
    <s v="BAND7A"/>
    <s v="ADM"/>
    <s v="Shijesh.Balan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ES818"/>
    <s v="SN_P100ES"/>
    <s v="994669162"/>
    <s v="Balanag"/>
    <s v="Jessy"/>
    <s v="M."/>
    <s v="823800766"/>
    <s v="IGSP"/>
    <s v="P3"/>
    <s v="Tower 2"/>
    <x v="2"/>
    <s v="Dale Gentry"/>
    <s v="William Navarro"/>
    <s v="tc728350"/>
    <d v="2018-01-12T00:00:00"/>
    <m/>
    <s v="Jessy Balanag/Philippines/IBM"/>
    <s v="H"/>
    <s v="BAND7A"/>
    <s v="ADM"/>
    <s v="Jessy.Balanag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423C709"/>
    <s v="SN_04423C"/>
    <s v="994672380"/>
    <s v="Balasubramanian"/>
    <s v="Pichaimani"/>
    <s v="X"/>
    <s v="823800352"/>
    <s v="IGSI"/>
    <s v="P3"/>
    <s v="Tower 2"/>
    <x v="4"/>
    <s v="Todd Kadlac"/>
    <s v="Pichaimani Balasubramanian"/>
    <s v="do571736"/>
    <d v="2017-02-06T00:00:00"/>
    <m/>
    <s v="Pichaimani Balasubramanian/India/IBM"/>
    <s v="H"/>
    <s v="BAND8"/>
    <s v="ADM"/>
    <s v="Pichaimani.Balasubramanian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855818"/>
    <s v="SN_C18855"/>
    <s v="994979949"/>
    <s v="Balingit"/>
    <s v="Mary Joy"/>
    <s v="X."/>
    <s v="823800901"/>
    <s v="IGSP"/>
    <s v="P1"/>
    <s v="Tower 2"/>
    <x v="0"/>
    <s v="Kiran Padmakumar"/>
    <s v="Danilo Estoquia"/>
    <s v="bz483088"/>
    <d v="2018-07-18T00:00:00"/>
    <m/>
    <s v="Mary Joy Balingit/Philippines/Contr/IBM"/>
    <s v="M"/>
    <s v="CONT12"/>
    <s v="ADM"/>
    <s v="Maryjoy.Balingit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NSSK709"/>
    <s v="SN_AVNSSK"/>
    <s v="994818723"/>
    <s v="Balte"/>
    <s v="Basaveshwar"/>
    <s v="X"/>
    <s v="823800959"/>
    <s v="IGSI"/>
    <s v="P3"/>
    <s v="Tower 2"/>
    <x v="5"/>
    <s v="Baseem Sayyed"/>
    <s v="Ajay Mukhopadhyay"/>
    <s v="sv525304"/>
    <d v="2018-09-24T00:00:00"/>
    <m/>
    <s v="Basaveshwar Ghaleppa Balte/India/Contr/IBM"/>
    <s v="M"/>
    <s v="CONT12"/>
    <s v="ADM"/>
    <s v="Basaveshwar.Balte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252A5709"/>
    <s v="SN_0252A5"/>
    <s v="994271621"/>
    <s v="Banda"/>
    <s v="Supriya"/>
    <s v="X"/>
    <s v="823800245"/>
    <s v="IGSI"/>
    <s v="P3"/>
    <s v="Tower 2"/>
    <x v="2"/>
    <s v="Dale Gentry"/>
    <s v="Lakshmi Radhakrishnakaimal"/>
    <s v="yp481834"/>
    <d v="2016-10-24T00:00:00"/>
    <m/>
    <s v="Banda Supriya/India/IBM"/>
    <s v="L"/>
    <s v="BAND6A"/>
    <s v="ADM"/>
    <s v="Supriya.Banda@sprint.com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619Y709"/>
    <s v="SN_01619Y"/>
    <s v="994660820"/>
    <s v="Bandyopadhyay"/>
    <s v="Dishari"/>
    <s v="X"/>
    <s v="823800045"/>
    <s v="IGSI"/>
    <s v="P3"/>
    <s v="Tower 2"/>
    <x v="5"/>
    <s v="Baseem Sayyed"/>
    <s v="Ajay Mukhopadhyay"/>
    <s v="ou326908"/>
    <d v="2016-06-20T00:00:00"/>
    <m/>
    <s v="Dishari Bandyopadhyay/India/IBM"/>
    <s v="H"/>
    <s v="BAND7A"/>
    <s v="ADM"/>
    <s v="Dishari.Bandyopadhyay@sprint.com"/>
    <s v="Senior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3705R709"/>
    <s v="SN_03705R"/>
    <s v="994113280"/>
    <s v="Bansal"/>
    <s v="Ashish"/>
    <s v="X"/>
    <s v="823769984"/>
    <s v="IGSI"/>
    <s v="P3"/>
    <s v="Tower 2"/>
    <x v="4"/>
    <s v="Todd Kadlac"/>
    <s v="Aniket Vaidya"/>
    <s v="rb473972"/>
    <d v="2015-02-12T00:00:00"/>
    <m/>
    <s v="Ashish Bansal10/India/IBM"/>
    <s v="H"/>
    <s v="BAND7B"/>
    <s v="ADM"/>
    <s v="Ashish.Bansal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KK0W709"/>
    <s v="SN_AVKK0W"/>
    <s v="994629732"/>
    <s v="Bapathu"/>
    <s v="Murali Krishna Reddy"/>
    <s v="X"/>
    <s v="823800062"/>
    <s v="IGSI"/>
    <s v="P3"/>
    <s v="Tower 2"/>
    <x v="1"/>
    <s v="Clint Cordry"/>
    <s v="Sudheer Kurelli"/>
    <s v="ot613887"/>
    <d v="2016-06-24T00:00:00"/>
    <m/>
    <s v="Murali Krishna Reddy Bapathu/India/Contr/IBM"/>
    <s v="H"/>
    <s v="CONT01"/>
    <s v="ADM"/>
    <s v="Muralikrishnareddy.Bapathu@sprint.com"/>
    <s v="Senior Configuration Manag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22454631"/>
    <s v="SN_122454"/>
    <s v="994447551"/>
    <s v="Barboza"/>
    <s v="Danieli"/>
    <s v="G"/>
    <s v="823769464"/>
    <s v="IGSB"/>
    <s v="P3"/>
    <s v="Tower 2"/>
    <x v="2"/>
    <s v="Mohan Kaushik"/>
    <s v="Kelsen Rodrigues"/>
    <s v="tm462263"/>
    <d v="2014-08-20T00:00:00"/>
    <m/>
    <s v="Danieli Cristina Godoy Barboza/Brazil/IBM"/>
    <s v="M"/>
    <s v="BAND6B"/>
    <s v="ADM"/>
    <s v="Danieli.Barboza@sprint.com"/>
    <s v="Mid-Level Application Administrator"/>
    <n v="44.5"/>
    <n v="44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.5"/>
    <n v="44.5"/>
    <n v="0"/>
    <n v="0"/>
    <s v="No"/>
  </r>
  <r>
    <s v="07580J709"/>
    <s v="SN_07580J"/>
    <s v="994884455"/>
    <s v="Barhate"/>
    <s v="Mohan"/>
    <s v="L"/>
    <s v="823800047"/>
    <s v="GR-I"/>
    <s v="P1"/>
    <s v="Tower 2"/>
    <x v="0"/>
    <s v="Kiran Padmakumar"/>
    <s v="Muqtar Syed"/>
    <s v="me115485"/>
    <d v="2016-06-20T00:00:00"/>
    <m/>
    <s v="Mohan L Barhate/India/IBM"/>
    <s v="H"/>
    <s v="BAND7B"/>
    <s v="ADM"/>
    <s v="Mohan.Barhate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8017709"/>
    <s v="SN_038017"/>
    <s v="999431145"/>
    <s v="Barik"/>
    <s v="Anushiya"/>
    <s v="X"/>
    <s v="823769779"/>
    <s v="IGSI"/>
    <s v="P3"/>
    <s v="Tower 2"/>
    <x v="5"/>
    <s v="Meredith Leach"/>
    <s v="Sajit Sridharan"/>
    <s v="pi324470"/>
    <d v="2014-12-15T00:00:00"/>
    <m/>
    <s v="Anushiya L Barik/India/IBM"/>
    <s v="H"/>
    <s v="BAND7A"/>
    <s v="ADM"/>
    <s v="Anushiya.Barik@sprint.com"/>
    <s v="Senior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34356631"/>
    <s v="SN_034356"/>
    <s v="994802208"/>
    <s v="Barnabe"/>
    <s v="Henrique"/>
    <s v=""/>
    <s v="823800262"/>
    <s v="IGSB"/>
    <s v="P3"/>
    <s v="Tower 2"/>
    <x v="5"/>
    <s v="Robert Wulfert"/>
    <s v="Roberto Basting"/>
    <s v="in871357"/>
    <d v="2016-11-08T00:00:00"/>
    <m/>
    <s v="Henrique De Paiva Barnabe/Brazil/IBM"/>
    <s v="M"/>
    <s v="BAND6B"/>
    <s v="ADM"/>
    <s v="Henrique.Barnabe@sprint.com"/>
    <s v="Senior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47398818"/>
    <s v="SN_147398"/>
    <s v="994734834"/>
    <s v="Barquin"/>
    <s v="Marvin Lloyd"/>
    <s v="D."/>
    <s v="823800817"/>
    <s v="IGSP"/>
    <s v="P3"/>
    <s v="Tower 2"/>
    <x v="5"/>
    <s v="Robert Wulfert"/>
    <s v="Hanika Fernandez"/>
    <s v="qz306643"/>
    <d v="2018-03-26T00:00:00"/>
    <m/>
    <s v="Marvin Lloyd Barquin/Philippines/IBM"/>
    <s v="M"/>
    <s v="BAND6B"/>
    <s v="ADM"/>
    <s v="Marvin.Barquin@sprint.com"/>
    <s v="Mid-Level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7627631"/>
    <s v="SN_097627"/>
    <s v="999785534"/>
    <s v="Barros"/>
    <s v="Marcelo"/>
    <s v="V"/>
    <s v="823764382"/>
    <s v="IGSB"/>
    <s v="P1"/>
    <s v="Tower 2"/>
    <x v="0"/>
    <s v="Kiran Padmakumar"/>
    <s v="Thiago Lucas"/>
    <s v="mvb4382"/>
    <d v="2005-10-31T00:00:00"/>
    <m/>
    <s v="Marcelo Vaz de Barros/Brazil/IBM"/>
    <s v="H"/>
    <s v="BAND8"/>
    <s v="ADM"/>
    <s v="Marcelo.V.Barros@sprint.com"/>
    <s v="Senior Lead Business Analys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C-R1DL897"/>
    <s v="SN_C-R1DL"/>
    <s v="994845848"/>
    <s v="Basnet"/>
    <s v="Sujata"/>
    <s v="X"/>
    <s v="823801244"/>
    <s v="SUB"/>
    <s v="SA3"/>
    <s v="Tower 2"/>
    <x v="1"/>
    <s v="Clint Cordry"/>
    <s v="James Staffieri"/>
    <s v="pn028414"/>
    <d v="2019-09-09T00:00:00"/>
    <m/>
    <s v="Sujata Basnet/US/Contr/IBM"/>
    <s v="H"/>
    <s v="CONT18"/>
    <s v="ADM"/>
    <s v="Sujata.Basnet@sprint.com"/>
    <s v="Mid-Level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0325631"/>
    <s v="SN_080325"/>
    <s v="994152284"/>
    <s v="Bassi"/>
    <s v="Hugo"/>
    <s v="M"/>
    <s v="823801142"/>
    <s v="IGSB"/>
    <s v="P1"/>
    <s v="Tower 2"/>
    <x v="0"/>
    <s v="Kiran Padmakumar"/>
    <s v="Thiago Lucas"/>
    <s v="xx227654"/>
    <d v="2019-05-29T00:00:00"/>
    <m/>
    <s v="Hugo Bassi/Brazil/IBM"/>
    <s v="L"/>
    <s v="BAND5"/>
    <s v="ADM"/>
    <s v="Hugo.Bassi@sprint.com"/>
    <s v="Junior Test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P101KL818"/>
    <s v="SN_P101KL"/>
    <s v="994710872"/>
    <s v="Bassig"/>
    <s v="Harold Dean"/>
    <s v="X."/>
    <s v="823801275"/>
    <s v="IGSP"/>
    <s v="P3"/>
    <s v="Tower 2"/>
    <x v="5"/>
    <s v="Meredith Leach"/>
    <s v="Lerma Bernal"/>
    <s v="wf224550"/>
    <d v="2019-10-28T00:00:00"/>
    <m/>
    <s v="Harold Dean Bassig/Philippines/IBM"/>
    <s v="H"/>
    <s v="BAND6B"/>
    <s v="ADM"/>
    <s v="Harolddean.Bassig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02996631"/>
    <s v="SN_102996"/>
    <s v="999628543"/>
    <s v="Basting"/>
    <s v="Roberto"/>
    <s v="J"/>
    <s v="823764767"/>
    <s v="IGSB"/>
    <s v="P1"/>
    <s v="Tower 2"/>
    <x v="3"/>
    <s v="Randy Schulze"/>
    <s v="Roberto Basting"/>
    <s v="rjb4767"/>
    <d v="2006-08-28T00:00:00"/>
    <m/>
    <s v="Roberto Basting Junior/Brazil/IBM"/>
    <s v="H"/>
    <s v="BAND8"/>
    <s v="ADM"/>
    <s v="Roberto.J.Basting@sprint.com"/>
    <s v="Senior Delivery Manag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8031B631"/>
    <s v="SN_08031B"/>
    <s v="994522722"/>
    <s v="Bastos"/>
    <s v="Adriano"/>
    <s v="O"/>
    <s v="823801179"/>
    <s v="IGSB"/>
    <s v="P3"/>
    <s v="Tower 2"/>
    <x v="5"/>
    <s v="Baseem Sayyed"/>
    <s v="Carlos Monteiro"/>
    <s v="tq570802"/>
    <d v="2019-06-24T00:00:00"/>
    <m/>
    <s v="Adriano Bastos1/Brazil/IBM"/>
    <s v="L"/>
    <s v="BAND5"/>
    <s v="ADM"/>
    <s v="Adriano.Bastos@sprint.com"/>
    <s v="Junior Production Support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015073631"/>
    <s v="SN_015073"/>
    <s v="994353820"/>
    <s v="Bastos"/>
    <s v="Andressa"/>
    <s v="R"/>
    <s v="823800010"/>
    <s v="IGSB"/>
    <s v="P3"/>
    <s v="Tower 2"/>
    <x v="6"/>
    <s v="Asif Islam"/>
    <s v="Marcos Gialdi"/>
    <s v="sb827656"/>
    <d v="2016-06-06T00:00:00"/>
    <m/>
    <s v="Andressa Rocha Miranda Bastos/Brazil/IBM"/>
    <s v="M"/>
    <s v="BAND6A"/>
    <s v="ADM"/>
    <s v="Andressa.Basto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9E818"/>
    <s v="SN_P1019E"/>
    <s v="994011493"/>
    <s v="Batang"/>
    <s v="Ma. Rhea Jesusa"/>
    <s v="X."/>
    <s v="823801051"/>
    <s v="IGSP"/>
    <s v="P3"/>
    <s v="Tower 2"/>
    <x v="2"/>
    <s v="Dale Gentry"/>
    <s v="William Navarro"/>
    <s v="qd336085"/>
    <d v="2019-01-21T00:00:00"/>
    <m/>
    <s v="Ma Rhea Jesusa Batang/Philippines/IBM"/>
    <s v="L"/>
    <s v="BAND6A"/>
    <s v="ADM"/>
    <s v="Rhea.Batang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079Z709"/>
    <s v="SN_01079Z"/>
    <s v="994900904"/>
    <s v="Batchu"/>
    <s v="Anjani"/>
    <s v="X"/>
    <s v="823769484"/>
    <s v="IGSI"/>
    <s v="P3"/>
    <s v="Tower 2"/>
    <x v="1"/>
    <s v="Clint Cordry"/>
    <s v="Sunil Brahma"/>
    <s v="lb194645"/>
    <d v="2014-09-08T00:00:00"/>
    <m/>
    <s v="Anjani Batchu/India/IBM"/>
    <s v="M"/>
    <s v="BAND6B"/>
    <s v="ADM"/>
    <s v="Anjani.Batchu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4578631"/>
    <s v="SN_044578"/>
    <s v="994002924"/>
    <s v="Batista"/>
    <s v="Nathalia"/>
    <s v="R"/>
    <s v="823800360"/>
    <s v="IGSB"/>
    <s v="P3"/>
    <s v="Tower 2"/>
    <x v="6"/>
    <s v="Asif Islam"/>
    <s v="Selma Sabiao"/>
    <s v="og432132"/>
    <d v="2017-02-21T00:00:00"/>
    <m/>
    <s v="Nathalia Alves Rocha Batista/Brazil/IBM"/>
    <s v="M"/>
    <s v="BAND6A"/>
    <s v="ADM"/>
    <s v="Nathalia.Batista@sprint.com"/>
    <s v="Mid-Level Business Analys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47921818"/>
    <s v="SN_147921"/>
    <s v="994450204"/>
    <s v="Bautista"/>
    <s v="Jose Emmanuelle"/>
    <s v="F"/>
    <s v="823800359"/>
    <s v="IGSP"/>
    <s v="P3"/>
    <s v="Tower 2"/>
    <x v="6"/>
    <s v="Asif Islam"/>
    <s v="Wilfredo Dizon"/>
    <s v="jt000138"/>
    <d v="2017-02-20T00:00:00"/>
    <m/>
    <s v="Jose Emmanuelle Bautista/Philippines/IBM"/>
    <s v="M"/>
    <s v="BAND6B"/>
    <s v="ADM"/>
    <s v="Joseemmanuelle.Bautist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2830818"/>
    <s v="SN_112830"/>
    <s v="994488987"/>
    <s v="Bayani"/>
    <s v="Ma. Celestia"/>
    <s v="X"/>
    <s v="823767649"/>
    <s v="IGSP"/>
    <s v="P1"/>
    <s v="Tower 2"/>
    <x v="3"/>
    <s v="Randy Schulze"/>
    <s v="Arrian Ordonez"/>
    <s v="pk114907"/>
    <d v="2011-03-17T00:00:00"/>
    <m/>
    <s v="Ma. Celestia Bayani/Philippines/IBM"/>
    <s v="H"/>
    <s v="BAND7A"/>
    <s v="ADM"/>
    <s v="MaCelestia.Bayani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8Q818"/>
    <s v="SN_P1008Q"/>
    <s v="994046522"/>
    <s v="Baylon"/>
    <s v="Ricardo Jr"/>
    <s v=""/>
    <s v="823770119"/>
    <s v="IGSP"/>
    <s v="P3"/>
    <s v="Tower 2"/>
    <x v="2"/>
    <s v="Dale Gentry"/>
    <s v="William Navarro"/>
    <s v="gq360959"/>
    <d v="2015-04-28T00:00:00"/>
    <m/>
    <s v="Ricardo Jr Baylon/Philippines/IBM"/>
    <s v="H"/>
    <s v="BAND8"/>
    <s v="ADM"/>
    <s v="Ricardo.Baylo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732818"/>
    <s v="SN_136732"/>
    <s v="994360282"/>
    <s v="Bayutas"/>
    <s v="Pauline Rea"/>
    <s v="D"/>
    <s v="823769125"/>
    <s v="IGSP"/>
    <s v="P1"/>
    <s v="Tower 2"/>
    <x v="3"/>
    <s v="Randy Schulze"/>
    <s v="Arrian Ordonez"/>
    <s v="ri397169"/>
    <d v="2013-12-23T00:00:00"/>
    <m/>
    <s v="Pauline Rea D Bayutas/Philippines/IBM"/>
    <s v="M"/>
    <s v="BAND6B"/>
    <s v="ADM"/>
    <s v="Paulinerea.Bayutas@sprint.com"/>
    <s v="Senior Production Support"/>
    <s v="0"/>
    <n v="40"/>
    <n v="-40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0"/>
    <n v="0"/>
    <n v="-40"/>
    <s v="Yes"/>
  </r>
  <r>
    <s v="03972H709"/>
    <s v="SN_03972H"/>
    <s v="994612264"/>
    <s v="BC"/>
    <s v="Usha"/>
    <s v="X"/>
    <s v="823800980"/>
    <s v="IGSI"/>
    <s v="P3"/>
    <s v="Tower 2"/>
    <x v="5"/>
    <s v="Baseem Sayyed"/>
    <s v="Aniket Vaidya"/>
    <s v="oq342685"/>
    <d v="2018-10-30T00:00:00"/>
    <m/>
    <s v="Usha Bc/India/IBM"/>
    <s v="M"/>
    <s v="BAND6B"/>
    <s v="ADM"/>
    <s v="Usha.Bc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28004781"/>
    <s v="SN_028004"/>
    <s v="994756849"/>
    <s v="Becerril Peredo"/>
    <s v="Lourdes"/>
    <s v=""/>
    <s v="0000P1090"/>
    <s v="IGSM"/>
    <s v="P3"/>
    <s v="Tower 2"/>
    <x v="3"/>
    <s v="Greg Toon"/>
    <s v="Norma Elizabeth Palomino Zavala"/>
    <s v="dp416177"/>
    <d v="2004-09-16T00:00:00"/>
    <m/>
    <s v="Lourdes Becerril/Mexico/Contr/IBM"/>
    <s v="H"/>
    <s v="BAND7A"/>
    <s v="IVR"/>
    <s v="Lourdes.Becerril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12105631"/>
    <s v="SN_112105"/>
    <s v="999404213"/>
    <s v="Becker"/>
    <s v="Dioney"/>
    <s v="Fernando"/>
    <s v="823765713"/>
    <s v="IGSB"/>
    <s v="P1"/>
    <s v="Tower 2"/>
    <x v="0"/>
    <s v="Kiran Padmakumar"/>
    <s v="Thiago Lucas"/>
    <s v="di404213"/>
    <d v="2016-09-21T00:00:00"/>
    <m/>
    <s v="Dioney Fernando Becker/Brazil/IBM"/>
    <s v="H"/>
    <s v="BAND7A"/>
    <s v="ADM"/>
    <s v="Dioney.Becker@sprint.com"/>
    <s v="Senior Developer"/>
    <n v="46.5"/>
    <n v="46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.5"/>
    <n v="46.5"/>
    <n v="0"/>
    <n v="0"/>
    <s v="No"/>
  </r>
  <r>
    <s v="04095V709"/>
    <s v="SN_04095V"/>
    <s v="994740972"/>
    <s v="Bedariya"/>
    <s v="Kusum"/>
    <s v="X"/>
    <s v="823801289"/>
    <s v="IGSI"/>
    <s v="P3"/>
    <s v="Tower 2"/>
    <x v="2"/>
    <s v="Dale Gentry"/>
    <s v="Lakshmi Radhakrishnakaimal"/>
    <s v="ow925982"/>
    <d v="2019-11-04T00:00:00"/>
    <m/>
    <s v="Kusum 111/India/IBM"/>
    <s v="M"/>
    <s v="BAND6B"/>
    <s v="ADM"/>
    <s v="Kusum.Bedariy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078D709"/>
    <s v="SN_07078D"/>
    <s v="994764285"/>
    <s v="Beere"/>
    <s v="Thejovathi"/>
    <s v="X"/>
    <s v="823768878"/>
    <s v="IGSI"/>
    <s v="P3"/>
    <s v="Tower 2"/>
    <x v="5"/>
    <s v="Meredith Leach"/>
    <s v="Sajit Sridharan"/>
    <s v="rs414270"/>
    <d v="2013-08-12T00:00:00"/>
    <m/>
    <s v="Thejovathi Beere/India/IBM"/>
    <s v="H"/>
    <s v="BAND7A"/>
    <s v="ADM"/>
    <s v="Thejovathi.Beere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9390709"/>
    <s v="SN_099390"/>
    <s v="994061055"/>
    <s v="Behera"/>
    <s v="Gyana"/>
    <s v="RANJAN"/>
    <s v="823768008"/>
    <s v="IGSI"/>
    <s v="P3"/>
    <s v="Tower 2"/>
    <x v="4"/>
    <s v="Todd Kadlac"/>
    <s v="Pichaimani Balasubramanian"/>
    <s v="ta369495"/>
    <d v="2011-08-22T00:00:00"/>
    <m/>
    <s v="Gyana Behera/India/IBM"/>
    <s v="H"/>
    <s v="BAND7A"/>
    <s v="ADM"/>
    <s v="Gyana.Behera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397L709"/>
    <s v="SN_04397L"/>
    <s v="994216018"/>
    <s v="Bejawada"/>
    <s v="Suresh"/>
    <s v="KUMAR"/>
    <s v="823770075"/>
    <s v="IGSI"/>
    <s v="P1"/>
    <s v="Tower 2"/>
    <x v="0"/>
    <s v="Kiran Padmakumar"/>
    <s v="Muqtar Syed"/>
    <s v="sp293212"/>
    <d v="2015-04-09T00:00:00"/>
    <m/>
    <s v="Suresh Bejawada/India/IBM"/>
    <s v="H"/>
    <s v="BAND7B"/>
    <s v="ADM"/>
    <s v="Suresh.Bejawada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P1001Q818"/>
    <s v="SN_P1001Q"/>
    <s v="994520285"/>
    <s v="Bejedor"/>
    <s v="JP"/>
    <s v="B."/>
    <s v="823800585"/>
    <s v="IGSP"/>
    <s v="P3"/>
    <s v="Tower 2"/>
    <x v="6"/>
    <s v="Asif Islam"/>
    <s v="Wilfredo Dizon"/>
    <s v="ki655937"/>
    <d v="2017-08-07T00:00:00"/>
    <m/>
    <s v="Jp Bejedor/Philippines/IBM"/>
    <s v="H"/>
    <s v="BAND7A"/>
    <s v="ADM"/>
    <s v="Jp.Bedejor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3618631"/>
    <s v="SN_003618"/>
    <s v="994816733"/>
    <s v="Benassi"/>
    <s v="Gabriel"/>
    <s v="Z"/>
    <s v="823799897"/>
    <s v="IGSB"/>
    <s v="P3"/>
    <s v="Tower 2"/>
    <x v="6"/>
    <s v="Asif Islam"/>
    <s v="Marcelo Scarazzatti"/>
    <s v="dg251190"/>
    <d v="2016-03-21T00:00:00"/>
    <m/>
    <s v="Gabriel Zitelli Benassi/Brazil/IBM"/>
    <s v="M"/>
    <s v="BAND6A"/>
    <s v="ADM"/>
    <s v="Gabriel.Benassi@sprint.com"/>
    <s v="Mid-Level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1652Q709"/>
    <s v="SN_01652Q"/>
    <s v="994521781"/>
    <s v="Bendalam"/>
    <s v="Rajeswari"/>
    <s v="X"/>
    <s v="823769750"/>
    <s v="IGSI"/>
    <s v="P3"/>
    <s v="Tower 2"/>
    <x v="5"/>
    <s v="Baseem Sayyed"/>
    <s v="Aniket Vaidya"/>
    <s v="uk658302"/>
    <d v="2014-12-03T00:00:00"/>
    <m/>
    <s v="Rajeswari Bendalam/India/IBM"/>
    <s v="M"/>
    <s v="BAND6A"/>
    <s v="ADM"/>
    <s v="Rajeswari.Bendalam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8065818"/>
    <s v="SN_148065"/>
    <s v="994961768"/>
    <s v="Benedicto"/>
    <s v="Bernie"/>
    <s v="X"/>
    <s v="823769643"/>
    <s v="IGSP"/>
    <s v="P3"/>
    <s v="Tower 2"/>
    <x v="4"/>
    <s v="Todd Kadlac"/>
    <s v="William Navarro"/>
    <s v="xp903920"/>
    <d v="2014-10-20T00:00:00"/>
    <m/>
    <s v="Bernie Benedicto/Philippines/IBM"/>
    <s v="H"/>
    <s v="BAND7A"/>
    <s v="ADM"/>
    <s v="Bernie.Benedicto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A9818"/>
    <s v="SN_P101A9"/>
    <s v="994049378"/>
    <s v="Benedicto"/>
    <s v="Gabrielle Raffael"/>
    <s v="X."/>
    <s v="823801031"/>
    <s v="IGSP"/>
    <s v="P3"/>
    <s v="Tower 2"/>
    <x v="5"/>
    <s v="Meredith Leach"/>
    <s v="Lerma Bernal"/>
    <s v="jz868510"/>
    <d v="2019-01-02T00:00:00"/>
    <m/>
    <s v="Gabrielle Raffael Benedicto/Philippines/IBM"/>
    <s v="H"/>
    <s v="BAND7A"/>
    <s v="ADM"/>
    <s v="Gabrielle.Benedict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C199631"/>
    <s v="SN_LVC199"/>
    <s v="994355687"/>
    <s v="Benedini"/>
    <s v="Vinicius"/>
    <s v="L"/>
    <s v="823767913"/>
    <s v="IGSB"/>
    <s v="P1"/>
    <s v="Tower 2"/>
    <x v="3"/>
    <s v="Randy Schulze"/>
    <s v="Roberto Basting"/>
    <s v="zu131696"/>
    <d v="2011-06-27T00:00:00"/>
    <m/>
    <s v="Vinicius Lontro Benedini/Brazil/Contr/IBM"/>
    <s v="H"/>
    <s v="CONT12"/>
    <s v="ADM"/>
    <s v="Vinicius.Benedini@sprint.com"/>
    <s v="Senior Production Support"/>
    <n v="46"/>
    <n v="45"/>
    <n v="1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5"/>
    <n v="1"/>
    <n v="0"/>
    <s v="Yes"/>
  </r>
  <r>
    <s v="P100WC818"/>
    <s v="SN_P100WC"/>
    <s v="994065618"/>
    <s v="Benig"/>
    <s v="Renwald"/>
    <s v="C."/>
    <s v="823800549"/>
    <s v="IGSP"/>
    <s v="P3"/>
    <s v="Tower 2"/>
    <x v="5"/>
    <s v="Meredith Leach"/>
    <s v="Lerma Bernal"/>
    <s v="ke622346"/>
    <d v="2017-07-10T00:00:00"/>
    <m/>
    <s v="Renwald Benig/Philippines/IBM"/>
    <s v="L"/>
    <s v="BAND6A"/>
    <s v="ADM"/>
    <s v="Renwald.Benig@sprint.com"/>
    <s v="Junior Production Support"/>
    <n v="34"/>
    <n v="3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4"/>
    <n v="34"/>
    <n v="0"/>
    <n v="0"/>
    <s v="No"/>
  </r>
  <r>
    <s v="00147Q709"/>
    <s v="SN_00147Q"/>
    <s v="994526290"/>
    <s v="Berala"/>
    <s v="Swetha"/>
    <s v="X"/>
    <s v="823769297"/>
    <s v="IGSI"/>
    <s v="P1"/>
    <s v="Tower 2"/>
    <x v="0"/>
    <s v="Kiran Padmakumar"/>
    <s v="Muqtar Syed"/>
    <s v="di706497"/>
    <d v="2014-05-19T00:00:00"/>
    <m/>
    <s v="Berala V Swetha/India/IBM"/>
    <s v="M"/>
    <s v="BAND6B"/>
    <s v="ADM"/>
    <s v="Swetha.Berala@sprint.com"/>
    <s v="Mid-Level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P00088818"/>
    <s v="SN_P00088"/>
    <s v="999456328"/>
    <s v="Bernadas"/>
    <s v="Mary Rose"/>
    <s v="P"/>
    <s v="823769951"/>
    <s v="IGSP"/>
    <s v="P3"/>
    <s v="Tower 2"/>
    <x v="1"/>
    <s v="Clint Cordry"/>
    <s v="Wilfredo Dizon"/>
    <s v="on345503"/>
    <d v="2015-01-30T00:00:00"/>
    <m/>
    <s v="Mary Rose Bernadas/Philippines/IBM"/>
    <s v="H"/>
    <s v="BAND6B"/>
    <s v="ADM"/>
    <s v="Maryrose.Bernadas@sprint.com"/>
    <s v="Senior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147204818"/>
    <s v="SN_147204"/>
    <s v="994661255"/>
    <s v="Bernal"/>
    <s v="Lerma"/>
    <s v="R"/>
    <s v="823769313"/>
    <s v="IGSP"/>
    <s v="P3"/>
    <s v="Tower 2"/>
    <x v="5"/>
    <s v="Meredith Leach"/>
    <s v="Lerma Bernal"/>
    <s v="xl440984"/>
    <d v="2014-05-26T00:00:00"/>
    <m/>
    <s v="Lerma R Bernal/Philippines/IBM"/>
    <s v="H"/>
    <s v="BAND7B"/>
    <s v="ADM"/>
    <s v="Lerma.Bernal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8068818"/>
    <s v="SN_148068"/>
    <s v="999405787"/>
    <s v="Bernales"/>
    <s v="Rodel"/>
    <s v="X"/>
    <s v="823769930"/>
    <s v="IGSP"/>
    <s v="P3"/>
    <s v="Tower 2"/>
    <x v="5"/>
    <s v="Robert Wulfert"/>
    <s v="Hanika Fernandez"/>
    <s v="oq740122"/>
    <d v="2014-12-01T00:00:00"/>
    <m/>
    <s v="Rodel Bernales/Philippines/IBM"/>
    <s v="H"/>
    <s v="BAND7A"/>
    <s v="ADM"/>
    <s v="Rodel.Bernale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649631"/>
    <s v="SN_123649"/>
    <s v="999415570"/>
    <s v="Beyruth"/>
    <s v="Gil"/>
    <s v="X"/>
    <s v="823769793"/>
    <s v="IGSB"/>
    <s v="P3"/>
    <s v="Tower 2"/>
    <x v="3"/>
    <s v="Randy Schulze"/>
    <s v="Thiago Lucas"/>
    <s v="nf389698"/>
    <d v="2014-12-22T00:00:00"/>
    <m/>
    <s v="Gil Beyruth/Brazil/IBM"/>
    <s v="H"/>
    <s v="BAND7A"/>
    <s v="ADM"/>
    <s v="Gil.Beyruth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537O709"/>
    <s v="SN_04537O"/>
    <s v="994494686"/>
    <s v="Bhamore"/>
    <s v="Abhinesh"/>
    <s v="K"/>
    <s v="823801139"/>
    <s v="GR-I"/>
    <s v="SA3"/>
    <s v="Tower 2"/>
    <x v="2"/>
    <s v="Mohan Kaushik"/>
    <s v="Saswat Mishra"/>
    <s v="jy074456"/>
    <d v="2019-05-28T00:00:00"/>
    <m/>
    <s v="Abhinesh Bhamore/India/IBM"/>
    <s v="H"/>
    <s v="BAND6B"/>
    <s v="ADM"/>
    <s v="Abhinesh.Bhamore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57B2709"/>
    <s v="SN_0057B2"/>
    <s v="994493559"/>
    <s v="Bhat"/>
    <s v="Vikaram"/>
    <s v="X"/>
    <s v="823799927"/>
    <s v="IGSI"/>
    <s v="P3"/>
    <s v="Tower 2"/>
    <x v="4"/>
    <s v="Todd Kadlac"/>
    <s v="Pichaimani Balasubramanian"/>
    <s v="pm026155"/>
    <d v="2016-04-27T00:00:00"/>
    <m/>
    <s v="Vikram Bhat/India/IBM"/>
    <s v="H"/>
    <s v="BAND7A"/>
    <s v="ADM"/>
    <s v="Vikram.Bhat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2287709"/>
    <s v="SN_002287"/>
    <s v="994806981"/>
    <s v="Bhatnagar"/>
    <s v="Punit"/>
    <s v="R"/>
    <s v="823800692"/>
    <s v="IGSI"/>
    <s v="P1"/>
    <s v="Tower 2"/>
    <x v="3"/>
    <s v="Randy Schulze"/>
    <s v="Muqtar Syed"/>
    <s v="dl257509"/>
    <d v="2017-10-30T00:00:00"/>
    <m/>
    <s v="Punit R Bhatnagar/India/IBM"/>
    <s v="H"/>
    <s v="BAND7A"/>
    <s v="ADM"/>
    <s v="Punit.Bhatnagar@sprint.com"/>
    <s v="Senior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7403J709"/>
    <s v="SN_07403J"/>
    <s v="994036792"/>
    <s v="Bhawalkar"/>
    <s v="Shraddha"/>
    <s v="X"/>
    <s v="823769065"/>
    <s v="IGSI"/>
    <s v="P3"/>
    <s v="Tower 2"/>
    <x v="5"/>
    <s v="Robert Wulfert"/>
    <s v="Sajit Sridharan"/>
    <s v="mq440214"/>
    <d v="2013-11-13T00:00:00"/>
    <m/>
    <s v="Shraddha Bhawalkar/India/IBM"/>
    <s v="M"/>
    <s v="BAND6B"/>
    <s v="ADM"/>
    <s v="Shraddha.Bhawalkar@sprint.com"/>
    <s v="Senior Application Administrato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0069Y709"/>
    <s v="SN_00069Y"/>
    <s v="994219363"/>
    <s v="Bheemireddy"/>
    <s v="Prasanna"/>
    <s v="X"/>
    <s v="823800091"/>
    <s v="IGSI"/>
    <s v="P3"/>
    <s v="Tower 2"/>
    <x v="5"/>
    <s v="Meredith Leach"/>
    <s v="Sajit Sridharan"/>
    <s v="op649452"/>
    <d v="2016-07-19T00:00:00"/>
    <m/>
    <s v="Prasanna Bh/India/IBM"/>
    <s v="H"/>
    <s v="BAND7A"/>
    <s v="ADM"/>
    <s v="Prasanna.Bheemireddy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3841Z709"/>
    <s v="SN_03841Z"/>
    <s v="994634979"/>
    <s v="Bhise"/>
    <s v="Vijay"/>
    <s v="Kashinath"/>
    <s v="823800318"/>
    <s v="IGSI"/>
    <s v="P3"/>
    <s v="Tower 2"/>
    <x v="6"/>
    <s v="Asif Islam"/>
    <s v="Udaya Rao"/>
    <s v="rr754914"/>
    <d v="2017-01-03T00:00:00"/>
    <m/>
    <s v="Vijay K Bhise04/India/IBM"/>
    <s v="H"/>
    <s v="BAND7A"/>
    <s v="ADM"/>
    <s v="Vijay.Bhise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110S709"/>
    <s v="SN_01110S"/>
    <s v="994117768"/>
    <s v="Bhor"/>
    <s v="Milind"/>
    <s v="X"/>
    <s v="823767886"/>
    <s v="GR-I"/>
    <s v="P1"/>
    <s v="Tower 2"/>
    <x v="2"/>
    <s v="Dale Gentry"/>
    <s v="Lakshmi Radhakrishnakaimal"/>
    <s v="cy962536"/>
    <d v="2011-06-20T00:00:00"/>
    <m/>
    <s v="Milind Bhor2/India/IBM"/>
    <s v="H"/>
    <s v="BAND7A"/>
    <s v="ADM"/>
    <s v="Milind.Bho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3C6709"/>
    <s v="SN_0003C6"/>
    <s v="994995950"/>
    <s v="Bhujbal"/>
    <s v="Harshada"/>
    <s v="X"/>
    <s v="823801001"/>
    <s v="IGSI"/>
    <s v="P3"/>
    <s v="Tower 2"/>
    <x v="2"/>
    <s v="Mohan Kaushik"/>
    <s v="Saswat Mishra"/>
    <s v="fo411029"/>
    <d v="2018-11-30T00:00:00"/>
    <m/>
    <s v="Harshada Bhujbal/India/IBM"/>
    <s v="H"/>
    <s v="BAND7A"/>
    <s v="ADM"/>
    <s v="Harshada.Bhujbal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223B709"/>
    <s v="SN_03223B"/>
    <s v="994983721"/>
    <s v="Bhuyan"/>
    <s v="Sabyasachi"/>
    <s v="X"/>
    <s v="823801316"/>
    <s v="IGSI"/>
    <s v="P3"/>
    <s v="Tower 2"/>
    <x v="6"/>
    <s v="Asif Islam"/>
    <s v="Udaya Rao"/>
    <s v="vv895921"/>
    <d v="2020-01-08T00:00:00"/>
    <m/>
    <s v="Sabyasachi Bhuyan1/India/IBM"/>
    <s v="H"/>
    <s v="BAND6B"/>
    <s v="ADM"/>
    <s v="Sabyasachi.Bhuyan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8824631"/>
    <s v="SN_078824"/>
    <s v="994346024"/>
    <s v="Bianchini"/>
    <s v="Renan"/>
    <s v="L"/>
    <s v="823801018"/>
    <s v="IGSB"/>
    <s v="P1"/>
    <s v="Tower 2"/>
    <x v="0"/>
    <s v="Kiran Padmakumar"/>
    <s v="Thiago Lucas"/>
    <s v="vu231474"/>
    <d v="2018-12-18T00:00:00"/>
    <m/>
    <s v="Renan Luis Bianchini1/Brazil/IBM"/>
    <s v="L"/>
    <s v="BAND5"/>
    <s v="ADM"/>
    <s v="Renan.Bianchini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5720631"/>
    <s v="SN_115720"/>
    <s v="994468715"/>
    <s v="Bilatto"/>
    <s v="Fabio"/>
    <s v="H"/>
    <s v="823765954"/>
    <s v="IGSB"/>
    <s v="P3"/>
    <s v="Tower 2"/>
    <x v="5"/>
    <s v="Robert Wulfert"/>
    <s v="Roberto Basting"/>
    <s v="cb469896"/>
    <d v="2008-05-19T00:00:00"/>
    <m/>
    <s v="Fabio Henrique Bilatto/Brazil/IBM"/>
    <s v="H"/>
    <s v="BAND7B"/>
    <s v="ADM"/>
    <s v="Fabio.Bilatt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833M709"/>
    <s v="SN_02833M"/>
    <s v="994919959"/>
    <s v="Billakanti"/>
    <s v="Suresh"/>
    <s v="X"/>
    <s v="823769971"/>
    <s v="IGSI"/>
    <s v="P3"/>
    <s v="Tower 2"/>
    <x v="2"/>
    <s v="Mohan Kaushik"/>
    <s v="Saswat Mishra"/>
    <s v="ad518660"/>
    <d v="2015-02-09T00:00:00"/>
    <m/>
    <s v="Suresh Billakanti/India/IBM"/>
    <s v="M"/>
    <s v="BAND6B"/>
    <s v="ADM"/>
    <s v="Suresh.Billakanti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10Y709"/>
    <s v="SN_00010Y"/>
    <s v="994667295"/>
    <s v="Bindu"/>
    <s v="Hima"/>
    <s v="X"/>
    <s v="823800952"/>
    <s v="IGSI"/>
    <s v="P1"/>
    <s v="Tower 2"/>
    <x v="0"/>
    <s v="Kiran Padmakumar"/>
    <s v="Muqtar Syed"/>
    <s v="ky236028"/>
    <d v="2018-09-19T00:00:00"/>
    <m/>
    <s v="Hima Bindu Thimmasamudram47/India/IBM"/>
    <s v="L"/>
    <s v="BAND6A"/>
    <s v="ADM"/>
    <s v="Hima.Bindu@sprint.com"/>
    <s v="Ju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0697631"/>
    <s v="SN_110697"/>
    <s v="999695122"/>
    <s v="Bismara"/>
    <s v="Andre"/>
    <s v="S"/>
    <s v="823764709"/>
    <s v="IGSB"/>
    <s v="P3"/>
    <s v="Tower 2"/>
    <x v="5"/>
    <s v="Robert Wulfert"/>
    <s v="Roberto Basting"/>
    <s v="alb4709"/>
    <d v="2006-07-31T00:00:00"/>
    <m/>
    <s v="Andre Luiz Sorci Bismara/Brazil/IBM"/>
    <s v="H"/>
    <s v="BAND6B"/>
    <s v="ADM"/>
    <s v="Andre.L.Bismara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965818"/>
    <s v="SN_C18965"/>
    <s v="994400531"/>
    <s v="Bisnar"/>
    <s v="Mary Jane"/>
    <s v="X."/>
    <s v="823801173"/>
    <s v="IGSP"/>
    <s v="P3"/>
    <s v="Tower 2"/>
    <x v="2"/>
    <s v="Dale Gentry"/>
    <s v="William Navarro"/>
    <s v=""/>
    <d v="2019-06-17T00:00:00"/>
    <m/>
    <s v="Mary Jane Bisnar/Philippines/Contr/IBM"/>
    <s v="H"/>
    <s v="CONT01"/>
    <s v="ADM"/>
    <s v="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395602709"/>
    <s v="SN_395602"/>
    <s v="994127450"/>
    <s v="Bojja"/>
    <s v="Sudheer"/>
    <s v="B"/>
    <s v="823768944"/>
    <s v="GR-I"/>
    <s v="SA3"/>
    <s v="Tower 2"/>
    <x v="5"/>
    <s v="Robert Wulfert"/>
    <s v="Sajit Sridharan"/>
    <s v="xk314905"/>
    <d v="2013-09-02T00:00:00"/>
    <m/>
    <s v="Sudheer B Bojja/India/IBM"/>
    <s v="H"/>
    <s v="BAND7B"/>
    <s v="ADM"/>
    <s v="Sudheer.Bojj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737U709"/>
    <s v="SN_06737U"/>
    <s v="994634721"/>
    <s v="Bokka"/>
    <s v="Sairama"/>
    <s v="X"/>
    <s v="823800206"/>
    <s v="IGSI"/>
    <s v="P3"/>
    <s v="Tower 2"/>
    <x v="2"/>
    <s v="Dale Gentry"/>
    <s v="Lakshmi Radhakrishnakaimal"/>
    <s v="ju736466"/>
    <d v="2016-09-26T00:00:00"/>
    <m/>
    <s v="Sairama S Bokka/India/IBM"/>
    <s v="H"/>
    <s v="BAND7A"/>
    <s v="ADM"/>
    <s v="Sairama.Bokk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660818"/>
    <s v="SN_C18660"/>
    <s v="994012298"/>
    <s v="Bolano"/>
    <s v="Joshua Judiel"/>
    <s v="R."/>
    <s v="823800473"/>
    <s v="IGSP"/>
    <s v="P3"/>
    <s v="Tower 2"/>
    <x v="7"/>
    <s v="Heather Westerfield"/>
    <s v="Arrian Ordonez"/>
    <s v="km967761"/>
    <d v="2017-05-15T00:00:00"/>
    <m/>
    <s v="Joshua Bolano/Philippines/Contr/IBM"/>
    <s v="M"/>
    <s v="CONT12"/>
    <s v="ADM"/>
    <s v="Joshuajudiel.Bolano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659130709"/>
    <s v="SN_659130"/>
    <s v="994555211"/>
    <s v="Bombhore"/>
    <s v="Pavan"/>
    <s v="K"/>
    <s v="823800443"/>
    <s v="GR-I"/>
    <s v="P1"/>
    <s v="Tower 2"/>
    <x v="0"/>
    <s v="Kiran Padmakumar"/>
    <s v="Muqtar Syed"/>
    <s v="kj840126"/>
    <d v="2017-05-01T00:00:00"/>
    <m/>
    <s v="Pavan K Bombhore/India/IBM"/>
    <s v="H"/>
    <s v="BAND7B"/>
    <s v="ADM"/>
    <s v="Pavan.Bombhore@sprint.com"/>
    <s v="Senior Lead Business Analyst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0115E709"/>
    <s v="SN_00115E"/>
    <s v="994268236"/>
    <s v="Bommala"/>
    <s v="Parimala"/>
    <s v="X"/>
    <s v="823800419"/>
    <s v="GR-I"/>
    <s v="SA3"/>
    <s v="Tower 2"/>
    <x v="2"/>
    <s v="Mohan Kaushik"/>
    <s v="Saswat Mishra"/>
    <s v="vk861276"/>
    <d v="2017-04-11T00:00:00"/>
    <m/>
    <s v="Parimala Bommala/India/IBM"/>
    <s v="H"/>
    <s v="BAND6B"/>
    <s v="ADM"/>
    <s v="Parimala.Bommal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AZ818"/>
    <s v="SN_P101AZ"/>
    <s v="994076997"/>
    <s v="Bondad"/>
    <s v="Rachelle"/>
    <s v="X."/>
    <s v="823801157"/>
    <s v="IGSP"/>
    <s v="P3"/>
    <s v="Tower 2"/>
    <x v="6"/>
    <s v="Asif Islam"/>
    <s v="Wilfredo Dizon"/>
    <s v="ch835527"/>
    <d v="2019-06-07T00:00:00"/>
    <m/>
    <s v="Rachelle Bondad/Philippines/IBM"/>
    <s v="M"/>
    <s v="BAND6B"/>
    <s v="ADM"/>
    <s v="Rachelle.Bondad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0589631"/>
    <s v="SN_000589"/>
    <s v="994447932"/>
    <s v="Borelli"/>
    <s v="Alexandre"/>
    <s v="R"/>
    <s v="823801249"/>
    <s v="IGSB"/>
    <s v="P3"/>
    <s v="Tower 2"/>
    <x v="3"/>
    <s v="Greg Toon"/>
    <s v="Kelsen Rodrigues"/>
    <s v="rd963785"/>
    <d v="2019-09-10T00:00:00"/>
    <m/>
    <s v="Alexandre Borelli/Brazil/IBM"/>
    <s v="H"/>
    <s v="BAND6B"/>
    <s v="IVR"/>
    <s v="Alexandre.Borelli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596631"/>
    <s v="SN_123596"/>
    <s v="994696947"/>
    <s v="Bottura"/>
    <s v="Natalia"/>
    <s v="R"/>
    <s v="823769619"/>
    <s v="IGSB"/>
    <s v="P3"/>
    <s v="Tower 2"/>
    <x v="1"/>
    <s v="Clint Cordry"/>
    <s v="Marcelo Scarazzatti"/>
    <s v="uy181341"/>
    <d v="2014-10-13T00:00:00"/>
    <m/>
    <s v="Natalia Bottura/Brazil/IBM"/>
    <s v="H"/>
    <s v="BAND6A"/>
    <s v="ADM"/>
    <s v="Natalia.Bottura@sprint.com"/>
    <s v="Se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56957631"/>
    <s v="SN_056957"/>
    <s v="994279607"/>
    <s v="Boveloni"/>
    <s v="Flavia"/>
    <s v="E"/>
    <s v="823770067"/>
    <s v="IGSB"/>
    <s v="P1"/>
    <s v="Tower 2"/>
    <x v="3"/>
    <s v="Randy Schulze"/>
    <s v="Roberto Basting"/>
    <s v="hi643543"/>
    <d v="2015-04-06T00:00:00"/>
    <m/>
    <s v="Flavia Elisa Boveloni/Brazil/IBM"/>
    <s v="M"/>
    <s v="BAND6A"/>
    <s v="ADM"/>
    <s v="Flavia.Boveloni@sprint.com"/>
    <s v="Mid-Level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3648L709"/>
    <s v="SN_03648L"/>
    <s v="994574951"/>
    <s v="Boya"/>
    <s v="Nataraj"/>
    <s v="X"/>
    <s v="823768783"/>
    <s v="IGSI"/>
    <s v="P1"/>
    <s v="Tower 2"/>
    <x v="0"/>
    <s v="Kiran Padmakumar"/>
    <s v="Muqtar Syed"/>
    <s v="ez680415"/>
    <d v="2013-05-27T00:00:00"/>
    <m/>
    <s v="Nataraj Boya/India/IBM"/>
    <s v="H"/>
    <s v="BAND6B"/>
    <s v="ADM"/>
    <s v="Nataraj.Boy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9556631"/>
    <s v="SN_069556"/>
    <s v="994296397"/>
    <s v="Bragatti"/>
    <s v="Matheus"/>
    <s v="D"/>
    <s v="823801168"/>
    <s v="IGSB"/>
    <s v="P1"/>
    <s v="Tower 2"/>
    <x v="0"/>
    <s v="Kiran Padmakumar"/>
    <s v="Thiago Lucas"/>
    <s v="px782825"/>
    <d v="2019-06-11T00:00:00"/>
    <m/>
    <s v="Matheus Dorelli1/Brazil/IBM"/>
    <s v="L"/>
    <s v="BAND5"/>
    <s v="ADM"/>
    <s v="Matheus.Bragatti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838420709"/>
    <s v="SN_838420"/>
    <s v="994148392"/>
    <s v="Brahma"/>
    <s v="Sunil"/>
    <s v="X"/>
    <s v="823768467"/>
    <s v="IGSI"/>
    <s v="P3"/>
    <s v="Tower 2"/>
    <x v="1"/>
    <s v="Clint Cordry"/>
    <s v="Sunil Brahma"/>
    <s v="ji902650"/>
    <d v="2012-08-21T00:00:00"/>
    <m/>
    <s v="Sunil Brahma/India/IBM"/>
    <s v="H"/>
    <s v="BAND7B"/>
    <s v="ADM"/>
    <s v="Sunil.Brahma@sprint.com"/>
    <s v="Senior Delivery Manag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LVASB2631"/>
    <s v="SN_LVASB2"/>
    <s v="999407736"/>
    <s v="Braida"/>
    <s v="Gabriel"/>
    <s v="R"/>
    <s v="823769794"/>
    <s v="IGSB"/>
    <s v="P3"/>
    <s v="Tower 2"/>
    <x v="6"/>
    <s v="Asif Islam"/>
    <s v="Marcelo Scarazzatti"/>
    <s v="yy216450"/>
    <d v="2014-12-24T00:00:00"/>
    <m/>
    <s v="Gabriel Rossi Braida/Brazil/Contr/IBM"/>
    <s v="H"/>
    <s v="CONT01"/>
    <s v="ADM"/>
    <s v="Gabriel.Braida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649049897"/>
    <s v="SN_649049"/>
    <s v="999741505"/>
    <s v="Brandon"/>
    <s v="Dewayne"/>
    <s v=""/>
    <s v="649049"/>
    <s v="E"/>
    <s v="SA3"/>
    <s v="Tower 2"/>
    <x v="3"/>
    <s v="Greg Toon"/>
    <s v="Greg Toon"/>
    <s v="bed2562"/>
    <d v="2004-09-16T00:00:00"/>
    <m/>
    <s v="Dewayne E Brandon/Denver/IBM"/>
    <s v="H"/>
    <s v="BAND9"/>
    <s v="IVR"/>
    <s v="Brandon.E.Dewayne@sprint.com"/>
    <s v="Senior Architec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5826631"/>
    <s v="SN_075826"/>
    <s v="994066020"/>
    <s v="Bravo"/>
    <s v="Bruno"/>
    <s v="S"/>
    <s v="823801017"/>
    <s v="IGSB"/>
    <s v="P3"/>
    <s v="Tower 2"/>
    <x v="5"/>
    <s v="Robert Wulfert"/>
    <s v="Roberto Basting"/>
    <s v="vc059066"/>
    <d v="2018-12-18T00:00:00"/>
    <m/>
    <s v="Bruno Bravo/Brazil/IBM"/>
    <s v="H"/>
    <s v="BAND6B"/>
    <s v="ADM"/>
    <s v="Bruno.Brav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788818"/>
    <s v="SN_147788"/>
    <s v="994770475"/>
    <s v="Bravo"/>
    <s v="Monna Erika"/>
    <s v="T."/>
    <s v="823800528"/>
    <s v="IGSP"/>
    <s v="P3"/>
    <s v="Tower 2"/>
    <x v="5"/>
    <s v="Robert Wulfert"/>
    <s v="Hanika Fernandez"/>
    <s v="ko595910"/>
    <d v="2017-06-26T00:00:00"/>
    <m/>
    <s v="Monna Erika Bravo/Philippines/IBM"/>
    <s v="H"/>
    <s v="BAND6B"/>
    <s v="ADM"/>
    <s v="Monnaerika.Brav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787205897"/>
    <s v="SN_787205"/>
    <s v="994169605"/>
    <s v="Brennan"/>
    <s v="Kevin"/>
    <s v=""/>
    <s v="787205"/>
    <s v="E"/>
    <s v="SA3"/>
    <s v="Tower 2"/>
    <x v="3"/>
    <s v="Greg Toon"/>
    <s v="Greg Toon"/>
    <s v="hf307319"/>
    <d v="2004-09-16T00:00:00"/>
    <m/>
    <s v="Kevin Brennan/Middletown/IBM"/>
    <s v="H"/>
    <s v="BAND9"/>
    <s v="IVR"/>
    <s v="Kevin.J.Brennan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8325631"/>
    <s v="SN_118325"/>
    <s v="994694293"/>
    <s v="Brito"/>
    <s v="Jose"/>
    <s v="R"/>
    <s v="823800749"/>
    <s v="IGSB"/>
    <s v="P3"/>
    <s v="Tower 2"/>
    <x v="6"/>
    <s v="Asif Islam"/>
    <s v="Marcos Gialdi"/>
    <s v="ej525185"/>
    <d v="2017-12-20T00:00:00"/>
    <m/>
    <s v="Jose Ricardo Teixeira Brito/Brazil/IBM"/>
    <s v="H"/>
    <s v="BAND6B"/>
    <s v="ADM"/>
    <s v="Jose.Brit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D9158897"/>
    <s v="SN_0D9158"/>
    <s v="999400005"/>
    <s v="Bryson"/>
    <s v="Iester"/>
    <s v=""/>
    <s v="0000D9158"/>
    <s v="E"/>
    <s v="SA3"/>
    <s v="Tower 2"/>
    <x v="3"/>
    <s v="Greg Toon"/>
    <s v="Greg Toon"/>
    <s v="ie400005"/>
    <d v="2004-09-16T00:00:00"/>
    <m/>
    <s v="Iester Bryson/Tampa/IBM"/>
    <s v="M"/>
    <s v="BAND8"/>
    <s v="IVR"/>
    <s v="Iester.Bryson@sprint.com"/>
    <s v="Senior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5540X709"/>
    <s v="SN_05540X"/>
    <s v="994565830"/>
    <s v="Bs"/>
    <s v="Chanthiraprabu"/>
    <s v="X"/>
    <s v="823801029"/>
    <s v="IGSI"/>
    <s v="P1"/>
    <s v="Tower 2"/>
    <x v="3"/>
    <s v="Randy Schulze"/>
    <s v="Muqtar Syed"/>
    <s v="je566861"/>
    <d v="2019-01-01T00:00:00"/>
    <m/>
    <s v="Chanthiraprabu Bs12/India/IBM"/>
    <s v="L"/>
    <s v="BAND6A"/>
    <s v="ADM"/>
    <s v="Chanthiraprabu.Bs@sprint.com"/>
    <s v="Junior Production Support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043105631"/>
    <s v="SN_043105"/>
    <s v="994308245"/>
    <s v="Bufalo"/>
    <s v="Alexander"/>
    <s v="D"/>
    <s v="823800347"/>
    <s v="IGSB"/>
    <s v="P3"/>
    <s v="Tower 2"/>
    <x v="4"/>
    <s v="Todd Kadlac"/>
    <s v="Carlos Monteiro"/>
    <s v="ek923426"/>
    <d v="2017-01-30T00:00:00"/>
    <m/>
    <s v="Alexander Davidson Bufalo/Brazil/IBM"/>
    <s v="M"/>
    <s v="BAND6B"/>
    <s v="ADM"/>
    <s v="Alexander.Bufalol@sprint.com"/>
    <s v="Senior Lead DBA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48213818"/>
    <s v="SN_148213"/>
    <s v="994743116"/>
    <s v="Buico"/>
    <s v="Rociel"/>
    <s v="Casio"/>
    <s v="823800665"/>
    <s v="IGSP"/>
    <s v="P3"/>
    <s v="Tower 2"/>
    <x v="6"/>
    <s v="Asif Islam"/>
    <s v="Wilfredo Dizon"/>
    <s v=""/>
    <d v="2017-10-09T00:00:00"/>
    <m/>
    <s v="Rociel Buico/Philippines/IBM"/>
    <s v="H"/>
    <s v="BAND8"/>
    <s v="ADM"/>
    <s v="Rociel.Buico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GV818"/>
    <s v="SN_P101GV"/>
    <s v="994976641"/>
    <s v="Buscano"/>
    <s v="Ohllysa"/>
    <s v="X."/>
    <s v="823801183"/>
    <s v="IGSP"/>
    <s v="P1"/>
    <s v="Tower 2"/>
    <x v="0"/>
    <s v="Kiran Padmakumar"/>
    <s v="Danilo Estoquia"/>
    <s v="nq540664"/>
    <d v="2019-06-24T00:00:00"/>
    <m/>
    <s v="Ohllysa Buscano/Philippines/IBM"/>
    <s v="L"/>
    <s v="BAND6G"/>
    <s v="ADM"/>
    <s v="Ohllysa.Buscano@sprint.com"/>
    <s v="Junior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P100YY818"/>
    <s v="SN_P100YY"/>
    <s v="994635151"/>
    <s v="Busita"/>
    <s v="Keiven Adrian"/>
    <s v="Docos"/>
    <s v="823800039"/>
    <s v="IGSP"/>
    <s v="P3"/>
    <s v="Tower 2"/>
    <x v="2"/>
    <s v="Mohan Kaushik"/>
    <s v="Wilfredo Dizon"/>
    <s v="sj274842"/>
    <d v="2016-06-13T00:00:00"/>
    <m/>
    <s v="Keiven Adrian Busita/Philippines/IBM"/>
    <s v="M"/>
    <s v="BAND6B"/>
    <s v="ADM"/>
    <s v="Keivenadrian.Busit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8824709"/>
    <s v="SN_028824"/>
    <s v="994884237"/>
    <s v="Byrappa"/>
    <s v="Guddadamallappa"/>
    <s v=""/>
    <s v="823770223"/>
    <s v="IGSI"/>
    <s v="P3"/>
    <s v="Tower 2"/>
    <x v="2"/>
    <s v="Mohan Kaushik"/>
    <s v="Saswat Mishra"/>
    <s v="vc476583"/>
    <d v="2015-06-18T00:00:00"/>
    <m/>
    <s v="Byrappa Guddadamallappa/India/IBM"/>
    <s v="H"/>
    <s v="BAND7B"/>
    <s v="ADM"/>
    <s v="Guddadamallappa.Byrappa@sprint.com"/>
    <s v="Mid-Level Technical Lead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121818"/>
    <s v="SN_136121"/>
    <s v="994492306"/>
    <s v="Cabanilla"/>
    <s v="Nolimer"/>
    <s v="D."/>
    <s v="823800574"/>
    <s v="IGSP"/>
    <s v="P3"/>
    <s v="Tower 2"/>
    <x v="4"/>
    <s v="Todd Kadlac"/>
    <s v="William Navarro"/>
    <s v="hh315335"/>
    <d v="2017-07-31T00:00:00"/>
    <m/>
    <s v="Nolimer D Cabanilla/Philippines/IBM"/>
    <s v="H"/>
    <s v="BAND6B"/>
    <s v="ADM"/>
    <s v="Nolimer.Cabanilla@sprint.com"/>
    <s v="Senior Lead DBA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404818"/>
    <s v="SN_147404"/>
    <s v="994330759"/>
    <s v="Cabasag"/>
    <s v="Andrian James"/>
    <s v="X"/>
    <s v="823769485"/>
    <s v="IGSP"/>
    <s v="P3"/>
    <s v="Tower 2"/>
    <x v="5"/>
    <s v="Robert Wulfert"/>
    <s v="Hanika Fernandez"/>
    <s v="fc846594"/>
    <d v="2014-09-08T00:00:00"/>
    <m/>
    <s v="Andrian James Cabasag/Philippines/IBM"/>
    <s v="M"/>
    <s v="BAND6B"/>
    <s v="ADM"/>
    <s v="Andrianjames.Cabasag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RA2K897"/>
    <s v="SN_C-RA2K"/>
    <s v="994337424"/>
    <s v="Cabello"/>
    <s v="Nimio"/>
    <s v="X"/>
    <s v="823801298"/>
    <s v="SUB"/>
    <s v="SA3"/>
    <s v="Tower 2"/>
    <x v="5"/>
    <s v="Sumithra Muninarayanappa"/>
    <s v="Aniket Vaidya"/>
    <s v="xv390110"/>
    <d v="2019-11-25T00:00:00"/>
    <m/>
    <s v="Nimio Cabello/US/Contr/IBM"/>
    <s v="H"/>
    <s v="CONT14"/>
    <s v="ADM"/>
    <s v="Nimio.Cabell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4409818"/>
    <s v="SN_124409"/>
    <s v="994889612"/>
    <s v="Cabungcal"/>
    <s v="Dexter"/>
    <s v="E."/>
    <s v="823801063"/>
    <s v="IGSP"/>
    <s v="P3"/>
    <s v="Tower 2"/>
    <x v="5"/>
    <s v="Meredith Leach"/>
    <s v="Lerma Bernal"/>
    <s v="oj369221"/>
    <d v="2019-02-13T00:00:00"/>
    <m/>
    <s v="Dexter E Cabungcal/Philippines/IBM"/>
    <s v="H"/>
    <s v="BAND7A"/>
    <s v="ADM"/>
    <s v="Dexter.Cabungcal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167818"/>
    <s v="SN_136167"/>
    <s v="994327229"/>
    <s v="Cacao"/>
    <s v="Josephine"/>
    <s v="A"/>
    <s v="823800386"/>
    <s v="IGSP"/>
    <s v="P3"/>
    <s v="Tower 2"/>
    <x v="5"/>
    <s v="Robert Wulfert"/>
    <s v="Hanika Fernandez"/>
    <s v="mw288137"/>
    <d v="2017-03-20T00:00:00"/>
    <m/>
    <s v="Josephine A Cacao/Philippines/IBM"/>
    <s v="M"/>
    <s v="BAND6B"/>
    <s v="ADM"/>
    <s v="Josephine.Caca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650818"/>
    <s v="SN_C18650"/>
    <s v="994813709"/>
    <s v="Cadiz"/>
    <s v="Limuel"/>
    <s v="X"/>
    <s v="823800427"/>
    <s v="IGSP"/>
    <s v="P3"/>
    <s v="Tower 2"/>
    <x v="5"/>
    <s v="Meredith Leach"/>
    <s v="Lerma Bernal"/>
    <s v="ts610192"/>
    <d v="2017-04-19T00:00:00"/>
    <m/>
    <s v="Limuel Cadiz/Philippines/Contr/IBM"/>
    <s v="H"/>
    <s v="CONT12"/>
    <s v="ADM"/>
    <s v="Limuel.Cadiz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874818"/>
    <s v="SN_123874"/>
    <s v="994029587"/>
    <s v="Calcena"/>
    <s v="Harry"/>
    <s v="D."/>
    <s v="823800842"/>
    <s v="IGSP"/>
    <s v="P3"/>
    <s v="Tower 2"/>
    <x v="6"/>
    <s v="Asif Islam"/>
    <s v="Wilfredo Dizon"/>
    <s v="wl050909"/>
    <d v="2018-04-18T00:00:00"/>
    <m/>
    <s v="Harry D Calcena/Philippines/IBM"/>
    <s v="H"/>
    <s v="BAND7B"/>
    <s v="ADM"/>
    <s v="Harry.Calcena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879818"/>
    <s v="SN_147879"/>
    <s v="999460663"/>
    <s v="Caldito"/>
    <s v="Lemuel Marc"/>
    <s v="P"/>
    <s v="823769932"/>
    <s v="IGSP"/>
    <s v="P3"/>
    <s v="Tower 2"/>
    <x v="5"/>
    <s v="Meredith Leach"/>
    <s v="Lerma Bernal"/>
    <s v="xg383337"/>
    <d v="2015-01-26T00:00:00"/>
    <m/>
    <s v="Lemuel Marc Caldito/Philippines/IBM"/>
    <s v="H"/>
    <s v="BAND7B"/>
    <s v="ADM"/>
    <s v="Lemuelmarc.Caldito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GS818"/>
    <s v="SN_P101GS"/>
    <s v="994754951"/>
    <s v="Calico"/>
    <s v="Joana"/>
    <s v="R."/>
    <s v="823801184"/>
    <s v="IGSP"/>
    <s v="P1"/>
    <s v="Tower 2"/>
    <x v="0"/>
    <s v="Kiran Padmakumar"/>
    <s v="Danilo Estoquia"/>
    <s v="dc970051"/>
    <d v="2019-06-24T00:00:00"/>
    <m/>
    <s v="Joana Calico/Philippines/IBM"/>
    <s v="L"/>
    <s v="BAND6G"/>
    <s v="ADM"/>
    <s v="Joana.Calico@sprint.com"/>
    <s v="Junior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113431818"/>
    <s v="SN_113431"/>
    <s v="994126468"/>
    <s v="Callos"/>
    <s v="Mervin"/>
    <s v="G."/>
    <s v="823768195"/>
    <s v="IGSP"/>
    <s v="P3"/>
    <s v="Tower 2"/>
    <x v="5"/>
    <s v="Meredith Leach"/>
    <s v="Lerma Bernal"/>
    <s v="lu149403"/>
    <d v="2012-02-24T00:00:00"/>
    <m/>
    <s v="Mervin G Callos/Philippines/IBM"/>
    <s v="H"/>
    <s v="BAND7B"/>
    <s v="ADM"/>
    <s v="Mervin.Callos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210818"/>
    <s v="SN_147210"/>
    <s v="999420010"/>
    <s v="Caloza"/>
    <s v="Maylenne"/>
    <s v="S"/>
    <s v="823769852"/>
    <s v="IGSP"/>
    <s v="P3"/>
    <s v="Tower 2"/>
    <x v="5"/>
    <s v="Robert Wulfert"/>
    <s v="Hanika Fernandez"/>
    <s v="oq007374"/>
    <d v="2015-01-12T00:00:00"/>
    <m/>
    <s v="Maylenne S Caloza/Philippines/IBM"/>
    <s v="M"/>
    <s v="BAND7A"/>
    <s v="ADM"/>
    <s v="Maylenne.Caloza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6B818"/>
    <s v="SN_P1016B"/>
    <s v="994961774"/>
    <s v="Caluag"/>
    <s v="Jayson"/>
    <s v="X."/>
    <s v="823800941"/>
    <s v="IGSP"/>
    <s v="P3"/>
    <s v="Tower 2"/>
    <x v="5"/>
    <s v="Meredith Leach"/>
    <s v="Lerma Bernal"/>
    <s v="ki256047"/>
    <d v="2018-09-10T00:00:00"/>
    <m/>
    <s v="Jayson Caluag/Philippines/IBM"/>
    <s v="M"/>
    <s v="BAND6B"/>
    <s v="ADM"/>
    <s v="Jayson.Caluag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00224818"/>
    <s v="SN_P00224"/>
    <s v="994378554"/>
    <s v="Camacho"/>
    <s v="Jennifer"/>
    <s v="S."/>
    <s v="823800610"/>
    <s v="IGSP"/>
    <s v="P1"/>
    <s v="Tower 2"/>
    <x v="0"/>
    <s v="Kiran Padmakumar"/>
    <s v="Danilo Estoquia"/>
    <s v="gf024269"/>
    <d v="2017-08-21T00:00:00"/>
    <m/>
    <s v="Jennifer Camacho/Philippines/IBM"/>
    <s v="H"/>
    <s v="BAND6B"/>
    <s v="ADM"/>
    <s v="Jennifer.Camacho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C-N9E1897"/>
    <s v="SN_C-N9E1"/>
    <s v="994166758"/>
    <s v="Campbell"/>
    <s v="Brian"/>
    <s v="E"/>
    <s v="823801019"/>
    <s v="SUB"/>
    <s v="SA3"/>
    <s v="Tower 2"/>
    <x v="2"/>
    <s v="Dale Gentry"/>
    <s v="Dale Gentry"/>
    <s v="fc393758"/>
    <d v="2018-12-17T00:00:00"/>
    <m/>
    <s v="Brian Campbell2/US/Contr/IBM"/>
    <s v="H"/>
    <s v="CONT17"/>
    <s v="ADM"/>
    <s v="Brian.E.Campbell@sprint.com"/>
    <s v="Senior Lead DBA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62167631"/>
    <s v="SN_062167"/>
    <s v="994412199"/>
    <s v="Campos"/>
    <s v="Rayder"/>
    <s v="P"/>
    <s v="823770226"/>
    <s v="IGSB"/>
    <s v="P3"/>
    <s v="Tower 2"/>
    <x v="4"/>
    <s v="Todd Kadlac"/>
    <s v="Carlos Monteiro"/>
    <s v="cr168192"/>
    <d v="2015-06-22T00:00:00"/>
    <m/>
    <s v="Rayder Taumy Pimentel Campos/Brazil/IBM"/>
    <s v="H"/>
    <s v="BAND7B"/>
    <s v="ADM"/>
    <s v="Rayder.Campos@sprint.com"/>
    <s v="Senior Lead DBA"/>
    <n v="69"/>
    <n v="6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9"/>
    <n v="69"/>
    <n v="0"/>
    <n v="0"/>
    <s v="No"/>
  </r>
  <r>
    <s v="P100JF818"/>
    <s v="SN_P100JF"/>
    <s v="994589193"/>
    <s v="Campos"/>
    <s v="Anna Katrina"/>
    <s v="C"/>
    <s v="823800753"/>
    <s v="IGSP"/>
    <s v="P3"/>
    <s v="Tower 2"/>
    <x v="5"/>
    <s v="Robert Wulfert"/>
    <s v="Hanika Fernandez"/>
    <s v="qi212963"/>
    <d v="2018-01-02T00:00:00"/>
    <m/>
    <s v="Anna Katrina Campos/Philippines/IBM"/>
    <s v="H"/>
    <s v="BAND6B"/>
    <s v="ADM"/>
    <s v="AnnaKatrina.Campo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437818"/>
    <s v="SN_148437"/>
    <s v="999400209"/>
    <s v="Canlas"/>
    <s v="Perry Joy"/>
    <s v="L"/>
    <s v="823769845"/>
    <s v="IGSP"/>
    <s v="P3"/>
    <s v="Tower 2"/>
    <x v="5"/>
    <s v="Robert Wulfert"/>
    <s v="Hanika Fernandez"/>
    <s v="uw460647"/>
    <d v="2015-01-07T00:00:00"/>
    <m/>
    <s v="Pery Joy Canlas/Philippines/IBM"/>
    <s v="H"/>
    <s v="BAND7B"/>
    <s v="ADM"/>
    <s v="Perryjoy.Canla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GE818"/>
    <s v="SN_P101GE"/>
    <s v="994218304"/>
    <s v="Capaciete"/>
    <s v="Kevin"/>
    <s v="X."/>
    <s v="823801178"/>
    <s v="IGSP"/>
    <s v="P3"/>
    <s v="Tower 2"/>
    <x v="5"/>
    <s v="Meredith Leach"/>
    <s v="Lerma Bernal"/>
    <s v=""/>
    <d v="2019-06-24T00:00:00"/>
    <m/>
    <s v="Kevin Capaciete/Philippines/IBM"/>
    <s v="H"/>
    <s v="BAND7A"/>
    <s v="ADM"/>
    <s v="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794818"/>
    <s v="SN_C18794"/>
    <s v="994494724"/>
    <s v="Capale"/>
    <s v="Richard"/>
    <s v="X."/>
    <s v="823800797"/>
    <s v="IGSP"/>
    <s v="P3"/>
    <s v="Tower 2"/>
    <x v="5"/>
    <s v="Meredith Leach"/>
    <s v="Lerma Bernal"/>
    <s v="eh662209"/>
    <d v="2018-02-26T00:00:00"/>
    <m/>
    <s v="Richard Capale/Philippines/Contr/IBM"/>
    <s v="M"/>
    <s v="CONT12"/>
    <s v="ADM"/>
    <s v="Richard.Capale@sprint.com"/>
    <s v="Mid-Level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35321818"/>
    <s v="SN_135321"/>
    <s v="994935012"/>
    <s v="Capili"/>
    <s v="Mark"/>
    <s v="S"/>
    <s v="823769338"/>
    <s v="IGSP"/>
    <s v="P1"/>
    <s v="Tower 2"/>
    <x v="0"/>
    <s v="Kiran Padmakumar"/>
    <s v="Danilo Estoquia"/>
    <s v="ck070678"/>
    <d v="2014-06-06T00:00:00"/>
    <m/>
    <s v="Mark S Capili/Philippines/IBM"/>
    <s v="H"/>
    <s v="BAND6B"/>
    <s v="ADM"/>
    <s v="Mark.Capili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3877818"/>
    <s v="SN_123877"/>
    <s v="994146079"/>
    <s v="Capiral"/>
    <s v="Victorino"/>
    <s v="S."/>
    <s v="823800796"/>
    <s v="IGSP"/>
    <s v="P1"/>
    <s v="Tower 2"/>
    <x v="3"/>
    <s v="Randy Schulze"/>
    <s v="Arrian Ordonez"/>
    <s v="bw362938"/>
    <d v="2018-02-26T00:00:00"/>
    <m/>
    <s v="Victorino S Capiral/Philippines/IBM"/>
    <s v="H"/>
    <s v="BAND7A"/>
    <s v="ADM"/>
    <s v="Victorino.Capiral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HH818"/>
    <s v="SN_P101HH"/>
    <s v="994371338"/>
    <s v="Caranay"/>
    <s v="John"/>
    <s v="Basa"/>
    <s v="823801325"/>
    <s v="IGSP"/>
    <s v="P3"/>
    <s v="Tower 2"/>
    <x v="7"/>
    <s v="Heather Westerfield"/>
    <s v="Arrian Ordonez"/>
    <s v="dx160495"/>
    <d v="2019-01-23T00:00:00"/>
    <m/>
    <s v="John Caranay/Philippines/IBM"/>
    <s v="M"/>
    <s v="BAND6B"/>
    <s v="ADM"/>
    <s v="John.Caranay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6407631"/>
    <s v="SN_076407"/>
    <s v="994443478"/>
    <s v="Cardoso"/>
    <s v="Joao"/>
    <s v="P"/>
    <s v="823766748"/>
    <s v="IGSB"/>
    <s v="P3"/>
    <s v="Tower 2"/>
    <x v="6"/>
    <s v="Asif Islam"/>
    <s v="Marcelo Scarazzatti"/>
    <s v="ig267090"/>
    <d v="2009-10-26T00:00:00"/>
    <m/>
    <s v="Joao Paulo Cardoso/Brazil/Contr/IBM"/>
    <s v="H"/>
    <s v="BAND6A"/>
    <s v="ADM"/>
    <s v="Joao.Cardoso@sprint.com"/>
    <s v="Senior Production Suppor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P02416818"/>
    <s v="SN_P02416"/>
    <s v="994208477"/>
    <s v="Carmona"/>
    <s v="Teoderito"/>
    <s v="B."/>
    <s v="823801188"/>
    <s v="IGSP"/>
    <s v="P1"/>
    <s v="Tower 2"/>
    <x v="0"/>
    <s v="Kiran Padmakumar"/>
    <s v="Danilo Estoquia"/>
    <s v="la260991"/>
    <d v="2019-07-01T00:00:00"/>
    <m/>
    <s v="Teoderito Carmona Jr/Philippines/IBM,"/>
    <s v="H"/>
    <s v="BAND6B"/>
    <s v="ADM"/>
    <s v="Ted.Carmon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LV5RPP631"/>
    <s v="SN_LV5RPP"/>
    <s v="999656891"/>
    <s v="Carvalho"/>
    <s v="Marcelo"/>
    <s v="G"/>
    <s v="823765012"/>
    <s v="IGSB"/>
    <s v="P3"/>
    <s v="Tower 2"/>
    <x v="5"/>
    <s v="Robert Wulfert"/>
    <s v="Roberto Basting"/>
    <s v="ma656891"/>
    <d v="2007-01-08T00:00:00"/>
    <m/>
    <s v="Marcelo Gifoni Carvalho/Brazil/Contr/IBM"/>
    <s v="H"/>
    <s v="CONT01"/>
    <s v="ADM"/>
    <s v="Marcelo.Carvalh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98818"/>
    <s v="SN_P10198"/>
    <s v="994303493"/>
    <s v="Cascante"/>
    <s v="ADRIAN PAULO"/>
    <s v="P."/>
    <s v="823801196"/>
    <s v="IGSP"/>
    <s v="P3"/>
    <s v="Tower 2"/>
    <x v="2"/>
    <s v="Dale Gentry"/>
    <s v="William Navarro"/>
    <s v="vi333475"/>
    <d v="2019-07-08T00:00:00"/>
    <m/>
    <s v="Adrian Paulo Cascante/Philippines/IBM"/>
    <s v="H"/>
    <s v="BAND7A"/>
    <s v="ADM"/>
    <s v="Adrian.Cascante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1713818"/>
    <s v="SN_P01713"/>
    <s v="994516841"/>
    <s v="Cascasan"/>
    <s v="Raymond"/>
    <s v="Bueno"/>
    <s v="823800640"/>
    <s v="IGSP"/>
    <s v="P1"/>
    <s v="Tower 2"/>
    <x v="0"/>
    <s v="Kiran Padmakumar"/>
    <s v="Danilo Estoquia"/>
    <s v="lo537326"/>
    <d v="2017-09-20T00:00:00"/>
    <m/>
    <s v="Raymond B Cascasan/Philippines/IBM"/>
    <s v="H"/>
    <s v="BAND7A"/>
    <s v="ADM"/>
    <s v="raymond.cascasan@sprint.com"/>
    <s v="Senior Developer"/>
    <n v="37"/>
    <n v="3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7"/>
    <n v="37"/>
    <n v="0"/>
    <n v="0"/>
    <s v="No"/>
  </r>
  <r>
    <s v="LVPY9L781"/>
    <s v="SN_LVPY9L"/>
    <s v="994660162"/>
    <s v="Castillo"/>
    <s v="Daniel"/>
    <s v="C"/>
    <s v="823801232"/>
    <s v="IGSM"/>
    <s v="P3"/>
    <s v="Tower 2"/>
    <x v="3"/>
    <s v="Greg Toon"/>
    <s v="Norma Elizabeth Palomino Zavala"/>
    <s v="ma539197"/>
    <d v="2019-08-19T00:00:00"/>
    <m/>
    <s v="Daniel Contreras Castillo/Mexico/Contr/IBM"/>
    <s v="M"/>
    <s v="CONT09"/>
    <s v="IVR"/>
    <s v="Daniel.C.Castillo@sprint.com"/>
    <s v="Mid-Level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02117818"/>
    <s v="SN_102117"/>
    <s v="994604803"/>
    <s v="Cayas"/>
    <s v="Angelo John"/>
    <s v="M"/>
    <s v="823799960"/>
    <s v="IGSP"/>
    <s v="P1"/>
    <s v="Tower 2"/>
    <x v="0"/>
    <s v="Kiran Padmakumar"/>
    <s v="Danilo Estoquia"/>
    <s v="om774814"/>
    <d v="2016-05-16T00:00:00"/>
    <m/>
    <s v="Angelo John M Cayas/Philippines/IBM"/>
    <s v="H"/>
    <s v="BAND6B"/>
    <s v="ADM"/>
    <s v="Angelojohn.Cayas@sprint.com"/>
    <s v="Senior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P101O6818"/>
    <s v="SN_P101O6"/>
    <s v="994467282"/>
    <s v="Cenal"/>
    <s v="Clifford John"/>
    <s v="X."/>
    <s v="823800475"/>
    <s v="IGSP"/>
    <s v="P1"/>
    <s v="Tower 2"/>
    <x v="0"/>
    <s v="Kiran Padmakumar"/>
    <s v="Danilo Estoquia"/>
    <s v="yg765663"/>
    <d v="2017-05-15T00:00:00"/>
    <m/>
    <s v="Cliford John Cena/Philippines/Contr/IBM,"/>
    <s v="L"/>
    <s v="CONT12"/>
    <s v="ADM"/>
    <s v="Cliffordjohn.Cenal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4121818"/>
    <s v="SN_124121"/>
    <s v="994329411"/>
    <s v="Ceniza"/>
    <s v="Bryan"/>
    <s v="S."/>
    <s v="823800785"/>
    <s v="IGSP"/>
    <s v="P3"/>
    <s v="Tower 2"/>
    <x v="6"/>
    <s v="Asif Islam"/>
    <s v="Wilfredo Dizon"/>
    <s v="tk571547"/>
    <d v="2018-02-19T00:00:00"/>
    <m/>
    <s v="Bryan S Ceniza/Philippines/IBM"/>
    <s v="H"/>
    <s v="BAND7B"/>
    <s v="ADM"/>
    <s v="Bryan.Ceniz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EB818"/>
    <s v="SN_P100EB"/>
    <s v="994979028"/>
    <s v="Cerado"/>
    <s v="Stephanie Anne"/>
    <s v="P"/>
    <s v="823800754"/>
    <s v="IGSP"/>
    <s v="P3"/>
    <s v="Tower 2"/>
    <x v="5"/>
    <s v="Robert Wulfert"/>
    <s v="Hanika Fernandez"/>
    <s v="ts829023"/>
    <d v="2018-01-02T00:00:00"/>
    <m/>
    <s v="Stephanie Anne Cerado/Philippines/IBM"/>
    <s v="M"/>
    <s v="BAND6B"/>
    <s v="ADM"/>
    <s v="StephanieAnne.Cerad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5074631"/>
    <s v="SN_015074"/>
    <s v="994962666"/>
    <s v="Cesar"/>
    <s v="Rafael"/>
    <s v="A"/>
    <s v="823800012"/>
    <s v="IGSB"/>
    <s v="P3"/>
    <s v="Tower 2"/>
    <x v="3"/>
    <s v="Randy Schulze"/>
    <s v="Thiago Lucas"/>
    <s v="cf480905"/>
    <d v="2016-06-06T00:00:00"/>
    <m/>
    <s v="Rafael de Almeida Cesar/Brazil/IBM"/>
    <s v="H"/>
    <s v="BAND6B"/>
    <s v="ADM"/>
    <s v="Rafael.Cesar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AVKFXV709"/>
    <s v="SN_AVKFXV"/>
    <s v="994182113"/>
    <s v="CH"/>
    <s v="Suman"/>
    <s v="X"/>
    <s v="823800006"/>
    <s v="IGSI"/>
    <s v="P3"/>
    <s v="Tower 2"/>
    <x v="1"/>
    <s v="Clint Cordry"/>
    <s v="Sudheer Kurelli"/>
    <s v="oe631422"/>
    <d v="2016-06-01T00:00:00"/>
    <m/>
    <s v="Suman Chiguluri14/India/Contr/IBM"/>
    <s v="H"/>
    <s v="CONT01"/>
    <s v="ADM"/>
    <s v="Suman.Ch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894K709"/>
    <s v="SN_05894K"/>
    <s v="994305025"/>
    <s v="Chada"/>
    <s v="Krishna"/>
    <s v=""/>
    <s v="823770185"/>
    <s v="IGSI"/>
    <s v="P3"/>
    <s v="Tower 2"/>
    <x v="1"/>
    <s v="Clint Cordry"/>
    <s v="Sudheer Kurelli"/>
    <s v="wi591220"/>
    <d v="2015-06-04T00:00:00"/>
    <m/>
    <s v="Krishna Chada/India/IBM"/>
    <s v="H"/>
    <s v="BAND7B"/>
    <s v="ADM"/>
    <s v="Krishna.X.Chada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495J709"/>
    <s v="SN_00495J"/>
    <s v="994444668"/>
    <s v="Chakraborty"/>
    <s v="Abhishek"/>
    <s v="X"/>
    <s v="823767970"/>
    <s v="IGSI"/>
    <s v="P3"/>
    <s v="Tower 2"/>
    <x v="4"/>
    <s v="Todd Kadlac"/>
    <s v="Pichaimani Balasubramanian"/>
    <s v="zz016212"/>
    <d v="2011-07-20T00:00:00"/>
    <m/>
    <s v="Abhishek Chakraborty/India/IBM"/>
    <s v="H"/>
    <s v="BAND7A"/>
    <s v="ADM"/>
    <s v="Abhishek.Chakraborty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4J4577897"/>
    <s v="SN_4J4577"/>
    <s v="999732409"/>
    <s v="Chandramouleeswaran"/>
    <s v="Ganesh"/>
    <s v=""/>
    <s v="823798882"/>
    <s v="E"/>
    <s v="P1"/>
    <s v="Tower 2"/>
    <x v="0"/>
    <s v="Kiran Padmakumar"/>
    <s v="Muqtar Syed"/>
    <s v="gxc8882"/>
    <d v="2004-09-07T00:00:00"/>
    <m/>
    <s v="Ganesh Chandramouleeswaran/US/IBM"/>
    <s v="H"/>
    <s v="BAND8"/>
    <s v="ADM"/>
    <s v="Ganesh.X.Chandramouleeswaran@sprint.com"/>
    <s v="Senior Delivery Manager"/>
    <n v="63"/>
    <n v="6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3"/>
    <n v="63"/>
    <n v="0"/>
    <n v="0"/>
    <s v="No"/>
  </r>
  <r>
    <s v="03383C709"/>
    <s v="SN_03383C"/>
    <s v="994266149"/>
    <s v="ChandrasekharaReddy"/>
    <s v="Middi"/>
    <s v="X"/>
    <s v="823800026"/>
    <s v="IGSI"/>
    <s v="P3"/>
    <s v="Tower 2"/>
    <x v="5"/>
    <s v="Baseem Sayyed"/>
    <s v="Aniket Vaidya"/>
    <s v="gc192226"/>
    <d v="2016-06-08T00:00:00"/>
    <m/>
    <s v="Middi C Reddy/India/IBM"/>
    <s v="H"/>
    <s v="BAND7A"/>
    <s v="ADM"/>
    <s v="Middi.Chandrasekharareddy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911H709"/>
    <s v="SN_07911H"/>
    <s v="994464352"/>
    <s v="Chandrashekar"/>
    <s v="Sushma"/>
    <s v="N"/>
    <s v="823769341"/>
    <s v="IGSI"/>
    <s v="P3"/>
    <s v="Tower 2"/>
    <x v="6"/>
    <s v="Asif Islam"/>
    <s v="Udaya Rao"/>
    <s v="rq743744"/>
    <d v="2014-06-11T00:00:00"/>
    <m/>
    <s v="Sushma Chandrashekar2/India/IBM"/>
    <s v="H"/>
    <s v="BAND7A"/>
    <s v="ADM"/>
    <s v="Sushma.Chandrashekar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37088709"/>
    <s v="SN_037088"/>
    <s v="994283088"/>
    <s v="Chandwadkar"/>
    <s v="Mokshada"/>
    <s v="X"/>
    <s v="823768313"/>
    <s v="IGSI"/>
    <s v="P3"/>
    <s v="Tower 2"/>
    <x v="2"/>
    <s v="Dale Gentry"/>
    <s v="Lakshmi Radhakrishnakaimal"/>
    <s v="df191081"/>
    <d v="2012-05-14T00:00:00"/>
    <m/>
    <s v="Mokshada Kher/India/IBM"/>
    <s v="H"/>
    <s v="BAND6B"/>
    <s v="ADM"/>
    <s v="Mokshada.Chandwadkar@sprint.com"/>
    <s v="Senior Production Support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6617V709"/>
    <s v="SN_06617V"/>
    <s v="994900532"/>
    <s v="Chaugule"/>
    <s v="Sayali"/>
    <s v="X"/>
    <s v="823800790"/>
    <s v="IGSI"/>
    <s v="P3"/>
    <s v="Tower 2"/>
    <x v="1"/>
    <s v="Clint Cordry"/>
    <s v="Sunil Brahma"/>
    <s v="ln251830"/>
    <d v="2018-02-20T00:00:00"/>
    <m/>
    <s v="Sayali Ingle19/India/IBM"/>
    <s v="M"/>
    <s v="BAND7A"/>
    <s v="ADM"/>
    <s v="Sayali.Chaugule@sprint.com"/>
    <s v="Senior Developer"/>
    <n v="34"/>
    <n v="3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4"/>
    <n v="34"/>
    <n v="0"/>
    <n v="0"/>
    <s v="No"/>
  </r>
  <r>
    <s v="047637709"/>
    <s v="SN_047637"/>
    <s v="994415194"/>
    <s v="Chikkala"/>
    <s v="Srihari"/>
    <s v="X"/>
    <s v="823767103"/>
    <s v="IGSI"/>
    <s v="P3"/>
    <s v="Tower 2"/>
    <x v="4"/>
    <s v="Todd Kadlac"/>
    <s v="Pichaimani Balasubramanian"/>
    <s v="gl304206"/>
    <d v="2010-06-23T00:00:00"/>
    <m/>
    <s v="Srihari Chikkala1/India/IBM"/>
    <s v="H"/>
    <s v="BAND6B"/>
    <s v="ADM"/>
    <s v="Srihari.Chikkala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3SU709"/>
    <s v="SN_0003SU"/>
    <s v="994655011"/>
    <s v="Chockalingam Pillai"/>
    <s v="Shija"/>
    <s v="X"/>
    <s v="823800987"/>
    <s v="IGSI"/>
    <s v="P3"/>
    <s v="Tower 2"/>
    <x v="2"/>
    <s v="Mohan Kaushik"/>
    <s v="Saswat Mishra"/>
    <s v="pr326109"/>
    <d v="2018-11-09T00:00:00"/>
    <m/>
    <s v="Shija Chockalingam Pillai/India/IBM"/>
    <s v="M"/>
    <s v="BAND7A"/>
    <s v="ADM"/>
    <s v="Shija.ChockalingamPillai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321W709"/>
    <s v="SN_01321W"/>
    <s v="994464263"/>
    <s v="Choudhary"/>
    <s v="Aakanksha"/>
    <s v="X"/>
    <s v="823801177"/>
    <s v="IGSI"/>
    <s v="P3"/>
    <s v="Tower 2"/>
    <x v="6"/>
    <s v="Asif Islam"/>
    <s v="Udaya Rao"/>
    <s v="ro748825"/>
    <d v="2019-06-20T00:00:00"/>
    <m/>
    <s v="Aakanksha Choudhary/India/IBM"/>
    <s v="M"/>
    <s v="BAND6A"/>
    <s v="ADM"/>
    <s v="Aakanksha.Choudhary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379I709"/>
    <s v="SN_00379I"/>
    <s v="994884190"/>
    <s v="Choudhary"/>
    <s v="Vaibhav"/>
    <s v="X"/>
    <s v="823766572"/>
    <s v="IGSI"/>
    <s v="P3"/>
    <s v="Tower 2"/>
    <x v="2"/>
    <s v="Mohan Kaushik"/>
    <s v="Saswat Mishra"/>
    <s v="ba173201"/>
    <d v="2009-05-11T00:00:00"/>
    <m/>
    <s v="Vaibhav A Choudhary/India/IBM"/>
    <s v="H"/>
    <s v="BAND7B"/>
    <s v="ADM"/>
    <s v="Vaibhav.Choudhary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5DT709"/>
    <s v="SN_0005DT"/>
    <s v="994654418"/>
    <s v="Chowdareddy"/>
    <s v="Anusha"/>
    <s v="X"/>
    <s v="823801124"/>
    <s v="IGSI"/>
    <s v="P1"/>
    <s v="Tower 2"/>
    <x v="3"/>
    <s v="Randy Schulze"/>
    <s v="Muqtar Syed"/>
    <s v="xz376781"/>
    <d v="2019-05-10T00:00:00"/>
    <m/>
    <s v="Anusha C1/India/IBM"/>
    <s v="M"/>
    <s v="BAND6B"/>
    <s v="ADM"/>
    <s v="Anusha.Chowdareddy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8849709"/>
    <s v="SN_098849"/>
    <s v="994890027"/>
    <s v="Chukkambotla"/>
    <s v="Krishna Chaitanya"/>
    <s v="X"/>
    <s v="823768712"/>
    <s v="IGSI"/>
    <s v="P3"/>
    <s v="Tower 2"/>
    <x v="3"/>
    <s v="Randy Schulze"/>
    <s v="Muqtar Syed"/>
    <s v="wy035018"/>
    <d v="2013-03-25T00:00:00"/>
    <m/>
    <s v="Krishna C12/India/IBM"/>
    <s v="H"/>
    <s v="BAND7A"/>
    <s v="ADM"/>
    <s v="Krishnachaitanya.Chukkambotla@sprint.com"/>
    <s v="Senior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136002818"/>
    <s v="SN_136002"/>
    <s v="994711733"/>
    <s v="Clemente"/>
    <s v="Rose Anne"/>
    <s v="P."/>
    <s v="823801326"/>
    <s v="IGSP"/>
    <s v="P1"/>
    <s v="Tower 2"/>
    <x v="0"/>
    <s v="Kiran Padmakumar"/>
    <s v="Danilo Estoquia"/>
    <s v=""/>
    <d v="2020-01-27T00:00:00"/>
    <m/>
    <s v="Rose Anne P Clemente/Philippines/IBM"/>
    <s v="H"/>
    <s v="BAND6B"/>
    <s v="ADM"/>
    <s v="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67E6709"/>
    <s v="SN_0667E6"/>
    <s v="994876054"/>
    <s v="CN"/>
    <s v="Shashank"/>
    <s v="X"/>
    <s v="823800874"/>
    <s v="IGSI"/>
    <s v="P3"/>
    <s v="Tower 2"/>
    <x v="2"/>
    <s v="Mohan Kaushik"/>
    <s v="Saswat Mishra"/>
    <s v="rf846934"/>
    <d v="2018-06-01T00:00:00"/>
    <m/>
    <s v="Shashank C N15/India/IBM"/>
    <s v="L"/>
    <s v="BAND6A"/>
    <s v="ADM"/>
    <s v="Shashank.Cn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9559631"/>
    <s v="SN_099559"/>
    <s v="999460058"/>
    <s v="Colella"/>
    <s v="Silvia"/>
    <s v="R"/>
    <s v="823765696"/>
    <s v="IGSB"/>
    <s v="P3"/>
    <s v="Tower 2"/>
    <x v="6"/>
    <s v="Asif Islam"/>
    <s v="Marcelo Scarazzatti"/>
    <s v="si460058"/>
    <d v="2007-09-17T00:00:00"/>
    <m/>
    <s v="Silvia Regina Leme Colella/Brazil/IBM"/>
    <s v="H"/>
    <s v="BAND7A"/>
    <s v="ADM"/>
    <s v="Silvia.Colella@sprint.com"/>
    <s v="Senior Configuration Manag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LVGTJJ631"/>
    <s v="SN_LVGTJJ"/>
    <s v="994680811"/>
    <s v="Conceicao"/>
    <s v="Renato"/>
    <s v="D"/>
    <s v="823769449"/>
    <s v="IGSB"/>
    <s v="P3"/>
    <s v="Tower 2"/>
    <x v="5"/>
    <s v="Robert Wulfert"/>
    <s v="Roberto Basting"/>
    <s v="tn461265"/>
    <d v="2014-08-18T00:00:00"/>
    <m/>
    <s v="Renato Dinhani Conceicao/Brazil/Contr/IBM"/>
    <s v="H"/>
    <s v="CONT02"/>
    <s v="ADM"/>
    <s v="Renato.Conceicao@sprint.com"/>
    <s v="Senior Developer"/>
    <n v="60"/>
    <n v="6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0"/>
    <n v="60"/>
    <n v="0"/>
    <n v="0"/>
    <s v="No"/>
  </r>
  <r>
    <s v="X91949818"/>
    <s v="SN_X91949"/>
    <s v="994880645"/>
    <s v="Cordova"/>
    <s v="Raymund"/>
    <s v="X."/>
    <s v="823801095"/>
    <s v="IGSP"/>
    <s v="P3"/>
    <s v="Tower 2"/>
    <x v="6"/>
    <s v="Asif Islam"/>
    <s v="Wilfredo Dizon"/>
    <s v=""/>
    <d v="2019-04-01T00:00:00"/>
    <m/>
    <s v="Raymund J Cordova/Philippines/IBM"/>
    <s v="H"/>
    <s v="BAND7B"/>
    <s v="ADM"/>
    <s v="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D8943897"/>
    <s v="SN_1D8943"/>
    <s v="994219793"/>
    <s v="Cordry"/>
    <s v="Clint"/>
    <s v="G"/>
    <s v="823720044"/>
    <s v="E"/>
    <s v="SA3"/>
    <s v="Tower 2"/>
    <x v="1"/>
    <s v="Clint Cordry"/>
    <s v="James Staffieri"/>
    <s v="io707982"/>
    <d v="2004-09-16T00:00:00"/>
    <m/>
    <s v="Clint Cordry/Kansas City/IBM"/>
    <s v="H"/>
    <s v="BAND8"/>
    <s v="ADM"/>
    <s v="clint.cordry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7361631"/>
    <s v="SN_097361"/>
    <s v="994811498"/>
    <s v="Correa"/>
    <s v="Alexandel"/>
    <s v="Goncalves"/>
    <s v="823799976"/>
    <s v="IGSB"/>
    <s v="P1"/>
    <s v="Tower 2"/>
    <x v="0"/>
    <s v="Kiran Padmakumar"/>
    <s v="Thiago Lucas"/>
    <s v="yk486130"/>
    <d v="2016-05-23T00:00:00"/>
    <m/>
    <s v="Alexandel Goncalves Correa/Brazil/IBM"/>
    <s v="H"/>
    <s v="BAND7B"/>
    <s v="ADM"/>
    <s v="Alexandel.Correa@sprint.com"/>
    <s v="Senior Lead Business Analys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117839631"/>
    <s v="SN_117839"/>
    <s v="994567954"/>
    <s v="Correa"/>
    <s v="Joao"/>
    <s v="T"/>
    <s v="823768254"/>
    <s v="IGSB"/>
    <s v="P3"/>
    <s v="Tower 2"/>
    <x v="6"/>
    <s v="Asif Islam"/>
    <s v="Marcos Gialdi"/>
    <s v="gq712809"/>
    <d v="2012-04-09T00:00:00"/>
    <m/>
    <s v="Joao Paulo Torres Correa/Brazil/IBM"/>
    <s v="H"/>
    <s v="BAND7A"/>
    <s v="ADM"/>
    <s v="JP.Correa@sprint.com"/>
    <s v="Senior Production Suppor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01092631"/>
    <s v="SN_001092"/>
    <s v="994609616"/>
    <s v="Costa"/>
    <s v="Kayo"/>
    <s v="Goncalves"/>
    <s v="823801210"/>
    <s v="IGSB"/>
    <s v="P1"/>
    <s v="Tower 2"/>
    <x v="3"/>
    <s v="Randy Schulze"/>
    <s v="Roberto Basting"/>
    <s v="rk806219"/>
    <d v="2019-07-17T00:00:00"/>
    <m/>
    <s v="Kayo Lourenco Goncalves da Costa2/Brazil/IBM"/>
    <s v="H"/>
    <s v="BAND5"/>
    <s v="ADM"/>
    <s v="kayo.costa@sprint.com"/>
    <s v="Ju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7975A631"/>
    <s v="SN_07975A"/>
    <s v="994877179"/>
    <s v="Costa"/>
    <s v="Marllon"/>
    <s v="S"/>
    <s v="823801176"/>
    <s v="IGSB"/>
    <s v="P3"/>
    <s v="Tower 2"/>
    <x v="5"/>
    <s v="Robert Wulfert"/>
    <s v="Roberto Basting"/>
    <s v="sa903898"/>
    <d v="2019-06-18T00:00:00"/>
    <m/>
    <s v="Marllon dos Santos Costa/Brazil/IBM"/>
    <s v="M"/>
    <s v="BAND6B"/>
    <s v="ADM"/>
    <s v="Marllon.Cost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256818"/>
    <s v="SN_147256"/>
    <s v="994566179"/>
    <s v="Creo"/>
    <s v="Jeff Christopher"/>
    <s v="B"/>
    <s v="823800302"/>
    <s v="IGSP"/>
    <s v="P3"/>
    <s v="Tower 2"/>
    <x v="3"/>
    <s v="Greg Toon"/>
    <s v="Danilo Estoquia"/>
    <s v="de207906"/>
    <d v="2016-12-05T00:00:00"/>
    <m/>
    <s v="Jeff Christopher B Creo/Philippines/IBM"/>
    <s v="H"/>
    <s v="BAND6B"/>
    <s v="IVR"/>
    <s v="Jeffchristopher.Cre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4069631"/>
    <s v="SN_014069"/>
    <s v="994766899"/>
    <s v="Creste"/>
    <s v="Guilherme"/>
    <s v="A"/>
    <s v="823767566"/>
    <s v="IGSB"/>
    <s v="P3"/>
    <s v="Tower 2"/>
    <x v="3"/>
    <s v="Randy Schulze"/>
    <s v="Thiago Lucas"/>
    <s v="ex977144"/>
    <d v="2011-01-17T00:00:00"/>
    <m/>
    <s v="Guilherme de Almeida Silva Creste/Brazil/Contr/IBM"/>
    <s v="H"/>
    <s v="BAND7A"/>
    <s v="ADM"/>
    <s v="Guilherme.A.Creste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12605631"/>
    <s v="SN_112605"/>
    <s v="994151039"/>
    <s v="Crisanto"/>
    <s v="Jessica"/>
    <s v="G"/>
    <s v="823769615"/>
    <s v="IGSB"/>
    <s v="P1"/>
    <s v="Tower 2"/>
    <x v="0"/>
    <s v="Kiran Padmakumar"/>
    <s v="Thiago Lucas"/>
    <s v="yv497916"/>
    <d v="2014-10-09T00:00:00"/>
    <m/>
    <s v="Jessica Gomes Crisanto/Brazil/IBM"/>
    <s v="H"/>
    <s v="BAND6B"/>
    <s v="ADM"/>
    <s v="Jessica.Crisanto@sprint.com"/>
    <s v="Senior Test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P100XZ818"/>
    <s v="SN_P100XZ"/>
    <s v="994569294"/>
    <s v="Cruz"/>
    <s v="Carlo"/>
    <s v="R"/>
    <s v="823769996"/>
    <s v="IGSP"/>
    <s v="P3"/>
    <s v="Tower 2"/>
    <x v="3"/>
    <s v="Greg Toon"/>
    <s v="Danilo Estoquia"/>
    <s v="lr765590"/>
    <d v="2015-02-23T00:00:00"/>
    <m/>
    <s v="Carlo R. Cruz/Philippines/IBM"/>
    <s v="L"/>
    <s v="BAND7B"/>
    <s v="IVR"/>
    <s v="Carlo.Cruz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4372818"/>
    <s v="SN_124372"/>
    <s v="994491500"/>
    <s v="Cruz"/>
    <s v="Daisy"/>
    <s v="R"/>
    <s v="823768578"/>
    <s v="IGSP"/>
    <s v="P3"/>
    <s v="Tower 2"/>
    <x v="5"/>
    <s v="Robert Wulfert"/>
    <s v="Hanika Fernandez"/>
    <s v="pt521726"/>
    <d v="2012-11-28T00:00:00"/>
    <m/>
    <s v="Daisy R Cruz/Philippines/IBM"/>
    <s v="H"/>
    <s v="BAND7A"/>
    <s v="ADM"/>
    <s v="Daisy.Cruz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874818"/>
    <s v="SN_C18874"/>
    <s v="994214218"/>
    <s v="Cruz"/>
    <s v="David Lance"/>
    <s v="X."/>
    <s v="823800956"/>
    <s v="IGSP"/>
    <s v="P3"/>
    <s v="Tower 2"/>
    <x v="5"/>
    <s v="Meredith Leach"/>
    <s v="Lerma Bernal"/>
    <s v="ep009460"/>
    <d v="2018-09-24T00:00:00"/>
    <m/>
    <s v="David Lance Cruz/Philippines/Contr/IBM"/>
    <s v="M"/>
    <s v="CONT12"/>
    <s v="ADM"/>
    <s v="Davidlance.Cruz@sprint.com"/>
    <s v="Mid-Level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13009818"/>
    <s v="SN_113009"/>
    <s v="994971230"/>
    <s v="Cruz"/>
    <s v="Edgardo"/>
    <s v="E."/>
    <s v="823800730"/>
    <s v="IGSP"/>
    <s v="P3"/>
    <s v="Tower 2"/>
    <x v="2"/>
    <s v="Dale Gentry"/>
    <s v="William Navarro"/>
    <s v="vt648227"/>
    <d v="2017-12-04T00:00:00"/>
    <m/>
    <s v="Edgardo Cruz/Philippines/IBM"/>
    <s v="H"/>
    <s v="BAND7A"/>
    <s v="ADM"/>
    <s v="Edgardo.Cruz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232B631"/>
    <s v="SN_08232B"/>
    <s v="994313198"/>
    <s v="Cruz"/>
    <s v="Felipe"/>
    <s v="R"/>
    <s v="823800140"/>
    <s v="IGSB"/>
    <s v="P3"/>
    <s v="Tower 2"/>
    <x v="3"/>
    <s v="Greg Toon"/>
    <s v="Kelsen Rodrigues"/>
    <s v="ax505946"/>
    <d v="2016-08-08T00:00:00"/>
    <m/>
    <s v="Felipe Rafael da Cruz/Brazil/IBM"/>
    <s v="L"/>
    <s v="BAND6B"/>
    <s v="IVR"/>
    <s v="Felipe.Cruz@sprint.com"/>
    <s v="Senior Developer"/>
    <n v="80"/>
    <n v="40"/>
    <n v="40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80"/>
    <n v="40"/>
    <n v="40"/>
    <n v="0"/>
    <s v="Yes"/>
  </r>
  <r>
    <s v="018354631"/>
    <s v="SN_018354"/>
    <s v="994706460"/>
    <s v="Cruz"/>
    <s v="Marcos"/>
    <s v="P"/>
    <s v="823800077"/>
    <s v="IGSB"/>
    <s v="P3"/>
    <s v="Tower 2"/>
    <x v="6"/>
    <s v="Asif Islam"/>
    <s v="Marcos Gialdi"/>
    <s v="uu694925"/>
    <d v="2016-07-05T00:00:00"/>
    <m/>
    <s v="Marcos P da Cruz/Brazil/IBM"/>
    <s v="H"/>
    <s v="BAND6B"/>
    <s v="ADM"/>
    <s v="Marcos.Cruz@sprint.com"/>
    <s v="Senior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P101BJ818"/>
    <s v="SN_P101BJ"/>
    <s v="994683061"/>
    <s v="Cruz"/>
    <s v="Rosanno"/>
    <s v="X."/>
    <s v="823801065"/>
    <s v="IGSP"/>
    <s v="P3"/>
    <s v="Tower 2"/>
    <x v="5"/>
    <s v="Meredith Leach"/>
    <s v="Lerma Bernal"/>
    <s v="kq851389"/>
    <d v="2019-02-18T00:00:00"/>
    <m/>
    <s v="Rosanno Cruz Ii/Philippines/IBM"/>
    <s v="M"/>
    <s v="BAND6B"/>
    <s v="ADM"/>
    <s v="Rosanno.Cruz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385818"/>
    <s v="SN_136385"/>
    <s v="994456090"/>
    <s v="Cruz"/>
    <s v="Stephen John"/>
    <s v="B"/>
    <s v="823769084"/>
    <s v="IGSP"/>
    <s v="P1"/>
    <s v="Tower 2"/>
    <x v="3"/>
    <s v="Randy Schulze"/>
    <s v="Arrian Ordonez"/>
    <s v="yr971123"/>
    <d v="2013-11-21T00:00:00"/>
    <m/>
    <s v="Stephen John B Cruz/Philippines/IBM"/>
    <s v="H"/>
    <s v="BAND6B"/>
    <s v="ADM"/>
    <s v="Stephenjohn.Cruz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6596818"/>
    <s v="SN_136596"/>
    <s v="994312313"/>
    <s v="Cuales"/>
    <s v="Joanne Rachell"/>
    <s v="C"/>
    <s v="823770128"/>
    <s v="IGSP"/>
    <s v="P3"/>
    <s v="Tower 2"/>
    <x v="6"/>
    <s v="Asif Islam"/>
    <s v="Wilfredo Dizon"/>
    <s v="uy941243"/>
    <d v="2015-05-04T00:00:00"/>
    <m/>
    <s v="Joanne Rachelle C Cuales/Philippines/IBM"/>
    <s v="M"/>
    <s v="BAND6B"/>
    <s v="ADM"/>
    <s v="Joanne.Cuales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9K818"/>
    <s v="SN_P1019K"/>
    <s v="994998736"/>
    <s v="Cuasay"/>
    <s v="Leomar Jr."/>
    <s v="B."/>
    <s v="823801156"/>
    <s v="IGSP"/>
    <s v="P3"/>
    <s v="Tower 2"/>
    <x v="5"/>
    <s v="Robert Wulfert"/>
    <s v="Hanika Fernandez"/>
    <s v="dg819515"/>
    <d v="2019-06-05T00:00:00"/>
    <m/>
    <s v="Leomar Cuasay Jr/Philippines/IBM"/>
    <s v="M"/>
    <s v="BAND6B"/>
    <s v="ADM"/>
    <s v="Leomar.Cuasay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027818"/>
    <s v="SN_148027"/>
    <s v="994050940"/>
    <s v="Cullamco"/>
    <s v="Candy"/>
    <s v="D"/>
    <s v="823800404"/>
    <s v="IGSP"/>
    <s v="P3"/>
    <s v="Tower 2"/>
    <x v="2"/>
    <s v="Dale Gentry"/>
    <s v="William Navarro"/>
    <s v="nq816509"/>
    <d v="2017-04-03T00:00:00"/>
    <m/>
    <s v="Candy Cullamco/Philippines/IBM"/>
    <s v="M"/>
    <s v="BAND6A"/>
    <s v="ADM"/>
    <s v="Candy.Cullamco@sprint.com"/>
    <s v="Mid-Level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P00560818"/>
    <s v="SN_P00560"/>
    <s v="994063036"/>
    <s v="Custodio"/>
    <s v="Daniel"/>
    <s v="S"/>
    <s v="823800322"/>
    <s v="IGSP"/>
    <s v="P3"/>
    <s v="Tower 2"/>
    <x v="6"/>
    <s v="Asif Islam"/>
    <s v="Wilfredo Dizon"/>
    <s v="wr382203"/>
    <d v="2017-01-09T00:00:00"/>
    <m/>
    <s v="Daniel Custodio/Philippines/IBM"/>
    <s v="H"/>
    <s v="BAND7B"/>
    <s v="ADM"/>
    <s v="Daniel.Custodi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FF818"/>
    <s v="SN_P101FF"/>
    <s v="994725069"/>
    <s v="Dabandan"/>
    <s v="Sherry Rose"/>
    <s v="O."/>
    <s v="823801165"/>
    <s v="IGSP"/>
    <s v="P3"/>
    <s v="Tower 2"/>
    <x v="2"/>
    <s v="Dale Gentry"/>
    <s v="William Navarro"/>
    <s v="pd690651"/>
    <d v="2019-06-10T00:00:00"/>
    <m/>
    <s v="Sherry Rose Dabandan/Philippines/IBM"/>
    <s v="M"/>
    <s v="BAND6B"/>
    <s v="ADM"/>
    <s v="Sherryrose.Dabandan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2J3241897"/>
    <s v="SN_2J3241"/>
    <s v="994725542"/>
    <s v="Daddala"/>
    <s v="Chandrababu"/>
    <s v="N"/>
    <s v="823769131"/>
    <s v="E"/>
    <s v="P1"/>
    <s v="Tower 2"/>
    <x v="0"/>
    <s v="Kiran Padmakumar"/>
    <s v="Kiran Padmakumar"/>
    <s v="an250228"/>
    <d v="2014-01-01T00:00:00"/>
    <m/>
    <s v="Chandrababu Daddala1/US/IBM"/>
    <s v="H"/>
    <s v="BAND7"/>
    <s v="ADM"/>
    <s v="Chandrababu.Daddala@sprint.com"/>
    <s v="Senior Technical Lead"/>
    <n v="62"/>
    <n v="6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2"/>
    <n v="62"/>
    <n v="0"/>
    <n v="0"/>
    <s v="No"/>
  </r>
  <r>
    <s v="122979631"/>
    <s v="SN_122979"/>
    <s v="994964451"/>
    <s v="Dainez"/>
    <s v="Barbara"/>
    <s v="C"/>
    <s v="823800746"/>
    <s v="IGSB"/>
    <s v="P3"/>
    <s v="Tower 2"/>
    <x v="7"/>
    <s v="Heather Westerfield"/>
    <s v="Thiago Lucas"/>
    <s v="am123434"/>
    <d v="2017-12-18T00:00:00"/>
    <m/>
    <s v="Barbara Cristina Dainez/Brazil/IBM"/>
    <s v="M"/>
    <s v="BAND6A"/>
    <s v="ADM"/>
    <s v="Barbara.Dainez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345631"/>
    <s v="SN_001345"/>
    <s v="994394953"/>
    <s v="Dalessandro"/>
    <s v="Tomas"/>
    <s v="M"/>
    <s v="823801251"/>
    <s v="IGSB"/>
    <s v="P3"/>
    <s v="Tower 2"/>
    <x v="7"/>
    <s v="Heather Westerfield"/>
    <s v="Thiago Lucas"/>
    <s v="by117221"/>
    <d v="2019-09-10T00:00:00"/>
    <m/>
    <s v="Tomas Moreira D Alessandro/Brazil/IBM"/>
    <s v="L"/>
    <s v="BAND5"/>
    <s v="ADM"/>
    <s v="Tomas.Dalessandro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32C6709"/>
    <s v="SN_0232C6"/>
    <s v="994804768"/>
    <s v="Daluvai"/>
    <s v="Radha"/>
    <s v="R"/>
    <s v="823800579"/>
    <s v="IGSI"/>
    <s v="P3"/>
    <s v="Tower 2"/>
    <x v="5"/>
    <s v="Robert Wulfert"/>
    <s v="Ajay Mukhopadhyay"/>
    <s v="hp862762"/>
    <d v="2017-08-01T00:00:00"/>
    <m/>
    <s v="Radha R Daluvai/India/IBM"/>
    <s v="M"/>
    <s v="BAND7A"/>
    <s v="ADM"/>
    <s v="Radha.Daluvai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004OB709"/>
    <s v="SN_0004OB"/>
    <s v="994422022"/>
    <s v="Dandamudi"/>
    <s v="Sri Kiran"/>
    <s v="X"/>
    <s v="823800989"/>
    <s v="IGSI"/>
    <s v="P3"/>
    <s v="Tower 2"/>
    <x v="1"/>
    <s v="Clint Cordry"/>
    <s v="Sudheer Ayuthu"/>
    <s v="fl782625"/>
    <d v="2018-11-12T00:00:00"/>
    <m/>
    <s v="Dandamudi Sri Kiran/India/IBM"/>
    <s v="L"/>
    <s v="BAND6A"/>
    <s v="ADM"/>
    <s v="SriKiran.Dandamudi@sprint.com"/>
    <s v="Ju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09F8709"/>
    <s v="SN_0409F8"/>
    <s v="994619727"/>
    <s v="Das"/>
    <s v="Arunava"/>
    <s v="X"/>
    <s v="823801288"/>
    <s v="IGSI"/>
    <s v="P1"/>
    <s v="Tower 2"/>
    <x v="0"/>
    <s v="Kiran Padmakumar"/>
    <s v="Muqtar Syed"/>
    <s v="xa917436"/>
    <d v="2019-11-04T00:00:00"/>
    <m/>
    <s v="Arunava Das02/India/IBM"/>
    <s v="L"/>
    <s v="BAND6A"/>
    <s v="ADM"/>
    <s v="Arunava.Das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80116709"/>
    <s v="SN_080116"/>
    <s v="994299756"/>
    <s v="Das"/>
    <s v="Prasanta"/>
    <s v="X"/>
    <s v="823767805"/>
    <s v="IGSI"/>
    <s v="P3"/>
    <s v="Tower 2"/>
    <x v="1"/>
    <s v="Clint Cordry"/>
    <s v="Sunil Brahma"/>
    <s v="tw719046"/>
    <d v="2011-05-09T00:00:00"/>
    <m/>
    <s v="Prasanta K Das1/India/IBM"/>
    <s v="H"/>
    <s v="BAND7B"/>
    <s v="ADM"/>
    <s v="Prasanta.Da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349R709"/>
    <s v="SN_04349R"/>
    <s v="994868412"/>
    <s v="Das"/>
    <s v="Amrita"/>
    <s v="X"/>
    <s v="823800432"/>
    <s v="IGSI"/>
    <s v="P1"/>
    <s v="Tower 2"/>
    <x v="0"/>
    <s v="Kiran Padmakumar"/>
    <s v="Muqtar Syed"/>
    <s v="as088333"/>
    <d v="2017-04-24T00:00:00"/>
    <m/>
    <s v="Amrita Das12/India/IBM"/>
    <s v="H"/>
    <s v="BAND7A"/>
    <s v="ADM"/>
    <s v="Amrita.Das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4586709"/>
    <s v="SN_004586"/>
    <s v="994381933"/>
    <s v="Dash"/>
    <s v="Mamata"/>
    <s v=""/>
    <s v="823770208"/>
    <s v="IGSI"/>
    <s v="P3"/>
    <s v="Tower 2"/>
    <x v="2"/>
    <s v="Mohan Kaushik"/>
    <s v="Saswat Mishra"/>
    <s v="ri579336"/>
    <d v="2015-06-15T00:00:00"/>
    <m/>
    <s v="Mamata Dash/India/IBM"/>
    <s v="H"/>
    <s v="BAND7A"/>
    <s v="ADM"/>
    <s v="Mamata.Dash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KN26709"/>
    <s v="SN_AVKN26"/>
    <s v="994220572"/>
    <s v="Dash"/>
    <s v="Santosh"/>
    <s v="Kumar"/>
    <s v="823800089"/>
    <s v="IGSI"/>
    <s v="P3"/>
    <s v="Tower 2"/>
    <x v="5"/>
    <s v="Baseem Sayyed"/>
    <s v="Ajay Mukhopadhyay"/>
    <s v="iq307854"/>
    <d v="2016-07-15T00:00:00"/>
    <m/>
    <s v="Santosh Kumar Dash 3/India/Contr/IBM"/>
    <s v="M"/>
    <s v="CONT01"/>
    <s v="ADM"/>
    <s v="Santosh.Dash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0081818"/>
    <s v="SN_P00081"/>
    <s v="994636583"/>
    <s v="Dato"/>
    <s v="Gus Vincent"/>
    <s v="X."/>
    <s v="823801050"/>
    <s v="IGSP"/>
    <s v="P3"/>
    <s v="Tower 2"/>
    <x v="4"/>
    <s v="Todd Kadlac"/>
    <s v="William Navarro"/>
    <s v="vh116865"/>
    <d v="2019-01-21T00:00:00"/>
    <m/>
    <s v="Gus Vincent Dato/Philippines/IBM"/>
    <s v="H"/>
    <s v="BAND7B"/>
    <s v="ADM"/>
    <s v="Gus.Dato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486818"/>
    <s v="SN_136486"/>
    <s v="994351664"/>
    <s v="Daulat"/>
    <s v="Lian Jenel"/>
    <s v="T"/>
    <s v="823769022"/>
    <s v="IGSP"/>
    <s v="P3"/>
    <s v="Tower 2"/>
    <x v="4"/>
    <s v="Todd Kadlac"/>
    <s v="William Navarro"/>
    <s v="qz533899"/>
    <d v="2013-10-28T00:00:00"/>
    <m/>
    <s v="Lian Jenel T Daulat/Philippines/IBM"/>
    <s v="M"/>
    <s v="BAND6A"/>
    <s v="ADM"/>
    <s v="Lianjenel.Daulat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6V818"/>
    <s v="SN_P1016V"/>
    <s v="994116778"/>
    <s v="Dawat"/>
    <s v="Dominic"/>
    <s v="X."/>
    <s v="823800948"/>
    <s v="IGSP"/>
    <s v="P3"/>
    <s v="Tower 2"/>
    <x v="5"/>
    <s v="Meredith Leach"/>
    <s v="Lerma Bernal"/>
    <s v="hm784262"/>
    <d v="2018-09-17T00:00:00"/>
    <m/>
    <s v="Dominic Dawat/Philippines/IBM"/>
    <s v="H"/>
    <s v="BAND7A"/>
    <s v="ADM"/>
    <s v="Dominic.Dawat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6B818"/>
    <s v="SN_P1006B"/>
    <s v="994552618"/>
    <s v="Day-yo"/>
    <s v="Helen Grace"/>
    <s v="X."/>
    <s v="823801043"/>
    <s v="IGSP"/>
    <s v="P3"/>
    <s v="Tower 2"/>
    <x v="5"/>
    <s v="Robert Wulfert"/>
    <s v="Hanika Fernandez"/>
    <s v=""/>
    <d v="2019-01-14T00:00:00"/>
    <m/>
    <s v="Helen Grace Day Yo/Philippines/IBM"/>
    <s v="M"/>
    <s v="BAND6B"/>
    <s v="ADM"/>
    <s v="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959818"/>
    <s v="SN_C18959"/>
    <s v="994602188"/>
    <s v="De Castro"/>
    <s v="Gian"/>
    <s v="X."/>
    <s v="823801135"/>
    <s v="IGSP"/>
    <s v="P3"/>
    <s v="Tower 2"/>
    <x v="4"/>
    <s v="Todd Kadlac"/>
    <s v="William Navarro"/>
    <s v="cv433847"/>
    <d v="2019-05-27T00:00:00"/>
    <m/>
    <s v="Gian De Castro/Philippines/Contr/IBM"/>
    <s v="L"/>
    <s v="CONT11"/>
    <s v="ADM"/>
    <s v="Gian.Decastro@sprint.com"/>
    <s v="Junior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5102818"/>
    <s v="SN_135102"/>
    <s v="994570241"/>
    <s v="De Guzman"/>
    <s v="Angelo Clarence"/>
    <s v="S"/>
    <s v="823799909"/>
    <s v="IGSP"/>
    <s v="P3"/>
    <s v="Tower 2"/>
    <x v="5"/>
    <s v="Meredith Leach"/>
    <s v="Lerma Bernal"/>
    <s v="oc017246"/>
    <d v="2016-03-29T00:00:00"/>
    <m/>
    <s v="Angelo Clarence S De Guzman/Philippines/IBM"/>
    <s v="M"/>
    <s v="BAND6B"/>
    <s v="ADM"/>
    <s v="Angeloclarence.Deguzman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069818"/>
    <s v="SN_136069"/>
    <s v="994420680"/>
    <s v="De Guzman"/>
    <s v="Lorenzo James Marie"/>
    <s v="D"/>
    <s v="823769023"/>
    <s v="IGSP"/>
    <s v="P3"/>
    <s v="Tower 2"/>
    <x v="4"/>
    <s v="Todd Kadlac"/>
    <s v="William Navarro"/>
    <s v="ee241964"/>
    <d v="2013-10-28T00:00:00"/>
    <m/>
    <s v="Lorenzo James Marie D de Guzman/Philippines/IBM"/>
    <s v="M"/>
    <s v="BAND6B"/>
    <s v="ADM"/>
    <s v="Lorenzojamesmarie.Deguzman@sprint.com"/>
    <s v="Mid-Level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135551818"/>
    <s v="SN_135551"/>
    <s v="994198030"/>
    <s v="Deapera"/>
    <s v="Seychelle Ann"/>
    <s v="A"/>
    <s v="823769652"/>
    <s v="IGSP"/>
    <s v="P1"/>
    <s v="Tower 2"/>
    <x v="3"/>
    <s v="Randy Schulze"/>
    <s v="Arrian Ordonez"/>
    <s v="qs516259"/>
    <d v="2014-10-20T00:00:00"/>
    <m/>
    <s v="Seychelle Ann A Deapera/Philippines/IBM"/>
    <s v="M"/>
    <s v="BAND6A"/>
    <s v="ADM"/>
    <s v="Seychelleann.Deapera@sprint.com"/>
    <s v="Mid-Level Production Support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0662E3709"/>
    <s v="SN_0662E3"/>
    <s v="994799470"/>
    <s v="Deep"/>
    <s v="Akash"/>
    <s v="X"/>
    <s v="823801180"/>
    <s v="IGSI"/>
    <s v="P3"/>
    <s v="Tower 2"/>
    <x v="5"/>
    <s v="Baseem Sayyed"/>
    <s v="Aniket Vaidya"/>
    <s v="rl628986"/>
    <d v="2019-06-24T00:00:00"/>
    <m/>
    <s v="Akash Deep11/India/IBM"/>
    <s v="L"/>
    <s v="BAND6A"/>
    <s v="ADM"/>
    <s v="Akash.Deep@sprint.com"/>
    <s v="Ju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4101818"/>
    <s v="SN_124101"/>
    <s v="999408974"/>
    <s v="Del Mundo"/>
    <s v="Juan Miguel"/>
    <s v="X"/>
    <s v="823769782"/>
    <s v="IGSP"/>
    <s v="P3"/>
    <s v="Tower 2"/>
    <x v="5"/>
    <s v="Meredith Leach"/>
    <s v="Lerma Bernal"/>
    <s v="vt047636"/>
    <d v="2014-12-15T00:00:00"/>
    <m/>
    <s v="Juan Miguel E del Mundo/Philippines/IBM"/>
    <s v="M"/>
    <s v="BAND6B"/>
    <s v="ADM"/>
    <s v="Juanmiguel.Delmund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5626818"/>
    <s v="SN_135626"/>
    <s v="994477781"/>
    <s v="Del Rosario"/>
    <s v="Elizabeth"/>
    <s v="C"/>
    <s v="823769222"/>
    <s v="IGSP"/>
    <s v="P1"/>
    <s v="Tower 2"/>
    <x v="0"/>
    <s v="Kiran Padmakumar"/>
    <s v="Danilo Estoquia"/>
    <s v="km313922"/>
    <d v="2014-03-17T00:00:00"/>
    <m/>
    <s v="Elizabeth C Del Rosario/Philippines/IBM"/>
    <s v="H"/>
    <s v="BAND7A"/>
    <s v="ADM"/>
    <s v="Elizabeth.Delrosario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8285818"/>
    <s v="SN_148285"/>
    <s v="994893464"/>
    <s v="Dela Cruz"/>
    <s v="Monina"/>
    <s v="S."/>
    <s v="823800928"/>
    <s v="IGSP"/>
    <s v="P3"/>
    <s v="Tower 2"/>
    <x v="4"/>
    <s v="Todd Kadlac"/>
    <s v="William Navarro"/>
    <s v=""/>
    <d v="2018-08-23T00:00:00"/>
    <m/>
    <s v="Monina Dela Cruz/Philippines/IBM"/>
    <s v="L"/>
    <s v="BAND6A"/>
    <s v="ADM"/>
    <s v=""/>
    <s v="Junior DBA"/>
    <n v="48.5"/>
    <n v="45"/>
    <n v="3.5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.5"/>
    <n v="45"/>
    <n v="3.5"/>
    <n v="0"/>
    <s v="Yes"/>
  </r>
  <r>
    <s v="134655818"/>
    <s v="SN_134655"/>
    <s v="994537275"/>
    <s v="Dela Cruz"/>
    <s v="Rommel"/>
    <s v="G"/>
    <s v="823768840"/>
    <s v="IGSP"/>
    <s v="P3"/>
    <s v="Tower 2"/>
    <x v="6"/>
    <s v="Asif Islam"/>
    <s v="Wilfredo Dizon"/>
    <s v="nl876416"/>
    <d v="2013-07-02T00:00:00"/>
    <m/>
    <s v="Rommel G Dela Cruz/Philippines/IBM"/>
    <s v="H"/>
    <s v="BAND7A"/>
    <s v="ADM"/>
    <s v="Rommel.Delacruz@sprint.com"/>
    <s v="Senior Production Suppor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123521818"/>
    <s v="SN_123521"/>
    <s v="994080389"/>
    <s v="Dela Paz"/>
    <s v="Marc Geosef"/>
    <s v="A"/>
    <s v="823768238"/>
    <s v="IGSP"/>
    <s v="P3"/>
    <s v="Tower 2"/>
    <x v="5"/>
    <s v="Robert Wulfert"/>
    <s v="Hanika Fernandez"/>
    <s v="ls572853"/>
    <d v="2012-03-26T00:00:00"/>
    <m/>
    <s v="Marc Geosef A Dela Paz/Philippines/IBM"/>
    <s v="H"/>
    <s v="BAND7A"/>
    <s v="ADM"/>
    <s v="marcgeosef.delapaz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112818"/>
    <s v="SN_148112"/>
    <s v="994476438"/>
    <s v="Delima"/>
    <s v="Joenel"/>
    <s v="X"/>
    <s v="823769722"/>
    <s v="IGSP"/>
    <s v="P3"/>
    <s v="Tower 2"/>
    <x v="2"/>
    <s v="Dale Gentry"/>
    <s v="William Navarro"/>
    <s v="sd013023"/>
    <d v="2014-11-18T00:00:00"/>
    <m/>
    <s v="Joenel Ella Delima/Philippines/IBM"/>
    <s v="H"/>
    <s v="BAND6B"/>
    <s v="ADM"/>
    <s v="Joenel.Delim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707B709"/>
    <s v="SN_05707B"/>
    <s v="994427234"/>
    <s v="Desai"/>
    <s v="Sonali"/>
    <s v="X"/>
    <s v="823767746"/>
    <s v="IGSI"/>
    <s v="P3"/>
    <s v="Tower 2"/>
    <x v="1"/>
    <s v="Clint Cordry"/>
    <s v="Sunil Brahma"/>
    <s v="fy713911"/>
    <d v="2011-04-18T00:00:00"/>
    <m/>
    <s v="Sonali Desai/India/IBM"/>
    <s v="H"/>
    <s v="BAND7A"/>
    <s v="ADM"/>
    <s v="Sonali.Desai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X91993818"/>
    <s v="SN_X91993"/>
    <s v="994811045"/>
    <s v="Descallar"/>
    <s v="Homer"/>
    <s v="C."/>
    <s v="823800650"/>
    <s v="IGSP"/>
    <s v="P1"/>
    <s v="Tower 2"/>
    <x v="0"/>
    <s v="Kiran Padmakumar"/>
    <s v="Danilo Estoquia"/>
    <s v="az347216"/>
    <d v="2017-10-02T00:00:00"/>
    <m/>
    <s v="Homer C Descallar/Philippines/IBM"/>
    <s v="H"/>
    <s v="BAND7B"/>
    <s v="ADM"/>
    <s v="Homer.Descallar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3957709"/>
    <s v="SN_063957"/>
    <s v="994556879"/>
    <s v="Deshpande"/>
    <s v="Shailesh"/>
    <s v="X"/>
    <s v="823801213"/>
    <s v="IGSI"/>
    <s v="P3"/>
    <s v="Tower 2"/>
    <x v="5"/>
    <s v="Sumithra Muninarayanappa"/>
    <s v="Aniket Vaidya"/>
    <s v="jg024338"/>
    <d v="2019-07-22T00:00:00"/>
    <m/>
    <s v="Shailesh R Deshpande/India/IBM"/>
    <s v="H"/>
    <s v="BAND7A"/>
    <s v="ADM"/>
    <s v="Shailesh.Deshpand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76R4709"/>
    <s v="SN_AV76R4"/>
    <s v="999646122"/>
    <s v="Devaraj"/>
    <s v="Madhukar"/>
    <s v="X"/>
    <s v="823764752"/>
    <s v="IGSI"/>
    <s v="P3"/>
    <s v="Tower 2"/>
    <x v="2"/>
    <s v="Dale Gentry"/>
    <s v="Lakshmi Radhakrishnakaimal"/>
    <s v="mxd4752"/>
    <d v="2006-08-17T00:00:00"/>
    <m/>
    <s v="Madhukar Devraj/India/Contr/IBM"/>
    <s v="H"/>
    <s v="CONT01"/>
    <s v="ADM"/>
    <s v="Madhukar.X.Devaraj@sprint.com"/>
    <s v="Senior Develop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219I8709"/>
    <s v="SN_0219I8"/>
    <s v="994781539"/>
    <s v="Devi"/>
    <s v="Gayathri"/>
    <s v="X"/>
    <s v="823800194"/>
    <s v="IGSI"/>
    <s v="P1"/>
    <s v="Tower 2"/>
    <x v="0"/>
    <s v="Kiran Padmakumar"/>
    <s v="Muqtar Syed"/>
    <s v="ef269404"/>
    <d v="2016-09-15T00:00:00"/>
    <m/>
    <s v="Gayathri S Devi/India/IBM"/>
    <s v="L"/>
    <s v="BAND6B"/>
    <s v="ADM"/>
    <s v="Gayathri.Devi@sprint.com"/>
    <s v="Mid-Level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AVR386709"/>
    <s v="SN_AVR386"/>
    <s v="994972229"/>
    <s v="Devineni"/>
    <s v="Vasu"/>
    <s v="X"/>
    <s v="823801256"/>
    <s v="IGSI"/>
    <s v="P3"/>
    <s v="Tower 2"/>
    <x v="6"/>
    <s v="Asif Islam"/>
    <s v="Udaya Rao"/>
    <s v="bq606456"/>
    <d v="2019-09-16T00:00:00"/>
    <m/>
    <s v="Devineni Vasu64/India/Contr/IBM"/>
    <s v="H"/>
    <s v="BAND6B"/>
    <s v="ADM"/>
    <s v="Vasu.Devineni@sprint.com"/>
    <s v="Mid-Level Application Administrato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4912Z709"/>
    <s v="SN_04912Z"/>
    <s v="994364012"/>
    <s v="Deyagond"/>
    <s v="Shashikumar"/>
    <s v="X"/>
    <s v="823800750"/>
    <s v="IGSI"/>
    <s v="P3"/>
    <s v="Tower 2"/>
    <x v="5"/>
    <s v="Baseem Sayyed"/>
    <s v="Aniket Vaidya"/>
    <s v="kw022887"/>
    <d v="2017-12-26T00:00:00"/>
    <m/>
    <s v="Shashikumar Deyagond/India/IBM"/>
    <s v="H"/>
    <s v="BAND7A"/>
    <s v="ADM"/>
    <s v="Shashikumar.Deyagond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661J709"/>
    <s v="SN_03661J"/>
    <s v="994778441"/>
    <s v="Dhotre"/>
    <s v="Krishna"/>
    <s v=""/>
    <s v="823800680"/>
    <s v="IGSI"/>
    <s v="P3"/>
    <s v="Tower 2"/>
    <x v="2"/>
    <s v="Mohan Kaushik"/>
    <s v="Saswat Mishra"/>
    <s v="nd095847"/>
    <d v="2017-10-19T00:00:00"/>
    <m/>
    <s v="Krishna Dhotre/India/IBM"/>
    <s v="H"/>
    <s v="BAND7A"/>
    <s v="ADM"/>
    <s v="Krishna.Dhotre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YU818"/>
    <s v="SN_P100YU"/>
    <s v="994110844"/>
    <s v="Dimayacyac"/>
    <s v="Ira"/>
    <s v="M."/>
    <s v="823800889"/>
    <s v="IGSP"/>
    <s v="P1"/>
    <s v="Tower 2"/>
    <x v="3"/>
    <s v="Randy Schulze"/>
    <s v="Arrian Ordonez"/>
    <s v="og861272"/>
    <d v="2018-07-04T00:00:00"/>
    <m/>
    <s v="Ira Dimayacyac/Philippines/IBM"/>
    <s v="L"/>
    <s v="BAND6A"/>
    <s v="ADM"/>
    <s v="Ira.Dimayacyac@sprint.com"/>
    <s v="Junior Production Support"/>
    <n v="57"/>
    <n v="5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7"/>
    <n v="57"/>
    <n v="0"/>
    <n v="0"/>
    <s v="No"/>
  </r>
  <r>
    <s v="P00861818"/>
    <s v="SN_P00861"/>
    <s v="994815336"/>
    <s v="Dinlasan"/>
    <s v="Nieza"/>
    <s v="A."/>
    <s v="823801103"/>
    <s v="IGSP"/>
    <s v="P1"/>
    <s v="Tower 2"/>
    <x v="3"/>
    <s v="Randy Schulze"/>
    <s v="Arrian Ordonez"/>
    <s v="bp130131"/>
    <d v="2019-04-15T00:00:00"/>
    <m/>
    <s v="Nieza Aldemita Dinlasan/Philippines/IBM"/>
    <s v="M"/>
    <s v="BAND6A"/>
    <s v="ADM"/>
    <s v="Nieza.Dinlasan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4434818"/>
    <s v="SN_134434"/>
    <s v="994779011"/>
    <s v="Dioco"/>
    <s v="Everett"/>
    <s v="X"/>
    <s v="823769757"/>
    <s v="IGSP"/>
    <s v="P3"/>
    <s v="Tower 2"/>
    <x v="5"/>
    <s v="Sumithra Muninarayanappa"/>
    <s v="Hanika Fernandez"/>
    <s v="sn505384"/>
    <d v="2014-12-05T00:00:00"/>
    <m/>
    <s v="Everett C Dioco/Philippines/IBM"/>
    <s v="H"/>
    <s v="BAND8"/>
    <s v="ADM"/>
    <s v="Everett.Dioco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IG818"/>
    <s v="SN_P101IG"/>
    <s v="994866710"/>
    <s v="Dizon"/>
    <s v="Joshua"/>
    <s v="S."/>
    <s v="823801231"/>
    <s v="IGSP"/>
    <s v="P3"/>
    <s v="Tower 2"/>
    <x v="5"/>
    <s v="Robert Wulfert"/>
    <s v="Hanika Fernandez"/>
    <s v=""/>
    <d v="2019-08-19T00:00:00"/>
    <m/>
    <s v="Joshua Dizon/Philippines/IBM"/>
    <s v="M"/>
    <s v="BAND6B"/>
    <s v="ADM"/>
    <s v="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X91902818"/>
    <s v="SN_X91902"/>
    <s v="994823072"/>
    <s v="Dizon"/>
    <s v="Wilfredo"/>
    <s v="Celestial"/>
    <s v="823769416"/>
    <s v="IGSP"/>
    <s v="P3"/>
    <s v="Tower 2"/>
    <x v="6"/>
    <s v="Asif Islam"/>
    <s v="Wilfredo Dizon"/>
    <s v="yw299379"/>
    <d v="2014-07-18T00:00:00"/>
    <m/>
    <s v="Wilfredo Jr. C Dizon/Philippines/IBM"/>
    <s v="H"/>
    <s v="BAND8"/>
    <s v="ADM"/>
    <s v="Wilfredo.Dizonjr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LXM5897"/>
    <s v="SN_C-LXM5"/>
    <s v="994593469"/>
    <s v="Doddapaneni"/>
    <s v="Vijaya"/>
    <s v=""/>
    <s v="823800520"/>
    <s v="SUB"/>
    <s v="SA3"/>
    <s v="Tower 2"/>
    <x v="1"/>
    <s v="Clint Cordry"/>
    <s v="Sudheer Kurelli"/>
    <s v="ir302975"/>
    <d v="2017-06-19T00:00:00"/>
    <m/>
    <s v="VIJAYA DODDAPANENI/US/Contr/IBM"/>
    <s v="M"/>
    <s v="CONT15"/>
    <s v="ADM"/>
    <s v="Vijaya.Doddapaneni@sprint.com"/>
    <s v="Mid-Level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180818"/>
    <s v="SN_148180"/>
    <s v="994333262"/>
    <s v="Domingo"/>
    <s v="Carlo Magno"/>
    <s v="X"/>
    <s v="823769742"/>
    <s v="IGSP"/>
    <s v="P3"/>
    <s v="Tower 2"/>
    <x v="4"/>
    <s v="Todd Kadlac"/>
    <s v="William Navarro"/>
    <s v="uq593160"/>
    <d v="2014-11-26T00:00:00"/>
    <m/>
    <s v="Carlo Magno Domingo/Philippines/IBM"/>
    <s v="H"/>
    <s v="BAND7A"/>
    <s v="ADM"/>
    <s v="Carlomagno.Domingo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125818"/>
    <s v="SN_136125"/>
    <s v="994745545"/>
    <s v="Dominguez"/>
    <s v="Pauline"/>
    <s v="R"/>
    <s v="823769496"/>
    <s v="IGSP"/>
    <s v="P3"/>
    <s v="Tower 2"/>
    <x v="4"/>
    <s v="Todd Kadlac"/>
    <s v="William Navarro"/>
    <s v="ob947291"/>
    <d v="2014-09-15T00:00:00"/>
    <m/>
    <s v="Pauline R Dominguez/Philippines/IBM"/>
    <s v="H"/>
    <s v="BAND6B"/>
    <s v="ADM"/>
    <s v="Pauline.Dominguez@sprint.com"/>
    <s v="Mid-Level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3905709"/>
    <s v="SN_033905"/>
    <s v="994831081"/>
    <s v="Dondu"/>
    <s v="Sruthi"/>
    <s v="X"/>
    <s v="823769248"/>
    <s v="IGSI"/>
    <s v="P1"/>
    <s v="Tower 2"/>
    <x v="0"/>
    <s v="Kiran Padmakumar"/>
    <s v="Muqtar Syed"/>
    <s v="tf530944"/>
    <d v="2014-04-14T00:00:00"/>
    <m/>
    <s v="Sruthi Dondu/India/IBM"/>
    <s v="H"/>
    <s v="BAND7B"/>
    <s v="ADM"/>
    <s v="Sruthi.Dondu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936B709"/>
    <s v="SN_09936B"/>
    <s v="994566237"/>
    <s v="DSouza"/>
    <s v="Tabitha"/>
    <s v="S"/>
    <s v="823799931"/>
    <s v="IGSI"/>
    <s v="P3"/>
    <s v="Tower 2"/>
    <x v="1"/>
    <s v="Clint Cordry"/>
    <s v="Sunil Brahma"/>
    <s v="sr266489"/>
    <d v="2016-04-29T00:00:00"/>
    <m/>
    <s v="Dsouza T Steffi/India/IBM"/>
    <s v="L"/>
    <s v="BAND6B"/>
    <s v="ADM"/>
    <s v="Tabitha.Dsouza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741818"/>
    <s v="SN_147741"/>
    <s v="994773767"/>
    <s v="Dulog"/>
    <s v="Denwel Jude Ii"/>
    <s v="A"/>
    <s v="823800398"/>
    <s v="IGSP"/>
    <s v="P3"/>
    <s v="Tower 2"/>
    <x v="5"/>
    <s v="Meredith Leach"/>
    <s v="Lerma Bernal"/>
    <s v="dw606337"/>
    <d v="2017-03-29T00:00:00"/>
    <m/>
    <s v="Denwel Jude Ii Dulog/Philippines/IBM"/>
    <s v="M"/>
    <s v="BAND6A"/>
    <s v="ADM"/>
    <s v="Denweljudeii.Dulog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8R818"/>
    <s v="SN_P1018R"/>
    <s v="994497535"/>
    <s v="Dumo"/>
    <s v="Melodie"/>
    <s v="X."/>
    <s v="823800481"/>
    <s v="IGSP"/>
    <s v="P3"/>
    <s v="Tower 2"/>
    <x v="6"/>
    <s v="Asif Islam"/>
    <s v="Wilfredo Dizon"/>
    <s v="ow785246"/>
    <d v="2017-05-15T00:00:00"/>
    <m/>
    <s v="Melodie Dumo/Philippines/IBM"/>
    <s v="H"/>
    <s v="BAND6B"/>
    <s v="ADM"/>
    <s v="Melodie.Dumo@sprint.com"/>
    <s v="Senior Test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P00711818"/>
    <s v="SN_P00711"/>
    <s v="994390290"/>
    <s v="Duque"/>
    <s v="Andy John"/>
    <s v="DESPALO"/>
    <s v="823769183"/>
    <s v="IGSP"/>
    <s v="P3"/>
    <s v="Tower 2"/>
    <x v="5"/>
    <s v="Robert Wulfert"/>
    <s v="Hanika Fernandez"/>
    <s v="dq167922"/>
    <d v="2014-02-10T00:00:00"/>
    <m/>
    <s v="Andy John Duque/Philippines/IBM"/>
    <s v="H"/>
    <s v="BAND7A"/>
    <s v="ADM"/>
    <s v="Andyjohn.Duqu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6061709"/>
    <s v="SN_096061"/>
    <s v="994619681"/>
    <s v="Dutta"/>
    <s v="Meenakshi"/>
    <s v="X"/>
    <s v="823801235"/>
    <s v="IGSI"/>
    <s v="P3"/>
    <s v="Tower 2"/>
    <x v="4"/>
    <s v="Todd Kadlac"/>
    <s v="Aniket Vaidya"/>
    <s v="pj382194"/>
    <d v="2019-08-26T00:00:00"/>
    <m/>
    <s v="Meenakshi Dutta/India/IBM"/>
    <s v="M"/>
    <s v="BAND6B"/>
    <s v="ADM"/>
    <s v="Meenakshi.Dutta@sprint.com"/>
    <s v="Mid-Level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D9020897"/>
    <s v="SN_1D9020"/>
    <s v="999660214"/>
    <s v="Eagle"/>
    <s v="Jeff"/>
    <s v="B"/>
    <s v="823720008"/>
    <s v="E"/>
    <s v="P3"/>
    <s v="Tower 2"/>
    <x v="6"/>
    <s v="Jeff Eagle"/>
    <s v="Baseem Sayyed"/>
    <s v="jbe0424"/>
    <d v="2004-09-16T00:00:00"/>
    <m/>
    <s v="Jeffrey Eagle/Kansas City/IBM"/>
    <s v="H"/>
    <s v="BAND9"/>
    <s v="ADM"/>
    <s v="Jeffrey.B.Eagle@sprint.com"/>
    <s v="Senior Delivery Manager"/>
    <n v="28"/>
    <n v="2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8"/>
    <n v="28"/>
    <n v="0"/>
    <n v="0"/>
    <s v="No"/>
  </r>
  <r>
    <s v="P1007K818"/>
    <s v="SN_P1007K"/>
    <s v="994661432"/>
    <s v="Ebrada"/>
    <s v="Ronald"/>
    <s v="Bernal"/>
    <s v="823800075"/>
    <s v="IGSP"/>
    <s v="P1"/>
    <s v="Tower 2"/>
    <x v="0"/>
    <s v="Kiran Padmakumar"/>
    <s v="Danilo Estoquia"/>
    <s v="ef692128"/>
    <d v="2016-07-04T00:00:00"/>
    <m/>
    <s v="Ronald Ebrada/Philippines/IBM"/>
    <s v="M"/>
    <s v="BAND6B"/>
    <s v="ADM"/>
    <s v="Ronald.Ebrad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036818"/>
    <s v="SN_147036"/>
    <s v="994259570"/>
    <s v="Edos"/>
    <s v="Jonard"/>
    <s v="M"/>
    <s v="823769166"/>
    <s v="IGSP"/>
    <s v="P3"/>
    <s v="Tower 2"/>
    <x v="5"/>
    <s v="Meredith Leach"/>
    <s v="Lerma Bernal"/>
    <s v="sf438962"/>
    <d v="2014-01-20T00:00:00"/>
    <m/>
    <s v="Jonard M Edos/Philippines/IBM"/>
    <s v="H"/>
    <s v="BAND7A"/>
    <s v="ADM"/>
    <s v="Jonard.Edos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23612818"/>
    <s v="SN_123612"/>
    <s v="994626775"/>
    <s v="Eligio"/>
    <s v="John Paul"/>
    <s v="X"/>
    <s v="823768215"/>
    <s v="IGSP"/>
    <s v="P1"/>
    <s v="Tower 2"/>
    <x v="0"/>
    <s v="Kiran Padmakumar"/>
    <s v="Danilo Estoquia"/>
    <s v="dv534405"/>
    <d v="2012-03-14T00:00:00"/>
    <m/>
    <s v="John Paul D Eligio/Philippines/IBM"/>
    <s v="H"/>
    <s v="BAND7A"/>
    <s v="ADM"/>
    <s v="Johnpaul.Eligio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YC818"/>
    <s v="SN_P100YC"/>
    <s v="994516903"/>
    <s v="Elorcha"/>
    <s v="Ronie"/>
    <s v="I"/>
    <s v="823800674"/>
    <s v="IGSP"/>
    <s v="P3"/>
    <s v="Tower 2"/>
    <x v="5"/>
    <s v="Sumithra Muninarayanappa"/>
    <s v="Hanika Fernandez"/>
    <s v="rt548734"/>
    <d v="2017-10-18T00:00:00"/>
    <m/>
    <s v="Ronie Elorcha/Philippines/IBM"/>
    <s v="H"/>
    <s v="BAND7A"/>
    <s v="ADM"/>
    <s v="Ronie.Elorch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617818"/>
    <s v="SN_136617"/>
    <s v="994281060"/>
    <s v="Encanto"/>
    <s v="Cristine"/>
    <s v="C"/>
    <s v="823769024"/>
    <s v="IGSP"/>
    <s v="P3"/>
    <s v="Tower 2"/>
    <x v="4"/>
    <s v="Todd Kadlac"/>
    <s v="William Navarro"/>
    <s v="hn616152"/>
    <d v="2013-10-28T00:00:00"/>
    <m/>
    <s v="Cristine C Encanto/Philippines/IBM"/>
    <s v="H"/>
    <s v="BAND6A"/>
    <s v="ADM"/>
    <s v="Cristine.Encanto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958B709"/>
    <s v="SN_07958B"/>
    <s v="994119741"/>
    <s v="Eragana"/>
    <s v="Kiran"/>
    <s v="KUMAR"/>
    <s v="823767737"/>
    <s v="GR-I"/>
    <s v="SA3"/>
    <s v="Tower 2"/>
    <x v="6"/>
    <s v="Asif Islam"/>
    <s v="Udaya Rao"/>
    <s v="fx862886"/>
    <d v="2011-04-18T00:00:00"/>
    <m/>
    <s v="Kiran K Eragana/India/IBM"/>
    <s v="H"/>
    <s v="BAND7A"/>
    <s v="ADM"/>
    <s v="Kiran.Eragan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MLUJ709"/>
    <s v="SN_AVMLUJ"/>
    <s v="994933324"/>
    <s v="Eshwarappa"/>
    <s v="Shobha"/>
    <s v="Nagalamadike"/>
    <s v="823800706"/>
    <s v="IGSI"/>
    <s v="P3"/>
    <s v="Tower 2"/>
    <x v="4"/>
    <s v="Todd Kadlac"/>
    <s v="Pichaimani Balasubramanian"/>
    <s v="ri603570"/>
    <d v="2017-11-13T00:00:00"/>
    <m/>
    <s v="Shobha N E 66/India/Contr/IBM"/>
    <s v="H"/>
    <s v="CONT12"/>
    <s v="ADM"/>
    <s v="Shobha.Eshwarappa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147818"/>
    <s v="SN_148147"/>
    <s v="994042479"/>
    <s v="Espinas-Goleta"/>
    <s v="Joanne"/>
    <s v="X"/>
    <s v="823769720"/>
    <s v="IGSP"/>
    <s v="P3"/>
    <s v="Tower 2"/>
    <x v="5"/>
    <s v="Meredith Leach"/>
    <s v="Lerma Bernal"/>
    <s v="jt016704"/>
    <d v="2014-11-19T00:00:00"/>
    <m/>
    <s v="Joanne Espinas-Goleta/Philippines/IBM"/>
    <s v="H"/>
    <s v="BAND7A"/>
    <s v="ADM"/>
    <s v="Joanne.Espinas-Goleta@sprint.com"/>
    <s v="Senior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01802818"/>
    <s v="SN_P01802"/>
    <s v="994243543"/>
    <s v="Estacion"/>
    <s v="Stephen James"/>
    <s v="M"/>
    <s v="823770346"/>
    <s v="IGSP"/>
    <s v="P3"/>
    <s v="Tower 2"/>
    <x v="6"/>
    <s v="Asif Islam"/>
    <s v="Wilfredo Dizon"/>
    <s v="gj650659"/>
    <d v="2015-09-23T00:00:00"/>
    <m/>
    <s v="Stephen James Estacion/Philippines/IBM"/>
    <s v="H"/>
    <s v="BAND6B"/>
    <s v="ADM"/>
    <s v="Stephen.Estacion@sprint.com"/>
    <s v="Senior Develop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8A8323897"/>
    <s v="SN_8A8323"/>
    <s v="999714588"/>
    <s v="Esteban"/>
    <s v="Melanie"/>
    <s v=""/>
    <s v="0008A8323"/>
    <s v="E"/>
    <s v="SA3"/>
    <s v="Tower 2"/>
    <x v="2"/>
    <s v="Mohan Kaushik"/>
    <s v="Mohan Kaushik"/>
    <s v="mde5084"/>
    <d v="2004-09-16T00:00:00"/>
    <m/>
    <s v="Melanie Esteban/Arlington/IBM"/>
    <s v="H"/>
    <s v="BAND8"/>
    <s v="ADM"/>
    <s v="Melanie.D.Esteban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89818"/>
    <s v="SN_P10089"/>
    <s v="994288785"/>
    <s v="Esteban"/>
    <s v="Michael"/>
    <s v="X"/>
    <s v="823800139"/>
    <s v="IGSP"/>
    <s v="P3"/>
    <s v="Tower 2"/>
    <x v="3"/>
    <s v="Greg Toon"/>
    <s v="Danilo Estoquia"/>
    <s v="pl416243"/>
    <d v="2016-08-03T00:00:00"/>
    <m/>
    <s v="Michael Esteban/Philippines/IBM"/>
    <s v="H"/>
    <s v="BAND7B"/>
    <s v="IVR"/>
    <s v="Michael.Esteban@sprint.com"/>
    <s v="Senior Application Administrato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34719818"/>
    <s v="SN_134719"/>
    <s v="994224920"/>
    <s v="Estinopo"/>
    <s v="Janine Alexis"/>
    <s v="A"/>
    <s v="823768852"/>
    <s v="IGSP"/>
    <s v="P3"/>
    <s v="Tower 2"/>
    <x v="4"/>
    <s v="Todd Kadlac"/>
    <s v="William Navarro"/>
    <s v="jw130990"/>
    <d v="2013-07-22T00:00:00"/>
    <m/>
    <s v="Janine Alexi A Estinopo/Philippines/IBM"/>
    <s v="M"/>
    <s v="BAND6A"/>
    <s v="ADM"/>
    <s v="Janinealexis.Estinopo@sprint.com"/>
    <s v="Mid-Level Business Analys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X81538818"/>
    <s v="SN_X81538"/>
    <s v="999449955"/>
    <s v="Estoquia"/>
    <s v="Danilo"/>
    <s v="CALMA"/>
    <s v="823769797"/>
    <s v="IGSP"/>
    <s v="P3"/>
    <s v="Tower 2"/>
    <x v="0"/>
    <s v="Kiran Padmakumar"/>
    <s v="Danilo Estoquia"/>
    <s v="tg249160"/>
    <d v="2014-12-13T00:00:00"/>
    <m/>
    <s v="Danilo C Estoquia/Philippines/IBM"/>
    <s v="H"/>
    <s v="BAND8"/>
    <s v="IVR"/>
    <s v="Danilo.Estoquia@sprint.com"/>
    <s v="Senior Project Manager"/>
    <n v="53"/>
    <n v="54"/>
    <n v="-1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4"/>
    <n v="0"/>
    <n v="-1"/>
    <s v="Yes"/>
  </r>
  <r>
    <s v="147523818"/>
    <s v="SN_147523"/>
    <s v="994393235"/>
    <s v="Estrella"/>
    <s v="Robert Johnflor"/>
    <s v="F."/>
    <s v="823800550"/>
    <s v="IGSP"/>
    <s v="P3"/>
    <s v="Tower 2"/>
    <x v="5"/>
    <s v="Meredith Leach"/>
    <s v="Lerma Bernal"/>
    <s v="fn737688"/>
    <d v="2017-07-10T00:00:00"/>
    <m/>
    <s v="Robert Johnflor F Estrella/Philippines/IBM"/>
    <s v="H"/>
    <s v="BAND7A"/>
    <s v="ADM"/>
    <s v="Roberjohnflor.Estrella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101L0818"/>
    <s v="SN_P101L0"/>
    <s v="994311408"/>
    <s v="Eusebio"/>
    <s v="Glairelle"/>
    <s v="X."/>
    <s v="823801280"/>
    <s v="IGSP"/>
    <s v="P3"/>
    <s v="Tower 2"/>
    <x v="5"/>
    <s v="Robert Wulfert"/>
    <s v="Hanika Fernandez"/>
    <s v="by341648"/>
    <d v="2019-10-28T00:00:00"/>
    <m/>
    <s v="Glairelle Eusebio/Philippines/IBM"/>
    <s v="L"/>
    <s v="BAND6A"/>
    <s v="ADM"/>
    <s v="Glairelle.Eusebio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5025818"/>
    <s v="SN_135025"/>
    <s v="994339476"/>
    <s v="Facelo"/>
    <s v="Irene"/>
    <s v="X"/>
    <s v="823769700"/>
    <s v="IGSP"/>
    <s v="P3"/>
    <s v="Tower 2"/>
    <x v="5"/>
    <s v="Meredith Leach"/>
    <s v="Lerma Bernal"/>
    <s v="lo341714"/>
    <d v="2014-11-11T00:00:00"/>
    <m/>
    <s v="Irene L Facelo/Philippines/IBM"/>
    <s v="M"/>
    <s v="BAND6A"/>
    <s v="ADM"/>
    <s v="Irene.Facel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AQ818"/>
    <s v="SN_P100AQ"/>
    <s v="994348212"/>
    <s v="Fadallan"/>
    <s v="Riodeos"/>
    <s v="X"/>
    <s v="823800189"/>
    <s v="IGSP"/>
    <s v="P3"/>
    <s v="Tower 2"/>
    <x v="3"/>
    <s v="Greg Toon"/>
    <s v="Danilo Estoquia"/>
    <s v="zs598269"/>
    <d v="2016-09-12T00:00:00"/>
    <m/>
    <s v="Riodeos Fadallan/Philippines/IBM"/>
    <s v="H"/>
    <s v="BAND7B"/>
    <s v="IVR"/>
    <s v="Riodeos.Fadallan@sprint.com"/>
    <s v="Senior Tester"/>
    <n v="41.5"/>
    <n v="41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.5"/>
    <n v="41.5"/>
    <n v="0"/>
    <n v="0"/>
    <s v="No"/>
  </r>
  <r>
    <s v="P100IE818"/>
    <s v="SN_P100IE"/>
    <s v="994941044"/>
    <s v="Faelnar"/>
    <s v="Joeffel"/>
    <s v="X"/>
    <s v="823769628"/>
    <s v="IGSP"/>
    <s v="P3"/>
    <s v="Tower 2"/>
    <x v="5"/>
    <s v="Robert Wulfert"/>
    <s v="Hanika Fernandez"/>
    <s v="gl077648"/>
    <d v="2014-10-13T00:00:00"/>
    <m/>
    <s v="Joeffel Faelnar/Philippines/IBM"/>
    <s v="H"/>
    <s v="BAND6B"/>
    <s v="ADM"/>
    <s v="Joeffel.Faelnar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KG818"/>
    <s v="SN_P101KG"/>
    <s v="994724055"/>
    <s v="Fajardo"/>
    <s v="Erickson"/>
    <s v="X."/>
    <s v="823801276"/>
    <s v="IGSP"/>
    <s v="P3"/>
    <s v="Tower 2"/>
    <x v="2"/>
    <s v="Dale Gentry"/>
    <s v="William Navarro"/>
    <s v="ya898675"/>
    <d v="2019-10-28T00:00:00"/>
    <m/>
    <s v="Erickson Fajardo/Philippines/IBM"/>
    <s v="H"/>
    <s v="BAND7A"/>
    <s v="ADM"/>
    <s v="Erickson.Fajard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7838631"/>
    <s v="SN_087838"/>
    <s v="994789853"/>
    <s v="Faria"/>
    <s v="Edilson"/>
    <s v="E"/>
    <s v="823800649"/>
    <s v="IGSB"/>
    <s v="P3"/>
    <s v="Tower 2"/>
    <x v="0"/>
    <s v="Kiran Padmakumar"/>
    <s v="Thiago Lucas"/>
    <s v="om552468"/>
    <d v="2017-10-02T00:00:00"/>
    <m/>
    <s v="Edilson Esteves Faria/Brazil/IBM"/>
    <s v="H"/>
    <s v="BAND7A"/>
    <s v="ADM"/>
    <s v="Edilson.Fari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GU9Y631"/>
    <s v="SN_LVGU9Y"/>
    <s v="994438907"/>
    <s v="Faria"/>
    <s v="Henrique"/>
    <s v="X"/>
    <s v="823769468"/>
    <s v="IGSB"/>
    <s v="P3"/>
    <s v="Tower 2"/>
    <x v="4"/>
    <s v="Todd Kadlac"/>
    <s v="Carlos Monteiro"/>
    <s v="tn599785"/>
    <d v="2014-09-01T00:00:00"/>
    <m/>
    <s v="Henrique Costa de Faria/Brazil/Contr/IBM"/>
    <s v="H"/>
    <s v="CONT12"/>
    <s v="ADM"/>
    <s v="Henrique.Faria@sprint.com"/>
    <s v="Senior Lead DBA"/>
    <n v="12"/>
    <n v="1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2"/>
    <n v="12"/>
    <n v="0"/>
    <n v="0"/>
    <s v="No"/>
  </r>
  <r>
    <s v="103300631"/>
    <s v="SN_103300"/>
    <s v="994892409"/>
    <s v="Fecchio"/>
    <s v="Sudde"/>
    <s v=""/>
    <s v="823766239"/>
    <s v="IGSB"/>
    <s v="P3"/>
    <s v="Tower 2"/>
    <x v="6"/>
    <s v="Asif Islam"/>
    <s v="Marcelo Scarazzatti"/>
    <s v="ly037598"/>
    <d v="2009-01-12T00:00:00"/>
    <m/>
    <s v="Sudde Fecchio Neto/Brazil/IBM"/>
    <s v="H"/>
    <s v="BAND7A"/>
    <s v="ADM"/>
    <s v="Sudde.Fecchio@sprint.com"/>
    <s v="Senior Test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C19047818"/>
    <s v="SN_C19047"/>
    <s v="994877339"/>
    <s v="Feliciano"/>
    <s v="Marites"/>
    <s v="M."/>
    <s v="823801272"/>
    <s v="IGSP"/>
    <s v="P1"/>
    <s v="Tower 2"/>
    <x v="0"/>
    <s v="Kiran Padmakumar"/>
    <s v="Danilo Estoquia"/>
    <s v="hd902538"/>
    <d v="2019-10-21T00:00:00"/>
    <m/>
    <s v="Marites Feliciano/Philippines/Contr/IBM"/>
    <s v="H"/>
    <s v="CONT01"/>
    <s v="ADM"/>
    <s v="Marites.Felician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8H818"/>
    <s v="SN_P1008H"/>
    <s v="994955463"/>
    <s v="Felipe"/>
    <s v="Jerome"/>
    <s v="Isabelo"/>
    <s v="823801315"/>
    <s v="IGSP"/>
    <s v="P1"/>
    <s v="Tower 2"/>
    <x v="0"/>
    <s v="Kiran Padmakumar"/>
    <s v="Danilo Estoquia"/>
    <s v=""/>
    <d v="2020-01-13T00:00:00"/>
    <m/>
    <s v="Jerome Isabelo Felipe Ii/Philippines/IBM"/>
    <s v="H"/>
    <s v="BAND6B"/>
    <s v="ADM"/>
    <s v="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656818"/>
    <s v="SN_147656"/>
    <s v="994296102"/>
    <s v="Fercol"/>
    <s v="Ryan"/>
    <s v="A"/>
    <s v="823769292"/>
    <s v="IGSP"/>
    <s v="P3"/>
    <s v="Tower 2"/>
    <x v="4"/>
    <s v="Todd Kadlac"/>
    <s v="William Navarro"/>
    <s v="gf234022"/>
    <d v="2014-05-19T00:00:00"/>
    <m/>
    <s v="Ryan A Fercol/Philippines/IBM"/>
    <s v="H"/>
    <s v="BAND7A"/>
    <s v="ADM"/>
    <s v="Ryan.Fercol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X71257818"/>
    <s v="SN_X71257"/>
    <s v="994202959"/>
    <s v="Fernandez"/>
    <s v="Getty John"/>
    <s v="M."/>
    <s v="823800525"/>
    <s v="IGSP"/>
    <s v="P3"/>
    <s v="Tower 2"/>
    <x v="5"/>
    <s v="Robert Wulfert"/>
    <s v="Hanika Fernandez"/>
    <s v="ys768083"/>
    <d v="2017-06-21T00:00:00"/>
    <m/>
    <s v="Getty John M Fernandez/Philippines/IBM"/>
    <s v="H"/>
    <s v="BAND7A"/>
    <s v="ADM"/>
    <s v="Gettyjohn.Fernandez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2868818"/>
    <s v="SN_112868"/>
    <s v="994155201"/>
    <s v="Fernandez"/>
    <s v="Hanika"/>
    <s v="B."/>
    <s v="823800789"/>
    <s v="IGSP"/>
    <s v="P3"/>
    <s v="Tower 2"/>
    <x v="5"/>
    <s v="Robert Wulfert"/>
    <s v="Hanika Fernandez"/>
    <s v="tv116726"/>
    <d v="2018-03-05T00:00:00"/>
    <m/>
    <s v="Hanika C Bongcayao/Philippines/IBM"/>
    <s v="H"/>
    <s v="BAND7B"/>
    <s v="ADM"/>
    <s v="Hanika.Fernandez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861818"/>
    <s v="SN_C18861"/>
    <s v="994801172"/>
    <s v="Fernandez"/>
    <s v="Maria Teresa"/>
    <s v="X."/>
    <s v="823800915"/>
    <s v="IGSP"/>
    <s v="P1"/>
    <s v="Tower 2"/>
    <x v="0"/>
    <s v="Kiran Padmakumar"/>
    <s v="Danilo Estoquia"/>
    <s v="kb769140"/>
    <d v="2018-08-06T00:00:00"/>
    <m/>
    <s v="Maria Teresa Fernandez/Philippines/Contr/IBM"/>
    <s v="H"/>
    <s v="CONT12"/>
    <s v="ADM"/>
    <s v="Mariateresa.Fernandez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993818"/>
    <s v="SN_147993"/>
    <s v="994863000"/>
    <s v="Fernandez"/>
    <s v="Stephen Carl"/>
    <s v="F"/>
    <s v="823770350"/>
    <s v="IGSP"/>
    <s v="P3"/>
    <s v="Tower 2"/>
    <x v="2"/>
    <s v="Dale Gentry"/>
    <s v="William Navarro"/>
    <s v="os420765"/>
    <d v="2015-09-28T00:00:00"/>
    <m/>
    <s v="Stephen Carl F Fernandez/Philippines/IBM"/>
    <s v="H"/>
    <s v="BAND7B"/>
    <s v="ADM"/>
    <s v="Stephen.Fernandez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47913818"/>
    <s v="SN_147913"/>
    <s v="994644897"/>
    <s v="Fernandine"/>
    <s v="Frederick"/>
    <s v="C"/>
    <s v="823769450"/>
    <s v="IGSP"/>
    <s v="P3"/>
    <s v="Tower 2"/>
    <x v="4"/>
    <s v="Todd Kadlac"/>
    <s v="William Navarro"/>
    <s v="mi957443"/>
    <d v="2014-08-11T00:00:00"/>
    <m/>
    <s v="Frederick Fernandine/Philippines/IBM"/>
    <s v="H"/>
    <s v="BAND7B"/>
    <s v="ADM"/>
    <s v="Frederick.Fernandine@sprint.com"/>
    <s v="Senior Lead Business Analyst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114950631"/>
    <s v="SN_114950"/>
    <s v="994454015"/>
    <s v="Ferraz"/>
    <s v="Mateus"/>
    <s v=""/>
    <s v="823766401"/>
    <s v="IGSB"/>
    <s v="P3"/>
    <s v="Tower 2"/>
    <x v="6"/>
    <s v="Asif Islam"/>
    <s v="Marcelo Scarazzatti"/>
    <s v="zg036273"/>
    <d v="2016-10-24T00:00:00"/>
    <m/>
    <s v="Mateus Ferraz/Brazil/IBM"/>
    <s v="H"/>
    <s v="BAND6B"/>
    <s v="ADM"/>
    <s v="Mateus.Ferraz@sprint.com"/>
    <s v="Senior Production Support"/>
    <n v="55.5"/>
    <n v="55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5.5"/>
    <n v="55.5"/>
    <n v="0"/>
    <n v="0"/>
    <s v="No"/>
  </r>
  <r>
    <s v="063912631"/>
    <s v="SN_063912"/>
    <s v="994928523"/>
    <s v="Ferreira"/>
    <s v="Mario"/>
    <s v="H"/>
    <s v="823770202"/>
    <s v="IGSB"/>
    <s v="P3"/>
    <s v="Tower 2"/>
    <x v="6"/>
    <s v="Asif Islam"/>
    <s v="Marcos Gialdi"/>
    <s v="wk587521"/>
    <d v="2015-06-15T00:00:00"/>
    <m/>
    <s v="Mario Henrique Ferreira/Brazil/IBM"/>
    <s v="M"/>
    <s v="BAND6B"/>
    <s v="ADM"/>
    <s v="Mario.Ferreira@sprint.com"/>
    <s v="Mid-Level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23606631"/>
    <s v="SN_123606"/>
    <s v="994030848"/>
    <s v="Filho"/>
    <s v="Jose"/>
    <s v="C"/>
    <s v="823767500"/>
    <s v="IGSB"/>
    <s v="P1"/>
    <s v="Tower 2"/>
    <x v="0"/>
    <s v="Kiran Padmakumar"/>
    <s v="Thiago Lucas"/>
    <s v="wo360785"/>
    <d v="2010-12-06T00:00:00"/>
    <m/>
    <s v="Jose Roberto Di Camillo Filho/Brazil/Contr/IBM"/>
    <s v="H"/>
    <s v="BAND7A"/>
    <s v="ADM"/>
    <s v="Jose.Filho@sprint.com"/>
    <s v="Senior Lead Business Analys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02695818"/>
    <s v="SN_102695"/>
    <s v="994301160"/>
    <s v="Florentino"/>
    <s v="Zandro"/>
    <s v="C."/>
    <s v="823800938"/>
    <s v="IGSP"/>
    <s v="P3"/>
    <s v="Tower 2"/>
    <x v="2"/>
    <s v="Dale Gentry"/>
    <s v="William Navarro"/>
    <s v="ys516884"/>
    <d v="2018-09-06T00:00:00"/>
    <m/>
    <s v="Zandro C Florentino/Philippines/IBM"/>
    <s v="H"/>
    <s v="BAND7A"/>
    <s v="ADM"/>
    <s v="Zandro.Florentin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7D0624897"/>
    <s v="SN_7D0624"/>
    <s v="994340544"/>
    <s v="Fonseca"/>
    <s v="Savio"/>
    <s v=""/>
    <s v="823767297"/>
    <s v="E"/>
    <s v="SA3"/>
    <s v="Tower 2"/>
    <x v="2"/>
    <s v="Mohan Kaushik"/>
    <s v="Savio Fonseca"/>
    <s v="yc242117"/>
    <d v="2010-08-01T00:00:00"/>
    <m/>
    <s v="Savio Fonseca/San Francisco/IBM"/>
    <s v="H"/>
    <s v="BAND9"/>
    <s v="ADM"/>
    <s v="Savio.Fonseca@sprint.com"/>
    <s v="Senior Architect"/>
    <n v="49"/>
    <n v="47"/>
    <n v="2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7"/>
    <n v="2"/>
    <n v="0"/>
    <s v="Yes"/>
  </r>
  <r>
    <s v="P101F3818"/>
    <s v="SN_P101F3"/>
    <s v="994072547"/>
    <s v="Formales"/>
    <s v="Lea Grace"/>
    <s v="V."/>
    <s v="823801148"/>
    <s v="IGSP"/>
    <s v="P3"/>
    <s v="Tower 2"/>
    <x v="4"/>
    <s v="Todd Kadlac"/>
    <s v="William Navarro"/>
    <s v="rm669203"/>
    <d v="2019-06-03T00:00:00"/>
    <m/>
    <s v="Lea Grace Formales/Philippines/IBM"/>
    <s v="M"/>
    <s v="BAND6B"/>
    <s v="ADM"/>
    <s v="Leagrace.Formales@sprint.com"/>
    <s v="Mid-Level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6Q818"/>
    <s v="SN_P1016Q"/>
    <s v="994273776"/>
    <s v="Formanes"/>
    <s v="Christian Ramir"/>
    <s v="X."/>
    <s v="823800942"/>
    <s v="IGSP"/>
    <s v="P3"/>
    <s v="Tower 2"/>
    <x v="6"/>
    <s v="Asif Islam"/>
    <s v="Wilfredo Dizon"/>
    <s v=""/>
    <d v="2018-09-10T00:00:00"/>
    <m/>
    <s v="Christian Ramir Formanes/Philippines/IBM"/>
    <s v="H"/>
    <s v="BAND7B"/>
    <s v="ADM"/>
    <s v="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8B818"/>
    <s v="SN_P1008B"/>
    <s v="994970547"/>
    <s v="Francisco"/>
    <s v="Gerald"/>
    <s v="D"/>
    <s v="823800138"/>
    <s v="IGSP"/>
    <s v="P3"/>
    <s v="Tower 2"/>
    <x v="5"/>
    <s v="Robert Wulfert"/>
    <s v="Hanika Fernandez"/>
    <s v="ic002847"/>
    <d v="2016-08-03T00:00:00"/>
    <m/>
    <s v="Gerald Francisco/Philippines/IBM"/>
    <s v="H"/>
    <s v="BAND7A"/>
    <s v="ADM"/>
    <s v="Gerald.Francisc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3147818"/>
    <s v="SN_113147"/>
    <s v="994917265"/>
    <s v="Francisco"/>
    <s v="Hilario Jr"/>
    <s v="Abano"/>
    <s v="823768002"/>
    <s v="IGSP"/>
    <s v="P3"/>
    <s v="Tower 2"/>
    <x v="1"/>
    <s v="Clint Cordry"/>
    <s v="Wilfredo Dizon"/>
    <s v="mo705583"/>
    <d v="2011-08-17T00:00:00"/>
    <m/>
    <s v="Hilario A Francisco Jr/Philippines/IBM"/>
    <s v="H"/>
    <s v="BAND7A"/>
    <s v="ADM"/>
    <s v="Hilario.Francisco@sprint.com"/>
    <s v="Senior Production Support"/>
    <n v="9"/>
    <n v="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9"/>
    <n v="9"/>
    <n v="0"/>
    <n v="0"/>
    <s v="No"/>
  </r>
  <r>
    <s v="147071818"/>
    <s v="SN_147071"/>
    <s v="994774581"/>
    <s v="Francisco"/>
    <s v="Imee"/>
    <s v="B"/>
    <s v="823800216"/>
    <s v="IGSP"/>
    <s v="P3"/>
    <s v="Tower 2"/>
    <x v="5"/>
    <s v="Meredith Leach"/>
    <s v="Lerma Bernal"/>
    <s v="is005162"/>
    <d v="2016-10-05T00:00:00"/>
    <m/>
    <s v="Imee B. Francisco/Philippines/IBM"/>
    <s v="H"/>
    <s v="BAND7B"/>
    <s v="ADM"/>
    <s v="Imee.Francisc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6068631"/>
    <s v="SN_116068"/>
    <s v="994643354"/>
    <s v="Freitas"/>
    <s v="Jefferson"/>
    <s v=""/>
    <s v="823766927"/>
    <s v="IGSB"/>
    <s v="P1"/>
    <s v="Tower 2"/>
    <x v="3"/>
    <s v="Randy Schulze"/>
    <s v="Roberto Basting"/>
    <s v="ep601048"/>
    <d v="2010-03-01T00:00:00"/>
    <m/>
    <s v="Jefferson de Freitas/Brazil/IBM"/>
    <s v="H"/>
    <s v="BAND7A"/>
    <s v="ADM"/>
    <s v="Jefferson.Freitas@sprint.com"/>
    <s v="Senior Production Support"/>
    <n v="55"/>
    <n v="5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5"/>
    <n v="55"/>
    <n v="0"/>
    <n v="0"/>
    <s v="No"/>
  </r>
  <r>
    <s v="001349631"/>
    <s v="SN_001349"/>
    <s v="994636211"/>
    <s v="Fronza"/>
    <s v="Rodrigo"/>
    <s v="X"/>
    <s v="823801224"/>
    <s v="IGSB"/>
    <s v="P1"/>
    <s v="Tower 2"/>
    <x v="3"/>
    <s v="Randy Schulze"/>
    <s v="Roberto Basting"/>
    <s v="td000579"/>
    <d v="2019-08-06T00:00:00"/>
    <m/>
    <s v="Rodrigo Fronza1/Brazil/IBM"/>
    <s v="L"/>
    <s v="BAND5"/>
    <s v="ADM"/>
    <s v="Rodrigo.Fronza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5A6405897"/>
    <s v="SN_5A6405"/>
    <s v="994451713"/>
    <s v="Frye"/>
    <s v="Aneth"/>
    <s v=""/>
    <s v="823800577"/>
    <s v="E"/>
    <s v="SA3"/>
    <s v="Tower 2"/>
    <x v="3"/>
    <s v="Greg Toon"/>
    <s v="Greg Toon"/>
    <s v="fi287894"/>
    <d v="2017-08-01T00:00:00"/>
    <m/>
    <s v="Aneth L Frye/Atlanta/IBM"/>
    <s v="M"/>
    <s v="BAND7"/>
    <s v="IVR"/>
    <s v="Aneth.Frye@sprint.com"/>
    <s v="Mid-Level Project Manager"/>
    <n v="40"/>
    <s v="0"/>
    <n v="40"/>
    <x v="1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n v="40"/>
    <s v="0"/>
    <n v="40"/>
    <n v="0"/>
    <s v="Yes"/>
  </r>
  <r>
    <s v="096310631"/>
    <s v="SN_096310"/>
    <s v="999675270"/>
    <s v="Gabriotti"/>
    <s v="Andre"/>
    <s v="R"/>
    <s v="823764728"/>
    <s v="IGSB"/>
    <s v="P3"/>
    <s v="Tower 2"/>
    <x v="6"/>
    <s v="Asif Islam"/>
    <s v="Marcelo Scarazzatti"/>
    <s v="arg4728"/>
    <d v="2006-07-31T00:00:00"/>
    <m/>
    <s v="Andre Renato Del Vecchio Gabriotti/Brazil/IBM"/>
    <s v="H"/>
    <s v="BAND6B"/>
    <s v="ADM"/>
    <s v="Andre.R.Gabriotti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02581818"/>
    <s v="SN_102581"/>
    <s v="994458470"/>
    <s v="Gabud"/>
    <s v="Hilario Benjamin"/>
    <s v="N."/>
    <s v="823800819"/>
    <s v="IGSP"/>
    <s v="P1"/>
    <s v="Tower 2"/>
    <x v="0"/>
    <s v="Kiran Padmakumar"/>
    <s v="Danilo Estoquia"/>
    <s v="vd473544"/>
    <d v="2018-03-26T00:00:00"/>
    <m/>
    <s v="Hilario Benjamin N Gabud/Philippines/IBM"/>
    <s v="H"/>
    <s v="BAND7A"/>
    <s v="ADM"/>
    <s v="Larben.Gabud@sprint.com"/>
    <s v="Senior Developer"/>
    <n v="59"/>
    <n v="5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9"/>
    <n v="59"/>
    <n v="0"/>
    <n v="0"/>
    <s v="No"/>
  </r>
  <r>
    <s v="AVBTUD709"/>
    <s v="SN_AVBTUD"/>
    <s v="994513573"/>
    <s v="Gadua"/>
    <s v="Mana Bhanjan"/>
    <s v="X"/>
    <s v="823767778"/>
    <s v="IGSI"/>
    <s v="P3"/>
    <s v="Tower 2"/>
    <x v="5"/>
    <s v="Robert Wulfert"/>
    <s v="Sajit Sridharan"/>
    <s v="so183015"/>
    <d v="2011-04-11T00:00:00"/>
    <m/>
    <s v="Mana Bhanjan Gadua/India/Contr/IBM"/>
    <s v="H"/>
    <s v="CONT12"/>
    <s v="ADM"/>
    <s v="Manabhanjan.Gadua@sprint.com"/>
    <s v="Senior Production Support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007FV709"/>
    <s v="SN_0007FV"/>
    <s v="994059060"/>
    <s v="Gaikwad"/>
    <s v="Megha"/>
    <s v="Prakash"/>
    <s v="823801292"/>
    <s v="IGSI"/>
    <s v="P3"/>
    <s v="Tower 2"/>
    <x v="1"/>
    <s v="Clint Cordry"/>
    <s v="Sudheer Kurelli"/>
    <s v="ub527813"/>
    <d v="2019-11-13T00:00:00"/>
    <m/>
    <s v="Megha Gaikwad/India/IBM"/>
    <s v="H"/>
    <s v="BAND7B"/>
    <s v="ADM"/>
    <s v="Megha.Gaikwad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PR50897"/>
    <s v="SN_C-PR50"/>
    <s v="994275606"/>
    <s v="Gajula"/>
    <s v="Sowmya"/>
    <s v="X"/>
    <s v="823801186"/>
    <s v="SUB"/>
    <s v="P1"/>
    <s v="Tower 2"/>
    <x v="0"/>
    <s v="Kiran Padmakumar"/>
    <s v="Kiran Padmakumar"/>
    <s v="il680381"/>
    <d v="2019-07-01T00:00:00"/>
    <m/>
    <s v="Sowmya Gajula/US/Contr/IBM"/>
    <s v="H"/>
    <s v="CONT17"/>
    <s v="ADM"/>
    <s v="Sowmya.Gajula@sprint.com"/>
    <s v="Senior Lead Business Analyst"/>
    <n v="40"/>
    <s v="0"/>
    <n v="40"/>
    <x v="1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n v="40"/>
    <s v="0"/>
    <n v="40"/>
    <n v="0"/>
    <s v="Yes"/>
  </r>
  <r>
    <s v="074520709"/>
    <s v="SN_074520"/>
    <s v="994588321"/>
    <s v="Galagali"/>
    <s v="Khalil"/>
    <s v="X"/>
    <s v="823800685"/>
    <s v="IGSI"/>
    <s v="P3"/>
    <s v="Tower 2"/>
    <x v="7"/>
    <s v="Heather Westerfield"/>
    <s v="Muqtar Syed"/>
    <s v="dr295037"/>
    <d v="2017-10-26T00:00:00"/>
    <m/>
    <s v="Khalil Sg/India/IBM"/>
    <s v="H"/>
    <s v="BAND7A"/>
    <s v="ADM"/>
    <s v="Khalil.Galagali@sprint.com"/>
    <s v="Senior Tester"/>
    <n v="56"/>
    <n v="5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6"/>
    <n v="56"/>
    <n v="0"/>
    <n v="0"/>
    <s v="No"/>
  </r>
  <r>
    <s v="147134818"/>
    <s v="SN_147134"/>
    <s v="994594160"/>
    <s v="Galo"/>
    <s v="Melissa Ann"/>
    <s v="B"/>
    <s v="823799858"/>
    <s v="IGSP"/>
    <s v="P3"/>
    <s v="Tower 2"/>
    <x v="5"/>
    <s v="Meredith Leach"/>
    <s v="Lerma Bernal"/>
    <s v="kh159033"/>
    <d v="2016-01-18T00:00:00"/>
    <m/>
    <s v="Melissa Ann B Galo/Philippines/IBM"/>
    <s v="H"/>
    <s v="BAND7A"/>
    <s v="ADM"/>
    <s v="Melissaann.Gal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306818"/>
    <s v="SN_P00306"/>
    <s v="994359464"/>
    <s v="Gamboa"/>
    <s v="Joyce"/>
    <s v="X"/>
    <s v="823769974"/>
    <s v="IGSP"/>
    <s v="P3"/>
    <s v="Tower 2"/>
    <x v="5"/>
    <s v="Meredith Leach"/>
    <s v="Lerma Bernal"/>
    <s v="aq188034"/>
    <d v="2015-02-16T00:00:00"/>
    <m/>
    <s v="Joyce R Gamboa/Philippines/IBM"/>
    <s v="H"/>
    <s v="BAND6B"/>
    <s v="ADM"/>
    <s v="Joyce.Gambo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521G709"/>
    <s v="SN_00521G"/>
    <s v="994044155"/>
    <s v="Ganapathy"/>
    <s v="Saravana Kumar"/>
    <s v="X"/>
    <s v="823799878"/>
    <s v="GR-I"/>
    <s v="SA3"/>
    <s v="Tower 2"/>
    <x v="2"/>
    <s v="Mohan Kaushik"/>
    <s v="Saswat Mishra"/>
    <s v="uk592481"/>
    <d v="2016-02-22T00:00:00"/>
    <m/>
    <s v="Saravanakumar Ganapathy/India/IBM"/>
    <s v="H"/>
    <s v="BAND8"/>
    <s v="ADM"/>
    <s v="Saravanakumar.Ganapathy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DFO709"/>
    <s v="SN_000DFO"/>
    <s v="994031477"/>
    <s v="Ganguru"/>
    <s v="Rohith"/>
    <s v="Sai"/>
    <s v="823801250"/>
    <s v="IGSI"/>
    <s v="P3"/>
    <s v="Tower 2"/>
    <x v="5"/>
    <s v="Meredith Leach"/>
    <s v="Sajit Sridharan"/>
    <s v="qc399466"/>
    <d v="2019-10-18T00:00:00"/>
    <m/>
    <s v="Rohith Sai Ganguru/India/IBM"/>
    <s v="L"/>
    <s v="BAND6G"/>
    <s v="ADM"/>
    <s v="Ganguru.Rohith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556K709"/>
    <s v="SN_00556K"/>
    <s v="994634797"/>
    <s v="Ganta"/>
    <s v="Sreevalli"/>
    <s v="X"/>
    <s v="823801014"/>
    <s v="IGSI"/>
    <s v="P3"/>
    <s v="Tower 2"/>
    <x v="5"/>
    <s v="Robert Wulfert"/>
    <s v="Sajit Sridharan"/>
    <s v="ev301485"/>
    <d v="2018-12-17T00:00:00"/>
    <m/>
    <s v="Sreevali G1/India/IBM"/>
    <s v="H"/>
    <s v="BAND7A"/>
    <s v="ADM"/>
    <s v="Sreevalli.Ganta@sprint.com"/>
    <s v="Senior Developer"/>
    <n v="34"/>
    <n v="3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4"/>
    <n v="34"/>
    <n v="0"/>
    <n v="0"/>
    <s v="No"/>
  </r>
  <r>
    <s v="148076818"/>
    <s v="SN_148076"/>
    <s v="994319226"/>
    <s v="Gapuz"/>
    <s v="Joseph Dennis"/>
    <s v="O."/>
    <s v="823800694"/>
    <s v="IGSP"/>
    <s v="P3"/>
    <s v="Tower 2"/>
    <x v="7"/>
    <s v="Heather Westerfield"/>
    <s v="Arrian Ordonez"/>
    <s v="xo422413"/>
    <d v="2017-10-30T00:00:00"/>
    <m/>
    <s v="Joseph Dennis Gapuz/Philippines/IBM"/>
    <s v="H"/>
    <s v="BAND7B"/>
    <s v="ADM"/>
    <s v="Josephdennis.Gapuz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5T818"/>
    <s v="SN_P1005T"/>
    <s v="994178233"/>
    <s v="Garcia"/>
    <s v="Dervin"/>
    <s v="M"/>
    <s v="823799959"/>
    <s v="IGSP"/>
    <s v="P3"/>
    <s v="Tower 2"/>
    <x v="3"/>
    <s v="Greg Toon"/>
    <s v="Danilo Estoquia"/>
    <s v="bx866551"/>
    <d v="2016-05-16T00:00:00"/>
    <m/>
    <s v="Dervin Garcia/Philippines/IBM"/>
    <s v="H"/>
    <s v="BAND7A"/>
    <s v="IVR"/>
    <s v="dervin.garci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613818"/>
    <s v="SN_123613"/>
    <s v="994319761"/>
    <s v="Garcia"/>
    <s v="Hosea"/>
    <s v="C."/>
    <s v="823801207"/>
    <s v="IGSP"/>
    <s v="P3"/>
    <s v="Tower 2"/>
    <x v="2"/>
    <s v="Dale Gentry"/>
    <s v="William Navarro"/>
    <s v="gf380968"/>
    <d v="2019-07-15T00:00:00"/>
    <m/>
    <s v="Hosea Garcia/Philippines/IBM"/>
    <s v="H"/>
    <s v="BAND7A"/>
    <s v="ADM"/>
    <s v="Hosea.Garci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891C781"/>
    <s v="SN_07891C"/>
    <s v="994659364"/>
    <s v="Garcia"/>
    <s v="Jorge"/>
    <s v="R"/>
    <s v="823801234"/>
    <s v="IGSM"/>
    <s v="P3"/>
    <s v="Tower 2"/>
    <x v="2"/>
    <s v="Mohan Kaushik"/>
    <s v="Norma Elizabeth Palomino Zavala"/>
    <s v="wg977379"/>
    <d v="2019-08-21T00:00:00"/>
    <m/>
    <s v="Jorge Raya Garcia/Mexico/IBM"/>
    <s v="H"/>
    <s v="BAND7B"/>
    <s v="ADM"/>
    <s v="Jorge.Garcia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13426818"/>
    <s v="SN_113426"/>
    <s v="994672073"/>
    <s v="Garcia"/>
    <s v="Jose"/>
    <s v="G"/>
    <s v="823768203"/>
    <s v="IGSP"/>
    <s v="P3"/>
    <s v="Tower 2"/>
    <x v="6"/>
    <s v="Asif Islam"/>
    <s v="Wilfredo Dizon"/>
    <s v="ur419603"/>
    <d v="2012-03-02T00:00:00"/>
    <m/>
    <s v="Jose G Garcia/Philippines/IBM"/>
    <s v="H"/>
    <s v="BAND7A"/>
    <s v="ADM"/>
    <s v="Jose.G.Garcia@sprint.com"/>
    <s v="Senior Production Support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00026Z709"/>
    <s v="SN_00026Z"/>
    <s v="994498492"/>
    <s v="Garg"/>
    <s v="Harshita"/>
    <s v="X"/>
    <s v="823801013"/>
    <s v="IGSI"/>
    <s v="P3"/>
    <s v="Tower 2"/>
    <x v="2"/>
    <s v="Mohan Kaushik"/>
    <s v="Saswat Mishra"/>
    <s v="qc750802"/>
    <d v="2018-12-17T00:00:00"/>
    <m/>
    <s v="Harshita Garg26/India/IBM"/>
    <s v="L"/>
    <s v="BAND6A"/>
    <s v="ADM"/>
    <s v="Harshita.Garg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223818"/>
    <s v="SN_P00223"/>
    <s v="999454112"/>
    <s v="Gatan"/>
    <s v="Casie Nelia"/>
    <s v="F"/>
    <s v="823769944"/>
    <s v="IGSP"/>
    <s v="P3"/>
    <s v="Tower 2"/>
    <x v="7"/>
    <s v="Heather Westerfield"/>
    <s v="Arrian Ordonez"/>
    <s v="ew233765"/>
    <d v="2015-01-29T00:00:00"/>
    <m/>
    <s v="Casie Nelia Gatan/Philippines/IBM"/>
    <s v="M"/>
    <s v="BAND6B"/>
    <s v="ADM"/>
    <s v="Casienelia.Gat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242S709"/>
    <s v="SN_00242S"/>
    <s v="994728188"/>
    <s v="Gauraw"/>
    <s v="Abhishek"/>
    <s v="X"/>
    <s v="823799903"/>
    <s v="IGSI"/>
    <s v="P3"/>
    <s v="Tower 2"/>
    <x v="1"/>
    <s v="Clint Cordry"/>
    <s v="Sudheer Kurelli"/>
    <s v="ms370690"/>
    <d v="2016-03-28T00:00:00"/>
    <m/>
    <s v="Abhishek Gauraw/India/IBM"/>
    <s v="H"/>
    <s v="BAND7A"/>
    <s v="ADM"/>
    <s v="Abhishek.X.Gauraw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HFV1709"/>
    <s v="SN_AVHFV1"/>
    <s v="994505335"/>
    <s v="Gawade"/>
    <s v="Rahul"/>
    <s v="X"/>
    <s v="823769956"/>
    <s v="IGSI"/>
    <s v="P3"/>
    <s v="Tower 2"/>
    <x v="5"/>
    <s v="Robert Wulfert"/>
    <s v="Sajit Sridharan"/>
    <s v="gd921039"/>
    <d v="2015-02-03T00:00:00"/>
    <m/>
    <s v="Rahul Gawade/India/Contr/IBM"/>
    <s v="H"/>
    <s v="CONT12"/>
    <s v="ADM"/>
    <s v="Rahul.Gawade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4761818"/>
    <s v="SN_134761"/>
    <s v="994729063"/>
    <s v="Gawaran"/>
    <s v="Charles Patrick"/>
    <s v="Evangelista"/>
    <s v="823800321"/>
    <s v="IGSP"/>
    <s v="P3"/>
    <s v="Tower 2"/>
    <x v="6"/>
    <s v="Asif Islam"/>
    <s v="Wilfredo Dizon"/>
    <s v="hr880785"/>
    <d v="2017-01-04T00:00:00"/>
    <m/>
    <s v="Charles Patrick E Gawaran/Philippines/IBM"/>
    <s v="H"/>
    <s v="BAND7B"/>
    <s v="ADM"/>
    <s v="Charlespatrick.Gawaran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98190897"/>
    <s v="SN_198190"/>
    <s v="999772568"/>
    <s v="Gentry"/>
    <s v="Dale"/>
    <s v="A"/>
    <s v="823799602"/>
    <s v="E"/>
    <s v="P3"/>
    <s v="Tower 2"/>
    <x v="2"/>
    <s v="Dale Gentry"/>
    <s v="Dale Gentry"/>
    <s v="dag9602"/>
    <d v="2005-01-05T00:00:00"/>
    <m/>
    <s v="Dale Gentry/Boulder/IBM"/>
    <s v="H"/>
    <s v="BAND9"/>
    <s v="ADM"/>
    <s v="Dale.A.Gentry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J1805897"/>
    <s v="SN_4J1805"/>
    <s v="994142789"/>
    <s v="George"/>
    <s v="Jino"/>
    <s v="X"/>
    <s v="823769611"/>
    <s v="GRHI"/>
    <s v="SA3"/>
    <s v="Tower 2"/>
    <x v="2"/>
    <s v="Mohan Kaushik"/>
    <s v="Saswat Mishra"/>
    <s v="iw046287"/>
    <d v="2014-10-06T00:00:00"/>
    <m/>
    <s v="Jino George1/India/IBM"/>
    <s v="H"/>
    <s v="BAND7"/>
    <s v="ADM"/>
    <s v="Jino.George@sprint.com"/>
    <s v="Senior Technical Lead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3494K709"/>
    <s v="SN_03494K"/>
    <s v="994745110"/>
    <s v="George"/>
    <s v="Jeethu"/>
    <s v="X"/>
    <s v="823799899"/>
    <s v="IGSI"/>
    <s v="P1"/>
    <s v="Tower 2"/>
    <x v="0"/>
    <s v="Kiran Padmakumar"/>
    <s v="Muqtar Syed"/>
    <s v="la377953"/>
    <d v="2015-01-27T00:00:00"/>
    <m/>
    <s v="Jeethu George/India/IBM"/>
    <s v="M"/>
    <s v="BAND6B"/>
    <s v="ADM"/>
    <s v="Jeethu.George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A7818"/>
    <s v="SN_P101A7"/>
    <s v="994519674"/>
    <s v="Geron"/>
    <s v="Clarissa Faye"/>
    <s v="X."/>
    <s v="823801042"/>
    <s v="IGSP"/>
    <s v="P3"/>
    <s v="Tower 2"/>
    <x v="5"/>
    <s v="Meredith Leach"/>
    <s v="Lerma Bernal"/>
    <s v="nn783761"/>
    <d v="2019-01-14T00:00:00"/>
    <m/>
    <s v="Clarissa Faye Geron/Philippines/IBM"/>
    <s v="M"/>
    <s v="BAND6A"/>
    <s v="ADM"/>
    <s v="Clarissa.Geron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CQ818"/>
    <s v="SN_P100CQ"/>
    <s v="994260785"/>
    <s v="Gestiada"/>
    <s v="Romanico"/>
    <s v="D"/>
    <s v="823800193"/>
    <s v="IGSP"/>
    <s v="P3"/>
    <s v="Tower 2"/>
    <x v="3"/>
    <s v="Greg Toon"/>
    <s v="Danilo Estoquia"/>
    <s v="nj102370"/>
    <d v="2016-09-07T00:00:00"/>
    <m/>
    <s v="Romanico Gestiada/Philippines/IBM"/>
    <s v="H"/>
    <s v="BAND7B"/>
    <s v="IVR"/>
    <s v="Romanico.Gestiada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275S709"/>
    <s v="SN_09275S"/>
    <s v="994295965"/>
    <s v="Ghosh"/>
    <s v="Pracheta"/>
    <s v="X"/>
    <s v="823800348"/>
    <s v="IGSI"/>
    <s v="P3"/>
    <s v="Tower 2"/>
    <x v="5"/>
    <s v="Robert Wulfert"/>
    <s v="Sajit Sridharan"/>
    <s v="xx904813"/>
    <d v="2017-01-30T00:00:00"/>
    <m/>
    <s v="Pracheta Ghosh/India/IBM"/>
    <s v="L"/>
    <s v="BAND6A"/>
    <s v="ADM"/>
    <s v="Pracheta.Ghosh@sprint.com"/>
    <s v="Mid-Level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97561631"/>
    <s v="SN_097561"/>
    <s v="994836385"/>
    <s v="Gialdi"/>
    <s v="Marcos"/>
    <s v="V"/>
    <s v="823768122"/>
    <s v="IGSB"/>
    <s v="P3"/>
    <s v="Tower 2"/>
    <x v="6"/>
    <s v="Asif Islam"/>
    <s v="Marcos Gialdi"/>
    <s v="uz399686"/>
    <d v="2005-08-01T00:00:00"/>
    <m/>
    <s v="Marcos Vinicius Gialdi/Brazil/IBM"/>
    <s v="H"/>
    <s v="BAND8"/>
    <s v="ADM"/>
    <s v="Marcos.Gialdi@sprint.com"/>
    <s v="Senior Delivery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772818"/>
    <s v="SN_147772"/>
    <s v="994405601"/>
    <s v="Gica"/>
    <s v="Kristel Joice"/>
    <s v="X."/>
    <s v="823800480"/>
    <s v="IGSP"/>
    <s v="P3"/>
    <s v="Tower 2"/>
    <x v="5"/>
    <s v="Robert Wulfert"/>
    <s v="Hanika Fernandez"/>
    <s v="ue627330"/>
    <d v="2017-05-15T00:00:00"/>
    <m/>
    <s v="Kristel Joice Gica/Philippines/IBM"/>
    <s v="M"/>
    <s v="BAND6A"/>
    <s v="ADM"/>
    <s v="Kisteljoice.Gica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605R709"/>
    <s v="SN_03605R"/>
    <s v="994618035"/>
    <s v="Giddaluru"/>
    <s v="Dhanamjaya"/>
    <s v="X"/>
    <s v="823800764"/>
    <s v="GR-I"/>
    <s v="P1"/>
    <s v="Tower 2"/>
    <x v="0"/>
    <s v="Kiran Padmakumar"/>
    <s v="Muqtar Syed"/>
    <s v="rf960780"/>
    <d v="2018-01-09T00:00:00"/>
    <m/>
    <s v="Dhanamjaya Giddaluru/India/IBM"/>
    <s v="H"/>
    <s v="BAND7A"/>
    <s v="ADM"/>
    <s v="Dhanamjaya.Giddaluru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JJ818"/>
    <s v="SN_P100JJ"/>
    <s v="994261655"/>
    <s v="Gil"/>
    <s v="Lemuel Herminio"/>
    <s v="X"/>
    <s v="823800391"/>
    <s v="IGSP"/>
    <s v="P3"/>
    <s v="Tower 2"/>
    <x v="5"/>
    <s v="Meredith Leach"/>
    <s v="Lerma Bernal"/>
    <s v="ef935752"/>
    <d v="2017-03-27T00:00:00"/>
    <m/>
    <s v="Lemuel Herminio Gil/Philippines/IBM"/>
    <s v="H"/>
    <s v="BAND7A"/>
    <s v="ADM"/>
    <s v="Lemuelherminio.Gil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7A2874897"/>
    <s v="SN_7A2874"/>
    <s v="994527738"/>
    <s v="Giraldo"/>
    <s v="Juan"/>
    <s v="P"/>
    <s v="823801236"/>
    <s v="E"/>
    <s v="SA3"/>
    <s v="Tower 2"/>
    <x v="3"/>
    <s v="Greg Toon"/>
    <s v="Greg Toon"/>
    <s v="zr875030"/>
    <d v="2019-08-28T00:00:00"/>
    <m/>
    <s v="Juan P Giraldo/Bethesda/IBM"/>
    <s v="H"/>
    <s v="BAND9"/>
    <s v="IVR"/>
    <s v="Juan.Giraldo@sprint.com"/>
    <s v="Senior Data Scientis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4J1946897"/>
    <s v="SN_4J1946"/>
    <s v="994621724"/>
    <s v="Girija Premchandran"/>
    <s v="Saju"/>
    <s v=""/>
    <s v="823800067"/>
    <s v="E"/>
    <s v="SA3"/>
    <s v="Tower 2"/>
    <x v="2"/>
    <s v="Dale Gentry"/>
    <s v="Dale Gentry"/>
    <s v="pk954035"/>
    <d v="2016-06-27T00:00:00"/>
    <m/>
    <s v="Saju Girija Premchandran/US/IBM"/>
    <s v="H"/>
    <s v="BAND7"/>
    <s v="ADM"/>
    <s v="Saju.Premchandr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1648631"/>
    <s v="SN_091648"/>
    <s v="994043540"/>
    <s v="Gobi"/>
    <s v="Luciano"/>
    <s v="D"/>
    <s v="823768558"/>
    <s v="IGSB"/>
    <s v="P3"/>
    <s v="Tower 2"/>
    <x v="6"/>
    <s v="Asif Islam"/>
    <s v="Marcos Gialdi"/>
    <s v="wq521449"/>
    <d v="2012-11-01T00:00:00"/>
    <m/>
    <s v="Luciano Dias Gobi/Brazil/IBM"/>
    <s v="H"/>
    <s v="BAND8"/>
    <s v="ADM"/>
    <s v="Luciano.Gobi@sprint.com"/>
    <s v="Senior Develop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C-RGC4897"/>
    <s v="SN_C-RGC4"/>
    <s v="994143699"/>
    <s v="Gode"/>
    <s v="Prakash"/>
    <s v="N"/>
    <s v="823801314"/>
    <s v="SUB"/>
    <s v="SA3"/>
    <s v="Tower 2"/>
    <x v="1"/>
    <s v="Clint Cordry"/>
    <s v="Sudheer Ayuthu"/>
    <s v="ov344527"/>
    <d v="2020-01-13T00:00:00"/>
    <m/>
    <s v="Prakash Gode/US/Contr/IBM"/>
    <s v="M"/>
    <s v="CONT14"/>
    <s v="ADM"/>
    <s v="Prakash.Gode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574P709"/>
    <s v="SN_05574P"/>
    <s v="994070139"/>
    <s v="Goel"/>
    <s v="Astha"/>
    <s v="X"/>
    <s v="823800690"/>
    <s v="IGSI"/>
    <s v="P1"/>
    <s v="Tower 2"/>
    <x v="0"/>
    <s v="Kiran Padmakumar"/>
    <s v="Muqtar Syed"/>
    <s v="rb084512"/>
    <d v="2017-10-27T00:00:00"/>
    <m/>
    <s v="Astha Goel/India/IBM"/>
    <s v="L"/>
    <s v="BAND6A"/>
    <s v="ADM"/>
    <s v="Astha.Goel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878T709"/>
    <s v="SN_00878T"/>
    <s v="994113402"/>
    <s v="Goel"/>
    <s v="Naina"/>
    <s v="X"/>
    <s v="823769477"/>
    <s v="IGSI"/>
    <s v="P3"/>
    <s v="Tower 2"/>
    <x v="6"/>
    <s v="Asif Islam"/>
    <s v="Udaya Rao"/>
    <s v="zh035989"/>
    <d v="2014-09-04T00:00:00"/>
    <m/>
    <s v="Naina Goel/India/IBM"/>
    <s v="H"/>
    <s v="BAND7A"/>
    <s v="ADM"/>
    <s v="Naina.Goel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1019D818"/>
    <s v="SN_P1019D"/>
    <s v="994299935"/>
    <s v="Gofredo"/>
    <s v="John Cyrill Abram"/>
    <s v="X."/>
    <s v="823801002"/>
    <s v="IGSP"/>
    <s v="P1"/>
    <s v="Tower 2"/>
    <x v="0"/>
    <s v="Kiran Padmakumar"/>
    <s v="Danilo Estoquia"/>
    <s v="fq623436"/>
    <d v="2018-12-03T00:00:00"/>
    <m/>
    <s v="John Cyrill Abram Gofredo/Philippines/IBM"/>
    <s v="M"/>
    <s v="BAND6B"/>
    <s v="ADM"/>
    <s v="Johncyrill.Gofredo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5039818"/>
    <s v="SN_135039"/>
    <s v="994475861"/>
    <s v="Gojol"/>
    <s v="Arianne Grace"/>
    <s v="D"/>
    <s v="823770135"/>
    <s v="IGSP"/>
    <s v="P1"/>
    <s v="Tower 2"/>
    <x v="0"/>
    <s v="Kiran Padmakumar"/>
    <s v="Danilo Estoquia"/>
    <s v="yr377734"/>
    <d v="2015-05-06T00:00:00"/>
    <m/>
    <s v="Arianne Grace D Gojol/Philippines/IBM"/>
    <s v="M"/>
    <s v="BAND6B"/>
    <s v="ADM"/>
    <s v="Arianne.Gojol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644V709"/>
    <s v="SN_08644V"/>
    <s v="994247111"/>
    <s v="Golagani"/>
    <s v="Ravi"/>
    <s v="Sankar"/>
    <s v="823800084"/>
    <s v="IGSI"/>
    <s v="P3"/>
    <s v="Tower 2"/>
    <x v="6"/>
    <s v="Asif Islam"/>
    <s v="Udaya Rao"/>
    <s v="mp986487"/>
    <d v="2016-07-11T00:00:00"/>
    <m/>
    <s v="Ravishankar Golagani/India/IBM"/>
    <s v="H"/>
    <s v="BAND6B"/>
    <s v="ADM"/>
    <s v="Ravi.Golagani@sprint.com"/>
    <s v="Senior Application Administrato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AVN4SY709"/>
    <s v="SN_AVN4SY"/>
    <s v="994903163"/>
    <s v="Golla"/>
    <s v="Sreekanth"/>
    <s v="X"/>
    <s v="823800839"/>
    <s v="IGSI"/>
    <s v="P3"/>
    <s v="Tower 2"/>
    <x v="5"/>
    <s v="Baseem Sayyed"/>
    <s v="Ajay Mukhopadhyay"/>
    <s v="vw097685"/>
    <d v="2018-04-11T00:00:00"/>
    <m/>
    <s v="Sreekanth Golla06/India/Contr/IBM"/>
    <s v="H"/>
    <s v="CONT02"/>
    <s v="ADM"/>
    <s v="Sreekanth.Goll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J4D709"/>
    <s v="SN_000J4D"/>
    <s v="994194878"/>
    <s v="Gollapalle"/>
    <s v="Mallikarjunareddy"/>
    <s v="X"/>
    <s v="823801293"/>
    <s v="IGSI"/>
    <s v="P3"/>
    <s v="Tower 2"/>
    <x v="2"/>
    <s v="Mohan Kaushik"/>
    <s v="Saswat Mishra"/>
    <s v="jh549931"/>
    <d v="2019-11-13T00:00:00"/>
    <m/>
    <s v="Mallikarjunareddy Gollapalle1/India/IBM"/>
    <s v="H"/>
    <s v="BAND7A"/>
    <s v="ADM"/>
    <s v="Mallikarjunareddy.Gollapall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HEXA709"/>
    <s v="SN_AVHEXA"/>
    <s v="994059539"/>
    <s v="Golluri"/>
    <s v="Sandeep"/>
    <s v="KUMAR"/>
    <s v="823770005"/>
    <s v="IGSI"/>
    <s v="P3"/>
    <s v="Tower 2"/>
    <x v="1"/>
    <s v="Clint Cordry"/>
    <s v="Sudheer Ayuthu"/>
    <s v="on136204"/>
    <d v="2015-02-23T00:00:00"/>
    <m/>
    <s v="Sandeep 11/India/Contr/IBM"/>
    <s v="H"/>
    <s v="CONT01"/>
    <s v="ADM"/>
    <s v="Sandeep.Golluri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6358631"/>
    <s v="SN_116358"/>
    <s v="994234998"/>
    <s v="Gomes"/>
    <s v="Murani"/>
    <s v="M"/>
    <s v="823767401"/>
    <s v="IGSB"/>
    <s v="P3"/>
    <s v="Tower 2"/>
    <x v="4"/>
    <s v="Todd Kadlac"/>
    <s v="Carlos Monteiro"/>
    <s v="us035742"/>
    <d v="2010-09-27T00:00:00"/>
    <m/>
    <s v="Murani de Moura Gomes/Brazil/IBM"/>
    <s v="H"/>
    <s v="BAND6B"/>
    <s v="ADM"/>
    <s v="Murani.Gomes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LV5NKH631"/>
    <s v="SN_LV5NKH"/>
    <s v="999607574"/>
    <s v="Gomes"/>
    <s v="Socrates"/>
    <s v="R"/>
    <s v="823764965"/>
    <s v="IGSB"/>
    <s v="P3"/>
    <s v="Tower 2"/>
    <x v="2"/>
    <s v="Dale Gentry"/>
    <s v="Kelsen Rodrigues"/>
    <s v="so607574"/>
    <d v="2006-12-18T00:00:00"/>
    <m/>
    <s v="Socrates Roberto Gomes/Brazil/Contr/IBM"/>
    <s v="H"/>
    <s v="CONT12"/>
    <s v="ADM"/>
    <s v="socrates.gomes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C3818"/>
    <s v="SN_P100C3"/>
    <s v="994540789"/>
    <s v="Gomez"/>
    <s v="Angelo"/>
    <s v="M"/>
    <s v="823800233"/>
    <s v="IGSP"/>
    <s v="P3"/>
    <s v="Tower 2"/>
    <x v="6"/>
    <s v="Asif Islam"/>
    <s v="Wilfredo Dizon"/>
    <s v="zq578195"/>
    <d v="2016-10-18T00:00:00"/>
    <m/>
    <s v="Angelo Gomez/Philippines/IBM"/>
    <s v="H"/>
    <s v="BAND7A"/>
    <s v="ADM"/>
    <s v="Angelo.Gomez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RD57709"/>
    <s v="SN_AVRD57"/>
    <s v="994392847"/>
    <s v="Gonuguntla"/>
    <s v="Subramanyam"/>
    <s v="X"/>
    <s v="823801302"/>
    <s v="IGSI"/>
    <s v="P3"/>
    <s v="Tower 2"/>
    <x v="6"/>
    <s v="Asif Islam"/>
    <s v="Udaya Rao"/>
    <s v="ay447055"/>
    <d v="2019-12-12T00:00:00"/>
    <m/>
    <s v="Subramanyam G 777/India/Contr/IBM"/>
    <s v="M"/>
    <s v="BAND6B"/>
    <s v="ADM"/>
    <s v="Subramanyam.Gonugunpla@sprint.com"/>
    <s v="Mid-Level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P00094818"/>
    <s v="SN_P00094"/>
    <s v="994922284"/>
    <s v="Gonzales"/>
    <s v="Mylene"/>
    <s v="R"/>
    <s v="823769967"/>
    <s v="IGSP"/>
    <s v="P3"/>
    <s v="Tower 2"/>
    <x v="5"/>
    <s v="Robert Wulfert"/>
    <s v="Hanika Fernandez"/>
    <s v="ub469046"/>
    <d v="2015-02-09T00:00:00"/>
    <m/>
    <s v="Mylene Gonzales/Philippines/IBM"/>
    <s v="H"/>
    <s v="BAND6B"/>
    <s v="ADM"/>
    <s v="Mylene.Gonzale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9328781"/>
    <s v="SN_059328"/>
    <s v="994906765"/>
    <s v="Gonzalez"/>
    <s v="Saul"/>
    <s v="N"/>
    <s v="823800653"/>
    <s v="IGSM"/>
    <s v="P3"/>
    <s v="Tower 2"/>
    <x v="2"/>
    <s v="Mohan Kaushik"/>
    <s v="Norma Elizabeth Palomino Zavala"/>
    <s v="po470796"/>
    <d v="2017-10-04T00:00:00"/>
    <m/>
    <s v="Saul Chi/Mexico/IBM"/>
    <s v="H"/>
    <s v="BAND7B"/>
    <s v="ADM"/>
    <s v="Saul.Gonzalez@sprint.com"/>
    <s v="Senior Application Administrato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442B8709"/>
    <s v="SN_0442B8"/>
    <s v="994746484"/>
    <s v="Gopal Reddy"/>
    <s v="Tejaswini"/>
    <s v="X"/>
    <s v="823800704"/>
    <s v="IGSI"/>
    <s v="P1"/>
    <s v="Tower 2"/>
    <x v="0"/>
    <s v="Kiran Padmakumar"/>
    <s v="Muqtar Syed"/>
    <s v="jl006846"/>
    <d v="2017-11-09T00:00:00"/>
    <m/>
    <s v="Tejaswini G23/India/IBM"/>
    <s v="L"/>
    <s v="BAND6B"/>
    <s v="ADM"/>
    <s v="Tejaswini.Gopalreddy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740G709"/>
    <s v="SN_09740G"/>
    <s v="994597212"/>
    <s v="Gopal"/>
    <s v="Bharathi"/>
    <s v="X"/>
    <s v="823800561"/>
    <s v="IGSI"/>
    <s v="P3"/>
    <s v="Tower 2"/>
    <x v="2"/>
    <s v="Dale Gentry"/>
    <s v="Lakshmi Radhakrishnakaimal"/>
    <s v="vo627760"/>
    <d v="2017-07-24T00:00:00"/>
    <m/>
    <s v="Bharathi Gopal1/India/IBM"/>
    <s v="H"/>
    <s v="BAND7A"/>
    <s v="ADM"/>
    <s v="Bharathi.Gopal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R3CR897"/>
    <s v="SN_C-R3CR"/>
    <s v="994523728"/>
    <s v="Gopalam"/>
    <s v="Saikrishna"/>
    <s v="X"/>
    <s v="823801255"/>
    <s v="SUB"/>
    <s v="SA3"/>
    <s v="Tower 2"/>
    <x v="1"/>
    <s v="Clint Cordry"/>
    <s v="Sudheer Kurelli"/>
    <s v="pv900010"/>
    <d v="2019-09-23T00:00:00"/>
    <m/>
    <s v="Saikrishna Gopalam/US/Contr/IBM"/>
    <s v="H"/>
    <s v="CONT17"/>
    <s v="ADM"/>
    <s v="Saikrishna.Gopalam@sprint.com"/>
    <s v="Senior Lead Business Analys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AVPYBR709"/>
    <s v="SN_AVPYBR"/>
    <s v="994212088"/>
    <s v="Gopi"/>
    <s v="Gundla"/>
    <s v="X"/>
    <s v="823801228"/>
    <s v="IGSI"/>
    <s v="P3"/>
    <s v="Tower 2"/>
    <x v="6"/>
    <s v="Asif Islam"/>
    <s v="Udaya Rao"/>
    <s v="bi145969"/>
    <d v="2019-08-12T00:00:00"/>
    <m/>
    <s v="Gundla Gopi43/India/Contr/IBM"/>
    <s v="M"/>
    <s v="CONT12"/>
    <s v="ADM"/>
    <s v="Gundla.Gopi@sprint.com"/>
    <s v="Mid-Level Application Administrato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101I6818"/>
    <s v="SN_P101I6"/>
    <s v="994531460"/>
    <s v="Gotico"/>
    <s v="John Paolo"/>
    <s v="X."/>
    <s v="823801215"/>
    <s v="IGSP"/>
    <s v="P3"/>
    <s v="Tower 2"/>
    <x v="6"/>
    <s v="Asif Islam"/>
    <s v="Wilfredo Dizon"/>
    <s v="nv084427"/>
    <d v="2019-07-29T00:00:00"/>
    <m/>
    <s v="John Paolo Gotico/Philippines/IBM"/>
    <s v="H"/>
    <s v="BAND7A"/>
    <s v="ADM"/>
    <s v="Johnpaolo.Gotico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LA1X709"/>
    <s v="SN_AVLA1X"/>
    <s v="994199415"/>
    <s v="Goudappagari"/>
    <s v="Ranjan"/>
    <s v="Kumar"/>
    <s v="823800311"/>
    <s v="IGSI"/>
    <s v="P3"/>
    <s v="Tower 2"/>
    <x v="6"/>
    <s v="Asif Islam"/>
    <s v="Udaya Rao"/>
    <s v="pw872409"/>
    <d v="2016-12-16T00:00:00"/>
    <m/>
    <s v="Ranjan Kumar 77/India/Contr/IBM"/>
    <s v="H"/>
    <s v="CONT01"/>
    <s v="ADM"/>
    <s v="Ranjan.Goudappagari@sprint.com"/>
    <s v="Senior Test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7475A631"/>
    <s v="SN_07475A"/>
    <s v="994178430"/>
    <s v="Goulart"/>
    <s v="Christian"/>
    <s v="E"/>
    <s v="823800967"/>
    <s v="IGSB"/>
    <s v="P1"/>
    <s v="Tower 2"/>
    <x v="3"/>
    <s v="Randy Schulze"/>
    <s v="Roberto Basting"/>
    <s v="ae456454"/>
    <d v="2018-10-24T00:00:00"/>
    <m/>
    <s v="Christian Elias Goulart/Brazil/IBM"/>
    <s v="L"/>
    <s v="BAND4"/>
    <s v="ADM"/>
    <s v="Christian.Goulart@sprint.com"/>
    <s v="Junior Production Suppor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00KQD709"/>
    <s v="SN_000KQD"/>
    <s v="994836640"/>
    <s v="Gouni"/>
    <s v="Somasekhar"/>
    <s v="Reddy"/>
    <s v="823801290"/>
    <s v="IGSI"/>
    <s v="P1"/>
    <s v="Tower 2"/>
    <x v="2"/>
    <s v="Dale Gentry"/>
    <s v="Lakshmi Radhakrishnakaimal"/>
    <s v="tr369114"/>
    <d v="2019-11-04T00:00:00"/>
    <m/>
    <s v="Somasekhar Reddy Gouni/India/IBM"/>
    <s v="M"/>
    <s v="BAND7A"/>
    <s v="ADM"/>
    <s v="Somasekhar.Gouni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1787818"/>
    <s v="SN_P01787"/>
    <s v="994792079"/>
    <s v="Govara"/>
    <s v="Majid Shams"/>
    <s v="U"/>
    <s v="823770331"/>
    <s v="IGSP"/>
    <s v="P3"/>
    <s v="Tower 2"/>
    <x v="2"/>
    <s v="Dale Gentry"/>
    <s v="William Navarro"/>
    <s v="vm478031"/>
    <d v="2015-09-14T00:00:00"/>
    <m/>
    <s v="Majid Shams Govara/Philippines/IBM"/>
    <s v="H"/>
    <s v="BAND7A"/>
    <s v="ADM"/>
    <s v="Majid.Govara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283K709"/>
    <s v="SN_01283K"/>
    <s v="994486431"/>
    <s v="Govindarajulu"/>
    <s v="Abhishek"/>
    <s v="X"/>
    <s v="823800038"/>
    <s v="IGSI"/>
    <s v="P1"/>
    <s v="Tower 2"/>
    <x v="0"/>
    <s v="Kiran Padmakumar"/>
    <s v="Muqtar Syed"/>
    <s v="wd209247"/>
    <d v="2016-06-13T00:00:00"/>
    <m/>
    <s v="Abhishek Govindarajulu/India/IBM"/>
    <s v="H"/>
    <s v="BAND6B"/>
    <s v="ADM"/>
    <s v="Abhishek.Govindarajulu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PRD6897"/>
    <s v="SN_C-PRD6"/>
    <s v="994934846"/>
    <s v="Govindasamy"/>
    <s v="Kannan"/>
    <s v="X"/>
    <s v="823801162"/>
    <s v="SUB"/>
    <s v="SA3"/>
    <s v="Tower 2"/>
    <x v="1"/>
    <s v="Clint Cordry"/>
    <s v="Sudheer Kurelli"/>
    <s v="qv860371"/>
    <d v="2019-07-08T00:00:00"/>
    <m/>
    <s v="Kannan Govindasamy/US/Contr/IBM"/>
    <s v="M"/>
    <s v="CONT13"/>
    <s v="ADM"/>
    <s v="Kannan.Govindasamy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776M709"/>
    <s v="SN_03776M"/>
    <s v="994517531"/>
    <s v="Gowda"/>
    <s v="Tejaswini"/>
    <s v="S N"/>
    <s v="823768813"/>
    <s v="IGSI"/>
    <s v="P3"/>
    <s v="Tower 2"/>
    <x v="6"/>
    <s v="Asif Islam"/>
    <s v="Udaya Rao"/>
    <s v="sy464420"/>
    <d v="2013-06-11T00:00:00"/>
    <m/>
    <s v="Tejaswini Gowda/India/IBM"/>
    <s v="M"/>
    <s v="BAND7A"/>
    <s v="ADM"/>
    <s v="Tejaswini.Gowda@sprint.com"/>
    <s v="Senior Tester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070653709"/>
    <s v="SN_070653"/>
    <s v="994945384"/>
    <s v="Goyal"/>
    <s v="Vishal"/>
    <s v="KIRAN"/>
    <s v="823766271"/>
    <s v="IGSI"/>
    <s v="P3"/>
    <s v="Tower 2"/>
    <x v="6"/>
    <s v="Asif Islam"/>
    <s v="Udaya Rao"/>
    <s v="kw689182"/>
    <d v="2009-02-06T00:00:00"/>
    <m/>
    <s v="Vishal K Goyal/India/IBM"/>
    <s v="H"/>
    <s v="BAND7A"/>
    <s v="ADM"/>
    <s v="Vishal.Goyal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IU818"/>
    <s v="SN_P101IU"/>
    <s v="994017916"/>
    <s v="Gregorio"/>
    <s v="Jennifer"/>
    <s v="R."/>
    <s v="823801254"/>
    <s v="IGSP"/>
    <s v="P1"/>
    <s v="Tower 2"/>
    <x v="3"/>
    <s v="Randy Schulze"/>
    <s v="Arrian Ordonez"/>
    <s v=""/>
    <d v="2019-09-16T00:00:00"/>
    <m/>
    <s v="Jennifer Gregorio/Philippines/IBM"/>
    <s v="H"/>
    <s v="BAND8"/>
    <s v="ADM"/>
    <s v="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N07R709"/>
    <s v="SN_AVN07R"/>
    <s v="994730629"/>
    <s v="GS"/>
    <s v="Chethan"/>
    <s v="Kumar"/>
    <s v="823800801"/>
    <s v="IGSI"/>
    <s v="P3"/>
    <s v="Tower 2"/>
    <x v="2"/>
    <s v="Dale Gentry"/>
    <s v="Lakshmi Radhakrishnakaimal"/>
    <s v="ic498343"/>
    <d v="2018-03-08T00:00:00"/>
    <m/>
    <s v="Chethan Kumar G S/India/Contr/IBM"/>
    <s v="L"/>
    <s v="CONT11"/>
    <s v="ADM"/>
    <s v="Chethan.Gs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516818"/>
    <s v="SN_P00516"/>
    <s v="994053889"/>
    <s v="Guarin"/>
    <s v="Alice"/>
    <s v="S"/>
    <s v="823799955"/>
    <s v="IGSP"/>
    <s v="P3"/>
    <s v="Tower 2"/>
    <x v="5"/>
    <s v="Robert Wulfert"/>
    <s v="Hanika Fernandez"/>
    <s v="nd243474"/>
    <d v="2016-05-10T00:00:00"/>
    <m/>
    <s v="Alice Guarin/Philippines/IBM"/>
    <s v="H"/>
    <s v="BAND6B"/>
    <s v="ADM"/>
    <s v="alice.guarin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8M818"/>
    <s v="SN_P1008M"/>
    <s v="999430340"/>
    <s v="Guillo"/>
    <s v="Kenneth"/>
    <s v="X"/>
    <s v="823769777"/>
    <s v="IGSP"/>
    <s v="P3"/>
    <s v="Tower 2"/>
    <x v="2"/>
    <s v="Dale Gentry"/>
    <s v="William Navarro"/>
    <s v="oo648485"/>
    <d v="2014-12-12T00:00:00"/>
    <m/>
    <s v="Kenneth Guillo/Philippines/IBM"/>
    <s v="H"/>
    <s v="BAND6B"/>
    <s v="ADM"/>
    <s v="Kenneth.Guill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30818"/>
    <s v="SN_P10130"/>
    <s v="994387739"/>
    <s v="Guinday"/>
    <s v="Sarah Aira"/>
    <s v="X."/>
    <s v="823800857"/>
    <s v="IGSP"/>
    <s v="P3"/>
    <s v="Tower 2"/>
    <x v="5"/>
    <s v="Meredith Leach"/>
    <s v="Lerma Bernal"/>
    <s v="hy887582"/>
    <d v="2018-05-08T00:00:00"/>
    <m/>
    <s v="Sarah Aira Guinday/Philippines/IBM"/>
    <s v="H"/>
    <s v="BAND7A"/>
    <s v="ADM"/>
    <s v="Sarah.Guinday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926D709"/>
    <s v="SN_03926D"/>
    <s v="994044702"/>
    <s v="Gujjula"/>
    <s v="Amarnath"/>
    <s v=""/>
    <s v="823800073"/>
    <s v="GR-I"/>
    <s v="SA3"/>
    <s v="Tower 2"/>
    <x v="0"/>
    <s v="Kiran Padmakumar"/>
    <s v="Muqtar Syed"/>
    <s v="bh996916"/>
    <d v="2016-06-29T00:00:00"/>
    <m/>
    <s v="Amarnath Gujjula/India/IBM"/>
    <s v="H"/>
    <s v="BAND7B"/>
    <s v="ADM"/>
    <s v="Amarnath.Gujjula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LVXT709"/>
    <s v="SN_AVLVXT"/>
    <s v="994239926"/>
    <s v="Gulannanavar"/>
    <s v="Shilpa"/>
    <s v="X"/>
    <s v="823800496"/>
    <s v="IGSI"/>
    <s v="P3"/>
    <s v="Tower 2"/>
    <x v="6"/>
    <s v="Asif Islam"/>
    <s v="Udaya Rao"/>
    <s v="av948856"/>
    <d v="2017-05-23T00:00:00"/>
    <m/>
    <s v="Shilpa Gulannanavar02/India/Contr/IBM"/>
    <s v="H"/>
    <s v="CONT01"/>
    <s v="ADM"/>
    <s v="Shilpa.Gulannanavar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30S709"/>
    <s v="SN_00030S"/>
    <s v="994353314"/>
    <s v="Gullapalli"/>
    <s v="Nagaraj"/>
    <s v="X"/>
    <s v="823799881"/>
    <s v="IGSI"/>
    <s v="P3"/>
    <s v="Tower 2"/>
    <x v="1"/>
    <s v="Clint Cordry"/>
    <s v="Sudheer Ayuthu"/>
    <s v="lw691532"/>
    <d v="2016-03-02T00:00:00"/>
    <m/>
    <s v="Nagaraj Gullapalli/India/IBM"/>
    <s v="H"/>
    <s v="BAND6B"/>
    <s v="ADM"/>
    <s v="Nagaraj.Gullapalli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870818"/>
    <s v="SN_C18870"/>
    <s v="994064889"/>
    <s v="Gumop-as"/>
    <s v="Wilver"/>
    <s v="X."/>
    <s v="823800947"/>
    <s v="IGSP"/>
    <s v="P3"/>
    <s v="Tower 2"/>
    <x v="5"/>
    <s v="Meredith Leach"/>
    <s v="Lerma Bernal"/>
    <s v="fl220260"/>
    <d v="2018-09-17T00:00:00"/>
    <m/>
    <s v="Wilver Gumop-as/Philippines/Contr/IBM"/>
    <s v="M"/>
    <s v="CONT12"/>
    <s v="ADM"/>
    <s v="Wilver.Gumop-As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4O6709"/>
    <s v="SN_0004O6"/>
    <s v="994057428"/>
    <s v="Gunda"/>
    <s v="Harshini"/>
    <s v="X"/>
    <s v="823800966"/>
    <s v="IGSI"/>
    <s v="P3"/>
    <s v="Tower 2"/>
    <x v="1"/>
    <s v="Clint Cordry"/>
    <s v="Sudheer Ayuthu"/>
    <s v="dd399515"/>
    <d v="2018-10-03T00:00:00"/>
    <m/>
    <s v="Gunda Harshini/India/IBM"/>
    <s v="L"/>
    <s v="BAND6A"/>
    <s v="ADM"/>
    <s v="Harshini.Gunda@sprint.com"/>
    <s v="Ju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L48N709"/>
    <s v="SN_AVL48N"/>
    <s v="994146423"/>
    <s v="Gunukuri"/>
    <s v="Manikya"/>
    <s v="X"/>
    <s v="823800249"/>
    <s v="IGSI"/>
    <s v="P3"/>
    <s v="Tower 2"/>
    <x v="2"/>
    <s v="Dale Gentry"/>
    <s v="Lakshmi Radhakrishnakaimal"/>
    <s v="ju202127"/>
    <d v="2016-11-02T00:00:00"/>
    <m/>
    <s v="Manikya Gunukuri 3/India/Contr/IBM"/>
    <s v="M"/>
    <s v="CONT12"/>
    <s v="ADM"/>
    <s v="Manikya.Gunukuri@sprint.com"/>
    <s v="Mid-Level Develop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01563J709"/>
    <s v="SN_01563J"/>
    <s v="994868403"/>
    <s v="Gupta"/>
    <s v="Anik"/>
    <s v="X"/>
    <s v="823800791"/>
    <s v="GR-I"/>
    <s v="SA3"/>
    <s v="Tower 2"/>
    <x v="7"/>
    <s v="Heather Westerfield"/>
    <s v="Muqtar Syed"/>
    <s v="qy462396"/>
    <d v="2018-02-22T00:00:00"/>
    <m/>
    <s v="Anik Gupta/India/IBM"/>
    <s v="H"/>
    <s v="BAND7B"/>
    <s v="ADM"/>
    <s v="Anik.Gupta@sprint.com"/>
    <s v="Mid-Level Technical Lead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D39709"/>
    <s v="SN_000D39"/>
    <s v="994008875"/>
    <s v="Gupta"/>
    <s v="Lisha"/>
    <s v="X"/>
    <s v="823801138"/>
    <s v="IGSI"/>
    <s v="P3"/>
    <s v="Tower 2"/>
    <x v="2"/>
    <s v="Mohan Kaushik"/>
    <s v="Saswat Mishra"/>
    <s v="jy540904"/>
    <d v="2019-05-27T00:00:00"/>
    <m/>
    <s v="Lisha Gupta35/India/IBM"/>
    <s v="M"/>
    <s v="BAND6B"/>
    <s v="ADM"/>
    <s v="Lisha.Gupta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R8H0709"/>
    <s v="SN_AVR8H0"/>
    <s v="994679006"/>
    <s v="Gupta"/>
    <s v="Minakshi"/>
    <s v="X"/>
    <s v="823801283"/>
    <s v="IGSI"/>
    <s v="P3"/>
    <s v="Tower 2"/>
    <x v="1"/>
    <s v="Clint Cordry"/>
    <s v="Sunil Brahma"/>
    <s v="md818709"/>
    <d v="2019-10-29T00:00:00"/>
    <m/>
    <s v="Minakshi G 77/India/Contr/IBM"/>
    <s v="H"/>
    <s v="BAND7A"/>
    <s v="ADM"/>
    <s v="Minakshi.Gupt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6631709"/>
    <s v="SN_036631"/>
    <s v="994096274"/>
    <s v="Gupta"/>
    <s v="Nidhi"/>
    <s v="K"/>
    <s v="823800644"/>
    <s v="GR-I"/>
    <s v="SA3"/>
    <s v="Tower 2"/>
    <x v="5"/>
    <s v="Meredith Leach"/>
    <s v="Sajit Sridharan"/>
    <s v="ze688103"/>
    <d v="2017-10-02T00:00:00"/>
    <m/>
    <s v="Nidhi K Gupta/India/IBM"/>
    <s v="H"/>
    <s v="BAND7A"/>
    <s v="ADM"/>
    <s v="Nidhi.Gupta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855Y709"/>
    <s v="SN_03855Y"/>
    <s v="994008236"/>
    <s v="Gupta"/>
    <s v="Pragya"/>
    <s v="X"/>
    <s v="823800376"/>
    <s v="IGSI"/>
    <s v="P3"/>
    <s v="Tower 2"/>
    <x v="2"/>
    <s v="Mohan Kaushik"/>
    <s v="Saswat Mishra"/>
    <s v="dp083542"/>
    <d v="2017-03-06T00:00:00"/>
    <m/>
    <s v="Pragya Gupta28/India/IBM"/>
    <s v="L"/>
    <s v="BAND6A"/>
    <s v="ADM"/>
    <s v="Pragya.Gupta@sprint.com"/>
    <s v="Junior Configuration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3484A709"/>
    <s v="SN_03484A"/>
    <s v="994688166"/>
    <s v="Gupta"/>
    <s v="Rajesh"/>
    <s v="KUMAR"/>
    <s v="823769685"/>
    <s v="IGSI"/>
    <s v="P3"/>
    <s v="Tower 2"/>
    <x v="6"/>
    <s v="Asif Islam"/>
    <s v="Udaya Rao"/>
    <s v="ok750203"/>
    <d v="2014-11-03T00:00:00"/>
    <m/>
    <s v="Rajesh K Gupta6/India/IBM"/>
    <s v="H"/>
    <s v="BAND7A"/>
    <s v="ADM"/>
    <s v="Rajesh.Gupta@sprint.com"/>
    <s v="Senior Developer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7372F709"/>
    <s v="SN_07372F"/>
    <s v="994111724"/>
    <s v="Gupta"/>
    <s v="Udipta"/>
    <s v=""/>
    <s v="823800926"/>
    <s v="IGSI"/>
    <s v="P3"/>
    <s v="Tower 2"/>
    <x v="0"/>
    <s v="Kiran Padmakumar"/>
    <s v="Muqtar Syed"/>
    <s v="xa320858"/>
    <d v="2018-08-27T00:00:00"/>
    <m/>
    <s v="Udipta Gupta/India/IBM"/>
    <s v="H"/>
    <s v="BAND7B"/>
    <s v="ADM"/>
    <s v="Udipta.Gupt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2292709"/>
    <s v="SN_032292"/>
    <s v="994719174"/>
    <s v="Gupta"/>
    <s v="Vaibhav"/>
    <s v=""/>
    <s v="823800246"/>
    <s v="GR-I"/>
    <s v="SA3"/>
    <s v="Tower 2"/>
    <x v="2"/>
    <s v="Mohan Kaushik"/>
    <s v="Saswat Mishra"/>
    <s v="rw707017"/>
    <d v="2016-10-24T00:00:00"/>
    <m/>
    <s v="Vaibhav Gupta2/India/IBM"/>
    <s v="H"/>
    <s v="BAND7B"/>
    <s v="ADM"/>
    <s v="Vaibhav.Gupt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1178709"/>
    <s v="SN_021178"/>
    <s v="994691639"/>
    <s v="Gupta"/>
    <s v="Srividya"/>
    <s v="P"/>
    <s v="823799944"/>
    <s v="IGSI"/>
    <s v="P1"/>
    <s v="Tower 2"/>
    <x v="0"/>
    <s v="Kiran Padmakumar"/>
    <s v="Muqtar Syed"/>
    <s v="zy863584"/>
    <d v="2016-05-04T00:00:00"/>
    <m/>
    <s v="Srividya P Gupta/India/IBM"/>
    <s v="H"/>
    <s v="BAND7A"/>
    <s v="ADM"/>
    <s v="Srividya.Gupta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J6818"/>
    <s v="SN_P100J6"/>
    <s v="994954224"/>
    <s v="Halili"/>
    <s v="Christine"/>
    <s v="D"/>
    <s v="823800393"/>
    <s v="IGSP"/>
    <s v="P3"/>
    <s v="Tower 2"/>
    <x v="5"/>
    <s v="Robert Wulfert"/>
    <s v="Hanika Fernandez"/>
    <s v="nx920296"/>
    <d v="2017-03-27T00:00:00"/>
    <m/>
    <s v="Christine Halili/Philippines/IBM"/>
    <s v="L"/>
    <s v="BAND6A"/>
    <s v="ADM"/>
    <s v="Christine.Halili@sprint.com"/>
    <s v="Junior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8A8326897"/>
    <s v="SN_8A8326"/>
    <s v="999405138"/>
    <s v="Hall"/>
    <s v="Mike"/>
    <s v=""/>
    <s v="0008A8326"/>
    <s v="E"/>
    <s v="SA3"/>
    <s v="Tower 2"/>
    <x v="3"/>
    <s v="Greg Toon"/>
    <s v="Greg Toon"/>
    <s v="mi405138"/>
    <d v="2004-09-16T00:00:00"/>
    <m/>
    <s v="Michael Hall/Alpharetta/IBM"/>
    <s v="M"/>
    <s v="BAND7"/>
    <s v="IVR"/>
    <s v="Michael.J2.Hall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RCR9897"/>
    <s v="SN_C-RCR9"/>
    <s v="994121712"/>
    <s v="Hand"/>
    <s v="Sean"/>
    <s v="R"/>
    <s v="823801300"/>
    <s v="SUB"/>
    <s v="SA3"/>
    <s v="Tower 2"/>
    <x v="2"/>
    <s v="Dale Gentry"/>
    <s v="Dale Gentry"/>
    <s v="ta630575"/>
    <d v="2019-12-09T00:00:00"/>
    <m/>
    <s v="Sean Hand/US/Contr/IBM"/>
    <s v="M"/>
    <s v="CONT13"/>
    <s v="ADM"/>
    <s v="Sean.Hand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0712631"/>
    <s v="SN_080712"/>
    <s v="994488542"/>
    <s v="Harachide"/>
    <s v="Gabriel"/>
    <s v="S"/>
    <s v="823801223"/>
    <s v="IGSB"/>
    <s v="P3"/>
    <s v="Tower 2"/>
    <x v="2"/>
    <s v="Mohan Kaushik"/>
    <s v="Marcos Gialdi"/>
    <s v="pe633682"/>
    <d v="2019-08-06T00:00:00"/>
    <m/>
    <s v="Gabriel Harachide/Brazil/IBM"/>
    <s v="H"/>
    <s v="BAND7A"/>
    <s v="ADM"/>
    <s v="Gabriel.Harachid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73A0709"/>
    <s v="SN_0673A0"/>
    <s v="994300006"/>
    <s v="Harsha"/>
    <s v="Meghamala"/>
    <s v="X"/>
    <s v="823801083"/>
    <s v="IGSI"/>
    <s v="P3"/>
    <s v="Tower 2"/>
    <x v="1"/>
    <s v="Clint Cordry"/>
    <s v="Sudheer Kurelli"/>
    <s v="hh812495"/>
    <d v="2019-03-18T00:00:00"/>
    <m/>
    <s v="Meghamala G11/India/IBM"/>
    <s v="H"/>
    <s v="BAND7A"/>
    <s v="ADM"/>
    <s v="Meghamala.Harsh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4403631"/>
    <s v="SN_094403"/>
    <s v="994829063"/>
    <s v="Hashimoto"/>
    <s v="Danilo"/>
    <s v="G"/>
    <s v="823769199"/>
    <s v="IGSB"/>
    <s v="P3"/>
    <s v="Tower 2"/>
    <x v="6"/>
    <s v="Asif Islam"/>
    <s v="Marcos Gialdi"/>
    <s v="nb827814"/>
    <d v="2014-03-03T00:00:00"/>
    <m/>
    <s v="Danilo Gonzalez Hashimoto/Brazil/IBM"/>
    <s v="H"/>
    <s v="BAND7B"/>
    <s v="ADM"/>
    <s v="Danilo.Hashimoto@sprint.com"/>
    <s v="Senior Configuration Manager"/>
    <s v="0"/>
    <n v="40"/>
    <n v="-40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0"/>
    <n v="0"/>
    <n v="-40"/>
    <s v="Yes"/>
  </r>
  <r>
    <s v="147843818"/>
    <s v="SN_147843"/>
    <s v="994611374"/>
    <s v="Hautea"/>
    <s v="Clarence"/>
    <s v="A"/>
    <s v="823800111"/>
    <s v="IGSP"/>
    <s v="P3"/>
    <s v="Tower 2"/>
    <x v="5"/>
    <s v="Meredith Leach"/>
    <s v="Lerma Bernal"/>
    <s v="nt416935"/>
    <d v="2016-07-25T00:00:00"/>
    <m/>
    <s v="Clarence Hautea/Philippines/IBM"/>
    <s v="M"/>
    <s v="BAND6A"/>
    <s v="ADM"/>
    <s v="Clarence.Hautea@sprint.com"/>
    <s v="Mid-Level Production Suppor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07161Z709"/>
    <s v="SN_07161Z"/>
    <s v="994214416"/>
    <s v="Hebhraiah"/>
    <s v="Jayasri"/>
    <s v="X"/>
    <s v="823800431"/>
    <s v="IGSI"/>
    <s v="P3"/>
    <s v="Tower 2"/>
    <x v="6"/>
    <s v="Asif Islam"/>
    <s v="Udaya Rao"/>
    <s v="mu522003"/>
    <d v="2017-04-24T00:00:00"/>
    <m/>
    <s v="Jayasri Hebhraiah/India/IBM"/>
    <s v="M"/>
    <s v="BAND6A"/>
    <s v="ADM"/>
    <s v="Jayasri.Hebhraiah@sprint.com"/>
    <s v="Mid-Level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9614G709"/>
    <s v="SN_09614G"/>
    <s v="994600826"/>
    <s v="Hembram"/>
    <s v="Marshal"/>
    <s v="X"/>
    <s v="823800219"/>
    <s v="IGSI"/>
    <s v="P3"/>
    <s v="Tower 2"/>
    <x v="5"/>
    <s v="Meredith Leach"/>
    <s v="Sajit Sridharan"/>
    <s v="mx770764"/>
    <d v="2016-10-04T00:00:00"/>
    <m/>
    <s v="Marshal Hembram/India/IBM"/>
    <s v="L"/>
    <s v="BAND6A"/>
    <s v="ADM"/>
    <s v="Marshal.Hembram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6Z818"/>
    <s v="SN_P1016Z"/>
    <s v="994873675"/>
    <s v="Hernandez"/>
    <s v="Chiara Celine"/>
    <s v="X."/>
    <s v="823800964"/>
    <s v="IGSP"/>
    <s v="P3"/>
    <s v="Tower 2"/>
    <x v="5"/>
    <s v="Meredith Leach"/>
    <s v="Lerma Bernal"/>
    <s v="ak298096"/>
    <d v="2018-10-04T00:00:00"/>
    <m/>
    <s v="Chiara Celine Hernandez/Philippines/IBM"/>
    <s v="M"/>
    <s v="BAND6B"/>
    <s v="ADM"/>
    <s v="Chiara.Hernandez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234818"/>
    <s v="SN_148234"/>
    <s v="994798943"/>
    <s v="Hernandez"/>
    <s v="Hannah Ricci"/>
    <s v="C."/>
    <s v="823800721"/>
    <s v="IGSP"/>
    <s v="P1"/>
    <s v="Tower 2"/>
    <x v="3"/>
    <s v="Randy Schulze"/>
    <s v="Arrian Ordonez"/>
    <s v="ee777688"/>
    <d v="2017-11-22T00:00:00"/>
    <m/>
    <s v="Hannah Ricci Hernandez/Philippines/IBM"/>
    <s v="M"/>
    <s v="BAND6A"/>
    <s v="ADM"/>
    <s v="Hannahricci.Hernandez@sprint.com"/>
    <s v="Mid-Level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1284R709"/>
    <s v="SN_01284R"/>
    <s v="994512970"/>
    <s v="Hinge"/>
    <s v="Ashwini"/>
    <s v="A"/>
    <s v="823768222"/>
    <s v="GR-I"/>
    <s v="SA3"/>
    <s v="Tower 2"/>
    <x v="7"/>
    <s v="Heather Westerfield"/>
    <s v="Muqtar Syed"/>
    <s v="kp478469"/>
    <d v="2012-03-19T00:00:00"/>
    <m/>
    <s v="Ashwini Hinge/India/IBM"/>
    <s v="H"/>
    <s v="BAND7A"/>
    <s v="ADM"/>
    <s v="Ashwini.Hinge@sprint.com"/>
    <s v="Senior Tester"/>
    <n v="61"/>
    <n v="6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1"/>
    <n v="61"/>
    <n v="0"/>
    <n v="0"/>
    <s v="No"/>
  </r>
  <r>
    <s v="067947631"/>
    <s v="SN_067947"/>
    <s v="994032495"/>
    <s v="Horita"/>
    <s v="Maysa"/>
    <s v="X"/>
    <s v="823800829"/>
    <s v="IGSB"/>
    <s v="P1"/>
    <s v="Tower 2"/>
    <x v="0"/>
    <s v="Kiran Padmakumar"/>
    <s v="Thiago Lucas"/>
    <s v="gs240225"/>
    <d v="2018-04-04T00:00:00"/>
    <m/>
    <s v="Maysa Horita1/Brazil/IBM"/>
    <s v="M"/>
    <s v="BAND6B"/>
    <s v="ADM"/>
    <s v="Maysa.Horita@sprint.com"/>
    <s v="Mid-Level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36574631"/>
    <s v="SN_036574"/>
    <s v="994359703"/>
    <s v="Huf"/>
    <s v="Othon"/>
    <s v="L"/>
    <s v="823801217"/>
    <s v="IGSB"/>
    <s v="P3"/>
    <s v="Tower 2"/>
    <x v="5"/>
    <s v="Baseem Sayyed"/>
    <s v="Carlos Monteiro"/>
    <s v="mv716098"/>
    <d v="2019-07-30T00:00:00"/>
    <m/>
    <s v="Othon Leandro Pereira Huf/Brazil/IBM"/>
    <s v="H"/>
    <s v="BAND5"/>
    <s v="ADM"/>
    <s v="Othon.Huf@sprint.com"/>
    <s v="Mid-Level Production Suppor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00EKZ709"/>
    <s v="SN_000EKZ"/>
    <s v="994007193"/>
    <s v="Hulagur"/>
    <s v="Neetha"/>
    <s v="C"/>
    <s v="823801134"/>
    <s v="IGSI"/>
    <s v="P3"/>
    <s v="Tower 2"/>
    <x v="2"/>
    <s v="Mohan Kaushik"/>
    <s v="Saswat Mishra"/>
    <s v="an348399"/>
    <d v="2019-05-20T00:00:00"/>
    <m/>
    <s v="Neetha C Hulagur73/India/IBM"/>
    <s v="M"/>
    <s v="BAND6B"/>
    <s v="ADM"/>
    <s v="Neetha.Hulagur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904U709"/>
    <s v="SN_06904U"/>
    <s v="994892851"/>
    <s v="Ibrahim"/>
    <s v="Mohammed"/>
    <s v="K"/>
    <s v="823800022"/>
    <s v="IGSI"/>
    <s v="P1"/>
    <s v="Tower 2"/>
    <x v="0"/>
    <s v="Kiran Padmakumar"/>
    <s v="Muqtar Syed"/>
    <s v="zk212197"/>
    <d v="2016-06-09T00:00:00"/>
    <m/>
    <s v="Md K Ibrahim/India/IBM"/>
    <s v="L"/>
    <s v="BAND6B"/>
    <s v="ADM"/>
    <s v="Mohammed.K.Ibrahim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1190631"/>
    <s v="SN_111190"/>
    <s v="999623087"/>
    <s v="Ikeda"/>
    <s v="Gustavo"/>
    <s v="H"/>
    <s v="823765222"/>
    <s v="IGSB"/>
    <s v="P3"/>
    <s v="Tower 2"/>
    <x v="6"/>
    <s v="Asif Islam"/>
    <s v="Marcelo Scarazzatti"/>
    <s v="gu623087"/>
    <d v="2007-04-16T00:00:00"/>
    <m/>
    <s v="Gustavo Haruo Ikeda/Brazil/IBM"/>
    <s v="H"/>
    <s v="BAND7A"/>
    <s v="ADM"/>
    <s v="Gustavo.Ikeda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60326709"/>
    <s v="SN_460326"/>
    <s v="999733893"/>
    <s v="Inderchand"/>
    <s v="Manojkumar"/>
    <s v=""/>
    <s v="823799121"/>
    <s v="IGSI"/>
    <s v="P3"/>
    <s v="Tower 2"/>
    <x v="5"/>
    <s v="Baseem Sayyed"/>
    <s v="Ajay Mukhopadhyay"/>
    <s v="mxi9121"/>
    <d v="2004-10-11T00:00:00"/>
    <m/>
    <s v="Manojkumar Inderchand/India/IBM"/>
    <s v="H"/>
    <s v="BAND7B"/>
    <s v="ADM"/>
    <s v="Manojkumar.X.Inderchand@sprint.com"/>
    <s v="Senior Lead Business Analys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1D9250897"/>
    <s v="SN_1D9250"/>
    <s v="999681251"/>
    <s v="Islam"/>
    <s v="Asif"/>
    <s v="U"/>
    <s v="823720018"/>
    <s v="E"/>
    <s v="P3"/>
    <s v="Tower 2"/>
    <x v="6"/>
    <s v="Asif Islam"/>
    <s v="Asif Islam"/>
    <s v="aislam01"/>
    <d v="2004-09-16T00:00:00"/>
    <m/>
    <s v="Asif Islam/Kansas City/IBM"/>
    <s v="H"/>
    <s v="BAND8"/>
    <s v="ADM"/>
    <s v="Asif.U.Islam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29748709"/>
    <s v="SN_029748"/>
    <s v="994083218"/>
    <s v="Itnal"/>
    <s v="Smita"/>
    <s v="X"/>
    <s v="823800542"/>
    <s v="IGSI"/>
    <s v="P1"/>
    <s v="Tower 2"/>
    <x v="0"/>
    <s v="Kiran Padmakumar"/>
    <s v="Muqtar Syed"/>
    <s v="ai063202"/>
    <d v="2017-07-05T00:00:00"/>
    <m/>
    <s v="Smita S Itnal/India/IBM"/>
    <s v="H"/>
    <s v="BAND7A"/>
    <s v="ADM"/>
    <s v="Smita.Itnal@sprint.com"/>
    <s v="Senior Tester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P101FR818"/>
    <s v="SN_P101FR"/>
    <s v="994281480"/>
    <s v="Jabiguero"/>
    <s v="Catherine"/>
    <s v="X."/>
    <s v="823801137"/>
    <s v="IGSP"/>
    <s v="P3"/>
    <s v="Tower 2"/>
    <x v="5"/>
    <s v="Meredith Leach"/>
    <s v="Lerma Bernal"/>
    <s v="fw494437"/>
    <d v="2019-05-28T00:00:00"/>
    <m/>
    <s v="Catherine Jabiguero/Philippines/IBM"/>
    <s v="L"/>
    <s v="BAND6G"/>
    <s v="ADM"/>
    <s v="Catherine.Jabiguero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091818"/>
    <s v="SN_136091"/>
    <s v="994807726"/>
    <s v="Jacobe"/>
    <s v="Mary Grace"/>
    <s v="X"/>
    <s v="823769612"/>
    <s v="IGSP"/>
    <s v="P3"/>
    <s v="Tower 2"/>
    <x v="5"/>
    <s v="Robert Wulfert"/>
    <s v="Hanika Fernandez"/>
    <s v="ua567204"/>
    <d v="2014-10-06T00:00:00"/>
    <m/>
    <s v="Mary Grace M Jacobe/Philippines/IBM"/>
    <s v="H"/>
    <s v="BAND6B"/>
    <s v="ADM"/>
    <s v="Marygrace.Jacobe@sprint.com"/>
    <s v="Senior Tester"/>
    <n v="16"/>
    <n v="1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6"/>
    <n v="16"/>
    <n v="0"/>
    <n v="0"/>
    <s v="No"/>
  </r>
  <r>
    <s v="4J3321897"/>
    <s v="SN_4J3321"/>
    <s v="994185895"/>
    <s v="Tharakeswaran"/>
    <s v="Jagadeesan"/>
    <s v="X"/>
    <s v="823766810"/>
    <s v="GRHI"/>
    <s v="P1"/>
    <s v="Tower 2"/>
    <x v="0"/>
    <s v="Kiran Padmakumar"/>
    <s v="Muqtar Syed"/>
    <s v="hj111914"/>
    <d v="2009-12-15T00:00:00"/>
    <m/>
    <s v="Tharakeswaran Jagadeesan/US/IBM"/>
    <s v="H"/>
    <s v="BAND7"/>
    <s v="ADM"/>
    <s v="Tharakeswaran.Jagadeesan@sprint.com"/>
    <s v="Senior Tester"/>
    <n v="16"/>
    <n v="1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6"/>
    <n v="16"/>
    <n v="0"/>
    <n v="0"/>
    <s v="No"/>
  </r>
  <r>
    <s v="04723J709"/>
    <s v="SN_04723J"/>
    <s v="994383710"/>
    <s v="Jain"/>
    <s v="Prachi"/>
    <s v="X"/>
    <s v="823800420"/>
    <s v="IGSI"/>
    <s v="P1"/>
    <s v="Tower 2"/>
    <x v="0"/>
    <s v="Kiran Padmakumar"/>
    <s v="Muqtar Syed"/>
    <s v="lr358779"/>
    <d v="2017-04-11T00:00:00"/>
    <m/>
    <s v="Prachi Jain1/India/IBM"/>
    <s v="H"/>
    <s v="BAND7A"/>
    <s v="ADM"/>
    <s v="Prachi.Jain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5956818"/>
    <s v="SN_135956"/>
    <s v="994308638"/>
    <s v="Jamoner"/>
    <s v="Romeo Jr."/>
    <s v="R"/>
    <s v="823769671"/>
    <s v="IGSP"/>
    <s v="P3"/>
    <s v="Tower 2"/>
    <x v="7"/>
    <s v="Heather Westerfield"/>
    <s v="Arrian Ordonez"/>
    <s v="tw299608"/>
    <d v="2014-10-27T00:00:00"/>
    <m/>
    <s v="Romeo Jr R Jamoner/Philippines/IBM"/>
    <s v="H"/>
    <s v="BAND7A"/>
    <s v="ADM"/>
    <s v="Romeojr.Jamone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P806709"/>
    <s v="SN_AVP806"/>
    <s v="994042474"/>
    <s v="Jana"/>
    <s v="Santanu"/>
    <s v="X"/>
    <s v="823801056"/>
    <s v="IGSI"/>
    <s v="P3"/>
    <s v="Tower 2"/>
    <x v="1"/>
    <s v="Clint Cordry"/>
    <s v="Sunil Brahma"/>
    <s v="ir816558"/>
    <d v="2019-02-01T00:00:00"/>
    <m/>
    <s v="Santanu Jana88/India/Contr/IBM"/>
    <s v="H"/>
    <s v="CONT01"/>
    <s v="ADM"/>
    <s v="Santanu.Jan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757C709"/>
    <s v="SN_06757C"/>
    <s v="994871081"/>
    <s v="Janapareddy"/>
    <s v="Anupama"/>
    <s v="X"/>
    <s v="823800030"/>
    <s v="IGSI"/>
    <s v="P3"/>
    <s v="Tower 2"/>
    <x v="7"/>
    <s v="Heather Westerfield"/>
    <s v="Muqtar Syed"/>
    <s v="us787308"/>
    <d v="2016-06-09T00:00:00"/>
    <m/>
    <s v="Anupama Janapareddy/India/IBM"/>
    <s v="H"/>
    <s v="BAND7A"/>
    <s v="ADM"/>
    <s v="Anupama.Janapareddy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174Y709"/>
    <s v="SN_01174Y"/>
    <s v="994494674"/>
    <s v="Jawed"/>
    <s v="Nasir"/>
    <s v="X"/>
    <s v="823799998"/>
    <s v="IGSI"/>
    <s v="P3"/>
    <s v="Tower 2"/>
    <x v="7"/>
    <s v="Heather Westerfield"/>
    <s v="Muqtar Syed"/>
    <s v="hp186282"/>
    <d v="2016-05-30T00:00:00"/>
    <m/>
    <s v="Nasir Jawed/India/IBM"/>
    <s v="H"/>
    <s v="BAND7A"/>
    <s v="ADM"/>
    <s v="Nasir.Jawed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1841709"/>
    <s v="SN_081841"/>
    <s v="994552089"/>
    <s v="Jayakumar"/>
    <s v="Arvind"/>
    <s v="X"/>
    <s v="823766354"/>
    <s v="GR-I"/>
    <s v="SA3"/>
    <s v="Tower 2"/>
    <x v="2"/>
    <s v="Dale Gentry"/>
    <s v="Lakshmi Radhakrishnakaimal"/>
    <s v="ii101409"/>
    <d v="2009-03-09T00:00:00"/>
    <m/>
    <s v="Arvind Jayakumar/India/IBM"/>
    <s v="H"/>
    <s v="BAND7A"/>
    <s v="ADM"/>
    <s v="Arvind.Jayakumar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7805709"/>
    <s v="SN_037805"/>
    <s v="994436447"/>
    <s v="Jayampu"/>
    <s v="Subhashini"/>
    <s v="X"/>
    <s v="823801247"/>
    <s v="IGSI"/>
    <s v="P1"/>
    <s v="Tower 2"/>
    <x v="0"/>
    <s v="Kiran Padmakumar"/>
    <s v="Muqtar Syed"/>
    <s v="qe346224"/>
    <d v="2019-09-03T00:00:00"/>
    <m/>
    <s v="Jayampu Subhashini/India/IBM"/>
    <s v="H"/>
    <s v="BAND7B"/>
    <s v="ADM"/>
    <s v="Subhashini.Jayampu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8479709"/>
    <s v="SN_098479"/>
    <s v="994176267"/>
    <s v="Jayarama"/>
    <s v="Shyamu"/>
    <s v="X"/>
    <s v="823768120"/>
    <s v="IGSI"/>
    <s v="P3"/>
    <s v="Tower 2"/>
    <x v="6"/>
    <s v="Asif Islam"/>
    <s v="Udaya Rao"/>
    <s v="mf018583"/>
    <d v="2011-12-07T00:00:00"/>
    <m/>
    <s v="Shyamu Jayarama/India/IBM"/>
    <s v="H"/>
    <s v="BAND7A"/>
    <s v="ADM"/>
    <s v="Shyamu.Jayaram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6936709"/>
    <s v="SN_056936"/>
    <s v="994490918"/>
    <s v="Jena"/>
    <s v="Sanjib"/>
    <s v="Kumar"/>
    <s v="823801301"/>
    <s v="IGSI"/>
    <s v="P3"/>
    <s v="Tower 2"/>
    <x v="6"/>
    <s v="Asif Islam"/>
    <s v="Udaya Rao"/>
    <s v="gn594413"/>
    <d v="2019-12-12T00:00:00"/>
    <m/>
    <s v="Sanjib K Jena1/India/IBM"/>
    <s v="H"/>
    <s v="BAND6B"/>
    <s v="ADM"/>
    <s v="Sanjib.Jen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71YE631"/>
    <s v="SN_LV71YE"/>
    <s v="999433863"/>
    <s v="Jesus"/>
    <s v="Ederson"/>
    <s v="A"/>
    <s v="823765781"/>
    <s v="IGSB"/>
    <s v="P3"/>
    <s v="Tower 2"/>
    <x v="6"/>
    <s v="Asif Islam"/>
    <s v="Marcos Gialdi"/>
    <s v="ed433863"/>
    <d v="2007-12-03T00:00:00"/>
    <m/>
    <s v="Ederson Almeida de Jesus/Brazil/Contr/IBM"/>
    <s v="H"/>
    <s v="CONT01"/>
    <s v="ADM"/>
    <s v="Ederson.Jesus@sprint.com"/>
    <s v="Senior Production Suppor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05170D709"/>
    <s v="SN_05170D"/>
    <s v="994618354"/>
    <s v="Jha"/>
    <s v="Hemant"/>
    <s v="K"/>
    <s v="823800976"/>
    <s v="GR-I"/>
    <s v="P1"/>
    <s v="Tower 2"/>
    <x v="0"/>
    <s v="Kiran Padmakumar"/>
    <s v="Muqtar Syed"/>
    <s v="lc411661"/>
    <d v="2018-10-24T00:00:00"/>
    <m/>
    <s v="Hemant K Jha/India/IBM"/>
    <s v="H"/>
    <s v="BAND7A"/>
    <s v="ADM"/>
    <s v="Hemant.Jha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0027818"/>
    <s v="SN_P00027"/>
    <s v="999438852"/>
    <s v="Jocson"/>
    <s v="Kervin John"/>
    <s v="X"/>
    <s v="823769858"/>
    <s v="IGSP"/>
    <s v="P3"/>
    <s v="Tower 2"/>
    <x v="5"/>
    <s v="Meredith Leach"/>
    <s v="Lerma Bernal"/>
    <s v="rq055755"/>
    <d v="2015-01-12T00:00:00"/>
    <m/>
    <s v="Kervin John Jocson/Philippines/IBM"/>
    <s v="M"/>
    <s v="BAND6A"/>
    <s v="ADM"/>
    <s v="Kervinjohn.Jocson@sprint.com"/>
    <s v="Senior Production Support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0997C709"/>
    <s v="SN_00997C"/>
    <s v="994081164"/>
    <s v="Jogavajjala"/>
    <s v="Venkata"/>
    <s v="Ramana"/>
    <s v="823800823"/>
    <s v="GR-I"/>
    <s v="P1"/>
    <s v="Tower 2"/>
    <x v="3"/>
    <s v="Randy Schulze"/>
    <s v="Muqtar Syed"/>
    <s v="ux516023"/>
    <d v="2018-04-04T00:00:00"/>
    <m/>
    <s v="Venkataramana Jogavajjala1/India/IBM"/>
    <s v="H"/>
    <s v="BAND7B"/>
    <s v="ADM"/>
    <s v="Venkata.Jogavajjala@sprint.com"/>
    <s v="Senior Production Support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P101FS818"/>
    <s v="SN_P101FS"/>
    <s v="994011180"/>
    <s v="Jose"/>
    <s v="Cristine"/>
    <s v="G."/>
    <s v="823801241"/>
    <s v="IGSP"/>
    <s v="P1"/>
    <s v="Tower 2"/>
    <x v="3"/>
    <s v="Randy Schulze"/>
    <s v="Arrian Ordonez"/>
    <s v=""/>
    <d v="2019-08-27T00:00:00"/>
    <m/>
    <s v="Cristine Jose/Philippines/IBM"/>
    <s v="L"/>
    <s v="BAND6G"/>
    <s v="ADM"/>
    <s v="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936O709"/>
    <s v="SN_01936O"/>
    <s v="994192815"/>
    <s v="Jose"/>
    <s v="Ajeesh"/>
    <s v="X"/>
    <s v="823800016"/>
    <s v="IGSI"/>
    <s v="P1"/>
    <s v="Tower 2"/>
    <x v="0"/>
    <s v="Kiran Padmakumar"/>
    <s v="Muqtar Syed"/>
    <s v="lt421904"/>
    <d v="2016-06-06T00:00:00"/>
    <m/>
    <s v="Ajeesh Jose1/India/IBM"/>
    <s v="H"/>
    <s v="BAND7A"/>
    <s v="ADM"/>
    <s v="Ajeesh.Jose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4190709"/>
    <s v="SN_074190"/>
    <s v="994374483"/>
    <s v="Joshi"/>
    <s v="Swarada"/>
    <s v=""/>
    <s v="823770262"/>
    <s v="IGSI"/>
    <s v="P3"/>
    <s v="Tower 2"/>
    <x v="5"/>
    <s v="Baseem Sayyed"/>
    <s v="Ajay Mukhopadhyay"/>
    <s v="dm437804"/>
    <d v="2015-07-08T00:00:00"/>
    <m/>
    <s v="Swarada S Gadgil/India/IBM"/>
    <s v="H"/>
    <s v="BAND7A"/>
    <s v="ADM"/>
    <s v="Swarada.Joshi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9775709"/>
    <s v="SN_019775"/>
    <s v="994618530"/>
    <s v="Joshirao"/>
    <s v="Sarang"/>
    <s v="SHEKHAR"/>
    <s v="823766366"/>
    <s v="IGSI"/>
    <s v="P3"/>
    <s v="Tower 2"/>
    <x v="1"/>
    <s v="Clint Cordry"/>
    <s v="Sunil Brahma"/>
    <s v="ra525244"/>
    <d v="2009-03-16T00:00:00"/>
    <m/>
    <s v="Sarang S Joshirao/India/IBM"/>
    <s v="H"/>
    <s v="BAND7B"/>
    <s v="ADM"/>
    <s v="Sarang.Joshira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A84709"/>
    <s v="SN_000A84"/>
    <s v="994661369"/>
    <s v="Joshy"/>
    <s v="Rinky"/>
    <s v="X"/>
    <s v="823801089"/>
    <s v="IGSI"/>
    <s v="P3"/>
    <s v="Tower 2"/>
    <x v="2"/>
    <s v="Mohan Kaushik"/>
    <s v="Saswat Mishra"/>
    <s v="mu066746"/>
    <d v="2019-03-27T00:00:00"/>
    <m/>
    <s v="Rinky Joshy/India/IBM"/>
    <s v="L"/>
    <s v="BAND6G"/>
    <s v="ADM"/>
    <s v="Rinky.Joshy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802A709"/>
    <s v="SN_09802A"/>
    <s v="994277887"/>
    <s v="Jyoti"/>
    <s v="Deependra"/>
    <s v="X"/>
    <s v="823770282"/>
    <s v="IGSI"/>
    <s v="P3"/>
    <s v="Tower 2"/>
    <x v="5"/>
    <s v="Meredith Leach"/>
    <s v="Sajit Sridharan"/>
    <s v="zg135140"/>
    <d v="2015-08-03T00:00:00"/>
    <m/>
    <s v="Deependra Jyoti/India/IBM"/>
    <s v="M"/>
    <s v="BAND6B"/>
    <s v="ADM"/>
    <s v="Deependra.Jyoti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240L709"/>
    <s v="SN_05240L"/>
    <s v="994451192"/>
    <s v="K J"/>
    <s v="Brunda"/>
    <s v="X"/>
    <s v="823768733"/>
    <s v="IGSI"/>
    <s v="P3"/>
    <s v="Tower 2"/>
    <x v="2"/>
    <s v="Dale Gentry"/>
    <s v="Lakshmi Radhakrishnakaimal"/>
    <s v="cx707886"/>
    <d v="2013-04-09T00:00:00"/>
    <m/>
    <s v="Brunda Kj/India/IBM"/>
    <s v="M"/>
    <s v="BAND6B"/>
    <s v="ADM"/>
    <s v="Brunda.Kj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65A6709"/>
    <s v="SN_0565A6"/>
    <s v="994998848"/>
    <s v="K"/>
    <s v="Vishnudev"/>
    <s v=""/>
    <s v="823770256"/>
    <s v="IGSI"/>
    <s v="P1"/>
    <s v="Tower 2"/>
    <x v="0"/>
    <s v="Kiran Padmakumar"/>
    <s v="Muqtar Syed"/>
    <s v="vp015765"/>
    <d v="2015-07-06T00:00:00"/>
    <m/>
    <s v="Vishnudev K1/India/IBM"/>
    <s v="H"/>
    <s v="BAND7A"/>
    <s v="ADM"/>
    <s v="Vishnudev.K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13C4709"/>
    <s v="SN_0313C4"/>
    <s v="994942348"/>
    <s v="KA"/>
    <s v="Shilpa"/>
    <s v="X"/>
    <s v="823801084"/>
    <s v="IGSI"/>
    <s v="P3"/>
    <s v="Tower 2"/>
    <x v="2"/>
    <s v="Mohan Kaushik"/>
    <s v="Saswat Mishra"/>
    <s v="io149645"/>
    <d v="2019-03-18T00:00:00"/>
    <m/>
    <s v="Shilpa Ka12/India/IBM"/>
    <s v="H"/>
    <s v="BAND6B"/>
    <s v="ADM"/>
    <s v="Shilpa.K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565631"/>
    <s v="SN_001565"/>
    <s v="994477459"/>
    <s v="Kabbas"/>
    <s v="Joulian"/>
    <s v="M"/>
    <s v="823801284"/>
    <s v="IGSB"/>
    <s v="P3"/>
    <s v="Tower 2"/>
    <x v="1"/>
    <s v="Clint Cordry"/>
    <s v="Carlos Monteiro"/>
    <s v="ap044987"/>
    <d v="2019-10-30T00:00:00"/>
    <m/>
    <s v="Joulian Kabbas1/Brazil/IBM"/>
    <s v="L"/>
    <s v="BAND5"/>
    <s v="ADM"/>
    <s v="Joulian.Kabbas@sprint.com"/>
    <s v="Junior Production Support"/>
    <n v="44"/>
    <s v="0"/>
    <n v="44"/>
    <x v="1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n v="44"/>
    <s v="0"/>
    <n v="44"/>
    <n v="0"/>
    <s v="Yes"/>
  </r>
  <r>
    <s v="093444709"/>
    <s v="SN_093444"/>
    <s v="994681532"/>
    <s v="Kadam"/>
    <s v="Komal"/>
    <s v="X"/>
    <s v="823768764"/>
    <s v="GR-I"/>
    <s v="SA3"/>
    <s v="Tower 2"/>
    <x v="1"/>
    <s v="Clint Cordry"/>
    <s v="Sunil Brahma"/>
    <s v="ck157949"/>
    <d v="2013-05-13T00:00:00"/>
    <m/>
    <s v="Komal S Kadam/India/IBM"/>
    <s v="H"/>
    <s v="BAND7A"/>
    <s v="ADM"/>
    <s v="Komal.Kadam@sprint.com"/>
    <s v="Senior Lead Business Analys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D9290897"/>
    <s v="SN_1D9290"/>
    <s v="994577461"/>
    <s v="Kadlac"/>
    <s v="Todd"/>
    <s v="E"/>
    <s v="823769733"/>
    <s v="E"/>
    <s v="P3"/>
    <s v="Tower 2"/>
    <x v="4"/>
    <s v="Todd Kadlac"/>
    <s v="Todd Kadlac"/>
    <s v="ev835871"/>
    <d v="2014-12-01T00:00:00"/>
    <m/>
    <s v="Todd Kadlac/Kansas City/IBM"/>
    <s v="H"/>
    <s v="BAND8"/>
    <s v="ADM"/>
    <s v="Todd.Kadlac@sprint.com"/>
    <s v="Senior Delivery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211518897"/>
    <s v="SN_211518"/>
    <s v="994045913"/>
    <s v="Kafka"/>
    <s v="Sherry"/>
    <s v=""/>
    <s v="211518"/>
    <s v="E"/>
    <s v="SA3"/>
    <s v="Tower 2"/>
    <x v="3"/>
    <s v="Greg Toon"/>
    <s v="Greg Toon"/>
    <s v="cv353325"/>
    <d v="2004-09-16T00:00:00"/>
    <m/>
    <s v="Sherry Kafka/Endicott/IBM"/>
    <s v="M"/>
    <s v="BAND8"/>
    <s v="IVR"/>
    <s v="Sherry.Kafk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9939631"/>
    <s v="SN_069939"/>
    <s v="994234327"/>
    <s v="Kaiber"/>
    <s v="Rafael"/>
    <s v=""/>
    <s v="823800693"/>
    <s v="IGSB"/>
    <s v="P1"/>
    <s v="Tower 2"/>
    <x v="0"/>
    <s v="Kiran Padmakumar"/>
    <s v="Thiago Lucas"/>
    <s v="sw528117"/>
    <d v="2017-10-30T00:00:00"/>
    <m/>
    <s v="Rafael Kaiber1/Brazil/IBM"/>
    <s v="L"/>
    <s v="BAND6B"/>
    <s v="ADM"/>
    <s v="Rafael.Kaiber@sprint.com"/>
    <s v="Mid-Level Developer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071439709"/>
    <s v="SN_071439"/>
    <s v="994725068"/>
    <s v="Kakaraparti"/>
    <s v="Sai"/>
    <s v="P"/>
    <s v="823801163"/>
    <s v="GR-I"/>
    <s v="SA3"/>
    <s v="Tower 2"/>
    <x v="1"/>
    <s v="Clint Cordry"/>
    <s v="Sunil Brahma"/>
    <s v="ec484345"/>
    <d v="2019-07-08T00:00:00"/>
    <m/>
    <s v="Sai P Kakaraparti/India/IBM"/>
    <s v="H"/>
    <s v="BAND7B"/>
    <s v="ADM"/>
    <s v="Sai.Kakaraparti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2520B709"/>
    <s v="SN_02520B"/>
    <s v="994599577"/>
    <s v="Kalam"/>
    <s v="Balakrishna"/>
    <s v="Satyasai"/>
    <s v="823799953"/>
    <s v="GR-I"/>
    <s v="P1"/>
    <s v="Tower 2"/>
    <x v="0"/>
    <s v="Kiran Padmakumar"/>
    <s v="Muqtar Syed"/>
    <s v="xp543932"/>
    <d v="2016-05-09T00:00:00"/>
    <m/>
    <s v="Balakrishna S Kalam/India/IBM"/>
    <s v="H"/>
    <s v="BAND7A"/>
    <s v="ADM"/>
    <s v="Balakrishna.Kalam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468T709"/>
    <s v="SN_01468T"/>
    <s v="994328171"/>
    <s v="Kalavala"/>
    <s v="Likitha"/>
    <s v="X"/>
    <s v="823801242"/>
    <s v="IGSI"/>
    <s v="P3"/>
    <s v="Tower 2"/>
    <x v="5"/>
    <s v="Robert Wulfert"/>
    <s v="Sajit Sridharan"/>
    <s v="hf637442"/>
    <d v="2019-08-30T00:00:00"/>
    <m/>
    <s v="Kalavala Likitha/India/IBM"/>
    <s v="M"/>
    <s v="BAND6B"/>
    <s v="ADM"/>
    <s v="Likitha.Kalavala@sprint.com"/>
    <s v="Mid-Level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452A4709"/>
    <s v="SN_0452A4"/>
    <s v="994069974"/>
    <s v="Kamath"/>
    <s v="Vinayaka"/>
    <s v="K"/>
    <s v="823800395"/>
    <s v="IGSI"/>
    <s v="P3"/>
    <s v="Tower 2"/>
    <x v="2"/>
    <s v="Dale Gentry"/>
    <s v="Lakshmi Radhakrishnakaimal"/>
    <s v="kp937735"/>
    <d v="2017-03-27T00:00:00"/>
    <m/>
    <s v="Vinayaka K Kamath/India/IBM"/>
    <s v="H"/>
    <s v="BAND7A"/>
    <s v="ADM"/>
    <s v="Vinayaka.Kamath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2858H709"/>
    <s v="SN_02858H"/>
    <s v="994097047"/>
    <s v="Kanagasabesan"/>
    <s v="Maadhu"/>
    <s v="X"/>
    <s v="823800735"/>
    <s v="IGSI"/>
    <s v="P3"/>
    <s v="Tower 2"/>
    <x v="4"/>
    <s v="Todd Kadlac"/>
    <s v="Pichaimani Balasubramanian"/>
    <s v="ed625779"/>
    <d v="2017-12-04T00:00:00"/>
    <m/>
    <s v="Maadhu Kanagasabesan/India/IBM"/>
    <s v="H"/>
    <s v="BAND7B"/>
    <s v="ADM"/>
    <s v="Maadhu.Kanagasabesan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EME709"/>
    <s v="SN_000EME"/>
    <s v="994871653"/>
    <s v="Kanaka"/>
    <s v="Saleena"/>
    <s v="S"/>
    <s v="823801170"/>
    <s v="IGSI"/>
    <s v="P3"/>
    <s v="Tower 2"/>
    <x v="2"/>
    <s v="Mohan Kaushik"/>
    <s v="Saswat Mishra"/>
    <s v="rv360659"/>
    <d v="2019-06-12T00:00:00"/>
    <m/>
    <s v="Saleena Kanaka23/India/IBM"/>
    <s v="M"/>
    <s v="BAND6B"/>
    <s v="ADM"/>
    <s v="Saleena.Kanak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04A3709"/>
    <s v="SN_0404A3"/>
    <s v="994527958"/>
    <s v="Kanawade"/>
    <s v="Varsha"/>
    <s v="Chandrabhan"/>
    <s v="823800800"/>
    <s v="IGSI"/>
    <s v="P3"/>
    <s v="Tower 2"/>
    <x v="3"/>
    <s v="Randy Schulze"/>
    <s v="Muqtar Syed"/>
    <s v="kv554169"/>
    <d v="2018-03-06T00:00:00"/>
    <m/>
    <s v="Varsha C Kanawade/India/IBM"/>
    <s v="M"/>
    <s v="BAND7A"/>
    <s v="ADM"/>
    <s v="Varsha.Kanawade@sprint.com"/>
    <s v="Mid-Level Production Suppor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5763F709"/>
    <s v="SN_05763F"/>
    <s v="994072774"/>
    <s v="Kancharla"/>
    <s v="Kiran"/>
    <s v="T"/>
    <s v="823800670"/>
    <s v="GR-I"/>
    <s v="SA3"/>
    <s v="Tower 2"/>
    <x v="0"/>
    <s v="Kiran Padmakumar"/>
    <s v="Muqtar Syed"/>
    <s v="ew718334"/>
    <d v="2017-10-16T00:00:00"/>
    <m/>
    <s v="Kiran T Kancharla/India/IBM"/>
    <s v="H"/>
    <s v="BAND7A"/>
    <s v="ADM"/>
    <s v="Kiran.Kancharla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524F709"/>
    <s v="SN_02524F"/>
    <s v="999654132"/>
    <s v="Kandasamy"/>
    <s v="Ravikumar"/>
    <s v="X"/>
    <s v="823765421"/>
    <s v="IGSI"/>
    <s v="P3"/>
    <s v="Tower 2"/>
    <x v="2"/>
    <s v="Dale Gentry"/>
    <s v="Lakshmi Radhakrishnakaimal"/>
    <s v="ra654132"/>
    <d v="2007-06-28T00:00:00"/>
    <m/>
    <s v="Ravikumar Kandasamy/India/IBM"/>
    <s v="H"/>
    <s v="BAND7A"/>
    <s v="ADM"/>
    <s v="Ravikumar.Kanthasamy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255V709"/>
    <s v="SN_06255V"/>
    <s v="994182916"/>
    <s v="Kannan"/>
    <s v="Meenakshi"/>
    <s v="X"/>
    <s v="823800341"/>
    <s v="IGSI"/>
    <s v="P3"/>
    <s v="Tower 2"/>
    <x v="5"/>
    <s v="Meredith Leach"/>
    <s v="Sajit Sridharan"/>
    <s v="qg363209"/>
    <d v="2017-01-18T00:00:00"/>
    <m/>
    <s v="Meenakshi K2/India/IBM"/>
    <s v="M"/>
    <s v="BAND6A"/>
    <s v="ADM"/>
    <s v="Meenakshi.Kannan@sprint.com"/>
    <s v="Mid-Level Test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25126709"/>
    <s v="SN_125126"/>
    <s v="994545524"/>
    <s v="Kannikeswaran"/>
    <s v="Charulatha"/>
    <s v="X"/>
    <s v="823801319"/>
    <s v="IGSI"/>
    <s v="P1"/>
    <s v="Tower 2"/>
    <x v="0"/>
    <s v="Kiran Padmakumar"/>
    <s v="Muqtar Syed"/>
    <s v="ww725886"/>
    <d v="2020-01-13T00:00:00"/>
    <m/>
    <s v="Charulatha Kannikeswaran/India/IBM"/>
    <s v="H"/>
    <s v="BAND7B"/>
    <s v="ADM"/>
    <s v="Charulatha.Kannikeswaran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912H709"/>
    <s v="SN_07912H"/>
    <s v="994185422"/>
    <s v="Karak"/>
    <s v="Arpita"/>
    <s v=""/>
    <s v="823770032"/>
    <s v="IGSI"/>
    <s v="P3"/>
    <s v="Tower 2"/>
    <x v="5"/>
    <s v="Meredith Leach"/>
    <s v="Sajit Sridharan"/>
    <s v="gp942863"/>
    <d v="2015-03-10T00:00:00"/>
    <m/>
    <s v="Arpita Karak/India/IBM"/>
    <s v="H"/>
    <s v="BAND7A"/>
    <s v="ADM"/>
    <s v="Arpita.Karak@sprint.com"/>
    <s v="Senior Developer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C-R0GV897"/>
    <s v="SN_C-R0GV"/>
    <s v="994096337"/>
    <s v="Karia"/>
    <s v="Prapti"/>
    <s v="R"/>
    <s v="823801233"/>
    <s v="SUB"/>
    <s v="SA3"/>
    <s v="Tower 2"/>
    <x v="2"/>
    <s v="Dale Gentry"/>
    <s v="Dale Gentry"/>
    <s v="ft671942"/>
    <d v="2019-08-26T00:00:00"/>
    <m/>
    <s v="Prabti Karia/US/Contr/IBM"/>
    <s v="M"/>
    <s v="CONT17"/>
    <s v="ADM"/>
    <s v="Prapti.Karia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556V709"/>
    <s v="SN_05556V"/>
    <s v="994976987"/>
    <s v="Kasim"/>
    <s v="Shahiz"/>
    <s v="X"/>
    <s v="823801252"/>
    <s v="IGSI"/>
    <s v="P3"/>
    <s v="Tower 2"/>
    <x v="1"/>
    <s v="Clint Cordry"/>
    <s v="Sunil Brahma"/>
    <s v="ki097091"/>
    <d v="2019-09-12T00:00:00"/>
    <m/>
    <s v="Shahiz K Kasim/India/IBM"/>
    <s v="M"/>
    <s v="BAND6A"/>
    <s v="ADM"/>
    <s v="Shahiz.Kasim@sprint.com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0E8Q709"/>
    <s v="SN_000E8Q"/>
    <s v="994370490"/>
    <s v="Katkuri"/>
    <s v="Niharika"/>
    <s v="X"/>
    <s v="823801185"/>
    <s v="IGSI"/>
    <s v="P3"/>
    <s v="Tower 2"/>
    <x v="2"/>
    <s v="Mohan Kaushik"/>
    <s v="Saswat Mishra"/>
    <s v="cg407846"/>
    <d v="2019-06-27T00:00:00"/>
    <m/>
    <s v="Niharika Katkuri/India/IBM"/>
    <s v="L"/>
    <s v="BAND6G"/>
    <s v="ADM"/>
    <s v="Niharika.Katkuri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2J0531897"/>
    <s v="SN_2J0531"/>
    <s v="994670646"/>
    <s v="Kaushik"/>
    <s v="Mohan"/>
    <s v="X"/>
    <s v="823767993"/>
    <s v="E"/>
    <s v="P3"/>
    <s v="Tower 2"/>
    <x v="2"/>
    <s v="Mohan Kaushik"/>
    <s v="Mohan Kaushik"/>
    <s v="as202280"/>
    <d v="2011-08-08T00:00:00"/>
    <m/>
    <s v="Mohan Kaushik1/US/IBM"/>
    <s v="H"/>
    <s v="BAND9"/>
    <s v="ADM"/>
    <s v="Mohan.Kaushik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98C9709"/>
    <s v="SN_0598C9"/>
    <s v="994387355"/>
    <s v="Kaushik"/>
    <s v="Pooja"/>
    <s v="X"/>
    <s v="823768679"/>
    <s v="IGSI"/>
    <s v="P3"/>
    <s v="Tower 2"/>
    <x v="6"/>
    <s v="Asif Islam"/>
    <s v="Udaya Rao"/>
    <s v="cx606463"/>
    <d v="2013-03-11T00:00:00"/>
    <m/>
    <s v="Pooja Kaushik196/India/IBM"/>
    <s v="H"/>
    <s v="BAND7A"/>
    <s v="ADM"/>
    <s v="Pooja.Kaushik@sprint.com"/>
    <s v="Senior Application Administrator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AVNRM9709"/>
    <s v="SN_AVNRM9"/>
    <s v="994097172"/>
    <s v="Kaushik"/>
    <s v="Priyavrat"/>
    <s v="X"/>
    <s v="823800950"/>
    <s v="IGSI"/>
    <s v="P3"/>
    <s v="Tower 2"/>
    <x v="2"/>
    <s v="Mohan Kaushik"/>
    <s v="Saswat Mishra"/>
    <s v="xd804697"/>
    <d v="2018-09-17T00:00:00"/>
    <m/>
    <s v="Priyavrat Kaushik/India/Contr/IBM"/>
    <s v="H"/>
    <s v="CONT01"/>
    <s v="ADM"/>
    <s v="Priyavrat.Kaushik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4079709"/>
    <s v="SN_074079"/>
    <s v="994051880"/>
    <s v="Kavrani"/>
    <s v="Komal"/>
    <s v="K"/>
    <s v="823766437"/>
    <s v="GR-I"/>
    <s v="SA3"/>
    <s v="Tower 2"/>
    <x v="5"/>
    <s v="Robert Wulfert"/>
    <s v="Sajit Sridharan"/>
    <s v="iz733930"/>
    <d v="2008-10-20T00:00:00"/>
    <m/>
    <s v="Komal K Kavrani/India/IBM"/>
    <s v="H"/>
    <s v="BAND7A"/>
    <s v="ADM"/>
    <s v="Komal.Kavrani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R18W897"/>
    <s v="SN_C-R18W"/>
    <s v="994963518"/>
    <s v="Keerthi"/>
    <s v="Shiva"/>
    <s v="X"/>
    <s v="823801248"/>
    <s v="SUB"/>
    <s v="SA3"/>
    <s v="Tower 2"/>
    <x v="5"/>
    <s v="Meredith Leach"/>
    <s v="Meredith Leach"/>
    <s v="ka754301"/>
    <d v="2019-09-04T00:00:00"/>
    <m/>
    <s v="Shiva Keerhi/US/Contr/IBM"/>
    <s v="H"/>
    <s v="CONT12"/>
    <s v="ADM"/>
    <s v="Shiva.Keerthi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5HC709"/>
    <s v="SN_0005HC"/>
    <s v="999412881"/>
    <s v="Kembhavi"/>
    <s v="Irfan"/>
    <s v="X"/>
    <s v="823769772"/>
    <s v="IGSI"/>
    <s v="P3"/>
    <s v="Tower 2"/>
    <x v="1"/>
    <s v="Clint Cordry"/>
    <s v="Sunil Brahma"/>
    <s v="jm739061"/>
    <d v="2014-12-12T00:00:00"/>
    <m/>
    <s v="Irfan Kembhavi/India/IBM"/>
    <s v="H"/>
    <s v="BAND6B"/>
    <s v="ADM"/>
    <s v="Irfan.Kembhavi@sprint.com"/>
    <s v="Senior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973859709"/>
    <s v="SN_973859"/>
    <s v="994114865"/>
    <s v="Keskar"/>
    <s v="Sameer"/>
    <s v="A"/>
    <s v="823768950"/>
    <s v="GR-I"/>
    <s v="SA3"/>
    <s v="Tower 2"/>
    <x v="2"/>
    <s v="Mohan Kaushik"/>
    <s v="Saswat Mishra"/>
    <s v="qc026367"/>
    <d v="2013-09-10T00:00:00"/>
    <m/>
    <s v="Sameer A Keskar/India/IBM"/>
    <s v="H"/>
    <s v="BAND7B"/>
    <s v="ADM"/>
    <s v="Sameer.Keskar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KYU9709"/>
    <s v="SN_AVKYU9"/>
    <s v="994618457"/>
    <s v="Kethu"/>
    <s v="Gangaiah"/>
    <s v="X"/>
    <s v="823800205"/>
    <s v="IGSI"/>
    <s v="P3"/>
    <s v="Tower 2"/>
    <x v="1"/>
    <s v="Clint Cordry"/>
    <s v="Sunil Brahma"/>
    <s v="di653474"/>
    <d v="2016-09-26T00:00:00"/>
    <m/>
    <s v="Gangaiah Kethu 3/India/Contr/IBM"/>
    <s v="M"/>
    <s v="CONT11"/>
    <s v="ADM"/>
    <s v="Gangaiah.Kethu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1226818"/>
    <s v="SN_P01226"/>
    <s v="994012716"/>
    <s v="Kevin"/>
    <s v="Yves"/>
    <s v="PAULE"/>
    <s v="823770244"/>
    <s v="IGSP"/>
    <s v="P3"/>
    <s v="Tower 2"/>
    <x v="5"/>
    <s v="Meredith Leach"/>
    <s v="Lerma Bernal"/>
    <s v="ud731816"/>
    <d v="2015-06-29T00:00:00"/>
    <m/>
    <s v="Yves Kevin Paule/Philippines/IBM"/>
    <s v="H"/>
    <s v="BAND6B"/>
    <s v="ADM"/>
    <s v="Yves.Paule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469B709"/>
    <s v="SN_09469B"/>
    <s v="994565903"/>
    <s v="Khan"/>
    <s v="Ambreen"/>
    <s v="X"/>
    <s v="823800931"/>
    <s v="IGSI"/>
    <s v="P1"/>
    <s v="Tower 2"/>
    <x v="2"/>
    <s v="Dale Gentry"/>
    <s v="Lakshmi Radhakrishnakaimal"/>
    <s v="am451699"/>
    <d v="2018-09-03T00:00:00"/>
    <m/>
    <s v="Ambreen Khan/India/IBM"/>
    <s v="H"/>
    <s v="BAND7A"/>
    <s v="ADM"/>
    <s v="Ambreen.Kh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03A5709"/>
    <s v="SN_0303A5"/>
    <s v="994269860"/>
    <s v="Khan"/>
    <s v="Samir"/>
    <s v="X"/>
    <s v="823801123"/>
    <s v="IGSI"/>
    <s v="P3"/>
    <s v="Tower 2"/>
    <x v="2"/>
    <s v="Mohan Kaushik"/>
    <s v="Saswat Mishra"/>
    <s v="cw091987"/>
    <d v="2019-05-08T00:00:00"/>
    <m/>
    <s v="Mdsamir Khan/India/IBM"/>
    <s v="L"/>
    <s v="BAND6A"/>
    <s v="ADM"/>
    <s v="Samir.Khan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058Y709"/>
    <s v="SN_05058Y"/>
    <s v="994941573"/>
    <s v="Khetan"/>
    <s v="Rekha"/>
    <s v="X"/>
    <s v="823800747"/>
    <s v="IGSI"/>
    <s v="P3"/>
    <s v="Tower 2"/>
    <x v="6"/>
    <s v="Asif Islam"/>
    <s v="Udaya Rao"/>
    <s v="iz774421"/>
    <d v="2017-12-18T00:00:00"/>
    <m/>
    <s v="Rekha Khetan/India/IBM"/>
    <s v="H"/>
    <s v="BAND7A"/>
    <s v="ADM"/>
    <s v="Rekha.Khetan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5A8176897"/>
    <s v="SN_5A8176"/>
    <s v="994068387"/>
    <s v="Khot"/>
    <s v="Satish"/>
    <s v=""/>
    <s v="823800529"/>
    <s v="E"/>
    <s v="P1"/>
    <s v="Tower 2"/>
    <x v="0"/>
    <s v="Kiran Padmakumar"/>
    <s v="Ganesh Chandramouleeswaran"/>
    <s v="vr453836"/>
    <d v="2017-06-26T00:00:00"/>
    <m/>
    <s v="Satish Khot/Lenexa/IBM"/>
    <s v="H"/>
    <s v="BAND8"/>
    <s v="ADM"/>
    <s v="Satish.Khot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6904709"/>
    <s v="SN_006904"/>
    <s v="994030637"/>
    <s v="Khuntia"/>
    <s v="Sailabala"/>
    <s v="X"/>
    <s v="823801203"/>
    <s v="IGSI"/>
    <s v="P3"/>
    <s v="Tower 2"/>
    <x v="2"/>
    <s v="Mohan Kaushik"/>
    <s v="Saswat Mishra"/>
    <s v="ob721529"/>
    <d v="2019-07-05T00:00:00"/>
    <m/>
    <s v="Sailabala Khuntia/India/IBM"/>
    <s v="H"/>
    <s v="BAND7A"/>
    <s v="ADM"/>
    <s v="Sailabala.Khunti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54818"/>
    <s v="SN_P10154"/>
    <s v="994341298"/>
    <s v="Kitchon"/>
    <s v="Maiko Kieth Isaac"/>
    <s v="X."/>
    <s v="823800923"/>
    <s v="IGSP"/>
    <s v="P1"/>
    <s v="Tower 2"/>
    <x v="3"/>
    <s v="Randy Schulze"/>
    <s v="Arrian Ordonez"/>
    <s v="ok916083"/>
    <d v="2018-08-20T00:00:00"/>
    <m/>
    <s v="Maiko Kieth Isaac Kitchon/Philippines/IBM"/>
    <s v="H"/>
    <s v="BAND7A"/>
    <s v="ADM"/>
    <s v="Maiko.Kitchon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142Q709"/>
    <s v="SN_01142Q"/>
    <s v="994138712"/>
    <s v="Kode"/>
    <s v="Kavya"/>
    <s v="SREE"/>
    <s v="823769466"/>
    <s v="IGSI"/>
    <s v="P3"/>
    <s v="Tower 2"/>
    <x v="2"/>
    <s v="Mohan Kaushik"/>
    <s v="Saswat Mishra"/>
    <s v="di630200"/>
    <d v="2014-08-25T00:00:00"/>
    <m/>
    <s v="Kavya S Kode/India/IBM"/>
    <s v="M"/>
    <s v="BAND6B"/>
    <s v="ADM"/>
    <s v="Kavya.Kode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I3C709"/>
    <s v="SN_000I3C"/>
    <s v="994297251"/>
    <s v="Koduru"/>
    <s v="MahendraReddy"/>
    <s v="X"/>
    <s v="823800224"/>
    <s v="IGSI"/>
    <s v="P3"/>
    <s v="Tower 2"/>
    <x v="2"/>
    <s v="Mohan Kaushik"/>
    <s v="Saswat Mishra"/>
    <s v="tr591426"/>
    <d v="2016-10-05T00:00:00"/>
    <m/>
    <s v="Mahendra Reddy Koduru/India/IBM"/>
    <s v="L"/>
    <s v="BAND6A"/>
    <s v="ADM"/>
    <s v="Mahendrareddy.Koduru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4553709"/>
    <s v="SN_074553"/>
    <s v="994060589"/>
    <s v="Kohli"/>
    <s v="Harpreet"/>
    <s v="KAUR"/>
    <s v="823768776"/>
    <s v="IGSI"/>
    <s v="P3"/>
    <s v="Tower 2"/>
    <x v="5"/>
    <s v="Robert Wulfert"/>
    <s v="Sajit Sridharan"/>
    <s v="xq846612"/>
    <d v="2013-05-21T00:00:00"/>
    <m/>
    <s v="Harpreet K Kohli1/India/IBM"/>
    <s v="H"/>
    <s v="BAND7A"/>
    <s v="ADM"/>
    <s v="Harpreet.Kohli@sprint.com"/>
    <s v="Senior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4511T709"/>
    <s v="SN_04511T"/>
    <s v="994037707"/>
    <s v="Kola"/>
    <s v="Venkat Kiran"/>
    <s v="X"/>
    <s v="823800371"/>
    <s v="IGSI"/>
    <s v="P3"/>
    <s v="Tower 2"/>
    <x v="4"/>
    <s v="Todd Kadlac"/>
    <s v="Aniket Vaidya"/>
    <s v="ug873201"/>
    <d v="2017-03-01T00:00:00"/>
    <m/>
    <s v="Venkat K Kola/India/IBM"/>
    <s v="H"/>
    <s v="BAND6B"/>
    <s v="ADM"/>
    <s v="Venkatkiran.Kol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4J6795897"/>
    <s v="SN_4J6795"/>
    <s v="994827427"/>
    <s v="Kolachalam"/>
    <s v="Ravi"/>
    <s v="T"/>
    <s v="823767930"/>
    <s v="GRHI"/>
    <s v="P1"/>
    <s v="Tower 2"/>
    <x v="0"/>
    <s v="Kiran Padmakumar"/>
    <s v="Muqtar Syed"/>
    <s v="pk110274"/>
    <d v="2011-07-01T00:00:00"/>
    <m/>
    <s v="Ravi T Kolachalam/US/IBM"/>
    <s v="H"/>
    <s v="BAND8"/>
    <s v="ADM"/>
    <s v="Ravi.Kolachalam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1239709"/>
    <s v="SN_011239"/>
    <s v="999676306"/>
    <s v="Kommajosula"/>
    <s v="Sruthi"/>
    <s v=""/>
    <s v="823765097"/>
    <s v="IGSI"/>
    <s v="P3"/>
    <s v="Tower 2"/>
    <x v="5"/>
    <s v="Robert Wulfert"/>
    <s v="Ajay Mukhopadhyay"/>
    <s v="sr676306"/>
    <d v="2007-02-19T00:00:00"/>
    <m/>
    <s v="Sruthi Kommajosula/India/IBM"/>
    <s v="H"/>
    <s v="BAND7B"/>
    <s v="ADM"/>
    <s v="Sruthi.Kommajosula@sprint.com"/>
    <s v="Senior Lead Business Analys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80948709"/>
    <s v="SN_080948"/>
    <s v="994427396"/>
    <s v="Konda"/>
    <s v="Srinivasa"/>
    <s v="X"/>
    <s v="823768023"/>
    <s v="IGSI"/>
    <s v="P3"/>
    <s v="Tower 2"/>
    <x v="6"/>
    <s v="Asif Islam"/>
    <s v="Udaya Rao"/>
    <s v="ct059897"/>
    <d v="2011-09-12T00:00:00"/>
    <m/>
    <s v="Srinivasa R Konda/India/IBM"/>
    <s v="H"/>
    <s v="BAND7B"/>
    <s v="ADM"/>
    <s v="Srinivasa.Kond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J3322897"/>
    <s v="SN_4J3322"/>
    <s v="994821197"/>
    <s v="Kondreddy"/>
    <s v="Bhanuprasad"/>
    <s v="X"/>
    <s v="823769756"/>
    <s v="GRHI"/>
    <s v="P1"/>
    <s v="Tower 2"/>
    <x v="0"/>
    <s v="Kiran Padmakumar"/>
    <s v="Muqtar Syed"/>
    <s v="po837657"/>
    <d v="2014-12-08T00:00:00"/>
    <m/>
    <s v="Bhanu Prasad Kondreddy/US/IBM"/>
    <s v="H"/>
    <s v="BAND7"/>
    <s v="ADM"/>
    <s v="Bhanuprasad.Kondreddy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6250K709"/>
    <s v="SN_06250K"/>
    <s v="994085578"/>
    <s v="Konduri"/>
    <s v="Anjani Devi"/>
    <s v="X"/>
    <s v="823800493"/>
    <s v="IGSI"/>
    <s v="P1"/>
    <s v="Tower 2"/>
    <x v="0"/>
    <s v="Kiran Padmakumar"/>
    <s v="Muqtar Syed"/>
    <s v="af389826"/>
    <d v="2017-05-22T00:00:00"/>
    <m/>
    <s v="Konduri A Devi/India/IBM"/>
    <s v="M"/>
    <s v="BAND6B"/>
    <s v="ADM"/>
    <s v="Anjanidevi.Konduri@sprint.com"/>
    <s v="Mid-Level Developer"/>
    <n v="27"/>
    <n v="2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7"/>
    <n v="27"/>
    <n v="0"/>
    <n v="0"/>
    <s v="No"/>
  </r>
  <r>
    <s v="077863709"/>
    <s v="SN_077863"/>
    <s v="994765331"/>
    <s v="Kota"/>
    <s v="Anil"/>
    <s v="X"/>
    <s v="823768045"/>
    <s v="IGSI"/>
    <s v="P3"/>
    <s v="Tower 2"/>
    <x v="2"/>
    <s v="Mohan Kaushik"/>
    <s v="Saswat Mishra"/>
    <s v="sy229289"/>
    <d v="2011-09-30T00:00:00"/>
    <m/>
    <s v="Anil Kota1/India/IBM"/>
    <s v="H"/>
    <s v="BAND7A"/>
    <s v="ADM"/>
    <s v="Anil.Kot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955S709"/>
    <s v="SN_01955S"/>
    <s v="994436364"/>
    <s v="Kothari"/>
    <s v="Kushal"/>
    <s v="X"/>
    <s v="823800852"/>
    <s v="IGSI"/>
    <s v="P3"/>
    <s v="Tower 2"/>
    <x v="1"/>
    <s v="Clint Cordry"/>
    <s v="Sudheer Ayuthu"/>
    <s v="dl083518"/>
    <d v="2018-05-02T00:00:00"/>
    <m/>
    <s v="Kushal Kothari/India/IBM"/>
    <s v="H"/>
    <s v="BAND7A"/>
    <s v="ADM"/>
    <s v="Kushal.Kothari@sprint.com"/>
    <s v="Senior Configuration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C-P4NY897"/>
    <s v="SN_C-P4NY"/>
    <s v="994364915"/>
    <s v="Kotla"/>
    <s v="Sree"/>
    <s v="L"/>
    <s v="823801045"/>
    <s v="SUB"/>
    <s v="SA3"/>
    <s v="Tower 2"/>
    <x v="2"/>
    <s v="Mohan Kaushik"/>
    <s v="Mohan Kaushik"/>
    <s v="di458545"/>
    <d v="2019-01-14T00:00:00"/>
    <m/>
    <s v="Sree Lekha Kotla/US/Contr/IBM"/>
    <s v="L"/>
    <s v="CONT10"/>
    <s v="ADM"/>
    <s v="Sree.Kotl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3J5572897"/>
    <s v="SN_3J5572"/>
    <s v="994878515"/>
    <s v="Krishna"/>
    <s v="Vamsi"/>
    <s v=""/>
    <s v="823767310"/>
    <s v="E"/>
    <s v="SA3"/>
    <s v="Tower 2"/>
    <x v="2"/>
    <s v="Mohan Kaushik"/>
    <s v="Mohan Kaushik"/>
    <s v="dp698441"/>
    <d v="2010-07-23T00:00:00"/>
    <m/>
    <s v="V N Vamsi Krishna Koparapu/US/IBM"/>
    <s v="H"/>
    <s v="BAND7"/>
    <s v="ADM"/>
    <s v="Vamsi.Krishna@sprint.com"/>
    <s v="Senior Technical Lead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570A0709"/>
    <s v="SN_0570A0"/>
    <s v="994849983"/>
    <s v="Krishnamoorthy"/>
    <s v="Subash"/>
    <s v="X"/>
    <s v="823801036"/>
    <s v="IGSI"/>
    <s v="P3"/>
    <s v="Tower 2"/>
    <x v="5"/>
    <s v="Robert Wulfert"/>
    <s v="Sajit Sridharan"/>
    <s v=""/>
    <d v="2019-01-04T00:00:00"/>
    <m/>
    <s v="Subash Krishnamoorthy/India/IBM"/>
    <s v="M"/>
    <s v="BAND6B"/>
    <s v="ADM"/>
    <s v="Subash.Krishnamoorthy@sprint.com"/>
    <s v="Senior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37187709"/>
    <s v="SN_037187"/>
    <s v="994882260"/>
    <s v="Krishnamoorthy"/>
    <s v="Vidhya"/>
    <s v="X"/>
    <s v="823801260"/>
    <s v="IGSI"/>
    <s v="P3"/>
    <s v="Tower 2"/>
    <x v="2"/>
    <s v="Mohan Kaushik"/>
    <s v="Saswat Mishra"/>
    <s v="ew084797"/>
    <d v="2019-09-23T00:00:00"/>
    <m/>
    <s v="Vidhya Krishnamoorthy/India/IBM"/>
    <s v="H"/>
    <s v="BAND7A"/>
    <s v="ADM"/>
    <s v="Vidhya.Krishnamoorthy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28D8709"/>
    <s v="SN_0128D8"/>
    <s v="994242476"/>
    <s v="Krishnamurthi"/>
    <s v="Sangeetha"/>
    <s v="X"/>
    <s v="823799995"/>
    <s v="IGSI"/>
    <s v="P1"/>
    <s v="Tower 2"/>
    <x v="2"/>
    <s v="Dale Gentry"/>
    <s v="Lakshmi Radhakrishnakaimal"/>
    <s v="jw613149"/>
    <d v="2016-05-25T00:00:00"/>
    <m/>
    <s v="Sangeetha Krishnamurthi/India/IBM"/>
    <s v="H"/>
    <s v="BAND7A"/>
    <s v="ADM"/>
    <s v="Sangeetha.Krishnamurthi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872S709"/>
    <s v="SN_03872S"/>
    <s v="994768086"/>
    <s v="Krishnan"/>
    <s v="Karudan"/>
    <s v="X"/>
    <s v="823800792"/>
    <s v="IGSI"/>
    <s v="P3"/>
    <s v="Tower 2"/>
    <x v="3"/>
    <s v="Greg Toon"/>
    <s v="Vijaya Maan"/>
    <s v="oi080101"/>
    <d v="2018-02-26T00:00:00"/>
    <m/>
    <s v="Karudan Krishnan/India/IBM"/>
    <s v="H"/>
    <s v="BAND7A"/>
    <s v="IVR"/>
    <s v="Karudan.Krishn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E6B5897"/>
    <s v="SN_C-E6B5"/>
    <s v="994272173"/>
    <s v="Krothapalli"/>
    <s v="Soujanya"/>
    <s v="X"/>
    <s v="823768576"/>
    <s v="SUB"/>
    <s v="SA3"/>
    <s v="Tower 2"/>
    <x v="1"/>
    <s v="Clint Cordry"/>
    <s v="James Staffieri"/>
    <s v="ly995352"/>
    <d v="2012-12-10T00:00:00"/>
    <m/>
    <s v="Soujanya Krothappli/Vienna/Contr/IBM"/>
    <s v="M"/>
    <s v="CONT14"/>
    <s v="ADM"/>
    <s v="Soujanya.Krothappli@sprint.com"/>
    <s v="Mid-Level Technical Lead"/>
    <n v="45"/>
    <s v="0"/>
    <n v="45"/>
    <x v="1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n v="45"/>
    <s v="0"/>
    <n v="45"/>
    <n v="0"/>
    <s v="Yes"/>
  </r>
  <r>
    <s v="00534I709"/>
    <s v="SN_00534I"/>
    <s v="994900399"/>
    <s v="Kulkarni"/>
    <s v="Kaustubh"/>
    <s v="Dinkar"/>
    <s v="823800492"/>
    <s v="GR-I"/>
    <s v="SA3"/>
    <s v="Tower 2"/>
    <x v="6"/>
    <s v="Asif Islam"/>
    <s v="Udaya Rao"/>
    <s v="tx441769"/>
    <d v="2017-05-22T00:00:00"/>
    <m/>
    <s v="Kaustubh Kulkarni/India/IBM"/>
    <s v="H"/>
    <s v="BAND7B"/>
    <s v="ADM"/>
    <s v="Kaustubh.Kulkarni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3J5749897"/>
    <s v="SN_3J5749"/>
    <s v="999785937"/>
    <s v="Kulshekar"/>
    <s v="Sachin"/>
    <s v="R"/>
    <s v="823764225"/>
    <s v="E"/>
    <s v="SA3"/>
    <s v="Tower 2"/>
    <x v="4"/>
    <s v="Todd Kadlac"/>
    <s v="Todd Kadlac"/>
    <s v="srk4225"/>
    <d v="2005-08-28T00:00:00"/>
    <m/>
    <s v="Sachin Kulshekar1/US/IBM"/>
    <s v="H"/>
    <s v="BAND7"/>
    <s v="ADM"/>
    <s v="Sachin.R.Kulshekar@sprint.com"/>
    <s v="Senior Project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6511M709"/>
    <s v="SN_06511M"/>
    <s v="994901800"/>
    <s v="Kumar"/>
    <s v="Dilip"/>
    <s v="X"/>
    <s v="823801092"/>
    <s v="IGSI"/>
    <s v="P3"/>
    <s v="Tower 2"/>
    <x v="2"/>
    <s v="Mohan Kaushik"/>
    <s v="Saswat Mishra"/>
    <s v="kx591895"/>
    <d v="2019-03-28T00:00:00"/>
    <m/>
    <s v="Dilip Kumar Av59/India/IBM"/>
    <s v="H"/>
    <s v="BAND6B"/>
    <s v="ADM"/>
    <s v="Dilip.Kumar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8653T709"/>
    <s v="SN_08653T"/>
    <s v="994863309"/>
    <s v="Kumar"/>
    <s v="Manish"/>
    <s v="X"/>
    <s v="823767639"/>
    <s v="IGSI"/>
    <s v="P3"/>
    <s v="Tower 2"/>
    <x v="4"/>
    <s v="Todd Kadlac"/>
    <s v="Pichaimani Balasubramanian"/>
    <s v="jt018929"/>
    <d v="2011-03-14T00:00:00"/>
    <m/>
    <s v="Manish Kumar126/India/IBM"/>
    <s v="H"/>
    <s v="BAND6B"/>
    <s v="ADM"/>
    <s v="Manish.X2.Kumar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207L709"/>
    <s v="SN_09207L"/>
    <s v="994206585"/>
    <s v="Kumar"/>
    <s v="P"/>
    <s v="PRADEEP"/>
    <s v="823769145"/>
    <s v="IGSI"/>
    <s v="P3"/>
    <s v="Tower 2"/>
    <x v="4"/>
    <s v="Todd Kadlac"/>
    <s v="Aniket Vaidya"/>
    <s v="wo944729"/>
    <d v="2014-01-08T00:00:00"/>
    <m/>
    <s v="Pradeep P Kumar4/India/IBM"/>
    <s v="H"/>
    <s v="BAND7A"/>
    <s v="ADM"/>
    <s v="Pradeep.P.Kumar@sprint.com"/>
    <s v="Se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AVLV10709"/>
    <s v="SN_AVLV10"/>
    <s v="994664274"/>
    <s v="Kumar"/>
    <s v="Rahul"/>
    <s v="X"/>
    <s v="823800487"/>
    <s v="IGSI"/>
    <s v="P3"/>
    <s v="Tower 2"/>
    <x v="2"/>
    <s v="Dale Gentry"/>
    <s v="Lakshmi Radhakrishnakaimal"/>
    <s v="zk448976"/>
    <d v="2017-05-15T00:00:00"/>
    <m/>
    <s v="Rahul Kumar 78/India/Contr/IBM"/>
    <s v="M"/>
    <s v="CONT01"/>
    <s v="ADM"/>
    <s v="Rahul.Kuma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922M709"/>
    <s v="SN_03922M"/>
    <s v="994376497"/>
    <s v="Kumar"/>
    <s v="Shashank"/>
    <s v="X"/>
    <s v="823801090"/>
    <s v="IGSI"/>
    <s v="P3"/>
    <s v="Tower 2"/>
    <x v="2"/>
    <s v="Mohan Kaushik"/>
    <s v="Saswat Mishra"/>
    <s v="cq073711"/>
    <d v="2019-03-27T00:00:00"/>
    <m/>
    <s v="Shashank Kumar4/India/IBM"/>
    <s v="M"/>
    <s v="BAND6B"/>
    <s v="ADM"/>
    <s v="Shashank.X.Kumar@sprint.com"/>
    <s v="Mid-Level Tester"/>
    <n v="40"/>
    <n v="32"/>
    <n v="8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32"/>
    <n v="8"/>
    <n v="0"/>
    <s v="Yes"/>
  </r>
  <r>
    <s v="099257709"/>
    <s v="SN_099257"/>
    <s v="994337822"/>
    <s v="Kumar"/>
    <s v="Uma"/>
    <s v="X"/>
    <s v="823770049"/>
    <s v="IGSI"/>
    <s v="P3"/>
    <s v="Tower 2"/>
    <x v="2"/>
    <s v="Mohan Kaushik"/>
    <s v="Saswat Mishra"/>
    <s v="dc309075"/>
    <d v="2015-03-23T00:00:00"/>
    <m/>
    <s v="Uma Kumar/India/IBM"/>
    <s v="H"/>
    <s v="BAND7B"/>
    <s v="ADM"/>
    <s v="Uma.Kumar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328H9709"/>
    <s v="SN_0328H9"/>
    <s v="994119803"/>
    <s v="Kumar"/>
    <s v="Vishwajeet"/>
    <s v="X"/>
    <s v="823801027"/>
    <s v="IGSI"/>
    <s v="P3"/>
    <s v="Tower 2"/>
    <x v="2"/>
    <s v="Mohan Kaushik"/>
    <s v="Saswat Mishra"/>
    <s v="ka014828"/>
    <d v="2019-01-01T00:00:00"/>
    <m/>
    <s v="Vishwajeet Kumar204/India/IBM"/>
    <s v="H"/>
    <s v="BAND7A"/>
    <s v="ADM"/>
    <s v="Vishwajeet.Kuma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060M709"/>
    <s v="SN_08060M"/>
    <s v="994413982"/>
    <s v="Kumar"/>
    <s v="Ajay"/>
    <s v="X"/>
    <s v="823800709"/>
    <s v="IGSI"/>
    <s v="P1"/>
    <s v="Tower 2"/>
    <x v="2"/>
    <s v="Dale Gentry"/>
    <s v="Lakshmi Radhakrishnakaimal"/>
    <s v="ee493504"/>
    <d v="2017-11-15T00:00:00"/>
    <m/>
    <s v="Ajay Kumar63/India/IBM"/>
    <s v="H"/>
    <s v="BAND7A"/>
    <s v="ADM"/>
    <s v="Ajay.X.Kuma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383P709"/>
    <s v="SN_08383P"/>
    <s v="994399168"/>
    <s v="Kumar"/>
    <s v="Awadhesh"/>
    <s v="X"/>
    <s v="823800465"/>
    <s v="IGSI"/>
    <s v="P3"/>
    <s v="Tower 2"/>
    <x v="2"/>
    <s v="Dale Gentry"/>
    <s v="Lakshmi Radhakrishnakaimal"/>
    <s v="ly082494"/>
    <d v="2017-05-08T00:00:00"/>
    <m/>
    <s v="Awadhesh Kumar3/India/IBM"/>
    <s v="H"/>
    <s v="BAND7A"/>
    <s v="ADM"/>
    <s v="Awadhesh.Kuma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572W709"/>
    <s v="SN_08572W"/>
    <s v="994709815"/>
    <s v="KUMAR"/>
    <s v="RAMESH"/>
    <s v="X"/>
    <s v="823770391"/>
    <s v="IGSI"/>
    <s v="P1"/>
    <s v="Tower 2"/>
    <x v="2"/>
    <s v="Dale Gentry"/>
    <s v="Lakshmi Radhakrishnakaimal"/>
    <s v="ec342140"/>
    <d v="2016-01-11T00:00:00"/>
    <m/>
    <s v="Ramesh Kumar26/India/IBM"/>
    <s v="H"/>
    <s v="BAND7A"/>
    <s v="ADM"/>
    <s v="Ramesh.Kumar@sprint.com"/>
    <s v="Senior Developer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2912X709"/>
    <s v="SN_02912X"/>
    <s v="994019631"/>
    <s v="Kumar"/>
    <s v="Susheel"/>
    <s v="X"/>
    <s v="823800225"/>
    <s v="IGSI"/>
    <s v="P3"/>
    <s v="Tower 2"/>
    <x v="2"/>
    <s v="Mohan Kaushik"/>
    <s v="Saswat Mishra"/>
    <s v="lx985894"/>
    <d v="2016-10-05T00:00:00"/>
    <m/>
    <s v="Susheel Kumar13/India/IBM"/>
    <s v="H"/>
    <s v="BAND7B"/>
    <s v="ADM"/>
    <s v="Susheel.Kumar@sprint.com"/>
    <s v="Mid-Level Technical Lead"/>
    <n v="33"/>
    <n v="3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3"/>
    <n v="33"/>
    <n v="0"/>
    <n v="0"/>
    <s v="No"/>
  </r>
  <r>
    <s v="00120C709"/>
    <s v="SN_00120C"/>
    <s v="994124360"/>
    <s v="Kumaresan"/>
    <s v="Gowthaman"/>
    <s v=""/>
    <s v="823800671"/>
    <s v="GR-I"/>
    <s v="SA3"/>
    <s v="Tower 2"/>
    <x v="0"/>
    <s v="Kiran Padmakumar"/>
    <s v="Muqtar Syed"/>
    <s v="bg438525"/>
    <d v="2017-10-16T00:00:00"/>
    <m/>
    <s v="Gowthaman Kumaresan/India/IBM"/>
    <s v="H"/>
    <s v="BAND6B"/>
    <s v="ADM"/>
    <s v="Gowthaman.Kumaresan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GN98709"/>
    <s v="SN_AVGN98"/>
    <s v="994032608"/>
    <s v="Kumari"/>
    <s v="Ritika"/>
    <s v="A"/>
    <s v="823770046"/>
    <s v="IGSI"/>
    <s v="P3"/>
    <s v="Tower 2"/>
    <x v="1"/>
    <s v="Clint Cordry"/>
    <s v="Sunil Brahma"/>
    <s v="fn490137"/>
    <d v="2015-03-23T00:00:00"/>
    <m/>
    <s v="Ritika Kumari05/India/Contr/IBM"/>
    <s v="H"/>
    <s v="BAND6B"/>
    <s v="ADM"/>
    <s v="Ritika.Kumari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53H9709"/>
    <s v="SN_0053H9"/>
    <s v="994676780"/>
    <s v="Kumari"/>
    <s v="Sindhu"/>
    <s v="X"/>
    <s v="823799990"/>
    <s v="IGSI"/>
    <s v="P3"/>
    <s v="Tower 2"/>
    <x v="6"/>
    <s v="Asif Islam"/>
    <s v="Udaya Rao"/>
    <s v="ez170117"/>
    <d v="2016-05-23T00:00:00"/>
    <m/>
    <s v="Sindhu Kumari/India/IBM"/>
    <s v="H"/>
    <s v="BAND7A"/>
    <s v="ADM"/>
    <s v="Sindhu.Kumari@sprint.com"/>
    <s v="Senior Application Administrator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4331S709"/>
    <s v="SN_04331S"/>
    <s v="994253115"/>
    <s v="Kumari"/>
    <s v="Vandana"/>
    <s v="X"/>
    <s v="823800751"/>
    <s v="IGSI"/>
    <s v="P3"/>
    <s v="Tower 2"/>
    <x v="5"/>
    <s v="Robert Wulfert"/>
    <s v="Sajit Sridharan"/>
    <s v="te057501"/>
    <d v="2017-12-22T00:00:00"/>
    <m/>
    <s v="Vandana Kumari003/India/IBM"/>
    <s v="L"/>
    <s v="BAND6A"/>
    <s v="ADM"/>
    <s v="Vandana.X.Kumari@sprint.com"/>
    <s v="Junior Production Support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AVNRB2709"/>
    <s v="SN_AVNRB2"/>
    <s v="994379914"/>
    <s v="Kunchala"/>
    <s v="Suresh"/>
    <s v="X"/>
    <s v="823800946"/>
    <s v="IGSI"/>
    <s v="P3"/>
    <s v="Tower 2"/>
    <x v="4"/>
    <s v="Todd Kadlac"/>
    <s v="Pichaimani Balasubramanian"/>
    <s v="el792318"/>
    <d v="2018-09-12T00:00:00"/>
    <m/>
    <s v="Suresh Kunchala/India/Contr/IBM"/>
    <s v="M"/>
    <s v="CONT01"/>
    <s v="ADM"/>
    <s v="Suresh.Kunchala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424E709"/>
    <s v="SN_01424E"/>
    <s v="994806545"/>
    <s v="Kunder"/>
    <s v="Veena"/>
    <s v="X"/>
    <s v="823801305"/>
    <s v="IGSI"/>
    <s v="P3"/>
    <s v="Tower 2"/>
    <x v="5"/>
    <s v="Staci Wolkey"/>
    <s v="Ajay Mukhopadhyay"/>
    <s v="xx202581"/>
    <d v="2020-01-02T00:00:00"/>
    <m/>
    <s v="Veena G Kunder/India/IBM"/>
    <s v="H"/>
    <s v="BAND7B"/>
    <s v="ADM"/>
    <s v="Veena.Kunder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61458709"/>
    <s v="SN_461458"/>
    <s v="994141237"/>
    <s v="Kuppireddigari"/>
    <s v="Revathi"/>
    <s v="X"/>
    <s v="823768051"/>
    <s v="IGSI"/>
    <s v="P3"/>
    <s v="Tower 2"/>
    <x v="6"/>
    <s v="Asif Islam"/>
    <s v="Udaya Rao"/>
    <s v="lj606063"/>
    <d v="2011-10-10T00:00:00"/>
    <m/>
    <s v="Revathi Kuppireddigari/India/IBM"/>
    <s v="H"/>
    <s v="BAND7B"/>
    <s v="ADM"/>
    <s v="Revathi.K@sprint.com"/>
    <s v="Senior Develop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9494P709"/>
    <s v="SN_09494P"/>
    <s v="994452122"/>
    <s v="Kurelli"/>
    <s v="Sudheer"/>
    <s v="X"/>
    <s v="823799902"/>
    <s v="IGSI"/>
    <s v="P3"/>
    <s v="Tower 2"/>
    <x v="1"/>
    <s v="Clint Cordry"/>
    <s v="Sudheer Kurelli"/>
    <s v="gn632211"/>
    <d v="2016-03-28T00:00:00"/>
    <m/>
    <s v="Sudheer K Kurelli/India/IBM"/>
    <s v="H"/>
    <s v="BAND8"/>
    <s v="ADM"/>
    <s v="Sudheer.Kurelli@sprint.com"/>
    <s v="Senior Delivery Manager"/>
    <n v="55"/>
    <n v="5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5"/>
    <n v="55"/>
    <n v="0"/>
    <n v="0"/>
    <s v="No"/>
  </r>
  <r>
    <s v="07082W709"/>
    <s v="SN_07082W"/>
    <s v="994518903"/>
    <s v="Kurugodappanava"/>
    <s v="Chaitra"/>
    <s v="X"/>
    <s v="823800863"/>
    <s v="IGSI"/>
    <s v="P3"/>
    <s v="Tower 2"/>
    <x v="5"/>
    <s v="Baseem Sayyed"/>
    <s v="Ajay Mukhopadhyay"/>
    <s v="bs919671"/>
    <d v="2018-05-18T00:00:00"/>
    <m/>
    <s v="Chaitra Kurugodappanavar08/India/IBM"/>
    <s v="M"/>
    <s v="BAND6B"/>
    <s v="ADM"/>
    <s v="Chaitra.Kurugodappanavar@sprint.com"/>
    <s v="Mid-Level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409A8709"/>
    <s v="SN_0409A8"/>
    <s v="994805841"/>
    <s v="Kusha"/>
    <s v="Prashanth"/>
    <s v="X"/>
    <s v="823800459"/>
    <s v="IGSI"/>
    <s v="P1"/>
    <s v="Tower 2"/>
    <x v="0"/>
    <s v="Kiran Padmakumar"/>
    <s v="Muqtar Syed"/>
    <s v="wq468996"/>
    <d v="2017-05-02T00:00:00"/>
    <m/>
    <s v="Prashanth Kusha/India/IBM"/>
    <s v="L"/>
    <s v="BAND6A"/>
    <s v="ADM"/>
    <s v="Prashanth.Kusha@sprint.com"/>
    <s v="Junior Developer"/>
    <n v="18"/>
    <n v="1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8"/>
    <n v="18"/>
    <n v="0"/>
    <n v="0"/>
    <s v="No"/>
  </r>
  <r>
    <s v="913224709"/>
    <s v="SN_913224"/>
    <s v="999714669"/>
    <s v="Kyathsandra"/>
    <s v="Manohar"/>
    <s v="N"/>
    <s v="823799725"/>
    <s v="IGSI"/>
    <s v="P3"/>
    <s v="Tower 2"/>
    <x v="2"/>
    <s v="Mohan Kaushik"/>
    <s v="Saswat Mishra"/>
    <s v="mxk9725"/>
    <d v="2005-01-25T00:00:00"/>
    <m/>
    <s v="Kyathsandra N Manohar/India/IBM"/>
    <s v="H"/>
    <s v="BAND8"/>
    <s v="ADM"/>
    <s v="Manohar.X.Kyathsandra@sprint.com"/>
    <s v="Senior Delivery Manager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P1016R818"/>
    <s v="SN_P1016R"/>
    <s v="994691913"/>
    <s v="Lacaolacao"/>
    <s v="Joseph"/>
    <s v="X."/>
    <s v="823800957"/>
    <s v="IGSP"/>
    <s v="P3"/>
    <s v="Tower 2"/>
    <x v="2"/>
    <s v="Dale Gentry"/>
    <s v="William Navarro"/>
    <s v="vb729596"/>
    <d v="2018-09-24T00:00:00"/>
    <m/>
    <s v="Joseph Lacaolacao/Philippines/IBM"/>
    <s v="M"/>
    <s v="BAND6B"/>
    <s v="ADM"/>
    <s v="Joseph.Lacaolacao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059E709"/>
    <s v="SN_07059E"/>
    <s v="994006505"/>
    <s v="Ladke"/>
    <s v="Vijaykumar"/>
    <s v="X"/>
    <s v="823767368"/>
    <s v="IGSI"/>
    <s v="P3"/>
    <s v="Tower 2"/>
    <x v="5"/>
    <s v="Robert Wulfert"/>
    <s v="Sajit Sridharan"/>
    <s v="gv877821"/>
    <d v="2010-08-30T00:00:00"/>
    <m/>
    <s v="Vijaykumar R Ladke/India/IBM"/>
    <s v="H"/>
    <s v="BAND7B"/>
    <s v="ADM"/>
    <s v="Vijaykumar.Ladke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0040818"/>
    <s v="SN_P00040"/>
    <s v="994310160"/>
    <s v="Ladores"/>
    <s v="Karlo Nikko"/>
    <s v="S"/>
    <s v="823800315"/>
    <s v="IGSP"/>
    <s v="P1"/>
    <s v="Tower 2"/>
    <x v="0"/>
    <s v="Kiran Padmakumar"/>
    <s v="Danilo Estoquia"/>
    <s v="bg477605"/>
    <d v="2016-12-27T00:00:00"/>
    <m/>
    <s v="Karlo Nikko Ladores/Philippines/IBM"/>
    <s v="M"/>
    <s v="BAND6A"/>
    <s v="ADM"/>
    <s v="Karlonikko.Ladores@sprint.com"/>
    <s v="Senior Developer"/>
    <n v="56"/>
    <n v="5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6"/>
    <n v="56"/>
    <n v="0"/>
    <n v="0"/>
    <s v="No"/>
  </r>
  <r>
    <s v="C-NHRU897"/>
    <s v="SN_C-NHRU"/>
    <s v="994926611"/>
    <s v="Sadineni"/>
    <s v="Bhagya"/>
    <s v="Lakshmi"/>
    <s v="823800913"/>
    <s v="SUB"/>
    <s v="SA3"/>
    <s v="Tower 2"/>
    <x v="1"/>
    <s v="Clint Cordry"/>
    <s v="Sudheer Kurelli"/>
    <s v="mb647595"/>
    <d v="2018-08-07T00:00:00"/>
    <m/>
    <s v="Bhagya Lakshmi Sadineni1/US/Contr/IBM"/>
    <s v=""/>
    <s v="CONT14"/>
    <s v="ADM"/>
    <s v="Baghya.Laxmi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95O709"/>
    <s v="SN_00195O"/>
    <s v="994366680"/>
    <s v="Lakshmi"/>
    <s v="Neethu"/>
    <s v="X"/>
    <s v="823800809"/>
    <s v="IGSI"/>
    <s v="P3"/>
    <s v="Tower 2"/>
    <x v="5"/>
    <s v="Meredith Leach"/>
    <s v="Sajit Sridharan"/>
    <s v="jj139334"/>
    <d v="2018-03-19T00:00:00"/>
    <m/>
    <s v="Neethu S Lakshmi/India/IBM"/>
    <s v="M"/>
    <s v="BAND6B"/>
    <s v="ADM"/>
    <s v="Neethu.Lakshmi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260F709"/>
    <s v="SN_06260F"/>
    <s v="994997625"/>
    <s v="Lalu"/>
    <s v="Deepak"/>
    <s v="KUMAR"/>
    <s v="823768242"/>
    <s v="IGSI"/>
    <s v="P3"/>
    <s v="Tower 2"/>
    <x v="6"/>
    <s v="Asif Islam"/>
    <s v="Udaya Rao"/>
    <s v="uw345804"/>
    <d v="2012-03-29T00:00:00"/>
    <m/>
    <s v="Deepak K Lalu/India/IBM"/>
    <s v="H"/>
    <s v="BAND7B"/>
    <s v="ADM"/>
    <s v="Deepak.Lalu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532G709"/>
    <s v="SN_07532G"/>
    <s v="994888709"/>
    <s v="Lambert"/>
    <s v="Joefelix"/>
    <s v="X"/>
    <s v="823801037"/>
    <s v="IGSI"/>
    <s v="P3"/>
    <s v="Tower 2"/>
    <x v="5"/>
    <s v="Sumithra Muninarayanappa"/>
    <s v="Aniket Vaidya"/>
    <s v="pn355677"/>
    <d v="2019-01-07T00:00:00"/>
    <m/>
    <s v="Joefelix Lambert/India/IBM"/>
    <s v="H"/>
    <s v="BAND7A"/>
    <s v="ADM"/>
    <s v="Joefelix.Lambert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8433631"/>
    <s v="SN_118433"/>
    <s v="994552217"/>
    <s v="Laranjeira"/>
    <s v="Diego"/>
    <s v="C"/>
    <s v="823768640"/>
    <s v="IGSB"/>
    <s v="P3"/>
    <s v="Tower 2"/>
    <x v="6"/>
    <s v="Asif Islam"/>
    <s v="Marcelo Scarazzatti"/>
    <s v="fv453341"/>
    <d v="2013-01-29T00:00:00"/>
    <m/>
    <s v="Diego da Costa Larangeira/Brazil/IBM"/>
    <s v="H"/>
    <s v="BAND7A"/>
    <s v="ADM"/>
    <s v="Diego.Laranjeira@sprint.com"/>
    <s v="Senior Production Suppor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13364818"/>
    <s v="SN_113364"/>
    <s v="994425729"/>
    <s v="Laude"/>
    <s v="Alvin"/>
    <s v="C"/>
    <s v="823768846"/>
    <s v="IGSP"/>
    <s v="P3"/>
    <s v="Tower 2"/>
    <x v="5"/>
    <s v="Robert Wulfert"/>
    <s v="Hanika Fernandez"/>
    <s v="um083941"/>
    <d v="2013-07-09T00:00:00"/>
    <m/>
    <s v="Alvin C Laude/Philippines/IBM"/>
    <s v="H"/>
    <s v="BAND7A"/>
    <s v="ADM"/>
    <s v="Alvin.Laude@sprint.com"/>
    <s v="Senior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P10093818"/>
    <s v="SN_P10093"/>
    <s v="994059382"/>
    <s v="Laylay"/>
    <s v="Efren"/>
    <s v="R"/>
    <s v="823800161"/>
    <s v="IGSP"/>
    <s v="P3"/>
    <s v="Tower 2"/>
    <x v="3"/>
    <s v="Greg Toon"/>
    <s v="Danilo Estoquia"/>
    <s v="bx265180"/>
    <d v="2016-08-18T00:00:00"/>
    <m/>
    <s v="Efren Jr Laylay/Philippines/IBM"/>
    <s v="H"/>
    <s v="BAND7B"/>
    <s v="IVR"/>
    <s v="Efren.Laylay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D9379897"/>
    <s v="SN_1D9379"/>
    <s v="999671393"/>
    <s v="Leach"/>
    <s v="Meredith"/>
    <s v="A"/>
    <s v="823720007"/>
    <s v="E"/>
    <s v="P3"/>
    <s v="Tower 2"/>
    <x v="5"/>
    <s v="Meredith Leach"/>
    <s v="Meredith Leach"/>
    <s v="mleach01"/>
    <d v="2004-09-16T00:00:00"/>
    <m/>
    <s v="Meredith Leach/Kansas City/IBM"/>
    <s v="H"/>
    <s v="BAND9"/>
    <s v="ADM"/>
    <s v="Meredith.X.Leach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28917781"/>
    <s v="SN_028917"/>
    <s v="994883456"/>
    <s v="Leano"/>
    <s v="Emmanuel"/>
    <s v=""/>
    <s v="823800198"/>
    <s v="IGSM"/>
    <s v="P3"/>
    <s v="Tower 2"/>
    <x v="3"/>
    <s v="Greg Toon"/>
    <s v="Norma Elizabeth Palomino Zavala"/>
    <s v="db545114"/>
    <d v="2016-09-19T00:00:00"/>
    <m/>
    <s v="Emmanuel Leano Pasillas/Mexico/IBM"/>
    <s v="L"/>
    <s v="BAND6B"/>
    <s v="IVR"/>
    <s v="Emmanuel.Leano@sprint.com"/>
    <s v="Mid-Level Develop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P10140818"/>
    <s v="SN_P10140"/>
    <s v="994628164"/>
    <s v="Ledda"/>
    <s v="Bea Therese"/>
    <s v="X."/>
    <s v="823800898"/>
    <s v="IGSP"/>
    <s v="P3"/>
    <s v="Tower 2"/>
    <x v="5"/>
    <s v="Robert Wulfert"/>
    <s v="Hanika Fernandez"/>
    <s v="nw155428"/>
    <d v="2018-07-16T00:00:00"/>
    <m/>
    <s v="Bea Therese Ledda/Philippines/IBM"/>
    <s v="M"/>
    <s v="BAND6B"/>
    <s v="ADM"/>
    <s v="Bea.Ledda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081818"/>
    <s v="SN_148081"/>
    <s v="994876364"/>
    <s v="Lee"/>
    <s v="Ronald"/>
    <s v="X."/>
    <s v="823801194"/>
    <s v="IGSP"/>
    <s v="P3"/>
    <s v="Tower 2"/>
    <x v="6"/>
    <s v="Asif Islam"/>
    <s v="Wilfredo Dizon"/>
    <s v="yy457836"/>
    <d v="2019-07-08T00:00:00"/>
    <m/>
    <s v="Ronald Lee/Philippines/IBM"/>
    <s v="H"/>
    <s v="BAND7A"/>
    <s v="ADM"/>
    <s v="Ronald.Le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091818"/>
    <s v="SN_148091"/>
    <s v="999412067"/>
    <s v="Lei"/>
    <s v="Tanya"/>
    <s v="X"/>
    <s v="823769929"/>
    <s v="IGSP"/>
    <s v="P3"/>
    <s v="Tower 2"/>
    <x v="5"/>
    <s v="Meredith Leach"/>
    <s v="Lerma Bernal"/>
    <s v="pl958017"/>
    <d v="2015-01-26T00:00:00"/>
    <m/>
    <s v="Tanya Lei/Philippines/IBM"/>
    <s v="H"/>
    <s v="BAND7B"/>
    <s v="ADM"/>
    <s v="Tanya.Lei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YW818"/>
    <s v="SN_P100YW"/>
    <s v="994080517"/>
    <s v="Leonardo"/>
    <s v="Annalyn"/>
    <s v="S."/>
    <s v="823800667"/>
    <s v="IGSP"/>
    <s v="P3"/>
    <s v="Tower 2"/>
    <x v="5"/>
    <s v="Meredith Leach"/>
    <s v="Lerma Bernal"/>
    <s v=""/>
    <d v="2017-10-10T00:00:00"/>
    <m/>
    <s v="Annalyn Leonardo/Philippines/IBM"/>
    <s v="L"/>
    <s v="BAND6A"/>
    <s v="ADM"/>
    <s v="Annalyn.Leonardo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398818"/>
    <s v="SN_136398"/>
    <s v="994986160"/>
    <s v="Leonardo"/>
    <s v="Nathaniel"/>
    <s v="O"/>
    <s v="823800402"/>
    <s v="IGSP"/>
    <s v="P3"/>
    <s v="Tower 2"/>
    <x v="2"/>
    <s v="Dale Gentry"/>
    <s v="William Navarro"/>
    <s v="li052047"/>
    <d v="2017-04-03T00:00:00"/>
    <m/>
    <s v="Nathaniel O Leonardo/Philippines/IBM"/>
    <s v="H"/>
    <s v="BAND7A"/>
    <s v="ADM"/>
    <s v="Nathaniel.Leonard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2569631"/>
    <s v="SN_112569"/>
    <s v="994126686"/>
    <s v="Lima"/>
    <s v="Filipi"/>
    <s v="S"/>
    <s v="823767685"/>
    <s v="IGSB"/>
    <s v="P3"/>
    <s v="Tower 2"/>
    <x v="6"/>
    <s v="Asif Islam"/>
    <s v="Marcelo Scarazzatti"/>
    <s v="mw986382"/>
    <d v="2011-04-11T00:00:00"/>
    <m/>
    <s v="Filipi Souza Lima/Brazil/IBM"/>
    <s v="H"/>
    <s v="BAND7A"/>
    <s v="ADM"/>
    <s v="Filipi.Lima@sprint.com"/>
    <s v="Senior Production Support"/>
    <n v="63"/>
    <n v="6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3"/>
    <n v="63"/>
    <n v="0"/>
    <n v="0"/>
    <s v="No"/>
  </r>
  <r>
    <s v="123773818"/>
    <s v="SN_123773"/>
    <s v="994225199"/>
    <s v="Limfueco"/>
    <s v="Karl Ted"/>
    <s v="V"/>
    <s v="823800367"/>
    <s v="IGSP"/>
    <s v="P3"/>
    <s v="Tower 2"/>
    <x v="6"/>
    <s v="Asif Islam"/>
    <s v="Wilfredo Dizon"/>
    <s v="rx873625"/>
    <d v="2017-02-27T00:00:00"/>
    <m/>
    <s v="Karl Ted V Limfueco/Philippines/IBM"/>
    <s v="H"/>
    <s v="BAND7B"/>
    <s v="ADM"/>
    <s v="Karlted.Limfueco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620F709"/>
    <s v="SN_05620F"/>
    <s v="994464534"/>
    <s v="Lineswala"/>
    <s v="Dharmendra"/>
    <s v="N"/>
    <s v="823766587"/>
    <s v="IGSI"/>
    <s v="P1"/>
    <s v="Tower 2"/>
    <x v="0"/>
    <s v="Kiran Padmakumar"/>
    <s v="Muqtar Syed"/>
    <s v="ew509046"/>
    <d v="2009-05-20T00:00:00"/>
    <m/>
    <s v="Dhaamendra N Lineswala/India/IBM"/>
    <s v="H"/>
    <s v="BAND7B"/>
    <s v="ADM"/>
    <s v="Dharmendra.Lineswal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304995709"/>
    <s v="SN_304995"/>
    <s v="994766898"/>
    <s v="Lingaiah"/>
    <s v="Sujatha"/>
    <s v="Sullery"/>
    <s v="823800822"/>
    <s v="IGSI"/>
    <s v="P3"/>
    <s v="Tower 2"/>
    <x v="2"/>
    <s v="Dale Gentry"/>
    <s v="Lakshmi Radhakrishnakaimal"/>
    <s v="hb883898"/>
    <d v="2018-03-28T00:00:00"/>
    <m/>
    <s v="Sujatha S Lingaiah/India/IBM"/>
    <s v="H"/>
    <s v="BAND7B"/>
    <s v="ADM"/>
    <s v="Sujatha.Lingaiah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4032818"/>
    <s v="SN_124032"/>
    <s v="994426089"/>
    <s v="Lising"/>
    <s v="Jesus"/>
    <s v="X."/>
    <s v="823800076"/>
    <s v="IGSP"/>
    <s v="P3"/>
    <s v="Tower 2"/>
    <x v="7"/>
    <s v="Heather Westerfield"/>
    <s v="Arrian Ordonez"/>
    <s v="he502854"/>
    <d v="2016-07-04T00:00:00"/>
    <m/>
    <s v="Jesus Lising/Philippines/IBM"/>
    <s v="H"/>
    <s v="BAND7B"/>
    <s v="ADM"/>
    <s v="Jesus.Lising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886818"/>
    <s v="SN_136886"/>
    <s v="994035657"/>
    <s v="Liu"/>
    <s v="Ruchelle"/>
    <s v="C"/>
    <s v="823769162"/>
    <s v="IGSP"/>
    <s v="P3"/>
    <s v="Tower 2"/>
    <x v="5"/>
    <s v="Robert Wulfert"/>
    <s v="Hanika Fernandez"/>
    <s v="cm727572"/>
    <d v="2014-01-15T00:00:00"/>
    <m/>
    <s v="Ruchelle C Liu/Philippines/IBM"/>
    <s v="H"/>
    <s v="BAND7A"/>
    <s v="ADM"/>
    <s v="Ruchelle.Liu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3381818"/>
    <s v="SN_113381"/>
    <s v="994850213"/>
    <s v="Llanes"/>
    <s v="Aleson"/>
    <s v="AraC1as"/>
    <s v="823768090"/>
    <s v="IGSP"/>
    <s v="P3"/>
    <s v="Tower 2"/>
    <x v="6"/>
    <s v="Asif Islam"/>
    <s v="Wilfredo Dizon"/>
    <s v="ve608668"/>
    <d v="2011-11-14T00:00:00"/>
    <m/>
    <s v="Aleson Kelvin A Llanes/Philippines/IBM"/>
    <s v="H"/>
    <s v="BAND7A"/>
    <s v="ADM"/>
    <s v="Aleson.Llanes@sprint.com"/>
    <s v="Senior Production Suppor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147813818"/>
    <s v="SN_147813"/>
    <s v="994587158"/>
    <s v="Llarina"/>
    <s v="Anika"/>
    <s v="X"/>
    <s v="823769654"/>
    <s v="IGSP"/>
    <s v="P1"/>
    <s v="Tower 2"/>
    <x v="0"/>
    <s v="Kiran Padmakumar"/>
    <s v="Danilo Estoquia"/>
    <s v="va943269"/>
    <d v="2014-10-20T00:00:00"/>
    <m/>
    <s v="Anika Iana Llarina/Philippines/IBM"/>
    <s v="M"/>
    <s v="BAND6B"/>
    <s v="ADM"/>
    <s v="anika.llarina@sprint.com"/>
    <s v="Mid-Level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148259818"/>
    <s v="SN_148259"/>
    <s v="999442511"/>
    <s v="Llorera"/>
    <s v="Lovely"/>
    <s v="X"/>
    <s v="823769810"/>
    <s v="IGSP"/>
    <s v="P3"/>
    <s v="Tower 2"/>
    <x v="4"/>
    <s v="Todd Kadlac"/>
    <s v="William Navarro"/>
    <s v="ez222481"/>
    <d v="2014-12-23T00:00:00"/>
    <m/>
    <s v="Lovely Llorera/Philippines/IBM"/>
    <s v="H"/>
    <s v="BAND6A"/>
    <s v="ADM"/>
    <s v="Lovely.Llorer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704818"/>
    <s v="SN_147704"/>
    <s v="994728870"/>
    <s v="Lobrido"/>
    <s v="Ella"/>
    <s v="JANE"/>
    <s v="823770373"/>
    <s v="IGSP"/>
    <s v="P3"/>
    <s v="Tower 2"/>
    <x v="5"/>
    <s v="Robert Wulfert"/>
    <s v="Hanika Fernandez"/>
    <s v="rl206862"/>
    <d v="2015-12-03T00:00:00"/>
    <m/>
    <s v="Ella Jane Lobrido/Philippines/IBM"/>
    <s v="L"/>
    <s v="BAND6A"/>
    <s v="ADM"/>
    <s v="Ella.Lobrido@sprint.com"/>
    <s v="Mid-Level Production Support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686E8709"/>
    <s v="SN_0686E8"/>
    <s v="994198326"/>
    <s v="Lodhi"/>
    <s v="Rashmi"/>
    <s v="X"/>
    <s v="823800881"/>
    <s v="IGSI"/>
    <s v="P3"/>
    <s v="Tower 2"/>
    <x v="2"/>
    <s v="Mohan Kaushik"/>
    <s v="Saswat Mishra"/>
    <s v="mb917587"/>
    <d v="2018-06-15T00:00:00"/>
    <m/>
    <s v="Rashmi Lodhi33/India/IBM"/>
    <s v="L"/>
    <s v="BAND6A"/>
    <s v="ADM"/>
    <s v="Rashmi.Lodhi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840818"/>
    <s v="SN_P00840"/>
    <s v="994591361"/>
    <s v="Longanilla"/>
    <s v="Imey"/>
    <s v="P."/>
    <s v="823801108"/>
    <s v="IGSP"/>
    <s v="P1"/>
    <s v="Tower 2"/>
    <x v="0"/>
    <s v="Kiran Padmakumar"/>
    <s v="Danilo Estoquia"/>
    <s v="hs921093"/>
    <d v="2019-04-22T00:00:00"/>
    <m/>
    <s v="Imey Longanilla/Philippines/IBM"/>
    <s v="M"/>
    <s v="BAND6A"/>
    <s v="ADM"/>
    <s v="Imey.Longanilla@sprint.com"/>
    <s v="Mid-Level Developer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P1018X818"/>
    <s v="SN_P1018X"/>
    <s v="994262132"/>
    <s v="Loria"/>
    <s v="Angelique"/>
    <s v="C."/>
    <s v="823800991"/>
    <s v="IGSP"/>
    <s v="P3"/>
    <s v="Tower 2"/>
    <x v="3"/>
    <s v="Randy Schulze"/>
    <s v="Arrian Ordonez"/>
    <s v="mn659790"/>
    <d v="2018-11-12T00:00:00"/>
    <m/>
    <s v="Angelique C Loria/Philippines/IBM"/>
    <s v="L"/>
    <s v="BAND6B"/>
    <s v="ADM"/>
    <s v="Angelique.Loria@sprint.com"/>
    <s v="Mid-Level Production Support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123509818"/>
    <s v="SN_123509"/>
    <s v="994030599"/>
    <s v="Luague"/>
    <s v="Jerome"/>
    <s v="X"/>
    <s v="823768197"/>
    <s v="IGSP"/>
    <s v="P1"/>
    <s v="Tower 2"/>
    <x v="0"/>
    <s v="Kiran Padmakumar"/>
    <s v="Danilo Estoquia"/>
    <s v="iy488089"/>
    <d v="2012-02-23T00:00:00"/>
    <m/>
    <s v="Jerome Michael G Luague/Philippines/IBM"/>
    <s v="H"/>
    <s v="BAND7A"/>
    <s v="ADM"/>
    <s v="Jerome.Luague@sprint.com"/>
    <s v="Senior Test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94497631"/>
    <s v="SN_094497"/>
    <s v="999759789"/>
    <s v="Lucas"/>
    <s v="Thiago"/>
    <s v="S"/>
    <s v="823764284"/>
    <s v="IGSB"/>
    <s v="P3"/>
    <s v="Tower 2"/>
    <x v="0"/>
    <s v="Kiran Padmakumar"/>
    <s v="Thiago Lucas"/>
    <s v="tsl4284"/>
    <d v="2005-09-26T00:00:00"/>
    <m/>
    <s v="Thiago Signorelli Lucas/Brazil/IBM"/>
    <s v="H"/>
    <s v="BAND8"/>
    <s v="ADM"/>
    <s v="Tiago.S.Lucas@sprint.com"/>
    <s v="Senior Delivery Manager"/>
    <n v="47.5"/>
    <n v="47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.5"/>
    <n v="47.5"/>
    <n v="0"/>
    <n v="0"/>
    <s v="No"/>
  </r>
  <r>
    <s v="P1011Q818"/>
    <s v="SN_P1011Q"/>
    <s v="994536842"/>
    <s v="Lucero"/>
    <s v="Regie"/>
    <s v="N."/>
    <s v="823800799"/>
    <s v="IGSP"/>
    <s v="P3"/>
    <s v="Tower 2"/>
    <x v="5"/>
    <s v="Robert Wulfert"/>
    <s v="Hanika Fernandez"/>
    <s v="zs798278"/>
    <d v="2018-03-06T00:00:00"/>
    <m/>
    <s v="Regie Lucero/Philippines/IBM"/>
    <s v="M"/>
    <s v="BAND6B"/>
    <s v="ADM"/>
    <s v="Regie.Lucero@sprint.com"/>
    <s v="Mid-Level Production Suppor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P101L1818"/>
    <s v="SN_P101L1"/>
    <s v="994755089"/>
    <s v="Lucila"/>
    <s v="Gaea Briane"/>
    <s v="X."/>
    <s v="823801282"/>
    <s v="IGSP"/>
    <s v="P1"/>
    <s v="Tower 2"/>
    <x v="3"/>
    <s v="Randy Schulze"/>
    <s v="Arrian Ordonez"/>
    <s v="eg020377"/>
    <d v="2019-10-28T00:00:00"/>
    <m/>
    <s v="Gaea Briane Lucila/Philippines/IBM"/>
    <s v="L"/>
    <s v="BAND6G"/>
    <s v="ADM"/>
    <s v="Gaeabriane.Lucila@sprint.com"/>
    <s v="Junior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914453897"/>
    <s v="SN_914453"/>
    <s v="994702006"/>
    <s v="Luu"/>
    <s v="Monglinh"/>
    <s v="M"/>
    <s v="823768989"/>
    <s v="E"/>
    <s v="SA3"/>
    <s v="Tower 2"/>
    <x v="3"/>
    <s v="Greg Toon"/>
    <s v="Greg Toon"/>
    <s v="ei061072"/>
    <d v="2013-09-30T00:00:00"/>
    <m/>
    <s v="Monglinh Luu/Lansing/IBM"/>
    <s v="M"/>
    <s v="BAND7"/>
    <s v="IVR"/>
    <s v="Monglinh.Luu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52B9709"/>
    <s v="SN_0252B9"/>
    <s v="994647562"/>
    <s v="M"/>
    <s v="Tejaswini"/>
    <s v="X"/>
    <s v="823800895"/>
    <s v="IGSI"/>
    <s v="P1"/>
    <s v="Tower 2"/>
    <x v="0"/>
    <s v="Kiran Padmakumar"/>
    <s v="Muqtar Syed"/>
    <s v="ph267481"/>
    <d v="2018-07-09T00:00:00"/>
    <m/>
    <s v="Tejaswini M2/India/IBM"/>
    <s v="L"/>
    <s v="BAND6A"/>
    <s v="ADM"/>
    <s v="Tejaswini.M2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916022709"/>
    <s v="SN_916022"/>
    <s v="994912277"/>
    <s v="Maan"/>
    <s v="Vijaya"/>
    <s v="X"/>
    <s v="823768743"/>
    <s v="IGSI"/>
    <s v="P3"/>
    <s v="Tower 2"/>
    <x v="2"/>
    <s v="Mohan Kaushik"/>
    <s v="Vijaya Maan"/>
    <s v="js733650"/>
    <d v="2013-04-23T00:00:00"/>
    <m/>
    <s v="Vijaya Kumari/India/IBM"/>
    <s v="H"/>
    <s v="BAND8"/>
    <s v="ADM"/>
    <s v="Vijaya.Maan@sprint.com"/>
    <s v="Senior Delivery Manag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113415818"/>
    <s v="SN_113415"/>
    <s v="994716675"/>
    <s v="Mac Yee"/>
    <s v="Cliford"/>
    <s v="C"/>
    <s v="823768135"/>
    <s v="IGSP"/>
    <s v="P3"/>
    <s v="Tower 2"/>
    <x v="4"/>
    <s v="Todd Kadlac"/>
    <s v="William Navarro"/>
    <s v="ol047019"/>
    <d v="2011-12-21T00:00:00"/>
    <m/>
    <s v="Cliford C Mac Yee/Philippines/IBM"/>
    <s v="H"/>
    <s v="BAND7B"/>
    <s v="ADM"/>
    <s v="Cliford.Macyee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359818"/>
    <s v="SN_P00359"/>
    <s v="994347759"/>
    <s v="Macalanda"/>
    <s v="Marwin"/>
    <s v="T"/>
    <s v="823769987"/>
    <s v="IGSP"/>
    <s v="P3"/>
    <s v="Tower 2"/>
    <x v="4"/>
    <s v="Todd Kadlac"/>
    <s v="William Navarro"/>
    <s v="tl274052"/>
    <d v="2015-02-16T00:00:00"/>
    <m/>
    <s v="Marwin Macalanda/Philippines/IBM"/>
    <s v="H"/>
    <s v="BAND7B"/>
    <s v="ADM"/>
    <s v="Marwin.Macalanda@sprint.com"/>
    <s v="Senior Lead Business Analyst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135183818"/>
    <s v="SN_135183"/>
    <s v="994213193"/>
    <s v="Macaranas"/>
    <s v="Rodel"/>
    <s v="X."/>
    <s v="823801153"/>
    <s v="IGSP"/>
    <s v="P1"/>
    <s v="Tower 2"/>
    <x v="0"/>
    <s v="Kiran Padmakumar"/>
    <s v="Danilo Estoquia"/>
    <s v="ri327055"/>
    <d v="2019-06-03T00:00:00"/>
    <m/>
    <s v="Rodel Macaranas/Philippines/IBM"/>
    <s v="H"/>
    <s v="BAND7B"/>
    <s v="ADM"/>
    <s v="Rodel.Macaranas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857818"/>
    <s v="SN_C18857"/>
    <s v="994656277"/>
    <s v="Macero"/>
    <s v="Reyniel"/>
    <s v="X."/>
    <s v="823800902"/>
    <s v="IGSP"/>
    <s v="P3"/>
    <s v="Tower 2"/>
    <x v="2"/>
    <s v="Dale Gentry"/>
    <s v="William Navarro"/>
    <s v="sl632759"/>
    <d v="2018-07-23T00:00:00"/>
    <m/>
    <s v="Reyniel Macero/Philippines/Contr/IBM"/>
    <s v="H"/>
    <s v="CONT02"/>
    <s v="ADM"/>
    <s v="Reyniel.Macer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HNY1631"/>
    <s v="SN_LVHNY1"/>
    <s v="994146480"/>
    <s v="Machado"/>
    <s v="Luciano"/>
    <s v="C"/>
    <s v="823770055"/>
    <s v="IGSB"/>
    <s v="P3"/>
    <s v="Tower 2"/>
    <x v="6"/>
    <s v="Asif Islam"/>
    <s v="Marcelo Scarazzatti"/>
    <s v="kf269522"/>
    <d v="2015-03-30T00:00:00"/>
    <m/>
    <s v="Luciano Cavalcante Machado/Brazil/Contr/IBM"/>
    <s v="H"/>
    <s v="CONT12"/>
    <s v="ADM"/>
    <s v="Luciano.Machado@sprint.com"/>
    <s v="Senior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004O5709"/>
    <s v="SN_0004O5"/>
    <s v="994371143"/>
    <s v="Madamsetty"/>
    <s v="Meghana"/>
    <s v="X"/>
    <s v="823800962"/>
    <s v="IGSI"/>
    <s v="P1"/>
    <s v="Tower 2"/>
    <x v="3"/>
    <s v="Randy Schulze"/>
    <s v="Muqtar Syed"/>
    <s v="ji803078"/>
    <d v="2018-09-27T00:00:00"/>
    <m/>
    <s v="Meghana Madamsetty/India/IBM"/>
    <s v="L"/>
    <s v="BAND6A"/>
    <s v="ADM"/>
    <s v="Meghana.Madamsetty@sprint.com"/>
    <s v="Ju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P101N8818"/>
    <s v="SN_P101N8"/>
    <s v="994282043"/>
    <s v="Madiano"/>
    <s v="Franz"/>
    <s v="X."/>
    <s v="823801317"/>
    <s v="IGSP"/>
    <s v="P3"/>
    <s v="Tower 2"/>
    <x v="5"/>
    <s v="Meredith Leach"/>
    <s v="Lerma Bernal"/>
    <s v="ep506260"/>
    <d v="2020-01-13T00:00:00"/>
    <m/>
    <s v="Franz Madiano/Philippines/IBM"/>
    <s v="M"/>
    <s v="BAND6B"/>
    <s v="ADM"/>
    <s v="Franz.Madiano@sprint.com"/>
    <s v="Mid-Level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P100XD818"/>
    <s v="SN_P100XD"/>
    <s v="994775308"/>
    <s v="Madrid"/>
    <s v="Eli Lyndon"/>
    <s v="X."/>
    <s v="823800589"/>
    <s v="IGSP"/>
    <s v="P3"/>
    <s v="Tower 2"/>
    <x v="5"/>
    <s v="Meredith Leach"/>
    <s v="Lerma Bernal"/>
    <s v="ae279432"/>
    <d v="2017-08-10T00:00:00"/>
    <m/>
    <s v="Eli Lyndon Madrid/Philippines/IBM"/>
    <s v="M"/>
    <s v="BAND7A"/>
    <s v="ADM"/>
    <s v="Elilyndon.Madrid@sprint.com"/>
    <s v="Senior Developer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P1006N818"/>
    <s v="SN_P1006N"/>
    <s v="994892951"/>
    <s v="Madronio"/>
    <s v="Christian Jay"/>
    <s v="M"/>
    <s v="823800058"/>
    <s v="IGSP"/>
    <s v="P3"/>
    <s v="Tower 2"/>
    <x v="3"/>
    <s v="Greg Toon"/>
    <s v="Danilo Estoquia"/>
    <s v="yp373142"/>
    <d v="2016-06-22T00:00:00"/>
    <m/>
    <s v="Christian Jay Madronio/Philippines/IBM"/>
    <s v="H"/>
    <s v="BAND7B"/>
    <s v="IVR"/>
    <s v="Christianjay.Madroni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8S818"/>
    <s v="SN_P1018S"/>
    <s v="994069593"/>
    <s v="Magat"/>
    <s v="Christian Rico"/>
    <s v="X."/>
    <s v="823800482"/>
    <s v="IGSP"/>
    <s v="P3"/>
    <s v="Tower 2"/>
    <x v="6"/>
    <s v="Asif Islam"/>
    <s v="Wilfredo Dizon"/>
    <s v="pv779407"/>
    <d v="2017-05-15T00:00:00"/>
    <m/>
    <s v="Christian Rico Magat/Philippines/IBM"/>
    <s v="M"/>
    <s v="BAND6B"/>
    <s v="ADM"/>
    <s v="Christianrico.Magat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8048818"/>
    <s v="SN_148048"/>
    <s v="994536144"/>
    <s v="Magbuhos"/>
    <s v="Jan Kerwin"/>
    <s v="X"/>
    <s v="823768834"/>
    <s v="IGSP"/>
    <s v="P3"/>
    <s v="Tower 2"/>
    <x v="6"/>
    <s v="Asif Islam"/>
    <s v="Wilfredo Dizon"/>
    <s v="tk951713"/>
    <d v="2013-07-01T00:00:00"/>
    <m/>
    <s v="Jan Kerwin Magbuhos/Philippines/IBM"/>
    <s v="H"/>
    <s v="BAND6B"/>
    <s v="ADM"/>
    <s v="Jankerwin.Magbuhos@sprint.com"/>
    <s v="Senior Production Support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P100WJ818"/>
    <s v="SN_P100WJ"/>
    <s v="994957625"/>
    <s v="Magdangal"/>
    <s v="Claude Martin"/>
    <s v="X."/>
    <s v="823801126"/>
    <s v="IGSP"/>
    <s v="P3"/>
    <s v="Tower 2"/>
    <x v="5"/>
    <s v="Robert Wulfert"/>
    <s v="Hanika Fernandez"/>
    <s v="nn740569"/>
    <d v="2019-05-14T00:00:00"/>
    <m/>
    <s v="Claude Martin Magdangal/Philippines/IBM"/>
    <s v="L"/>
    <s v="BAND6A"/>
    <s v="ADM"/>
    <s v="Claudemartin.Magdangal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6N818"/>
    <s v="SN_P1016N"/>
    <s v="994849668"/>
    <s v="Magno"/>
    <s v="Christian Dave"/>
    <s v="X."/>
    <s v="823800932"/>
    <s v="IGSP"/>
    <s v="P3"/>
    <s v="Tower 2"/>
    <x v="5"/>
    <s v="Meredith Leach"/>
    <s v="Lerma Bernal"/>
    <s v="uq925368"/>
    <d v="2018-09-03T00:00:00"/>
    <m/>
    <s v="Christian Dave Magno/Philippines/IBM"/>
    <s v="M"/>
    <s v="BAND6A"/>
    <s v="ADM"/>
    <s v="Christiandave.Magno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5O818"/>
    <s v="SN_P1005O"/>
    <s v="994721202"/>
    <s v="Magpantay"/>
    <s v="Emalyn"/>
    <s v="A"/>
    <s v="823769417"/>
    <s v="IGSP"/>
    <s v="P1"/>
    <s v="Tower 2"/>
    <x v="3"/>
    <s v="Randy Schulze"/>
    <s v="Arrian Ordonez"/>
    <s v="lj443756"/>
    <d v="2014-07-21T00:00:00"/>
    <m/>
    <s v="Emalyn Magpantay/Philippines/IBM"/>
    <s v="M"/>
    <s v="BAND6A"/>
    <s v="ADM"/>
    <s v="Emalyn.Magpantay@sprint.com"/>
    <s v="Mid-Level Production Support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136728818"/>
    <s v="SN_136728"/>
    <s v="994626926"/>
    <s v="Magsajo"/>
    <s v="Allaine Leigh"/>
    <s v="T."/>
    <s v="823801195"/>
    <s v="IGSP"/>
    <s v="P3"/>
    <s v="Tower 2"/>
    <x v="6"/>
    <s v="Asif Islam"/>
    <s v="Wilfredo Dizon"/>
    <s v=""/>
    <d v="2019-07-08T00:00:00"/>
    <m/>
    <s v="Allaine Leigh T Magsajo/Philippines/IBM"/>
    <s v="M"/>
    <s v="BAND6B"/>
    <s v="ADM"/>
    <s v="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3372631"/>
    <s v="SN_113372"/>
    <s v="994848913"/>
    <s v="Maiochi"/>
    <s v="Pamela"/>
    <s v=""/>
    <s v="823800903"/>
    <s v="IGSB"/>
    <s v="P1"/>
    <s v="Tower 2"/>
    <x v="0"/>
    <s v="Kiran Padmakumar"/>
    <s v="Thiago Lucas"/>
    <s v="tc381992"/>
    <d v="2018-07-23T00:00:00"/>
    <m/>
    <s v="Pamela Maiochi/Brazil/IBM"/>
    <s v="H"/>
    <s v="BAND6A"/>
    <s v="ADM"/>
    <s v="Pamela.Maiochi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94D8709"/>
    <s v="SN_0494D8"/>
    <s v="994072880"/>
    <s v="Maiti"/>
    <s v="Sangita"/>
    <s v="X"/>
    <s v="823800491"/>
    <s v="IGSI"/>
    <s v="P3"/>
    <s v="Tower 2"/>
    <x v="5"/>
    <s v="Meredith Leach"/>
    <s v="Sajit Sridharan"/>
    <s v="md567674"/>
    <d v="2017-05-18T00:00:00"/>
    <m/>
    <s v="Sangita Maiti/India/IBM"/>
    <s v="M"/>
    <s v="BAND6B"/>
    <s v="ADM"/>
    <s v="Sangita.Maiti@sprint.com"/>
    <s v="Senior Develop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P01725818"/>
    <s v="SN_P01725"/>
    <s v="994951709"/>
    <s v="Malabanan"/>
    <s v="Herbert"/>
    <s v="B"/>
    <s v="823800230"/>
    <s v="IGSP"/>
    <s v="P3"/>
    <s v="Tower 2"/>
    <x v="1"/>
    <s v="Clint Cordry"/>
    <s v="Wilfredo Dizon"/>
    <s v="wb524617"/>
    <d v="2016-10-10T00:00:00"/>
    <m/>
    <s v="Herbert Malabanan/Philippines/IBM"/>
    <s v="H"/>
    <s v="BAND7A"/>
    <s v="ADM"/>
    <s v="Herbert.Malabanan@sprint.com"/>
    <s v="Senior Production Support"/>
    <n v="39"/>
    <n v="3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9"/>
    <n v="39"/>
    <n v="0"/>
    <n v="0"/>
    <s v="No"/>
  </r>
  <r>
    <s v="0656C0709"/>
    <s v="SN_0656C0"/>
    <s v="994941407"/>
    <s v="Malar"/>
    <s v="Iswarya"/>
    <s v="X"/>
    <s v="823801311"/>
    <s v="IGSI"/>
    <s v="P1"/>
    <s v="Tower 2"/>
    <x v="0"/>
    <s v="Kiran Padmakumar"/>
    <s v="Muqtar Syed"/>
    <s v="mi742314"/>
    <d v="2020-01-01T00:00:00"/>
    <m/>
    <s v="Iswarya R34/India/IBM"/>
    <s v="L"/>
    <s v="BAND6A"/>
    <s v="ADM"/>
    <s v="Iswarya.Malar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0470818"/>
    <s v="SN_P00470"/>
    <s v="994200335"/>
    <s v="Maldo"/>
    <s v="Michael"/>
    <s v="D"/>
    <s v="823799921"/>
    <s v="IGSP"/>
    <s v="P3"/>
    <s v="Tower 2"/>
    <x v="2"/>
    <s v="Mohan Kaushik"/>
    <s v="Wilfredo Dizon"/>
    <s v="yz104501"/>
    <d v="2016-04-18T00:00:00"/>
    <m/>
    <s v="Michael Maldo/Philippines/IBM"/>
    <s v="H"/>
    <s v="BAND7A"/>
    <s v="ADM"/>
    <s v="Michael.Maldo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1891P709"/>
    <s v="SN_01891P"/>
    <s v="994342155"/>
    <s v="Malla"/>
    <s v="Vatsalya"/>
    <s v="X"/>
    <s v="823801308"/>
    <s v="IGSI"/>
    <s v="P3"/>
    <s v="Tower 2"/>
    <x v="1"/>
    <s v="Clint Cordry"/>
    <s v="Sudheer Ayuthu"/>
    <s v="dg660327"/>
    <d v="2019-12-30T00:00:00"/>
    <m/>
    <s v="Malla Vatsalya/India/IBM"/>
    <s v="M"/>
    <s v="BAND6A"/>
    <s v="ADM"/>
    <s v="Vatsalya.Malla@sprint.com"/>
    <s v="Mid-Level Configuration Manag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100G3818"/>
    <s v="SN_P100G3"/>
    <s v="994199289"/>
    <s v="Mallapre"/>
    <s v="Jefry"/>
    <s v="L"/>
    <s v="823800292"/>
    <s v="IGSP"/>
    <s v="P3"/>
    <s v="Tower 2"/>
    <x v="5"/>
    <s v="Robert Wulfert"/>
    <s v="Hanika Fernandez"/>
    <s v="oh331139"/>
    <d v="2016-11-28T00:00:00"/>
    <m/>
    <s v="Jefry Mallapre/Philippines/IBM"/>
    <s v="M"/>
    <s v="BAND6A"/>
    <s v="ADM"/>
    <s v="Jefry.Mallapre@sprint.com"/>
    <s v="Mid-Level Configuration Manag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C-R84K897"/>
    <s v="SN_C-R84K"/>
    <s v="994873475"/>
    <s v="Mambarasu"/>
    <s v="Sai"/>
    <s v="Vamsee"/>
    <s v="823801273"/>
    <s v="SUB"/>
    <s v="SA3"/>
    <s v="Tower 2"/>
    <x v="1"/>
    <s v="Clint Cordry"/>
    <s v="Sudheer Kurelli"/>
    <s v="uh043851"/>
    <d v="2019-10-28T00:00:00"/>
    <m/>
    <s v="Sai Vamsee Mambarasu/US/Contr/IBM"/>
    <s v="M"/>
    <s v="CONT14"/>
    <s v="ADM"/>
    <s v="Sai.Mambarasu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7D818"/>
    <s v="SN_P1017D"/>
    <s v="994856182"/>
    <s v="Manago"/>
    <s v="Jonathan"/>
    <s v="X."/>
    <s v="823800970"/>
    <s v="IGSP"/>
    <s v="P3"/>
    <s v="Tower 2"/>
    <x v="4"/>
    <s v="Todd Kadlac"/>
    <s v="William Navarro"/>
    <s v="aa183063"/>
    <d v="2018-10-17T00:00:00"/>
    <m/>
    <s v="Jonathan Manago/Philippines/IBM"/>
    <s v="H"/>
    <s v="BAND7A"/>
    <s v="ADM"/>
    <s v="Jonathan.Manago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X91778818"/>
    <s v="SN_X91778"/>
    <s v="999449044"/>
    <s v="Manalo"/>
    <s v="Ivan Ross"/>
    <s v="X"/>
    <s v="823769826"/>
    <s v="IGSP"/>
    <s v="P3"/>
    <s v="Tower 2"/>
    <x v="5"/>
    <s v="Robert Wulfert"/>
    <s v="Hanika Fernandez"/>
    <s v="zd722070"/>
    <d v="2014-12-30T00:00:00"/>
    <m/>
    <s v="Ivan Ross J Manalo/Philippines/IBM"/>
    <s v="H"/>
    <s v="BAND7B"/>
    <s v="ADM"/>
    <s v="Ivanross.Manalo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018818"/>
    <s v="SN_P00018"/>
    <s v="999408720"/>
    <s v="Manaloto"/>
    <s v="Jerry"/>
    <s v="X"/>
    <s v="823769844"/>
    <s v="IGSP"/>
    <s v="P3"/>
    <s v="Tower 2"/>
    <x v="1"/>
    <s v="Clint Cordry"/>
    <s v="Wilfredo Dizon"/>
    <s v="lv757722"/>
    <d v="2015-01-07T00:00:00"/>
    <m/>
    <s v="Jerry Manaloto/Philippines/IBM"/>
    <s v="H"/>
    <s v="BAND7B"/>
    <s v="ADM"/>
    <s v="Jerry.Manalot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824818"/>
    <s v="SN_136824"/>
    <s v="994071580"/>
    <s v="Mancelita"/>
    <s v="Rizza Joy"/>
    <s v="C"/>
    <s v="823769203"/>
    <s v="IGSP"/>
    <s v="P1"/>
    <s v="Tower 2"/>
    <x v="3"/>
    <s v="Randy Schulze"/>
    <s v="Arrian Ordonez"/>
    <s v="ax164392"/>
    <d v="2014-03-10T00:00:00"/>
    <m/>
    <s v="Rizza Joy C Mancelita/Philippines/IBM"/>
    <s v="M"/>
    <s v="BAND6A"/>
    <s v="ADM"/>
    <s v="Rizzajoy.Mancelita@sprint.com"/>
    <s v="Mid-Level Production Support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7075F709"/>
    <s v="SN_07075F"/>
    <s v="994040212"/>
    <s v="Manchana"/>
    <s v="Raghavender"/>
    <s v="X"/>
    <s v="823800771"/>
    <s v="GR-I"/>
    <s v="P1"/>
    <s v="Tower 2"/>
    <x v="0"/>
    <s v="Kiran Padmakumar"/>
    <s v="Muqtar Syed"/>
    <s v="mu354929"/>
    <d v="2018-01-24T00:00:00"/>
    <m/>
    <s v="Raghavender Manchana1/India/IBM"/>
    <s v="H"/>
    <s v="BAND7A"/>
    <s v="ADM"/>
    <s v="Raghavender.Manchana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35796709"/>
    <s v="SN_035796"/>
    <s v="994749259"/>
    <s v="Mane"/>
    <s v="Pradeep"/>
    <s v="X"/>
    <s v="823768968"/>
    <s v="IGSI"/>
    <s v="P3"/>
    <s v="Tower 2"/>
    <x v="6"/>
    <s v="Asif Islam"/>
    <s v="Udaya Rao"/>
    <s v="sk448715"/>
    <d v="2013-09-16T00:00:00"/>
    <m/>
    <s v="Pradeep V Mane/India/IBM"/>
    <s v="H"/>
    <s v="BAND7A"/>
    <s v="ADM"/>
    <s v="Pradeep.Mane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654818"/>
    <s v="SN_123654"/>
    <s v="994657983"/>
    <s v="Mangahas"/>
    <s v="Pol"/>
    <s v="D."/>
    <s v="823800974"/>
    <s v="IGSP"/>
    <s v="P3"/>
    <s v="Tower 2"/>
    <x v="6"/>
    <s v="Asif Islam"/>
    <s v="Wilfredo Dizon"/>
    <s v=""/>
    <d v="2018-10-19T00:00:00"/>
    <m/>
    <s v="Pol D Mangahas/Philippines/IBM"/>
    <s v="H"/>
    <s v="BAND7B"/>
    <s v="ADM"/>
    <s v="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6794818"/>
    <s v="SN_136794"/>
    <s v="994375680"/>
    <s v="Mangaran"/>
    <s v="Stephen"/>
    <s v="X."/>
    <s v="823801054"/>
    <s v="IGSP"/>
    <s v="P3"/>
    <s v="Tower 2"/>
    <x v="5"/>
    <s v="Meredith Leach"/>
    <s v="Lerma Bernal"/>
    <s v=""/>
    <d v="2019-01-28T00:00:00"/>
    <m/>
    <s v="Stephen Mangaran/Philippines/IBM"/>
    <s v="H"/>
    <s v="BAND7B"/>
    <s v="ADM"/>
    <s v="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19D709"/>
    <s v="SN_00119D"/>
    <s v="994566001"/>
    <s v="Mani"/>
    <s v="Deepa"/>
    <s v="X"/>
    <s v="823800810"/>
    <s v="IGSI"/>
    <s v="P3"/>
    <s v="Tower 2"/>
    <x v="1"/>
    <s v="Clint Cordry"/>
    <s v="Sunil Brahma"/>
    <s v="on053540"/>
    <d v="2018-03-19T00:00:00"/>
    <m/>
    <s v="Deepa Mani1/India/IBM"/>
    <s v="H"/>
    <s v="BAND6B"/>
    <s v="ADM"/>
    <s v="Deepa.Mani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3J5652897"/>
    <s v="SN_3J5652"/>
    <s v="994693837"/>
    <s v="Manivannan"/>
    <s v="Showndharyaa"/>
    <s v="X"/>
    <s v="823769100"/>
    <s v="GRHI"/>
    <s v="SA3"/>
    <s v="Tower 2"/>
    <x v="2"/>
    <s v="Mohan Kaushik"/>
    <s v="Saswat Mishra"/>
    <s v="iq112078"/>
    <d v="2013-12-04T00:00:00"/>
    <m/>
    <s v="Showndharyaa Manivannan/India/IBM"/>
    <s v="M"/>
    <s v="BAND6"/>
    <s v="ADM"/>
    <s v="Showndharyaa.Manivannan@sprint.com"/>
    <s v="Senior Application Administrato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3944M709"/>
    <s v="SN_03944M"/>
    <s v="994210589"/>
    <s v="Manjunath"/>
    <s v="Sneha"/>
    <s v="T"/>
    <s v="823800028"/>
    <s v="IGSI"/>
    <s v="P3"/>
    <s v="Tower 2"/>
    <x v="5"/>
    <s v="Baseem Sayyed"/>
    <s v="Ajay Mukhopadhyay"/>
    <s v="fi776274"/>
    <d v="2016-06-13T00:00:00"/>
    <m/>
    <s v="Sneha Manjunath/India/IBM"/>
    <s v="M"/>
    <s v="BAND6B"/>
    <s v="ADM"/>
    <s v="Sneha.Manjunath@sprint.com"/>
    <s v="Senior Developer"/>
    <n v="57"/>
    <n v="5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7"/>
    <n v="57"/>
    <n v="0"/>
    <n v="0"/>
    <s v="No"/>
  </r>
  <r>
    <s v="C18865818"/>
    <s v="SN_C18865"/>
    <s v="994422068"/>
    <s v="Maramba"/>
    <s v="Jeremiah"/>
    <s v="T."/>
    <s v="823800922"/>
    <s v="IGSP"/>
    <s v="P3"/>
    <s v="Tower 2"/>
    <x v="2"/>
    <s v="Dale Gentry"/>
    <s v="William Navarro"/>
    <s v=""/>
    <d v="2018-08-20T00:00:00"/>
    <m/>
    <s v="Jeremiah Maramba/Philippines/Contr/IBM"/>
    <s v="M"/>
    <s v="CONT12"/>
    <s v="ADM"/>
    <s v="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87818"/>
    <s v="SN_P10187"/>
    <s v="994889696"/>
    <s v="Marcelo"/>
    <s v="Jervin"/>
    <s v="A."/>
    <s v="823800978"/>
    <s v="IGSP"/>
    <s v="P3"/>
    <s v="Tower 2"/>
    <x v="3"/>
    <s v="Randy Schulze"/>
    <s v="Arrian Ordonez"/>
    <s v="da216792"/>
    <d v="2018-10-24T00:00:00"/>
    <m/>
    <s v="Jervin Marcelo/Philippines/IBM"/>
    <s v="L"/>
    <s v="BAND6A"/>
    <s v="ADM"/>
    <s v="Jervin.Marcelo@sprint.com"/>
    <s v="Ju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IK818"/>
    <s v="SN_P100IK"/>
    <s v="994344073"/>
    <s v="Marcos Jr"/>
    <s v="Daniel"/>
    <s v="X"/>
    <s v="823800377"/>
    <s v="IGSP"/>
    <s v="P3"/>
    <s v="Tower 2"/>
    <x v="6"/>
    <s v="Asif Islam"/>
    <s v="Wilfredo Dizon"/>
    <s v="bs103958"/>
    <d v="2017-03-08T00:00:00"/>
    <m/>
    <s v="Daniel Marcos Jr/Philippines/IBM"/>
    <s v="H"/>
    <s v="BAND7A"/>
    <s v="ADM"/>
    <s v="Daniel.Marcosjr@sprint.com"/>
    <s v="Senior Configuration Manager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094901709"/>
    <s v="SN_094901"/>
    <s v="994295002"/>
    <s v="Marihal"/>
    <s v="Navin"/>
    <s v=""/>
    <s v="823800248"/>
    <s v="GR-I"/>
    <s v="SA3"/>
    <s v="Tower 2"/>
    <x v="0"/>
    <s v="Kiran Padmakumar"/>
    <s v="Muqtar Syed"/>
    <s v="pu070273"/>
    <d v="2016-11-01T00:00:00"/>
    <m/>
    <s v="Navin Marihal/India/IBM"/>
    <s v="H"/>
    <s v="BAND7A"/>
    <s v="ADM"/>
    <s v="Navin.Marihal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9410631"/>
    <s v="SN_099410"/>
    <s v="994382565"/>
    <s v="Marques"/>
    <s v="Enio"/>
    <s v="J"/>
    <s v="823770071"/>
    <s v="IGSB"/>
    <s v="P3"/>
    <s v="Tower 2"/>
    <x v="6"/>
    <s v="Asif Islam"/>
    <s v="Marcelo Scarazzatti"/>
    <s v="vz968354"/>
    <d v="2015-04-08T00:00:00"/>
    <m/>
    <s v="Enio Marques Junior/Brazil/IBM"/>
    <s v="H"/>
    <s v="BAND7B"/>
    <s v="ADM"/>
    <s v="Enio.Marques@sprint.com"/>
    <s v="Senior Application Administrato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69124631"/>
    <s v="SN_069124"/>
    <s v="994728081"/>
    <s v="Marras"/>
    <s v="Marcos"/>
    <s v="E"/>
    <s v="823800854"/>
    <s v="IGSB"/>
    <s v="P3"/>
    <s v="Tower 2"/>
    <x v="7"/>
    <s v="Heather Westerfield"/>
    <s v="Thiago Lucas"/>
    <s v="rb225927"/>
    <d v="2018-05-03T00:00:00"/>
    <m/>
    <s v="Marcos Eduardo Marras/Brazil/IBM"/>
    <s v="H"/>
    <s v="BAND7A"/>
    <s v="ADM"/>
    <s v="Marcos.Marra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820631"/>
    <s v="SN_117820"/>
    <s v="994840409"/>
    <s v="Martin"/>
    <s v="Ismael"/>
    <s v="CABRERA"/>
    <s v="000LV86SV"/>
    <s v="IGSB"/>
    <s v="P3"/>
    <s v="Tower 2"/>
    <x v="3"/>
    <s v="Greg Toon"/>
    <s v="Kelsen Rodrigues"/>
    <s v="qh083627"/>
    <d v="2008-10-22T00:00:00"/>
    <m/>
    <s v="Ismael Cabrera Martin/Brazil/IBM"/>
    <s v="H"/>
    <s v="BAND7A"/>
    <s v="IVR"/>
    <s v="Ismael.Marti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A9R6781"/>
    <s v="SN_LVA9R6"/>
    <s v="999432908"/>
    <s v="Martinez Cortes"/>
    <s v="Gilberto"/>
    <s v=""/>
    <s v="823769879"/>
    <s v="IGSM"/>
    <s v="P3"/>
    <s v="Tower 2"/>
    <x v="3"/>
    <s v="Greg Toon"/>
    <s v="Norma Elizabeth Palomino Zavala"/>
    <s v="la881065"/>
    <d v="2015-01-13T00:00:00"/>
    <m/>
    <s v="Gilberto Martinez Cortes/Mexico/Contr/IBM"/>
    <s v="L"/>
    <s v="CONT01"/>
    <s v="IVR"/>
    <s v="Gilberto.Cortes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0196K709"/>
    <s v="SN_00196K"/>
    <s v="994334323"/>
    <s v="Maruthi"/>
    <s v="Mohan"/>
    <s v="X"/>
    <s v="823801320"/>
    <s v="IGSI"/>
    <s v="P3"/>
    <s v="Tower 2"/>
    <x v="6"/>
    <s v="Asif Islam"/>
    <s v="Udaya Rao"/>
    <s v="gd334955"/>
    <d v="2020-01-13T00:00:00"/>
    <m/>
    <s v="Mohanmaruthi R1/India/IBM"/>
    <s v="H"/>
    <s v="BAND7A"/>
    <s v="ADM"/>
    <s v="Maruthi.Moh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9A6491897"/>
    <s v="SN_9A6491"/>
    <s v="999750747"/>
    <s v="Marye"/>
    <s v="Jeff"/>
    <s v=""/>
    <s v="823766837"/>
    <s v="E"/>
    <s v="SA3"/>
    <s v="Tower 2"/>
    <x v="3"/>
    <s v="Greg Toon"/>
    <s v="Greg Toon"/>
    <s v="jmarye01"/>
    <d v="2004-09-15T00:00:00"/>
    <m/>
    <s v="Jeffrey Marye/Kansas City/IBM"/>
    <s v="H"/>
    <s v="BAND7"/>
    <s v="IVR"/>
    <s v="Jeff.G.Marye@sprint.com"/>
    <s v="Senior Project Manager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6787O709"/>
    <s v="SN_06787O"/>
    <s v="994737926"/>
    <s v="Masilamani"/>
    <s v="Arun"/>
    <s v="N"/>
    <s v="823801204"/>
    <s v="GR-I"/>
    <s v="P1"/>
    <s v="Tower 2"/>
    <x v="0"/>
    <s v="Kiran Padmakumar"/>
    <s v="Muqtar Syed"/>
    <s v="gb659450"/>
    <d v="2019-07-08T00:00:00"/>
    <m/>
    <s v="Arun Masilamani1/India/IBM"/>
    <s v="H"/>
    <s v="BAND6B"/>
    <s v="ADM"/>
    <s v="Arun.Masilamani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P4TU897"/>
    <s v="SN_C-P4TU"/>
    <s v="994237550"/>
    <s v="Matcha"/>
    <s v="Harish"/>
    <s v="X"/>
    <s v="823801038"/>
    <s v="SUB"/>
    <s v="P1"/>
    <s v="Tower 2"/>
    <x v="0"/>
    <s v="Kiran Padmakumar"/>
    <s v="Kiran Padmakumar"/>
    <s v="dr614598"/>
    <d v="2019-01-07T00:00:00"/>
    <m/>
    <s v="Harish Matcha/US/Contr/IBM"/>
    <s v="M"/>
    <s v="CONT13"/>
    <s v="ADM"/>
    <s v="Harish.Matcha@sprint.com"/>
    <s v="Mid-Level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P101O5818"/>
    <s v="SN_P101O5"/>
    <s v="994208196"/>
    <s v="Mati-Ong"/>
    <s v="Melvin Collamar"/>
    <s v="X."/>
    <s v="823800474"/>
    <s v="IGSP"/>
    <s v="P1"/>
    <s v="Tower 2"/>
    <x v="0"/>
    <s v="Kiran Padmakumar"/>
    <s v="Danilo Estoquia"/>
    <s v="fw742991"/>
    <d v="2015-05-15T00:00:00"/>
    <m/>
    <s v="Melvin Collamar Mati Ong/Philippines/Contr/IBM"/>
    <s v="M"/>
    <s v="CONT12"/>
    <s v="ADM"/>
    <s v="Melvin.Mati-Ong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BD818"/>
    <s v="SN_P101BD"/>
    <s v="994622292"/>
    <s v="Matias"/>
    <s v="Winona Serene"/>
    <s v="P."/>
    <s v="823801093"/>
    <s v="IGSP"/>
    <s v="P1"/>
    <s v="Tower 2"/>
    <x v="3"/>
    <s v="Randy Schulze"/>
    <s v="Arrian Ordonez"/>
    <s v="kx729456"/>
    <d v="2019-04-01T00:00:00"/>
    <m/>
    <s v="Winona Serene Matias/Philippines/IBM"/>
    <s v="L"/>
    <s v="BAND6G"/>
    <s v="ADM"/>
    <s v="Winona.Matias@sprint.com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01534631"/>
    <s v="SN_101534"/>
    <s v="994829291"/>
    <s v="Matos"/>
    <s v="Pedro"/>
    <s v="H. D."/>
    <s v="823767136"/>
    <s v="IGSB"/>
    <s v="P3"/>
    <s v="Tower 2"/>
    <x v="6"/>
    <s v="Asif Islam"/>
    <s v="Marcelo Scarazzatti"/>
    <s v="yj201391"/>
    <d v="2010-08-16T00:00:00"/>
    <m/>
    <s v="Pedro Henrique DAfonseca de Matos/Brazil/IBM"/>
    <s v="H"/>
    <s v="BAND6B"/>
    <s v="ADM"/>
    <s v="Pedro.Matos@sprint.com"/>
    <s v="Senior Production Support"/>
    <n v="38"/>
    <n v="3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8"/>
    <n v="38"/>
    <n v="0"/>
    <n v="0"/>
    <s v="No"/>
  </r>
  <r>
    <s v="06410Q709"/>
    <s v="SN_06410Q"/>
    <s v="994739727"/>
    <s v="Mattoo"/>
    <s v="Sachin"/>
    <s v="X"/>
    <s v="823800767"/>
    <s v="IGSI"/>
    <s v="P3"/>
    <s v="Tower 2"/>
    <x v="4"/>
    <s v="Todd Kadlac"/>
    <s v="Aniket Vaidya"/>
    <s v="kj127127"/>
    <d v="2018-01-18T00:00:00"/>
    <m/>
    <s v="Sachin Mattoo77/India/IBM"/>
    <s v="H"/>
    <s v="BAND7B"/>
    <s v="ADM"/>
    <s v="Sachin.Matto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5861631"/>
    <s v="SN_115861"/>
    <s v="999643847"/>
    <s v="Mattos"/>
    <s v="Felipe"/>
    <s v="S"/>
    <s v="823765184"/>
    <s v="IGSB"/>
    <s v="P3"/>
    <s v="Tower 2"/>
    <x v="3"/>
    <s v="Randy Schulze"/>
    <s v="Roberto Basting"/>
    <s v="fe643847"/>
    <d v="2007-04-02T00:00:00"/>
    <m/>
    <s v="Felipe Stach Mattos/Brazil/IBM"/>
    <s v="H"/>
    <s v="BAND7B"/>
    <s v="ADM"/>
    <s v="Felipe.Mattos@sprint.com"/>
    <s v="Senior Configuration Manager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123456818"/>
    <s v="SN_123456"/>
    <s v="994396053"/>
    <s v="Mauricio"/>
    <s v="Dona Divina Gracia"/>
    <s v=""/>
    <s v="823770228"/>
    <s v="IGSP"/>
    <s v="P3"/>
    <s v="Tower 2"/>
    <x v="5"/>
    <s v="Robert Wulfert"/>
    <s v="Hanika Fernandez"/>
    <s v="ui435307"/>
    <d v="2015-06-23T00:00:00"/>
    <m/>
    <s v="Dona Divina Gracia M Mauricio/Philippines/IBM"/>
    <s v="H"/>
    <s v="BAND7A"/>
    <s v="ADM"/>
    <s v="Dona.Mauricio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94H9709"/>
    <s v="SN_0694H9"/>
    <s v="994657131"/>
    <s v="Mazumder"/>
    <s v="Akashdeep"/>
    <s v="X"/>
    <s v="823800883"/>
    <s v="IGSI"/>
    <s v="P3"/>
    <s v="Tower 2"/>
    <x v="6"/>
    <s v="Asif Islam"/>
    <s v="Udaya Rao"/>
    <s v="pm228444"/>
    <d v="2018-06-18T00:00:00"/>
    <m/>
    <s v="Akashdeep Mazumder25/India/IBM"/>
    <s v="L"/>
    <s v="BAND6A"/>
    <s v="ADM"/>
    <s v="Akashdeep.Mazumder@sprint.com"/>
    <s v="Junior Production Support"/>
    <n v="26"/>
    <n v="2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6"/>
    <n v="26"/>
    <n v="0"/>
    <n v="0"/>
    <s v="No"/>
  </r>
  <r>
    <s v="7A1593897"/>
    <s v="SN_7A1593"/>
    <s v="999660304"/>
    <s v="Mccann"/>
    <s v="Tim"/>
    <s v=""/>
    <s v="0007A1593"/>
    <s v="E"/>
    <s v="SA3"/>
    <s v="Tower 2"/>
    <x v="3"/>
    <s v="Greg Toon"/>
    <s v="Greg Toon"/>
    <s v="ti660304"/>
    <d v="2004-09-16T00:00:00"/>
    <m/>
    <s v="Timothy L Mccann/Charlotte/IBM"/>
    <s v="M"/>
    <s v="BAND8"/>
    <s v="IVR"/>
    <s v="Timothy.McCann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PUET897"/>
    <s v="SN_C-PUET"/>
    <s v="994340575"/>
    <s v="McCutcheon"/>
    <s v="Lori"/>
    <s v="X"/>
    <s v="823801211"/>
    <s v="SUB"/>
    <s v="P1"/>
    <s v="Tower 2"/>
    <x v="0"/>
    <s v="Kiran Padmakumar"/>
    <s v="Kiran Padmakumar"/>
    <s v="tt184922"/>
    <d v="2019-07-22T00:00:00"/>
    <m/>
    <s v="Lori McCutcheon/US/Contr/IBM"/>
    <s v="H"/>
    <s v="CONT13"/>
    <s v="ADM"/>
    <s v="Lori.McCutcheon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9A7161897"/>
    <s v="SN_9A7161"/>
    <s v="999674889"/>
    <s v="Mcniff"/>
    <s v="Rich"/>
    <s v=""/>
    <s v="0009A7161"/>
    <s v="E"/>
    <s v="SA3"/>
    <s v="Tower 2"/>
    <x v="3"/>
    <s v="Greg Toon"/>
    <s v="Greg Toon"/>
    <s v="ri674889"/>
    <d v="2004-09-16T00:00:00"/>
    <m/>
    <s v="Richard F Mcniff/Bedford/IBM"/>
    <s v="H"/>
    <s v="BAND9"/>
    <s v="IVR"/>
    <s v="Richard.McNiff@sprint.com"/>
    <s v="Senior Architec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NABY897"/>
    <s v="SN_C-NABY"/>
    <s v="994291732"/>
    <s v="Medasani"/>
    <s v="Sruthi"/>
    <s v=""/>
    <s v="823800872"/>
    <s v="SUB"/>
    <s v="SA3"/>
    <s v="Tower 2"/>
    <x v="2"/>
    <s v="Mohan Kaushik"/>
    <s v="Mohan Kaushik"/>
    <s v="wb061235"/>
    <d v="2018-05-30T00:00:00"/>
    <m/>
    <s v="Sruthi Medasani/US/Contr/IBM"/>
    <s v="H"/>
    <s v="CONT15"/>
    <s v="ADM"/>
    <s v="Sruthi.Medasani@sprint.com"/>
    <s v="Mid-Level Technical Lead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106470631"/>
    <s v="SN_106470"/>
    <s v="994768847"/>
    <s v="Medeiros"/>
    <s v="Joao"/>
    <s v="L"/>
    <s v="823766749"/>
    <s v="IGSB"/>
    <s v="P1"/>
    <s v="Tower 2"/>
    <x v="0"/>
    <s v="Kiran Padmakumar"/>
    <s v="Thiago Lucas"/>
    <s v="zm186458"/>
    <d v="2009-11-09T00:00:00"/>
    <m/>
    <s v="Joao Lucas Medeiros/Brazil/IBM"/>
    <s v="H"/>
    <s v="BAND6B"/>
    <s v="ADM"/>
    <s v="Joao.Medeiros@sprint.com"/>
    <s v="Senior Developer"/>
    <n v="60"/>
    <n v="6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0"/>
    <n v="60"/>
    <n v="0"/>
    <n v="0"/>
    <s v="No"/>
  </r>
  <r>
    <s v="019236631"/>
    <s v="SN_019236"/>
    <s v="994410091"/>
    <s v="Medeiros"/>
    <s v="Marina"/>
    <s v="Coutinho"/>
    <s v="823799986"/>
    <s v="IGSB"/>
    <s v="P3"/>
    <s v="Tower 2"/>
    <x v="2"/>
    <s v="Mohan Kaushik"/>
    <s v="Kelsen Rodrigues"/>
    <s v="wx650570"/>
    <d v="2016-06-06T00:00:00"/>
    <m/>
    <s v="Marina Coutinho Medeiros/Brazil/IBM"/>
    <s v="L"/>
    <s v="BAND6A"/>
    <s v="ADM"/>
    <s v="Marina.Medeiros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248U709"/>
    <s v="SN_06248U"/>
    <s v="994502465"/>
    <s v="Medepalli"/>
    <s v="Divya"/>
    <s v="X"/>
    <s v="823800899"/>
    <s v="IGSI"/>
    <s v="P1"/>
    <s v="Tower 2"/>
    <x v="0"/>
    <s v="Kiran Padmakumar"/>
    <s v="Muqtar Syed"/>
    <s v="yy224230"/>
    <d v="2018-07-16T00:00:00"/>
    <m/>
    <s v="Medepalli Divya/India/IBM"/>
    <s v="M"/>
    <s v="BAND6A"/>
    <s v="ADM"/>
    <s v="Divya.Medepalli@sprint.com"/>
    <s v="Mid-Level Test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97960709"/>
    <s v="SN_097960"/>
    <s v="994664986"/>
    <s v="Meenkeri"/>
    <s v="Prathviraj"/>
    <s v=""/>
    <s v="823800300"/>
    <s v="IGSI"/>
    <s v="P3"/>
    <s v="Tower 2"/>
    <x v="2"/>
    <s v="Mohan Kaushik"/>
    <s v="Saswat Mishra"/>
    <s v="au813060"/>
    <d v="2016-12-05T00:00:00"/>
    <m/>
    <s v="Prathviraj 123/India/IBM"/>
    <s v="H"/>
    <s v="BAND6B"/>
    <s v="ADM"/>
    <s v="Prathviraj.Meenkeri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7201709"/>
    <s v="SN_047201"/>
    <s v="994966781"/>
    <s v="Mehra"/>
    <s v="Vidushi"/>
    <s v="X"/>
    <s v="823769978"/>
    <s v="IGSI"/>
    <s v="P3"/>
    <s v="Tower 2"/>
    <x v="5"/>
    <s v="Baseem Sayyed"/>
    <s v="Aniket Vaidya"/>
    <s v="hi535512"/>
    <d v="2015-02-11T00:00:00"/>
    <m/>
    <s v="Vidushi Mehra/India/IBM"/>
    <s v="M"/>
    <s v="BAND6B"/>
    <s v="ADM"/>
    <s v="Vidushi.Mehra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908P709"/>
    <s v="SN_01908P"/>
    <s v="994993767"/>
    <s v="Mehta"/>
    <s v="Bhavana"/>
    <s v="X"/>
    <s v="823801208"/>
    <s v="IGSI"/>
    <s v="P3"/>
    <s v="Tower 2"/>
    <x v="5"/>
    <s v="Robert Wulfert"/>
    <s v="Sajit Sridharan"/>
    <s v="cy627548"/>
    <d v="2019-07-15T00:00:00"/>
    <m/>
    <s v="Bhavana Mehta/India/IBM"/>
    <s v="H"/>
    <s v="BAND7A"/>
    <s v="ADM"/>
    <s v="Bhavana.Mehta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03512709"/>
    <s v="SN_003512"/>
    <s v="994766692"/>
    <s v="Mehta"/>
    <s v="Jaladhi"/>
    <s v="X"/>
    <s v="823800213"/>
    <s v="IGSI"/>
    <s v="P1"/>
    <s v="Tower 2"/>
    <x v="0"/>
    <s v="Kiran Padmakumar"/>
    <s v="Muqtar Syed"/>
    <s v="pc464183"/>
    <d v="2016-10-03T00:00:00"/>
    <m/>
    <s v="Jaladhi K Mehta/India/IBM"/>
    <s v="H"/>
    <s v="BAND7B"/>
    <s v="ADM"/>
    <s v="Jaladhi.Meht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580M709"/>
    <s v="SN_05580M"/>
    <s v="994912564"/>
    <s v="Mekala"/>
    <s v="Keerthi"/>
    <s v="X"/>
    <s v="823768885"/>
    <s v="IGSI"/>
    <s v="P3"/>
    <s v="Tower 2"/>
    <x v="5"/>
    <s v="Meredith Leach"/>
    <s v="Sajit Sridharan"/>
    <s v="gj652570"/>
    <d v="2013-08-12T00:00:00"/>
    <m/>
    <s v="Keerthi Mekala/India/IBM"/>
    <s v="M"/>
    <s v="BAND6B"/>
    <s v="ADM"/>
    <s v="Keerthi.Mekal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2046631"/>
    <s v="SN_112046"/>
    <s v="994463091"/>
    <s v="Mello"/>
    <s v="Patrick"/>
    <s v="J"/>
    <s v="823767535"/>
    <s v="IGSB"/>
    <s v="P3"/>
    <s v="Tower 2"/>
    <x v="4"/>
    <s v="Todd Kadlac"/>
    <s v="Carlos Monteiro"/>
    <s v="zy773554"/>
    <d v="2011-01-13T00:00:00"/>
    <m/>
    <s v="Patrick Jurgensen de Mello/Brazil/IBM"/>
    <s v="H"/>
    <s v="BAND6B"/>
    <s v="ADM"/>
    <s v="Patrick.Mello@sprint.com"/>
    <s v="Senior Lead DBA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07318A631"/>
    <s v="SN_07318A"/>
    <s v="994300657"/>
    <s v="Melo"/>
    <s v="Anderson"/>
    <s v="Goncalo"/>
    <s v="823800906"/>
    <s v="IGSB"/>
    <s v="P3"/>
    <s v="Tower 2"/>
    <x v="4"/>
    <s v="Todd Kadlac"/>
    <s v="Carlos Monteiro"/>
    <s v="bt016073"/>
    <d v="2018-07-24T00:00:00"/>
    <m/>
    <s v="Anderson de Melo/Brazil/IBM"/>
    <s v="H"/>
    <s v="BAND7A"/>
    <s v="ADM"/>
    <s v="Anderson.Melo@sprint.com"/>
    <s v="Senior Lead DBA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101886631"/>
    <s v="SN_101886"/>
    <s v="994393600"/>
    <s v="Melo"/>
    <s v="Marco"/>
    <s v="Y"/>
    <s v="823769457"/>
    <s v="IGSB"/>
    <s v="P3"/>
    <s v="Tower 2"/>
    <x v="6"/>
    <s v="Asif Islam"/>
    <s v="Marcos Gialdi"/>
    <s v="cw486254"/>
    <d v="2014-08-14T00:00:00"/>
    <m/>
    <s v="Marco Yuri Fujii Melo/Brazil/IBM"/>
    <s v="H"/>
    <s v="BAND7A"/>
    <s v="ADM"/>
    <s v="Marco.Mel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008818"/>
    <s v="SN_148008"/>
    <s v="994010637"/>
    <s v="Mendoza"/>
    <s v="Cris"/>
    <s v="X"/>
    <s v="823769728"/>
    <s v="IGSP"/>
    <s v="P3"/>
    <s v="Tower 2"/>
    <x v="4"/>
    <s v="Todd Kadlac"/>
    <s v="William Navarro"/>
    <s v="rp909477"/>
    <d v="2014-11-19T00:00:00"/>
    <m/>
    <s v="Cris Mendoza/Philippines/IBM"/>
    <s v="H"/>
    <s v="BAND6B"/>
    <s v="ADM"/>
    <s v="Cris.Mendoz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0X818"/>
    <s v="SN_P1010X"/>
    <s v="994809036"/>
    <s v="Mendoza"/>
    <s v="Earl Anthony"/>
    <s v="X."/>
    <s v="823800736"/>
    <s v="IGSP"/>
    <s v="P3"/>
    <s v="Tower 2"/>
    <x v="6"/>
    <s v="Asif Islam"/>
    <s v="Wilfredo Dizon"/>
    <s v="yj938806"/>
    <d v="2017-12-06T00:00:00"/>
    <m/>
    <s v="Earl Anthony Mendoza/Philippines/IBM"/>
    <s v="H"/>
    <s v="BAND7B"/>
    <s v="ADM"/>
    <s v="Earlanthony.Mendoza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4022818"/>
    <s v="SN_124022"/>
    <s v="994079158"/>
    <s v="Mendoza"/>
    <s v="Efren"/>
    <s v="C."/>
    <s v="823801101"/>
    <s v="IGSP"/>
    <s v="P3"/>
    <s v="Tower 2"/>
    <x v="4"/>
    <s v="Todd Kadlac"/>
    <s v="William Navarro"/>
    <s v="az038834"/>
    <d v="2019-04-10T00:00:00"/>
    <m/>
    <s v="Efren C Mendoza/Philippines/IBM"/>
    <s v="H"/>
    <s v="BAND8"/>
    <s v="ADM"/>
    <s v="Efren.Mendoza@sprint.com"/>
    <s v="Senior Lead DBA"/>
    <n v="41.5"/>
    <n v="41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.5"/>
    <n v="41.5"/>
    <n v="0"/>
    <n v="0"/>
    <s v="No"/>
  </r>
  <r>
    <s v="148106818"/>
    <s v="SN_148106"/>
    <s v="994799505"/>
    <s v="Mendoza"/>
    <s v="Jerwyn Kyles"/>
    <s v="King"/>
    <s v="823769675"/>
    <s v="IGSP"/>
    <s v="P1"/>
    <s v="Tower 2"/>
    <x v="0"/>
    <s v="Kiran Padmakumar"/>
    <s v="Danilo Estoquia"/>
    <s v="tx448629"/>
    <d v="2014-10-31T00:00:00"/>
    <m/>
    <s v="Jerwyn Kyles Mendoza/Philippines/IBM"/>
    <s v="H"/>
    <s v="BAND7B"/>
    <s v="ADM"/>
    <s v="Jerwynkyles.Mendoza@sprint.com"/>
    <s v="Senior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P101BF818"/>
    <s v="SN_P101BF"/>
    <s v="994474831"/>
    <s v="Mendoza"/>
    <s v="Manuel III"/>
    <s v="X."/>
    <s v="823801075"/>
    <s v="IGSP"/>
    <s v="P3"/>
    <s v="Tower 2"/>
    <x v="5"/>
    <s v="Meredith Leach"/>
    <s v="Lerma Bernal"/>
    <s v=""/>
    <d v="2019-03-04T00:00:00"/>
    <m/>
    <s v="Manuel Mendoza Iii/Philippines/IBM"/>
    <s v="M"/>
    <s v="BAND6B"/>
    <s v="ADM"/>
    <s v="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09946631"/>
    <s v="SN_109946"/>
    <s v="994231830"/>
    <s v="Meneses"/>
    <s v="Rafael"/>
    <s v="C"/>
    <s v="823768591"/>
    <s v="IGSB"/>
    <s v="P3"/>
    <s v="Tower 2"/>
    <x v="6"/>
    <s v="Asif Islam"/>
    <s v="Marcos Gialdi"/>
    <s v="bb885405"/>
    <d v="2012-12-10T00:00:00"/>
    <m/>
    <s v="Rafael Cassolato de Meneses/Brazil/IBM"/>
    <s v="H"/>
    <s v="BAND8"/>
    <s v="ADM"/>
    <s v="Rafael.Cassolat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873818"/>
    <s v="SN_123873"/>
    <s v="994581233"/>
    <s v="Menguez"/>
    <s v="Mark Andrew"/>
    <s v="Z"/>
    <s v="823769046"/>
    <s v="IGSP"/>
    <s v="P3"/>
    <s v="Tower 2"/>
    <x v="4"/>
    <s v="Todd Kadlac"/>
    <s v="William Navarro"/>
    <s v="fl910211"/>
    <d v="2013-11-04T00:00:00"/>
    <m/>
    <s v="Mark Andrew Z Menguez/Philippines/IBM"/>
    <s v="H"/>
    <s v="BAND7A"/>
    <s v="ADM"/>
    <s v="Markandrew.Menguez@sprint.com"/>
    <s v="Senior Lead DBA"/>
    <n v="45"/>
    <n v="36"/>
    <n v="9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36"/>
    <n v="9"/>
    <n v="0"/>
    <s v="Yes"/>
  </r>
  <r>
    <s v="AVLEPV709"/>
    <s v="SN_AVLEPV"/>
    <s v="994523050"/>
    <s v="Menon"/>
    <s v="Sangeetha"/>
    <s v="B"/>
    <s v="823800342"/>
    <s v="IGSI"/>
    <s v="P3"/>
    <s v="Tower 2"/>
    <x v="6"/>
    <s v="Asif Islam"/>
    <s v="Udaya Rao"/>
    <s v="ob540464"/>
    <d v="2017-01-20T00:00:00"/>
    <m/>
    <s v="Sangeetha B Menon 77/India/Contr/IBM"/>
    <s v="H"/>
    <s v="CONT12"/>
    <s v="ADM"/>
    <s v="Sangeetha.Menon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045818"/>
    <s v="SN_P00045"/>
    <s v="999436421"/>
    <s v="Merana"/>
    <s v="Joel"/>
    <s v="Pella"/>
    <s v="823769884"/>
    <s v="IGSP"/>
    <s v="P3"/>
    <s v="Tower 2"/>
    <x v="1"/>
    <s v="Clint Cordry"/>
    <s v="Wilfredo Dizon"/>
    <s v="li447547"/>
    <d v="2015-01-14T00:00:00"/>
    <m/>
    <s v="Joel Merana/Philippines/IBM"/>
    <s v="H"/>
    <s v="BAND7B"/>
    <s v="ADM"/>
    <s v="Joel.Meran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449818"/>
    <s v="SN_147449"/>
    <s v="994050918"/>
    <s v="Merza"/>
    <s v="Robertzon"/>
    <s v="L"/>
    <s v="823800122"/>
    <s v="IGSP"/>
    <s v="P3"/>
    <s v="Tower 2"/>
    <x v="4"/>
    <s v="Todd Kadlac"/>
    <s v="William Navarro"/>
    <s v="nh117834"/>
    <d v="2016-07-26T00:00:00"/>
    <m/>
    <s v="Robertzon Merza/Philippines/IBM"/>
    <s v="M"/>
    <s v="BAND6A"/>
    <s v="ADM"/>
    <s v="Robertzon.Merza@sprint.com"/>
    <s v="Mid-Level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469631"/>
    <s v="SN_001469"/>
    <s v="994252451"/>
    <s v="Mesquita"/>
    <s v="Washington"/>
    <s v="O"/>
    <s v="823801318"/>
    <s v="IGSB"/>
    <s v="P1"/>
    <s v="Tower 2"/>
    <x v="0"/>
    <s v="Kiran Padmakumar"/>
    <s v="Thiago Lucas"/>
    <s v="jb397485"/>
    <d v="2020-01-13T00:00:00"/>
    <m/>
    <s v="Washington Luis de Oliveira Mesquita Junior/Brazil/IBM"/>
    <s v="H"/>
    <s v="BAND7A"/>
    <s v="ADM"/>
    <s v="Washington.Mesquit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3G8010897"/>
    <s v="SN_3G8010"/>
    <s v="994121866"/>
    <s v="Meyer"/>
    <s v="Stephen"/>
    <s v=""/>
    <s v="823768100"/>
    <s v="E"/>
    <s v="P3"/>
    <s v="Tower 2"/>
    <x v="2"/>
    <s v="Mohan Kaushik"/>
    <s v="Steve Meyer"/>
    <s v="XP415442"/>
    <d v="2011-11-28T00:00:00"/>
    <m/>
    <s v="Stephen Meyer/Lenexa/IBM"/>
    <s v="H"/>
    <s v="BAND10"/>
    <s v="ADM"/>
    <s v="Stephen.Meyer@sprint.com"/>
    <s v="Senior Delivery Manag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AVJC5Y709"/>
    <s v="SN_AVJC5Y"/>
    <s v="994587515"/>
    <s v="Mhase"/>
    <s v="Kailas"/>
    <s v="RANGNATH"/>
    <s v="823770294"/>
    <s v="IGSI"/>
    <s v="P3"/>
    <s v="Tower 2"/>
    <x v="6"/>
    <s v="Asif Islam"/>
    <s v="Udaya Rao"/>
    <s v="ci744908"/>
    <d v="2015-08-13T00:00:00"/>
    <m/>
    <s v="Kailash Mhase 2/India/Contr/IBM"/>
    <s v="H"/>
    <s v="CONT20"/>
    <s v="ADM"/>
    <s v="Kailas.Mhase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9A6497897"/>
    <s v="SN_9A6497"/>
    <s v="999777938"/>
    <s v="Milliken"/>
    <s v="Shaun"/>
    <s v=""/>
    <s v="0009A6497"/>
    <s v="E"/>
    <s v="SA3"/>
    <s v="Tower 2"/>
    <x v="3"/>
    <s v="Greg Toon"/>
    <s v="Greg Toon"/>
    <s v="smilli04"/>
    <d v="2004-09-16T00:00:00"/>
    <m/>
    <s v="Shaun Milliken/Kansas City/IBM"/>
    <s v="M"/>
    <s v="BAND8"/>
    <s v="IVR"/>
    <s v="Shaun.W.Milliken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657818"/>
    <s v="SN_C18657"/>
    <s v="994609488"/>
    <s v="Miranda"/>
    <s v="Emilio"/>
    <s v="X."/>
    <s v="823800472"/>
    <s v="IGSP"/>
    <s v="P3"/>
    <s v="Tower 2"/>
    <x v="2"/>
    <s v="Dale Gentry"/>
    <s v="William Navarro"/>
    <s v="nc395887"/>
    <d v="2017-05-15T00:00:00"/>
    <m/>
    <s v="Emilio Miranda1/Philippines/Contr/IBM"/>
    <s v="H"/>
    <s v="CONT12"/>
    <s v="ADM"/>
    <s v="Emilio.Miranda@sprint.com"/>
    <s v="Senior Production Support"/>
    <n v="35"/>
    <n v="3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5"/>
    <n v="35"/>
    <n v="0"/>
    <n v="0"/>
    <s v="No"/>
  </r>
  <r>
    <s v="00078L709"/>
    <s v="SN_00078L"/>
    <s v="994809416"/>
    <s v="Misal"/>
    <s v="Rupali"/>
    <s v="Vilas"/>
    <s v="823801022"/>
    <s v="IGSI"/>
    <s v="P1"/>
    <s v="Tower 2"/>
    <x v="0"/>
    <s v="Kiran Padmakumar"/>
    <s v="Muqtar Syed"/>
    <s v="yh773056"/>
    <d v="2018-12-26T00:00:00"/>
    <m/>
    <s v="Rupali Misal17/India/IBM"/>
    <s v="H"/>
    <s v="BAND7A"/>
    <s v="ADM"/>
    <s v="Rupali.Misal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83720709"/>
    <s v="SN_083720"/>
    <s v="994069119"/>
    <s v="Mishra"/>
    <s v="Sandeep"/>
    <s v="X"/>
    <s v="823768886"/>
    <s v="GR-I"/>
    <s v="SA3"/>
    <s v="Tower 2"/>
    <x v="5"/>
    <s v="Baseem Sayyed"/>
    <s v="Aniket Vaidya"/>
    <s v="sj913154"/>
    <d v="2013-08-12T00:00:00"/>
    <m/>
    <s v="Sandeep Mishra/India/IBM"/>
    <s v="H"/>
    <s v="BAND7A"/>
    <s v="ADM"/>
    <s v="Sandeep.X.Mishra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1392709"/>
    <s v="SN_001392"/>
    <s v="999618023"/>
    <s v="Mishra"/>
    <s v="Saswat"/>
    <s v=""/>
    <s v="823764702"/>
    <s v="IGSI"/>
    <s v="P3"/>
    <s v="Tower 2"/>
    <x v="2"/>
    <s v="Mohan Kaushik"/>
    <s v="Saswat Mishra"/>
    <s v="sxm4702"/>
    <d v="2006-07-24T00:00:00"/>
    <m/>
    <s v="Saswat Mishra/India/IBM"/>
    <s v="H"/>
    <s v="BAND7B"/>
    <s v="ADM"/>
    <s v="Saswat.X.Mishra@sprint.com"/>
    <s v="Senior Delivery Manager"/>
    <n v="45"/>
    <s v="0"/>
    <n v="45"/>
    <x v="1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n v="45"/>
    <s v="0"/>
    <n v="45"/>
    <n v="0"/>
    <s v="Yes"/>
  </r>
  <r>
    <s v="0724A8709"/>
    <s v="SN_0724A8"/>
    <s v="994986138"/>
    <s v="Mishra"/>
    <s v="Aayushi"/>
    <s v="X"/>
    <s v="823800885"/>
    <s v="IGSI"/>
    <s v="P3"/>
    <s v="Tower 2"/>
    <x v="2"/>
    <s v="Mohan Kaushik"/>
    <s v="Saswat Mishra"/>
    <s v="tz282360"/>
    <d v="2018-06-19T00:00:00"/>
    <m/>
    <s v="Aayushi Mishra13/India/IBM"/>
    <s v="L"/>
    <s v="BAND6A"/>
    <s v="ADM"/>
    <s v="Aayushi.Mishr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505P709"/>
    <s v="SN_05505P"/>
    <s v="994053908"/>
    <s v="Mishra"/>
    <s v="Ajit"/>
    <s v="X"/>
    <s v="823800361"/>
    <s v="IGSI"/>
    <s v="P1"/>
    <s v="Tower 2"/>
    <x v="2"/>
    <s v="Dale Gentry"/>
    <s v="Lakshmi Radhakrishnakaimal"/>
    <s v="qp526384"/>
    <d v="2017-02-20T00:00:00"/>
    <m/>
    <s v="Ajit Mishra1/India/IBM"/>
    <s v="H"/>
    <s v="BAND7B"/>
    <s v="ADM"/>
    <s v="Ajit.Mishra@sprint.com"/>
    <s v="Senior Production Support"/>
    <n v="43.5"/>
    <n v="43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.5"/>
    <n v="43.5"/>
    <n v="0"/>
    <n v="0"/>
    <s v="No"/>
  </r>
  <r>
    <s v="AVLTM5709"/>
    <s v="SN_AVLTM5"/>
    <s v="994439471"/>
    <s v="Mishra"/>
    <s v="Archana"/>
    <s v="X"/>
    <s v="823800452"/>
    <s v="IGSI"/>
    <s v="P3"/>
    <s v="Tower 2"/>
    <x v="6"/>
    <s v="Asif Islam"/>
    <s v="Udaya Rao"/>
    <s v="zu762728"/>
    <d v="2017-05-02T00:00:00"/>
    <m/>
    <s v="Archana Mishra 77/India/Contr/IBM"/>
    <s v="M"/>
    <s v="CONT12"/>
    <s v="ADM"/>
    <s v="Archana.Mishra@sprint.com"/>
    <s v="Mid-Level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0416X709"/>
    <s v="SN_00416X"/>
    <s v="994457908"/>
    <s v="Mishra"/>
    <s v="Archana"/>
    <s v="X"/>
    <s v="823800870"/>
    <s v="IGSI"/>
    <s v="P3"/>
    <s v="Tower 2"/>
    <x v="5"/>
    <s v="Meredith Leach"/>
    <s v="Sajit Sridharan"/>
    <s v="cv444938"/>
    <d v="2018-05-28T00:00:00"/>
    <m/>
    <s v="Archana Mishra018/India/IBM"/>
    <s v="M"/>
    <s v="BAND6A"/>
    <s v="ADM"/>
    <s v="Archana.X.Mishra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4557818"/>
    <s v="SN_134557"/>
    <s v="994038351"/>
    <s v="Misplacido"/>
    <s v="Vincent Earl"/>
    <s v="D"/>
    <s v="823769607"/>
    <s v="IGSP"/>
    <s v="P3"/>
    <s v="Tower 2"/>
    <x v="6"/>
    <s v="Asif Islam"/>
    <s v="Wilfredo Dizon"/>
    <s v="up390763"/>
    <d v="2014-09-30T00:00:00"/>
    <m/>
    <s v="Vincent Earl D Misplacido/Philippines/IBM"/>
    <s v="M"/>
    <s v="BAND6B"/>
    <s v="ADM"/>
    <s v="Vincentearl.Misplacido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7480631"/>
    <s v="SN_047480"/>
    <s v="994189526"/>
    <s v="Mizael"/>
    <s v="Davidson"/>
    <s v="O"/>
    <s v="823770006"/>
    <s v="IGSB"/>
    <s v="P1"/>
    <s v="Tower 2"/>
    <x v="0"/>
    <s v="Kiran Padmakumar"/>
    <s v="Thiago Lucas"/>
    <s v="zb096225"/>
    <d v="2015-02-26T00:00:00"/>
    <m/>
    <s v="Davidson de Oliveira Mizael/Brazil/IBM"/>
    <s v="M"/>
    <s v="BAND6A"/>
    <s v="ADM"/>
    <s v="Davidson.Mizael@sprint.com"/>
    <s v="Mid-Level Production Support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AVRESF709"/>
    <s v="SN_AVRESF"/>
    <s v="994057715"/>
    <s v="Modalavalasa"/>
    <s v="Satish"/>
    <s v="X"/>
    <s v="823801304"/>
    <s v="IGSI"/>
    <s v="P3"/>
    <s v="Tower 2"/>
    <x v="6"/>
    <s v="Asif Islam"/>
    <s v="Udaya Rao"/>
    <s v="jo757126"/>
    <d v="2019-12-23T00:00:00"/>
    <m/>
    <s v="Dunn Pierre Labao/Philippines/IBM"/>
    <s v="H"/>
    <s v="BAND6B"/>
    <s v="ADM"/>
    <s v="Satish.Modalavalasa@sprint.com"/>
    <s v="Mid-Level Application Administrator"/>
    <n v="34"/>
    <n v="3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4"/>
    <n v="34"/>
    <n v="0"/>
    <n v="0"/>
    <s v="No"/>
  </r>
  <r>
    <s v="04786Q709"/>
    <s v="SN_04786Q"/>
    <s v="994157336"/>
    <s v="Modi"/>
    <s v="Jaya"/>
    <s v=""/>
    <s v="823800362"/>
    <s v="IGSI"/>
    <s v="P3"/>
    <s v="Tower 2"/>
    <x v="7"/>
    <s v="Heather Westerfield"/>
    <s v="Muqtar Syed"/>
    <s v="on968329"/>
    <d v="2017-02-21T00:00:00"/>
    <m/>
    <s v="Jaya Modi/India/IBM"/>
    <s v="M"/>
    <s v="BAND7A"/>
    <s v="ADM"/>
    <s v="Jaya.Modi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731C709"/>
    <s v="SN_03731C"/>
    <s v="994290843"/>
    <s v="Modi"/>
    <s v="Neetu"/>
    <s v="X"/>
    <s v="823800712"/>
    <s v="IGSI"/>
    <s v="P1"/>
    <s v="Tower 2"/>
    <x v="2"/>
    <s v="Dale Gentry"/>
    <s v="Lakshmi Radhakrishnakaimal"/>
    <s v="bq461607"/>
    <d v="2017-11-17T00:00:00"/>
    <m/>
    <s v="Neetu Modi/India/IBM"/>
    <s v="H"/>
    <s v="BAND7A"/>
    <s v="ADM"/>
    <s v="Neetu.Modi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4E2709"/>
    <s v="SN_0004E2"/>
    <s v="994778331"/>
    <s v="Moganti"/>
    <s v="Sreeraj"/>
    <s v="X"/>
    <s v="823800939"/>
    <s v="IGSI"/>
    <s v="P3"/>
    <s v="Tower 2"/>
    <x v="5"/>
    <s v="Robert Wulfert"/>
    <s v="Ajay Mukhopadhyay"/>
    <s v="ak767385"/>
    <d v="2018-09-06T00:00:00"/>
    <m/>
    <s v="Sreeraj Moganti/India/IBM"/>
    <s v="M"/>
    <s v="BAND6B"/>
    <s v="ADM"/>
    <s v="Sreeraj.Moganti@sprint.com"/>
    <s v="Mid-Level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001OO709"/>
    <s v="SN_0001OO"/>
    <s v="994788434"/>
    <s v="Mohammed"/>
    <s v="Shaheena Begum"/>
    <s v="X"/>
    <s v="823800951"/>
    <s v="IGSI"/>
    <s v="P3"/>
    <s v="Tower 2"/>
    <x v="5"/>
    <s v="Baseem Sayyed"/>
    <s v="Aniket Vaidya"/>
    <s v="st829501"/>
    <d v="2018-09-19T00:00:00"/>
    <m/>
    <s v="Shaheena Begum Mohammed32/India/IBM"/>
    <s v="L"/>
    <s v="BAND6A"/>
    <s v="ADM"/>
    <s v="ShaheenaBegum.Mohammed@sprint.com"/>
    <s v="Ju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257Y709"/>
    <s v="SN_06257Y"/>
    <s v="994525995"/>
    <s v="Mohan"/>
    <s v="Saranyaa"/>
    <s v="X"/>
    <s v="823801069"/>
    <s v="IGSI"/>
    <s v="P3"/>
    <s v="Tower 2"/>
    <x v="5"/>
    <s v="Robert Wulfert"/>
    <s v="Sajit Sridharan"/>
    <s v="bs833782"/>
    <d v="2019-02-20T00:00:00"/>
    <m/>
    <s v="Saranya M6/India/IBM"/>
    <s v="M"/>
    <s v="BAND6B"/>
    <s v="ADM"/>
    <s v="Saranyaa.Mohan@sprint.com"/>
    <s v="Mid-Level Production Support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026716709"/>
    <s v="SN_026716"/>
    <s v="994616084"/>
    <s v="Mohanan"/>
    <s v="Rinku"/>
    <s v="X"/>
    <s v="823800993"/>
    <s v="IGSI"/>
    <s v="P1"/>
    <s v="Tower 2"/>
    <x v="0"/>
    <s v="Kiran Padmakumar"/>
    <s v="Muqtar Syed"/>
    <s v="vc789372"/>
    <d v="2018-11-12T00:00:00"/>
    <m/>
    <s v="Rinku Mohan/India/IBM"/>
    <s v="H"/>
    <s v="BAND7A"/>
    <s v="ADM"/>
    <s v="Rinku.Mohanan@sprint.com"/>
    <s v="Senior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09974G709"/>
    <s v="SN_09974G"/>
    <s v="994914939"/>
    <s v="Mohapatra"/>
    <s v="Monalisha"/>
    <s v="X"/>
    <s v="823769286"/>
    <s v="IGSI"/>
    <s v="P3"/>
    <s v="Tower 2"/>
    <x v="1"/>
    <s v="Clint Cordry"/>
    <s v="Sunil Brahma"/>
    <s v="yp226844"/>
    <d v="2014-05-14T00:00:00"/>
    <m/>
    <s v="Monalisha Mohapatra/India/IBM"/>
    <s v="M"/>
    <s v="BAND6A"/>
    <s v="ADM"/>
    <s v="Monalisha.Mohapatra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7895631"/>
    <s v="SN_097895"/>
    <s v="999673978"/>
    <s v="Monteiro"/>
    <s v="Carlos"/>
    <s v="A"/>
    <s v="823764802"/>
    <s v="IGSB"/>
    <s v="P3"/>
    <s v="Tower 2"/>
    <x v="4"/>
    <s v="Todd Kadlac"/>
    <s v="Carlos Monteiro"/>
    <s v="cam4802"/>
    <d v="2006-09-25T00:00:00"/>
    <m/>
    <s v="Carlos Alexandre Stetner Monteiro/Brazil/IBM"/>
    <s v="H"/>
    <s v="BAND7B"/>
    <s v="ADM"/>
    <s v="Carlos.A.Monteiro@sprint.com"/>
    <s v="Senior Lead DBA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079389631"/>
    <s v="SN_079389"/>
    <s v="994528673"/>
    <s v="Monteiro"/>
    <s v="Juliano"/>
    <s v="F"/>
    <s v="823767911"/>
    <s v="IGSB"/>
    <s v="P3"/>
    <s v="Tower 2"/>
    <x v="4"/>
    <s v="Todd Kadlac"/>
    <s v="Carlos Monteiro"/>
    <s v="ih058763"/>
    <d v="2011-06-27T00:00:00"/>
    <m/>
    <s v="Juliano Francisco Monteiro/Brazil/IBM"/>
    <s v="H"/>
    <s v="BAND7A"/>
    <s v="ADM"/>
    <s v="Juliano.Monteiro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5005818"/>
    <s v="SN_135005"/>
    <s v="994367277"/>
    <s v="Montellano"/>
    <s v="Jilliane"/>
    <s v="T"/>
    <s v="823800358"/>
    <s v="IGSP"/>
    <s v="P1"/>
    <s v="Tower 2"/>
    <x v="3"/>
    <s v="Randy Schulze"/>
    <s v="Arrian Ordonez"/>
    <s v="ib682076"/>
    <d v="2017-02-16T00:00:00"/>
    <m/>
    <s v="Jilliane T Montellano/Philippines/IBM"/>
    <s v="M"/>
    <s v="BAND6B"/>
    <s v="ADM"/>
    <s v="Jilliane.Montellano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5394818"/>
    <s v="SN_135394"/>
    <s v="994819533"/>
    <s v="Montero"/>
    <s v="Monte Carlo"/>
    <s v=""/>
    <s v="823770145"/>
    <s v="IGSP"/>
    <s v="P3"/>
    <s v="Tower 2"/>
    <x v="5"/>
    <s v="Meredith Leach"/>
    <s v="Lerma Bernal"/>
    <s v="sd987357"/>
    <d v="2015-05-18T00:00:00"/>
    <m/>
    <s v="Monte Carlo B Montero/Philippines/IBM"/>
    <s v="H"/>
    <s v="BAND7A"/>
    <s v="ADM"/>
    <s v="Monte.Monter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9062631"/>
    <s v="SN_039062"/>
    <s v="994691793"/>
    <s v="Moraes"/>
    <s v="Erico"/>
    <s v="F"/>
    <s v="823769400"/>
    <s v="IGSB"/>
    <s v="P3"/>
    <s v="Tower 2"/>
    <x v="4"/>
    <s v="Todd Kadlac"/>
    <s v="Carlos Monteiro"/>
    <s v="iy937524"/>
    <d v="2014-07-14T00:00:00"/>
    <m/>
    <s v="Erico Fernandes de Moraes/Brazil/Contr/IBM"/>
    <s v="H"/>
    <s v="BAND7A"/>
    <s v="ADM"/>
    <s v="Erico.Moraes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91723631"/>
    <s v="SN_091723"/>
    <s v="994262565"/>
    <s v="Moraes"/>
    <s v="Wagner"/>
    <s v="F"/>
    <s v="823800955"/>
    <s v="IGSB"/>
    <s v="P1"/>
    <s v="Tower 2"/>
    <x v="0"/>
    <s v="Kiran Padmakumar"/>
    <s v="Thiago Lucas"/>
    <s v="qt325909"/>
    <d v="2018-09-24T00:00:00"/>
    <m/>
    <s v="Wagner Ferreira de Moraes/Brazil/IBM"/>
    <s v="H"/>
    <s v="BAND7A"/>
    <s v="ADM"/>
    <s v="Wagner.Moraes@sprint.com"/>
    <s v="Senior Develop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P1017T818"/>
    <s v="SN_P1017T"/>
    <s v="994130521"/>
    <s v="Moral"/>
    <s v="Sherika Alysza"/>
    <s v="X."/>
    <s v="823801016"/>
    <s v="IGSP"/>
    <s v="P3"/>
    <s v="Tower 2"/>
    <x v="5"/>
    <s v="Meredith Leach"/>
    <s v="Lerma Bernal"/>
    <s v="qi639122"/>
    <d v="2018-12-17T00:00:00"/>
    <m/>
    <s v="Sherika Alysza Moral/Philippines/IBM"/>
    <s v="L"/>
    <s v="BAND6G"/>
    <s v="ADM"/>
    <s v="Sherika.Moral@sprint.com"/>
    <s v="Junior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1018M818"/>
    <s v="SN_P1018M"/>
    <s v="994160425"/>
    <s v="Morales"/>
    <s v="Joseph Luis"/>
    <s v="X."/>
    <s v="823800476"/>
    <s v="IGSP"/>
    <s v="P3"/>
    <s v="Tower 2"/>
    <x v="6"/>
    <s v="Asif Islam"/>
    <s v="Wilfredo Dizon"/>
    <s v="rj606119"/>
    <d v="2017-05-15T00:00:00"/>
    <m/>
    <s v="Joseph Luis Morales/Philippines/IBM"/>
    <s v="M"/>
    <s v="BAND6B"/>
    <s v="ADM"/>
    <s v="Joseph.Morales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7902631"/>
    <s v="SN_117902"/>
    <s v="994987971"/>
    <s v="Morette"/>
    <s v="Rodrigo"/>
    <s v="X"/>
    <s v="823770389"/>
    <s v="IGSB"/>
    <s v="P3"/>
    <s v="Tower 2"/>
    <x v="3"/>
    <s v="Randy Schulze"/>
    <s v="Roberto Basting"/>
    <s v="oq929590"/>
    <d v="2016-01-04T00:00:00"/>
    <m/>
    <s v="Rodrigo Morette/Brazil/IBM"/>
    <s v="H"/>
    <s v="BAND6A"/>
    <s v="ADM"/>
    <s v="Rodrigo.Morette@sprint.com"/>
    <s v="Senior Production Support"/>
    <n v="35"/>
    <n v="3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5"/>
    <n v="35"/>
    <n v="0"/>
    <n v="0"/>
    <s v="No"/>
  </r>
  <r>
    <s v="AVMC3W709"/>
    <s v="SN_AVMC3W"/>
    <s v="994354831"/>
    <s v="Moulali"/>
    <s v="Shaik"/>
    <s v="X"/>
    <s v="823800608"/>
    <s v="IGSI"/>
    <s v="P3"/>
    <s v="Tower 2"/>
    <x v="4"/>
    <s v="Todd Kadlac"/>
    <s v="Pichaimani Balasubramanian"/>
    <s v="et730554"/>
    <d v="2017-08-21T00:00:00"/>
    <m/>
    <s v="Moulali Shaik 97/India/Contr/IBM"/>
    <s v="M"/>
    <s v="CONT12"/>
    <s v="ADM"/>
    <s v="Shaik.Moulali@sprint.com"/>
    <s v="Mid-Level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5549709"/>
    <s v="SN_095549"/>
    <s v="994262569"/>
    <s v="Mudiganti"/>
    <s v="Keerthi"/>
    <s v=""/>
    <s v="823800434"/>
    <s v="GR-I"/>
    <s v="P1"/>
    <s v="Tower 2"/>
    <x v="0"/>
    <s v="Kiran Padmakumar"/>
    <s v="Muqtar Syed"/>
    <s v="bn180662"/>
    <d v="2017-04-27T00:00:00"/>
    <m/>
    <s v="Keerthi Mudiganti/India/IBM"/>
    <s v="M"/>
    <s v="BAND6B"/>
    <s v="ADM"/>
    <s v="Keerthi.Mudiganti@sprint.com"/>
    <s v="Mid-Level Test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C-P5DG897"/>
    <s v="SN_C-P5DG"/>
    <s v="994901594"/>
    <s v="Mukhi"/>
    <s v="Avinash"/>
    <s v="X"/>
    <s v="823801040"/>
    <s v="SUB"/>
    <s v="SA3"/>
    <s v="Tower 2"/>
    <x v="7"/>
    <s v="Heather Westerfield"/>
    <s v="Heather Westerfield"/>
    <s v="va068109"/>
    <d v="2019-01-14T00:00:00"/>
    <m/>
    <s v="Avinash Mukhi/US/Contr/IBM"/>
    <s v="H"/>
    <s v="CONT14"/>
    <s v="ADM"/>
    <s v="Avinash.Mukhi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348297709"/>
    <s v="SN_348297"/>
    <s v="999734161"/>
    <s v="Mukhopadhyay"/>
    <s v="Ajay"/>
    <s v=""/>
    <s v="823764207"/>
    <s v="IGSI"/>
    <s v="P3"/>
    <s v="Tower 2"/>
    <x v="5"/>
    <s v="Baseem Sayyed"/>
    <s v="Ajay Mukhopadhyay"/>
    <s v="axm4207"/>
    <d v="2005-08-12T00:00:00"/>
    <m/>
    <s v="Ajay Mukhopadhyay/India/IBM"/>
    <s v="H"/>
    <s v="BAND8"/>
    <s v="ADM"/>
    <s v="Ajay.X.Mukhopadhyay@sprint.com"/>
    <s v="Senior Delivery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35510709"/>
    <s v="SN_035510"/>
    <s v="994851053"/>
    <s v="Muninarayanappa"/>
    <s v="Sumithra"/>
    <s v=""/>
    <s v="823800611"/>
    <s v="GR-I"/>
    <s v="P3"/>
    <s v="Tower 2"/>
    <x v="5"/>
    <s v="Robert Wulfert"/>
    <s v="Sajit Sridharan"/>
    <s v="xg415422"/>
    <d v="2017-08-25T00:00:00"/>
    <m/>
    <s v="Sumithra Muninarayanappa/India/IBM"/>
    <s v="H"/>
    <s v="BAND7B"/>
    <s v="ADM"/>
    <s v="Sumithra.Muninarayanappa@sprint.com"/>
    <s v="Senior Delivery Manag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4358V709"/>
    <s v="SN_04358V"/>
    <s v="994467184"/>
    <s v="Muppala"/>
    <s v="Naveen"/>
    <s v="K"/>
    <s v="823800776"/>
    <s v="IGSI"/>
    <s v="P3"/>
    <s v="Tower 2"/>
    <x v="1"/>
    <s v="Clint Cordry"/>
    <s v="Sudheer Ayuthu"/>
    <s v="uy330971"/>
    <d v="2018-02-01T00:00:00"/>
    <m/>
    <s v="Naveen K Muppala/India/IBM"/>
    <s v="H"/>
    <s v="BAND7A"/>
    <s v="ADM"/>
    <s v="Naveen.Muppala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146J709"/>
    <s v="SN_05146J"/>
    <s v="999419680"/>
    <s v="Muraleedharan"/>
    <s v="Bindya"/>
    <s v="X"/>
    <s v="823769934"/>
    <s v="IGSI"/>
    <s v="P3"/>
    <s v="Tower 2"/>
    <x v="2"/>
    <s v="Dale Gentry"/>
    <s v="Lakshmi Radhakrishnakaimal"/>
    <s v="qe756352"/>
    <d v="2015-01-27T00:00:00"/>
    <m/>
    <s v="Bindya Muraleedharan/India/IBM"/>
    <s v="H"/>
    <s v="BAND7A"/>
    <s v="ADM"/>
    <s v="Bindya.Muraleedharan@sprint.com"/>
    <s v="Senior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5209Y709"/>
    <s v="SN_05209Y"/>
    <s v="994867615"/>
    <s v="Muruganandam"/>
    <s v="Mahalakshmi"/>
    <s v="X"/>
    <s v="823800534"/>
    <s v="IGSI"/>
    <s v="P3"/>
    <s v="Tower 2"/>
    <x v="6"/>
    <s v="Asif Islam"/>
    <s v="Udaya Rao"/>
    <s v="dv908630"/>
    <d v="2017-06-28T00:00:00"/>
    <m/>
    <s v="Mahalakshmi M12/India/IBM"/>
    <s v="H"/>
    <s v="BAND7B"/>
    <s v="ADM"/>
    <s v="Mahalakshmi.Muruganandam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423G709"/>
    <s v="SN_08423G"/>
    <s v="994287264"/>
    <s v="Murugesan"/>
    <s v="Karthiga"/>
    <s v="X"/>
    <s v="823801068"/>
    <s v="IGSI"/>
    <s v="P1"/>
    <s v="Tower 2"/>
    <x v="3"/>
    <s v="Randy Schulze"/>
    <s v="Muqtar Syed"/>
    <s v="va519245"/>
    <d v="2019-02-18T00:00:00"/>
    <m/>
    <s v="Karthiga M1/India/IBM"/>
    <s v="H"/>
    <s v="BAND6B"/>
    <s v="ADM"/>
    <s v="Karthiga.Murugesan@sprint.com"/>
    <s v="Senior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102060818"/>
    <s v="SN_102060"/>
    <s v="994249098"/>
    <s v="Mutuc"/>
    <s v="Angela"/>
    <s v=""/>
    <s v="823770238"/>
    <s v="IGSP"/>
    <s v="P3"/>
    <s v="Tower 2"/>
    <x v="6"/>
    <s v="Asif Islam"/>
    <s v="Wilfredo Dizon"/>
    <s v="oy423696"/>
    <d v="2015-06-29T00:00:00"/>
    <m/>
    <s v="Angela E Mutuc/Philippines/IBM"/>
    <s v="H"/>
    <s v="BAND6B"/>
    <s v="ADM"/>
    <s v="Angela.Mutuc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X91875818"/>
    <s v="SN_X91875"/>
    <s v="994225402"/>
    <s v="Mutuc"/>
    <s v="Julynie"/>
    <s v="X"/>
    <s v="823768338"/>
    <s v="IGSP"/>
    <s v="P3"/>
    <s v="Tower 2"/>
    <x v="5"/>
    <s v="Robert Wulfert"/>
    <s v="Hanika Fernandez"/>
    <s v="rb014760"/>
    <d v="2012-06-04T00:00:00"/>
    <m/>
    <s v="Julynie I Mutuc/Philippines/IBM"/>
    <s v="H"/>
    <s v="BAND7A"/>
    <s v="ADM"/>
    <s v="Julynie.Mutuc@sprint.com"/>
    <s v="Senior Tester"/>
    <n v="32"/>
    <n v="40"/>
    <n v="-8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40"/>
    <n v="0"/>
    <n v="-8"/>
    <s v="Yes"/>
  </r>
  <r>
    <s v="027962709"/>
    <s v="SN_027962"/>
    <s v="994371824"/>
    <s v="Mysore"/>
    <s v="Sreevara"/>
    <s v="N"/>
    <s v="823767273"/>
    <s v="IGSI"/>
    <s v="P3"/>
    <s v="Tower 2"/>
    <x v="6"/>
    <s v="Asif Islam"/>
    <s v="Udaya Rao"/>
    <s v="jg797020"/>
    <d v="2010-08-02T00:00:00"/>
    <m/>
    <s v="Sreevara Mysore/India/IBM"/>
    <s v="H"/>
    <s v="BAND7A"/>
    <s v="ADM"/>
    <s v="Sreevara.Mysore@sprint.com"/>
    <s v="Senior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5437J709"/>
    <s v="SN_05437J"/>
    <s v="994432242"/>
    <s v="N C"/>
    <s v="Prathibha"/>
    <s v=""/>
    <s v="823770245"/>
    <s v="IGSI"/>
    <s v="P3"/>
    <s v="Tower 2"/>
    <x v="2"/>
    <s v="Mohan Kaushik"/>
    <s v="Saswat Mishra"/>
    <s v="rc044489"/>
    <d v="2015-06-29T00:00:00"/>
    <m/>
    <s v="Prathibha Nc/India/IBM"/>
    <s v="M"/>
    <s v="BAND6B"/>
    <s v="ADM"/>
    <s v="Prathibha.NC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349F709"/>
    <s v="SN_08349F"/>
    <s v="999419875"/>
    <s v="N K"/>
    <s v="Ramesh Babu"/>
    <s v="X"/>
    <s v="823769786"/>
    <s v="IGSI"/>
    <s v="P3"/>
    <s v="Tower 2"/>
    <x v="2"/>
    <s v="Dale Gentry"/>
    <s v="Lakshmi Radhakrishnakaimal"/>
    <s v="xu066569"/>
    <d v="2014-12-17T00:00:00"/>
    <m/>
    <s v="Ramesh Nk Babu/India/IBM"/>
    <s v="H"/>
    <s v="BAND7B"/>
    <s v="ADM"/>
    <s v="Rameshbabu.Nk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28C2709"/>
    <s v="SN_0128C2"/>
    <s v="994608024"/>
    <s v="Nag"/>
    <s v="Amal"/>
    <s v="X"/>
    <s v="823800276"/>
    <s v="IGSI"/>
    <s v="P1"/>
    <s v="Tower 2"/>
    <x v="0"/>
    <s v="Kiran Padmakumar"/>
    <s v="Muqtar Syed"/>
    <s v="zv972231"/>
    <d v="2016-11-15T00:00:00"/>
    <m/>
    <s v="Amal Nag07/India/IBM"/>
    <s v="H"/>
    <s v="BAND7B"/>
    <s v="ADM"/>
    <s v="Amal.Nag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564U709"/>
    <s v="SN_03564U"/>
    <s v="994393297"/>
    <s v="Nagaragiri"/>
    <s v="Vanipratyusha"/>
    <s v="X"/>
    <s v="823800416"/>
    <s v="IGSI"/>
    <s v="P1"/>
    <s v="Tower 2"/>
    <x v="0"/>
    <s v="Kiran Padmakumar"/>
    <s v="Muqtar Syed"/>
    <s v="tr277397"/>
    <d v="2017-04-10T00:00:00"/>
    <m/>
    <s v="Vani P Nagaragiri/India/IBM"/>
    <s v="H"/>
    <s v="BAND7A"/>
    <s v="ADM"/>
    <s v="Vanipratyusha.Nagaragiri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132R709"/>
    <s v="SN_03132R"/>
    <s v="994710835"/>
    <s v="Naik"/>
    <s v="Ameya"/>
    <s v="V"/>
    <s v="823768424"/>
    <s v="IGSI"/>
    <s v="P1"/>
    <s v="Tower 2"/>
    <x v="2"/>
    <s v="Dale Gentry"/>
    <s v="Lakshmi Radhakrishnakaimal"/>
    <s v="zp210152"/>
    <d v="2012-07-25T00:00:00"/>
    <m/>
    <s v="Ameya Naik/India/IBM"/>
    <s v="H"/>
    <s v="BAND7B"/>
    <s v="ADM"/>
    <s v="Ameya.Naik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311D709"/>
    <s v="SN_09311D"/>
    <s v="994417169"/>
    <s v="Nair"/>
    <s v="Anand"/>
    <s v="R"/>
    <s v="823769215"/>
    <s v="IGSI"/>
    <s v="P1"/>
    <s v="Tower 2"/>
    <x v="0"/>
    <s v="Kiran Padmakumar"/>
    <s v="Muqtar Syed"/>
    <s v="fg360063"/>
    <d v="2014-03-13T00:00:00"/>
    <m/>
    <s v="Anand R Nair/India/IBM"/>
    <s v="M"/>
    <s v="BAND7A"/>
    <s v="ADM"/>
    <s v="Anand.Nair@sprint.com"/>
    <s v="Mid-Level Developer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051947709"/>
    <s v="SN_051947"/>
    <s v="994698665"/>
    <s v="Nair"/>
    <s v="Suresh"/>
    <s v="K"/>
    <s v="823801111"/>
    <s v="IGSI"/>
    <s v="P1"/>
    <s v="Tower 2"/>
    <x v="0"/>
    <s v="Kiran Padmakumar"/>
    <s v="Muqtar Syed"/>
    <s v="tz847017"/>
    <d v="2019-04-24T00:00:00"/>
    <m/>
    <s v="Suresh Kadavath/India/IBM"/>
    <s v="H"/>
    <s v="BAND8"/>
    <s v="ADM"/>
    <s v="Suresh.Nair@sprint.com"/>
    <s v="Senior Delivery Manager"/>
    <n v="67"/>
    <n v="6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7"/>
    <n v="67"/>
    <n v="0"/>
    <n v="0"/>
    <s v="No"/>
  </r>
  <r>
    <s v="09899R709"/>
    <s v="SN_09899R"/>
    <s v="994726605"/>
    <s v="Nallabothula"/>
    <s v="Vani"/>
    <s v="X"/>
    <s v="823800065"/>
    <s v="IGSI"/>
    <s v="P1"/>
    <s v="Tower 2"/>
    <x v="0"/>
    <s v="Kiran Padmakumar"/>
    <s v="Muqtar Syed"/>
    <s v="gc553170"/>
    <d v="2016-06-27T00:00:00"/>
    <m/>
    <s v="Vani N011/India/IBM"/>
    <s v="L"/>
    <s v="BAND6B"/>
    <s v="ADM"/>
    <s v="Vani.Nallabothula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64G9709"/>
    <s v="SN_0564G9"/>
    <s v="994660992"/>
    <s v="Nallam"/>
    <s v="Jaganmohan"/>
    <s v="X"/>
    <s v="823801049"/>
    <s v="IGSI"/>
    <s v="P3"/>
    <s v="Tower 2"/>
    <x v="6"/>
    <s v="Asif Islam"/>
    <s v="Udaya Rao"/>
    <s v="yc739232"/>
    <d v="2019-01-16T00:00:00"/>
    <m/>
    <s v="Jaganmohan Nallam12/India/IBM"/>
    <s v="H"/>
    <s v="BAND6B"/>
    <s v="ADM"/>
    <s v="Jaganmohan.Nallam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896709"/>
    <s v="SN_000896"/>
    <s v="994900722"/>
    <s v="Namasivayam"/>
    <s v="Premkumar"/>
    <s v=""/>
    <s v="823800599"/>
    <s v="GR-I"/>
    <s v="SA3"/>
    <s v="Tower 2"/>
    <x v="2"/>
    <s v="Mohan Kaushik"/>
    <s v="Saswat Mishra"/>
    <s v="my802683"/>
    <d v="2017-08-14T00:00:00"/>
    <m/>
    <s v="Premkumar Namasivayam/India/IBM"/>
    <s v="H"/>
    <s v="BAND7B"/>
    <s v="ADM"/>
    <s v="Premkumar.Namasivayam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69C709"/>
    <s v="SN_00169C"/>
    <s v="994849124"/>
    <s v="Nampally"/>
    <s v="Murali"/>
    <s v="X"/>
    <s v="823768198"/>
    <s v="IGSI"/>
    <s v="P3"/>
    <s v="Tower 2"/>
    <x v="5"/>
    <s v="Baseem Sayyed"/>
    <s v="Ajay Mukhopadhyay"/>
    <s v="mw971764"/>
    <d v="2012-03-01T00:00:00"/>
    <m/>
    <s v="Murali Nampally/India/IBM"/>
    <s v="H"/>
    <s v="BAND7A"/>
    <s v="ADM"/>
    <s v="Murali.Nampally@sprint.com"/>
    <s v="Senior Developer"/>
    <n v="30"/>
    <n v="3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0"/>
    <n v="30"/>
    <n v="0"/>
    <n v="0"/>
    <s v="No"/>
  </r>
  <r>
    <s v="AVLXNX709"/>
    <s v="SN_AVLXNX"/>
    <s v="994204797"/>
    <s v="Nanda"/>
    <s v="Jyoti"/>
    <s v="Prakash"/>
    <s v="823800512"/>
    <s v="IGSI"/>
    <s v="P3"/>
    <s v="Tower 2"/>
    <x v="1"/>
    <s v="Clint Cordry"/>
    <s v="Sunil Brahma"/>
    <s v="az911232"/>
    <d v="2017-06-05T00:00:00"/>
    <m/>
    <s v="Jyoti Prakash Nanda23/India/Contr/IBM"/>
    <s v="M"/>
    <s v="CONT12"/>
    <s v="ADM"/>
    <s v="Jyoti.Nand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814V709"/>
    <s v="SN_04814V"/>
    <s v="994677167"/>
    <s v="Narra"/>
    <s v="Jyothi"/>
    <s v="X"/>
    <s v="823801285"/>
    <s v="IGSI"/>
    <s v="P3"/>
    <s v="Tower 2"/>
    <x v="1"/>
    <s v="Clint Cordry"/>
    <s v="Sudheer Ayuthu"/>
    <s v="ii708064"/>
    <d v="2019-10-29T00:00:00"/>
    <m/>
    <s v="Jyothi Narra/India/IBM"/>
    <s v="M"/>
    <s v="BAND6B"/>
    <s v="ADM"/>
    <s v="Jyothi.Narra@sprint.com"/>
    <s v="Mid-Level Configuration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47468818"/>
    <s v="SN_147468"/>
    <s v="994720932"/>
    <s v="Natividad"/>
    <s v="Mharion"/>
    <s v="R"/>
    <s v="823770161"/>
    <s v="IGSP"/>
    <s v="P1"/>
    <s v="Tower 2"/>
    <x v="3"/>
    <s v="Randy Schulze"/>
    <s v="Arrian Ordonez"/>
    <s v="bc547406"/>
    <d v="2015-05-05T00:00:00"/>
    <m/>
    <s v="Mharion Natividad/Philippines/IBM"/>
    <s v="M"/>
    <s v="BAND6B"/>
    <s v="ADM"/>
    <s v="mharion.natividad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D1541897"/>
    <s v="SN_0D1541"/>
    <s v="994012714"/>
    <s v="Naturman"/>
    <s v="Robyn (Cohen)"/>
    <s v=""/>
    <s v="0000D1541"/>
    <s v="E"/>
    <s v="SA3"/>
    <s v="Tower 2"/>
    <x v="3"/>
    <s v="Greg Toon"/>
    <s v="Greg Toon"/>
    <s v="zd983759"/>
    <d v="2004-09-16T00:00:00"/>
    <m/>
    <s v="Robyn Cohen/Atlanta/IBM"/>
    <s v="M"/>
    <s v="BAND8"/>
    <s v="IVR"/>
    <s v="Robyn.Cohen@sprint.com"/>
    <s v="Mid-Level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996818"/>
    <s v="SN_147996"/>
    <s v="994366752"/>
    <s v="Navarro"/>
    <s v="William"/>
    <s v="I"/>
    <s v="823769495"/>
    <s v="IGSP"/>
    <s v="P3"/>
    <s v="Tower 2"/>
    <x v="4"/>
    <s v="Todd Kadlac"/>
    <s v="William Navarro"/>
    <s v="xp180496"/>
    <d v="2014-09-15T00:00:00"/>
    <m/>
    <s v="William Navarro/Philippines/IBM"/>
    <s v="H"/>
    <s v="BAND7B"/>
    <s v="ADM"/>
    <s v="William.Navarro@sprint.com"/>
    <s v="Senior Delivery Manager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AVM7B7709"/>
    <s v="SN_AVM7B7"/>
    <s v="994694682"/>
    <s v="Navi"/>
    <s v="Vidyashri"/>
    <s v="X"/>
    <s v="823800564"/>
    <s v="IGSI"/>
    <s v="P3"/>
    <s v="Tower 2"/>
    <x v="2"/>
    <s v="Mohan Kaushik"/>
    <s v="Saswat Mishra"/>
    <s v="sf398480"/>
    <d v="2017-07-25T00:00:00"/>
    <m/>
    <s v="Vidyashri Navi03/India/Contr/IBM"/>
    <s v="M"/>
    <s v="CONT12"/>
    <s v="ADM"/>
    <s v="Vidyashri.Navi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046E709"/>
    <s v="SN_03046E"/>
    <s v="994563734"/>
    <s v="Nayak"/>
    <s v="Van"/>
    <s v="D"/>
    <s v="823800982"/>
    <s v="GR-I"/>
    <s v="P1"/>
    <s v="Tower 2"/>
    <x v="3"/>
    <s v="Randy Schulze"/>
    <s v="Muqtar Syed"/>
    <s v="jd997536"/>
    <d v="2018-11-05T00:00:00"/>
    <m/>
    <s v="Van D Nayak1/India/IBM"/>
    <s v="H"/>
    <s v="BAND7B"/>
    <s v="ADM"/>
    <s v="Van.Nayak@sprint.com"/>
    <s v="Senior Project Manager"/>
    <n v="60"/>
    <n v="6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0"/>
    <n v="60"/>
    <n v="0"/>
    <n v="0"/>
    <s v="No"/>
  </r>
  <r>
    <s v="120732631"/>
    <s v="SN_120732"/>
    <s v="994462775"/>
    <s v="Nery"/>
    <s v="Wesley"/>
    <s v=""/>
    <s v="823767551"/>
    <s v="IGSB"/>
    <s v="P3"/>
    <s v="Tower 2"/>
    <x v="1"/>
    <s v="Clint Cordry"/>
    <s v="Marcelo Scarazzatti"/>
    <s v="fi359974"/>
    <d v="2011-01-12T00:00:00"/>
    <m/>
    <s v="Wesley Nery/Brazil/Contr/IBM"/>
    <s v="H"/>
    <s v="BAND6B"/>
    <s v="ADM"/>
    <s v="Wesley.Nery@sprint.com"/>
    <s v="Senior Production Support"/>
    <n v="62"/>
    <n v="6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2"/>
    <n v="62"/>
    <n v="0"/>
    <n v="0"/>
    <s v="No"/>
  </r>
  <r>
    <s v="122530631"/>
    <s v="SN_122530"/>
    <s v="994847657"/>
    <s v="Neto"/>
    <s v="Vicente"/>
    <s v="S"/>
    <s v="823770302"/>
    <s v="IGSB"/>
    <s v="P3"/>
    <s v="Tower 2"/>
    <x v="4"/>
    <s v="Todd Kadlac"/>
    <s v="Carlos Monteiro"/>
    <s v="tp557822"/>
    <d v="2015-08-31T00:00:00"/>
    <m/>
    <s v="Vicente de Souza Neto/Brazil/IBM"/>
    <s v="H"/>
    <s v="BAND6A"/>
    <s v="ADM"/>
    <s v="Vicente.Neto@sprint.com"/>
    <s v="Senior Lead DBA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P10191818"/>
    <s v="SN_P10191"/>
    <s v="994514414"/>
    <s v="Niere"/>
    <s v="Carlo Angelo"/>
    <s v="X."/>
    <s v="823801052"/>
    <s v="IGSP"/>
    <s v="P1"/>
    <s v="Tower 2"/>
    <x v="3"/>
    <s v="Randy Schulze"/>
    <s v="Arrian Ordonez"/>
    <s v="yn461354"/>
    <d v="2019-01-21T00:00:00"/>
    <m/>
    <s v="Carlo Angelo Niere/Philippines/IBM"/>
    <s v="L"/>
    <s v="BAND6A"/>
    <s v="ADM"/>
    <s v="Carlo.Niere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3626631"/>
    <s v="SN_113626"/>
    <s v="994799396"/>
    <s v="Nogueira"/>
    <s v="Lucas"/>
    <s v="C"/>
    <s v="823769689"/>
    <s v="IGSB"/>
    <s v="P3"/>
    <s v="Tower 2"/>
    <x v="6"/>
    <s v="Asif Islam"/>
    <s v="Marcelo Scarazzatti"/>
    <s v="th905835"/>
    <d v="2014-11-10T00:00:00"/>
    <m/>
    <s v="Lucas Nogueira/Brazil/IBM"/>
    <s v="M"/>
    <s v="BAND6A"/>
    <s v="ADM"/>
    <s v="Lucas.Nogueira@sprint.com"/>
    <s v="Mid-Level Configuration Manag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20505631"/>
    <s v="SN_120505"/>
    <s v="994343558"/>
    <s v="Noleto"/>
    <s v="Fernanda"/>
    <s v="AFAZ"/>
    <s v="823768953"/>
    <s v="IGSB"/>
    <s v="P1"/>
    <s v="Tower 2"/>
    <x v="0"/>
    <s v="Kiran Padmakumar"/>
    <s v="Thiago Lucas"/>
    <s v="ec962700"/>
    <d v="2013-09-09T00:00:00"/>
    <m/>
    <s v="Fernanda Afaz Noleto/Brazil/IBM"/>
    <s v="H"/>
    <s v="BAND6B"/>
    <s v="ADM"/>
    <s v="Fernanda.Noleto@sprint.com"/>
    <s v="Senior Test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00AJE709"/>
    <s v="SN_000AJE"/>
    <s v="994456129"/>
    <s v="Noupada"/>
    <s v="Rahul"/>
    <s v="Achary"/>
    <s v="823801116"/>
    <s v="IGSI"/>
    <s v="P3"/>
    <s v="Tower 2"/>
    <x v="1"/>
    <s v="Clint Cordry"/>
    <s v="Sudheer Kurelli"/>
    <s v="ca955049"/>
    <d v="2019-05-06T00:00:00"/>
    <m/>
    <s v="Noupada Achary/India/IBM"/>
    <s v="M"/>
    <s v="BAND7A"/>
    <s v="ADM"/>
    <s v="Rahul.Noupada@sprint.com"/>
    <s v="Mid-Level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27442897"/>
    <s v="SN_427442"/>
    <s v="994360045"/>
    <s v="Nowlin"/>
    <s v="William"/>
    <s v=""/>
    <s v="823800374"/>
    <s v="E"/>
    <s v="SA3"/>
    <s v="Tower 2"/>
    <x v="4"/>
    <s v="Todd Kadlac"/>
    <s v="Todd Kadlac"/>
    <s v="tc702075"/>
    <d v="2017-03-03T00:00:00"/>
    <m/>
    <s v="William Nowlin/Kansas City/IBM"/>
    <s v="H"/>
    <s v="BAND8"/>
    <s v="ADM"/>
    <s v="William.Nowlin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271X709"/>
    <s v="SN_02271X"/>
    <s v="994751700"/>
    <s v="Ns"/>
    <s v="Karthik"/>
    <s v="X"/>
    <s v="823769719"/>
    <s v="IGSI"/>
    <s v="P1"/>
    <s v="Tower 2"/>
    <x v="0"/>
    <s v="Kiran Padmakumar"/>
    <s v="Muqtar Syed"/>
    <s v="rz475560"/>
    <d v="2014-11-18T00:00:00"/>
    <m/>
    <s v="Karthik Ns/India/IBM"/>
    <s v="H"/>
    <s v="BAND6B"/>
    <s v="ADM"/>
    <s v="Karthik.Ns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B4818"/>
    <s v="SN_P100B4"/>
    <s v="994589720"/>
    <s v="Nucom"/>
    <s v="Khatrina Alizon"/>
    <s v="M"/>
    <s v="823800235"/>
    <s v="IGSP"/>
    <s v="P1"/>
    <s v="Tower 2"/>
    <x v="0"/>
    <s v="Kiran Padmakumar"/>
    <s v="Danilo Estoquia"/>
    <s v="pm921348"/>
    <d v="2016-10-18T00:00:00"/>
    <m/>
    <s v="Nucom Khatrina Alizon/Philippines/IBM"/>
    <s v="L"/>
    <s v="BAND6A"/>
    <s v="ADM"/>
    <s v="Khatrinaalizon.Nucom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080818"/>
    <s v="SN_P00080"/>
    <s v="999406453"/>
    <s v="Nulud"/>
    <s v="Jerine"/>
    <s v="M"/>
    <s v="823769907"/>
    <s v="IGSP"/>
    <s v="P3"/>
    <s v="Tower 2"/>
    <x v="1"/>
    <s v="Clint Cordry"/>
    <s v="Wilfredo Dizon"/>
    <s v="xy483964"/>
    <d v="2015-01-16T00:00:00"/>
    <m/>
    <s v="Jerine M Nulud/Philippines/IBM"/>
    <s v="H"/>
    <s v="BAND6B"/>
    <s v="ADM"/>
    <s v="Jerine.Nulud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4184818"/>
    <s v="SN_124184"/>
    <s v="994970518"/>
    <s v="O"/>
    <s v="Jared Christopher"/>
    <s v="A"/>
    <s v="823768594"/>
    <s v="IGSP"/>
    <s v="P1"/>
    <s v="Tower 2"/>
    <x v="3"/>
    <s v="Randy Schulze"/>
    <s v="Arrian Ordonez"/>
    <s v="fr552056"/>
    <d v="2012-12-11T00:00:00"/>
    <m/>
    <s v="Jared Christopher A O/Philippines/IBM"/>
    <s v="M"/>
    <s v="BAND6B"/>
    <s v="ADM"/>
    <s v="Jaredchristopher.O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3765818"/>
    <s v="SN_123765"/>
    <s v="994656264"/>
    <s v="Octavo"/>
    <s v="Joanne"/>
    <s v="M."/>
    <s v="823801243"/>
    <s v="IGSP"/>
    <s v="P3"/>
    <s v="Tower 2"/>
    <x v="6"/>
    <s v="Asif Islam"/>
    <s v="Wilfredo Dizon"/>
    <s v="ch614691"/>
    <d v="2019-09-02T00:00:00"/>
    <m/>
    <s v="Joanne Octavo/Philippines/IBM"/>
    <s v="H"/>
    <s v="BAND7A"/>
    <s v="ADM"/>
    <s v="Joanne.Octavo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9A4822897"/>
    <s v="SN_9A4822"/>
    <s v="994418314"/>
    <s v="Okeefe"/>
    <s v="Gerald"/>
    <s v="V"/>
    <s v="823720036"/>
    <s v="E"/>
    <s v="P1"/>
    <s v="Tower 2"/>
    <x v="2"/>
    <s v="Dale Gentry"/>
    <s v="Dale Gentry"/>
    <s v="fg799008"/>
    <d v="2003-12-28T00:00:00"/>
    <m/>
    <s v="Jerry Okeefe/Kansas City/IBM"/>
    <s v="H"/>
    <s v="BAND8"/>
    <s v="ADM"/>
    <s v="Jerry.Okeefe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3747631"/>
    <s v="SN_123747"/>
    <s v="994629938"/>
    <s v="Oliveira"/>
    <s v="Danilo"/>
    <s v="M"/>
    <s v="823766589"/>
    <s v="IGSB"/>
    <s v="P3"/>
    <s v="Tower 2"/>
    <x v="6"/>
    <s v="Asif Islam"/>
    <s v="Marcelo Scarazzatti"/>
    <s v="er791789"/>
    <d v="2009-06-01T00:00:00"/>
    <m/>
    <s v="Danilo Massaro de Oliveira/Brazil/Contr/IBM"/>
    <s v="H"/>
    <s v="BAND6B"/>
    <s v="ADM"/>
    <s v="Danilo.Oliveira@sprint.com"/>
    <s v="Senior Configuration Manager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079983631"/>
    <s v="SN_079983"/>
    <s v="994218470"/>
    <s v="Oliveira"/>
    <s v="Michael"/>
    <s v="Edward"/>
    <s v="823801193"/>
    <s v="IGSB"/>
    <s v="P3"/>
    <s v="Tower 2"/>
    <x v="4"/>
    <s v="Todd Kadlac"/>
    <s v="Carlos Monteiro"/>
    <s v="lm248896"/>
    <d v="2019-07-04T00:00:00"/>
    <m/>
    <s v="Michael Oliveira1/Brazil/IBM"/>
    <s v="H"/>
    <s v="BAND6B"/>
    <s v="ADM"/>
    <s v="Michael.Edward@sprint.com"/>
    <s v="Senior Lead DBA"/>
    <s v="0"/>
    <n v="41"/>
    <n v="-41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1"/>
    <n v="0"/>
    <n v="-41"/>
    <s v="Yes"/>
  </r>
  <r>
    <s v="079458631"/>
    <s v="SN_079458"/>
    <s v="994947342"/>
    <s v="Oliveira"/>
    <s v="Rafael"/>
    <s v="P"/>
    <s v="823801167"/>
    <s v="IGSB"/>
    <s v="P3"/>
    <s v="Tower 2"/>
    <x v="5"/>
    <s v="Robert Wulfert"/>
    <s v="Roberto Basting"/>
    <s v="zu938351"/>
    <d v="2019-06-11T00:00:00"/>
    <m/>
    <s v="Rafael Paiva de Oliveira/Brazil/IBM"/>
    <s v="H"/>
    <s v="BAND6B"/>
    <s v="ADM"/>
    <s v="Rafael.Oliveir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0742631"/>
    <s v="SN_080742"/>
    <s v="994432427"/>
    <s v="Oliveira"/>
    <s v="Vinicius"/>
    <s v="D"/>
    <s v="823770144"/>
    <s v="IGSB"/>
    <s v="P3"/>
    <s v="Tower 2"/>
    <x v="6"/>
    <s v="Asif Islam"/>
    <s v="Marcos Gialdi"/>
    <s v="pw313223"/>
    <d v="2015-05-18T00:00:00"/>
    <m/>
    <s v="Vinicius Dias Oliveira1/Brazil/IBM"/>
    <s v="H"/>
    <s v="BAND7A"/>
    <s v="ADM"/>
    <s v="Vinicius.Oliveir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I3818"/>
    <s v="SN_P101I3"/>
    <s v="994927303"/>
    <s v="Ona"/>
    <s v="Christian Gerone"/>
    <s v="X."/>
    <s v="823801212"/>
    <s v="IGSP"/>
    <s v="P3"/>
    <s v="Tower 2"/>
    <x v="2"/>
    <s v="Dale Gentry"/>
    <s v="William Navarro"/>
    <s v="iw822517"/>
    <d v="2019-07-22T00:00:00"/>
    <m/>
    <s v="Christian Gerone Ona/Philippines/IBM"/>
    <s v="L"/>
    <s v="BAND6A"/>
    <s v="ADM"/>
    <s v="Christiangerone.Ona@sprint.com"/>
    <s v="Junior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13211818"/>
    <s v="SN_113211"/>
    <s v="994514093"/>
    <s v="Ordonez"/>
    <s v="Arrian"/>
    <s v="FERRIC"/>
    <s v="823768037"/>
    <s v="IGSP"/>
    <s v="P1"/>
    <s v="Tower 2"/>
    <x v="3"/>
    <s v="Randy Schulze"/>
    <s v="Arrian Ordonez"/>
    <s v="md624113"/>
    <d v="2011-09-21T00:00:00"/>
    <m/>
    <s v="Arrian Ferric C Ordonez/Philippines/IBM"/>
    <s v="H"/>
    <s v="BAND7B"/>
    <s v="ADM"/>
    <s v="Arrian.Ordonez@sprint.com"/>
    <s v="Senior Project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13298818"/>
    <s v="SN_113298"/>
    <s v="994069188"/>
    <s v="Ortaleza"/>
    <s v="Melvin Joey"/>
    <s v="X"/>
    <s v="823768087"/>
    <s v="IGSP"/>
    <s v="P3"/>
    <s v="Tower 2"/>
    <x v="4"/>
    <s v="Todd Kadlac"/>
    <s v="William Navarro"/>
    <s v="vk484902"/>
    <d v="2011-11-09T00:00:00"/>
    <m/>
    <s v="Melvin Joey T Ortaleza/Philippines/IBM"/>
    <s v="H"/>
    <s v="BAND7B"/>
    <s v="ADM"/>
    <s v="Melvinjoey.Ortaleza@sprint.com"/>
    <s v="Senior Lead DBA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147693818"/>
    <s v="SN_147693"/>
    <s v="994662081"/>
    <s v="Ortiz"/>
    <s v="Nizza Marie"/>
    <s v="X"/>
    <s v="823769649"/>
    <s v="IGSP"/>
    <s v="P1"/>
    <s v="Tower 2"/>
    <x v="0"/>
    <s v="Kiran Padmakumar"/>
    <s v="Danilo Estoquia"/>
    <s v="tx274586"/>
    <d v="2014-10-20T00:00:00"/>
    <m/>
    <s v="Nizza Marie Ortiz/Philippines/IBM"/>
    <s v="M"/>
    <s v="BAND6B"/>
    <s v="ADM"/>
    <s v="Nizzamarie.Ortiz@sprint.com"/>
    <s v="Mid-Level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09617E709"/>
    <s v="SN_09617E"/>
    <s v="994074801"/>
    <s v="P C"/>
    <s v="Premith"/>
    <s v="X"/>
    <s v="823800484"/>
    <s v="IGSI"/>
    <s v="P1"/>
    <s v="Tower 2"/>
    <x v="0"/>
    <s v="Kiran Padmakumar"/>
    <s v="Muqtar Syed"/>
    <s v="nc240553"/>
    <d v="2017-05-15T00:00:00"/>
    <m/>
    <s v="Premith Pc/India/IBM"/>
    <s v="L"/>
    <s v="BAND6A"/>
    <s v="ADM"/>
    <s v="Premith.Pc@sprint.com"/>
    <s v="Mid-Level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9895H709"/>
    <s v="SN_09895H"/>
    <s v="994012967"/>
    <s v="P"/>
    <s v="Padmavathy"/>
    <s v="X"/>
    <s v="823769259"/>
    <s v="IGSI"/>
    <s v="P3"/>
    <s v="Tower 2"/>
    <x v="2"/>
    <s v="Mohan Kaushik"/>
    <s v="Saswat Mishra"/>
    <s v="uc698924"/>
    <d v="2014-04-23T00:00:00"/>
    <m/>
    <s v="Padmavathy P3/India/IBM"/>
    <s v="M"/>
    <s v="BAND6B"/>
    <s v="ADM"/>
    <s v="Padmavathy.P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JL61709"/>
    <s v="SN_AVJL61"/>
    <s v="994910097"/>
    <s v="P"/>
    <s v="Pavankumar"/>
    <s v="X"/>
    <s v="823769085"/>
    <s v="IGSI"/>
    <s v="P3"/>
    <s v="Tower 2"/>
    <x v="5"/>
    <s v="Meredith Leach"/>
    <s v="Sajit Sridharan"/>
    <s v="pw406464"/>
    <d v="2013-11-25T00:00:00"/>
    <m/>
    <s v="Pavan Kumar Poola 14/India/Contr/IBM"/>
    <s v="H"/>
    <s v="CONT12"/>
    <s v="ADM"/>
    <s v="Pavankumar.P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5H818"/>
    <s v="SN_P1005H"/>
    <s v="994661861"/>
    <s v="Padayao"/>
    <s v="Jestoni"/>
    <s v="A"/>
    <s v="823799926"/>
    <s v="IGSP"/>
    <s v="P3"/>
    <s v="Tower 2"/>
    <x v="3"/>
    <s v="Greg Toon"/>
    <s v="Danilo Estoquia"/>
    <s v="yx258664"/>
    <d v="2016-04-27T00:00:00"/>
    <m/>
    <s v="Jestoni Padayao/Philippines/IBM"/>
    <s v="H"/>
    <s v="BAND7A"/>
    <s v="IVR"/>
    <s v="Jestoni.Padayao@sprint.com"/>
    <s v="Senior Production Suppor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147399818"/>
    <s v="SN_147399"/>
    <s v="994523632"/>
    <s v="Paderon"/>
    <s v="Michael Mark"/>
    <s v="C."/>
    <s v="823800470"/>
    <s v="IGSP"/>
    <s v="P3"/>
    <s v="Tower 2"/>
    <x v="5"/>
    <s v="Robert Wulfert"/>
    <s v="Hanika Fernandez"/>
    <s v="ca105096"/>
    <d v="2017-05-11T00:00:00"/>
    <m/>
    <s v="Michael Mark Paderon/Philippines/IBM"/>
    <s v="M"/>
    <s v="BAND6A"/>
    <s v="ADM"/>
    <s v="Michaelmark.Paderon@sprint.com"/>
    <s v="Mid-Level Production Support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148220818"/>
    <s v="SN_148220"/>
    <s v="994353383"/>
    <s v="Padilla"/>
    <s v="Vernie"/>
    <s v="X"/>
    <s v="823769095"/>
    <s v="IGSP"/>
    <s v="P3"/>
    <s v="Tower 2"/>
    <x v="2"/>
    <s v="Dale Gentry"/>
    <s v="William Navarro"/>
    <s v="xa870161"/>
    <d v="2013-12-02T00:00:00"/>
    <m/>
    <s v="Vernie Padilla/Philippines/IBM"/>
    <s v="H"/>
    <s v="BAND6B"/>
    <s v="ADM"/>
    <s v="Vernie.Padill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09949709"/>
    <s v="SN_109949"/>
    <s v="999651306"/>
    <s v="Padmakumar"/>
    <s v="Kiran"/>
    <s v="Krishnan"/>
    <s v="823765392"/>
    <s v="GR-I"/>
    <s v="P1"/>
    <s v="Tower 2"/>
    <x v="0"/>
    <s v="Kiran Padmakumar"/>
    <s v="Muqtar Syed"/>
    <s v="ki651306"/>
    <d v="2007-06-26T00:00:00"/>
    <m/>
    <s v="Kiran K Padmakumar/India/IBM"/>
    <s v="H"/>
    <s v="BAND8"/>
    <s v="ADM"/>
    <s v="Kirankrishnan.Padmakumar@sprint.com"/>
    <s v="Senior Delivery Manager"/>
    <n v="63"/>
    <n v="6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3"/>
    <n v="63"/>
    <n v="0"/>
    <n v="0"/>
    <s v="No"/>
  </r>
  <r>
    <s v="05266C709"/>
    <s v="SN_05266C"/>
    <s v="994562261"/>
    <s v="Pai"/>
    <s v="Vinay"/>
    <s v="X"/>
    <s v="823767290"/>
    <s v="IGSI"/>
    <s v="P1"/>
    <s v="Tower 2"/>
    <x v="0"/>
    <s v="Kiran Padmakumar"/>
    <s v="Muqtar Syed"/>
    <s v="il930754"/>
    <d v="2010-08-10T00:00:00"/>
    <m/>
    <s v="Vinay N Pai/India/IBM"/>
    <s v="H"/>
    <s v="BAND7B"/>
    <s v="ADM"/>
    <s v="Vinay.Pai@sprint.com"/>
    <s v="Senior Lead Business Analyst"/>
    <n v="60"/>
    <n v="6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0"/>
    <n v="60"/>
    <n v="0"/>
    <n v="0"/>
    <s v="No"/>
  </r>
  <r>
    <s v="000NQM709"/>
    <s v="SN_000NQM"/>
    <s v="994761105"/>
    <s v="Pakkir"/>
    <s v="Mahaboob Basha"/>
    <s v=""/>
    <s v="823770173"/>
    <s v="IGSI"/>
    <s v="P3"/>
    <s v="Tower 2"/>
    <x v="6"/>
    <s v="Asif Islam"/>
    <s v="Udaya Rao"/>
    <s v="hd633230"/>
    <d v="2015-05-27T00:00:00"/>
    <m/>
    <s v="Mahaboob Basha Pakkir/India/IBM"/>
    <s v="H"/>
    <s v="CONT12"/>
    <s v="ADM"/>
    <s v="Mahaboob.Basha@sprint.com"/>
    <s v="Senior Application Administrato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1F818"/>
    <s v="SN_P1011F"/>
    <s v="994105609"/>
    <s v="Palaganas"/>
    <s v="Dianne"/>
    <s v="X."/>
    <s v="823800773"/>
    <s v="IGSP"/>
    <s v="P3"/>
    <s v="Tower 2"/>
    <x v="5"/>
    <s v="Meredith Leach"/>
    <s v="Lerma Bernal"/>
    <s v="ht846792"/>
    <d v="2018-01-30T00:00:00"/>
    <m/>
    <s v="Dianne Palaganas/Philippines/IBM"/>
    <s v="H"/>
    <s v="BAND7A"/>
    <s v="ADM"/>
    <s v="Dianne.Palagana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864C709"/>
    <s v="SN_04864C"/>
    <s v="994175636"/>
    <s v="Palempalli"/>
    <s v="Praveen"/>
    <s v="KUMAR REDDY"/>
    <s v="823769063"/>
    <s v="IGSI"/>
    <s v="P3"/>
    <s v="Tower 2"/>
    <x v="6"/>
    <s v="Asif Islam"/>
    <s v="Udaya Rao"/>
    <s v="ao578416"/>
    <d v="2013-11-12T00:00:00"/>
    <m/>
    <s v="Praveen Kr Palempalli/India/IBM"/>
    <s v="M"/>
    <s v="BAND7A"/>
    <s v="ADM"/>
    <s v="Praveen.Palempalli@sprint.com"/>
    <s v="Mid-Level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24258818"/>
    <s v="SN_124258"/>
    <s v="994792731"/>
    <s v="Paliza"/>
    <s v="Raymond"/>
    <s v="B"/>
    <s v="823768562"/>
    <s v="IGSP"/>
    <s v="P3"/>
    <s v="Tower 2"/>
    <x v="6"/>
    <s v="Asif Islam"/>
    <s v="Wilfredo Dizon"/>
    <s v="hv903310"/>
    <d v="2012-11-05T00:00:00"/>
    <m/>
    <s v="Raymond B Paliza/Philippines/IBM"/>
    <s v="H"/>
    <s v="BAND7A"/>
    <s v="ADM"/>
    <s v="Raymond.Paliz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J4093897"/>
    <s v="SN_4J4093"/>
    <s v="994082103"/>
    <s v="Panda"/>
    <s v="Amit"/>
    <s v="KIRAN"/>
    <s v="823766709"/>
    <s v="GRHI"/>
    <s v="SA3"/>
    <s v="Tower 2"/>
    <x v="2"/>
    <s v="Dale Gentry"/>
    <s v="Lakshmi Radhakrishnakaimal"/>
    <s v="cu845014"/>
    <d v="2009-09-25T00:00:00"/>
    <m/>
    <s v="Amit Panda/US/IBM"/>
    <s v="H"/>
    <s v="BAND7"/>
    <s v="ADM"/>
    <s v="Amit.Panda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48B4709"/>
    <s v="SN_0148B4"/>
    <s v="994628914"/>
    <s v="Pandey"/>
    <s v="Nisha"/>
    <s v="X"/>
    <s v="823800036"/>
    <s v="IGSI"/>
    <s v="P3"/>
    <s v="Tower 2"/>
    <x v="1"/>
    <s v="Clint Cordry"/>
    <s v="Sudheer Kurelli"/>
    <s v="gv152177"/>
    <d v="2016-06-13T00:00:00"/>
    <m/>
    <s v="Nisha Pandey12/India/IBM"/>
    <s v="H"/>
    <s v="BAND7A"/>
    <s v="ADM"/>
    <s v="Nisha.Pandey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286J709"/>
    <s v="SN_01286J"/>
    <s v="994348051"/>
    <s v="Pandey"/>
    <s v="Sweta"/>
    <s v="X"/>
    <s v="823768224"/>
    <s v="GR-I"/>
    <s v="SA3"/>
    <s v="Tower 2"/>
    <x v="2"/>
    <s v="Mohan Kaushik"/>
    <s v="Saswat Mishra"/>
    <s v="xm388593"/>
    <d v="2012-03-19T00:00:00"/>
    <m/>
    <s v="Sweta Pandey/India/IBM"/>
    <s v="H"/>
    <s v="BAND6B"/>
    <s v="ADM"/>
    <s v="Sweta.Pandey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AV818"/>
    <s v="SN_P101AV"/>
    <s v="994915641"/>
    <s v="Panes"/>
    <s v="Kenneth"/>
    <s v="A."/>
    <s v="823801071"/>
    <s v="IGSP"/>
    <s v="P1"/>
    <s v="Tower 2"/>
    <x v="2"/>
    <s v="Dale Gentry"/>
    <s v="William Navarro"/>
    <s v=""/>
    <d v="2019-02-26T00:00:00"/>
    <m/>
    <s v="Kenneth Panes/Philippines/IBM"/>
    <s v="H"/>
    <s v="BAND7A"/>
    <s v="ADM"/>
    <s v="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833818"/>
    <s v="SN_136833"/>
    <s v="994618711"/>
    <s v="Pango"/>
    <s v="Angelo Patrick"/>
    <s v="S."/>
    <s v="823800707"/>
    <s v="IGSP"/>
    <s v="P3"/>
    <s v="Tower 2"/>
    <x v="6"/>
    <s v="Asif Islam"/>
    <s v="Wilfredo Dizon"/>
    <s v="sx881751"/>
    <d v="2017-11-13T00:00:00"/>
    <m/>
    <s v="Angelo Patrick S Pango/Philippines/IBM"/>
    <s v="M"/>
    <s v="BAND6B"/>
    <s v="ADM"/>
    <s v="Angelo.Pango@sprint.com"/>
    <s v="Mid-Level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594C3709"/>
    <s v="SN_0594C3"/>
    <s v="994280887"/>
    <s v="Panigrahi"/>
    <s v="Bailadu"/>
    <s v="X"/>
    <s v="823801058"/>
    <s v="IGSI"/>
    <s v="P3"/>
    <s v="Tower 2"/>
    <x v="6"/>
    <s v="Asif Islam"/>
    <s v="Udaya Rao"/>
    <s v="jz994077"/>
    <d v="2019-02-04T00:00:00"/>
    <m/>
    <s v="Bailadu Panigrahi151/India/IBM"/>
    <s v="M"/>
    <s v="BAND6B"/>
    <s v="ADM"/>
    <s v="Bailadu.Panigrahi@sprint.com"/>
    <s v="Senior Production Support"/>
    <n v="17"/>
    <n v="1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7"/>
    <n v="17"/>
    <n v="0"/>
    <n v="0"/>
    <s v="No"/>
  </r>
  <r>
    <s v="069567631"/>
    <s v="SN_069567"/>
    <s v="994246141"/>
    <s v="Pansan"/>
    <s v="Alexandre"/>
    <s v="X"/>
    <s v="823800824"/>
    <s v="IGSB"/>
    <s v="P3"/>
    <s v="Tower 2"/>
    <x v="2"/>
    <s v="Dale Gentry"/>
    <s v="Kelsen Rodrigues"/>
    <s v="wp820698"/>
    <d v="2018-04-02T00:00:00"/>
    <m/>
    <s v="Alexandre Pansan1/Brazil/IBM"/>
    <s v="M"/>
    <s v="BAND5"/>
    <s v="ADM"/>
    <s v="Alexandre.Pansan@sprint.com"/>
    <s v="Mid-Level Application Administrato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4166Y709"/>
    <s v="SN_04166Y"/>
    <s v="994987925"/>
    <s v="Pant"/>
    <s v="Kanchan"/>
    <s v="X"/>
    <s v="823770074"/>
    <s v="IGSI"/>
    <s v="P3"/>
    <s v="Tower 2"/>
    <x v="2"/>
    <s v="Dale Gentry"/>
    <s v="Lakshmi Radhakrishnakaimal"/>
    <s v="kv575121"/>
    <d v="2015-04-08T00:00:00"/>
    <m/>
    <s v="Kanchan Pant2/India/IBM"/>
    <s v="H"/>
    <s v="BAND7A"/>
    <s v="ADM"/>
    <s v="Kanchan.Pant@sprint.com"/>
    <s v="Senior Develop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147B1709"/>
    <s v="SN_0147B1"/>
    <s v="994804379"/>
    <s v="Papaguppam"/>
    <s v="Hari"/>
    <s v="X"/>
    <s v="823800023"/>
    <s v="IGSI"/>
    <s v="P3"/>
    <s v="Tower 2"/>
    <x v="2"/>
    <s v="Mohan Kaushik"/>
    <s v="Saswat Mishra"/>
    <s v="st141849"/>
    <d v="2016-06-08T00:00:00"/>
    <m/>
    <s v="Hari B Papaguppam/India/IBM"/>
    <s v="H"/>
    <s v="BAND7B"/>
    <s v="ADM"/>
    <s v="Hari.Papaguppam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9C818"/>
    <s v="SN_P1019C"/>
    <s v="994230693"/>
    <s v="Paradero"/>
    <s v="Randy"/>
    <s v="X."/>
    <s v="823800535"/>
    <s v="IGSP"/>
    <s v="P1"/>
    <s v="Tower 2"/>
    <x v="0"/>
    <s v="Kiran Padmakumar"/>
    <s v="Danilo Estoquia"/>
    <s v="fx457795"/>
    <d v="2017-06-30T00:00:00"/>
    <m/>
    <s v="Randy D Paradero/Philippines/IBM"/>
    <s v="H"/>
    <s v="BAND6B"/>
    <s v="ADM"/>
    <s v="Randy.Paradero@sprint.com"/>
    <s v="Senior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009473709"/>
    <s v="SN_009473"/>
    <s v="999684443"/>
    <s v="Paramasivam"/>
    <s v="Bhuvaneswari"/>
    <s v=""/>
    <s v="823764962"/>
    <s v="IGSI"/>
    <s v="P3"/>
    <s v="Tower 2"/>
    <x v="5"/>
    <s v="Meredith Leach"/>
    <s v="Sajit Sridharan"/>
    <s v="bh684443"/>
    <d v="2006-12-18T00:00:00"/>
    <m/>
    <s v="Bhuvaneswari Paramasivam/India/IBM"/>
    <s v="H"/>
    <s v="BAND7A"/>
    <s v="ADM"/>
    <s v="Bhuvaneswari.Paramasivam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382452709"/>
    <s v="SN_382452"/>
    <s v="994535380"/>
    <s v="Parambil"/>
    <s v="Deepak"/>
    <s v="Puthiya"/>
    <s v="823800927"/>
    <s v="GR-I"/>
    <s v="SA3"/>
    <s v="Tower 2"/>
    <x v="2"/>
    <s v="Mohan Kaushik"/>
    <s v="Saswat Mishra"/>
    <s v="cs381083"/>
    <d v="2018-08-27T00:00:00"/>
    <m/>
    <s v="Deepak P Parambil/India/IBM"/>
    <s v="M"/>
    <s v="BAND6B"/>
    <s v="ADM"/>
    <s v="Deepak.Parambil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249J709"/>
    <s v="SN_00249J"/>
    <s v="994195450"/>
    <s v="Parsewar"/>
    <s v="Sumedha"/>
    <s v="X"/>
    <s v="823770381"/>
    <s v="IGSI"/>
    <s v="P1"/>
    <s v="Tower 2"/>
    <x v="0"/>
    <s v="Kiran Padmakumar"/>
    <s v="Muqtar Syed"/>
    <s v="cu016031"/>
    <d v="2015-12-16T00:00:00"/>
    <m/>
    <s v="Sumedha S Parsewar/India/IBM"/>
    <s v="M"/>
    <s v="BAND6B"/>
    <s v="ADM"/>
    <s v="Sumedha.Parsewar@sprint.com"/>
    <s v="Senior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006N5709"/>
    <s v="SN_0006N5"/>
    <s v="994646257"/>
    <s v="Patel"/>
    <s v="Nauka"/>
    <s v="X"/>
    <s v="823800998"/>
    <s v="IGSI"/>
    <s v="P3"/>
    <s v="Tower 2"/>
    <x v="5"/>
    <s v="Sumithra Muninarayanappa"/>
    <s v="Aniket Vaidya"/>
    <s v="ra392380"/>
    <d v="2018-11-19T00:00:00"/>
    <m/>
    <s v="Nauka Patel/India/IBM"/>
    <s v="H"/>
    <s v="BAND6B"/>
    <s v="ADM"/>
    <s v="Nauka.Patel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592Q709"/>
    <s v="SN_04592Q"/>
    <s v="994386850"/>
    <s v="Pathan"/>
    <s v="Sajid"/>
    <s v="N"/>
    <s v="823800285"/>
    <s v="IGSI"/>
    <s v="P3"/>
    <s v="Tower 2"/>
    <x v="5"/>
    <s v="Sumithra Muninarayanappa"/>
    <s v="Aniket Vaidya"/>
    <s v="uo585669"/>
    <d v="2016-11-23T00:00:00"/>
    <m/>
    <s v="Sajid Pathan/India/IBM"/>
    <s v="H"/>
    <s v="BAND7A"/>
    <s v="ADM"/>
    <s v="Sajid.Path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JCR0709"/>
    <s v="SN_AVJCR0"/>
    <s v="994783366"/>
    <s v="Patil"/>
    <s v="Abhinandan"/>
    <s v="ASHOK"/>
    <s v="823770298"/>
    <s v="IGSI"/>
    <s v="P3"/>
    <s v="Tower 2"/>
    <x v="6"/>
    <s v="Asif Islam"/>
    <s v="Udaya Rao"/>
    <s v="jq400551"/>
    <d v="2015-08-20T00:00:00"/>
    <m/>
    <s v="Abhinandan Patil5/India/Contr/IBM"/>
    <s v="H"/>
    <s v="CONT20"/>
    <s v="ADM"/>
    <s v="Abhinandan.Patil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125E709"/>
    <s v="SN_00125E"/>
    <s v="994487662"/>
    <s v="Patil"/>
    <s v="Saket"/>
    <s v="S"/>
    <s v="823768118"/>
    <s v="GR-I"/>
    <s v="SA3"/>
    <s v="Tower 2"/>
    <x v="1"/>
    <s v="Clint Cordry"/>
    <s v="Sunil Brahma"/>
    <s v="uo796942"/>
    <d v="2011-12-05T00:00:00"/>
    <m/>
    <s v="Saket S Patil/India/IBM"/>
    <s v="H"/>
    <s v="BAND6B"/>
    <s v="ADM"/>
    <s v="Saket.Patil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02RA709"/>
    <s v="SN_0002RA"/>
    <s v="994597800"/>
    <s v="Patil"/>
    <s v="Vijayalakshmi"/>
    <s v="Shekharagouda"/>
    <s v="823799967"/>
    <s v="IGSI"/>
    <s v="P1"/>
    <s v="Tower 2"/>
    <x v="0"/>
    <s v="Kiran Padmakumar"/>
    <s v="Muqtar Syed"/>
    <s v="tl201786"/>
    <d v="2016-05-17T00:00:00"/>
    <m/>
    <s v="Vijayalakshmi Patil/India/IBM"/>
    <s v="L"/>
    <s v="BAND6A"/>
    <s v="ADM"/>
    <s v="Vijayalakshmi.Patil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DETS709"/>
    <s v="SN_AVDETS"/>
    <s v="994754220"/>
    <s v="Patiyam"/>
    <s v="Naveen"/>
    <s v="X"/>
    <s v="823768329"/>
    <s v="IGSI"/>
    <s v="P3"/>
    <s v="Tower 2"/>
    <x v="4"/>
    <s v="Todd Kadlac"/>
    <s v="Pichaimani Balasubramanian"/>
    <s v="ru159250"/>
    <d v="2012-05-28T00:00:00"/>
    <m/>
    <s v="Naveen 999/India/Contr/IBM"/>
    <s v="H"/>
    <s v="CONT12"/>
    <s v="ADM"/>
    <s v="Naveen.Patiyam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249Y709"/>
    <s v="SN_06249Y"/>
    <s v="994394336"/>
    <s v="Patlolla"/>
    <s v="Srikanth"/>
    <s v="Reddy"/>
    <s v="823799963"/>
    <s v="IGSI"/>
    <s v="P3"/>
    <s v="Tower 2"/>
    <x v="5"/>
    <s v="Robert Wulfert"/>
    <s v="Ajay Mukhopadhyay"/>
    <s v="al115624"/>
    <d v="2016-05-16T00:00:00"/>
    <m/>
    <s v="Srikanth Patlolla64/India/IBM"/>
    <s v="H"/>
    <s v="BAND7A"/>
    <s v="ADM"/>
    <s v="Srikanth.Patloala@sprint.com"/>
    <s v="Mid-Level Technical Lead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59814709"/>
    <s v="SN_059814"/>
    <s v="994717183"/>
    <s v="Patojoshi"/>
    <s v="Monalisa"/>
    <s v="Sudhir"/>
    <s v="823800643"/>
    <s v="IGSI"/>
    <s v="P3"/>
    <s v="Tower 2"/>
    <x v="4"/>
    <s v="Todd Kadlac"/>
    <s v="Pichaimani Balasubramanian"/>
    <s v="gh657940"/>
    <d v="2017-09-25T00:00:00"/>
    <m/>
    <s v="Monalisa S Patojoshi/India/IBM"/>
    <s v="H"/>
    <s v="BAND7A"/>
    <s v="ADM"/>
    <s v="Monalisa.Patojoshi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276E709"/>
    <s v="SN_06276E"/>
    <s v="994324063"/>
    <s v="Patro"/>
    <s v="Rosalin"/>
    <s v="X"/>
    <s v="823800814"/>
    <s v="IGSI"/>
    <s v="P1"/>
    <s v="Tower 2"/>
    <x v="0"/>
    <s v="Kiran Padmakumar"/>
    <s v="Muqtar Syed"/>
    <s v="hg520741"/>
    <d v="2018-03-19T00:00:00"/>
    <m/>
    <s v="Rosalin Patro/India/IBM"/>
    <s v="H"/>
    <s v="BAND7A"/>
    <s v="ADM"/>
    <s v="Rosalin.Patro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J4038897"/>
    <s v="SN_4J4038"/>
    <s v="994586691"/>
    <s v="Paturi"/>
    <s v="Venkateswara"/>
    <s v="X"/>
    <s v="823768584"/>
    <s v="GRHI"/>
    <s v="P1"/>
    <s v="Tower 2"/>
    <x v="0"/>
    <s v="Kiran Padmakumar"/>
    <s v="Muqtar Syed"/>
    <s v="ic320732"/>
    <d v="2012-12-03T00:00:00"/>
    <m/>
    <s v="Venkateswara Paturi/US/IBM"/>
    <s v="H"/>
    <s v="BAND6"/>
    <s v="ADM"/>
    <s v="Venkateswara.Paturi@sprint.com"/>
    <s v="Senior Technical Lead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4564709"/>
    <s v="SN_094564"/>
    <s v="994637316"/>
    <s v="Paul"/>
    <s v="Sandip"/>
    <s v=""/>
    <s v="823800859"/>
    <s v="GR-I"/>
    <s v="P1"/>
    <s v="Tower 2"/>
    <x v="0"/>
    <s v="Kiran Padmakumar"/>
    <s v="Muqtar Syed"/>
    <s v="xq889074"/>
    <d v="2018-05-09T00:00:00"/>
    <m/>
    <s v="Sandip Paul1/India/IBM"/>
    <s v="H"/>
    <s v="BAND7B"/>
    <s v="ADM"/>
    <s v="Sandip.Paul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7660631"/>
    <s v="SN_057660"/>
    <s v="994532314"/>
    <s v="Paula"/>
    <s v="Jose"/>
    <s v="R"/>
    <s v="823800626"/>
    <s v="IGSB"/>
    <s v="P1"/>
    <s v="Tower 2"/>
    <x v="3"/>
    <s v="Randy Schulze"/>
    <s v="Roberto Basting"/>
    <s v="tn500708"/>
    <d v="2017-09-06T00:00:00"/>
    <m/>
    <s v="Jose Fabio Rodrigues/Brazil/IBM"/>
    <s v="H"/>
    <s v="BAND6A"/>
    <s v="ADM"/>
    <s v="Jose.Paula@sprint.com"/>
    <s v="Senior Production Support"/>
    <n v="16"/>
    <n v="1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6"/>
    <n v="16"/>
    <n v="0"/>
    <n v="0"/>
    <s v="No"/>
  </r>
  <r>
    <s v="07619C709"/>
    <s v="SN_07619C"/>
    <s v="994915251"/>
    <s v="Paulose"/>
    <s v="Jilmon"/>
    <s v="X"/>
    <s v="823799864"/>
    <s v="GR-I"/>
    <s v="SA3"/>
    <s v="Tower 2"/>
    <x v="2"/>
    <s v="Mohan Kaushik"/>
    <s v="Saswat Mishra"/>
    <s v="pw221489"/>
    <d v="2016-02-02T00:00:00"/>
    <m/>
    <s v="Jilmon Paulose1/India/IBM"/>
    <s v="H"/>
    <s v="BAND7A"/>
    <s v="ADM"/>
    <s v="Jilmon.Paulose@sprint.com"/>
    <s v="Senior Lead DBA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9295631"/>
    <s v="SN_079295"/>
    <s v="994939397"/>
    <s v="Pavanelli"/>
    <s v="Vitor"/>
    <s v="H"/>
    <s v="823801144"/>
    <s v="IGSB"/>
    <s v="P3"/>
    <s v="Tower 2"/>
    <x v="7"/>
    <s v="Heather Westerfield"/>
    <s v="Thiago Lucas"/>
    <s v="fd725351"/>
    <d v="2019-06-04T00:00:00"/>
    <m/>
    <s v="Vitor Pavanelli/Brazil/IBM"/>
    <s v="H"/>
    <s v="BAND7A"/>
    <s v="ADM"/>
    <s v="Vitor.Pavanelli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705P709"/>
    <s v="SN_01705P"/>
    <s v="994019615"/>
    <s v="Pedavalli"/>
    <s v="Ashok"/>
    <s v="X"/>
    <s v="823801313"/>
    <s v="IGSI"/>
    <s v="P3"/>
    <s v="Tower 2"/>
    <x v="6"/>
    <s v="Asif Islam"/>
    <s v="Udaya Rao"/>
    <s v="mt182019"/>
    <d v="2020-01-06T00:00:00"/>
    <m/>
    <s v="Ashok Pedavalli/India/IBM"/>
    <s v="H"/>
    <s v="BAND7A"/>
    <s v="ADM"/>
    <s v="Ashok.Pedavalli@sprint.com"/>
    <s v="Senior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593145709"/>
    <s v="SN_593145"/>
    <s v="994080640"/>
    <s v="Pedgaonkar"/>
    <s v="Ashish"/>
    <s v="X"/>
    <s v="823799893"/>
    <s v="IGSI"/>
    <s v="P3"/>
    <s v="Tower 2"/>
    <x v="2"/>
    <s v="Dale Gentry"/>
    <s v="Lakshmi Radhakrishnakaimal"/>
    <s v="mj290122"/>
    <d v="2016-03-10T00:00:00"/>
    <m/>
    <s v="Ashish A Pedgaonkar/India/IBM"/>
    <s v="H"/>
    <s v="BAND7A"/>
    <s v="ADM"/>
    <s v="Ashish.Pedgaonkar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P101K3818"/>
    <s v="SN_P101K3"/>
    <s v="994013345"/>
    <s v="Pedida"/>
    <s v="Nino Paquito Jr"/>
    <s v="X."/>
    <s v="823801261"/>
    <s v="IGSP"/>
    <s v="P3"/>
    <s v="Tower 2"/>
    <x v="2"/>
    <s v="Dale Gentry"/>
    <s v="William Navarro"/>
    <s v="px383154"/>
    <d v="2019-09-30T00:00:00"/>
    <m/>
    <s v="Nino Paquito Pedida Jr/Philippines/IBM"/>
    <s v="H"/>
    <s v="BAND7A"/>
    <s v="ADM"/>
    <s v="Ninopaquito.Pedid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794631"/>
    <s v="SN_117794"/>
    <s v="994513216"/>
    <s v="Pedroni"/>
    <s v="Henrique"/>
    <s v=""/>
    <s v="823765959"/>
    <s v="IGSB"/>
    <s v="P3"/>
    <s v="Tower 2"/>
    <x v="6"/>
    <s v="Asif Islam"/>
    <s v="Marcelo Scarazzatti"/>
    <s v="hw392907"/>
    <d v="2008-06-02T00:00:00"/>
    <m/>
    <s v="Henrique Pedroni Neto/Brazil/IBM"/>
    <s v="H"/>
    <s v="BAND7B"/>
    <s v="ADM"/>
    <s v="Henrique.Pedroni@sprint.com"/>
    <s v="Se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P100A0818"/>
    <s v="SN_P100A0"/>
    <s v="994484370"/>
    <s v="Pena"/>
    <s v="Michael Joshua"/>
    <s v="A"/>
    <s v="823800210"/>
    <s v="IGSP"/>
    <s v="P1"/>
    <s v="Tower 2"/>
    <x v="3"/>
    <s v="Randy Schulze"/>
    <s v="Arrian Ordonez"/>
    <s v="mz062307"/>
    <d v="2016-10-10T00:00:00"/>
    <m/>
    <s v="Michael Joshua Pena/Philippines/IBM"/>
    <s v="L"/>
    <s v="BAND6A"/>
    <s v="ADM"/>
    <s v="Michaeljoshua.Pena@sprint.com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937X709"/>
    <s v="SN_06937X"/>
    <s v="994905137"/>
    <s v="Peram"/>
    <s v="Aparna"/>
    <s v="X"/>
    <s v="823799971"/>
    <s v="IGSI"/>
    <s v="P3"/>
    <s v="Tower 2"/>
    <x v="2"/>
    <s v="Mohan Kaushik"/>
    <s v="Saswat Mishra"/>
    <s v="ej440022"/>
    <d v="2016-05-17T00:00:00"/>
    <m/>
    <s v="Aparna Peram25/India/IBM"/>
    <s v="L"/>
    <s v="BAND6A"/>
    <s v="ADM"/>
    <s v="Aparna.Peram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3099631"/>
    <s v="SN_093099"/>
    <s v="994742189"/>
    <s v="Pereira"/>
    <s v="Fabiano"/>
    <s v="H"/>
    <s v="823800226"/>
    <s v="IGSB"/>
    <s v="P1"/>
    <s v="Tower 2"/>
    <x v="0"/>
    <s v="Kiran Padmakumar"/>
    <s v="Thiago Lucas"/>
    <s v="wv859351"/>
    <d v="2016-10-10T00:00:00"/>
    <m/>
    <s v="Fabiano Henrique Pereira/Brazil/IBM"/>
    <s v="H"/>
    <s v="BAND7B"/>
    <s v="ADM"/>
    <s v="Fabiano.Pereir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HKRK631"/>
    <s v="SN_LVHKRK"/>
    <s v="994678609"/>
    <s v="Pereira"/>
    <s v="Fernando"/>
    <s v="M"/>
    <s v="823770026"/>
    <s v="IGSB"/>
    <s v="P3"/>
    <s v="Tower 2"/>
    <x v="4"/>
    <s v="Todd Kadlac"/>
    <s v="Carlos Monteiro"/>
    <s v="hb157774"/>
    <d v="2015-03-09T00:00:00"/>
    <m/>
    <s v="Fernando M Pereira/Brazil/Contr/IBM"/>
    <s v="H"/>
    <s v="CONT02"/>
    <s v="ADM"/>
    <s v="Fernando.Pereira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9901J709"/>
    <s v="SN_09901J"/>
    <s v="994322864"/>
    <s v="Pereira"/>
    <s v="Lavita"/>
    <s v="EDNA"/>
    <s v="823769329"/>
    <s v="IGSI"/>
    <s v="P3"/>
    <s v="Tower 2"/>
    <x v="5"/>
    <s v="Baseem Sayyed"/>
    <s v="Ajay Mukhopadhyay"/>
    <s v="di968792"/>
    <d v="2014-06-02T00:00:00"/>
    <m/>
    <s v="Lavita E Pereira/India/IBM"/>
    <s v="M"/>
    <s v="BAND6A"/>
    <s v="ADM"/>
    <s v="Lavita.Pereira@sprint.com"/>
    <s v="Mid-Level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58068631"/>
    <s v="SN_058068"/>
    <s v="994188105"/>
    <s v="Pereira"/>
    <s v="Victor"/>
    <s v="A"/>
    <s v="823800636"/>
    <s v="IGSB"/>
    <s v="P3"/>
    <s v="Tower 2"/>
    <x v="4"/>
    <s v="Todd Kadlac"/>
    <s v="Carlos Monteiro"/>
    <s v="fc522219"/>
    <d v="2017-09-12T00:00:00"/>
    <m/>
    <s v="Victor Morais/Brazil/IBM"/>
    <s v="H"/>
    <s v="BAND6A"/>
    <s v="ADM"/>
    <s v="Victor.Pereira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7736D781"/>
    <s v="SN_07736D"/>
    <s v="994099385"/>
    <s v="Perez"/>
    <s v="Luis"/>
    <s v="C"/>
    <s v="823801070"/>
    <s v="IGSM"/>
    <s v="P3"/>
    <s v="Tower 2"/>
    <x v="5"/>
    <s v="Meredith Leach"/>
    <s v="Norma Elizabeth Palomino Zavala"/>
    <s v="nx385782"/>
    <d v="2019-02-21T00:00:00"/>
    <m/>
    <s v="LUIS CARDENAS/Mexico/IBM"/>
    <s v="H"/>
    <s v="BAND7A"/>
    <s v="ADM"/>
    <s v="Luis.Perez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4162W709"/>
    <s v="SN_04162W"/>
    <s v="994420861"/>
    <s v="Peri"/>
    <s v="Sujata"/>
    <s v="X"/>
    <s v="823800410"/>
    <s v="IGSI"/>
    <s v="P1"/>
    <s v="Tower 2"/>
    <x v="0"/>
    <s v="Kiran Padmakumar"/>
    <s v="Muqtar Syed"/>
    <s v="ox415449"/>
    <d v="2017-04-03T00:00:00"/>
    <m/>
    <s v="Sujata Peri/India/IBM"/>
    <s v="H"/>
    <s v="BAND7A"/>
    <s v="ADM"/>
    <s v="Sujata.Peri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02019818"/>
    <s v="SN_102019"/>
    <s v="994731969"/>
    <s v="Perocho"/>
    <s v="Oscar"/>
    <s v="Palmes"/>
    <s v="823800663"/>
    <s v="IGSP"/>
    <s v="P3"/>
    <s v="Tower 2"/>
    <x v="6"/>
    <s v="Asif Islam"/>
    <s v="Wilfredo Dizon"/>
    <s v=""/>
    <d v="2017-10-09T00:00:00"/>
    <m/>
    <s v="Oscar Jr.P Perocho/Philippines/IBM"/>
    <s v="H"/>
    <s v="BAND8"/>
    <s v="ADM"/>
    <s v="Oscar.Perocho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0496631"/>
    <s v="SN_120496"/>
    <s v="994802649"/>
    <s v="Perri"/>
    <s v="Carlos"/>
    <s v="S"/>
    <s v="823767919"/>
    <s v="IGSB"/>
    <s v="P3"/>
    <s v="Tower 2"/>
    <x v="6"/>
    <s v="Asif Islam"/>
    <s v="Marcos Gialdi"/>
    <s v="oo358286"/>
    <d v="2011-07-04T00:00:00"/>
    <m/>
    <s v="Carlos Renato de Souza Perri/Brazil/IBM"/>
    <s v="H"/>
    <s v="BAND6B"/>
    <s v="ADM"/>
    <s v="Carlos.Perri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56C6709"/>
    <s v="SN_0656C6"/>
    <s v="994011846"/>
    <s v="Perumalsamy"/>
    <s v="Subhakaran"/>
    <s v="X"/>
    <s v="823801259"/>
    <s v="IGSI"/>
    <s v="P3"/>
    <s v="Tower 2"/>
    <x v="5"/>
    <s v="Baseem Sayyed"/>
    <s v="Ajay Mukhopadhyay"/>
    <s v="nu598830"/>
    <d v="2019-09-19T00:00:00"/>
    <m/>
    <s v="Subhakaran P34/India/IBM"/>
    <s v="L"/>
    <s v="BAND6A"/>
    <s v="ADM"/>
    <s v="Subhakaran.Perumalsamy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818Q709"/>
    <s v="SN_07818Q"/>
    <s v="994188151"/>
    <s v="Pervela"/>
    <s v="Phani Pramod"/>
    <s v="X"/>
    <s v="823801118"/>
    <s v="IGSI"/>
    <s v="P3"/>
    <s v="Tower 2"/>
    <x v="1"/>
    <s v="Clint Cordry"/>
    <s v="Sudheer Kurelli"/>
    <s v="iw402284"/>
    <d v="2019-05-07T00:00:00"/>
    <m/>
    <s v="Phani P Pervela/India/IBM"/>
    <s v="H"/>
    <s v="BAND6A"/>
    <s v="ADM"/>
    <s v="Phanipramod.Pervela@sprint.com"/>
    <s v="Mid-Level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359D709"/>
    <s v="SN_00359D"/>
    <s v="994735947"/>
    <s v="Pi"/>
    <s v="Bastin"/>
    <s v="X"/>
    <s v="823766562"/>
    <s v="IGSI"/>
    <s v="P3"/>
    <s v="Tower 2"/>
    <x v="4"/>
    <s v="Todd Kadlac"/>
    <s v="Pichaimani Balasubramanian"/>
    <s v="pu826085"/>
    <d v="2009-04-27T00:00:00"/>
    <m/>
    <s v="Bastin Pi1/India/IBM"/>
    <s v="H"/>
    <s v="BAND7A"/>
    <s v="ADM"/>
    <s v="Bastin.Pi@sprint.com"/>
    <s v="Senior Lead DBA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5789J709"/>
    <s v="SN_05789J"/>
    <s v="994687755"/>
    <s v="Pilakka Kanthakkil"/>
    <s v="Sujith"/>
    <s v="X"/>
    <s v="823800936"/>
    <s v="IGSI"/>
    <s v="P1"/>
    <s v="Tower 2"/>
    <x v="0"/>
    <s v="Kiran Padmakumar"/>
    <s v="Muqtar Syed"/>
    <s v="mj453199"/>
    <d v="2018-09-03T00:00:00"/>
    <m/>
    <s v="Sujith P Kanthakkil/India/IBM"/>
    <s v="H"/>
    <s v="BAND7A"/>
    <s v="ADM"/>
    <s v="Sujith.PilakkaKanthakkil@sprint.com"/>
    <s v="Senior Test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P1019B818"/>
    <s v="SN_P1019B"/>
    <s v="994144329"/>
    <s v="Pillas"/>
    <s v="Cyd Eleiyzza Marie"/>
    <s v="X."/>
    <s v="823800532"/>
    <s v="IGSP"/>
    <s v="P1"/>
    <s v="Tower 2"/>
    <x v="0"/>
    <s v="Kiran Padmakumar"/>
    <s v="Danilo Estoquia"/>
    <s v="fz047119"/>
    <d v="2017-06-27T00:00:00"/>
    <m/>
    <s v="Cyd Eleiyzza Marie Pillas/Philippines/IBM"/>
    <s v="M"/>
    <s v="BAND6B"/>
    <s v="ADM"/>
    <s v="Cydeleiyzza.Pillas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3446631"/>
    <s v="SN_033446"/>
    <s v="994480055"/>
    <s v="Pimentel"/>
    <s v="Alexandre"/>
    <s v="P"/>
    <s v="823800261"/>
    <s v="IGSB"/>
    <s v="P3"/>
    <s v="Tower 2"/>
    <x v="4"/>
    <s v="Todd Kadlac"/>
    <s v="Carlos Monteiro"/>
    <s v="su330981"/>
    <d v="2016-11-08T00:00:00"/>
    <m/>
    <s v="Alexandre Passos Pimentel/Brazil/IBM"/>
    <s v="H"/>
    <s v="BAND6B"/>
    <s v="ADM"/>
    <s v="Alexandre.Pimentel@sprint.com"/>
    <s v="Senior Lead DBA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P00086818"/>
    <s v="SN_P00086"/>
    <s v="994891807"/>
    <s v="Pimentel"/>
    <s v="Alfredo"/>
    <s v="B"/>
    <s v="823800288"/>
    <s v="IGSP"/>
    <s v="P3"/>
    <s v="Tower 2"/>
    <x v="3"/>
    <s v="Greg Toon"/>
    <s v="Danilo Estoquia"/>
    <s v="ah638675"/>
    <d v="2016-11-21T00:00:00"/>
    <m/>
    <s v="Alfredo Pimentel/Philippines/IBM"/>
    <s v="H"/>
    <s v="BAND7B"/>
    <s v="IVR"/>
    <s v="Alfredo.Pimentel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952818"/>
    <s v="SN_C18952"/>
    <s v="994637717"/>
    <s v="Pimentel"/>
    <s v="Edward"/>
    <s v="S."/>
    <s v="823801279"/>
    <s v="IGSP"/>
    <s v="P3"/>
    <s v="Tower 2"/>
    <x v="5"/>
    <s v="Robert Wulfert"/>
    <s v="Hanika Fernandez"/>
    <s v="kx602806"/>
    <d v="2019-10-28T00:00:00"/>
    <m/>
    <s v="Edward Pimentel/Philippines/Contr/IBM"/>
    <s v="M"/>
    <s v="CONT12"/>
    <s v="ADM"/>
    <s v="Edward.Pimentel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553818"/>
    <s v="SN_136553"/>
    <s v="994039331"/>
    <s v="Pingol"/>
    <s v="Ruffa"/>
    <s v="B"/>
    <s v="823769673"/>
    <s v="IGSP"/>
    <s v="P3"/>
    <s v="Tower 2"/>
    <x v="6"/>
    <s v="Asif Islam"/>
    <s v="Wilfredo Dizon"/>
    <s v="kc703867"/>
    <d v="2014-10-27T00:00:00"/>
    <m/>
    <s v="Ruffa B Pingol/Philippines/IBM"/>
    <s v="H"/>
    <s v="BAND6B"/>
    <s v="ADM"/>
    <s v="Ruffa.Pingol@sprint.com"/>
    <s v="Senior Developer"/>
    <n v="41.5"/>
    <n v="41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.5"/>
    <n v="41.5"/>
    <n v="0"/>
    <n v="0"/>
    <s v="No"/>
  </r>
  <r>
    <s v="114983631"/>
    <s v="SN_114983"/>
    <s v="994023924"/>
    <s v="Pinheiro"/>
    <s v="Edson"/>
    <s v="R"/>
    <s v="823766365"/>
    <s v="IGSB"/>
    <s v="P3"/>
    <s v="Tower 2"/>
    <x v="5"/>
    <s v="Robert Wulfert"/>
    <s v="Roberto Basting"/>
    <s v="rf831493"/>
    <d v="2009-03-16T00:00:00"/>
    <m/>
    <s v="Edson Roberto Pinheiro Junior/Brazil/IBM"/>
    <s v="H"/>
    <s v="BAND7A"/>
    <s v="ADM"/>
    <s v="Edson.Pinheiro@sprint.com"/>
    <s v="Senior Application Administrato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912F709"/>
    <s v="SN_09912F"/>
    <s v="994750580"/>
    <s v="Pinjala"/>
    <s v="Murali"/>
    <s v="RAMESH"/>
    <s v="823769216"/>
    <s v="IGSI"/>
    <s v="P3"/>
    <s v="Tower 2"/>
    <x v="4"/>
    <s v="Todd Kadlac"/>
    <s v="Aniket Vaidya"/>
    <s v="ca626855"/>
    <d v="2014-03-12T00:00:00"/>
    <m/>
    <s v="Murali Pinjala/India/IBM"/>
    <s v="H"/>
    <s v="BAND7A"/>
    <s v="ADM"/>
    <s v="Murali.Pinjala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4783P709"/>
    <s v="SN_04783P"/>
    <s v="994408435"/>
    <s v="Pinnamareddy"/>
    <s v="Anusha"/>
    <s v="M"/>
    <s v="823799947"/>
    <s v="IGSI"/>
    <s v="P1"/>
    <s v="Tower 2"/>
    <x v="3"/>
    <s v="Randy Schulze"/>
    <s v="Muqtar Syed"/>
    <s v="cb275448"/>
    <d v="2016-05-06T00:00:00"/>
    <m/>
    <s v="Anusha P1/India/IBM"/>
    <s v="M"/>
    <s v="BAND7A"/>
    <s v="ADM"/>
    <s v="Anusha.Pinnamareddy@sprint.com"/>
    <s v="Senior Production Support"/>
    <n v="48"/>
    <n v="52"/>
    <n v="-4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52"/>
    <n v="0"/>
    <n v="-4"/>
    <s v="Yes"/>
  </r>
  <r>
    <s v="AVPEUJ709"/>
    <s v="SN_AVPEUJ"/>
    <s v="994810246"/>
    <s v="Pinniboina"/>
    <s v="Siva"/>
    <s v="Ramakrishna"/>
    <s v="823801096"/>
    <s v="IGSI"/>
    <s v="P1"/>
    <s v="Tower 2"/>
    <x v="7"/>
    <s v="Heather Westerfield"/>
    <s v="Muqtar Syed"/>
    <s v="xs614550"/>
    <d v="2019-03-18T00:00:00"/>
    <m/>
    <s v="Siva Rama Krishna Pinniboina99/India/Contr/IBM"/>
    <s v="M"/>
    <s v="CONT01"/>
    <s v="ADM"/>
    <s v="Siva.Pinniboin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18B5709"/>
    <s v="SN_0718B5"/>
    <s v="994383329"/>
    <s v="Pitchapati"/>
    <s v="Srujana"/>
    <s v="X"/>
    <s v="823800921"/>
    <s v="IGSI"/>
    <s v="P1"/>
    <s v="Tower 2"/>
    <x v="0"/>
    <s v="Kiran Padmakumar"/>
    <s v="Muqtar Syed"/>
    <s v="yq799498"/>
    <d v="2018-08-14T00:00:00"/>
    <m/>
    <s v="Srujana Pitchapati10/India/IBM"/>
    <s v="L"/>
    <s v="BAND6A"/>
    <s v="ADM"/>
    <s v="Srujana.Pitchapati@sprint.com"/>
    <s v="Junior Test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01789709"/>
    <s v="SN_001789"/>
    <s v="994772597"/>
    <s v="Poduval"/>
    <s v="Nishaj"/>
    <s v="X"/>
    <s v="823767631"/>
    <s v="IGSI"/>
    <s v="P3"/>
    <s v="Tower 2"/>
    <x v="4"/>
    <s v="Todd Kadlac"/>
    <s v="Pichaimani Balasubramanian"/>
    <s v="od083004"/>
    <d v="2011-03-07T00:00:00"/>
    <m/>
    <s v="Nishaj Vr Poduval/India/IBM"/>
    <s v="H"/>
    <s v="BAND7B"/>
    <s v="ADM"/>
    <s v="Nishaj.Poduval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767818"/>
    <s v="SN_147767"/>
    <s v="994222618"/>
    <s v="Policarpio"/>
    <s v="Dana"/>
    <s v="F"/>
    <s v="823799952"/>
    <s v="IGSP"/>
    <s v="P3"/>
    <s v="Tower 2"/>
    <x v="5"/>
    <s v="Meredith Leach"/>
    <s v="Lerma Bernal"/>
    <s v="zl576578"/>
    <d v="2016-05-06T00:00:00"/>
    <m/>
    <s v="Dana Policarpio/Philippines/IBM"/>
    <s v="M"/>
    <s v="BAND6A"/>
    <s v="ADM"/>
    <s v="dana.policarpio@sprint.com"/>
    <s v="Mid-Level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19882631"/>
    <s v="SN_119882"/>
    <s v="994786312"/>
    <s v="Ponciano"/>
    <s v="Mario"/>
    <s v="C"/>
    <s v="823767344"/>
    <s v="IGSB"/>
    <s v="P3"/>
    <s v="Tower 2"/>
    <x v="6"/>
    <s v="Asif Islam"/>
    <s v="Marcos Gialdi"/>
    <s v="em436634"/>
    <d v="2010-08-23T00:00:00"/>
    <m/>
    <s v="Mario Cezar Ponciano/Brazil/IBM"/>
    <s v="H"/>
    <s v="BAND7A"/>
    <s v="ADM"/>
    <s v="Mario.Poncian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H95T709"/>
    <s v="SN_AVH95T"/>
    <s v="994335080"/>
    <s v="Pothuraju"/>
    <s v="Sunil"/>
    <s v="X"/>
    <s v="823769748"/>
    <s v="IGSI"/>
    <s v="P3"/>
    <s v="Tower 2"/>
    <x v="5"/>
    <s v="Meredith Leach"/>
    <s v="Sajit Sridharan"/>
    <s v="jq643953"/>
    <d v="2014-12-02T00:00:00"/>
    <m/>
    <s v="Pothuraju Sunil02/India/Contr/IBM"/>
    <s v="H"/>
    <s v="CONT12"/>
    <s v="ADM"/>
    <s v="Sunil.Pothuraju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39D9709"/>
    <s v="SN_0139D9"/>
    <s v="994543064"/>
    <s v="Prabhu"/>
    <s v="Robert"/>
    <s v="R"/>
    <s v="823800017"/>
    <s v="IGSI"/>
    <s v="P3"/>
    <s v="Tower 2"/>
    <x v="4"/>
    <s v="Todd Kadlac"/>
    <s v="Pichaimani Balasubramanian"/>
    <s v="du604229"/>
    <d v="2016-06-06T00:00:00"/>
    <m/>
    <s v="Robert R Prabhu/India/IBM"/>
    <s v="H"/>
    <s v="BAND7A"/>
    <s v="ADM"/>
    <s v="Robert.Prabhu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N6UN709"/>
    <s v="SN_AVN6UN"/>
    <s v="994851562"/>
    <s v="Pradhan"/>
    <s v="Tapas"/>
    <s v="X"/>
    <s v="823800851"/>
    <s v="IGSI"/>
    <s v="P3"/>
    <s v="Tower 2"/>
    <x v="5"/>
    <s v="Baseem Sayyed"/>
    <s v="Ajay Mukhopadhyay"/>
    <s v="xx738379"/>
    <d v="2018-04-26T00:00:00"/>
    <m/>
    <s v="Tapas Kumar Pradhan079/India/Contr/IBM"/>
    <s v="M"/>
    <s v="CONT12"/>
    <s v="ADM"/>
    <s v="Tapas.Pradhan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G1058897"/>
    <s v="SN_4G1058"/>
    <s v="994035955"/>
    <s v="Pragasam"/>
    <s v="Prashanth"/>
    <s v=""/>
    <s v="823800681"/>
    <s v="E"/>
    <s v="SA3"/>
    <s v="Tower 2"/>
    <x v="2"/>
    <s v="Mohan Kaushik"/>
    <s v="Mohan Kaushik"/>
    <s v="ah514506"/>
    <d v="2017-10-23T00:00:00"/>
    <m/>
    <s v="Prashanth Pragasam/Piscataway/IBM"/>
    <s v="H"/>
    <s v="BAND8"/>
    <s v="ADM"/>
    <s v="Prashanth.Pragasam@sprint.com"/>
    <s v="Mid-Level Delivery manag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AVJ8VL709"/>
    <s v="SN_AVJ8VL"/>
    <s v="994978159"/>
    <s v="Prakash"/>
    <s v="Abhishek"/>
    <s v=""/>
    <s v="823770270"/>
    <s v="IGSI"/>
    <s v="P3"/>
    <s v="Tower 2"/>
    <x v="4"/>
    <s v="Todd Kadlac"/>
    <s v="Pichaimani Balasubramanian"/>
    <s v="jx519237"/>
    <d v="2015-07-20T00:00:00"/>
    <m/>
    <s v="Abhishek Prakash 2/India/Contr/IBM"/>
    <s v="H"/>
    <s v="CONT12"/>
    <s v="ADM"/>
    <s v="Abhishek.Prakash@sprint.com"/>
    <s v="Senior Lead DBA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5688B709"/>
    <s v="SN_05688B"/>
    <s v="994348237"/>
    <s v="Prakash"/>
    <s v="Gyan"/>
    <s v="X"/>
    <s v="823800364"/>
    <s v="IGSI"/>
    <s v="P1"/>
    <s v="Tower 2"/>
    <x v="2"/>
    <s v="Dale Gentry"/>
    <s v="Lakshmi Radhakrishnakaimal"/>
    <s v="jd826193"/>
    <d v="2017-02-21T00:00:00"/>
    <m/>
    <s v="Gyan Prakash1/India/IBM"/>
    <s v="H"/>
    <s v="BAND7A"/>
    <s v="ADM"/>
    <s v="Gyan.Prakash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2J0554897"/>
    <s v="SN_2J0554"/>
    <s v="999446171"/>
    <s v="Prasad"/>
    <s v="Donadula"/>
    <s v="V"/>
    <s v="823799610"/>
    <s v="E"/>
    <s v="SA3"/>
    <s v="Tower 2"/>
    <x v="2"/>
    <s v="Mohan Kaushik"/>
    <s v="Mohan Kaushik"/>
    <s v="pr446171"/>
    <d v="2004-12-22T00:00:00"/>
    <m/>
    <s v="Venkateswara Donadula/US/IBM"/>
    <s v="H"/>
    <s v="BAND8"/>
    <s v="ADM"/>
    <s v="Prasad1.Donadula@sprint.com"/>
    <s v="Senior Project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5941C709"/>
    <s v="SN_05941C"/>
    <s v="994792810"/>
    <s v="Prasad"/>
    <s v="Hari"/>
    <s v="X"/>
    <s v="823800273"/>
    <s v="IGSI"/>
    <s v="P3"/>
    <s v="Tower 2"/>
    <x v="1"/>
    <s v="Clint Cordry"/>
    <s v="Sudheer Kurelli"/>
    <s v="yf215998"/>
    <d v="2016-11-14T00:00:00"/>
    <m/>
    <s v="Hari P Muthyala/India/IBM"/>
    <s v="H"/>
    <s v="BAND7A"/>
    <s v="ADM"/>
    <s v="Hari.Prasad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163T709"/>
    <s v="SN_07163T"/>
    <s v="994868311"/>
    <s v="Prava"/>
    <s v="Chudala"/>
    <s v="X"/>
    <s v="823801246"/>
    <s v="IGSI"/>
    <s v="P3"/>
    <s v="Tower 2"/>
    <x v="2"/>
    <s v="Mohan Kaushik"/>
    <s v="Saswat Mishra"/>
    <s v="yu901076"/>
    <d v="2019-09-03T00:00:00"/>
    <m/>
    <s v="Chudala Prava18/India/IBM"/>
    <s v="M"/>
    <s v="BAND6A"/>
    <s v="ADM"/>
    <s v="Chudala.Prav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3041631"/>
    <s v="SN_013041"/>
    <s v="994004872"/>
    <s v="Prestes"/>
    <s v="Tiago"/>
    <s v="Ferreira"/>
    <s v="823799985"/>
    <s v="IGSB"/>
    <s v="P3"/>
    <s v="Tower 2"/>
    <x v="3"/>
    <s v="Randy Schulze"/>
    <s v="Thiago Lucas"/>
    <s v="vx240437"/>
    <d v="2016-05-23T00:00:00"/>
    <m/>
    <s v="Tiago Ferreira Prestes/Brazil/IBM"/>
    <s v="H"/>
    <s v="BAND6B"/>
    <s v="ADM"/>
    <s v="Tiago.Preste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1225818"/>
    <s v="SN_P01225"/>
    <s v="994499524"/>
    <s v="Prudente"/>
    <s v="Oliver"/>
    <s v=""/>
    <s v="823770231"/>
    <s v="IGSP"/>
    <s v="P3"/>
    <s v="Tower 2"/>
    <x v="4"/>
    <s v="Todd Kadlac"/>
    <s v="William Navarro"/>
    <s v="wj580914"/>
    <d v="2015-06-22T00:00:00"/>
    <m/>
    <s v="Oliver Prudente/Philippines/IBM"/>
    <s v="H"/>
    <s v="BAND7A"/>
    <s v="ADM"/>
    <s v="Oliver.Prudente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165818"/>
    <s v="SN_148165"/>
    <s v="994136441"/>
    <s v="Publico"/>
    <s v="Daniel"/>
    <s v="C."/>
    <s v="823800937"/>
    <s v="IGSP"/>
    <s v="P3"/>
    <s v="Tower 2"/>
    <x v="7"/>
    <s v="Heather Westerfield"/>
    <s v="Arrian Ordonez"/>
    <s v="994136441"/>
    <d v="2018-09-03T00:00:00"/>
    <m/>
    <s v="Daniel Publico Jr/Philippines/IBM"/>
    <s v="H"/>
    <s v="BAND7A"/>
    <s v="ADM"/>
    <s v="Daniel.Public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P5XG897"/>
    <s v="SN_C-P5XG"/>
    <s v="994514559"/>
    <s v="Pudota"/>
    <s v="Bharath"/>
    <s v="Kumar"/>
    <s v="823801047"/>
    <s v="SUB"/>
    <s v="SA3"/>
    <s v="Tower 2"/>
    <x v="1"/>
    <s v="Clint Cordry"/>
    <s v="Sudheer Kurelli"/>
    <s v="nw927296"/>
    <d v="2019-01-22T00:00:00"/>
    <m/>
    <s v="Bharath Kumar2021/US/Contr/IBM"/>
    <s v="M"/>
    <s v="CONT12"/>
    <s v="ADM"/>
    <s v="Bharath.Kumar@sprint.com"/>
    <s v="Mid-Level Configuration Manag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2732E709"/>
    <s v="SN_02732E"/>
    <s v="994938979"/>
    <s v="Pudota"/>
    <s v="Mona Archana Auxilia"/>
    <s v="X"/>
    <s v="823800303"/>
    <s v="GR-I"/>
    <s v="P1"/>
    <s v="Tower 2"/>
    <x v="0"/>
    <s v="Kiran Padmakumar"/>
    <s v="Muqtar Syed"/>
    <s v="pu939030"/>
    <d v="2016-12-06T00:00:00"/>
    <m/>
    <s v="Mona Aa Pudota/India/IBM"/>
    <s v="H"/>
    <s v="BAND7B"/>
    <s v="ADM"/>
    <s v="Monaarchanaauxilia.Pudota@sprint.com"/>
    <s v="Senior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5569B709"/>
    <s v="SN_05569B"/>
    <s v="994909491"/>
    <s v="Puhan"/>
    <s v="Rajiv"/>
    <s v="LOCHAN"/>
    <s v="823768272"/>
    <s v="IGSI"/>
    <s v="P3"/>
    <s v="Tower 2"/>
    <x v="6"/>
    <s v="Asif Islam"/>
    <s v="Udaya Rao"/>
    <s v="ic449017"/>
    <d v="2012-04-16T00:00:00"/>
    <m/>
    <s v="Rajiv Puhan/India/IBM"/>
    <s v="H"/>
    <s v="BAND7A"/>
    <s v="ADM"/>
    <s v="Rajiv.Puhan@sprint.com"/>
    <s v="Senior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AVP02J709"/>
    <s v="SN_AVP02J"/>
    <s v="994455276"/>
    <s v="Punati"/>
    <s v="Sreeramya"/>
    <s v="X"/>
    <s v="823800994"/>
    <s v="IGSI"/>
    <s v="P1"/>
    <s v="Tower 2"/>
    <x v="2"/>
    <s v="Dale Gentry"/>
    <s v="Lakshmi Radhakrishnakaimal"/>
    <s v="xd366920"/>
    <d v="2018-11-14T00:00:00"/>
    <m/>
    <s v="Sreeramya Punati/India/Contr/IBM"/>
    <s v="H"/>
    <s v="CONT01"/>
    <s v="ADM"/>
    <s v="Sreeramya.Punati@sprint.com"/>
    <s v="Senior Developer"/>
    <n v="40"/>
    <n v="24"/>
    <n v="16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24"/>
    <n v="16"/>
    <n v="0"/>
    <s v="Yes"/>
  </r>
  <r>
    <s v="04914E709"/>
    <s v="SN_04914E"/>
    <s v="994901181"/>
    <s v="Purohit"/>
    <s v="Lokesh"/>
    <s v="X"/>
    <s v="823769040"/>
    <s v="IGSI"/>
    <s v="P3"/>
    <s v="Tower 2"/>
    <x v="5"/>
    <s v="Meredith Leach"/>
    <s v="Sajit Sridharan"/>
    <s v="qg763864"/>
    <d v="2013-11-05T00:00:00"/>
    <m/>
    <s v="Lokesh Purohit2/India/IBM"/>
    <s v="H"/>
    <s v="BAND7A"/>
    <s v="ADM"/>
    <s v="Lokesh.Purohit@sprint.com"/>
    <s v="Senior Developer"/>
    <n v="38"/>
    <n v="3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8"/>
    <n v="38"/>
    <n v="0"/>
    <n v="0"/>
    <s v="No"/>
  </r>
  <r>
    <s v="04077Q709"/>
    <s v="SN_04077Q"/>
    <s v="994369704"/>
    <s v="Purushan"/>
    <s v="Deepika"/>
    <s v="S"/>
    <s v="823770111"/>
    <s v="IGSI"/>
    <s v="P3"/>
    <s v="Tower 2"/>
    <x v="2"/>
    <s v="Mohan Kaushik"/>
    <s v="Saswat Mishra"/>
    <s v="ck342860"/>
    <d v="2015-04-27T00:00:00"/>
    <m/>
    <s v="Deepika P2/India/IBM"/>
    <s v="H"/>
    <s v="BAND6B"/>
    <s v="ADM"/>
    <s v="Deepika.Purushan@sprint.com"/>
    <s v="Senior Test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LVNGWU631"/>
    <s v="SN_LVNGWU"/>
    <s v="994697885"/>
    <s v="Queiroz"/>
    <s v="Eduardo"/>
    <s v="Borba"/>
    <s v="823800904"/>
    <s v="IGSB"/>
    <s v="P1"/>
    <s v="Tower 2"/>
    <x v="0"/>
    <s v="Kiran Padmakumar"/>
    <s v="Thiago Lucas"/>
    <s v="uu170435"/>
    <d v="2018-07-23T00:00:00"/>
    <m/>
    <s v="Eduardo Borba Queiroz/Brazil/Contr/IBM"/>
    <s v="M"/>
    <s v="CONT12"/>
    <s v="ADM"/>
    <s v="Eduardo.Queiroz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4092818"/>
    <s v="SN_124092"/>
    <s v="994809270"/>
    <s v="Quitadio"/>
    <s v="Krizelle Ane"/>
    <s v="X."/>
    <s v="823800940"/>
    <s v="IGSP"/>
    <s v="P3"/>
    <s v="Tower 2"/>
    <x v="5"/>
    <s v="Meredith Leach"/>
    <s v="Lerma Bernal"/>
    <s v="ua202140"/>
    <d v="2018-09-10T00:00:00"/>
    <m/>
    <s v="Krizelle Ane Quitadio/Philippines/IBM"/>
    <s v="M"/>
    <s v="BAND6B"/>
    <s v="ADM"/>
    <s v="Krizelleane.Quitadi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785818"/>
    <s v="SN_147785"/>
    <s v="994208773"/>
    <s v="Racca"/>
    <s v="Michael"/>
    <s v="G"/>
    <s v="823800356"/>
    <s v="IGSP"/>
    <s v="P3"/>
    <s v="Tower 2"/>
    <x v="2"/>
    <s v="Dale Gentry"/>
    <s v="William Navarro"/>
    <s v="ja107682"/>
    <d v="2017-02-13T00:00:00"/>
    <m/>
    <s v="Michael Racca/Philippines/IBM"/>
    <s v="H"/>
    <s v="BAND7A"/>
    <s v="ADM"/>
    <s v="Michael.Racc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6463709"/>
    <s v="SN_026463"/>
    <s v="994662898"/>
    <s v="Radhakrishnakaimal"/>
    <s v="Lakshmi"/>
    <s v="X"/>
    <s v="823801098"/>
    <s v="IGSI"/>
    <s v="P3"/>
    <s v="Tower 2"/>
    <x v="2"/>
    <s v="Dale Gentry"/>
    <s v="Lakshmi Radhakrishnakaimal"/>
    <s v="px899743"/>
    <d v="2019-04-08T00:00:00"/>
    <m/>
    <s v="Lakshmi Radhakrishnakaimal/India/IBM"/>
    <s v="H"/>
    <s v="BAND7B"/>
    <s v="ADM"/>
    <s v="Lakshmi.Radhakrishnakaimal@sprint.com"/>
    <s v="Senior Delivery Manag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0511A709"/>
    <s v="SN_00511A"/>
    <s v="994735964"/>
    <s v="Radhakrishnan"/>
    <s v="Pradeep"/>
    <s v="V"/>
    <s v="823769465"/>
    <s v="IGSI"/>
    <s v="P3"/>
    <s v="Tower 2"/>
    <x v="2"/>
    <s v="Mohan Kaushik"/>
    <s v="Saswat Mishra"/>
    <s v="ga827877"/>
    <d v="2014-08-21T00:00:00"/>
    <m/>
    <s v="Pradeep V Radhakrishnan1/India/IBM"/>
    <s v="H"/>
    <s v="BAND7B"/>
    <s v="ADM"/>
    <s v="Pradeep.Radhakrishnan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79T709"/>
    <s v="SN_00079T"/>
    <s v="994274360"/>
    <s v="Raga"/>
    <s v="Vasu"/>
    <s v="X"/>
    <s v="823800657"/>
    <s v="IGSI"/>
    <s v="P3"/>
    <s v="Tower 2"/>
    <x v="2"/>
    <s v="Dale Gentry"/>
    <s v="Lakshmi Radhakrishnakaimal"/>
    <s v="ys043835"/>
    <d v="2017-10-05T00:00:00"/>
    <m/>
    <s v="Vasu Raga17/India/IBM"/>
    <s v="H"/>
    <s v="BAND7A"/>
    <s v="ADM"/>
    <s v="Vasu.Rag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066Q709"/>
    <s v="SN_03066Q"/>
    <s v="994674543"/>
    <s v="Raghu"/>
    <s v="Kamlesh"/>
    <s v="X"/>
    <s v="823768888"/>
    <s v="IGSI"/>
    <s v="P3"/>
    <s v="Tower 2"/>
    <x v="5"/>
    <s v="Baseem Sayyed"/>
    <s v="Ajay Mukhopadhyay"/>
    <s v="wn011162"/>
    <d v="2013-08-12T00:00:00"/>
    <m/>
    <s v="Kamalesh Raghu/India/IBM"/>
    <s v="H"/>
    <s v="BAND6B"/>
    <s v="ADM"/>
    <s v="Kamalesh.Raghu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073H709"/>
    <s v="SN_07073H"/>
    <s v="994311154"/>
    <s v="Rahiman"/>
    <s v="Abdul"/>
    <s v=""/>
    <s v="823800523"/>
    <s v="GR-I"/>
    <s v="SA3"/>
    <s v="Tower 2"/>
    <x v="2"/>
    <s v="Mohan Kaushik"/>
    <s v="Saswat Mishra"/>
    <s v="ot022521"/>
    <d v="2017-06-19T00:00:00"/>
    <m/>
    <s v="Abdul Rahiman2/India/IBM"/>
    <s v="H"/>
    <s v="BAND7A"/>
    <s v="ADM"/>
    <s v="Abdul.Rahim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CQA709"/>
    <s v="SN_000CQA"/>
    <s v="994840077"/>
    <s v="Rajagopal"/>
    <s v="Prabhu Vignesh Kumar"/>
    <s v="X"/>
    <s v="823801117"/>
    <s v="IGSI"/>
    <s v="P3"/>
    <s v="Tower 2"/>
    <x v="1"/>
    <s v="Clint Cordry"/>
    <s v="Sudheer Kurelli"/>
    <s v="pl443562"/>
    <d v="2019-05-06T00:00:00"/>
    <m/>
    <s v="Prabhu Vignesh Kumar Rajagopal27/India/IBM"/>
    <s v="H"/>
    <s v="BAND7A"/>
    <s v="ADM"/>
    <s v="Prabhuvigneshkumar.Rajagopal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25D8709"/>
    <s v="SN_0125D8"/>
    <s v="994024643"/>
    <s v="Rajamandri"/>
    <s v="Sankara Rao"/>
    <s v="X"/>
    <s v="823800121"/>
    <s v="IGSI"/>
    <s v="P3"/>
    <s v="Tower 2"/>
    <x v="1"/>
    <s v="Clint Cordry"/>
    <s v="Sunil Brahma"/>
    <s v="ur584520"/>
    <d v="2016-07-25T00:00:00"/>
    <m/>
    <s v="Sankara R Rajamandri03/India/IBM"/>
    <s v="L"/>
    <s v="BAND6A"/>
    <s v="ADM"/>
    <s v="Sankararao.Rajamandri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957Q709"/>
    <s v="SN_04957Q"/>
    <s v="994157491"/>
    <s v="Rajan"/>
    <s v="Rohit"/>
    <s v="X"/>
    <s v="823801086"/>
    <s v="IGSI"/>
    <s v="P3"/>
    <s v="Tower 2"/>
    <x v="6"/>
    <s v="Asif Islam"/>
    <s v="Udaya Rao"/>
    <s v="uq704007"/>
    <d v="2019-03-25T00:00:00"/>
    <m/>
    <s v="Rohit Rajan2/India/IBM"/>
    <s v="H"/>
    <s v="BAND7A"/>
    <s v="ADM"/>
    <s v="Rohit.Rajan@sprint.com"/>
    <s v="Senior Production Support"/>
    <n v="16"/>
    <n v="1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6"/>
    <n v="16"/>
    <n v="0"/>
    <n v="0"/>
    <s v="No"/>
  </r>
  <r>
    <s v="053846709"/>
    <s v="SN_053846"/>
    <s v="999611281"/>
    <s v="Rajendran"/>
    <s v="Jyothi"/>
    <s v="K"/>
    <s v="823765814"/>
    <s v="IGSI"/>
    <s v="P1"/>
    <s v="Tower 2"/>
    <x v="2"/>
    <s v="Dale Gentry"/>
    <s v="Lakshmi Radhakrishnakaimal"/>
    <s v="jo611281"/>
    <d v="2007-12-03T00:00:00"/>
    <m/>
    <s v="Jothi K Rajendran/India/IBM"/>
    <s v="H"/>
    <s v="BAND7B"/>
    <s v="ADM"/>
    <s v="Jothikrishnan.Rajendren@sprint.com"/>
    <s v="Senior Production Support"/>
    <n v="35"/>
    <n v="3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5"/>
    <n v="35"/>
    <n v="0"/>
    <n v="0"/>
    <s v="No"/>
  </r>
  <r>
    <s v="09725C709"/>
    <s v="SN_09725C"/>
    <s v="994787568"/>
    <s v="Raju"/>
    <s v="Vysyaraju"/>
    <s v="X"/>
    <s v="823769258"/>
    <s v="IGSI"/>
    <s v="P1"/>
    <s v="Tower 2"/>
    <x v="0"/>
    <s v="Kiran Padmakumar"/>
    <s v="Muqtar Syed"/>
    <s v="qv128046"/>
    <d v="2014-04-23T00:00:00"/>
    <m/>
    <s v="Vysyaraju G Raju/India/IBM"/>
    <s v="M"/>
    <s v="BAND6B"/>
    <s v="ADM"/>
    <s v="Vysyaraju.Raju@sprint.com"/>
    <s v="Mid-Level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42711709"/>
    <s v="SN_042711"/>
    <s v="994115261"/>
    <s v="Ramachandra"/>
    <s v="Raghu"/>
    <s v="GUTTE"/>
    <s v="823767383"/>
    <s v="IGSI"/>
    <s v="P3"/>
    <s v="Tower 2"/>
    <x v="6"/>
    <s v="Asif Islam"/>
    <s v="Udaya Rao"/>
    <s v="ls912316"/>
    <d v="2010-09-08T00:00:00"/>
    <m/>
    <s v="Raghu G Ramachandra/India/IBM"/>
    <s v="H"/>
    <s v="BAND7A"/>
    <s v="ADM"/>
    <s v="Raghu.Ramachandr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705B709"/>
    <s v="SN_06705B"/>
    <s v="994915812"/>
    <s v="Ramakrishnan"/>
    <s v="Suresh"/>
    <s v="X"/>
    <s v="823800917"/>
    <s v="GR-I"/>
    <s v="SA3"/>
    <s v="Tower 2"/>
    <x v="2"/>
    <s v="Mohan Kaushik"/>
    <s v="Saswat Mishra"/>
    <s v="vv569593"/>
    <d v="2018-08-10T00:00:00"/>
    <m/>
    <s v="Suresh Ramakrishnan1/India/IBM"/>
    <s v="H"/>
    <s v="BAND8"/>
    <s v="ADM"/>
    <s v="Suresh.Ramakrishnan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7870709"/>
    <s v="SN_017870"/>
    <s v="994181404"/>
    <s v="Ramaraj"/>
    <s v="Saravanakumar"/>
    <s v=""/>
    <s v="823767149"/>
    <s v="IGSI"/>
    <s v="P3"/>
    <s v="Tower 2"/>
    <x v="2"/>
    <s v="Mohan Kaushik"/>
    <s v="Saswat Mishra"/>
    <s v="nh499928"/>
    <d v="2008-07-01T00:00:00"/>
    <m/>
    <s v="Saravanakumar Ramaraj/India/IBM"/>
    <s v="H"/>
    <s v="BAND7B"/>
    <s v="ADM"/>
    <s v="Saravanakumar.Ramaraj@sprint.com"/>
    <s v="Mid-Level Technical Lead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5381781"/>
    <s v="SN_055381"/>
    <s v="999438903"/>
    <s v="Ramirez Morales"/>
    <s v="Maria (Angie)"/>
    <s v="D"/>
    <s v="823769882"/>
    <s v="IGSM"/>
    <s v="P3"/>
    <s v="Tower 2"/>
    <x v="3"/>
    <s v="Greg Toon"/>
    <s v="Norma Elizabeth Palomino Zavala"/>
    <s v="mv464838"/>
    <d v="2015-01-13T00:00:00"/>
    <m/>
    <s v="Maria de los Angeles Ramirez/Mexico/IBM"/>
    <s v="L"/>
    <s v="BAND8"/>
    <s v="IVR"/>
    <s v="Maria.RamirezMorale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9453631"/>
    <s v="SN_099453"/>
    <s v="999774177"/>
    <s v="Ramos"/>
    <s v="Jefferson"/>
    <s v="R"/>
    <s v="823764591"/>
    <s v="IGSB"/>
    <s v="P3"/>
    <s v="Tower 2"/>
    <x v="5"/>
    <s v="Robert Wulfert"/>
    <s v="Roberto Basting"/>
    <s v="jrr4591"/>
    <d v="2006-05-17T00:00:00"/>
    <m/>
    <s v="Jefferson Rangel Ramos/Brazil/IBM"/>
    <s v="H"/>
    <s v="BAND8"/>
    <s v="ADM"/>
    <s v="Jefferson.R.Ramo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3463818"/>
    <s v="SN_123463"/>
    <s v="994409184"/>
    <s v="Ramos"/>
    <s v="Joseph"/>
    <s v="Regio"/>
    <s v="823799989"/>
    <s v="IGSP"/>
    <s v="P3"/>
    <s v="Tower 2"/>
    <x v="2"/>
    <s v="Mohan Kaushik"/>
    <s v="Wilfredo Dizon"/>
    <s v="in360826"/>
    <d v="2016-05-23T00:00:00"/>
    <m/>
    <s v="Joseph R Ramos/Philippines/IBM"/>
    <s v="H"/>
    <s v="BAND7B"/>
    <s v="ADM"/>
    <s v="Joseph.Ramos@sprint.com"/>
    <s v="Mid-Level Technical Lead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385818"/>
    <s v="SN_147385"/>
    <s v="994807474"/>
    <s v="Ranes"/>
    <s v="Nimrod"/>
    <s v="D."/>
    <s v="823800548"/>
    <s v="IGSP"/>
    <s v="P3"/>
    <s v="Tower 2"/>
    <x v="6"/>
    <s v="Asif Islam"/>
    <s v="Wilfredo Dizon"/>
    <s v="do885822"/>
    <d v="2017-07-10T00:00:00"/>
    <m/>
    <s v="Nimrod Ranes/Philippines/IBM"/>
    <s v="M"/>
    <s v="BAND6B"/>
    <s v="ADM"/>
    <s v="Nimrod.Ranes@sprint.com"/>
    <s v="Senior Project Manag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10947709"/>
    <s v="SN_010947"/>
    <s v="994971355"/>
    <s v="Ranganathan"/>
    <s v="Rajesh"/>
    <s v=""/>
    <s v="823766839"/>
    <s v="IGSI"/>
    <s v="P3"/>
    <s v="Tower 2"/>
    <x v="3"/>
    <s v="Greg Toon"/>
    <s v="Vijaya Maan"/>
    <s v="gh707310"/>
    <d v="2009-06-01T00:00:00"/>
    <m/>
    <s v="Rajesh Ranganathan/India/IBM"/>
    <s v="H"/>
    <s v="BAND7B"/>
    <s v="IVR"/>
    <s v="Rajesh.Ranganathan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10591709"/>
    <s v="SN_010591"/>
    <s v="994348808"/>
    <s v="Rangari"/>
    <s v="Avinash"/>
    <s v="Mahadeo"/>
    <s v="823800297"/>
    <s v="GR-I"/>
    <s v="P1"/>
    <s v="Tower 2"/>
    <x v="2"/>
    <s v="Dale Gentry"/>
    <s v="Lakshmi Radhakrishnakaimal"/>
    <s v="dr916521"/>
    <d v="2016-12-05T00:00:00"/>
    <m/>
    <s v="Avinash M Rangari/India/IBM"/>
    <s v="H"/>
    <s v="BAND7B"/>
    <s v="ADM"/>
    <s v="Avinash.Rangari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PPD4897"/>
    <s v="SN_C-PPD4"/>
    <s v="994311059"/>
    <s v="Rangaswamy"/>
    <s v="Jamunashree"/>
    <s v="H"/>
    <s v="823801171"/>
    <s v="SUB"/>
    <s v="SA3"/>
    <s v="Tower 2"/>
    <x v="3"/>
    <s v="Randy Schulze"/>
    <s v="Randy Schulze"/>
    <s v="td816808"/>
    <d v="2019-06-17T00:00:00"/>
    <m/>
    <s v="Jamunashree Herur Rangaswamy/US/Contr/IBM"/>
    <s v="H"/>
    <s v="CONT13"/>
    <s v="ADM"/>
    <s v="Jamunashree.Rangaswamy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9506631"/>
    <s v="SN_119506"/>
    <s v="994454523"/>
    <s v="Rangel"/>
    <s v="Renato"/>
    <s v="E"/>
    <s v="823800929"/>
    <s v="IGSB"/>
    <s v="P1"/>
    <s v="Tower 2"/>
    <x v="0"/>
    <s v="Kiran Padmakumar"/>
    <s v="Thiago Lucas"/>
    <s v="ej048168"/>
    <d v="2018-08-27T00:00:00"/>
    <m/>
    <s v="Renato Espirito Santo Rangel Junior/Brazil/IBM"/>
    <s v="L"/>
    <s v="BAND5"/>
    <s v="ADM"/>
    <s v="Renato.Rangel@sprint.com"/>
    <s v="Senior Test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01000709"/>
    <s v="SN_001000"/>
    <s v="994212948"/>
    <s v="Rangher"/>
    <s v="Puneet"/>
    <s v=""/>
    <s v="823800565"/>
    <s v="GR-I"/>
    <s v="SA3"/>
    <s v="Tower 2"/>
    <x v="0"/>
    <s v="Kiran Padmakumar"/>
    <s v="Muqtar Syed"/>
    <s v="cz387860"/>
    <d v="2017-08-01T00:00:00"/>
    <m/>
    <s v="Puneet Rangher/India/IBM"/>
    <s v="H"/>
    <s v="BAND7B"/>
    <s v="ADM"/>
    <s v="Puneet.Rangher@sprint.com"/>
    <s v="Senior Lead Business Analys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136426818"/>
    <s v="SN_136426"/>
    <s v="994944383"/>
    <s v="Ranillo"/>
    <s v="Arianne Lou Grace"/>
    <s v="X"/>
    <s v="823770011"/>
    <s v="IGSP"/>
    <s v="P3"/>
    <s v="Tower 2"/>
    <x v="2"/>
    <s v="Dale Gentry"/>
    <s v="William Navarro"/>
    <s v="ls397222"/>
    <d v="2015-02-25T00:00:00"/>
    <m/>
    <s v="Arianne Lou Grace C Ranillo/Philippines/IBM"/>
    <s v="H"/>
    <s v="BAND6A"/>
    <s v="ADM"/>
    <s v="Ariannelougrace.Ranillo@sprint.com"/>
    <s v="Senior Develop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4871B709"/>
    <s v="SN_04871B"/>
    <s v="994683839"/>
    <s v="Rao"/>
    <s v="Hemantha"/>
    <s v="BAIKADI"/>
    <s v="823768837"/>
    <s v="IGSI"/>
    <s v="P3"/>
    <s v="Tower 2"/>
    <x v="4"/>
    <s v="Todd Kadlac"/>
    <s v="Pichaimani Balasubramanian"/>
    <s v="km058840"/>
    <d v="2013-07-01T00:00:00"/>
    <m/>
    <s v="Hemantha B Rao/India/IBM"/>
    <s v="H"/>
    <s v="BAND7A"/>
    <s v="ADM"/>
    <s v="Hemantha.Rao@sprint.com"/>
    <s v="Senior Lead DBA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539276709"/>
    <s v="SN_539276"/>
    <s v="999702470"/>
    <s v="Rao"/>
    <s v="Udaya"/>
    <s v="S"/>
    <s v="823764556"/>
    <s v="IGSI"/>
    <s v="P3"/>
    <s v="Tower 2"/>
    <x v="6"/>
    <s v="Asif Islam"/>
    <s v="Udaya Rao"/>
    <s v="usr4556"/>
    <d v="2006-04-06T00:00:00"/>
    <m/>
    <s v="Udaya S Rao/India/IBM"/>
    <s v="H"/>
    <s v="BAND7B"/>
    <s v="ADM"/>
    <s v="Udhaya.S.Rao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NE14709"/>
    <s v="SN_AVNE14"/>
    <s v="994732277"/>
    <s v="Rao"/>
    <s v="Umamaheswara"/>
    <s v="B"/>
    <s v="823800884"/>
    <s v="IGSI"/>
    <s v="P3"/>
    <s v="Tower 2"/>
    <x v="4"/>
    <s v="Todd Kadlac"/>
    <s v="Pichaimani Balasubramanian"/>
    <s v="jk190370"/>
    <d v="2018-06-19T00:00:00"/>
    <m/>
    <s v="Umamaheshwara Rao B87/India/Contr/IBM"/>
    <s v="M"/>
    <s v="CONT12"/>
    <s v="ADM"/>
    <s v="Umamaheswara.Rao@sprint.com"/>
    <s v="Mid-Level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183818"/>
    <s v="SN_147183"/>
    <s v="999453468"/>
    <s v="Rasco"/>
    <s v="Marc Kay"/>
    <s v="L"/>
    <s v="823769872"/>
    <s v="IGSP"/>
    <s v="P3"/>
    <s v="Tower 2"/>
    <x v="5"/>
    <s v="Meredith Leach"/>
    <s v="Lerma Bernal"/>
    <s v="oo561531"/>
    <d v="2015-01-12T00:00:00"/>
    <m/>
    <s v="Marc Kay L Rasco/Philippines/IBM"/>
    <s v="H"/>
    <s v="BAND7A"/>
    <s v="ADM"/>
    <s v="Marckay.Rasc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316S709"/>
    <s v="SN_01316S"/>
    <s v="994867111"/>
    <s v="Rathnakar"/>
    <s v="Sowmya"/>
    <s v="X"/>
    <s v="823769483"/>
    <s v="IGSI"/>
    <s v="P1"/>
    <s v="Tower 2"/>
    <x v="0"/>
    <s v="Kiran Padmakumar"/>
    <s v="Muqtar Syed"/>
    <s v="up116092"/>
    <d v="2014-09-08T00:00:00"/>
    <m/>
    <s v="Sowmya Rathnakar/India/IBM"/>
    <s v="M"/>
    <s v="BAND6B"/>
    <s v="ADM"/>
    <s v="Sowmya.Rathnakar@sprint.com"/>
    <s v="Mid-Level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AVMM8M709"/>
    <s v="SN_AVMM8M"/>
    <s v="994233817"/>
    <s v="Ravilla"/>
    <s v="Amulya"/>
    <s v="X"/>
    <s v="823800708"/>
    <s v="IGSI"/>
    <s v="P3"/>
    <s v="Tower 2"/>
    <x v="1"/>
    <s v="Clint Cordry"/>
    <s v="Sudheer Kurelli"/>
    <s v="qe011486"/>
    <d v="2017-11-14T00:00:00"/>
    <m/>
    <s v="Amulya Ravilla/India/Contr/IBM"/>
    <s v="M"/>
    <s v="CONT01"/>
    <s v="ADM"/>
    <s v="Amulya.Ravilla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90818"/>
    <s v="SN_P10090"/>
    <s v="994046594"/>
    <s v="Rayala Jr"/>
    <s v="Mario"/>
    <s v="X"/>
    <s v="823800167"/>
    <s v="IGSP"/>
    <s v="P3"/>
    <s v="Tower 2"/>
    <x v="3"/>
    <s v="Greg Toon"/>
    <s v="Danilo Estoquia"/>
    <s v="gh125297"/>
    <d v="2016-08-29T00:00:00"/>
    <m/>
    <s v="Mario Jr Rayala/Philippines/IBM"/>
    <s v="H"/>
    <s v="BAND7B"/>
    <s v="IVR"/>
    <s v="Mario.Rayal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JM818"/>
    <s v="SN_P100JM"/>
    <s v="994702373"/>
    <s v="Raymundo"/>
    <s v="Clarkkeen"/>
    <s v="X."/>
    <s v="823800429"/>
    <s v="IGSP"/>
    <s v="P3"/>
    <s v="Tower 2"/>
    <x v="5"/>
    <s v="Meredith Leach"/>
    <s v="Lerma Bernal"/>
    <s v="gw297751"/>
    <d v="2017-04-20T00:00:00"/>
    <m/>
    <s v="Clark Keen Raymundo/Philippines/IBM"/>
    <s v="M"/>
    <s v="BAND6B"/>
    <s v="ADM"/>
    <s v="Clarkkeen.Raymundo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1W818"/>
    <s v="SN_P1011W"/>
    <s v="994021110"/>
    <s v="Reario"/>
    <s v="John Louis Martin"/>
    <s v="X."/>
    <s v="823800816"/>
    <s v="IGSP"/>
    <s v="P3"/>
    <s v="Tower 2"/>
    <x v="5"/>
    <s v="Meredith Leach"/>
    <s v="Lerma Bernal"/>
    <s v="oy475505"/>
    <d v="2018-03-21T00:00:00"/>
    <m/>
    <s v="John Louis Martin Reario/Philippines/IBM"/>
    <s v="M"/>
    <s v="BAND6A"/>
    <s v="ADM"/>
    <s v="Johnlouis.Reario@sprint.com"/>
    <s v="Mid-Level Production Support"/>
    <s v="0"/>
    <n v="44"/>
    <n v="-44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44"/>
    <n v="0"/>
    <n v="-44"/>
    <s v="Yes"/>
  </r>
  <r>
    <s v="0004CE709"/>
    <s v="SN_0004CE"/>
    <s v="994260323"/>
    <s v="Reddy L"/>
    <s v="Sreenivasula"/>
    <s v="X"/>
    <s v="823801066"/>
    <s v="IGSI"/>
    <s v="P1"/>
    <s v="Tower 2"/>
    <x v="0"/>
    <s v="Kiran Padmakumar"/>
    <s v="Muqtar Syed"/>
    <s v="qn234706"/>
    <d v="2019-02-15T00:00:00"/>
    <m/>
    <s v="Sreenivasula Reddy L/India/IBM"/>
    <s v="H"/>
    <s v="BAND7A"/>
    <s v="ADM"/>
    <s v="Sreenivasula.Reddy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030Q709"/>
    <s v="SN_01030Q"/>
    <s v="994881380"/>
    <s v="Reddy"/>
    <s v="Prathap"/>
    <s v="k"/>
    <s v="823800048"/>
    <s v="GR-I"/>
    <s v="SA3"/>
    <s v="Tower 2"/>
    <x v="0"/>
    <s v="Kiran Padmakumar"/>
    <s v="Muqtar Syed"/>
    <s v="lw154405"/>
    <d v="2016-06-20T00:00:00"/>
    <m/>
    <s v="Prathap K Mulakkayala/India/IBM"/>
    <s v="H"/>
    <s v="BAND7B"/>
    <s v="ADM"/>
    <s v="Prathap.Mulakkayal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JHGX709"/>
    <s v="SN_AVJHGX"/>
    <s v="994863322"/>
    <s v="Reddy"/>
    <s v="Rama Ravi Teja"/>
    <s v="X"/>
    <s v="823770356"/>
    <s v="IGSI"/>
    <s v="P1"/>
    <s v="Tower 2"/>
    <x v="0"/>
    <s v="Kiran Padmakumar"/>
    <s v="Muqtar Syed"/>
    <s v="kn165677"/>
    <d v="2015-10-01T00:00:00"/>
    <m/>
    <s v="Rama Raviteja Reddy D 4/India/Contr/IBM"/>
    <s v="H"/>
    <s v="CONT12"/>
    <s v="ADM"/>
    <s v="Ramaravi.Reddy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K1MA709"/>
    <s v="SN_AVK1MA"/>
    <s v="994826296"/>
    <s v="Reddy"/>
    <s v="Sandeep"/>
    <s v="X"/>
    <s v="823799885"/>
    <s v="IGSI"/>
    <s v="P3"/>
    <s v="Tower 2"/>
    <x v="1"/>
    <s v="Clint Cordry"/>
    <s v="Sudheer Kurelli"/>
    <s v="ww877357"/>
    <d v="2016-03-01T00:00:00"/>
    <m/>
    <s v="Sandeep Reddy014/India/Contr/IBM"/>
    <s v="H"/>
    <s v="CONT01"/>
    <s v="ADM"/>
    <s v="Sandeep.Reddy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928C709"/>
    <s v="SN_05928C"/>
    <s v="994989494"/>
    <s v="Reddy"/>
    <s v="Venkata"/>
    <s v="RAM"/>
    <s v="823766537"/>
    <s v="IGSI"/>
    <s v="P3"/>
    <s v="Tower 2"/>
    <x v="4"/>
    <s v="Todd Kadlac"/>
    <s v="Pichaimani Balasubramanian"/>
    <s v="so222213"/>
    <d v="2009-04-06T00:00:00"/>
    <m/>
    <s v="Methuku Reddy/India/IBM"/>
    <s v="H"/>
    <s v="BAND6B"/>
    <s v="ADM"/>
    <s v="Venkata.Reddy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27H8709"/>
    <s v="SN_0127H8"/>
    <s v="994427879"/>
    <s v="Reddy"/>
    <s v="Chandrasekhar"/>
    <s v="N"/>
    <s v="823800094"/>
    <s v="IGSI"/>
    <s v="P3"/>
    <s v="Tower 2"/>
    <x v="6"/>
    <s v="Asif Islam"/>
    <s v="Udaya Rao"/>
    <s v="fe836952"/>
    <d v="2016-07-19T00:00:00"/>
    <m/>
    <s v="Narachandrasekhar Reddy/India/IBM"/>
    <s v="L"/>
    <s v="BAND6B"/>
    <s v="ADM"/>
    <s v="Chandrasekhar.N.Reddy@sprint.com"/>
    <s v="Mid-Level Application Administrato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AVKCRE709"/>
    <s v="SN_AVKCRE"/>
    <s v="994772450"/>
    <s v="Regula"/>
    <s v="Srinivasarao"/>
    <s v="X"/>
    <s v="823799956"/>
    <s v="IGSI"/>
    <s v="P3"/>
    <s v="Tower 2"/>
    <x v="1"/>
    <s v="Clint Cordry"/>
    <s v="Sudheer Ayuthu"/>
    <s v="eh033633"/>
    <d v="2016-05-11T00:00:00"/>
    <m/>
    <s v="Srinivasarao Regula 41/India/Contr/IBM"/>
    <s v="H"/>
    <s v="CONT01"/>
    <s v="ADM"/>
    <s v="Srinivasarao.Regula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4309631"/>
    <s v="SN_094309"/>
    <s v="994256675"/>
    <s v="Reinehr"/>
    <s v="Leonardo"/>
    <s v="H"/>
    <s v="823768857"/>
    <s v="IGSB"/>
    <s v="P3"/>
    <s v="Tower 2"/>
    <x v="6"/>
    <s v="Asif Islam"/>
    <s v="Marcos Gialdi"/>
    <s v="ll919114"/>
    <d v="2013-07-22T00:00:00"/>
    <m/>
    <s v="Leonardo Hartleben Reinehr/Brazil/IBM"/>
    <s v="H"/>
    <s v="BAND8"/>
    <s v="ADM"/>
    <s v="Leonardo.Reineh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8057818"/>
    <s v="SN_148057"/>
    <s v="994444326"/>
    <s v="Relleve"/>
    <s v="Mona Liza"/>
    <s v="R"/>
    <s v="823800289"/>
    <s v="IGSP"/>
    <s v="P3"/>
    <s v="Tower 2"/>
    <x v="7"/>
    <s v="Heather Westerfield"/>
    <s v="Arrian Ordonez"/>
    <s v="zb222797"/>
    <d v="2016-11-21T00:00:00"/>
    <m/>
    <s v="Mona Liza Relleve/Philippines/IBM"/>
    <s v="H"/>
    <s v="BAND7A"/>
    <s v="ADM"/>
    <s v="Monaliza.Rellev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715738709"/>
    <s v="SN_715738"/>
    <s v="999705462"/>
    <s v="Rengarajan"/>
    <s v="Venkatesan"/>
    <s v=""/>
    <s v="823764104"/>
    <s v="IGSI"/>
    <s v="P3"/>
    <s v="Tower 2"/>
    <x v="5"/>
    <s v="Robert Wulfert"/>
    <s v="Ajay Mukhopadhyay"/>
    <s v="vxr4104"/>
    <d v="2005-07-05T00:00:00"/>
    <m/>
    <s v="Venkatesan Rengarajan/India/IBM"/>
    <s v="H"/>
    <s v="BAND7A"/>
    <s v="ADM"/>
    <s v="Venkatesan.X.Rengarajan@sprint.com"/>
    <s v="Mid-Level Technical Lead"/>
    <n v="45"/>
    <n v="22"/>
    <n v="23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22"/>
    <n v="23"/>
    <n v="0"/>
    <s v="Yes"/>
  </r>
  <r>
    <s v="P100XY818"/>
    <s v="SN_P100XY"/>
    <s v="994564132"/>
    <s v="Reodique"/>
    <s v="Dominique"/>
    <s v="X."/>
    <s v="823800629"/>
    <s v="IGSP"/>
    <s v="P3"/>
    <s v="Tower 2"/>
    <x v="5"/>
    <s v="Meredith Leach"/>
    <s v="Lerma Bernal"/>
    <s v="xq717980"/>
    <d v="2017-09-11T00:00:00"/>
    <m/>
    <s v="Dominique Reodique/Philippines/IBM"/>
    <s v="M"/>
    <s v="BAND6B"/>
    <s v="ADM"/>
    <s v="Dominique.Reodique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6I818"/>
    <s v="SN_P1016I"/>
    <s v="994689986"/>
    <s v="Reputana"/>
    <s v="Arthur"/>
    <s v="X."/>
    <s v="823800925"/>
    <s v="IGSP"/>
    <s v="P3"/>
    <s v="Tower 2"/>
    <x v="5"/>
    <s v="Meredith Leach"/>
    <s v="Lerma Bernal"/>
    <s v=""/>
    <d v="2018-08-27T00:00:00"/>
    <m/>
    <s v="Arthur Reputana/Philippines/IBM"/>
    <s v="M"/>
    <s v="BAND6B"/>
    <s v="ADM"/>
    <s v=""/>
    <s v="Mid-Level Develop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P101A6818"/>
    <s v="SN_P101A6"/>
    <s v="994650583"/>
    <s v="Requez"/>
    <s v="Joel"/>
    <s v="x"/>
    <s v="823800027"/>
    <s v="IGSP"/>
    <s v="P3"/>
    <s v="Tower 2"/>
    <x v="5"/>
    <s v="Robert Wulfert"/>
    <s v="Hanika Fernandez"/>
    <s v="og232314"/>
    <d v="2016-06-13T00:00:00"/>
    <m/>
    <s v="Joel J Requez/Philippines/IBM"/>
    <s v="H"/>
    <s v="BAND7B"/>
    <s v="ADM"/>
    <s v="Joel.Requez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758818"/>
    <s v="SN_136758"/>
    <s v="994383535"/>
    <s v="Revita"/>
    <s v="Mikhail"/>
    <s v="OLEQUINO"/>
    <s v="823769044"/>
    <s v="IGSP"/>
    <s v="P3"/>
    <s v="Tower 2"/>
    <x v="3"/>
    <s v="Randy Schulze"/>
    <s v="Arrian Ordonez"/>
    <s v="pc434914"/>
    <d v="2013-11-04T00:00:00"/>
    <m/>
    <s v="Mikhail O Revita/Philippines/IBM"/>
    <s v="H"/>
    <s v="BAND7A"/>
    <s v="ADM"/>
    <s v="Mikhail.Revit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GZ818"/>
    <s v="SN_P100GZ"/>
    <s v="994163503"/>
    <s v="Reyes"/>
    <s v="Leonardo"/>
    <s v="L."/>
    <s v="823800793"/>
    <s v="IGSP"/>
    <s v="P3"/>
    <s v="Tower 2"/>
    <x v="2"/>
    <s v="Dale Gentry"/>
    <s v="William Navarro"/>
    <s v="xu116447"/>
    <d v="2018-02-26T00:00:00"/>
    <m/>
    <s v="Leonardo Jr Reyes/Philippines/IBM"/>
    <s v="H"/>
    <s v="BAND6A"/>
    <s v="ADM"/>
    <s v="Leonardo.Reyes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IA818"/>
    <s v="SN_P100IA"/>
    <s v="994563199"/>
    <s v="Rez"/>
    <s v="Rolando"/>
    <s v="LAVINA"/>
    <s v="823770213"/>
    <s v="IGSP"/>
    <s v="P1"/>
    <s v="Tower 2"/>
    <x v="0"/>
    <s v="Kiran Padmakumar"/>
    <s v="Danilo Estoquia"/>
    <s v="xo094023"/>
    <d v="2015-06-15T00:00:00"/>
    <m/>
    <s v="Rolando Jr Rez/Philippines/IBM"/>
    <s v="H"/>
    <s v="BAND7B"/>
    <s v="ADM"/>
    <s v="Rolando.Rez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3031Z709"/>
    <s v="SN_03031Z"/>
    <s v="994054563"/>
    <s v="Rl"/>
    <s v="Ilakkiya"/>
    <s v="X"/>
    <s v="823800308"/>
    <s v="IGSI"/>
    <s v="P3"/>
    <s v="Tower 2"/>
    <x v="2"/>
    <s v="Mohan Kaushik"/>
    <s v="Saswat Mishra"/>
    <s v="ku976893"/>
    <d v="2016-12-09T00:00:00"/>
    <m/>
    <s v="Ilakkiya R114/India/IBM"/>
    <s v="L"/>
    <s v="BAND6A"/>
    <s v="ADM"/>
    <s v="Ilakkiya.Rl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DX818"/>
    <s v="SN_P101DX"/>
    <s v="994721631"/>
    <s v="Robles"/>
    <s v="Myra  Joy"/>
    <s v="X"/>
    <s v="823801107"/>
    <s v="IGSP"/>
    <s v="P3"/>
    <s v="Tower 2"/>
    <x v="5"/>
    <s v="Meredith Leach"/>
    <s v="Lerma Bernal"/>
    <s v="bb315959"/>
    <d v="2019-04-22T00:00:00"/>
    <m/>
    <s v="Myra Joy Robles/Philippines/IBM"/>
    <s v="L"/>
    <s v="BAND6A"/>
    <s v="ADM"/>
    <s v="Myrajoy.Robles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370631"/>
    <s v="SN_117370"/>
    <s v="994385064"/>
    <s v="Rocha"/>
    <s v="Leandro"/>
    <s v="G"/>
    <s v="823766532"/>
    <s v="IGSB"/>
    <s v="P3"/>
    <s v="Tower 2"/>
    <x v="6"/>
    <s v="Asif Islam"/>
    <s v="Marcos Gialdi"/>
    <s v="be322531"/>
    <d v="2009-04-20T00:00:00"/>
    <m/>
    <s v="Leandro Guedes Rocha/Brazil/Contr/IBM"/>
    <s v="H"/>
    <s v="BAND7A"/>
    <s v="ADM"/>
    <s v="Leandro.Rocha@sprint.com"/>
    <s v="Senior Developer"/>
    <n v="42.5"/>
    <n v="42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.5"/>
    <n v="42.5"/>
    <n v="0"/>
    <n v="0"/>
    <s v="No"/>
  </r>
  <r>
    <s v="083571631"/>
    <s v="SN_083571"/>
    <s v="994808926"/>
    <s v="Rodovalho"/>
    <s v="Diego"/>
    <s v=""/>
    <s v="823768815"/>
    <s v="IGSB"/>
    <s v="P3"/>
    <s v="Tower 2"/>
    <x v="1"/>
    <s v="Clint Cordry"/>
    <s v="Carlos Monteiro"/>
    <s v="ru866161"/>
    <d v="2013-06-17T00:00:00"/>
    <m/>
    <s v="Diego Rodovalho/Brazil/Contr/IBM"/>
    <s v="H"/>
    <s v="BAND6A"/>
    <s v="ADM"/>
    <s v="Diego.Rodovalho@sprint.com"/>
    <s v="Se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92234631"/>
    <s v="SN_092234"/>
    <s v="994941671"/>
    <s v="Rodrigues"/>
    <s v="Kelsen"/>
    <s v=""/>
    <s v="821388239"/>
    <s v="IGSB"/>
    <s v="P3"/>
    <s v="Tower 2"/>
    <x v="2"/>
    <s v="Mohan Kaushik"/>
    <s v="Kelsen Rodrigues"/>
    <s v="ri434675"/>
    <d v="2004-09-16T00:00:00"/>
    <m/>
    <s v="Kelsen Rodrigues/Brazil/IBM"/>
    <s v="H"/>
    <s v="BAND7B"/>
    <s v="IVR"/>
    <s v="Kelsen.Rodrigues@sprint.com"/>
    <s v="Senior Project Manager"/>
    <n v="20"/>
    <n v="2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0"/>
    <n v="20"/>
    <n v="0"/>
    <n v="0"/>
    <s v="No"/>
  </r>
  <r>
    <s v="134722818"/>
    <s v="SN_134722"/>
    <s v="994928675"/>
    <s v="Roldan"/>
    <s v="Jeremiah John"/>
    <s v="R"/>
    <s v="823768976"/>
    <s v="IGSP"/>
    <s v="P1"/>
    <s v="Tower 2"/>
    <x v="3"/>
    <s v="Randy Schulze"/>
    <s v="Arrian Ordonez"/>
    <s v="ow410775"/>
    <d v="2013-09-23T00:00:00"/>
    <m/>
    <s v="Jeremiah John R Roldan/Philippines/IBM"/>
    <s v="M"/>
    <s v="BAND6B"/>
    <s v="ADM"/>
    <s v="Jeremiahjohn.Roldan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XW818"/>
    <s v="SN_P100XW"/>
    <s v="994226737"/>
    <s v="Rome"/>
    <s v="Robert Julian"/>
    <s v="X."/>
    <s v="823800628"/>
    <s v="IGSP"/>
    <s v="P3"/>
    <s v="Tower 2"/>
    <x v="2"/>
    <s v="Dale Gentry"/>
    <s v="William Navarro"/>
    <s v="hl673314"/>
    <d v="2017-09-13T00:00:00"/>
    <m/>
    <s v="Robert Julian Rome/Philippines/IBM"/>
    <s v="H"/>
    <s v="BAND7A"/>
    <s v="ADM"/>
    <s v="Robertjulian.Rom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482818"/>
    <s v="SN_136482"/>
    <s v="999463707"/>
    <s v="Romulo"/>
    <s v="Thea Marie"/>
    <s v="A"/>
    <s v="823769080"/>
    <s v="IGSP"/>
    <s v="P1"/>
    <s v="Tower 2"/>
    <x v="0"/>
    <s v="Kiran Padmakumar"/>
    <s v="Danilo Estoquia"/>
    <s v="fc172715"/>
    <d v="2013-11-18T00:00:00"/>
    <m/>
    <s v="Thea Marie A Romulo/Philippines/IBM"/>
    <s v="M"/>
    <s v="BAND6B"/>
    <s v="ADM"/>
    <s v="Theamarie.Romulo@sprint.com"/>
    <s v="Senior Tester"/>
    <n v="53"/>
    <n v="5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3"/>
    <n v="53"/>
    <n v="0"/>
    <n v="0"/>
    <s v="No"/>
  </r>
  <r>
    <s v="146983818"/>
    <s v="SN_146983"/>
    <s v="994706108"/>
    <s v="Rosete"/>
    <s v="Emmanuel"/>
    <s v="A."/>
    <s v="823800984"/>
    <s v="IGSP"/>
    <s v="P3"/>
    <s v="Tower 2"/>
    <x v="4"/>
    <s v="Todd Kadlac"/>
    <s v="William Navarro"/>
    <s v="v289325"/>
    <d v="2018-11-05T00:00:00"/>
    <m/>
    <s v="Emmanuel A Rosete/Philippines/IBM"/>
    <s v="H"/>
    <s v="BAND7B"/>
    <s v="ADM"/>
    <s v="Emmanuel.Rosete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2898818"/>
    <s v="SN_112898"/>
    <s v="994445345"/>
    <s v="Rosita"/>
    <s v="Jade Ralph"/>
    <s v="X"/>
    <s v="823767750"/>
    <s v="IGSP"/>
    <s v="P3"/>
    <s v="Tower 2"/>
    <x v="2"/>
    <s v="Dale Gentry"/>
    <s v="William Navarro"/>
    <s v="hi321867"/>
    <d v="2011-04-21T00:00:00"/>
    <m/>
    <s v="Jade Ralph L Rosita/Philippines/IBM"/>
    <s v="H"/>
    <s v="BAND6B"/>
    <s v="ADM"/>
    <s v="Jaderalph.Rosit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4189709"/>
    <s v="SN_064189"/>
    <s v="994443709"/>
    <s v="Roula"/>
    <s v="Pratap"/>
    <s v="Kumar"/>
    <s v="823800860"/>
    <s v="IGSI"/>
    <s v="P1"/>
    <s v="Tower 2"/>
    <x v="0"/>
    <s v="Kiran Padmakumar"/>
    <s v="Muqtar Syed"/>
    <s v="sa634927"/>
    <d v="2018-05-14T00:00:00"/>
    <m/>
    <s v="Pratap K Roula/India/IBM"/>
    <s v="H"/>
    <s v="BAND7B"/>
    <s v="ADM"/>
    <s v="Pratap.Roula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L2TT709"/>
    <s v="SN_AVL2TT"/>
    <s v="994832493"/>
    <s v="Rout"/>
    <s v="Debashish"/>
    <s v="X"/>
    <s v="823800236"/>
    <s v="IGSI"/>
    <s v="P3"/>
    <s v="Tower 2"/>
    <x v="1"/>
    <s v="Clint Cordry"/>
    <s v="Sunil Brahma"/>
    <s v="jw338763"/>
    <d v="2016-10-19T00:00:00"/>
    <m/>
    <s v="Debashish Rout 1/India/Contr/IBM"/>
    <s v="M"/>
    <s v="CONT12"/>
    <s v="ADM"/>
    <s v="Debashish.Rout@sprint.com"/>
    <s v="Senior Production Support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63424709"/>
    <s v="SN_063424"/>
    <s v="994544937"/>
    <s v="Rout"/>
    <s v="Deepak Kumar"/>
    <s v=""/>
    <s v="823800654"/>
    <s v="GR-I"/>
    <s v="P1"/>
    <s v="Tower 2"/>
    <x v="0"/>
    <s v="Kiran Padmakumar"/>
    <s v="Muqtar Syed"/>
    <s v="kl046477"/>
    <d v="2017-10-03T00:00:00"/>
    <m/>
    <s v="Deepak K Rout/India/IBM"/>
    <s v="H"/>
    <s v="BAND7B"/>
    <s v="ADM"/>
    <s v="Deepakkumar.Rout@sprint.com"/>
    <s v="Senior Project Manag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5002I709"/>
    <s v="SN_05002I"/>
    <s v="994030132"/>
    <s v="Routray"/>
    <s v="Bijan"/>
    <s v="X"/>
    <s v="823767361"/>
    <s v="GR-I"/>
    <s v="SA3"/>
    <s v="Tower 2"/>
    <x v="2"/>
    <s v="Mohan Kaushik"/>
    <s v="Saswat Mishra"/>
    <s v="fj966232"/>
    <d v="2010-08-05T00:00:00"/>
    <m/>
    <s v="Bijan Routray/India/IBM"/>
    <s v="H"/>
    <s v="BAND7B"/>
    <s v="ADM"/>
    <s v="Bijan.Routray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0IP818"/>
    <s v="SN_P100IP"/>
    <s v="994979177"/>
    <s v="Ruste"/>
    <s v="Johann Paulo"/>
    <s v="L"/>
    <s v="823800368"/>
    <s v="IGSP"/>
    <s v="P3"/>
    <s v="Tower 2"/>
    <x v="5"/>
    <s v="Robert Wulfert"/>
    <s v="Hanika Fernandez"/>
    <s v="jx727701"/>
    <d v="2017-03-01T00:00:00"/>
    <m/>
    <s v="Johann Paulo Ruste/Philippines/IBM"/>
    <s v="M"/>
    <s v="BAND6B"/>
    <s v="ADM"/>
    <s v="Johannpaulo.Rust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398818"/>
    <s v="SN_P00398"/>
    <s v="994473990"/>
    <s v="Ruzgal"/>
    <s v="Vyson"/>
    <s v="C."/>
    <s v="823800682"/>
    <s v="IGSP"/>
    <s v="P3"/>
    <s v="Tower 2"/>
    <x v="2"/>
    <s v="Dale Gentry"/>
    <s v="William Navarro"/>
    <s v="nw170077"/>
    <d v="2017-10-23T00:00:00"/>
    <m/>
    <s v="Vyson Ruzgal/Philippines/IBM"/>
    <s v="H"/>
    <s v="BAND6B"/>
    <s v="ADM"/>
    <s v="Vyzon.Ruzgal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958P709"/>
    <s v="SN_04958P"/>
    <s v="994941379"/>
    <s v="S"/>
    <s v="Sangeetha"/>
    <s v=""/>
    <s v="823770278"/>
    <s v="IGSI"/>
    <s v="P1"/>
    <s v="Tower 2"/>
    <x v="0"/>
    <s v="Kiran Padmakumar"/>
    <s v="Muqtar Syed"/>
    <s v="tq967256"/>
    <d v="2015-07-30T00:00:00"/>
    <m/>
    <s v="Sangeetha 11/India/IBM"/>
    <s v="M"/>
    <s v="BAND6B"/>
    <s v="ADM"/>
    <s v="Sangeetha.S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523U709"/>
    <s v="SN_04523U"/>
    <s v="994404364"/>
    <s v="Sabat"/>
    <s v="Ruturaj"/>
    <s v="X"/>
    <s v="823800877"/>
    <s v="IGSI"/>
    <s v="P3"/>
    <s v="Tower 2"/>
    <x v="2"/>
    <s v="Mohan Kaushik"/>
    <s v="Saswat Mishra"/>
    <s v="kv182026"/>
    <d v="2018-06-06T00:00:00"/>
    <m/>
    <s v="Ruturaj Sabat/India/IBM"/>
    <s v="H"/>
    <s v="BAND7A"/>
    <s v="ADM"/>
    <s v="Ruturaj.Sabat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4434631"/>
    <s v="SN_094434"/>
    <s v="994434449"/>
    <s v="Sabiao"/>
    <s v="Selma"/>
    <s v="B"/>
    <s v="823768228"/>
    <s v="IGSB"/>
    <s v="P3"/>
    <s v="Tower 2"/>
    <x v="6"/>
    <s v="Asif Islam"/>
    <s v="Selma Sabiao"/>
    <s v="jc997363"/>
    <d v="2012-03-20T00:00:00"/>
    <m/>
    <s v="Selma Bassiga Sabiao/Brazil/IBM"/>
    <s v="H"/>
    <s v="BAND8"/>
    <s v="ADM"/>
    <s v="Selma.Sabiao@sprint.com"/>
    <s v="Senior Delivery Manager"/>
    <n v="2"/>
    <n v="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"/>
    <n v="2"/>
    <n v="0"/>
    <n v="0"/>
    <s v="No"/>
  </r>
  <r>
    <s v="AVNG6W709"/>
    <s v="SN_AVNG6W"/>
    <s v="994274357"/>
    <s v="Sachdeva"/>
    <s v="Jayant"/>
    <s v="X"/>
    <s v="823800892"/>
    <s v="IGSI"/>
    <s v="P3"/>
    <s v="Tower 2"/>
    <x v="2"/>
    <s v="Mohan Kaushik"/>
    <s v="Saswat Mishra"/>
    <s v="jh432976"/>
    <d v="2018-07-05T00:00:00"/>
    <m/>
    <s v="Jayant Sachdeva/India/Contr/IBM"/>
    <s v="L"/>
    <s v="BAND6A"/>
    <s v="ADM"/>
    <s v="Jayant.Sachdeva@sprint.com"/>
    <s v="Ju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MHV4897"/>
    <s v="SN_C-MHV4"/>
    <s v="994973832"/>
    <s v="Sadineni"/>
    <s v="Mahendra"/>
    <s v=""/>
    <s v="823800676"/>
    <s v="SUB"/>
    <s v="SA3"/>
    <s v="Tower 2"/>
    <x v="1"/>
    <s v="Clint Cordry"/>
    <s v="Sudheer Kurelli"/>
    <s v="bt157958"/>
    <d v="2017-11-01T00:00:00"/>
    <m/>
    <s v="Mahendra Sadineni/US/Contr/IBM"/>
    <s v="H"/>
    <s v="CONT15"/>
    <s v="ADM"/>
    <s v="Mahendra.Sadineni@sprint.com"/>
    <s v="Senior Configuration Manager"/>
    <n v="46"/>
    <s v="0"/>
    <n v="46"/>
    <x v="1"/>
    <n v="0"/>
    <s v="0"/>
    <n v="0"/>
    <s v=""/>
    <n v="0"/>
    <s v="0"/>
    <n v="0"/>
    <s v=""/>
    <n v="0"/>
    <s v="0"/>
    <n v="0"/>
    <s v=""/>
    <n v="0"/>
    <s v="0"/>
    <n v="0"/>
    <s v=""/>
    <n v="0"/>
    <s v="0"/>
    <n v="0"/>
    <s v=""/>
    <n v="46"/>
    <s v="0"/>
    <n v="46"/>
    <n v="0"/>
    <s v="Yes"/>
  </r>
  <r>
    <s v="05472U709"/>
    <s v="SN_05472U"/>
    <s v="994726870"/>
    <s v="Saha"/>
    <s v="Sandipan"/>
    <s v="X"/>
    <s v="823800806"/>
    <s v="IGSI"/>
    <s v="P1"/>
    <s v="Tower 2"/>
    <x v="0"/>
    <s v="Kiran Padmakumar"/>
    <s v="Muqtar Syed"/>
    <s v="zm289876"/>
    <d v="2018-03-12T00:00:00"/>
    <m/>
    <s v="Sandipan Saha1/India/IBM"/>
    <s v="M"/>
    <s v="BAND6B"/>
    <s v="ADM"/>
    <s v="Sandipan.Saha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457S709"/>
    <s v="SN_06457S"/>
    <s v="994351334"/>
    <s v="Sahay"/>
    <s v="Yachi"/>
    <s v="X"/>
    <s v="823801113"/>
    <s v="IGSI"/>
    <s v="P3"/>
    <s v="Tower 2"/>
    <x v="2"/>
    <s v="Mohan Kaushik"/>
    <s v="Saswat Mishra"/>
    <s v="mj425147"/>
    <d v="2019-04-30T00:00:00"/>
    <m/>
    <s v="Yachi Sahay83/India/IBM"/>
    <s v="L"/>
    <s v="BAND6A"/>
    <s v="ADM"/>
    <s v="Yachi.Sahay@sprint.com"/>
    <s v="Ju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4933X709"/>
    <s v="SN_04933X"/>
    <s v="994624583"/>
    <s v="Sahoo"/>
    <s v="Sibasish"/>
    <s v="X"/>
    <s v="823800933"/>
    <s v="IGSI"/>
    <s v="P1"/>
    <s v="Tower 2"/>
    <x v="3"/>
    <s v="Randy Schulze"/>
    <s v="Muqtar Syed"/>
    <s v="sl346121"/>
    <d v="2018-09-03T00:00:00"/>
    <m/>
    <s v="Sibasish Sahoo13/India/IBM"/>
    <s v="M"/>
    <s v="BAND6B"/>
    <s v="ADM"/>
    <s v="Sibasish.Sahoo@sprint.com"/>
    <s v="Mid-Level Production Support"/>
    <n v="22"/>
    <n v="2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2"/>
    <n v="22"/>
    <n v="0"/>
    <n v="0"/>
    <s v="No"/>
  </r>
  <r>
    <s v="09603A709"/>
    <s v="SN_09603A"/>
    <s v="994566349"/>
    <s v="Sahu"/>
    <s v="Maheswar"/>
    <s v="X"/>
    <s v="823769185"/>
    <s v="IGSI"/>
    <s v="P3"/>
    <s v="Tower 2"/>
    <x v="5"/>
    <s v="Meredith Leach"/>
    <s v="Sajit Sridharan"/>
    <s v="rm932262"/>
    <d v="2014-02-18T00:00:00"/>
    <m/>
    <s v="Maheswar Sahu/India/IBM"/>
    <s v="H"/>
    <s v="BAND7A"/>
    <s v="ADM"/>
    <s v="Maheswar.Sahu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-PFB0897"/>
    <s v="SN_C-PFB0"/>
    <s v="994783884"/>
    <s v="Said"/>
    <s v="Mohamed"/>
    <s v="X"/>
    <s v="823801102"/>
    <s v="SUB"/>
    <s v="SA3"/>
    <s v="Tower 2"/>
    <x v="1"/>
    <s v="Clint Cordry"/>
    <s v="James Staffieri"/>
    <s v="mt348729"/>
    <d v="2019-04-22T00:00:00"/>
    <m/>
    <s v="Mohamed Said1/US/Contr/IBM"/>
    <s v="L"/>
    <s v="CONT11"/>
    <s v="ADM"/>
    <s v="Mohamed.Said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4373709"/>
    <s v="SN_074373"/>
    <s v="994566632"/>
    <s v="Sairajan"/>
    <s v="Arun"/>
    <s v="X"/>
    <s v="823766449"/>
    <s v="GR-I"/>
    <s v="SA3"/>
    <s v="Tower 2"/>
    <x v="2"/>
    <s v="Mohan Kaushik"/>
    <s v="Saswat Mishra"/>
    <s v="hl904375"/>
    <d v="2009-03-18T00:00:00"/>
    <m/>
    <s v="Arun Sairajan/India/IBM"/>
    <s v="H"/>
    <s v="BAND7A"/>
    <s v="ADM"/>
    <s v="Arun.Sairajan@sprint.com"/>
    <s v="Senior Test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9580J709"/>
    <s v="SN_09580J"/>
    <s v="994426584"/>
    <s v="Sajjan"/>
    <s v="Yogesh"/>
    <s v="P"/>
    <s v="823800778"/>
    <s v="IGSI"/>
    <s v="P1"/>
    <s v="Tower 2"/>
    <x v="0"/>
    <s v="Kiran Padmakumar"/>
    <s v="Muqtar Syed"/>
    <s v="jo267807"/>
    <d v="2018-02-02T00:00:00"/>
    <m/>
    <s v="Yogesh P Sajjan/India/IBM"/>
    <s v="H"/>
    <s v="BAND6B"/>
    <s v="ADM"/>
    <s v="Yogesh.Sajjan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10192818"/>
    <s v="SN_P10192"/>
    <s v="994615377"/>
    <s v="Salarda"/>
    <s v="Angelo"/>
    <s v="L."/>
    <s v="823801030"/>
    <s v="IGSP"/>
    <s v="P3"/>
    <s v="Tower 2"/>
    <x v="2"/>
    <s v="Dale Gentry"/>
    <s v="William Navarro"/>
    <s v=""/>
    <d v="2019-01-02T00:00:00"/>
    <m/>
    <s v="Angelo Salarda/Philippines/IBM"/>
    <s v="L"/>
    <s v="BAND6A"/>
    <s v="ADM"/>
    <s v=""/>
    <s v="Mid-Level Production Support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148149818"/>
    <s v="SN_148149"/>
    <s v="994727625"/>
    <s v="Salarda"/>
    <s v="Mark"/>
    <s v="X"/>
    <s v="823769755"/>
    <s v="IGSP"/>
    <s v="P3"/>
    <s v="Tower 2"/>
    <x v="5"/>
    <s v="Robert Wulfert"/>
    <s v="Hanika Fernandez"/>
    <s v="bo809626"/>
    <d v="2014-12-05T00:00:00"/>
    <m/>
    <s v="Mark Salarda/Philippines/IBM"/>
    <s v="H"/>
    <s v="BAND7A"/>
    <s v="ADM"/>
    <s v="Mark.Salard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4415818"/>
    <s v="SN_124415"/>
    <s v="994932286"/>
    <s v="Salazar"/>
    <s v="Noel"/>
    <s v="M"/>
    <s v="823768606"/>
    <s v="IGSP"/>
    <s v="P3"/>
    <s v="Tower 2"/>
    <x v="2"/>
    <s v="Dale Gentry"/>
    <s v="William Navarro"/>
    <s v="ps815474"/>
    <d v="2013-01-02T00:00:00"/>
    <m/>
    <s v="Noel M Salazar/Philippines/IBM"/>
    <s v="H"/>
    <s v="BAND7A"/>
    <s v="ADM"/>
    <s v="Salazar.Noel@sprint.com"/>
    <s v="Senior Tester"/>
    <n v="56"/>
    <n v="5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6"/>
    <n v="56"/>
    <n v="0"/>
    <n v="0"/>
    <s v="No"/>
  </r>
  <r>
    <s v="123621818"/>
    <s v="SN_123621"/>
    <s v="994240752"/>
    <s v="Salita"/>
    <s v="Franz Vincent"/>
    <s v="X"/>
    <s v="823768191"/>
    <s v="IGSP"/>
    <s v="P3"/>
    <s v="Tower 2"/>
    <x v="5"/>
    <s v="Robert Wulfert"/>
    <s v="Hanika Fernandez"/>
    <s v="sg070394"/>
    <d v="2012-02-29T00:00:00"/>
    <m/>
    <s v="Franz Vincent M Salita/Philippines/IBM"/>
    <s v="H"/>
    <s v="BAND7A"/>
    <s v="ADM"/>
    <s v="Franzvincent.Salita@sprint.com"/>
    <s v="Senior Production Support"/>
    <n v="27"/>
    <n v="2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7"/>
    <n v="27"/>
    <n v="0"/>
    <n v="0"/>
    <s v="No"/>
  </r>
  <r>
    <s v="047482631"/>
    <s v="SN_047482"/>
    <s v="994650945"/>
    <s v="Salles"/>
    <s v="Rene"/>
    <s v="L"/>
    <s v="823770019"/>
    <s v="IGSB"/>
    <s v="P3"/>
    <s v="Tower 2"/>
    <x v="2"/>
    <s v="Mohan Kaushik"/>
    <s v="Kelsen Rodrigues"/>
    <s v="cr475828"/>
    <d v="2015-03-02T00:00:00"/>
    <m/>
    <s v="Rene Bruno Lopes de Salles/Brazil/IBM"/>
    <s v="M"/>
    <s v="BAND6A"/>
    <s v="ADM"/>
    <s v="Rene.Salles@sprint.com"/>
    <s v="Senior Application Administrato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23801818"/>
    <s v="SN_123801"/>
    <s v="994976972"/>
    <s v="Salming"/>
    <s v="Louielyn"/>
    <s v="X"/>
    <s v="823769716"/>
    <s v="IGSP"/>
    <s v="P3"/>
    <s v="Tower 2"/>
    <x v="5"/>
    <s v="Robert Wulfert"/>
    <s v="Hanika Fernandez"/>
    <s v="gh708155"/>
    <d v="2014-11-17T00:00:00"/>
    <m/>
    <s v="Louielyn B Salming/Philippines/IBM"/>
    <s v="H"/>
    <s v="BAND6B"/>
    <s v="ADM"/>
    <s v="Louielyn.Salming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6308631"/>
    <s v="SN_116308"/>
    <s v="999463465"/>
    <s v="Salvi"/>
    <s v="Uanderson"/>
    <s v="C"/>
    <s v="823765879"/>
    <s v="IGSB"/>
    <s v="P3"/>
    <s v="Tower 2"/>
    <x v="2"/>
    <s v="Dale Gentry"/>
    <s v="Kelsen Rodrigues"/>
    <s v="ua463465"/>
    <d v="2008-01-09T00:00:00"/>
    <m/>
    <s v="Uanderson Capuci de Salvi/Brazil/Contr/IBM"/>
    <s v="H"/>
    <s v="BAND7A"/>
    <s v="ADM"/>
    <s v="Uanderson.Salvi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J8961897"/>
    <s v="SN_0J8961"/>
    <s v="994323906"/>
    <s v="Sam"/>
    <s v="Christopher"/>
    <s v="X"/>
    <s v="823800996"/>
    <s v="SDC"/>
    <s v="SA3"/>
    <s v="Tower 2"/>
    <x v="2"/>
    <s v="Dale Gentry"/>
    <s v="Dale Gentry"/>
    <s v="sj297907"/>
    <d v="2018-11-26T00:00:00"/>
    <m/>
    <s v="Christopher Sam/Baton Rouge/IBM"/>
    <s v="L"/>
    <s v="BAND6A"/>
    <s v="ADM"/>
    <s v="Christopher.Sam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878631"/>
    <s v="SN_117878"/>
    <s v="994347623"/>
    <s v="Sampietri"/>
    <s v="Pedro"/>
    <s v="G"/>
    <s v="823768569"/>
    <s v="IGSB"/>
    <s v="P1"/>
    <s v="Tower 2"/>
    <x v="3"/>
    <s v="Randy Schulze"/>
    <s v="Roberto Basting"/>
    <s v="ey225363"/>
    <d v="2012-11-26T00:00:00"/>
    <m/>
    <s v="Pedro Gabriel Bueno Sampietri/Brazil/IBM"/>
    <s v="M"/>
    <s v="BAND6B"/>
    <s v="ADM"/>
    <s v="Pedro.Sampietri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628B709"/>
    <s v="SN_08628B"/>
    <s v="994588824"/>
    <s v="Samuel"/>
    <s v="Abraham"/>
    <s v="J"/>
    <s v="823768745"/>
    <s v="IGSI"/>
    <s v="P3"/>
    <s v="Tower 2"/>
    <x v="3"/>
    <s v="Greg Toon"/>
    <s v="Vijaya Maan"/>
    <s v="fj758246"/>
    <d v="2013-04-29T00:00:00"/>
    <m/>
    <s v="Abraham J Samuel/India/IBM"/>
    <s v="H"/>
    <s v="BAND7B"/>
    <s v="IVR"/>
    <s v="Abraham.Samuel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502818"/>
    <s v="SN_136502"/>
    <s v="994306278"/>
    <s v="Sandoval"/>
    <s v="Sarah"/>
    <s v="C"/>
    <s v="823770266"/>
    <s v="IGSP"/>
    <s v="P3"/>
    <s v="Tower 2"/>
    <x v="7"/>
    <s v="Heather Westerfield"/>
    <s v="Arrian Ordonez"/>
    <s v="qi931353"/>
    <d v="2015-07-20T00:00:00"/>
    <m/>
    <s v="Sarah Kay C Sandoval/Philippines/IBM"/>
    <s v="H"/>
    <s v="BAND7A"/>
    <s v="ADM"/>
    <s v="Sarah.Sandoval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201818"/>
    <s v="SN_147201"/>
    <s v="994941477"/>
    <s v="Sanidad"/>
    <s v="Marbelito"/>
    <s v="R"/>
    <s v="823769204"/>
    <s v="IGSP"/>
    <s v="P3"/>
    <s v="Tower 2"/>
    <x v="3"/>
    <s v="Greg Toon"/>
    <s v="Danilo Estoquia"/>
    <s v="dl160315"/>
    <d v="2014-03-13T00:00:00"/>
    <m/>
    <s v="Marbelito R Sanidad/Philippines/IBM"/>
    <s v="M"/>
    <s v="BAND7B"/>
    <s v="IVR"/>
    <s v="Marbelito.Sanidad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6956631"/>
    <s v="SN_056956"/>
    <s v="994049770"/>
    <s v="Santana"/>
    <s v="Mauricio"/>
    <s v="F"/>
    <s v="823770066"/>
    <s v="IGSB"/>
    <s v="P3"/>
    <s v="Tower 2"/>
    <x v="2"/>
    <s v="Mohan Kaushik"/>
    <s v="Kelsen Rodrigues"/>
    <s v="zd334914"/>
    <d v="2015-04-06T00:00:00"/>
    <m/>
    <s v="Mauricio Farias Santana/Brazil/IBM"/>
    <s v="M"/>
    <s v="BAND5"/>
    <s v="ADM"/>
    <s v="Mauricio.Santana@sprint.com"/>
    <s v="Mid-Level Application Administrato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52689709"/>
    <s v="SN_052689"/>
    <s v="994049031"/>
    <s v="Santhanam"/>
    <s v="Kamalakannan"/>
    <s v="X"/>
    <s v="823800756"/>
    <s v="IGSI"/>
    <s v="P1"/>
    <s v="Tower 2"/>
    <x v="0"/>
    <s v="Kiran Padmakumar"/>
    <s v="Muqtar Syed"/>
    <s v="ui009713"/>
    <d v="2018-01-02T00:00:00"/>
    <m/>
    <s v="Kamalakannan Santhanam/India/IBM"/>
    <s v="H"/>
    <s v="BAND7B"/>
    <s v="ADM"/>
    <s v="Kamalakannan.Santhanam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8240818"/>
    <s v="SN_148240"/>
    <s v="994154865"/>
    <s v="Santos"/>
    <s v="AnmariaJeannette"/>
    <s v="Tan"/>
    <s v="823800418"/>
    <s v="IGSP"/>
    <s v="P3"/>
    <s v="Tower 2"/>
    <x v="5"/>
    <s v="Robert Wulfert"/>
    <s v="Hanika Fernandez"/>
    <s v="pe270744"/>
    <d v="2017-04-10T00:00:00"/>
    <m/>
    <s v="Anmaria Jeannette Santos/Philippines/IBM"/>
    <s v="H"/>
    <s v="BAND6A"/>
    <s v="ADM"/>
    <s v="Anmariajeannette.Santos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G9818"/>
    <s v="SN_P101G9"/>
    <s v="994675455"/>
    <s v="Santos"/>
    <s v="Aryen Raen"/>
    <s v="D."/>
    <s v="823801240"/>
    <s v="IGSP"/>
    <s v="P1"/>
    <s v="Tower 2"/>
    <x v="3"/>
    <s v="Randy Schulze"/>
    <s v="Arrian Ordonez"/>
    <s v="tm000945"/>
    <d v="2019-08-27T00:00:00"/>
    <m/>
    <s v="Aryen Raen Santos/Philippines/IBM"/>
    <s v="L"/>
    <s v="BAND6G"/>
    <s v="ADM"/>
    <s v="Aryen.Santos@sprint.com"/>
    <s v="Junior Production Support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LVL0BT631"/>
    <s v="SN_LVL0BT"/>
    <s v="994558531"/>
    <s v="Santos"/>
    <s v="Italo"/>
    <s v="M"/>
    <s v="823800218"/>
    <s v="IGSB"/>
    <s v="P3"/>
    <s v="Tower 2"/>
    <x v="4"/>
    <s v="Todd Kadlac"/>
    <s v="Carlos Monteiro"/>
    <s v="gz868585"/>
    <d v="2016-10-05T00:00:00"/>
    <m/>
    <s v="Italo Moises dos Santos/Brazil/Contr/IBM"/>
    <s v="H"/>
    <s v="CONT02"/>
    <s v="ADM"/>
    <s v="Italo.Santos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147185818"/>
    <s v="SN_147185"/>
    <s v="994323241"/>
    <s v="Santos"/>
    <s v="Jeffrey"/>
    <s v="O"/>
    <s v="823769206"/>
    <s v="IGSP"/>
    <s v="P3"/>
    <s v="Tower 2"/>
    <x v="5"/>
    <s v="Meredith Leach"/>
    <s v="Lerma Bernal"/>
    <s v="kj313333"/>
    <d v="2014-03-10T00:00:00"/>
    <m/>
    <s v="Jeffrey O Santos/Philippines/IBM"/>
    <s v="H"/>
    <s v="BAND6B"/>
    <s v="ADM"/>
    <s v="Jeffrey.Santos@sprint.com"/>
    <s v="Senior Developer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113206818"/>
    <s v="SN_113206"/>
    <s v="994893753"/>
    <s v="Santos"/>
    <s v="John"/>
    <s v="FRANCIS"/>
    <s v="823768038"/>
    <s v="IGSP"/>
    <s v="P3"/>
    <s v="Tower 2"/>
    <x v="5"/>
    <s v="Meredith Leach"/>
    <s v="Lerma Bernal"/>
    <s v="go715091"/>
    <d v="2011-09-21T00:00:00"/>
    <m/>
    <s v="John Francis A Santos/Philippines/IBM"/>
    <s v="H"/>
    <s v="BAND7A"/>
    <s v="ADM"/>
    <s v="John.Santo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GA818"/>
    <s v="SN_P100GA"/>
    <s v="994963170"/>
    <s v="Santos"/>
    <s v="Mark Alvin"/>
    <s v="X"/>
    <s v="823800279"/>
    <s v="IGSP"/>
    <s v="P3"/>
    <s v="Tower 2"/>
    <x v="2"/>
    <s v="Dale Gentry"/>
    <s v="William Navarro"/>
    <s v="rw620713"/>
    <d v="2016-11-14T00:00:00"/>
    <m/>
    <s v="Mark Alvin Santos/Philippines/IBM"/>
    <s v="H"/>
    <s v="BAND7B"/>
    <s v="ADM"/>
    <s v="Markalvin.Santos@sprint.com"/>
    <s v="Senior Develop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78346631"/>
    <s v="SN_078346"/>
    <s v="994700504"/>
    <s v="Santos"/>
    <s v="Matheus"/>
    <s v="O"/>
    <s v="823770315"/>
    <s v="IGSB"/>
    <s v="P3"/>
    <s v="Tower 2"/>
    <x v="6"/>
    <s v="Asif Islam"/>
    <s v="Marcelo Scarazzatti"/>
    <s v="dz833536"/>
    <d v="2015-09-08T00:00:00"/>
    <m/>
    <s v="Matheus Henrique Santos/Brazil/IBM"/>
    <s v="H"/>
    <s v="BAND6A"/>
    <s v="ADM"/>
    <s v="Matheus.Santos@sprint.com"/>
    <s v="Senior Production Suppor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115062631"/>
    <s v="SN_115062"/>
    <s v="994872985"/>
    <s v="Santos"/>
    <s v="Roberta"/>
    <s v="B"/>
    <s v="823766924"/>
    <s v="IGSB"/>
    <s v="P3"/>
    <s v="Tower 2"/>
    <x v="4"/>
    <s v="Todd Kadlac"/>
    <s v="Carlos Monteiro"/>
    <s v="fz204814"/>
    <d v="2010-03-01T00:00:00"/>
    <m/>
    <s v="Roberta Beghini Santos/Brazil/IBM"/>
    <s v="H"/>
    <s v="BAND7A"/>
    <s v="ADM"/>
    <s v="Roberta.Santos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394818"/>
    <s v="SN_136394"/>
    <s v="994420277"/>
    <s v="Santos"/>
    <s v="Rodrigo"/>
    <s v="S"/>
    <s v="823768985"/>
    <s v="IGSP"/>
    <s v="P3"/>
    <s v="Tower 2"/>
    <x v="3"/>
    <s v="Greg Toon"/>
    <s v="Danilo Estoquia"/>
    <s v="wv971957"/>
    <d v="2013-09-30T00:00:00"/>
    <m/>
    <s v="Rodrigo S Santos/Philippines/IBM"/>
    <s v="H"/>
    <s v="BAND7B"/>
    <s v="IVR"/>
    <s v="Rodrigo.Santo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789X709"/>
    <s v="SN_06789X"/>
    <s v="994792035"/>
    <s v="Santra"/>
    <s v="Srijeeta"/>
    <s v="X"/>
    <s v="823800896"/>
    <s v="IGSI"/>
    <s v="P3"/>
    <s v="Tower 2"/>
    <x v="5"/>
    <s v="Baseem Sayyed"/>
    <s v="Ajay Mukhopadhyay"/>
    <s v="ij211806"/>
    <d v="2018-07-10T00:00:00"/>
    <m/>
    <s v="Srijeeta Santra22/India/IBM"/>
    <s v="L"/>
    <s v="BAND6A"/>
    <s v="ADM"/>
    <s v="Srijeeta.Santr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EVSE631"/>
    <s v="SN_LVEVSE"/>
    <s v="994578987"/>
    <s v="Sardinha"/>
    <s v="Fabiano"/>
    <s v="O"/>
    <s v="823768752"/>
    <s v="IGSB"/>
    <s v="P3"/>
    <s v="Tower 2"/>
    <x v="5"/>
    <s v="Baseem Sayyed"/>
    <s v="Carlos Monteiro"/>
    <s v="yy034287"/>
    <d v="2013-05-08T00:00:00"/>
    <m/>
    <s v="Fabiano de Oliveira Sardinha/Brazil/Contr/IBM"/>
    <s v="H"/>
    <s v="CONT01"/>
    <s v="ADM"/>
    <s v="Fabiano.Sardinha@sprint.com"/>
    <s v="Senior Production Suppor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47464818"/>
    <s v="SN_147464"/>
    <s v="994101464"/>
    <s v="Sarmiento"/>
    <s v="Maria Concepcion"/>
    <s v="D"/>
    <s v="823769276"/>
    <s v="IGSP"/>
    <s v="P1"/>
    <s v="Tower 2"/>
    <x v="0"/>
    <s v="Kiran Padmakumar"/>
    <s v="Danilo Estoquia"/>
    <s v="qf050772"/>
    <d v="2014-04-30T00:00:00"/>
    <m/>
    <s v="Maria Concepcion Sarmiento/Philippines/IBM"/>
    <s v="M"/>
    <s v="BAND6B"/>
    <s v="ADM"/>
    <s v="Mariaconcepcion.Sarmiento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15F8709"/>
    <s v="SN_0515F8"/>
    <s v="994162016"/>
    <s v="Sarode"/>
    <s v="Keerti"/>
    <s v="X"/>
    <s v="823800498"/>
    <s v="IGSI"/>
    <s v="P3"/>
    <s v="Tower 2"/>
    <x v="2"/>
    <s v="Mohan Kaushik"/>
    <s v="Saswat Mishra"/>
    <s v="fs796837"/>
    <d v="2017-05-29T00:00:00"/>
    <m/>
    <s v="Keerti Sarode/India/IBM"/>
    <s v="M"/>
    <s v="BAND6B"/>
    <s v="ADM"/>
    <s v="Keerti.Sarode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5114631"/>
    <s v="SN_115114"/>
    <s v="994610255"/>
    <s v="Sarri"/>
    <s v="Bruno"/>
    <s v="B"/>
    <s v="823766180"/>
    <s v="IGSB"/>
    <s v="P1"/>
    <s v="Tower 2"/>
    <x v="3"/>
    <s v="Randy Schulze"/>
    <s v="Roberto Basting"/>
    <s v="wo768410"/>
    <d v="2008-11-26T00:00:00"/>
    <m/>
    <s v="Bruno Barbosa Sarri/Brazil/IBM"/>
    <s v="H"/>
    <s v="BAND7A"/>
    <s v="ADM"/>
    <s v="Bruno.Sarri@sprint.com"/>
    <s v="Se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5547D709"/>
    <s v="SN_05547D"/>
    <s v="994761566"/>
    <s v="Sarulkar"/>
    <s v="Rupali"/>
    <s v="X"/>
    <s v="823800656"/>
    <s v="IGSI"/>
    <s v="P3"/>
    <s v="Tower 2"/>
    <x v="3"/>
    <s v="Randy Schulze"/>
    <s v="Muqtar Syed"/>
    <s v="sv949491"/>
    <d v="2017-10-05T00:00:00"/>
    <m/>
    <s v="Rupali Sarulkar/India/IBM"/>
    <s v="H"/>
    <s v="BAND7A"/>
    <s v="ADM"/>
    <s v="Rupali.Sarulkar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4673F709"/>
    <s v="SN_04673F"/>
    <s v="994462905"/>
    <s v="Sasidharan"/>
    <s v="Vikkram"/>
    <s v=""/>
    <s v="823800274"/>
    <s v="GR-I"/>
    <s v="P1"/>
    <s v="Tower 2"/>
    <x v="0"/>
    <s v="Kiran Padmakumar"/>
    <s v="Muqtar Syed"/>
    <s v="ie949572"/>
    <d v="2016-11-14T00:00:00"/>
    <m/>
    <s v="Vikkram Sasidharan/India/IBM"/>
    <s v="H"/>
    <s v="BAND7A"/>
    <s v="ADM"/>
    <s v="Vikkram.Sasidharan@sprint.com"/>
    <s v="Senior Test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003WS709"/>
    <s v="SN_0003WS"/>
    <s v="994350881"/>
    <s v="Satya"/>
    <s v="Divya"/>
    <s v="X"/>
    <s v="823801015"/>
    <s v="IGSI"/>
    <s v="P3"/>
    <s v="Tower 2"/>
    <x v="5"/>
    <s v="Baseem Sayyed"/>
    <s v="Ajay Mukhopadhyay"/>
    <s v="xl249059"/>
    <d v="2018-12-17T00:00:00"/>
    <m/>
    <s v="Koppula Divya Satya/India/IBM"/>
    <s v="L"/>
    <s v="BAND6A"/>
    <s v="ADM"/>
    <s v="Divya.Satya@sprint.com"/>
    <s v="Junior Develop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0667F5709"/>
    <s v="SN_0667F5"/>
    <s v="994309433"/>
    <s v="Savanth"/>
    <s v="Akshatha"/>
    <s v="X"/>
    <s v="823800873"/>
    <s v="IGSI"/>
    <s v="P3"/>
    <s v="Tower 2"/>
    <x v="2"/>
    <s v="Mohan Kaushik"/>
    <s v="Saswat Mishra"/>
    <s v="jj201736"/>
    <d v="2018-06-01T00:00:00"/>
    <m/>
    <s v="Akshatha Savanth15/India/IBM"/>
    <s v="L"/>
    <s v="BAND6A"/>
    <s v="ADM"/>
    <s v="Akshatha.Savanth@sprint.com"/>
    <s v="Junior Test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04008N709"/>
    <s v="SN_04008N"/>
    <s v="994950047"/>
    <s v="Saxena"/>
    <s v="Abhishek"/>
    <s v=""/>
    <s v="823800576"/>
    <s v="GR-I"/>
    <s v="SA3"/>
    <s v="Tower 2"/>
    <x v="2"/>
    <s v="Mohan Kaushik"/>
    <s v="Saswat Mishra"/>
    <s v="hi526307"/>
    <d v="2017-07-31T00:00:00"/>
    <m/>
    <s v="Abhishek Saxena11/India/IBM"/>
    <s v="H"/>
    <s v="BAND7B"/>
    <s v="ADM"/>
    <s v="Abhishek.Saxen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0834709"/>
    <s v="SN_010834"/>
    <s v="999653011"/>
    <s v="Sayyed"/>
    <s v="Baseem"/>
    <s v="I"/>
    <s v="823764878"/>
    <s v="GR-I"/>
    <s v="SA3"/>
    <s v="Tower 2"/>
    <x v="5"/>
    <s v="Baseem Sayyed"/>
    <s v="Ajay Mukhopadhyay"/>
    <s v="bis4878"/>
    <d v="2006-10-12T00:00:00"/>
    <m/>
    <s v="Baseem I Sayyed1/India/IBM"/>
    <s v="H"/>
    <s v="BAND8"/>
    <s v="ADM"/>
    <s v="Baseem.I.Sayyed@sprint.com"/>
    <s v="Senior Delivery Manager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113760631"/>
    <s v="SN_113760"/>
    <s v="999677268"/>
    <s v="Scarazzatti"/>
    <s v="Marcelo"/>
    <s v=""/>
    <s v="823765118"/>
    <s v="IGSB"/>
    <s v="P3"/>
    <s v="Tower 2"/>
    <x v="6"/>
    <s v="Asif Islam"/>
    <s v="Marcelo Scarazzatti"/>
    <s v="ma677268"/>
    <d v="2007-03-05T00:00:00"/>
    <m/>
    <s v="Marcelo Luis Scarazzatti/Brazil/IBM"/>
    <s v="H"/>
    <s v="BAND7B"/>
    <s v="ADM"/>
    <s v="Marcelo.Scarazzatti@sprint.com"/>
    <s v="Senior Delivery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97534631"/>
    <s v="SN_097534"/>
    <s v="999678611"/>
    <s v="Schivel"/>
    <s v="Ricardo"/>
    <s v="X"/>
    <s v="823764428"/>
    <s v="IGSB"/>
    <s v="P3"/>
    <s v="Tower 2"/>
    <x v="4"/>
    <s v="Todd Kadlac"/>
    <s v="Carlos Monteiro"/>
    <s v="ri678611"/>
    <d v="2005-11-09T00:00:00"/>
    <m/>
    <s v="Ricardo Schivel/Brazil/IBM"/>
    <s v="H"/>
    <s v="BAND8"/>
    <s v="ADM"/>
    <s v="Ricardo.Schivel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858571897"/>
    <s v="SN_858571"/>
    <s v="994332404"/>
    <s v="Schraden"/>
    <s v="Jody"/>
    <s v=""/>
    <s v="823768535"/>
    <s v="E"/>
    <s v="P1"/>
    <s v="Tower 2"/>
    <x v="3"/>
    <s v="Randy Schulze"/>
    <s v="Randy Schulze"/>
    <s v="dz532009"/>
    <d v="2012-10-29T00:00:00"/>
    <m/>
    <s v="Jody Schraden/Somerset/IBM"/>
    <s v="H"/>
    <s v="BAND8"/>
    <s v="ADM"/>
    <s v="Jody.Schraden@sprint.com"/>
    <s v="Senior Developer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3G7140897"/>
    <s v="SN_3G7140"/>
    <s v="994444244"/>
    <s v="Schulze"/>
    <s v="Randy"/>
    <s v="X"/>
    <s v="823801136"/>
    <s v="E"/>
    <s v="P1"/>
    <s v="Tower 2"/>
    <x v="3"/>
    <s v="Randy Schulze"/>
    <s v="Randy Schulze"/>
    <s v="vj579877"/>
    <d v="2019-06-03T00:00:00"/>
    <m/>
    <s v="Randal Schulze/Lenexa/IBM"/>
    <s v="H"/>
    <s v="BAND7"/>
    <s v="ADM"/>
    <s v="Randy.Schulze@sprint.com"/>
    <s v="Senior Delivery Manager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0000ZC709"/>
    <s v="SN_0000ZC"/>
    <s v="994762997"/>
    <s v="Secherla"/>
    <s v="Supriya"/>
    <s v="X"/>
    <s v="823800965"/>
    <s v="IGSI"/>
    <s v="P3"/>
    <s v="Tower 2"/>
    <x v="2"/>
    <s v="Mohan Kaushik"/>
    <s v="Saswat Mishra"/>
    <s v="og015098"/>
    <d v="2018-10-03T00:00:00"/>
    <m/>
    <s v="Supriya Secherla47/India/IBM"/>
    <s v="L"/>
    <s v="BAND6A"/>
    <s v="ADM"/>
    <s v="Supriya.Secherl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0720631"/>
    <s v="SN_110720"/>
    <s v="994061242"/>
    <s v="Sega"/>
    <s v="Rafael"/>
    <s v="M"/>
    <s v="823768121"/>
    <s v="IGSB"/>
    <s v="P3"/>
    <s v="Tower 2"/>
    <x v="6"/>
    <s v="Asif Islam"/>
    <s v="Marcelo Scarazzatti"/>
    <s v="di650114"/>
    <d v="2011-12-12T00:00:00"/>
    <m/>
    <s v="Rafael Modolo Sega/Brazil/IBM"/>
    <s v="H"/>
    <s v="BAND6A"/>
    <s v="ADM"/>
    <s v="Rafael.Sega@sprint.com"/>
    <s v="Senior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07630631"/>
    <s v="SN_107630"/>
    <s v="994978741"/>
    <s v="Senger"/>
    <s v="Jorge"/>
    <s v="A"/>
    <s v="823800875"/>
    <s v="IGSB"/>
    <s v="P3"/>
    <s v="Tower 2"/>
    <x v="5"/>
    <s v="Robert Wulfert"/>
    <s v="Roberto Basting"/>
    <s v="dj974318"/>
    <d v="2018-06-04T00:00:00"/>
    <m/>
    <s v="Jorge Augusto Senger/Brazil/IBM"/>
    <s v="H"/>
    <s v="BAND7B"/>
    <s v="ADM"/>
    <s v="Jorge.Senge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260631"/>
    <s v="SN_117260"/>
    <s v="999420511"/>
    <s v="Serafim"/>
    <s v="Andre"/>
    <s v="G"/>
    <s v="823765576"/>
    <s v="IGSB"/>
    <s v="P3"/>
    <s v="Tower 2"/>
    <x v="6"/>
    <s v="Asif Islam"/>
    <s v="Marcos Gialdi"/>
    <s v="an420511"/>
    <d v="2007-09-17T00:00:00"/>
    <m/>
    <s v="Andre Guilherme Serafim/Brazil/IBM"/>
    <s v="H"/>
    <s v="BAND7A"/>
    <s v="ADM"/>
    <s v="Andre.Serafim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4073818"/>
    <s v="SN_124073"/>
    <s v="999451483"/>
    <s v="Serrano"/>
    <s v="Dan Erlou"/>
    <s v="R"/>
    <s v="823769853"/>
    <s v="IGSP"/>
    <s v="P3"/>
    <s v="Tower 2"/>
    <x v="5"/>
    <s v="Meredith Leach"/>
    <s v="Lerma Bernal"/>
    <s v="bp430812"/>
    <d v="2015-01-08T00:00:00"/>
    <m/>
    <s v="Dan Erlou R Serrano/Philippines/IBM"/>
    <s v="H"/>
    <s v="BAND7A"/>
    <s v="ADM"/>
    <s v="Danerlou.Serrano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1316631"/>
    <s v="SN_121316"/>
    <s v="994719540"/>
    <s v="Sesso"/>
    <s v="Tarcisio"/>
    <s v="H"/>
    <s v="823769154"/>
    <s v="IGSB"/>
    <s v="P1"/>
    <s v="Tower 2"/>
    <x v="0"/>
    <s v="Kiran Padmakumar"/>
    <s v="Thiago Lucas"/>
    <s v="dy139536"/>
    <d v="2014-01-14T00:00:00"/>
    <m/>
    <s v="Tarcisio Henrique Sesso/Brazil/IBM"/>
    <s v="H"/>
    <s v="BAND6A"/>
    <s v="ADM"/>
    <s v="tarcisio.sess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649G709"/>
    <s v="SN_07649G"/>
    <s v="994001416"/>
    <s v="Sethu"/>
    <s v="Anu"/>
    <s v="X"/>
    <s v="823768790"/>
    <s v="GR-I"/>
    <s v="P1"/>
    <s v="Tower 2"/>
    <x v="2"/>
    <s v="Dale Gentry"/>
    <s v="Lakshmi Radhakrishnakaimal"/>
    <s v="xb149949"/>
    <d v="2011-02-09T00:00:00"/>
    <m/>
    <s v="Anu Sethu/India/IBM"/>
    <s v="H"/>
    <s v="BAND7B"/>
    <s v="ADM"/>
    <s v="Anu.Sethu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P10114818"/>
    <s v="SN_P10114"/>
    <s v="994257666"/>
    <s v="Severino"/>
    <s v="Sherwin Andrei"/>
    <s v="X."/>
    <s v="823800727"/>
    <s v="IGSP"/>
    <s v="P3"/>
    <s v="Tower 2"/>
    <x v="5"/>
    <s v="Meredith Leach"/>
    <s v="Lerma Bernal"/>
    <s v="mx970803"/>
    <d v="2017-12-04T00:00:00"/>
    <m/>
    <s v="Sherwin Andrei Severino/Philippines/IBM"/>
    <s v="M"/>
    <s v="BAND6B"/>
    <s v="ADM"/>
    <s v="Sherwin.Severino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0240709"/>
    <s v="SN_020240"/>
    <s v="994730850"/>
    <s v="Shah"/>
    <s v="Preetee"/>
    <s v="X"/>
    <s v="823800313"/>
    <s v="IGSI"/>
    <s v="P3"/>
    <s v="Tower 2"/>
    <x v="1"/>
    <s v="Clint Cordry"/>
    <s v="Sunil Brahma"/>
    <s v="xg271394"/>
    <d v="2016-12-19T00:00:00"/>
    <m/>
    <s v="Preetee P Shah/India/IBM"/>
    <s v="H"/>
    <s v="BAND7A"/>
    <s v="ADM"/>
    <s v="Preetee.Shah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525X709"/>
    <s v="SN_00525X"/>
    <s v="994408101"/>
    <s v="Shaik"/>
    <s v="Juber"/>
    <s v="X"/>
    <s v="823801077"/>
    <s v="IGSI"/>
    <s v="P3"/>
    <s v="Tower 2"/>
    <x v="2"/>
    <s v="Dale Gentry"/>
    <s v="Lakshmi Radhakrishnakaimal"/>
    <s v="td696803"/>
    <d v="2019-03-07T00:00:00"/>
    <m/>
    <s v="Juber Shaik/India/IBM"/>
    <s v="H"/>
    <s v="BAND7A"/>
    <s v="ADM"/>
    <s v="Shaik.Jube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20A5709"/>
    <s v="SN_0420A5"/>
    <s v="994846455"/>
    <s v="Shameer"/>
    <s v="Rajesh"/>
    <s v="X"/>
    <s v="823800385"/>
    <s v="IGSI"/>
    <s v="P3"/>
    <s v="Tower 2"/>
    <x v="1"/>
    <s v="Clint Cordry"/>
    <s v="Sudheer Ayuthu"/>
    <s v="kl284404"/>
    <d v="2017-03-15T00:00:00"/>
    <m/>
    <s v="Rajesh Shameer/India/IBM"/>
    <s v="M"/>
    <s v="BAND6B"/>
    <s v="ADM"/>
    <s v="Rajesh.Shameer@sprint.com"/>
    <s v="Mid-Level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15A3709"/>
    <s v="SN_0415A3"/>
    <s v="994958475"/>
    <s v="Shanmugam"/>
    <s v="Ambaarish"/>
    <s v="X"/>
    <s v="823800456"/>
    <s v="IGSI"/>
    <s v="P3"/>
    <s v="Tower 2"/>
    <x v="2"/>
    <s v="Mohan Kaushik"/>
    <s v="Saswat Mishra"/>
    <s v="yo087910"/>
    <d v="2017-05-02T00:00:00"/>
    <m/>
    <s v="Ambaarish S23/India/IBM"/>
    <s v="L"/>
    <s v="BAND6A"/>
    <s v="ADM"/>
    <s v="Ambaarish.Shanmugam@sprint.com"/>
    <s v="Junior Test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8221U709"/>
    <s v="SN_08221U"/>
    <s v="994517825"/>
    <s v="Sharan"/>
    <s v="Vibhuti"/>
    <s v="x"/>
    <s v="823801266"/>
    <s v="IGSI"/>
    <s v="P3"/>
    <s v="Tower 2"/>
    <x v="5"/>
    <s v="Sumithra Muninarayanappa"/>
    <s v="Aniket Vaidya"/>
    <s v="iq851168"/>
    <d v="2019-10-09T00:00:00"/>
    <m/>
    <s v="Vibhuti Sharan1/India/IBM"/>
    <s v="H"/>
    <s v="BAND7A"/>
    <s v="ADM"/>
    <s v="Vibhuti.Sharan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00538I709"/>
    <s v="SN_00538I"/>
    <s v="994496853"/>
    <s v="Sharma"/>
    <s v="Anjali"/>
    <s v="X"/>
    <s v="823767801"/>
    <s v="GR-I"/>
    <s v="SA3"/>
    <s v="Tower 2"/>
    <x v="4"/>
    <s v="Todd Kadlac"/>
    <s v="Aniket Vaidya"/>
    <s v="gl734799"/>
    <d v="2011-05-09T00:00:00"/>
    <m/>
    <s v="Anjali Sharma7/India/IBM"/>
    <s v="H"/>
    <s v="BAND7A"/>
    <s v="ADM"/>
    <s v="Anjali.Sharma@sprint.com"/>
    <s v="Senior Develop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02701B709"/>
    <s v="SN_02701B"/>
    <s v="994174983"/>
    <s v="Sharma"/>
    <s v="Dhananjay"/>
    <s v=""/>
    <s v="823800759"/>
    <s v="GR-I"/>
    <s v="P1"/>
    <s v="Tower 2"/>
    <x v="0"/>
    <s v="Kiran Padmakumar"/>
    <s v="Muqtar Syed"/>
    <s v="vi344746"/>
    <d v="2018-01-08T00:00:00"/>
    <m/>
    <s v="Dhananjay Sharma1/India/IBM"/>
    <s v="H"/>
    <s v="BAND7A"/>
    <s v="ADM"/>
    <s v="Dhananjay.Sharma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4J4812897"/>
    <s v="SN_4J4812"/>
    <s v="994346812"/>
    <s v="Sharma"/>
    <s v="Gagan"/>
    <s v=""/>
    <s v="823799993"/>
    <s v="E"/>
    <s v="SA3"/>
    <s v="Tower 2"/>
    <x v="3"/>
    <s v="Randy Schulze"/>
    <s v="Randy Schulze"/>
    <s v="fz130283"/>
    <d v="2016-05-31T00:00:00"/>
    <m/>
    <s v="Gagan K Sharma/US/IBM"/>
    <s v="H"/>
    <s v="BAND7"/>
    <s v="ADM"/>
    <s v="Gagan.Sharm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917Y709"/>
    <s v="SN_04917Y"/>
    <s v="994355351"/>
    <s v="Sharma"/>
    <s v="Priya"/>
    <s v="X"/>
    <s v="823800483"/>
    <s v="IGSI"/>
    <s v="P3"/>
    <s v="Tower 2"/>
    <x v="2"/>
    <s v="Mohan Kaushik"/>
    <s v="Saswat Mishra"/>
    <s v="pu271296"/>
    <d v="2017-05-12T00:00:00"/>
    <m/>
    <s v="Priya Sharma101/India/IBM"/>
    <s v="M"/>
    <s v="BAND6B"/>
    <s v="ADM"/>
    <s v="Priya.X.Sharm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117Q709"/>
    <s v="SN_05117Q"/>
    <s v="994396786"/>
    <s v="Shetty"/>
    <s v="Pavan"/>
    <s v="V"/>
    <s v="823768713"/>
    <s v="GR-I"/>
    <s v="SA3"/>
    <s v="Tower 2"/>
    <x v="2"/>
    <s v="Mohan Kaushik"/>
    <s v="Saswat Mishra"/>
    <s v="og996048"/>
    <d v="2013-03-25T00:00:00"/>
    <m/>
    <s v="Pavan Shetty/India/IBM"/>
    <s v="M"/>
    <s v="BAND7A"/>
    <s v="ADM"/>
    <s v="pavan.shetty@sprint.com"/>
    <s v="Senior Lead Business Analyst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02802N709"/>
    <s v="SN_02802N"/>
    <s v="994852742"/>
    <s v="Shikhare"/>
    <s v="Aarti"/>
    <s v="X"/>
    <s v="823800430"/>
    <s v="IGSI"/>
    <s v="P3"/>
    <s v="Tower 2"/>
    <x v="5"/>
    <s v="Robert Wulfert"/>
    <s v="Sajit Sridharan"/>
    <s v="bs767852"/>
    <d v="2017-04-24T00:00:00"/>
    <m/>
    <s v="Aarti Shikhare/India/IBM"/>
    <s v="M"/>
    <s v="BAND6A"/>
    <s v="ADM"/>
    <s v="Aarti.Shikhare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9864631"/>
    <s v="SN_019864"/>
    <s v="994229987"/>
    <s v="Shiota"/>
    <s v="Anderson Tommy"/>
    <s v="NOZU"/>
    <s v="000LV5KAA"/>
    <s v="IGSB"/>
    <s v="P3"/>
    <s v="Tower 2"/>
    <x v="3"/>
    <s v="Greg Toon"/>
    <s v="Kelsen Rodrigues"/>
    <s v="ah412404"/>
    <d v="2007-09-17T00:00:00"/>
    <m/>
    <s v="Anderson Tommy Nozu Shiota/Brazil/Contr/IBM"/>
    <s v="H"/>
    <s v="BAND6B"/>
    <s v="IVR"/>
    <s v="Anderson.Shiot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482S709"/>
    <s v="SN_05482S"/>
    <s v="994421527"/>
    <s v="Shivashimpiger"/>
    <s v="Poornima"/>
    <s v="Manjunath"/>
    <s v="823800659"/>
    <s v="IGSI"/>
    <s v="P3"/>
    <s v="Tower 2"/>
    <x v="0"/>
    <s v="Kiran Padmakumar"/>
    <s v="Muqtar Syed"/>
    <s v="mt424938"/>
    <d v="2017-10-09T00:00:00"/>
    <m/>
    <s v="Poornima Manjunath Shivashimpiger/India/IBM"/>
    <s v="H"/>
    <s v="BAND7B"/>
    <s v="ADM"/>
    <s v="Poornima.Shivashimpiger@sprint.com"/>
    <s v="Senior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6587I709"/>
    <s v="SN_06587I"/>
    <s v="994406126"/>
    <s v="Shreenagesh"/>
    <s v="Abhijith"/>
    <s v="X"/>
    <s v="823800907"/>
    <s v="IGSI"/>
    <s v="P3"/>
    <s v="Tower 2"/>
    <x v="2"/>
    <s v="Mohan Kaushik"/>
    <s v="Saswat Mishra"/>
    <s v="mz844133"/>
    <d v="2018-07-24T00:00:00"/>
    <m/>
    <s v="Abhijith Shreenagesh/India/IBM"/>
    <s v="H"/>
    <s v="BAND7A"/>
    <s v="ADM"/>
    <s v="Abhijith.Shreenagesh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267O709"/>
    <s v="SN_02267O"/>
    <s v="994584755"/>
    <s v="Shridhar"/>
    <s v="Kriti"/>
    <s v="X"/>
    <s v="823801312"/>
    <s v="IGSI"/>
    <s v="P3"/>
    <s v="Tower 2"/>
    <x v="3"/>
    <s v="Greg Toon"/>
    <s v="Sunil Brahma"/>
    <s v="vf078256"/>
    <d v="2020-01-02T00:00:00"/>
    <m/>
    <s v="Kriti Shridhar/India/IBM"/>
    <s v="H"/>
    <s v="BAND7A"/>
    <s v="ADM"/>
    <s v="Kriti.Shridhar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AVM5MB709"/>
    <s v="SN_AVM5MB"/>
    <s v="994346394"/>
    <s v="Siddappa"/>
    <s v="Raghavendra"/>
    <s v="X."/>
    <s v="823800558"/>
    <s v="IGSI"/>
    <s v="P3"/>
    <s v="Tower 2"/>
    <x v="2"/>
    <s v="Mohan Kaushik"/>
    <s v="Saswat Mishra"/>
    <s v="fh735552"/>
    <d v="2017-07-18T00:00:00"/>
    <m/>
    <s v="Raghavendra Siddappa01/India/Contr/IBM"/>
    <s v="H"/>
    <s v="CONT01"/>
    <s v="ADM"/>
    <s v="Raghavendra.Siddapp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652H709"/>
    <s v="SN_05652H"/>
    <s v="994603558"/>
    <s v="Siddaveeraiah"/>
    <s v="Anil"/>
    <s v="X"/>
    <s v="823769753"/>
    <s v="IGSI"/>
    <s v="P3"/>
    <s v="Tower 2"/>
    <x v="4"/>
    <s v="Todd Kadlac"/>
    <s v="Aniket Vaidya"/>
    <s v="xh164769"/>
    <d v="2014-12-04T00:00:00"/>
    <m/>
    <s v="Anil Siddaveeraiah/India/IBM"/>
    <s v="H"/>
    <s v="BAND7A"/>
    <s v="ADM"/>
    <s v="Anil.Siddaveeraiah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256X709"/>
    <s v="SN_06256X"/>
    <s v="994228310"/>
    <s v="Siddhappan"/>
    <s v="Mythili"/>
    <s v="X"/>
    <s v="823800826"/>
    <s v="IGSI"/>
    <s v="P3"/>
    <s v="Tower 2"/>
    <x v="2"/>
    <s v="Mohan Kaushik"/>
    <s v="Saswat Mishra"/>
    <s v="uq268090"/>
    <d v="2018-04-02T00:00:00"/>
    <m/>
    <s v="Mythili S2/India/IBM"/>
    <s v="M"/>
    <s v="BAND6A"/>
    <s v="ADM"/>
    <s v="Mythili.Siddhappan@sprint.com"/>
    <s v="Mid-Level Test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0316J709"/>
    <s v="SN_00316J"/>
    <s v="994404504"/>
    <s v="Siddique"/>
    <s v="Parveen"/>
    <s v="X"/>
    <s v="823769639"/>
    <s v="IGSI"/>
    <s v="P3"/>
    <s v="Tower 2"/>
    <x v="1"/>
    <s v="Clint Cordry"/>
    <s v="Sunil Brahma"/>
    <s v="up391809"/>
    <d v="2014-10-20T00:00:00"/>
    <m/>
    <s v="Parveen B Siddique/India/IBM"/>
    <s v="H"/>
    <s v="BAND6B"/>
    <s v="ADM"/>
    <s v="Parveen.Siddique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74756631"/>
    <s v="SN_074756"/>
    <s v="994474674"/>
    <s v="Silva"/>
    <s v="Antonio"/>
    <s v="L"/>
    <s v="823800968"/>
    <s v="IGSB"/>
    <s v="P1"/>
    <s v="Tower 2"/>
    <x v="3"/>
    <s v="Randy Schulze"/>
    <s v="Roberto Basting"/>
    <s v="yg139262"/>
    <d v="2018-10-24T00:00:00"/>
    <m/>
    <s v="Antonio Rafael Lira Leite Silva/Brazil/IBM"/>
    <s v="L"/>
    <s v="BAND4"/>
    <s v="ADM"/>
    <s v="Antonio.Silva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0649631"/>
    <s v="SN_030649"/>
    <s v="994655403"/>
    <s v="Silva"/>
    <s v="Brunno"/>
    <s v="L"/>
    <s v="823800232"/>
    <s v="IGSB"/>
    <s v="P3"/>
    <s v="Tower 2"/>
    <x v="1"/>
    <s v="Clint Cordry"/>
    <s v="Carlos Monteiro"/>
    <s v="sx970068"/>
    <d v="2016-10-18T00:00:00"/>
    <m/>
    <s v="Brunno Leonardo de Jesus Silva/Brazil/IBM"/>
    <s v="H"/>
    <s v="BAND6A"/>
    <s v="ADM"/>
    <s v="Brunno.Silva@sprint.com"/>
    <s v="Senior Production Suppor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112590631"/>
    <s v="SN_112590"/>
    <s v="994978934"/>
    <s v="Silva"/>
    <s v="Gustavo"/>
    <s v="S"/>
    <s v="823769475"/>
    <s v="IGSB"/>
    <s v="P3"/>
    <s v="Tower 2"/>
    <x v="6"/>
    <s v="Asif Islam"/>
    <s v="Marcelo Scarazzatti"/>
    <s v="ld980449"/>
    <d v="2014-09-01T00:00:00"/>
    <m/>
    <s v="Gustavo Irineu Saviano da Silva/Brazil/IBM"/>
    <s v="H"/>
    <s v="BAND6B"/>
    <s v="ADM"/>
    <s v="Gustavo.Silva@sprint.com"/>
    <s v="Senior Application Administrator"/>
    <n v="55.5"/>
    <n v="55.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5.5"/>
    <n v="55.5"/>
    <n v="0"/>
    <n v="0"/>
    <s v="No"/>
  </r>
  <r>
    <s v="094861631"/>
    <s v="SN_094861"/>
    <s v="999778291"/>
    <s v="Silva"/>
    <s v="Jocelen"/>
    <s v="C"/>
    <s v="823763848"/>
    <s v="IGSB"/>
    <s v="P3"/>
    <s v="Tower 2"/>
    <x v="6"/>
    <s v="Asif Islam"/>
    <s v="Selma Sabiao"/>
    <s v="jcs3848"/>
    <d v="2005-04-25T00:00:00"/>
    <m/>
    <s v="Jocelen Correa da Silva/Brazil/IBM"/>
    <s v="H"/>
    <s v="BAND7B"/>
    <s v="ADM"/>
    <s v="Jocelen.Silva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LVE6PD631"/>
    <s v="SN_LVE6PD"/>
    <s v="994042346"/>
    <s v="Silva"/>
    <s v="Jose"/>
    <s v="H"/>
    <s v="823768575"/>
    <s v="IGSB"/>
    <s v="P1"/>
    <s v="Tower 2"/>
    <x v="3"/>
    <s v="Randy Schulze"/>
    <s v="Roberto Basting"/>
    <s v="ko844691"/>
    <d v="2012-12-04T00:00:00"/>
    <m/>
    <s v="Jose Henrique Bertusse da Silva/Contr/Brazil/IBM"/>
    <s v="H"/>
    <s v="CONT01"/>
    <s v="ADM"/>
    <s v="Jose.Silva@sprint.com"/>
    <s v="Senior Production Support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113369631"/>
    <s v="SN_113369"/>
    <s v="994947065"/>
    <s v="Silva"/>
    <s v="Kellen"/>
    <s v="C"/>
    <s v="823799882"/>
    <s v="IGSB"/>
    <s v="P3"/>
    <s v="Tower 2"/>
    <x v="1"/>
    <s v="Clint Cordry"/>
    <s v="Carlos Monteiro"/>
    <s v="fk776320"/>
    <d v="2016-03-01T00:00:00"/>
    <m/>
    <s v="Kellen Cristine da Silva/Brazil/IBM"/>
    <s v="H"/>
    <s v="BAND6A"/>
    <s v="ADM"/>
    <s v="Kellen.Silva@sprint.com"/>
    <s v="Senior Production Support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77418631"/>
    <s v="SN_077418"/>
    <s v="994417133"/>
    <s v="Silva"/>
    <s v="Michel"/>
    <s v="H"/>
    <s v="823800724"/>
    <s v="IGSB"/>
    <s v="P1"/>
    <s v="Tower 2"/>
    <x v="0"/>
    <s v="Kiran Padmakumar"/>
    <s v="Thiago Lucas"/>
    <s v="ad553667"/>
    <d v="2017-11-29T00:00:00"/>
    <m/>
    <s v="Michel Henrique Baratella Silva/Brazil/IBM"/>
    <s v="H"/>
    <s v="BAND6B"/>
    <s v="ADM"/>
    <s v="Michel.Silva@sprint.com"/>
    <s v="Senior Developer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07834A631"/>
    <s v="SN_07834A"/>
    <s v="994405906"/>
    <s v="Silva"/>
    <s v="Suellen"/>
    <s v="C"/>
    <s v="823770276"/>
    <s v="IGSB"/>
    <s v="P1"/>
    <s v="Tower 2"/>
    <x v="3"/>
    <s v="Randy Schulze"/>
    <s v="Roberto Basting"/>
    <s v="pb565456"/>
    <d v="2015-08-03T00:00:00"/>
    <m/>
    <s v="Suellen C da Silva/Brazil/IBM"/>
    <s v="L"/>
    <s v="BAND6A"/>
    <s v="ADM"/>
    <s v="Suellen.Silva@sprint.com"/>
    <s v="Mid-Level Production Suppor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112555631"/>
    <s v="SN_112555"/>
    <s v="994472210"/>
    <s v="Silva"/>
    <s v="Tainah"/>
    <s v="M"/>
    <s v="823769197"/>
    <s v="IGSB"/>
    <s v="P3"/>
    <s v="Tower 2"/>
    <x v="2"/>
    <s v="Dale Gentry"/>
    <s v="Kelsen Rodrigues"/>
    <s v="ia769082"/>
    <d v="2014-03-03T00:00:00"/>
    <m/>
    <s v="Tainah Martins Da Silva/Brazil/IBM"/>
    <s v="H"/>
    <s v="BAND6B"/>
    <s v="ADM"/>
    <s v="Tainah.Silva@sprint.com"/>
    <s v="Senior Tester"/>
    <n v="40"/>
    <n v="37"/>
    <n v="3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37"/>
    <n v="3"/>
    <n v="0"/>
    <s v="Yes"/>
  </r>
  <r>
    <s v="075365631"/>
    <s v="SN_075365"/>
    <s v="994473514"/>
    <s v="Silva"/>
    <s v="Tiago"/>
    <s v="A"/>
    <s v="823801221"/>
    <s v="IGSB"/>
    <s v="P3"/>
    <s v="Tower 2"/>
    <x v="3"/>
    <s v="Randy Schulze"/>
    <s v="Thiago Lucas"/>
    <s v="cs850988"/>
    <d v="2019-08-05T00:00:00"/>
    <m/>
    <s v="Tiago Anacleto e Silva/Brazil/IBM"/>
    <s v="L"/>
    <s v="BAND6A"/>
    <s v="ADM"/>
    <s v="Tiago.Silv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21360631"/>
    <s v="SN_121360"/>
    <s v="994044359"/>
    <s v="Simoes"/>
    <s v="Erik"/>
    <s v="A"/>
    <s v="823769196"/>
    <s v="IGSB"/>
    <s v="P3"/>
    <s v="Tower 2"/>
    <x v="1"/>
    <s v="Clint Cordry"/>
    <s v="Carlos Monteiro"/>
    <s v="xe941051"/>
    <d v="2014-02-24T00:00:00"/>
    <m/>
    <s v="Erik Andreolli Simoes/Brazil/IBM"/>
    <s v="H"/>
    <s v="BAND6A"/>
    <s v="ADM"/>
    <s v="Erik.Simoes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9885709"/>
    <s v="SN_069885"/>
    <s v="994834792"/>
    <s v="Singh"/>
    <s v="Abhishek"/>
    <s v="KUMAR"/>
    <s v="823768684"/>
    <s v="IGSI"/>
    <s v="P3"/>
    <s v="Tower 2"/>
    <x v="5"/>
    <s v="Meredith Leach"/>
    <s v="Sajit Sridharan"/>
    <s v="mf726993"/>
    <d v="2013-03-11T00:00:00"/>
    <m/>
    <s v="Abhishek K Singh6/India/IBM"/>
    <s v="H"/>
    <s v="BAND7A"/>
    <s v="ADM"/>
    <s v="Abhishek.K4.Singh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3R8709"/>
    <s v="SN_0003R8"/>
    <s v="994893041"/>
    <s v="Singh"/>
    <s v="Gunja"/>
    <s v="X"/>
    <s v="823801253"/>
    <s v="IGSI"/>
    <s v="P3"/>
    <s v="Tower 2"/>
    <x v="1"/>
    <s v="Clint Cordry"/>
    <s v="Sudheer Kurelli"/>
    <s v="vn925117"/>
    <d v="2019-09-13T00:00:00"/>
    <m/>
    <s v="Gunja Singh28/India/IBM"/>
    <s v="H"/>
    <s v="BAND7B"/>
    <s v="ADM"/>
    <s v="Gunja.Singh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523T709"/>
    <s v="SN_04523T"/>
    <s v="994503155"/>
    <s v="Singh"/>
    <s v="Kuldeep"/>
    <s v="X"/>
    <s v="823800864"/>
    <s v="IGSI"/>
    <s v="P3"/>
    <s v="Tower 2"/>
    <x v="5"/>
    <s v="Meredith Leach"/>
    <s v="Sajit Sridharan"/>
    <s v="mg424903"/>
    <d v="2018-05-21T00:00:00"/>
    <m/>
    <s v="Kuldeep Singh34/India/IBM"/>
    <s v="H"/>
    <s v="BAND7A"/>
    <s v="ADM"/>
    <s v="Kuldeep.X.Singh@sprint.com"/>
    <s v="Senior Production Suppor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070709709"/>
    <s v="SN_070709"/>
    <s v="994524479"/>
    <s v="Singh"/>
    <s v="Mayank"/>
    <s v="PRATAP"/>
    <s v="823766545"/>
    <s v="IGSI"/>
    <s v="P3"/>
    <s v="Tower 2"/>
    <x v="4"/>
    <s v="Todd Kadlac"/>
    <s v="Pichaimani Balasubramanian"/>
    <s v="vk391075"/>
    <d v="2009-04-06T00:00:00"/>
    <m/>
    <s v="Mayank P Singh1/India/IBM"/>
    <s v="H"/>
    <s v="BAND7A"/>
    <s v="ADM"/>
    <s v="Mayank.Singh@sprint.com"/>
    <s v="Senior Lead DBA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061X709"/>
    <s v="SN_03061X"/>
    <s v="994001289"/>
    <s v="Singh"/>
    <s v="Priya"/>
    <s v="X"/>
    <s v="823801062"/>
    <s v="IGSI"/>
    <s v="P3"/>
    <s v="Tower 2"/>
    <x v="2"/>
    <s v="Mohan Kaushik"/>
    <s v="Saswat Mishra"/>
    <s v="ta594548"/>
    <d v="2019-02-12T00:00:00"/>
    <m/>
    <s v="Priya K Singh103/India/IBM"/>
    <s v="M"/>
    <s v="BAND6A"/>
    <s v="ADM"/>
    <s v="Priya.X2.Singh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4J4804897"/>
    <s v="SN_4J4804"/>
    <s v="994624228"/>
    <s v="Singh"/>
    <s v="Ravi"/>
    <s v="K"/>
    <s v="823799932"/>
    <s v="E"/>
    <s v="SA3"/>
    <s v="Tower 2"/>
    <x v="2"/>
    <s v="Mohan Kaushik"/>
    <s v="Mohan Kaushik"/>
    <s v="ks410544"/>
    <d v="2016-05-02T00:00:00"/>
    <m/>
    <s v="Ravi Singh/US/IBM"/>
    <s v="H"/>
    <s v="BAND8"/>
    <s v="ADM"/>
    <s v="Ravi.Singh@sprint.com"/>
    <s v="Senior Project Manager"/>
    <n v="47"/>
    <n v="4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7"/>
    <n v="47"/>
    <n v="0"/>
    <n v="0"/>
    <s v="No"/>
  </r>
  <r>
    <s v="084257709"/>
    <s v="SN_084257"/>
    <s v="994549769"/>
    <s v="Singh"/>
    <s v="Uday"/>
    <s v="X"/>
    <s v="823767313"/>
    <s v="GR-I"/>
    <s v="SA3"/>
    <s v="Tower 2"/>
    <x v="2"/>
    <s v="Mohan Kaushik"/>
    <s v="Saswat Mishra"/>
    <s v="cb391285"/>
    <d v="2010-07-29T00:00:00"/>
    <m/>
    <s v="Uday Singh/India/IBM"/>
    <s v="H"/>
    <s v="BAND7B"/>
    <s v="ADM"/>
    <s v="Uday.Singh@sprint.com"/>
    <s v="Senior Technical Lead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E2MK709"/>
    <s v="SN_AVE2MK"/>
    <s v="994167503"/>
    <s v="Sinha"/>
    <s v="Abhishek"/>
    <s v="X"/>
    <s v="823768552"/>
    <s v="IGSI"/>
    <s v="P3"/>
    <s v="Tower 2"/>
    <x v="1"/>
    <s v="Clint Cordry"/>
    <s v="Sunil Brahma"/>
    <s v="zb824957"/>
    <d v="2012-10-22T00:00:00"/>
    <m/>
    <s v="Abhishek Sinha29/India/Contr/IBM"/>
    <s v="H"/>
    <s v="CONT12"/>
    <s v="ADM"/>
    <s v="Abhishek.X.Sinh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4J6531897"/>
    <s v="SN_4J6531"/>
    <s v="994873040"/>
    <s v="Sinha"/>
    <s v="Preeti"/>
    <s v="X"/>
    <s v="823768376"/>
    <s v="GRHI"/>
    <s v="P1"/>
    <s v="Tower 2"/>
    <x v="0"/>
    <s v="Kiran Padmakumar"/>
    <s v="Muqtar Syed"/>
    <s v="ff548971"/>
    <d v="2012-07-02T00:00:00"/>
    <m/>
    <s v="Preeti Sinha/US/IBM"/>
    <s v="H"/>
    <s v="BAND7"/>
    <s v="ADM"/>
    <s v="Preeti.Sinha@sprint.com"/>
    <s v="Senior Tester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0418F9709"/>
    <s v="SN_0418F9"/>
    <s v="994662946"/>
    <s v="Sinha"/>
    <s v="Pratik"/>
    <s v="X"/>
    <s v="823800463"/>
    <s v="IGSI"/>
    <s v="P3"/>
    <s v="Tower 2"/>
    <x v="6"/>
    <s v="Asif Islam"/>
    <s v="Udaya Rao"/>
    <s v="co817784"/>
    <d v="2017-05-02T00:00:00"/>
    <m/>
    <s v="Pratik Sinha/India/IBM"/>
    <s v="L"/>
    <s v="BAND6A"/>
    <s v="ADM"/>
    <s v="Pratik.Sinha@sprint.com"/>
    <s v="Ju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9890F709"/>
    <s v="SN_09890F"/>
    <s v="994940390"/>
    <s v="Sirisha"/>
    <s v="Nandipati"/>
    <s v="X"/>
    <s v="823769298"/>
    <s v="IGSI"/>
    <s v="P3"/>
    <s v="Tower 2"/>
    <x v="6"/>
    <s v="Asif Islam"/>
    <s v="Udaya Rao"/>
    <s v="bk249157"/>
    <d v="2014-05-19T00:00:00"/>
    <m/>
    <s v="Nandipati Sirisha/India/IBM"/>
    <s v="M"/>
    <s v="BAND6B"/>
    <s v="ADM"/>
    <s v="Nandipati.Sirish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65918631"/>
    <s v="SN_065918"/>
    <s v="994796748"/>
    <s v="Sobieski"/>
    <s v="Rafael"/>
    <s v="A"/>
    <s v="823800798"/>
    <s v="IGSB"/>
    <s v="P1"/>
    <s v="Tower 2"/>
    <x v="3"/>
    <s v="Randy Schulze"/>
    <s v="Roberto Basting"/>
    <s v="ba962322"/>
    <d v="2018-03-01T00:00:00"/>
    <m/>
    <s v="Rafael Sobieski/Brazil/IBM"/>
    <s v="L"/>
    <s v="BAND6A"/>
    <s v="ADM"/>
    <s v="Rafael.Sobieski@sprint.com"/>
    <s v="Junior Production Suppor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C-NP9A897"/>
    <s v="SN_C-NP9A"/>
    <s v="994162658"/>
    <s v="Sohal"/>
    <s v="Mandeep"/>
    <s v=""/>
    <s v="823800943"/>
    <s v="SUB"/>
    <s v="SA3"/>
    <s v="Tower 2"/>
    <x v="2"/>
    <s v="Mohan Kaushik"/>
    <s v="Mohan Kaushik"/>
    <s v="yi649681"/>
    <d v="2018-09-17T00:00:00"/>
    <m/>
    <s v="Mandeep Sohal/US/Contr/IBM"/>
    <s v="H"/>
    <s v="CONT12"/>
    <s v="ADM"/>
    <s v="Mandeep.Sohal@sprint.com"/>
    <s v="Senior Production Support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4525K709"/>
    <s v="SN_04525K"/>
    <s v="994283327"/>
    <s v="Somashekar"/>
    <s v="Manasa"/>
    <s v="X"/>
    <s v="823800530"/>
    <s v="IGSI"/>
    <s v="P3"/>
    <s v="Tower 2"/>
    <x v="2"/>
    <s v="Mohan Kaushik"/>
    <s v="Saswat Mishra"/>
    <s v="sd950560"/>
    <d v="2017-06-27T00:00:00"/>
    <m/>
    <s v="Manasa Somashekar/India/IBM"/>
    <s v="H"/>
    <s v="BAND6B"/>
    <s v="ADM"/>
    <s v="Manasa.Somasheka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0111818"/>
    <s v="SN_P00111"/>
    <s v="994193628"/>
    <s v="Soria"/>
    <s v="Carmichael"/>
    <s v="D"/>
    <s v="823770336"/>
    <s v="IGSP"/>
    <s v="P3"/>
    <s v="Tower 2"/>
    <x v="5"/>
    <s v="Robert Wulfert"/>
    <s v="Hanika Fernandez"/>
    <s v="vj229830"/>
    <d v="2015-09-14T00:00:00"/>
    <m/>
    <s v="Carmichael Soria/Philippines/IBM"/>
    <s v="H"/>
    <s v="BAND7A"/>
    <s v="ADM"/>
    <s v="Carmichael.Sori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GG818"/>
    <s v="SN_P101GG"/>
    <s v="994290808"/>
    <s v="Sotomayor"/>
    <s v="Nikki"/>
    <s v="E."/>
    <s v="823801164"/>
    <s v="IGSP"/>
    <s v="P3"/>
    <s v="Tower 2"/>
    <x v="2"/>
    <s v="Dale Gentry"/>
    <s v="William Navarro"/>
    <s v="vi589708"/>
    <d v="2019-06-10T00:00:00"/>
    <m/>
    <s v="Nikki Sotomayor/Philippines/IBM"/>
    <s v="H"/>
    <s v="BAND7A"/>
    <s v="ADM"/>
    <s v="Nikki.Sotomayor@sprint.com"/>
    <s v="Senior Application Administrator"/>
    <n v="37"/>
    <n v="3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7"/>
    <n v="37"/>
    <n v="0"/>
    <n v="0"/>
    <s v="No"/>
  </r>
  <r>
    <s v="080326631"/>
    <s v="SN_080326"/>
    <s v="994772790"/>
    <s v="Souza"/>
    <s v="Carlos"/>
    <s v="E"/>
    <s v="823801143"/>
    <s v="IGSB"/>
    <s v="P3"/>
    <s v="Tower 2"/>
    <x v="0"/>
    <s v="Kiran Padmakumar"/>
    <s v="Thiago Lucas"/>
    <s v="dx857486"/>
    <d v="2019-05-29T00:00:00"/>
    <m/>
    <s v="Carlos Eduardo de Souza2/Brazil/IBM"/>
    <s v="L"/>
    <s v="BAND5"/>
    <s v="ADM"/>
    <s v="Carlos.Souz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0632631"/>
    <s v="SN_020632"/>
    <s v="994996531"/>
    <s v="Souza"/>
    <s v="Flavia"/>
    <s v="Lemes"/>
    <s v="823800093"/>
    <s v="IGSB"/>
    <s v="P3"/>
    <s v="Tower 2"/>
    <x v="6"/>
    <s v="Asif Islam"/>
    <s v="Marcos Gialdi"/>
    <s v="nq703345"/>
    <d v="2016-07-19T00:00:00"/>
    <m/>
    <s v="Flavia Lemes de Souza/Brazil/IBM"/>
    <s v="H"/>
    <s v="BAND6B"/>
    <s v="ADM"/>
    <s v="Flavia.Souz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7490631"/>
    <s v="SN_077490"/>
    <s v="994695355"/>
    <s v="Souza"/>
    <s v="Marcelo"/>
    <s v="H"/>
    <s v="823801159"/>
    <s v="IGSB"/>
    <s v="P3"/>
    <s v="Tower 2"/>
    <x v="5"/>
    <s v="Robert Wulfert"/>
    <s v="Roberto Basting"/>
    <s v="wg253630"/>
    <d v="2019-06-05T00:00:00"/>
    <m/>
    <s v="Marcelo Souza1/Brazil/IBM"/>
    <s v="H"/>
    <s v="BAND6B"/>
    <s v="ADM"/>
    <s v="Marcelo.Souz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3377631"/>
    <s v="SN_113377"/>
    <s v="994371900"/>
    <s v="Souza"/>
    <s v="Winderson"/>
    <s v="M"/>
    <s v="823766374"/>
    <s v="IGSB"/>
    <s v="P3"/>
    <s v="Tower 2"/>
    <x v="3"/>
    <s v="Randy Schulze"/>
    <s v="Roberto Basting"/>
    <s v="sf292554"/>
    <d v="2009-03-23T00:00:00"/>
    <m/>
    <s v="Winderson Martins de Souza/Brazil/IBM"/>
    <s v="H"/>
    <s v="BAND7A"/>
    <s v="ADM"/>
    <s v="Winderson.Souza@sprint.com"/>
    <s v="Senior Configuration Manag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12045631"/>
    <s v="SN_112045"/>
    <s v="994330580"/>
    <s v="Spagnollo"/>
    <s v="Jose"/>
    <s v="E"/>
    <s v="823767536"/>
    <s v="IGSB"/>
    <s v="P3"/>
    <s v="Tower 2"/>
    <x v="4"/>
    <s v="Todd Kadlac"/>
    <s v="Carlos Monteiro"/>
    <s v="ni070974"/>
    <d v="2011-01-13T00:00:00"/>
    <m/>
    <s v="Jose Eduardo Spagnolo/Brazil/IBM"/>
    <s v="H"/>
    <s v="BAND7B"/>
    <s v="ADM"/>
    <s v="Jose.Spagnollo@sprint.com"/>
    <s v="Senior Lead DBA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006HK709"/>
    <s v="SN_0006HK"/>
    <s v="994369005"/>
    <s v="Sravani"/>
    <s v="Ippatapu"/>
    <s v="X"/>
    <s v="823801064"/>
    <s v="IGSI"/>
    <s v="P1"/>
    <s v="Tower 2"/>
    <x v="0"/>
    <s v="Kiran Padmakumar"/>
    <s v="Muqtar Syed"/>
    <s v="vp195786"/>
    <d v="2019-02-13T00:00:00"/>
    <m/>
    <s v="Ippatapu Sravani/India/IBM"/>
    <s v="L"/>
    <s v="BAND6A"/>
    <s v="ADM"/>
    <s v="Ippatapu.Sravani@sprint.com"/>
    <s v="Ju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546A3709"/>
    <s v="SN_0546A3"/>
    <s v="994536519"/>
    <s v="Sravani"/>
    <s v="Lankisetti"/>
    <s v="Naga Sai"/>
    <s v="823800686"/>
    <s v="IGSI"/>
    <s v="P3"/>
    <s v="Tower 2"/>
    <x v="1"/>
    <s v="Clint Cordry"/>
    <s v="Sunil Brahma"/>
    <s v="ne412882"/>
    <d v="2017-07-26T00:00:00"/>
    <m/>
    <s v="Lankisetti Naga Sai Sravani/India/IBM"/>
    <s v="L"/>
    <s v="BAND6A"/>
    <s v="ADM"/>
    <s v="Lankisetti.Sravani@sprint.com"/>
    <s v="Ju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9150F709"/>
    <s v="SN_09150F"/>
    <s v="994571835"/>
    <s v="Sreenivasa"/>
    <s v="Sreesha"/>
    <s v="B"/>
    <s v="823800981"/>
    <s v="GR-I"/>
    <s v="SA3"/>
    <s v="Tower 2"/>
    <x v="3"/>
    <s v="Randy Schulze"/>
    <s v="Muqtar Syed"/>
    <s v="bn981456"/>
    <d v="2018-10-29T00:00:00"/>
    <m/>
    <s v="Sreesha B Sreenivasa/India/IBM"/>
    <s v="H"/>
    <s v="BAND8"/>
    <s v="ADM"/>
    <s v="Sreesha.Sreenivasa@sprint.com"/>
    <s v="Senior Project Manag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016343709"/>
    <s v="SN_016343"/>
    <s v="994827750"/>
    <s v="Sridharan"/>
    <s v="Sajit"/>
    <s v="PV"/>
    <s v="823770198"/>
    <s v="IGSI"/>
    <s v="P3"/>
    <s v="Tower 2"/>
    <x v="5"/>
    <s v="Meredith Leach"/>
    <s v="Sajit Sridharan"/>
    <s v="uf700618"/>
    <d v="2015-06-10T00:00:00"/>
    <m/>
    <s v="Sajit Pv Sridharan/India/IBM"/>
    <s v="H"/>
    <s v="BAND7B"/>
    <s v="ADM"/>
    <s v="Sajit.Sridharan@sprint.com"/>
    <s v="Senior Delivery Manag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004BZ709"/>
    <s v="SN_0004BZ"/>
    <s v="994103797"/>
    <s v="Srivastava"/>
    <s v="Deeksha"/>
    <s v="X"/>
    <s v="823800960"/>
    <s v="IGSI"/>
    <s v="P1"/>
    <s v="Tower 2"/>
    <x v="0"/>
    <s v="Kiran Padmakumar"/>
    <s v="Muqtar Syed"/>
    <s v="st849113"/>
    <d v="2018-09-25T00:00:00"/>
    <m/>
    <s v="Deeksha Srivastava01/India/IBM"/>
    <s v="H"/>
    <s v="BAND7A"/>
    <s v="ADM"/>
    <s v="Deeksha.Srivastav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2G3729897"/>
    <s v="SN_2G3729"/>
    <s v="994016782"/>
    <s v="St. Charles"/>
    <s v="Robert"/>
    <s v=""/>
    <s v="823769091"/>
    <s v="SDC"/>
    <s v="SA3"/>
    <s v="Tower 2"/>
    <x v="2"/>
    <s v="Dale Gentry"/>
    <s v="Dale Gentry"/>
    <s v="nd252954"/>
    <d v="2013-11-27T00:00:00"/>
    <m/>
    <s v="Robert St charles/Lansing/IBM"/>
    <s v="H"/>
    <s v="BAND8"/>
    <s v="ADM"/>
    <s v="Robert.Charles@sprint.com"/>
    <s v="Senior Developer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148153818"/>
    <s v="SN_148153"/>
    <s v="994029375"/>
    <s v="Sta. Ana"/>
    <s v="Richard Rey"/>
    <s v="F"/>
    <s v="823799869"/>
    <s v="IGSP"/>
    <s v="P3"/>
    <s v="Tower 2"/>
    <x v="2"/>
    <s v="Dale Gentry"/>
    <s v="William Navarro"/>
    <s v="on776296"/>
    <d v="2016-02-01T00:00:00"/>
    <m/>
    <s v="Richard Rey Sta. Ana/Philippines/IBM"/>
    <s v="H"/>
    <s v="BAND7A"/>
    <s v="ADM"/>
    <s v="Richardrey.Staan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D9816897"/>
    <s v="SN_1D9816"/>
    <s v="999607234"/>
    <s v="Staffieri"/>
    <s v="James"/>
    <s v="J"/>
    <s v="823720016"/>
    <s v="E"/>
    <s v="P3"/>
    <s v="Tower 2"/>
    <x v="1"/>
    <s v="Clint Cordry"/>
    <s v="James Staffieri"/>
    <s v="jjs8105"/>
    <d v="2004-09-16T00:00:00"/>
    <m/>
    <s v="James Staffieri/Kansas City/IBM"/>
    <s v="H"/>
    <s v="BAND9"/>
    <s v="ADM"/>
    <s v="james.j.staffieri@sprint.com"/>
    <s v="Senior Delivery Manager"/>
    <n v="49"/>
    <n v="4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9"/>
    <n v="49"/>
    <n v="0"/>
    <n v="0"/>
    <s v="No"/>
  </r>
  <r>
    <s v="P01047818"/>
    <s v="SN_P01047"/>
    <s v="994421879"/>
    <s v="Suarez"/>
    <s v="Julius Raymond"/>
    <s v="E"/>
    <s v="823769251"/>
    <s v="IGSP"/>
    <s v="P3"/>
    <s v="Tower 2"/>
    <x v="5"/>
    <s v="Robert Wulfert"/>
    <s v="Hanika Fernandez"/>
    <s v="ly739333"/>
    <d v="2014-04-21T00:00:00"/>
    <m/>
    <s v="Julius Raymond Suarez/Philippines/IBM"/>
    <s v="H"/>
    <s v="BAND7A"/>
    <s v="ADM"/>
    <s v="Juliusraymond.Suarez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2634G709"/>
    <s v="SN_02634G"/>
    <s v="994920236"/>
    <s v="Subramanian"/>
    <s v="Balakrishnan"/>
    <s v="X"/>
    <s v="823766898"/>
    <s v="IGSI"/>
    <s v="P3"/>
    <s v="Tower 2"/>
    <x v="5"/>
    <s v="Meredith Leach"/>
    <s v="Sajit Sridharan"/>
    <s v="eb395034"/>
    <d v="2010-02-09T00:00:00"/>
    <m/>
    <s v="Balakrishnan Subramanian2/India/IBM"/>
    <s v="H"/>
    <s v="BAND7A"/>
    <s v="ADM"/>
    <s v="Balakrishnan.Subramani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4367709"/>
    <s v="SN_014367"/>
    <s v="994954242"/>
    <s v="Sugumaran"/>
    <s v="Anand"/>
    <s v=""/>
    <s v="823800856"/>
    <s v="GR-I"/>
    <s v="P1"/>
    <s v="Tower 2"/>
    <x v="0"/>
    <s v="Kiran Padmakumar"/>
    <s v="Muqtar Syed"/>
    <s v="qq062271"/>
    <d v="2018-05-07T00:00:00"/>
    <m/>
    <s v="Anand Sugumaran/India/IBM"/>
    <s v="H"/>
    <s v="BAND7A"/>
    <s v="ADM"/>
    <s v="Anand.Sugumaran@sprint.com"/>
    <s v="Senior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136612818"/>
    <s v="SN_136612"/>
    <s v="994089039"/>
    <s v="Sumeg-Ang"/>
    <s v="Joney"/>
    <s v="C."/>
    <s v="823801265"/>
    <s v="IGSP"/>
    <s v="P1"/>
    <s v="Tower 2"/>
    <x v="3"/>
    <s v="Randy Schulze"/>
    <s v="Arrian Ordonez"/>
    <s v="ra066802"/>
    <d v="2019-10-07T00:00:00"/>
    <m/>
    <s v="Joney C Sumeg Ang/Philippines/IBM"/>
    <s v="H"/>
    <s v="BAND6B"/>
    <s v="ADM"/>
    <s v="Joney.Sumeg-Ang@sprint.com"/>
    <s v="Mid-Level Configuration Manag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591B6709"/>
    <s v="SN_0591B6"/>
    <s v="994726780"/>
    <s v="Sundarrajan"/>
    <s v="Balaji"/>
    <s v="X"/>
    <s v="823800820"/>
    <s v="IGSI"/>
    <s v="P1"/>
    <s v="Tower 2"/>
    <x v="0"/>
    <s v="Kiran Padmakumar"/>
    <s v="Muqtar Syed"/>
    <s v="zi450407"/>
    <d v="2018-03-26T00:00:00"/>
    <m/>
    <s v="Balaji S8/India/IBM"/>
    <s v="H"/>
    <s v="BAND7A"/>
    <s v="ADM"/>
    <s v="Balaji.Sundarrajan@sprint.com"/>
    <s v="Senior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00KM6709"/>
    <s v="SN_000KM6"/>
    <s v="994884217"/>
    <s v="Sundereshan"/>
    <s v="Sreejith"/>
    <s v="X"/>
    <s v="823801267"/>
    <s v="IGSI"/>
    <s v="P3"/>
    <s v="Tower 2"/>
    <x v="1"/>
    <s v="Clint Cordry"/>
    <s v="Sudheer Kurelli"/>
    <s v="kw034024"/>
    <d v="2019-10-14T00:00:00"/>
    <m/>
    <s v="Sreejith S17/India/IBM"/>
    <s v="H"/>
    <s v="BAND7B"/>
    <s v="ADM"/>
    <s v="Sreejith.S@sprint.com"/>
    <s v="Senior Lead Business Analys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03Z3709"/>
    <s v="SN_0003Z3"/>
    <s v="994215499"/>
    <s v="Surendra"/>
    <s v="Supriya"/>
    <s v="X"/>
    <s v="823800973"/>
    <s v="IGSI"/>
    <s v="P3"/>
    <s v="Tower 2"/>
    <x v="2"/>
    <s v="Mohan Kaushik"/>
    <s v="Saswat Mishra"/>
    <s v="ar969279"/>
    <d v="2018-10-17T00:00:00"/>
    <m/>
    <s v="Supriya S31/India/IBM"/>
    <s v="M"/>
    <s v="BAND6A"/>
    <s v="ADM"/>
    <s v="Supriya.Surendr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572D709"/>
    <s v="SN_00572D"/>
    <s v="994353088"/>
    <s v="Syed"/>
    <s v="Masthansha"/>
    <s v=""/>
    <s v="823800095"/>
    <s v="IGSI"/>
    <s v="P3"/>
    <s v="Tower 2"/>
    <x v="0"/>
    <s v="Kiran Padmakumar"/>
    <s v="Muqtar Syed"/>
    <s v="jo522746"/>
    <d v="2016-07-19T00:00:00"/>
    <m/>
    <s v="Masthansha Syed/India/IBM"/>
    <s v="H"/>
    <s v="BAND7B"/>
    <s v="ADM"/>
    <s v="Masthansha.Syed@sprint.com"/>
    <s v="Senior Developer"/>
    <n v="55"/>
    <n v="5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5"/>
    <n v="55"/>
    <n v="0"/>
    <n v="0"/>
    <s v="No"/>
  </r>
  <r>
    <s v="069890709"/>
    <s v="SN_069890"/>
    <s v="994264195"/>
    <s v="Syed"/>
    <s v="Muqtar"/>
    <s v="A"/>
    <s v="823766114"/>
    <s v="IGSI"/>
    <s v="P1"/>
    <s v="Tower 2"/>
    <x v="0"/>
    <s v="Kiran Padmakumar"/>
    <s v="Muqtar Syed"/>
    <s v="eu377851"/>
    <d v="2008-10-06T00:00:00"/>
    <m/>
    <s v="Muqtar A Syed/India/IBM"/>
    <s v="H"/>
    <s v="BAND7B"/>
    <s v="ADM"/>
    <s v="Muqtar.Syed@sprint.com"/>
    <s v="Senior Project Manager"/>
    <n v="62"/>
    <n v="6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2"/>
    <n v="62"/>
    <n v="0"/>
    <n v="0"/>
    <s v="No"/>
  </r>
  <r>
    <s v="AVNNRW709"/>
    <s v="SN_AVNNRW"/>
    <s v="994198621"/>
    <s v="Tachuri"/>
    <s v="Madhu"/>
    <s v="X"/>
    <s v="823800935"/>
    <s v="IGSI"/>
    <s v="P1"/>
    <s v="Tower 2"/>
    <x v="3"/>
    <s v="Randy Schulze"/>
    <s v="Muqtar Syed"/>
    <s v="tc054280"/>
    <d v="2018-09-03T00:00:00"/>
    <m/>
    <s v="Madhu Tachuri/India/Contr/IBM"/>
    <s v="M"/>
    <s v="CONT12"/>
    <s v="ADM"/>
    <s v="Madhu.Tachuri@sprint.com"/>
    <s v="Mid-Level Production Support"/>
    <n v="48"/>
    <n v="4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8"/>
    <n v="48"/>
    <n v="0"/>
    <n v="0"/>
    <s v="No"/>
  </r>
  <r>
    <s v="303119709"/>
    <s v="SN_303119"/>
    <s v="994482020"/>
    <s v="Tadinada"/>
    <s v="Phaneendra"/>
    <s v="K"/>
    <s v="823767175"/>
    <s v="IGSI"/>
    <s v="P3"/>
    <s v="Tower 2"/>
    <x v="2"/>
    <s v="Dale Gentry"/>
    <s v="Lakshmi Radhakrishnakaimal"/>
    <s v="vb016748"/>
    <d v="2008-06-02T00:00:00"/>
    <m/>
    <s v="Phaneendra K Tadinada/India/IBM"/>
    <s v="H"/>
    <s v="BAND7B"/>
    <s v="ADM"/>
    <s v="Phaneendra.Tadinad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8L818"/>
    <s v="SN_P1008L"/>
    <s v="994272720"/>
    <s v="Tadlas"/>
    <s v="Jr"/>
    <s v="Dupal"/>
    <s v="823769389"/>
    <s v="IGSP"/>
    <s v="P1"/>
    <s v="Tower 2"/>
    <x v="0"/>
    <s v="Kiran Padmakumar"/>
    <s v="Danilo Estoquia"/>
    <s v="pe067334"/>
    <d v="2014-07-02T00:00:00"/>
    <m/>
    <s v="Jr Tadlas/Philippines/IBM"/>
    <s v="H"/>
    <s v="BAND6B"/>
    <s v="ADM"/>
    <s v="Jr.Tadlas@sprint.com"/>
    <s v="Senior Developer"/>
    <n v="60"/>
    <n v="6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0"/>
    <n v="60"/>
    <n v="0"/>
    <n v="0"/>
    <s v="No"/>
  </r>
  <r>
    <s v="P101NS818"/>
    <s v="SN_P101NS"/>
    <s v="994716450"/>
    <s v="Tan"/>
    <s v="Marie Anthonette"/>
    <s v="R."/>
    <s v="823801324"/>
    <s v="IGSP"/>
    <s v="P3"/>
    <s v="Tower 2"/>
    <x v="5"/>
    <s v="Meredith Leach"/>
    <s v="Lerma Bernal"/>
    <s v="qk256859"/>
    <d v="2020-01-20T00:00:00"/>
    <m/>
    <s v="Marie Anthonette Tan/Philippines/IBM"/>
    <s v="L"/>
    <s v="BAND6G"/>
    <s v="ADM"/>
    <s v="Marieanthonette.Tan@sprint.com"/>
    <s v="Junior Production Support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147651818"/>
    <s v="SN_147651"/>
    <s v="994936598"/>
    <s v="Tan"/>
    <s v="Mark Ian"/>
    <s v="T."/>
    <s v="823800546"/>
    <s v="IGSP"/>
    <s v="P1"/>
    <s v="Tower 2"/>
    <x v="3"/>
    <s v="Randy Schulze"/>
    <s v="Arrian Ordonez"/>
    <s v="co008014"/>
    <d v="2017-07-10T00:00:00"/>
    <m/>
    <s v="Mark Ian Tan/Philippines/IBM"/>
    <s v="M"/>
    <s v="BAND6B"/>
    <s v="ADM"/>
    <s v="Markian.Tan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5385818"/>
    <s v="SN_135385"/>
    <s v="994174037"/>
    <s v="Tan"/>
    <s v="Menachen"/>
    <s v="A"/>
    <s v="823769679"/>
    <s v="IGSP"/>
    <s v="P3"/>
    <s v="Tower 2"/>
    <x v="5"/>
    <s v="Meredith Leach"/>
    <s v="Lerma Bernal"/>
    <s v="ew346006"/>
    <d v="2014-10-29T00:00:00"/>
    <m/>
    <s v="Menachen A Tan/Philippines/IBM"/>
    <s v="H"/>
    <s v="BAND7A"/>
    <s v="ADM"/>
    <s v="Menachen.T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01712818"/>
    <s v="SN_P01712"/>
    <s v="994377858"/>
    <s v="Tangalin"/>
    <s v="Garry"/>
    <s v="MORENO"/>
    <s v="823770330"/>
    <s v="IGSP"/>
    <s v="P3"/>
    <s v="Tower 2"/>
    <x v="3"/>
    <s v="Greg Toon"/>
    <s v="Danilo Estoquia"/>
    <s v="ea176133"/>
    <d v="2015-09-14T00:00:00"/>
    <m/>
    <s v="Garry Moreno Tangalin/Philippines/IBM"/>
    <s v="M"/>
    <s v="BAND7B"/>
    <s v="IVR"/>
    <s v="Garry.Tangalin@sprint.com"/>
    <s v="Senior Application Administrato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156818"/>
    <s v="SN_147156"/>
    <s v="994573386"/>
    <s v="Tanjoco"/>
    <s v="Othello"/>
    <s v="D"/>
    <s v="823769193"/>
    <s v="IGSP"/>
    <s v="P3"/>
    <s v="Tower 2"/>
    <x v="5"/>
    <s v="Robert Wulfert"/>
    <s v="Hanika Fernandez"/>
    <s v="zo255571"/>
    <d v="2014-02-24T00:00:00"/>
    <m/>
    <s v="Othello D Tanjoco/Philippines/IBM"/>
    <s v="H"/>
    <s v="BAND7A"/>
    <s v="ADM"/>
    <s v="Othello.Tanjoco@sprint.com"/>
    <s v="Senior Developer"/>
    <n v="32"/>
    <n v="3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2"/>
    <n v="32"/>
    <n v="0"/>
    <n v="0"/>
    <s v="No"/>
  </r>
  <r>
    <s v="P100W6818"/>
    <s v="SN_P100W6"/>
    <s v="994612541"/>
    <s v="Tapel"/>
    <s v="Nover"/>
    <s v="X."/>
    <s v="823800572"/>
    <s v="IGSP"/>
    <s v="P3"/>
    <s v="Tower 2"/>
    <x v="2"/>
    <s v="Dale Gentry"/>
    <s v="William Navarro"/>
    <s v="cn318453"/>
    <d v="2017-08-02T00:00:00"/>
    <m/>
    <s v="Nover Tapel/Philippines/IBM"/>
    <s v="H"/>
    <s v="BAND7A"/>
    <s v="ADM"/>
    <s v="Nover.Tapel@sprint.com"/>
    <s v="Senior Develop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48152818"/>
    <s v="SN_148152"/>
    <s v="994289859"/>
    <s v="Tarrobal"/>
    <s v="Cindy"/>
    <s v="T"/>
    <s v="823800411"/>
    <s v="IGSP"/>
    <s v="P1"/>
    <s v="Tower 2"/>
    <x v="0"/>
    <s v="Kiran Padmakumar"/>
    <s v="Danilo Estoquia"/>
    <s v="aa392415"/>
    <d v="2017-04-05T00:00:00"/>
    <m/>
    <s v="Cindy Tarrobal/Philippines/IBM"/>
    <s v="H"/>
    <s v="BAND7A"/>
    <s v="ADM"/>
    <s v="Cindy.T.Tarrobal@sprint.com"/>
    <s v="Senior Develop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P101EW818"/>
    <s v="SN_P101EW"/>
    <s v="994884870"/>
    <s v="Tejido"/>
    <s v="Jericko"/>
    <s v="X."/>
    <s v="823801125"/>
    <s v="IGSP"/>
    <s v="P3"/>
    <s v="Tower 2"/>
    <x v="7"/>
    <s v="Heather Westerfield"/>
    <s v="Arrian Ordonez"/>
    <s v="ek019362"/>
    <d v="2019-05-13T00:00:00"/>
    <m/>
    <s v="Jericko Tejido/Philippines/IBM"/>
    <s v="H"/>
    <s v="BAND7A"/>
    <s v="ADM"/>
    <s v="Jericko.Tejido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HUA3709"/>
    <s v="SN_AVHUA3"/>
    <s v="994662008"/>
    <s v="Teli"/>
    <s v="Mallikarjun"/>
    <s v="ASHOK"/>
    <s v="823770116"/>
    <s v="IGSI"/>
    <s v="P3"/>
    <s v="Tower 2"/>
    <x v="1"/>
    <s v="Clint Cordry"/>
    <s v="Sunil Brahma"/>
    <s v="ss849658"/>
    <d v="2015-04-27T00:00:00"/>
    <m/>
    <s v="Mallikarjun Teli03/India/Contr/IBM"/>
    <s v="H"/>
    <s v="CONT12"/>
    <s v="ADM"/>
    <s v="Mallikarjun.Teli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47671818"/>
    <s v="SN_147671"/>
    <s v="994918959"/>
    <s v="Templonuevo"/>
    <s v="Jeankate"/>
    <s v="B"/>
    <s v="823769295"/>
    <s v="IGSP"/>
    <s v="P3"/>
    <s v="Tower 2"/>
    <x v="5"/>
    <s v="Meredith Leach"/>
    <s v="Lerma Bernal"/>
    <s v="ho970466"/>
    <d v="2014-05-19T00:00:00"/>
    <m/>
    <s v="Jeankate Templonuevo/Philippines/IBM"/>
    <s v="M"/>
    <s v="BAND6A"/>
    <s v="ADM"/>
    <s v="Jeankate.Templonuevo@sprint.com"/>
    <s v="Mid-Level Business Analyst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038581709"/>
    <s v="SN_038581"/>
    <s v="994596716"/>
    <s v="Thakur"/>
    <s v="Onkar"/>
    <s v="X"/>
    <s v="823768094"/>
    <s v="IGSI"/>
    <s v="P3"/>
    <s v="Tower 2"/>
    <x v="5"/>
    <s v="Robert Wulfert"/>
    <s v="Sajit Sridharan"/>
    <s v="jf226852"/>
    <d v="2011-11-14T00:00:00"/>
    <m/>
    <s v="Onkar A Thakur/India/IBM"/>
    <s v="H"/>
    <s v="BAND7A"/>
    <s v="ADM"/>
    <s v="Onkar.Thakur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431J709"/>
    <s v="SN_04431J"/>
    <s v="994986504"/>
    <s v="Thamberi"/>
    <s v="Suresh"/>
    <s v="X"/>
    <s v="823767468"/>
    <s v="IGSI"/>
    <s v="P3"/>
    <s v="Tower 2"/>
    <x v="6"/>
    <s v="Asif Islam"/>
    <s v="Udaya Rao"/>
    <s v="iy660336"/>
    <d v="2010-11-02T00:00:00"/>
    <m/>
    <s v="Suresh Thamberi/India/IBM"/>
    <s v="H"/>
    <s v="BAND7A"/>
    <s v="ADM"/>
    <s v="Suresh.Thamberi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735I709"/>
    <s v="SN_04735I"/>
    <s v="994265619"/>
    <s v="Thandu"/>
    <s v="Santha"/>
    <s v="K"/>
    <s v="823800034"/>
    <s v="GR-I"/>
    <s v="SA3"/>
    <s v="Tower 2"/>
    <x v="0"/>
    <s v="Kiran Padmakumar"/>
    <s v="Muqtar Syed"/>
    <s v="mx063026"/>
    <d v="2016-06-13T00:00:00"/>
    <m/>
    <s v="Santha K Thandu/India/IBM"/>
    <s v="H"/>
    <s v="BAND7B"/>
    <s v="ADM"/>
    <s v="Santha.Thandu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485R709"/>
    <s v="SN_06485R"/>
    <s v="994922480"/>
    <s v="Thinakaran"/>
    <s v="Kavithapriya"/>
    <s v="X"/>
    <s v="823801094"/>
    <s v="IGSI"/>
    <s v="P3"/>
    <s v="Tower 2"/>
    <x v="5"/>
    <s v="Baseem Sayyed"/>
    <s v="Ajay Mukhopadhyay"/>
    <s v="kc442338"/>
    <d v="2019-04-01T00:00:00"/>
    <m/>
    <s v="Kavithapriya Thinakaran26/India/IBM"/>
    <s v="H"/>
    <s v="BAND7A"/>
    <s v="ADM"/>
    <s v="Kavithapriya.Thinakaran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G1597897"/>
    <s v="SN_1G1597"/>
    <s v="999784493"/>
    <s v="Thota"/>
    <s v="Bharat"/>
    <s v=""/>
    <s v="000C-25N1"/>
    <s v="E"/>
    <s v="SA3"/>
    <s v="Tower 2"/>
    <x v="3"/>
    <s v="Greg Toon"/>
    <s v="Greg Toon"/>
    <s v="bkt4172"/>
    <d v="2004-09-16T00:00:00"/>
    <m/>
    <s v="Bharat Thota/Austin/IBM"/>
    <s v="H"/>
    <s v="BAND7"/>
    <s v="IVR"/>
    <s v="Bharat.K.Thota@sprint.com"/>
    <s v="Senior Production Support"/>
    <n v="41"/>
    <n v="4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1"/>
    <n v="41"/>
    <n v="0"/>
    <n v="0"/>
    <s v="No"/>
  </r>
  <r>
    <s v="05151X709"/>
    <s v="SN_05151X"/>
    <s v="994210393"/>
    <s v="Thota"/>
    <s v="Thriveni"/>
    <s v="Kumar"/>
    <s v="823800660"/>
    <s v="IGSI"/>
    <s v="P3"/>
    <s v="Tower 2"/>
    <x v="0"/>
    <s v="Kiran Padmakumar"/>
    <s v="Muqtar Syed"/>
    <s v="qw756432"/>
    <d v="2017-10-09T00:00:00"/>
    <m/>
    <s v="Thriveni K Thota/India/IBM"/>
    <s v="H"/>
    <s v="BAND7A"/>
    <s v="ADM"/>
    <s v="Thriveni.Thot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NELB897"/>
    <s v="SN_C-NELB"/>
    <s v="994978073"/>
    <s v="Tian"/>
    <s v="Jie"/>
    <s v=""/>
    <s v="823800887"/>
    <s v="SUB"/>
    <s v="SA3"/>
    <s v="Tower 2"/>
    <x v="1"/>
    <s v="Clint Cordry"/>
    <s v="James Staffieri"/>
    <s v="gz573869"/>
    <d v="2018-07-09T00:00:00"/>
    <m/>
    <s v="Jie Tian/US/Contr/IBM"/>
    <s v="H"/>
    <s v="CONT15"/>
    <s v="ADM"/>
    <s v="Jie.Tian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2784818"/>
    <s v="SN_112784"/>
    <s v="994969123"/>
    <s v="Tibo-Oc"/>
    <s v="Mark Anthony"/>
    <s v="SALCEDO"/>
    <s v="823767831"/>
    <s v="IGSP"/>
    <s v="P3"/>
    <s v="Tower 2"/>
    <x v="2"/>
    <s v="Dale Gentry"/>
    <s v="William Navarro"/>
    <s v="ci808196"/>
    <d v="2011-05-23T00:00:00"/>
    <m/>
    <s v="Mark Anthony S TiboOc/Philippines/IBM"/>
    <s v="H"/>
    <s v="BAND7B"/>
    <s v="ADM"/>
    <s v="Markanthony.Tibo-Oc@sprint.com"/>
    <s v="Senior Production Suppor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136435818"/>
    <s v="SN_136435"/>
    <s v="994907098"/>
    <s v="Tinio"/>
    <s v="Anna Patricia"/>
    <s v="R."/>
    <s v="823800775"/>
    <s v="IGSP"/>
    <s v="P1"/>
    <s v="Tower 2"/>
    <x v="0"/>
    <s v="Kiran Padmakumar"/>
    <s v="Danilo Estoquia"/>
    <s v="oq865366"/>
    <d v="2018-02-01T00:00:00"/>
    <m/>
    <s v="Anna Patricia R Tinio/Philippines/IBM"/>
    <s v="H"/>
    <s v="BAND7A"/>
    <s v="ADM"/>
    <s v="Trixie.Tinio@sprint.com"/>
    <s v="Senior Developer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0537D8709"/>
    <s v="SN_0537D8"/>
    <s v="994060025"/>
    <s v="Tiwari"/>
    <s v="Kritika"/>
    <s v="X"/>
    <s v="823800618"/>
    <s v="IGSI"/>
    <s v="P3"/>
    <s v="Tower 2"/>
    <x v="2"/>
    <s v="Mohan Kaushik"/>
    <s v="Saswat Mishra"/>
    <s v="dm048172"/>
    <d v="2017-08-29T00:00:00"/>
    <m/>
    <s v="Kritika Tiwari29/India/IBM"/>
    <s v="H"/>
    <s v="BAND7A"/>
    <s v="ADM"/>
    <s v="Kritika.Tiwari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C18940818"/>
    <s v="SN_C18940"/>
    <s v="994857126"/>
    <s v="Tolentino"/>
    <s v="Mc Kinley"/>
    <s v="X."/>
    <s v="823801076"/>
    <s v="IGSP"/>
    <s v="P3"/>
    <s v="Tower 2"/>
    <x v="5"/>
    <s v="Meredith Leach"/>
    <s v="Lerma Bernal"/>
    <s v="jp646294"/>
    <d v="2019-03-04T00:00:00"/>
    <m/>
    <s v="Mc Kinley Tolentino/Philippines/Contr/IBM"/>
    <s v="M"/>
    <s v="CONT12"/>
    <s v="ADM"/>
    <s v="McKinley.Tolentino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5721631"/>
    <s v="SN_075721"/>
    <s v="994348079"/>
    <s v="Tolentino"/>
    <s v="Samuel"/>
    <s v="S"/>
    <s v="823801010"/>
    <s v="IGSB"/>
    <s v="P3"/>
    <s v="Tower 2"/>
    <x v="4"/>
    <s v="Todd Kadlac"/>
    <s v="Carlos Monteiro"/>
    <s v="ay253699"/>
    <d v="2018-12-11T00:00:00"/>
    <m/>
    <s v="Samuel Tolentino/Brazil/IBM"/>
    <s v="H"/>
    <s v="BAND6B"/>
    <s v="ADM"/>
    <s v="Samuel.Tolentino@sprint.com"/>
    <s v="Senior Lead DBA"/>
    <n v="42"/>
    <n v="4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2"/>
    <n v="42"/>
    <n v="0"/>
    <n v="0"/>
    <s v="No"/>
  </r>
  <r>
    <s v="C18667818"/>
    <s v="SN_C18667"/>
    <s v="994788025"/>
    <s v="Tomacruz"/>
    <s v="Bernadette"/>
    <s v="Ronquillo"/>
    <s v="823800502"/>
    <s v="IGSP"/>
    <s v="P1"/>
    <s v="Tower 2"/>
    <x v="0"/>
    <s v="Kiran Padmakumar"/>
    <s v="Danilo Estoquia"/>
    <s v="wu515567"/>
    <d v="2017-05-29T00:00:00"/>
    <m/>
    <s v="Bernadette Tomacruz/Philippines/Contr/IBM"/>
    <s v="M"/>
    <s v="CONT12"/>
    <s v="ADM"/>
    <s v="Bernadette.Tomacruz@sprint.com"/>
    <s v="Senior Developer"/>
    <n v="24"/>
    <n v="2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4"/>
    <n v="24"/>
    <n v="0"/>
    <n v="0"/>
    <s v="No"/>
  </r>
  <r>
    <s v="1A7874897"/>
    <s v="SN_1A7874"/>
    <s v="999673333"/>
    <s v="Toon"/>
    <s v="Greg"/>
    <s v=""/>
    <s v="0001A7874"/>
    <s v="E"/>
    <s v="P3"/>
    <s v="Tower 2"/>
    <x v="3"/>
    <s v="Greg Toon"/>
    <s v="Greg Toon"/>
    <s v="gr673333"/>
    <d v="2004-09-16T00:00:00"/>
    <m/>
    <s v="Gregory L Toon/Middletown/IBM"/>
    <s v="H"/>
    <s v="BAND9"/>
    <s v="IVR"/>
    <s v="Gregory.Toon@sprint.com"/>
    <s v="Senior Project Manager"/>
    <n v="35"/>
    <n v="3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5"/>
    <n v="35"/>
    <n v="0"/>
    <n v="0"/>
    <s v="No"/>
  </r>
  <r>
    <s v="4J2054897"/>
    <s v="SN_4J2054"/>
    <s v="999703058"/>
    <s v="Trambadia"/>
    <s v="Sandeep"/>
    <s v="G"/>
    <s v="823764125"/>
    <s v="GRHI"/>
    <s v="P1"/>
    <s v="Tower 2"/>
    <x v="0"/>
    <s v="Kiran Padmakumar"/>
    <s v="Muqtar Syed"/>
    <s v="sgt4125"/>
    <d v="2005-07-19T00:00:00"/>
    <m/>
    <s v="Sandeep Trambadia/US/IBM"/>
    <s v="H"/>
    <s v="BAND7"/>
    <s v="ADM"/>
    <s v="Sandeep.G.Trambadia@sprint.com"/>
    <s v="Senior Architect"/>
    <n v="57"/>
    <n v="5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7"/>
    <n v="57"/>
    <n v="0"/>
    <n v="0"/>
    <s v="No"/>
  </r>
  <r>
    <s v="109833631"/>
    <s v="SN_109833"/>
    <s v="999681508"/>
    <s v="Tramontina"/>
    <s v="Gregorio"/>
    <s v="Baggio"/>
    <s v="823765091"/>
    <s v="IGSB"/>
    <s v="P3"/>
    <s v="Tower 2"/>
    <x v="5"/>
    <s v="Sumithra Muninarayanappa"/>
    <s v="Carlos Monteiro"/>
    <s v="gr681508"/>
    <d v="2016-09-21T00:00:00"/>
    <m/>
    <s v="Gregorio Baggio Tramontina/Brazil/IBM"/>
    <s v="H"/>
    <s v="BAND7B"/>
    <s v="ADM"/>
    <s v="Gregorio.Tramontin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836631"/>
    <s v="SN_117836"/>
    <s v="994238793"/>
    <s v="Trento"/>
    <s v="Roni"/>
    <s v="A"/>
    <s v="823766168"/>
    <s v="IGSB"/>
    <s v="P1"/>
    <s v="Tower 2"/>
    <x v="3"/>
    <s v="Randy Schulze"/>
    <s v="Roberto Basting"/>
    <s v="md821466"/>
    <d v="2008-11-12T00:00:00"/>
    <m/>
    <s v="Roni Alessandro Trento/Brazil/Contr/IBM"/>
    <s v="H"/>
    <s v="BAND6B"/>
    <s v="ADM"/>
    <s v="Roni.Trento@sprint.com"/>
    <s v="Senior Production Support"/>
    <n v="52"/>
    <n v="52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2"/>
    <n v="52"/>
    <n v="0"/>
    <n v="0"/>
    <s v="No"/>
  </r>
  <r>
    <s v="028635709"/>
    <s v="SN_028635"/>
    <s v="994925017"/>
    <s v="Tripathy"/>
    <s v="Sachisma"/>
    <s v="X"/>
    <s v="823800595"/>
    <s v="IGSI"/>
    <s v="P3"/>
    <s v="Tower 2"/>
    <x v="2"/>
    <s v="Mohan Kaushik"/>
    <s v="Saswat Mishra"/>
    <s v="aj567997"/>
    <d v="2017-08-11T00:00:00"/>
    <m/>
    <s v="Sachisma Tripathy/India/IBM"/>
    <s v="H"/>
    <s v="BAND7A"/>
    <s v="ADM"/>
    <s v="Sachisma.Tripathy@sprint.com"/>
    <s v="Senior Project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971A709"/>
    <s v="SN_05971A"/>
    <s v="994968136"/>
    <s v="Trivedi"/>
    <s v="Avani"/>
    <s v=""/>
    <s v="823800222"/>
    <s v="GR-I"/>
    <s v="P1"/>
    <s v="Tower 2"/>
    <x v="0"/>
    <s v="Kiran Padmakumar"/>
    <s v="Muqtar Syed"/>
    <s v="ld317089"/>
    <d v="2016-10-06T00:00:00"/>
    <m/>
    <s v="Avani A Trivedi/India/IBM"/>
    <s v="H"/>
    <s v="BAND7A"/>
    <s v="ADM"/>
    <s v="Avani.Trivedi@sprint.com"/>
    <s v="Senior Tester"/>
    <s v="0"/>
    <n v="27"/>
    <n v="-27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27"/>
    <n v="0"/>
    <n v="-27"/>
    <s v="Yes"/>
  </r>
  <r>
    <s v="06938U709"/>
    <s v="SN_06938U"/>
    <s v="994526128"/>
    <s v="TS"/>
    <s v="Spoorthi"/>
    <s v="X"/>
    <s v="823799969"/>
    <s v="IGSI"/>
    <s v="P3"/>
    <s v="Tower 2"/>
    <x v="2"/>
    <s v="Mohan Kaushik"/>
    <s v="Saswat Mishra"/>
    <s v="vu642656"/>
    <d v="2016-05-17T00:00:00"/>
    <m/>
    <s v="Spoorthi T S25/India/IBM"/>
    <s v="M"/>
    <s v="BAND6B"/>
    <s v="ADM"/>
    <s v="Spoorthi.Ts@sprint.com"/>
    <s v="Mid-Level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J9808897"/>
    <s v="SN_1J9808"/>
    <s v="994325484"/>
    <s v="Tsungai"/>
    <s v="Gaga"/>
    <s v="X"/>
    <s v="823800983"/>
    <s v="SDC"/>
    <s v="SA3"/>
    <s v="Tower 2"/>
    <x v="2"/>
    <s v="Dale Gentry"/>
    <s v="Dale Gentry"/>
    <s v="ol600627"/>
    <d v="2018-11-12T00:00:00"/>
    <m/>
    <s v="Gaga Tsungai/US/IBM"/>
    <s v="M"/>
    <s v="BAND6A"/>
    <s v="ADM"/>
    <s v="Gaga.Tsungai@sprint.com"/>
    <s v="Mid-Level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993W709"/>
    <s v="SN_00993W"/>
    <s v="994646356"/>
    <s v="Tulasi"/>
    <s v="Lakshmi"/>
    <s v="X"/>
    <s v="823800163"/>
    <s v="IGSI"/>
    <s v="P3"/>
    <s v="Tower 2"/>
    <x v="3"/>
    <s v="Randy Schulze"/>
    <s v="Muqtar Syed"/>
    <s v="ln505112"/>
    <d v="2016-08-23T00:00:00"/>
    <m/>
    <s v="Lakshmi E Tulasi/India/IBM"/>
    <s v="H"/>
    <s v="BAND6B"/>
    <s v="ADM"/>
    <s v="Lakshmi.Tulasi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18938818"/>
    <s v="SN_C18938"/>
    <s v="994784421"/>
    <s v="Tumilap"/>
    <s v="Mark Anthony"/>
    <s v="X."/>
    <s v="823801074"/>
    <s v="IGSP"/>
    <s v="P1"/>
    <s v="Tower 2"/>
    <x v="0"/>
    <s v="Kiran Padmakumar"/>
    <s v="Danilo Estoquia"/>
    <s v="yp593915"/>
    <d v="2019-02-28T00:00:00"/>
    <m/>
    <s v="Mark Anthony Tumilap/Philippines/Contr/IBM"/>
    <s v="M"/>
    <s v="CONT11"/>
    <s v="ADM"/>
    <s v="Markanthony.Tumilap@sprint.com"/>
    <s v="Mid-Level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662H6709"/>
    <s v="SN_0662H6"/>
    <s v="994245555"/>
    <s v="Tyagi"/>
    <s v="Ishita"/>
    <s v="X"/>
    <s v="823800882"/>
    <s v="IGSI"/>
    <s v="P1"/>
    <s v="Tower 2"/>
    <x v="0"/>
    <s v="Kiran Padmakumar"/>
    <s v="Muqtar Syed"/>
    <s v="ll824147"/>
    <d v="2018-06-19T00:00:00"/>
    <m/>
    <s v="Ishita 11/India/IBM"/>
    <s v="L"/>
    <s v="BAND6A"/>
    <s v="ADM"/>
    <s v="Ishita.Tyagi@sprint.com"/>
    <s v="Junior Tester"/>
    <n v="36"/>
    <n v="3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6"/>
    <n v="36"/>
    <n v="0"/>
    <n v="0"/>
    <s v="No"/>
  </r>
  <r>
    <s v="06937W709"/>
    <s v="SN_06937W"/>
    <s v="994792826"/>
    <s v="UK"/>
    <s v="Anjali"/>
    <s v="X"/>
    <s v="823799880"/>
    <s v="IGSI"/>
    <s v="P3"/>
    <s v="Tower 2"/>
    <x v="6"/>
    <s v="Asif Islam"/>
    <s v="Udaya Rao"/>
    <s v="lg559388"/>
    <d v="2016-02-26T00:00:00"/>
    <m/>
    <s v="Anjali U K25/India/IBM"/>
    <s v="M"/>
    <s v="BAND6A"/>
    <s v="ADM"/>
    <s v="Anjali.Uk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914W709"/>
    <s v="SN_04914W"/>
    <s v="994311048"/>
    <s v="Uppalapati"/>
    <s v="Sailaja"/>
    <s v="X"/>
    <s v="823801327"/>
    <s v="IGSI"/>
    <s v="P3"/>
    <s v="Tower 2"/>
    <x v="5"/>
    <s v="Meredith Leach"/>
    <s v="Sajit Sridharan"/>
    <s v="zn330505"/>
    <d v="2020-01-24T00:00:00"/>
    <m/>
    <s v="Sailaja Uppalapati/India/IBM"/>
    <s v="M"/>
    <s v="BAND6A"/>
    <s v="ADM"/>
    <s v="Sailaja.Uppalapati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02WY709"/>
    <s v="SN_0002WY"/>
    <s v="994420002"/>
    <s v="Uppara"/>
    <s v="Kalpana"/>
    <s v="X"/>
    <s v="823801258"/>
    <s v="IGSI"/>
    <s v="P3"/>
    <s v="Tower 2"/>
    <x v="1"/>
    <s v="Clint Cordry"/>
    <s v="Sudheer Ayuthu"/>
    <s v="pe966732"/>
    <d v="2019-09-18T00:00:00"/>
    <m/>
    <s v="Kalpana Uppara/India/IBM"/>
    <s v="M"/>
    <s v="BAND6B"/>
    <s v="ADM"/>
    <s v="Kalpana.Uppara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112E9709"/>
    <s v="SN_0112E9"/>
    <s v="994389874"/>
    <s v="V"/>
    <s v="Janani"/>
    <s v="X"/>
    <s v="823769209"/>
    <s v="IGSI"/>
    <s v="P1"/>
    <s v="Tower 2"/>
    <x v="0"/>
    <s v="Kiran Padmakumar"/>
    <s v="Muqtar Syed"/>
    <s v="qf728425"/>
    <d v="2014-03-07T00:00:00"/>
    <m/>
    <s v="Janani V08/India/IBM"/>
    <s v="H"/>
    <s v="BAND6B"/>
    <s v="ADM"/>
    <s v="Janani.V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0617A709"/>
    <s v="SN_00617A"/>
    <s v="994599389"/>
    <s v="Vaidya"/>
    <s v="Aniket"/>
    <s v="A"/>
    <s v="823770121"/>
    <s v="IGSI"/>
    <s v="P3"/>
    <s v="Tower 2"/>
    <x v="5"/>
    <s v="Sumithra Muninarayanappa"/>
    <s v="Aniket Vaidya"/>
    <s v="yd683445"/>
    <d v="2015-05-04T00:00:00"/>
    <m/>
    <s v="Aniket A Vaidya/India/IBM"/>
    <s v="H"/>
    <s v="BAND7B"/>
    <s v="ADM"/>
    <s v="Aniket.Vaidya@sprint.com"/>
    <s v="Senior Delivery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565B3709"/>
    <s v="SN_0565B3"/>
    <s v="994033717"/>
    <s v="Vaitla"/>
    <s v="Veerendra"/>
    <s v="X"/>
    <s v="823800594"/>
    <s v="IGSI"/>
    <s v="P1"/>
    <s v="Tower 2"/>
    <x v="0"/>
    <s v="Kiran Padmakumar"/>
    <s v="Muqtar Syed"/>
    <s v="zx765828"/>
    <d v="2017-08-11T00:00:00"/>
    <m/>
    <s v="Veerendra Vaitla/India/IBM"/>
    <s v="M"/>
    <s v="BAND6A"/>
    <s v="ADM"/>
    <s v="Veerendra.Vaitla@sprint.com"/>
    <s v="Senior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C-P5NV897"/>
    <s v="SN_C-P5NV"/>
    <s v="994264232"/>
    <s v="Vajrala"/>
    <s v="Chandra"/>
    <s v="S"/>
    <s v="823801046"/>
    <s v="SUB"/>
    <s v="SA3"/>
    <s v="Tower 2"/>
    <x v="7"/>
    <s v="Heather Westerfield"/>
    <s v="Heather Westerfield"/>
    <s v="nc751691"/>
    <d v="2019-01-22T00:00:00"/>
    <m/>
    <s v="Chandra Sekhara Reddy Vajrala/US/Contr/IBM"/>
    <s v="H"/>
    <s v="CONT14"/>
    <s v="ADM"/>
    <s v="Chandra.Vajral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1J818"/>
    <s v="SN_P1011J"/>
    <s v="994188529"/>
    <s v="Valeros"/>
    <s v="Marielle"/>
    <s v="X."/>
    <s v="823800781"/>
    <s v="IGSP"/>
    <s v="P3"/>
    <s v="Tower 2"/>
    <x v="5"/>
    <s v="Meredith Leach"/>
    <s v="Lerma Bernal"/>
    <s v=""/>
    <d v="2018-02-08T00:00:00"/>
    <m/>
    <s v="Marielle Valeros/Philippines/IBM"/>
    <s v="M"/>
    <s v="BAND6B"/>
    <s v="ADM"/>
    <s v="Marielle.Valeros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4J3792897"/>
    <s v="SN_4J3792"/>
    <s v="994574885"/>
    <s v="Vallabhu"/>
    <s v="Satya"/>
    <s v="Pragathi"/>
    <s v="823799945"/>
    <s v="GRHI"/>
    <s v="P1"/>
    <s v="Tower 2"/>
    <x v="0"/>
    <s v="Kiran Padmakumar"/>
    <s v="Muqtar Syed"/>
    <s v="ky255086"/>
    <d v="2016-05-04T00:00:00"/>
    <m/>
    <s v="Satya Vallabhu/US/IBM"/>
    <s v="H"/>
    <s v="BAND6"/>
    <s v="ADM"/>
    <s v="Satya.Vallabhu@sprint.com"/>
    <s v="Senior Tester"/>
    <n v="51"/>
    <n v="5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1"/>
    <n v="51"/>
    <n v="0"/>
    <n v="0"/>
    <s v="No"/>
  </r>
  <r>
    <s v="AVKVVR709"/>
    <s v="SN_AVKVVR"/>
    <s v="994526913"/>
    <s v="Vanteru"/>
    <s v="Deepika"/>
    <s v="X"/>
    <s v="823800178"/>
    <s v="IGSI"/>
    <s v="P3"/>
    <s v="Tower 2"/>
    <x v="1"/>
    <s v="Clint Cordry"/>
    <s v="Sudheer Ayuthu"/>
    <s v="gl875050"/>
    <d v="2016-09-02T00:00:00"/>
    <m/>
    <s v="Deepika Vanteru/India/Contr/IBM"/>
    <s v="M"/>
    <s v="BAND7A"/>
    <s v="ADM"/>
    <s v="Deepika.Vanteru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47849818"/>
    <s v="SN_147849"/>
    <s v="994224291"/>
    <s v="Vargas"/>
    <s v="Alvin Geronimo"/>
    <s v="X"/>
    <s v="823769428"/>
    <s v="IGSP"/>
    <s v="P3"/>
    <s v="Tower 2"/>
    <x v="6"/>
    <s v="Asif Islam"/>
    <s v="Wilfredo Dizon"/>
    <s v="un680088"/>
    <d v="2014-07-29T00:00:00"/>
    <m/>
    <s v="Alvin Geronimo Vargas/Philippines/IBM"/>
    <s v="H"/>
    <s v="BAND7A"/>
    <s v="ADM"/>
    <s v="Alvingeronimo.Vargas@sprint.com"/>
    <s v="Senior Configuration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4538M709"/>
    <s v="SN_04538M"/>
    <s v="994455719"/>
    <s v="Vasalya"/>
    <s v="Rashi"/>
    <s v="X"/>
    <s v="823768628"/>
    <s v="GR-I"/>
    <s v="SA3"/>
    <s v="Tower 2"/>
    <x v="5"/>
    <s v="Meredith Leach"/>
    <s v="Sajit Sridharan"/>
    <s v="pb670919"/>
    <d v="2013-01-17T00:00:00"/>
    <m/>
    <s v="Rashi Vasalya/India/IBM"/>
    <s v="H"/>
    <s v="BAND6B"/>
    <s v="ADM"/>
    <s v="Rashi.Vasalya@sprint.com"/>
    <s v="Senior Application Administrator"/>
    <n v="18"/>
    <n v="1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8"/>
    <n v="18"/>
    <n v="0"/>
    <n v="0"/>
    <s v="No"/>
  </r>
  <r>
    <s v="039164709"/>
    <s v="SN_039164"/>
    <s v="994375401"/>
    <s v="Vasamsetty"/>
    <s v="Srisatya"/>
    <s v="X"/>
    <s v="823768722"/>
    <s v="IGSI"/>
    <s v="P3"/>
    <s v="Tower 2"/>
    <x v="5"/>
    <s v="Meredith Leach"/>
    <s v="Sajit Sridharan"/>
    <s v="xb346573"/>
    <d v="2013-04-01T00:00:00"/>
    <m/>
    <s v="Srisatya Vasamsetty/India/IBM"/>
    <s v="H"/>
    <s v="BAND7A"/>
    <s v="ADM"/>
    <s v="Srisatya.Vasamsetty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789962897"/>
    <s v="SN_789962"/>
    <s v="999748942"/>
    <s v="Vauk"/>
    <s v="Gary"/>
    <s v=""/>
    <s v="823700055"/>
    <s v="E"/>
    <s v="P3"/>
    <s v="Tower 2"/>
    <x v="4"/>
    <s v="Gary Vauk"/>
    <s v="Gary Vauk"/>
    <s v="gjv0055"/>
    <d v="2004-12-01T00:00:00"/>
    <m/>
    <s v="Gary Vauk/Dallas/IBM"/>
    <s v="H"/>
    <s v="BAND10"/>
    <s v="ADM"/>
    <s v="Gary.J.Vauk@sprint.com"/>
    <s v="Senior Delivery Manager"/>
    <n v="34"/>
    <n v="3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34"/>
    <n v="34"/>
    <n v="0"/>
    <n v="0"/>
    <s v="No"/>
  </r>
  <r>
    <s v="04061H709"/>
    <s v="SN_04061H"/>
    <s v="994431328"/>
    <s v="Veeregowda"/>
    <s v="Purushotham"/>
    <s v="MUDIGERE"/>
    <s v="823768581"/>
    <s v="GR-I"/>
    <s v="SA3"/>
    <s v="Tower 2"/>
    <x v="2"/>
    <s v="Mohan Kaushik"/>
    <s v="Saswat Mishra"/>
    <s v="go194983"/>
    <d v="2012-12-03T00:00:00"/>
    <m/>
    <s v="Purushotham M Veeregowda1/India/IBM"/>
    <s v="H"/>
    <s v="BAND7B"/>
    <s v="ADM"/>
    <s v="purushotham.veeregowda@sprint.com"/>
    <s v="Senior Lead Business Analys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837X709"/>
    <s v="SN_00837X"/>
    <s v="994702274"/>
    <s v="Velivela"/>
    <s v="Sai"/>
    <s v="Sameer"/>
    <s v="823800424"/>
    <s v="IGSI"/>
    <s v="P1"/>
    <s v="Tower 2"/>
    <x v="0"/>
    <s v="Kiran Padmakumar"/>
    <s v="Muqtar Syed"/>
    <s v="ka633450"/>
    <d v="2017-04-17T00:00:00"/>
    <m/>
    <s v="Sai V Sameer/India/IBM"/>
    <s v="L"/>
    <s v="BAND6B"/>
    <s v="ADM"/>
    <s v="Sai.Velivela@sprint.com"/>
    <s v="Mid-Level Developer"/>
    <n v="18"/>
    <n v="1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8"/>
    <n v="18"/>
    <n v="0"/>
    <n v="0"/>
    <s v="No"/>
  </r>
  <r>
    <s v="06737Y709"/>
    <s v="SN_06737Y"/>
    <s v="994991910"/>
    <s v="Venkataram"/>
    <s v="Ashwini"/>
    <s v="X"/>
    <s v="823800868"/>
    <s v="IGSI"/>
    <s v="P3"/>
    <s v="Tower 2"/>
    <x v="1"/>
    <s v="Clint Cordry"/>
    <s v="Sudheer Kurelli"/>
    <s v="oy229417"/>
    <d v="2018-05-28T00:00:00"/>
    <m/>
    <s v="Ashwini V11/India/IBM"/>
    <s v="L"/>
    <s v="BAND6B"/>
    <s v="ADM"/>
    <s v="Ashwini.Venkataram@sprint.com"/>
    <s v="Mid-Level Develop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983N709"/>
    <s v="SN_01983N"/>
    <s v="994772635"/>
    <s v="Vennamalla"/>
    <s v="Ashok Kumar"/>
    <s v="X"/>
    <s v="823769752"/>
    <s v="IGSI"/>
    <s v="P3"/>
    <s v="Tower 2"/>
    <x v="2"/>
    <s v="Dale Gentry"/>
    <s v="Lakshmi Radhakrishnakaimal"/>
    <s v="xa009148"/>
    <d v="2014-12-04T00:00:00"/>
    <m/>
    <s v="Ashok K Vennamalla/India/IBM"/>
    <s v="H"/>
    <s v="BAND6B"/>
    <s v="ADM"/>
    <s v="Ashokkumar.Vennamall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F4818"/>
    <s v="SN_P101F4"/>
    <s v="994069672"/>
    <s v="Ventura"/>
    <s v="Bryan Janico"/>
    <s v="X."/>
    <s v="823801149"/>
    <s v="IGSP"/>
    <s v="P3"/>
    <s v="Tower 2"/>
    <x v="5"/>
    <s v="Meredith Leach"/>
    <s v="Lerma Bernal"/>
    <s v="jr522997"/>
    <d v="2019-06-03T00:00:00"/>
    <m/>
    <s v="Bryan Janico Ventura/Philippines/IBM"/>
    <s v="M"/>
    <s v="BAND6B"/>
    <s v="ADM"/>
    <s v="Bryan.Ventur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21D7709"/>
    <s v="SN_0421D7"/>
    <s v="994765061"/>
    <s v="Venugopal"/>
    <s v="Prema"/>
    <s v="X"/>
    <s v="823801190"/>
    <s v="IGSI"/>
    <s v="P1"/>
    <s v="Tower 2"/>
    <x v="2"/>
    <s v="Dale Gentry"/>
    <s v="Lakshmi Radhakrishnakaimal"/>
    <s v="kt092100"/>
    <d v="2019-07-01T00:00:00"/>
    <m/>
    <s v="Prema V11/India/IBM"/>
    <s v="H"/>
    <s v="BAND6B"/>
    <s v="ADM"/>
    <s v="Prema.Venugopal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36818818"/>
    <s v="SN_136818"/>
    <s v="994131817"/>
    <s v="Venzon"/>
    <s v="Dawn Kathleen"/>
    <s v=""/>
    <s v="823770271"/>
    <s v="IGSP"/>
    <s v="P1"/>
    <s v="Tower 2"/>
    <x v="3"/>
    <s v="Randy Schulze"/>
    <s v="Arrian Ordonez"/>
    <s v="xi857668"/>
    <d v="2015-07-22T00:00:00"/>
    <m/>
    <s v="Dawn Kathleen D Venzon/Philippines/IBM"/>
    <s v="H"/>
    <s v="BAND6B"/>
    <s v="ADM"/>
    <s v="dawn.venzon@sprint.com"/>
    <s v="Se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11252709"/>
    <s v="SN_011252"/>
    <s v="999643183"/>
    <s v="Verma"/>
    <s v="Sanjiv"/>
    <s v="K"/>
    <s v="823765080"/>
    <s v="IGSI"/>
    <s v="P1"/>
    <s v="Tower 2"/>
    <x v="0"/>
    <s v="Kiran Padmakumar"/>
    <s v="Muqtar Syed"/>
    <s v="sa643183"/>
    <d v="2007-01-29T00:00:00"/>
    <m/>
    <s v="Sanjiv K Verma/India/IBM"/>
    <s v="H"/>
    <s v="BAND7B"/>
    <s v="ADM"/>
    <s v="Sanjiv.Verma@sprint.com"/>
    <s v="Senior Develop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117185631"/>
    <s v="SN_117185"/>
    <s v="999697553"/>
    <s v="Vicentinin"/>
    <s v="Joao"/>
    <s v="P"/>
    <s v="823765168"/>
    <s v="IGSB"/>
    <s v="P3"/>
    <s v="Tower 2"/>
    <x v="6"/>
    <s v="Asif Islam"/>
    <s v="Marcos Gialdi"/>
    <s v="jo697553"/>
    <d v="2007-03-26T00:00:00"/>
    <m/>
    <s v="Joao Paulo Alves Vicentini/Brazil/IBM"/>
    <s v="H"/>
    <s v="BAND7A"/>
    <s v="ADM"/>
    <s v="Joao.Vicentini@sprint.com"/>
    <s v="Senior Configuration Manager"/>
    <n v="50"/>
    <n v="5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0"/>
    <n v="50"/>
    <n v="0"/>
    <n v="0"/>
    <s v="No"/>
  </r>
  <r>
    <s v="06202A781"/>
    <s v="SN_06202A"/>
    <s v="994658877"/>
    <s v="Vidal"/>
    <s v="Jose"/>
    <s v="Antonio"/>
    <s v="823800886"/>
    <s v="IGSM"/>
    <s v="P3"/>
    <s v="Tower 2"/>
    <x v="2"/>
    <s v="Mohan Kaushik"/>
    <s v="Norma Elizabeth Palomino Zavala"/>
    <s v=""/>
    <d v="2018-06-18T00:00:00"/>
    <m/>
    <s v="Jose Vidal/Mexico/IBM"/>
    <s v="L"/>
    <s v="BAND6G"/>
    <s v="ADM"/>
    <s v=""/>
    <s v="Junior Developer"/>
    <n v="40"/>
    <n v="32"/>
    <n v="8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32"/>
    <n v="8"/>
    <n v="0"/>
    <s v="Yes"/>
  </r>
  <r>
    <s v="049603631"/>
    <s v="SN_049603"/>
    <s v="994020102"/>
    <s v="Viegas"/>
    <s v="Joao"/>
    <s v="L"/>
    <s v="823800363"/>
    <s v="IGSB"/>
    <s v="P3"/>
    <s v="Tower 2"/>
    <x v="5"/>
    <s v="Baseem Sayyed"/>
    <s v="Carlos Monteiro"/>
    <s v="pw478838"/>
    <d v="2017-02-20T00:00:00"/>
    <m/>
    <s v="Joao Leonardo Viegas/Brazil/IBM"/>
    <s v="L"/>
    <s v="BAND6A"/>
    <s v="ADM"/>
    <s v="Joao.Viegas@sprint.com"/>
    <s v="Ju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964A631"/>
    <s v="SN_07964A"/>
    <s v="994551888"/>
    <s v="Vieira"/>
    <s v="Felipe"/>
    <s v="L"/>
    <s v="823801175"/>
    <s v="IGSB"/>
    <s v="P3"/>
    <s v="Tower 2"/>
    <x v="3"/>
    <s v="Randy Schulze"/>
    <s v="Thiago Lucas"/>
    <s v="wm626830"/>
    <d v="2019-06-18T00:00:00"/>
    <m/>
    <s v="Felipe Vieira/Brazil/IBM"/>
    <s v="M"/>
    <s v="BAND6B"/>
    <s v="ADM"/>
    <s v="Felipe.Vieira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1524631"/>
    <s v="SN_031524"/>
    <s v="994726543"/>
    <s v="Vieira"/>
    <s v="Gustavo"/>
    <s v="R"/>
    <s v="823800865"/>
    <s v="IGSB"/>
    <s v="P1"/>
    <s v="Tower 2"/>
    <x v="0"/>
    <s v="Kiran Padmakumar"/>
    <s v="Thiago Lucas"/>
    <s v="ic710046"/>
    <d v="2018-05-23T00:00:00"/>
    <m/>
    <s v="Gustavo Roberto de Souza Vieira/Brazil/IBM"/>
    <s v="M"/>
    <s v="BAND6A"/>
    <s v="ADM"/>
    <s v="Gustavo.Vieira@sprint.com"/>
    <s v="Mid-Level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03105U709"/>
    <s v="SN_03105U"/>
    <s v="994436308"/>
    <s v="Vij"/>
    <s v="Soniya"/>
    <s v="X"/>
    <s v="823801007"/>
    <s v="IGSI"/>
    <s v="P3"/>
    <s v="Tower 2"/>
    <x v="5"/>
    <s v="Sumithra Muninarayanappa"/>
    <s v="Aniket Vaidya"/>
    <s v="oq874764"/>
    <d v="2018-12-05T00:00:00"/>
    <m/>
    <s v="Soniya Vij/India/IBM"/>
    <s v="H"/>
    <s v="BAND6B"/>
    <s v="ADM"/>
    <s v="Soniya.Vij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AVMHXL709"/>
    <s v="SN_AVMHXL"/>
    <s v="994049357"/>
    <s v="Vijayakumar"/>
    <s v="Sheetal"/>
    <s v="X"/>
    <s v="823800675"/>
    <s v="IGSI"/>
    <s v="P3"/>
    <s v="Tower 2"/>
    <x v="5"/>
    <s v="Meredith Leach"/>
    <s v="Sajit Sridharan"/>
    <s v="by766559"/>
    <d v="2017-10-17T00:00:00"/>
    <m/>
    <s v="Sheetal V 77/India/Contr/IBM"/>
    <s v="M"/>
    <s v="CONT12"/>
    <s v="ADM"/>
    <s v="Sheetal.Vijayakumar@sprint.com"/>
    <s v="Mid-Level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117904631"/>
    <s v="SN_117904"/>
    <s v="994358759"/>
    <s v="Villalon"/>
    <s v="Diego"/>
    <s v="A"/>
    <s v="823766238"/>
    <s v="IGSB"/>
    <s v="P3"/>
    <s v="Tower 2"/>
    <x v="6"/>
    <s v="Asif Islam"/>
    <s v="Marcelo Scarazzatti"/>
    <s v="rc216338"/>
    <d v="2009-01-12T00:00:00"/>
    <m/>
    <s v="Diego Augusto Brito Villalon/Brazil/IBM"/>
    <s v="H"/>
    <s v="BAND7A"/>
    <s v="ADM"/>
    <s v="Diego.Villalon@sprint.com"/>
    <s v="Senior Production Support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136480818"/>
    <s v="SN_136480"/>
    <s v="994937963"/>
    <s v="Villaluz"/>
    <s v="Shiela Marie"/>
    <s v="B"/>
    <s v="823769027"/>
    <s v="IGSP"/>
    <s v="P1"/>
    <s v="Tower 2"/>
    <x v="3"/>
    <s v="Randy Schulze"/>
    <s v="Arrian Ordonez"/>
    <s v="xy399368"/>
    <d v="2013-10-25T00:00:00"/>
    <m/>
    <s v="Shiela Marie B Villaluz/Philippines/IBM"/>
    <s v="M"/>
    <s v="BAND6B"/>
    <s v="ADM"/>
    <s v="Shielamarie.Villaluz@sprint.com"/>
    <s v="Mid-Level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X91872818"/>
    <s v="SN_X91872"/>
    <s v="994913224"/>
    <s v="Villamayor"/>
    <s v="Ryan Dexter"/>
    <s v="M"/>
    <s v="823800466"/>
    <s v="IGSP"/>
    <s v="P3"/>
    <s v="Tower 2"/>
    <x v="6"/>
    <s v="Asif Islam"/>
    <s v="Wilfredo Dizon"/>
    <s v="zw960945"/>
    <d v="2017-05-08T00:00:00"/>
    <m/>
    <s v="Ryan Dexter M Villamayor/Philippines/IBM"/>
    <s v="H"/>
    <s v="BAND7B"/>
    <s v="ADM"/>
    <s v="Ryandexter.Villamayor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C7818"/>
    <s v="SN_P101C7"/>
    <s v="994719621"/>
    <s v="Villanueva"/>
    <s v="Braulio"/>
    <s v="X."/>
    <s v="823801080"/>
    <s v="IGSP"/>
    <s v="P3"/>
    <s v="Tower 2"/>
    <x v="6"/>
    <s v="Asif Islam"/>
    <s v="Wilfredo Dizon"/>
    <s v="rs365591"/>
    <d v="2019-03-11T00:00:00"/>
    <m/>
    <s v="Braulio Villanueva Jr/Philippines/IBM"/>
    <s v="H"/>
    <s v="BAND7A"/>
    <s v="ADM"/>
    <s v="Braulio.Villanueva@sprint.com"/>
    <s v="Senior Production Support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36262818"/>
    <s v="SN_136262"/>
    <s v="994760888"/>
    <s v="Villanueva"/>
    <s v="Justin Patrick"/>
    <s v="B"/>
    <s v="823769610"/>
    <s v="IGSP"/>
    <s v="P3"/>
    <s v="Tower 2"/>
    <x v="7"/>
    <s v="Heather Westerfield"/>
    <s v="Arrian Ordonez"/>
    <s v="yc933546"/>
    <d v="2014-10-02T00:00:00"/>
    <m/>
    <s v="Justin Patrick B Villanueva/Philippines/IBM"/>
    <s v="H"/>
    <s v="BAND6B"/>
    <s v="ADM"/>
    <s v="Justinpatrick.Villanuev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0ZB818"/>
    <s v="SN_P100ZB"/>
    <s v="994984559"/>
    <s v="Villanueva"/>
    <s v="Ron"/>
    <s v="G"/>
    <s v="823800250"/>
    <s v="IGSP"/>
    <s v="P1"/>
    <s v="Tower 2"/>
    <x v="0"/>
    <s v="Kiran Padmakumar"/>
    <s v="Danilo Estoquia"/>
    <s v="pb377002"/>
    <d v="2016-11-02T00:00:00"/>
    <m/>
    <s v="Ron Villanueva/Philippines/IBM"/>
    <s v="H"/>
    <s v="BAND6B"/>
    <s v="ADM"/>
    <s v="Ron.Villanueva@sprint.com"/>
    <s v="Senior Developer"/>
    <s v="0"/>
    <n v="54"/>
    <n v="-54"/>
    <x v="1"/>
    <s v="0"/>
    <n v="0"/>
    <n v="0"/>
    <s v=""/>
    <s v="0"/>
    <n v="0"/>
    <n v="0"/>
    <s v=""/>
    <s v="0"/>
    <n v="0"/>
    <n v="0"/>
    <s v=""/>
    <s v="0"/>
    <n v="0"/>
    <n v="0"/>
    <s v=""/>
    <s v="0"/>
    <n v="0"/>
    <n v="0"/>
    <s v=""/>
    <s v="0"/>
    <n v="54"/>
    <n v="0"/>
    <n v="-54"/>
    <s v="Yes"/>
  </r>
  <r>
    <s v="P01283818"/>
    <s v="SN_P01283"/>
    <s v="994836149"/>
    <s v="Villarroya"/>
    <s v="Joshua Domingo"/>
    <s v=""/>
    <s v="823770251"/>
    <s v="IGSP"/>
    <s v="P3"/>
    <s v="Tower 2"/>
    <x v="5"/>
    <s v="Meredith Leach"/>
    <s v="Lerma Bernal"/>
    <s v="nl088932"/>
    <d v="2015-07-03T00:00:00"/>
    <m/>
    <s v="Joshua Domingo Villarroya/Philippines/IBM"/>
    <s v="H"/>
    <s v="BAND6B"/>
    <s v="ADM"/>
    <s v="Joshua.Villarroya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P101H5818"/>
    <s v="SN_P101H5"/>
    <s v="994932113"/>
    <s v="Viloria"/>
    <s v="Paula Sabina"/>
    <s v="X."/>
    <s v="823801182"/>
    <s v="IGSP"/>
    <s v="P1"/>
    <s v="Tower 2"/>
    <x v="0"/>
    <s v="Kiran Padmakumar"/>
    <s v="Danilo Estoquia"/>
    <s v="fw282689"/>
    <d v="2019-06-24T00:00:00"/>
    <m/>
    <s v="Paula Sabina Viloria/Philippines/IBM"/>
    <s v="L"/>
    <s v="BAND6G"/>
    <s v="ADM"/>
    <s v="Paula.Viloria@sprint.com"/>
    <s v="Junior Test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02203X709"/>
    <s v="SN_02203X"/>
    <s v="994366238"/>
    <s v="Vinitha"/>
    <s v="Thota"/>
    <s v="X"/>
    <s v="823800515"/>
    <s v="IGSI"/>
    <s v="P3"/>
    <s v="Tower 2"/>
    <x v="2"/>
    <s v="Mohan Kaushik"/>
    <s v="Saswat Mishra"/>
    <s v="nc382025"/>
    <d v="2017-06-06T00:00:00"/>
    <m/>
    <s v="Thota Vinitha/India/IBM"/>
    <s v="L"/>
    <s v="BAND6A"/>
    <s v="ADM"/>
    <s v="Thota.Vinitha@sprint.com"/>
    <s v="Ju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8408C709"/>
    <s v="SN_08408C"/>
    <s v="994185438"/>
    <s v="Vitta"/>
    <s v="Anusha"/>
    <s v="X"/>
    <s v="823801082"/>
    <s v="IGSI"/>
    <s v="P3"/>
    <s v="Tower 2"/>
    <x v="2"/>
    <s v="Dale Gentry"/>
    <s v="Lakshmi Radhakrishnakaimal"/>
    <s v="rv498208"/>
    <d v="2019-03-12T00:00:00"/>
    <m/>
    <s v="Anusha V Vitta/India/IBM"/>
    <s v="H"/>
    <s v="BAND6B"/>
    <s v="ADM"/>
    <s v="Anusha.Vitta@sprint.com"/>
    <s v="Senior Test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7D0764897"/>
    <s v="SN_7D0764"/>
    <s v="994782532"/>
    <s v="Vohra"/>
    <s v="Manpreet"/>
    <s v=""/>
    <s v="823767206"/>
    <s v="E"/>
    <s v="SA3"/>
    <s v="Tower 2"/>
    <x v="2"/>
    <s v="Mohan Kaushik"/>
    <s v="Mohan Kaushik"/>
    <s v="iq090155"/>
    <d v="2008-07-01T00:00:00"/>
    <m/>
    <s v="Manpreet Vohra/San Francisco/IBM"/>
    <s v="H"/>
    <s v="BAND8"/>
    <s v="ADM"/>
    <s v="Manpreet.Vohra@sprint.com"/>
    <s v="Senior Architect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2J8969897"/>
    <s v="SN_2J8969"/>
    <s v="994326847"/>
    <s v="Vusirikala"/>
    <s v="Mallikarjun"/>
    <s v=""/>
    <s v="823767308"/>
    <s v="E"/>
    <s v="SA3"/>
    <s v="Tower 2"/>
    <x v="2"/>
    <s v="Mohan Kaushik"/>
    <s v="Mohan Kaushik"/>
    <s v="pr404077"/>
    <d v="2010-07-20T00:00:00"/>
    <m/>
    <s v="Mallikarjun Vusirikala/US/IBM"/>
    <s v="H"/>
    <s v="BAND7"/>
    <s v="ADM"/>
    <s v="Mallikarjun.Vusirikala@sprint.com"/>
    <s v="Senior Technical Lead"/>
    <n v="54"/>
    <n v="5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4"/>
    <n v="54"/>
    <n v="0"/>
    <n v="0"/>
    <s v="No"/>
  </r>
  <r>
    <s v="C-PE42897"/>
    <s v="SN_C-PE42"/>
    <s v="994731279"/>
    <s v="Vydana"/>
    <s v="Mehana"/>
    <s v="X"/>
    <s v="823801100"/>
    <s v="SUB"/>
    <s v="SA3"/>
    <s v="Tower 2"/>
    <x v="1"/>
    <s v="Clint Cordry"/>
    <s v="Sudheer Kurelli"/>
    <s v="hk423261"/>
    <d v="2019-04-10T00:00:00"/>
    <m/>
    <s v="Mehana Vydana/US/Contr/IBM"/>
    <s v="M"/>
    <s v="CONT16"/>
    <s v="ADM"/>
    <s v="Mehana.Vydana@sprint.com"/>
    <s v="Senior Technical Lead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40733709"/>
    <s v="SN_040733"/>
    <s v="994058924"/>
    <s v="Walekar"/>
    <s v="Anand"/>
    <s v="X"/>
    <s v="823799873"/>
    <s v="IGSI"/>
    <s v="P3"/>
    <s v="Tower 2"/>
    <x v="5"/>
    <s v="Robert Wulfert"/>
    <s v="Sajit Sridharan"/>
    <s v="yh043969"/>
    <d v="2016-02-11T00:00:00"/>
    <m/>
    <s v="Anand R Walekar/India/IBM"/>
    <s v="H"/>
    <s v="BAND7B"/>
    <s v="ADM"/>
    <s v="Anand.Walekar@sprint.com"/>
    <s v="Senior Production Support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0851Z709"/>
    <s v="SN_00851Z"/>
    <s v="994747116"/>
    <s v="Walimbe"/>
    <s v="Kunal"/>
    <s v="Sharad"/>
    <s v="823801322"/>
    <s v="IGSI"/>
    <s v="P3"/>
    <s v="Tower 2"/>
    <x v="2"/>
    <s v="Mohan Kaushik"/>
    <s v="Saswat Mishra"/>
    <s v="qx678571"/>
    <d v="2020-01-20T00:00:00"/>
    <m/>
    <s v="Kunal Walimbe/India/IBM"/>
    <s v="H"/>
    <s v="BAND7A"/>
    <s v="ADM"/>
    <s v="Kunal.Walimbe@sprint.com"/>
    <s v="Mid-Level DBA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P01866818"/>
    <s v="SN_P01866"/>
    <s v="994105546"/>
    <s v="Webb"/>
    <s v="Ryan"/>
    <s v="GARCIA"/>
    <s v="823770358"/>
    <s v="IGSP"/>
    <s v="P3"/>
    <s v="Tower 2"/>
    <x v="5"/>
    <s v="Robert Wulfert"/>
    <s v="Hanika Fernandez"/>
    <s v="wy400624"/>
    <d v="2015-10-01T00:00:00"/>
    <m/>
    <s v="Ryan Webb/Philippines/IBM"/>
    <s v="H"/>
    <s v="BAND7B"/>
    <s v="ADM"/>
    <s v="Ryan.G.Webb@sprint.com"/>
    <s v="Senior Developer"/>
    <n v="40"/>
    <n v="32"/>
    <n v="8"/>
    <x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32"/>
    <n v="8"/>
    <n v="0"/>
    <s v="Yes"/>
  </r>
  <r>
    <s v="9A4816897"/>
    <s v="SN_9A4816"/>
    <s v="994830367"/>
    <s v="Westerfield"/>
    <s v="Heather"/>
    <s v=""/>
    <s v="823767984"/>
    <s v="E"/>
    <s v="P3"/>
    <s v="Tower 2"/>
    <x v="7"/>
    <s v="Heather Westerfield"/>
    <s v="Heather Westerfield"/>
    <s v="ga014162"/>
    <d v="2011-08-01T00:00:00"/>
    <m/>
    <s v="Heather Westerfield/Lenexa/IBM"/>
    <s v="H"/>
    <s v="BAND9"/>
    <s v="ADM"/>
    <s v="heather.westerfield@sprint.com"/>
    <s v="Senior Delivery Manager"/>
    <n v="11"/>
    <n v="11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1"/>
    <n v="11"/>
    <n v="0"/>
    <n v="0"/>
    <s v="No"/>
  </r>
  <r>
    <s v="779309897"/>
    <s v="SN_779309"/>
    <s v="994878554"/>
    <s v="Wilson"/>
    <s v="Salley"/>
    <s v=""/>
    <s v="823766843"/>
    <s v="E"/>
    <s v="SA3"/>
    <s v="Tower 2"/>
    <x v="3"/>
    <s v="Greg Toon"/>
    <s v="Greg Toon"/>
    <s v="ju022649"/>
    <d v="2004-09-15T00:00:00"/>
    <m/>
    <s v="Salley Wilson/Greensboro/IBM"/>
    <s v="M"/>
    <s v="BAND8"/>
    <s v="IVR"/>
    <s v="Salley.Wilson@sprint.com"/>
    <s v="Senior Developer"/>
    <n v="43"/>
    <n v="43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3"/>
    <n v="43"/>
    <n v="0"/>
    <n v="0"/>
    <s v="No"/>
  </r>
  <r>
    <s v="1D9975897"/>
    <s v="SN_1D9975"/>
    <s v="994637572"/>
    <s v="Wolkey"/>
    <s v="Staci"/>
    <s v=""/>
    <s v="823769221"/>
    <s v="E"/>
    <s v="P3"/>
    <s v="Tower 2"/>
    <x v="5"/>
    <s v="Staci Wolkey"/>
    <s v="Staci Wolkey"/>
    <s v="gm639086"/>
    <d v="2014-03-17T00:00:00"/>
    <m/>
    <s v="Staci Wolkey/Kansas City/IBM"/>
    <s v="H"/>
    <s v="BAND9"/>
    <s v="ADM"/>
    <s v="Staci.Wolkey@sprint.com"/>
    <s v="Senior Delivery Manager"/>
    <n v="46"/>
    <n v="46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6"/>
    <n v="46"/>
    <n v="0"/>
    <n v="0"/>
    <s v="No"/>
  </r>
  <r>
    <s v="1D9981897"/>
    <s v="SN_1D9981"/>
    <s v="999655640"/>
    <s v="Wooten"/>
    <s v="Don"/>
    <s v="W"/>
    <s v="823720035"/>
    <s v="E"/>
    <s v="P3"/>
    <s v="Tower 2"/>
    <x v="3"/>
    <s v="Greg Toon"/>
    <s v="Greg Toon"/>
    <s v="dwoote01"/>
    <d v="2004-09-16T00:00:00"/>
    <m/>
    <s v="Donald Wooten/Kansas City/IBM"/>
    <s v="H"/>
    <s v="BAND10"/>
    <s v="IVR"/>
    <s v="Donald.W.Wooten@sprint.com"/>
    <s v="Senior Project Manager"/>
    <n v="59"/>
    <n v="59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59"/>
    <n v="59"/>
    <n v="0"/>
    <n v="0"/>
    <s v="No"/>
  </r>
  <r>
    <s v="1D9986897"/>
    <s v="SN_1D9986"/>
    <s v="999682130"/>
    <s v="Wulfert"/>
    <s v="Robert"/>
    <s v="A"/>
    <s v="823720002"/>
    <s v="E"/>
    <s v="P3"/>
    <s v="Tower 2"/>
    <x v="5"/>
    <s v="Robert Wulfert"/>
    <s v="Robert Wulfert"/>
    <s v="bwulfe01"/>
    <d v="2004-09-16T00:00:00"/>
    <m/>
    <s v="Robert Wulfert/Kansas City/IBM"/>
    <s v="H"/>
    <s v="BAND9"/>
    <s v="ADM"/>
    <s v="rob.a.wulfert@sprint.com"/>
    <s v="Senior Delivery Manager"/>
    <n v="45"/>
    <n v="4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5"/>
    <n v="45"/>
    <n v="0"/>
    <n v="0"/>
    <s v="No"/>
  </r>
  <r>
    <s v="102280631"/>
    <s v="SN_102280"/>
    <s v="999603690"/>
    <s v="Yada"/>
    <s v="Rafael"/>
    <s v=""/>
    <s v="823765313"/>
    <s v="IGSB"/>
    <s v="P1"/>
    <s v="Tower 2"/>
    <x v="0"/>
    <s v="Kiran Padmakumar"/>
    <s v="Thiago Lucas"/>
    <s v="ra603690"/>
    <d v="2007-06-04T00:00:00"/>
    <m/>
    <s v="Rafael Yada/Brazil/IBM"/>
    <s v="H"/>
    <s v="BAND7B"/>
    <s v="ADM"/>
    <s v="Rafael.Yada@sprint.com"/>
    <s v="Senior Tester"/>
    <n v="44"/>
    <n v="44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4"/>
    <n v="44"/>
    <n v="0"/>
    <n v="0"/>
    <s v="No"/>
  </r>
  <r>
    <s v="114921631"/>
    <s v="SN_114921"/>
    <s v="994883039"/>
    <s v="Yamakishi"/>
    <s v="Maicom"/>
    <s v="T"/>
    <s v="823768791"/>
    <s v="IGSB"/>
    <s v="P3"/>
    <s v="Tower 2"/>
    <x v="6"/>
    <s v="Asif Islam"/>
    <s v="Marcos Gialdi"/>
    <s v="mh975817"/>
    <d v="2013-06-03T00:00:00"/>
    <m/>
    <s v="Maicom Tomio Yamakishi/Brazil/IBM"/>
    <s v="H"/>
    <s v="BAND6B"/>
    <s v="ADM"/>
    <s v="Maicom.Yamakishi@sprint.com"/>
    <s v="Senior Developer"/>
    <s v="0"/>
    <s v="0"/>
    <n v="0"/>
    <x v="0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s v=""/>
    <s v="0"/>
    <s v="0"/>
    <n v="0"/>
    <n v="0"/>
    <s v="No"/>
  </r>
  <r>
    <s v="AVMG37709"/>
    <s v="SN_AVMG37"/>
    <s v="994333221"/>
    <s v="Yarra"/>
    <s v="Sudheer"/>
    <s v="X"/>
    <s v="823800647"/>
    <s v="IGSI"/>
    <s v="P3"/>
    <s v="Tower 2"/>
    <x v="1"/>
    <s v="Clint Cordry"/>
    <s v="Sudheer Ayuthu"/>
    <s v="ya013875"/>
    <d v="2017-09-29T00:00:00"/>
    <m/>
    <s v="Sudheer Yarra04/India/Contr/IBM"/>
    <s v="M"/>
    <s v="CONT12"/>
    <s v="ADM"/>
    <s v="Sudheer.Yarra@sprint.com"/>
    <s v="Mid-Level Configuration Manag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565412709"/>
    <s v="SN_565412"/>
    <s v="994366044"/>
    <s v="Yekkala"/>
    <s v="Krishna"/>
    <s v="X"/>
    <s v="823800414"/>
    <s v="IGSI"/>
    <s v="P3"/>
    <s v="Tower 2"/>
    <x v="2"/>
    <s v="Mohan Kaushik"/>
    <s v="Saswat Mishra"/>
    <s v="vw168860"/>
    <d v="2017-04-10T00:00:00"/>
    <m/>
    <s v="Krishna Yekkala/India/IBM"/>
    <s v="H"/>
    <s v="BAND7B"/>
    <s v="ADM"/>
    <s v="Krishna.Yekkala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3902Q709"/>
    <s v="SN_03902Q"/>
    <s v="994654863"/>
    <s v="Yeruva"/>
    <s v="Koti"/>
    <s v="REDDY"/>
    <s v="823768533"/>
    <s v="IGSI"/>
    <s v="P1"/>
    <s v="Tower 2"/>
    <x v="0"/>
    <s v="Kiran Padmakumar"/>
    <s v="Muqtar Syed"/>
    <s v="ud195923"/>
    <d v="2012-10-08T00:00:00"/>
    <m/>
    <s v="Koti Yeruva/India/IBM"/>
    <s v="H"/>
    <s v="BAND7A"/>
    <s v="ADM"/>
    <s v="Koti.Yeruva@sprint.com"/>
    <s v="Senior Developer"/>
    <n v="27"/>
    <n v="2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27"/>
    <n v="27"/>
    <n v="0"/>
    <n v="0"/>
    <s v="No"/>
  </r>
  <r>
    <s v="075095631"/>
    <s v="SN_075095"/>
    <s v="994295783"/>
    <s v="Zago"/>
    <s v="Rafael"/>
    <s v=""/>
    <s v="823768555"/>
    <s v="IGSB"/>
    <s v="P3"/>
    <s v="Tower 2"/>
    <x v="6"/>
    <s v="Asif Islam"/>
    <s v="Marcelo Scarazzatti"/>
    <s v="ia255503"/>
    <d v="2012-10-29T00:00:00"/>
    <m/>
    <s v="Rafael Visnardi Zago/Brazil/IBM"/>
    <s v="H"/>
    <s v="BAND7A"/>
    <s v="ADM"/>
    <s v="Rafael.Zago@sprint.com"/>
    <s v="Senior Application Administrator"/>
    <n v="65"/>
    <n v="65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65"/>
    <n v="65"/>
    <n v="0"/>
    <n v="0"/>
    <s v="No"/>
  </r>
  <r>
    <s v="P00574818"/>
    <s v="SN_P00574"/>
    <s v="994282423"/>
    <s v="Zaide"/>
    <s v="Ronald"/>
    <s v="X"/>
    <s v="823770038"/>
    <s v="IGSP"/>
    <s v="P3"/>
    <s v="Tower 2"/>
    <x v="5"/>
    <s v="Meredith Leach"/>
    <s v="Lerma Bernal"/>
    <s v="yc877815"/>
    <d v="2015-03-18T00:00:00"/>
    <m/>
    <s v="Ronald Zaide/Philippines/IBM"/>
    <s v="H"/>
    <s v="BAND6B"/>
    <s v="ADM"/>
    <s v="Ronald.Zaide@sprint.com"/>
    <s v="Senior Developer"/>
    <n v="40"/>
    <n v="40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40"/>
    <n v="40"/>
    <n v="0"/>
    <n v="0"/>
    <s v="No"/>
  </r>
  <r>
    <s v="079964781"/>
    <s v="SN_079964"/>
    <s v="994121379"/>
    <s v="Zavala"/>
    <s v="Norma"/>
    <s v="P"/>
    <s v="823801262"/>
    <s v="IGSM"/>
    <s v="P3"/>
    <s v="Tower 2"/>
    <x v="3"/>
    <s v="Greg Toon"/>
    <s v="Norma Elizabeth Palomino Zavala"/>
    <s v="cz894480"/>
    <d v="2019-09-30T00:00:00"/>
    <m/>
    <s v="Norma Elizabeth Palomino Zavala/Mexico/IBM"/>
    <s v="H"/>
    <s v="BAND8"/>
    <s v="IVR"/>
    <s v="Norma.Zavala@sprint.com"/>
    <s v="Senior Delivery Manager"/>
    <n v="7"/>
    <n v="7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7"/>
    <n v="7"/>
    <n v="0"/>
    <n v="0"/>
    <s v="No"/>
  </r>
  <r>
    <s v="02784V709"/>
    <s v="SN_02784V"/>
    <s v="994172550"/>
    <s v="Kapoor"/>
    <s v="Madhur"/>
    <s v="X"/>
    <s v="823800910"/>
    <s v="IGSI"/>
    <s v="P3"/>
    <s v="Tower 2"/>
    <x v="1"/>
    <s v="Clint Cordry"/>
    <s v="Sudheer Kurelli"/>
    <s v="jy044065"/>
    <d v="2018-08-01T00:00:00"/>
    <d v="2020-02-03T00:00:00"/>
    <s v="Madhur Kapoor/India/IBM"/>
    <s v="H"/>
    <s v="BAND8"/>
    <s v="ADM"/>
    <s v="Madhur.Kapoor@sprint.com"/>
    <s v="Senior Project Manager"/>
    <n v="18"/>
    <n v="18"/>
    <n v="0"/>
    <x v="0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18"/>
    <n v="18"/>
    <n v="0"/>
    <n v="0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s v="07189Q709"/>
    <s v="SN_07189Q"/>
    <s v="994945230"/>
    <s v="Addepalli"/>
    <s v="Yamini"/>
    <s v="X"/>
    <s v="823801181"/>
    <x v="0"/>
    <s v="P1"/>
    <s v="Tower 2"/>
    <x v="0"/>
    <s v="Kiran Padmakumar"/>
    <s v="Muqtar Syed"/>
    <s v="jt510741"/>
  </r>
  <r>
    <s v="9A6393897"/>
    <s v="SN_9A6393"/>
    <s v="999780188"/>
    <s v="Alam"/>
    <s v="Mohammed"/>
    <s v=""/>
    <s v="0009A6393"/>
    <x v="1"/>
    <s v="SA3"/>
    <s v="Tower 2"/>
    <x v="1"/>
    <s v="Greg Toon"/>
    <s v="Greg Toon"/>
    <s v="malam03"/>
  </r>
  <r>
    <s v="124020818"/>
    <s v="SN_124020"/>
    <s v="994965602"/>
    <s v="Ampuyas"/>
    <s v="Eleanor"/>
    <s v="Ato"/>
    <s v="823768490"/>
    <x v="2"/>
    <s v="P1"/>
    <s v="Tower 2"/>
    <x v="1"/>
    <s v="Randy Schulze"/>
    <s v="Arrian Ordonez"/>
    <s v="ag042952"/>
  </r>
  <r>
    <s v="LVDNMB631"/>
    <s v="SN_LVDNMB"/>
    <s v="994812327"/>
    <s v="Araujo"/>
    <s v="Edson"/>
    <s v=""/>
    <s v="823768420"/>
    <x v="3"/>
    <s v="P1"/>
    <s v="Tower 2"/>
    <x v="1"/>
    <s v="Randy Schulze"/>
    <s v="Roberto Basting"/>
    <s v="fw344421"/>
  </r>
  <r>
    <s v="P01824818"/>
    <s v="SN_P01824"/>
    <s v="994109458"/>
    <s v="Arriola"/>
    <s v="Alberto"/>
    <s v="RAMOS"/>
    <s v="823799867"/>
    <x v="2"/>
    <s v="P3"/>
    <s v="Tower 2"/>
    <x v="2"/>
    <s v="Dale Gentry"/>
    <s v="William Navarro"/>
    <s v="nt049935"/>
  </r>
  <r>
    <s v="136732818"/>
    <s v="SN_136732"/>
    <s v="994360282"/>
    <s v="Bayutas"/>
    <s v="Pauline Rea"/>
    <s v="D"/>
    <s v="823769125"/>
    <x v="2"/>
    <s v="P1"/>
    <s v="Tower 2"/>
    <x v="1"/>
    <s v="Randy Schulze"/>
    <s v="Arrian Ordonez"/>
    <s v="ri397169"/>
  </r>
  <r>
    <s v="LVC199631"/>
    <s v="SN_LVC199"/>
    <s v="994355687"/>
    <s v="Benedini"/>
    <s v="Vinicius"/>
    <s v="L"/>
    <s v="823767913"/>
    <x v="3"/>
    <s v="P1"/>
    <s v="Tower 2"/>
    <x v="1"/>
    <s v="Randy Schulze"/>
    <s v="Roberto Basting"/>
    <s v="zu131696"/>
  </r>
  <r>
    <s v="08232B631"/>
    <s v="SN_08232B"/>
    <s v="994313198"/>
    <s v="Cruz"/>
    <s v="Felipe"/>
    <s v="R"/>
    <s v="823800140"/>
    <x v="3"/>
    <s v="P3"/>
    <s v="Tower 2"/>
    <x v="1"/>
    <s v="Greg Toon"/>
    <s v="Kelsen Rodrigues"/>
    <s v="ax505946"/>
  </r>
  <r>
    <s v="148285818"/>
    <s v="SN_148285"/>
    <s v="994893464"/>
    <s v="Dela Cruz"/>
    <s v="Monina"/>
    <s v="S."/>
    <s v="823800928"/>
    <x v="2"/>
    <s v="P3"/>
    <s v="Tower 2"/>
    <x v="3"/>
    <s v="Todd Kadlac"/>
    <s v="William Navarro"/>
    <s v=""/>
  </r>
  <r>
    <s v="X81538818"/>
    <s v="SN_X81538"/>
    <s v="999449955"/>
    <s v="Estoquia"/>
    <s v="Danilo"/>
    <s v="CALMA"/>
    <s v="823769797"/>
    <x v="2"/>
    <s v="P3"/>
    <s v="Tower 2"/>
    <x v="0"/>
    <s v="Kiran Padmakumar"/>
    <s v="Danilo Estoquia"/>
    <s v="tg249160"/>
  </r>
  <r>
    <s v="7D0624897"/>
    <s v="SN_7D0624"/>
    <s v="994340544"/>
    <s v="Fonseca"/>
    <s v="Savio"/>
    <s v=""/>
    <s v="823767297"/>
    <x v="1"/>
    <s v="SA3"/>
    <s v="Tower 2"/>
    <x v="2"/>
    <s v="Mohan Kaushik"/>
    <s v="Savio Fonseca"/>
    <s v="yc242117"/>
  </r>
  <r>
    <s v="5A6405897"/>
    <s v="SN_5A6405"/>
    <s v="994451713"/>
    <s v="Frye"/>
    <s v="Aneth"/>
    <s v=""/>
    <s v="823800577"/>
    <x v="1"/>
    <s v="SA3"/>
    <s v="Tower 2"/>
    <x v="1"/>
    <s v="Greg Toon"/>
    <s v="Greg Toon"/>
    <s v="fi287894"/>
  </r>
  <r>
    <s v="C-PR50897"/>
    <s v="SN_C-PR50"/>
    <s v="994275606"/>
    <s v="Gajula"/>
    <s v="Sowmya"/>
    <s v="X"/>
    <s v="823801186"/>
    <x v="4"/>
    <s v="P1"/>
    <s v="Tower 2"/>
    <x v="0"/>
    <s v="Kiran Padmakumar"/>
    <s v="Kiran Padmakumar"/>
    <s v="il680381"/>
  </r>
  <r>
    <s v="094403631"/>
    <s v="SN_094403"/>
    <s v="994829063"/>
    <s v="Hashimoto"/>
    <s v="Danilo"/>
    <s v="G"/>
    <s v="823769199"/>
    <x v="3"/>
    <s v="P3"/>
    <s v="Tower 2"/>
    <x v="4"/>
    <s v="Asif Islam"/>
    <s v="Marcos Gialdi"/>
    <s v="nb827814"/>
  </r>
  <r>
    <s v="001565631"/>
    <s v="SN_001565"/>
    <s v="994477459"/>
    <s v="Kabbas"/>
    <s v="Joulian"/>
    <s v="M"/>
    <s v="823801284"/>
    <x v="3"/>
    <s v="P3"/>
    <s v="Tower 2"/>
    <x v="5"/>
    <s v="Clint Cordry"/>
    <s v="Carlos Monteiro"/>
    <s v="ap044987"/>
  </r>
  <r>
    <s v="C-E6B5897"/>
    <s v="SN_C-E6B5"/>
    <s v="994272173"/>
    <s v="Krothapalli"/>
    <s v="Soujanya"/>
    <s v="X"/>
    <s v="823768576"/>
    <x v="4"/>
    <s v="SA3"/>
    <s v="Tower 2"/>
    <x v="5"/>
    <s v="Clint Cordry"/>
    <s v="James Staffieri"/>
    <s v="ly995352"/>
  </r>
  <r>
    <s v="03922M709"/>
    <s v="SN_03922M"/>
    <s v="994376497"/>
    <s v="Kumar"/>
    <s v="Shashank"/>
    <s v="X"/>
    <s v="823801090"/>
    <x v="0"/>
    <s v="P3"/>
    <s v="Tower 2"/>
    <x v="2"/>
    <s v="Mohan Kaushik"/>
    <s v="Saswat Mishra"/>
    <s v="cq073711"/>
  </r>
  <r>
    <s v="123873818"/>
    <s v="SN_123873"/>
    <s v="994581233"/>
    <s v="Menguez"/>
    <s v="Mark Andrew"/>
    <s v="Z"/>
    <s v="823769046"/>
    <x v="2"/>
    <s v="P3"/>
    <s v="Tower 2"/>
    <x v="3"/>
    <s v="Todd Kadlac"/>
    <s v="William Navarro"/>
    <s v="fl910211"/>
  </r>
  <r>
    <s v="001392709"/>
    <s v="SN_001392"/>
    <s v="999618023"/>
    <s v="Mishra"/>
    <s v="Saswat"/>
    <s v=""/>
    <s v="823764702"/>
    <x v="0"/>
    <s v="P3"/>
    <s v="Tower 2"/>
    <x v="2"/>
    <s v="Mohan Kaushik"/>
    <s v="Saswat Mishra"/>
    <s v="sxm4702"/>
  </r>
  <r>
    <s v="X91875818"/>
    <s v="SN_X91875"/>
    <s v="994225402"/>
    <s v="Mutuc"/>
    <s v="Julynie"/>
    <s v="X"/>
    <s v="823768338"/>
    <x v="2"/>
    <s v="P3"/>
    <s v="Tower 2"/>
    <x v="6"/>
    <s v="Robert Wulfert"/>
    <s v="Hanika Fernandez"/>
    <s v="rb014760"/>
  </r>
  <r>
    <s v="079983631"/>
    <s v="SN_079983"/>
    <s v="994218470"/>
    <s v="Oliveira"/>
    <s v="Michael"/>
    <s v="Edward"/>
    <s v="823801193"/>
    <x v="3"/>
    <s v="P3"/>
    <s v="Tower 2"/>
    <x v="3"/>
    <s v="Todd Kadlac"/>
    <s v="Carlos Monteiro"/>
    <s v="lm248896"/>
  </r>
  <r>
    <s v="04783P709"/>
    <s v="SN_04783P"/>
    <s v="994408435"/>
    <s v="Pinnamareddy"/>
    <s v="Anusha"/>
    <s v="M"/>
    <s v="823799947"/>
    <x v="0"/>
    <s v="P1"/>
    <s v="Tower 2"/>
    <x v="1"/>
    <s v="Randy Schulze"/>
    <s v="Muqtar Syed"/>
    <s v="cb275448"/>
  </r>
  <r>
    <s v="AVP02J709"/>
    <s v="SN_AVP02J"/>
    <s v="994455276"/>
    <s v="Punati"/>
    <s v="Sreeramya"/>
    <s v="X"/>
    <s v="823800994"/>
    <x v="0"/>
    <s v="P1"/>
    <s v="Tower 2"/>
    <x v="2"/>
    <s v="Dale Gentry"/>
    <s v="Lakshmi Radhakrishnakaimal"/>
    <s v="xd366920"/>
  </r>
  <r>
    <s v="P1011W818"/>
    <s v="SN_P1011W"/>
    <s v="994021110"/>
    <s v="Reario"/>
    <s v="John Louis Martin"/>
    <s v="X."/>
    <s v="823800816"/>
    <x v="2"/>
    <s v="P3"/>
    <s v="Tower 2"/>
    <x v="6"/>
    <s v="Meredith Leach"/>
    <s v="Lerma Bernal"/>
    <s v="oy475505"/>
  </r>
  <r>
    <s v="715738709"/>
    <s v="SN_715738"/>
    <s v="999705462"/>
    <s v="Rengarajan"/>
    <s v="Venkatesan"/>
    <s v=""/>
    <s v="823764104"/>
    <x v="0"/>
    <s v="P3"/>
    <s v="Tower 2"/>
    <x v="6"/>
    <s v="Robert Wulfert"/>
    <s v="Ajay Mukhopadhyay"/>
    <s v="vxr4104"/>
  </r>
  <r>
    <s v="C-MHV4897"/>
    <s v="SN_C-MHV4"/>
    <s v="994973832"/>
    <s v="Sadineni"/>
    <s v="Mahendra"/>
    <s v=""/>
    <s v="823800676"/>
    <x v="4"/>
    <s v="SA3"/>
    <s v="Tower 2"/>
    <x v="5"/>
    <s v="Clint Cordry"/>
    <s v="Sudheer Kurelli"/>
    <s v="bt157958"/>
  </r>
  <r>
    <s v="112555631"/>
    <s v="SN_112555"/>
    <s v="994472210"/>
    <s v="Silva"/>
    <s v="Tainah"/>
    <s v="M"/>
    <s v="823769197"/>
    <x v="3"/>
    <s v="P3"/>
    <s v="Tower 2"/>
    <x v="2"/>
    <s v="Dale Gentry"/>
    <s v="Kelsen Rodrigues"/>
    <s v="ia769082"/>
  </r>
  <r>
    <s v="05971A709"/>
    <s v="SN_05971A"/>
    <s v="994968136"/>
    <s v="Trivedi"/>
    <s v="Avani"/>
    <s v=""/>
    <s v="823800222"/>
    <x v="5"/>
    <s v="P1"/>
    <s v="Tower 2"/>
    <x v="0"/>
    <s v="Kiran Padmakumar"/>
    <s v="Muqtar Syed"/>
    <s v="ld317089"/>
  </r>
  <r>
    <s v="06202A781"/>
    <s v="SN_06202A"/>
    <s v="994658877"/>
    <s v="Vidal"/>
    <s v="Jose"/>
    <s v="Antonio"/>
    <s v="823800886"/>
    <x v="6"/>
    <s v="P3"/>
    <s v="Tower 2"/>
    <x v="2"/>
    <s v="Mohan Kaushik"/>
    <s v="Norma Elizabeth Palomino Zavala"/>
    <s v=""/>
  </r>
  <r>
    <s v="P100ZB818"/>
    <s v="SN_P100ZB"/>
    <s v="994984559"/>
    <s v="Villanueva"/>
    <s v="Ron"/>
    <s v="G"/>
    <s v="823800250"/>
    <x v="2"/>
    <s v="P1"/>
    <s v="Tower 2"/>
    <x v="0"/>
    <s v="Kiran Padmakumar"/>
    <s v="Danilo Estoquia"/>
    <s v="pb377002"/>
  </r>
  <r>
    <s v="P01866818"/>
    <s v="SN_P01866"/>
    <s v="994105546"/>
    <s v="Webb"/>
    <s v="Ryan"/>
    <s v="GARCIA"/>
    <s v="823770358"/>
    <x v="2"/>
    <s v="P3"/>
    <s v="Tower 2"/>
    <x v="6"/>
    <s v="Robert Wulfert"/>
    <s v="Hanika Fernandez"/>
    <s v="wy4006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3">
  <r>
    <x v="0"/>
    <x v="0"/>
    <s v="CAGCV"/>
    <s v="TOUSEEF AHAMED"/>
    <s v="BKLSW006"/>
    <x v="0"/>
    <n v="0"/>
    <n v="0"/>
    <n v="8"/>
    <n v="8"/>
    <n v="8"/>
    <n v="8"/>
    <n v="8"/>
    <n v="40"/>
    <s v="2"/>
  </r>
  <r>
    <x v="1"/>
    <x v="1"/>
    <s v="CAGCV"/>
    <s v="SUPRIYA SECHERLA"/>
    <s v="BKLSW006"/>
    <x v="0"/>
    <n v="0"/>
    <n v="0"/>
    <n v="8"/>
    <n v="8"/>
    <n v="8"/>
    <n v="8"/>
    <n v="8"/>
    <n v="40"/>
    <s v="N"/>
  </r>
  <r>
    <x v="2"/>
    <x v="2"/>
    <s v="CAGCV"/>
    <s v="HIMA BINDU THIMMASAMUDRAM"/>
    <s v="BKLSW006"/>
    <x v="0"/>
    <n v="0"/>
    <n v="0"/>
    <n v="9"/>
    <n v="9"/>
    <n v="9"/>
    <n v="9"/>
    <n v="9"/>
    <n v="45"/>
    <s v="N"/>
  </r>
  <r>
    <x v="3"/>
    <x v="3"/>
    <s v="CAGCV"/>
    <s v="SHAHEENA BEGUM MOHAMMED"/>
    <s v="BKLSW006"/>
    <x v="0"/>
    <n v="0"/>
    <n v="0"/>
    <n v="9"/>
    <n v="9"/>
    <n v="9"/>
    <n v="9"/>
    <n v="9"/>
    <n v="45"/>
    <s v="2"/>
  </r>
  <r>
    <x v="4"/>
    <x v="4"/>
    <s v="CAGCV"/>
    <s v="HARSHITA GARG"/>
    <s v="BKLSW006"/>
    <x v="0"/>
    <n v="0"/>
    <n v="0"/>
    <n v="8"/>
    <n v="8"/>
    <n v="8"/>
    <n v="8"/>
    <n v="8"/>
    <n v="40"/>
    <s v="N"/>
  </r>
  <r>
    <x v="5"/>
    <x v="5"/>
    <s v="CAGCV"/>
    <s v="VIJAYALAKSHMI PATIL"/>
    <s v="BKLSW006"/>
    <x v="0"/>
    <n v="0"/>
    <n v="0"/>
    <n v="7"/>
    <n v="8"/>
    <n v="0"/>
    <n v="0"/>
    <n v="0"/>
    <n v="15"/>
    <s v="N"/>
  </r>
  <r>
    <x v="5"/>
    <x v="5"/>
    <s v="CAGCV"/>
    <s v="VIJAYALAKSHMI PATIL"/>
    <s v="BKLSW006"/>
    <x v="0"/>
    <n v="0"/>
    <n v="0"/>
    <n v="2"/>
    <n v="1"/>
    <n v="9"/>
    <n v="9"/>
    <n v="9"/>
    <n v="30"/>
    <s v="N"/>
  </r>
  <r>
    <x v="6"/>
    <x v="6"/>
    <s v="CAGCV"/>
    <s v="KALPANA UPPARA"/>
    <s v="BKLSW006"/>
    <x v="0"/>
    <n v="0"/>
    <n v="0"/>
    <n v="8"/>
    <n v="8"/>
    <n v="8"/>
    <n v="8"/>
    <n v="8"/>
    <n v="40"/>
    <s v="N"/>
  </r>
  <r>
    <x v="7"/>
    <x v="7"/>
    <s v="CAGCV"/>
    <s v="NAGARAJ GULLAPALLI"/>
    <s v="BKLSW006"/>
    <x v="0"/>
    <n v="0"/>
    <n v="0"/>
    <n v="9"/>
    <n v="9"/>
    <n v="9"/>
    <n v="9"/>
    <n v="9"/>
    <n v="45"/>
    <s v="N"/>
  </r>
  <r>
    <x v="8"/>
    <x v="8"/>
    <s v="CAGCV"/>
    <s v="HARSHADA BHUJBAL"/>
    <s v="BKLSW006"/>
    <x v="0"/>
    <n v="0"/>
    <n v="0"/>
    <n v="8"/>
    <n v="8"/>
    <n v="8"/>
    <n v="8"/>
    <n v="8"/>
    <n v="40"/>
    <s v="N"/>
  </r>
  <r>
    <x v="9"/>
    <x v="9"/>
    <s v="CAGCV"/>
    <s v="GUNJA SINGH"/>
    <s v="BKLSW006"/>
    <x v="0"/>
    <n v="0"/>
    <n v="0"/>
    <n v="9"/>
    <n v="9"/>
    <n v="9"/>
    <n v="9"/>
    <n v="9"/>
    <n v="45"/>
    <s v="2"/>
  </r>
  <r>
    <x v="10"/>
    <x v="10"/>
    <s v="CAGCV"/>
    <s v="SHIJA CHOCKALINGAM PILLAI"/>
    <s v="BKLSW006"/>
    <x v="0"/>
    <n v="0"/>
    <n v="0"/>
    <n v="8"/>
    <n v="8"/>
    <n v="8"/>
    <n v="8"/>
    <n v="8"/>
    <n v="40"/>
    <s v="N"/>
  </r>
  <r>
    <x v="11"/>
    <x v="11"/>
    <s v="CAGCV"/>
    <s v="KOPPULA DIVYA SATYA"/>
    <s v="BKLSW006"/>
    <x v="0"/>
    <n v="0"/>
    <n v="0"/>
    <n v="10"/>
    <n v="9"/>
    <n v="9"/>
    <n v="9"/>
    <n v="9"/>
    <n v="46"/>
    <s v="2"/>
  </r>
  <r>
    <x v="11"/>
    <x v="11"/>
    <s v="CAGCV"/>
    <s v="KOPPULA DIVYA SATYA"/>
    <s v="BKLSW006"/>
    <x v="0"/>
    <n v="0"/>
    <n v="0"/>
    <n v="10"/>
    <n v="10"/>
    <n v="10"/>
    <n v="9"/>
    <n v="9"/>
    <n v="48"/>
    <s v="2"/>
  </r>
  <r>
    <x v="11"/>
    <x v="11"/>
    <s v="CAGCV"/>
    <s v="KOPPULA DIVYA SATYA"/>
    <s v="BKLSW006"/>
    <x v="0"/>
    <n v="0"/>
    <n v="0"/>
    <n v="-10"/>
    <n v="-9"/>
    <n v="-9"/>
    <n v="-9"/>
    <n v="-9"/>
    <n v="-46"/>
    <s v="2"/>
  </r>
  <r>
    <x v="12"/>
    <x v="12"/>
    <s v="CAGCV"/>
    <s v="SUPRIYA S"/>
    <s v="BKLSW006"/>
    <x v="0"/>
    <n v="0"/>
    <n v="0"/>
    <n v="8"/>
    <n v="8"/>
    <n v="8"/>
    <n v="8"/>
    <n v="8"/>
    <n v="40"/>
    <s v="N"/>
  </r>
  <r>
    <x v="13"/>
    <x v="13"/>
    <s v="CAGCV"/>
    <s v="DEEKSHA SRIVASTAVA"/>
    <s v="BKLSW006"/>
    <x v="0"/>
    <n v="0"/>
    <n v="0"/>
    <n v="9"/>
    <n v="9"/>
    <n v="9"/>
    <n v="9"/>
    <n v="9"/>
    <n v="45"/>
    <s v="N"/>
  </r>
  <r>
    <x v="14"/>
    <x v="14"/>
    <s v="CAGCV"/>
    <s v="SREENIVASULA REDDY L"/>
    <s v="BKLSW006"/>
    <x v="0"/>
    <n v="0"/>
    <n v="0"/>
    <n v="2"/>
    <n v="2"/>
    <n v="2"/>
    <n v="2"/>
    <n v="2"/>
    <n v="10"/>
    <s v="N"/>
  </r>
  <r>
    <x v="14"/>
    <x v="14"/>
    <s v="CAGCV"/>
    <s v="SREENIVASULA REDDY L"/>
    <s v="BKLSW006"/>
    <x v="0"/>
    <n v="0"/>
    <n v="0"/>
    <n v="7"/>
    <n v="7"/>
    <n v="7"/>
    <n v="7"/>
    <n v="7"/>
    <n v="35"/>
    <s v="N"/>
  </r>
  <r>
    <x v="15"/>
    <x v="15"/>
    <s v="CAGCV"/>
    <s v="SREERAJ MOGANTI"/>
    <s v="BKLSW006"/>
    <x v="0"/>
    <n v="0"/>
    <n v="0"/>
    <n v="10"/>
    <n v="10"/>
    <n v="10"/>
    <n v="10"/>
    <n v="10"/>
    <n v="50"/>
    <s v="3"/>
  </r>
  <r>
    <x v="16"/>
    <x v="16"/>
    <s v="CAGCV"/>
    <s v="MEGHANA MADAMSETTY"/>
    <s v="BKCOGAST"/>
    <x v="0"/>
    <n v="0"/>
    <n v="11"/>
    <n v="11"/>
    <n v="11"/>
    <n v="11"/>
    <n v="0"/>
    <n v="0"/>
    <n v="44"/>
    <s v="2"/>
  </r>
  <r>
    <x v="17"/>
    <x v="17"/>
    <s v="CAGCV"/>
    <s v="GUNDA HARSHINI"/>
    <s v="BKLSW006"/>
    <x v="0"/>
    <n v="0"/>
    <n v="0"/>
    <n v="9"/>
    <n v="9"/>
    <n v="9"/>
    <n v="9"/>
    <n v="9"/>
    <n v="45"/>
    <s v="N"/>
  </r>
  <r>
    <x v="18"/>
    <x v="18"/>
    <s v="CAGCV"/>
    <s v="ARAMASA RUCHITA"/>
    <s v="BKLSW006"/>
    <x v="0"/>
    <n v="0"/>
    <n v="0"/>
    <n v="9"/>
    <n v="9"/>
    <n v="9"/>
    <n v="9"/>
    <n v="9"/>
    <n v="45"/>
    <s v="N"/>
  </r>
  <r>
    <x v="19"/>
    <x v="19"/>
    <s v="CAGCV"/>
    <s v="DANDAMUDI SRI KIRAN"/>
    <s v="BKLSW006"/>
    <x v="0"/>
    <n v="0"/>
    <n v="0"/>
    <n v="9"/>
    <n v="9"/>
    <n v="9"/>
    <n v="9"/>
    <n v="9"/>
    <n v="45"/>
    <s v="N"/>
  </r>
  <r>
    <x v="20"/>
    <x v="20"/>
    <s v="CAGCV"/>
    <s v="ABBURI BHAVANA"/>
    <s v="BKLSW006"/>
    <x v="0"/>
    <n v="0"/>
    <n v="0"/>
    <n v="9"/>
    <n v="9"/>
    <n v="9"/>
    <n v="9"/>
    <n v="9"/>
    <n v="45"/>
    <s v="N"/>
  </r>
  <r>
    <x v="21"/>
    <x v="21"/>
    <s v="CAGCV"/>
    <s v="RODRIGUES_BORELLI"/>
    <s v="AMS2LSW6"/>
    <x v="0"/>
    <n v="0"/>
    <n v="0"/>
    <n v="8"/>
    <n v="8"/>
    <n v="8"/>
    <n v="8"/>
    <n v="8"/>
    <n v="40"/>
    <s v="N"/>
  </r>
  <r>
    <x v="22"/>
    <x v="22"/>
    <s v="CAGCV"/>
    <s v="ANUSHA C"/>
    <s v="BKLSW006"/>
    <x v="0"/>
    <n v="0"/>
    <n v="0"/>
    <n v="9"/>
    <n v="9"/>
    <n v="9"/>
    <n v="9"/>
    <n v="9"/>
    <n v="45"/>
    <s v="N"/>
  </r>
  <r>
    <x v="23"/>
    <x v="23"/>
    <s v="CAGCV"/>
    <s v="IRFAN KEMBHAVI"/>
    <s v="BKLSW006"/>
    <x v="0"/>
    <n v="0"/>
    <n v="9"/>
    <n v="0"/>
    <n v="0"/>
    <n v="0"/>
    <n v="0"/>
    <n v="0"/>
    <n v="9"/>
    <s v="2"/>
  </r>
  <r>
    <x v="23"/>
    <x v="23"/>
    <s v="CAGCV"/>
    <s v="IRFAN KEMBHAVI"/>
    <s v="BKLSW006"/>
    <x v="0"/>
    <n v="0"/>
    <n v="0"/>
    <n v="9"/>
    <n v="9"/>
    <n v="9"/>
    <n v="9"/>
    <n v="9"/>
    <n v="45"/>
    <s v="3"/>
  </r>
  <r>
    <x v="24"/>
    <x v="24"/>
    <s v="CAGCV"/>
    <s v="PRASANNA B H"/>
    <s v="BKLSW006"/>
    <x v="0"/>
    <n v="0"/>
    <n v="0"/>
    <n v="8"/>
    <n v="8"/>
    <n v="8"/>
    <n v="8"/>
    <n v="8"/>
    <n v="40"/>
    <s v="N"/>
  </r>
  <r>
    <x v="24"/>
    <x v="24"/>
    <s v="CAGCV"/>
    <s v="PRASANNA B H"/>
    <s v="BKLSW006"/>
    <x v="0"/>
    <n v="0"/>
    <n v="0"/>
    <n v="8"/>
    <n v="8"/>
    <n v="0"/>
    <n v="8"/>
    <n v="8"/>
    <n v="32"/>
    <s v="N"/>
  </r>
  <r>
    <x v="24"/>
    <x v="24"/>
    <s v="CAGCV"/>
    <s v="PRASANNA B H"/>
    <s v="BKLSW006"/>
    <x v="0"/>
    <n v="0"/>
    <n v="0"/>
    <n v="-8"/>
    <n v="-8"/>
    <n v="-8"/>
    <n v="-8"/>
    <n v="-8"/>
    <n v="-40"/>
    <s v="N"/>
  </r>
  <r>
    <x v="25"/>
    <x v="25"/>
    <s v="CAGCV"/>
    <s v="IPPATAPU SRAVANI"/>
    <s v="BKLSW006"/>
    <x v="0"/>
    <n v="0"/>
    <n v="0"/>
    <n v="9"/>
    <n v="9"/>
    <n v="9"/>
    <n v="9"/>
    <n v="9"/>
    <n v="45"/>
    <s v="N"/>
  </r>
  <r>
    <x v="26"/>
    <x v="26"/>
    <s v="CAGCV"/>
    <s v="NAUKA PATEL"/>
    <s v="BKLSW006"/>
    <x v="0"/>
    <n v="0"/>
    <n v="0"/>
    <n v="8"/>
    <n v="8"/>
    <n v="8"/>
    <n v="8"/>
    <n v="8"/>
    <n v="40"/>
    <s v="3"/>
  </r>
  <r>
    <x v="27"/>
    <x v="27"/>
    <s v="CAGCV"/>
    <s v="AKSHAT AGARWAL"/>
    <s v="BKLSW006"/>
    <x v="0"/>
    <n v="0"/>
    <n v="0"/>
    <n v="0"/>
    <n v="0"/>
    <n v="0"/>
    <n v="8"/>
    <n v="8"/>
    <n v="16"/>
    <s v="N"/>
  </r>
  <r>
    <x v="27"/>
    <x v="27"/>
    <s v="CAGCV"/>
    <s v="AKSHAT AGARWAL"/>
    <s v="BKLSW006"/>
    <x v="0"/>
    <n v="8"/>
    <n v="8"/>
    <n v="0"/>
    <n v="0"/>
    <n v="8"/>
    <n v="0"/>
    <n v="0"/>
    <n v="24"/>
    <s v="1"/>
  </r>
  <r>
    <x v="27"/>
    <x v="27"/>
    <s v="CAGCV"/>
    <s v="AKSHAT AGARWAL"/>
    <s v="BKLSW006"/>
    <x v="0"/>
    <n v="0"/>
    <n v="0"/>
    <n v="0"/>
    <n v="0"/>
    <n v="0"/>
    <n v="8"/>
    <n v="0"/>
    <n v="8"/>
    <s v="N"/>
  </r>
  <r>
    <x v="27"/>
    <x v="27"/>
    <s v="CAGCV"/>
    <s v="AKSHAT AGARWAL"/>
    <s v="BKLSW006"/>
    <x v="0"/>
    <n v="8"/>
    <n v="8"/>
    <n v="0"/>
    <n v="0"/>
    <n v="8"/>
    <n v="0"/>
    <n v="8"/>
    <n v="32"/>
    <s v="1"/>
  </r>
  <r>
    <x v="27"/>
    <x v="27"/>
    <s v="CAGCV"/>
    <s v="AKSHAT AGARWAL"/>
    <s v="BKLSW006"/>
    <x v="0"/>
    <n v="0"/>
    <n v="0"/>
    <n v="0"/>
    <n v="0"/>
    <n v="0"/>
    <n v="-8"/>
    <n v="-8"/>
    <n v="-16"/>
    <s v="N"/>
  </r>
  <r>
    <x v="27"/>
    <x v="27"/>
    <s v="CAGCV"/>
    <s v="AKSHAT AGARWAL"/>
    <s v="BKLSW006"/>
    <x v="0"/>
    <n v="-8"/>
    <n v="-8"/>
    <n v="0"/>
    <n v="0"/>
    <n v="-8"/>
    <n v="0"/>
    <n v="0"/>
    <n v="-24"/>
    <s v="1"/>
  </r>
  <r>
    <x v="28"/>
    <x v="28"/>
    <s v="CAGCV"/>
    <s v="RUPALI MISAL"/>
    <s v="BKLSW006"/>
    <x v="0"/>
    <n v="0"/>
    <n v="0"/>
    <n v="9"/>
    <n v="9"/>
    <n v="9"/>
    <n v="9"/>
    <n v="9"/>
    <n v="45"/>
    <s v="N"/>
  </r>
  <r>
    <x v="29"/>
    <x v="29"/>
    <s v="CAGCV"/>
    <s v="VASU RAGA"/>
    <s v="BKLSW006"/>
    <x v="0"/>
    <n v="0"/>
    <n v="0"/>
    <n v="8"/>
    <n v="8"/>
    <n v="8"/>
    <n v="8"/>
    <n v="8"/>
    <n v="40"/>
    <s v="2"/>
  </r>
  <r>
    <x v="30"/>
    <x v="30"/>
    <s v="CAGCV"/>
    <s v="MEGHA GAIKWAD"/>
    <s v="BKLSW006"/>
    <x v="0"/>
    <n v="0"/>
    <n v="0"/>
    <n v="9"/>
    <n v="9"/>
    <n v="9"/>
    <n v="9"/>
    <n v="9"/>
    <n v="45"/>
    <s v="N"/>
  </r>
  <r>
    <x v="31"/>
    <x v="31"/>
    <s v="CAGCV"/>
    <s v="PREMKUMAR NAMASIVAYAM"/>
    <s v="BKLSW006"/>
    <x v="0"/>
    <n v="0"/>
    <n v="0"/>
    <n v="8"/>
    <n v="8"/>
    <n v="8"/>
    <n v="8"/>
    <n v="8"/>
    <n v="40"/>
    <s v="N"/>
  </r>
  <r>
    <x v="32"/>
    <x v="32"/>
    <s v="CAGCV"/>
    <s v="RINKY JOSHY"/>
    <s v="BKLSW006"/>
    <x v="0"/>
    <n v="0"/>
    <n v="0"/>
    <n v="8"/>
    <n v="8"/>
    <n v="0"/>
    <n v="8"/>
    <n v="8"/>
    <n v="32"/>
    <s v="2"/>
  </r>
  <r>
    <x v="32"/>
    <x v="32"/>
    <s v="CAGCV"/>
    <s v="RINKY JOSHY"/>
    <s v="BKLSW006"/>
    <x v="0"/>
    <n v="0"/>
    <n v="0"/>
    <n v="0"/>
    <n v="0"/>
    <n v="8"/>
    <n v="0"/>
    <n v="0"/>
    <n v="8"/>
    <s v="N"/>
  </r>
  <r>
    <x v="33"/>
    <x v="33"/>
    <s v="CAGCV"/>
    <s v="NOUPADA ACHARY"/>
    <s v="BKLSW006"/>
    <x v="0"/>
    <n v="0"/>
    <n v="0"/>
    <n v="9"/>
    <n v="9"/>
    <n v="9"/>
    <n v="9"/>
    <n v="9"/>
    <n v="45"/>
    <s v="2"/>
  </r>
  <r>
    <x v="34"/>
    <x v="34"/>
    <s v="CAGCV"/>
    <s v="PRABHU VIGNESH KUMAR RAJA"/>
    <s v="BKLSW006"/>
    <x v="0"/>
    <n v="0"/>
    <n v="0"/>
    <n v="9"/>
    <n v="9"/>
    <n v="9"/>
    <n v="9"/>
    <n v="0"/>
    <n v="36"/>
    <s v="3"/>
  </r>
  <r>
    <x v="34"/>
    <x v="34"/>
    <s v="CAGCV"/>
    <s v="PRABHU VIGNESH KUMAR RAJA"/>
    <s v="BKLSW006"/>
    <x v="0"/>
    <n v="0"/>
    <n v="0"/>
    <n v="0"/>
    <n v="0"/>
    <n v="0"/>
    <n v="0"/>
    <n v="9"/>
    <n v="9"/>
    <s v="2"/>
  </r>
  <r>
    <x v="35"/>
    <x v="35"/>
    <s v="CAGCV"/>
    <s v="LISHA GUPTA"/>
    <s v="BKLSW006"/>
    <x v="0"/>
    <n v="0"/>
    <n v="0"/>
    <n v="8"/>
    <n v="8"/>
    <n v="8"/>
    <n v="8"/>
    <n v="8"/>
    <n v="40"/>
    <s v="2"/>
  </r>
  <r>
    <x v="36"/>
    <x v="36"/>
    <s v="CAGCV"/>
    <s v="ROHITH SAI GANGURU"/>
    <s v="BKLSW006"/>
    <x v="0"/>
    <n v="0"/>
    <n v="0"/>
    <n v="8"/>
    <n v="8"/>
    <n v="8"/>
    <n v="8"/>
    <n v="8"/>
    <n v="40"/>
    <s v="N"/>
  </r>
  <r>
    <x v="37"/>
    <x v="37"/>
    <s v="CAGCV"/>
    <s v="LOVELY ANAND"/>
    <s v="BKLSW006"/>
    <x v="0"/>
    <n v="0"/>
    <n v="0"/>
    <n v="9"/>
    <n v="9"/>
    <n v="9"/>
    <n v="9"/>
    <n v="9"/>
    <n v="45"/>
    <s v="N"/>
  </r>
  <r>
    <x v="38"/>
    <x v="38"/>
    <s v="CAGCV"/>
    <s v="PURNA CHANDRA RAO SURAGAN"/>
    <s v="BKLSW006"/>
    <x v="0"/>
    <n v="0"/>
    <n v="0"/>
    <n v="0"/>
    <n v="0"/>
    <n v="0"/>
    <n v="8"/>
    <n v="8"/>
    <n v="16"/>
    <s v="N"/>
  </r>
  <r>
    <x v="38"/>
    <x v="38"/>
    <s v="CAGCV"/>
    <s v="PURNA CHANDRA RAO SURAGAN"/>
    <s v="BKLSW006"/>
    <x v="0"/>
    <n v="0"/>
    <n v="0"/>
    <n v="0"/>
    <n v="0"/>
    <n v="0"/>
    <n v="-8"/>
    <n v="-8"/>
    <n v="-16"/>
    <s v="N"/>
  </r>
  <r>
    <x v="38"/>
    <x v="38"/>
    <s v="CAGCV"/>
    <s v="PURNA CHANDRA RAO SURAGAN"/>
    <s v="BKLSW006"/>
    <x v="0"/>
    <n v="0"/>
    <n v="0"/>
    <n v="0"/>
    <n v="0"/>
    <n v="0"/>
    <n v="8"/>
    <n v="8"/>
    <n v="16"/>
    <s v="N"/>
  </r>
  <r>
    <x v="39"/>
    <x v="39"/>
    <s v="CAGCV"/>
    <s v="NIHARIKA KATKURI"/>
    <s v="BKLSW006"/>
    <x v="0"/>
    <n v="0"/>
    <n v="0"/>
    <n v="8"/>
    <n v="8"/>
    <n v="8"/>
    <n v="8"/>
    <n v="8"/>
    <n v="40"/>
    <s v="2"/>
  </r>
  <r>
    <x v="40"/>
    <x v="40"/>
    <s v="CAGCV"/>
    <s v="NEETHA HULAGUR"/>
    <s v="BKLSW006"/>
    <x v="0"/>
    <n v="0"/>
    <n v="0"/>
    <n v="8"/>
    <n v="8"/>
    <n v="8"/>
    <n v="8"/>
    <n v="8"/>
    <n v="40"/>
    <s v="N"/>
  </r>
  <r>
    <x v="41"/>
    <x v="41"/>
    <s v="CAGCV"/>
    <s v="SALEENA KANAKA"/>
    <s v="BKLSW006"/>
    <x v="0"/>
    <n v="0"/>
    <n v="0"/>
    <n v="8"/>
    <n v="8"/>
    <n v="8"/>
    <n v="8"/>
    <n v="8"/>
    <n v="40"/>
    <s v="N"/>
  </r>
  <r>
    <x v="42"/>
    <x v="42"/>
    <s v="CAGCV"/>
    <s v="MAHENDRA REDDY KODURU"/>
    <s v="BKLSW006"/>
    <x v="0"/>
    <n v="0"/>
    <n v="0"/>
    <n v="8"/>
    <n v="8"/>
    <n v="8"/>
    <n v="8"/>
    <n v="8"/>
    <n v="40"/>
    <s v="2"/>
  </r>
  <r>
    <x v="43"/>
    <x v="43"/>
    <s v="CAGCV"/>
    <s v="MALLIKARJUNAREDDY GOLLAPA"/>
    <s v="BKLSW006"/>
    <x v="0"/>
    <n v="0"/>
    <n v="0"/>
    <n v="8"/>
    <n v="8"/>
    <n v="8"/>
    <n v="8"/>
    <n v="8"/>
    <n v="40"/>
    <s v="N"/>
  </r>
  <r>
    <x v="44"/>
    <x v="44"/>
    <s v="CAGCV"/>
    <s v="DEEPA ANCHAN"/>
    <s v="BKLSW006"/>
    <x v="0"/>
    <n v="0"/>
    <n v="0"/>
    <n v="9"/>
    <n v="9"/>
    <n v="9"/>
    <n v="9"/>
    <n v="9"/>
    <n v="45"/>
    <s v="N"/>
  </r>
  <r>
    <x v="45"/>
    <x v="45"/>
    <s v="CAGCV"/>
    <s v="SREEJITH S"/>
    <s v="BKLSW006"/>
    <x v="0"/>
    <n v="0"/>
    <n v="0"/>
    <n v="9"/>
    <n v="9"/>
    <n v="9"/>
    <n v="9"/>
    <n v="9"/>
    <n v="45"/>
    <s v="2"/>
  </r>
  <r>
    <x v="46"/>
    <x v="46"/>
    <s v="CAGCV"/>
    <s v="SOMASEKHAR GOUNI"/>
    <s v="BKLSW006"/>
    <x v="0"/>
    <n v="0"/>
    <n v="0"/>
    <n v="8"/>
    <n v="8"/>
    <n v="8"/>
    <n v="8"/>
    <n v="8"/>
    <n v="40"/>
    <s v="3"/>
  </r>
  <r>
    <x v="47"/>
    <x v="47"/>
    <s v="CAGCV"/>
    <s v="MAHABOOB BASHA PAKKIR"/>
    <s v="BKLSW006"/>
    <x v="0"/>
    <n v="0"/>
    <n v="0"/>
    <n v="9"/>
    <n v="9"/>
    <n v="9"/>
    <n v="9"/>
    <n v="9"/>
    <n v="45"/>
    <s v="3"/>
  </r>
  <r>
    <x v="48"/>
    <x v="48"/>
    <s v="CAGCV"/>
    <s v="ARIGELA AVANTI"/>
    <s v="BKLSW006"/>
    <x v="0"/>
    <n v="8"/>
    <n v="0"/>
    <n v="9"/>
    <n v="9"/>
    <n v="9"/>
    <n v="9"/>
    <n v="9"/>
    <n v="53"/>
    <s v="2"/>
  </r>
  <r>
    <x v="49"/>
    <x v="49"/>
    <s v="CAGCV"/>
    <s v="GONçALVES_DA_COSTA"/>
    <s v="AMS2LSW6"/>
    <x v="0"/>
    <n v="0"/>
    <n v="0"/>
    <n v="8"/>
    <n v="9"/>
    <n v="9"/>
    <n v="9"/>
    <n v="9"/>
    <n v="44"/>
    <s v="N"/>
  </r>
  <r>
    <x v="50"/>
    <x v="50"/>
    <s v="CAGCV"/>
    <s v="PARIMALA BOMMALA"/>
    <s v="BKLSW006"/>
    <x v="0"/>
    <n v="0"/>
    <n v="0"/>
    <n v="8"/>
    <n v="8"/>
    <n v="8"/>
    <n v="8"/>
    <n v="8"/>
    <n v="40"/>
    <s v="N"/>
  </r>
  <r>
    <x v="51"/>
    <x v="51"/>
    <s v="CAGCV"/>
    <s v="DEEPA MANI"/>
    <s v="BKLSW006"/>
    <x v="0"/>
    <n v="0"/>
    <n v="0"/>
    <n v="0"/>
    <n v="0"/>
    <n v="9"/>
    <n v="0"/>
    <n v="0"/>
    <n v="9"/>
    <s v="N"/>
  </r>
  <r>
    <x v="51"/>
    <x v="51"/>
    <s v="CAGCV"/>
    <s v="DEEPA MANI"/>
    <s v="BKLSW006"/>
    <x v="0"/>
    <n v="0"/>
    <n v="0"/>
    <n v="9"/>
    <n v="0"/>
    <n v="0"/>
    <n v="0"/>
    <n v="0"/>
    <n v="9"/>
    <s v="2"/>
  </r>
  <r>
    <x v="51"/>
    <x v="51"/>
    <s v="CAGCV"/>
    <s v="DEEPA MANI"/>
    <s v="BKLSW006"/>
    <x v="0"/>
    <n v="0"/>
    <n v="0"/>
    <n v="0"/>
    <n v="9"/>
    <n v="0"/>
    <n v="9"/>
    <n v="9"/>
    <n v="27"/>
    <s v="3"/>
  </r>
  <r>
    <x v="52"/>
    <x v="52"/>
    <s v="CAGCV"/>
    <s v="GOWTHAMAN KUMARESAN"/>
    <s v="BKLSW006"/>
    <x v="0"/>
    <n v="0"/>
    <n v="0"/>
    <n v="9"/>
    <n v="9"/>
    <n v="9"/>
    <n v="9"/>
    <n v="9"/>
    <n v="45"/>
    <s v="N"/>
  </r>
  <r>
    <x v="53"/>
    <x v="53"/>
    <s v="CAGCV"/>
    <s v="SAKET PATIL"/>
    <s v="BKLSW006"/>
    <x v="0"/>
    <n v="0"/>
    <n v="0"/>
    <n v="9"/>
    <n v="9"/>
    <n v="9"/>
    <n v="9"/>
    <n v="9"/>
    <n v="45"/>
    <s v="N"/>
  </r>
  <r>
    <x v="54"/>
    <x v="54"/>
    <s v="CAGCV"/>
    <s v="MOREIRA_D_ALESSANDRO"/>
    <s v="AMS2LSW6"/>
    <x v="0"/>
    <n v="0"/>
    <n v="0"/>
    <n v="8"/>
    <n v="8"/>
    <n v="8"/>
    <n v="8"/>
    <n v="8"/>
    <n v="40"/>
    <s v="N"/>
  </r>
  <r>
    <x v="55"/>
    <x v="55"/>
    <s v="CAGCV"/>
    <s v="FRONZA"/>
    <s v="AMS2LSW6"/>
    <x v="0"/>
    <n v="0"/>
    <n v="0"/>
    <n v="8"/>
    <n v="8"/>
    <n v="8"/>
    <n v="8"/>
    <n v="8"/>
    <n v="40"/>
    <s v="N"/>
  </r>
  <r>
    <x v="56"/>
    <x v="56"/>
    <s v="CAGCV"/>
    <s v="DE_OLIVEIRA_MESQUITA_JUNI"/>
    <s v="AMS2LSW6"/>
    <x v="0"/>
    <n v="0"/>
    <n v="0"/>
    <n v="8"/>
    <n v="8"/>
    <n v="8"/>
    <n v="8"/>
    <n v="8"/>
    <n v="40"/>
    <s v="N"/>
  </r>
  <r>
    <x v="57"/>
    <x v="57"/>
    <s v="CAGCV"/>
    <s v="BERALA SWETHA"/>
    <s v="BKLSW006"/>
    <x v="0"/>
    <n v="8"/>
    <n v="0"/>
    <n v="9"/>
    <n v="9"/>
    <n v="9"/>
    <n v="9"/>
    <n v="9"/>
    <n v="53"/>
    <s v="2"/>
  </r>
  <r>
    <x v="58"/>
    <x v="58"/>
    <s v="CAGCV"/>
    <s v="MURALI NAMPALLY"/>
    <s v="BKLSW006"/>
    <x v="0"/>
    <n v="0"/>
    <n v="0"/>
    <n v="0"/>
    <n v="0"/>
    <n v="10"/>
    <n v="10"/>
    <n v="10"/>
    <n v="30"/>
    <s v="2"/>
  </r>
  <r>
    <x v="59"/>
    <x v="59"/>
    <s v="CAGCV"/>
    <s v="NISHAJ VR"/>
    <s v="BKLSW006"/>
    <x v="0"/>
    <n v="0"/>
    <n v="0"/>
    <n v="0"/>
    <n v="8"/>
    <n v="8"/>
    <n v="8"/>
    <n v="8"/>
    <n v="32"/>
    <s v="2"/>
  </r>
  <r>
    <x v="59"/>
    <x v="59"/>
    <s v="CAGCV"/>
    <s v="NISHAJ VR"/>
    <s v="BKLSW006"/>
    <x v="0"/>
    <n v="0"/>
    <n v="0"/>
    <n v="8"/>
    <n v="0"/>
    <n v="0"/>
    <n v="0"/>
    <n v="0"/>
    <n v="8"/>
    <s v="3"/>
  </r>
  <r>
    <x v="60"/>
    <x v="60"/>
    <s v="CAGCV"/>
    <s v="NEETHU LAKSHMI"/>
    <s v="BKLSW006"/>
    <x v="0"/>
    <n v="3"/>
    <n v="2"/>
    <n v="8"/>
    <n v="8"/>
    <n v="8"/>
    <n v="8"/>
    <n v="8"/>
    <n v="45"/>
    <s v="N"/>
  </r>
  <r>
    <x v="61"/>
    <x v="61"/>
    <s v="CAGCV"/>
    <s v="MOHAN MARUTHI"/>
    <s v="BKLSW006"/>
    <x v="0"/>
    <n v="0"/>
    <n v="0"/>
    <n v="8"/>
    <n v="8"/>
    <n v="8"/>
    <n v="8"/>
    <n v="8"/>
    <n v="40"/>
    <s v="2"/>
  </r>
  <r>
    <x v="62"/>
    <x v="62"/>
    <s v="CAGCV"/>
    <s v="PUNIT BHATNAGAR"/>
    <s v="BKCOGAST"/>
    <x v="0"/>
    <n v="0"/>
    <n v="5"/>
    <n v="0"/>
    <n v="0"/>
    <n v="0"/>
    <n v="0"/>
    <n v="0"/>
    <n v="5"/>
    <s v="N"/>
  </r>
  <r>
    <x v="62"/>
    <x v="62"/>
    <s v="CAGCV"/>
    <s v="PUNIT BHATNAGAR"/>
    <s v="BKCOGAST"/>
    <x v="0"/>
    <n v="0"/>
    <n v="0"/>
    <n v="10"/>
    <n v="9"/>
    <n v="10"/>
    <n v="10"/>
    <n v="10"/>
    <n v="49"/>
    <s v="2"/>
  </r>
  <r>
    <x v="63"/>
    <x v="63"/>
    <s v="CAGCV"/>
    <s v="ABHISHEK GAURAW"/>
    <s v="BKLSW006"/>
    <x v="0"/>
    <n v="0"/>
    <n v="0"/>
    <n v="9"/>
    <n v="9"/>
    <n v="9"/>
    <n v="9"/>
    <n v="9"/>
    <n v="45"/>
    <s v="N"/>
  </r>
  <r>
    <x v="64"/>
    <x v="64"/>
    <s v="CAGCV"/>
    <s v="SUMEDHA PARSEWAR"/>
    <s v="BKLSW006"/>
    <x v="0"/>
    <n v="9"/>
    <n v="0"/>
    <n v="9"/>
    <n v="9"/>
    <n v="9"/>
    <n v="9"/>
    <n v="9"/>
    <n v="54"/>
    <s v="N"/>
  </r>
  <r>
    <x v="65"/>
    <x v="65"/>
    <s v="CAGCV"/>
    <s v="PARVEEN BANU SIDDIQUE"/>
    <s v="BKLSW006"/>
    <x v="0"/>
    <n v="0"/>
    <n v="0"/>
    <n v="9"/>
    <n v="9"/>
    <n v="9"/>
    <n v="9"/>
    <n v="9"/>
    <n v="45"/>
    <s v="2"/>
  </r>
  <r>
    <x v="66"/>
    <x v="66"/>
    <s v="CAGCV"/>
    <s v="JALADHI MEHTA"/>
    <s v="BKLSW006"/>
    <x v="0"/>
    <n v="0"/>
    <n v="0"/>
    <n v="9"/>
    <n v="9"/>
    <n v="9"/>
    <n v="9"/>
    <n v="9"/>
    <n v="45"/>
    <s v="N"/>
  </r>
  <r>
    <x v="67"/>
    <x v="67"/>
    <s v="CAGCV"/>
    <s v="BASTIN PARAPPILLY ITTIRA"/>
    <s v="BKLSW006"/>
    <x v="0"/>
    <n v="0"/>
    <n v="0"/>
    <n v="8"/>
    <n v="0"/>
    <n v="8"/>
    <n v="0"/>
    <n v="0"/>
    <n v="16"/>
    <s v="N"/>
  </r>
  <r>
    <x v="67"/>
    <x v="67"/>
    <s v="CAGCV"/>
    <s v="BASTIN PARAPPILLY ITTIRA"/>
    <s v="BKLSW006"/>
    <x v="0"/>
    <n v="0"/>
    <n v="0"/>
    <n v="0"/>
    <n v="8"/>
    <n v="0"/>
    <n v="8"/>
    <n v="8"/>
    <n v="24"/>
    <s v="1"/>
  </r>
  <r>
    <x v="67"/>
    <x v="67"/>
    <s v="CAGCV"/>
    <s v="BASTIN PARAPPILLY ITTIRA"/>
    <s v="BKLSW006"/>
    <x v="0"/>
    <n v="0"/>
    <n v="0"/>
    <n v="0"/>
    <n v="8"/>
    <n v="0"/>
    <n v="10"/>
    <n v="8"/>
    <n v="26"/>
    <s v="1"/>
  </r>
  <r>
    <x v="67"/>
    <x v="67"/>
    <s v="CAGCV"/>
    <s v="BASTIN PARAPPILLY ITTIRA"/>
    <s v="BKLSW006"/>
    <x v="0"/>
    <n v="0"/>
    <n v="0"/>
    <n v="0"/>
    <n v="-8"/>
    <n v="0"/>
    <n v="-8"/>
    <n v="-8"/>
    <n v="-24"/>
    <s v="1"/>
  </r>
  <r>
    <x v="68"/>
    <x v="68"/>
    <s v="CAGCV"/>
    <s v="ZITELLI_BENASSI"/>
    <s v="AMS2LSW6"/>
    <x v="0"/>
    <n v="0"/>
    <n v="0"/>
    <n v="9"/>
    <n v="9"/>
    <n v="9"/>
    <n v="9"/>
    <n v="8"/>
    <n v="44"/>
    <s v="N"/>
  </r>
  <r>
    <x v="69"/>
    <x v="69"/>
    <s v="CAGCV"/>
    <s v="VAIBHAV CHOUDHARY"/>
    <s v="BKLSW006"/>
    <x v="0"/>
    <n v="0"/>
    <n v="0"/>
    <n v="8"/>
    <n v="8"/>
    <n v="8"/>
    <n v="8"/>
    <n v="8"/>
    <n v="40"/>
    <s v="N"/>
  </r>
  <r>
    <x v="70"/>
    <x v="70"/>
    <s v="CAGCV"/>
    <s v="SUDHEER AYUTHU"/>
    <s v="BKLSW006"/>
    <x v="0"/>
    <n v="0"/>
    <n v="0"/>
    <n v="10"/>
    <n v="9"/>
    <n v="10"/>
    <n v="9"/>
    <n v="10"/>
    <n v="48"/>
    <s v="N"/>
  </r>
  <r>
    <x v="71"/>
    <x v="71"/>
    <s v="CAGCV"/>
    <s v="ARCHANA MISHRA"/>
    <s v="BKLSW006"/>
    <x v="0"/>
    <n v="0"/>
    <n v="0"/>
    <n v="8"/>
    <n v="8"/>
    <n v="8"/>
    <n v="8"/>
    <n v="8"/>
    <n v="40"/>
    <s v="N"/>
  </r>
  <r>
    <x v="72"/>
    <x v="72"/>
    <s v="CAGCV"/>
    <s v="MAMATA DASH"/>
    <s v="BKLSW006"/>
    <x v="0"/>
    <n v="0"/>
    <n v="0"/>
    <n v="8"/>
    <n v="8"/>
    <n v="8"/>
    <n v="8"/>
    <n v="8"/>
    <n v="40"/>
    <s v="N"/>
  </r>
  <r>
    <x v="73"/>
    <x v="73"/>
    <s v="CAGCV"/>
    <s v="ABHISHEK CHAKRABORTY"/>
    <s v="BKLSW006"/>
    <x v="0"/>
    <n v="0"/>
    <n v="0"/>
    <n v="8"/>
    <n v="8"/>
    <n v="8"/>
    <n v="8"/>
    <n v="8"/>
    <n v="40"/>
    <s v="3"/>
  </r>
  <r>
    <x v="74"/>
    <x v="74"/>
    <s v="CAGCV"/>
    <s v="PRADEEP RADHAKRISHNAN"/>
    <s v="BKLSW006"/>
    <x v="0"/>
    <n v="0"/>
    <n v="0"/>
    <n v="8"/>
    <n v="8"/>
    <n v="8"/>
    <n v="8"/>
    <n v="8"/>
    <n v="40"/>
    <s v="N"/>
  </r>
  <r>
    <x v="75"/>
    <x v="75"/>
    <s v="CAGCV"/>
    <s v="LAVANYA GANTI"/>
    <s v="BKLSW006"/>
    <x v="0"/>
    <n v="0"/>
    <n v="0"/>
    <n v="8"/>
    <n v="8"/>
    <n v="8"/>
    <n v="8"/>
    <n v="8"/>
    <n v="40"/>
    <s v="N"/>
  </r>
  <r>
    <x v="76"/>
    <x v="76"/>
    <s v="CAGCV"/>
    <s v="SARAVANA KUMAR GANAPATHY"/>
    <s v="BKLSW006"/>
    <x v="0"/>
    <n v="0"/>
    <n v="0"/>
    <n v="8"/>
    <n v="8"/>
    <n v="8"/>
    <n v="8"/>
    <n v="8"/>
    <n v="40"/>
    <s v="N"/>
  </r>
  <r>
    <x v="77"/>
    <x v="77"/>
    <s v="CAGCV"/>
    <s v="JUBER SHAIK"/>
    <s v="BKLSW006"/>
    <x v="0"/>
    <n v="0"/>
    <n v="0"/>
    <n v="8"/>
    <n v="8"/>
    <n v="8"/>
    <n v="8"/>
    <n v="8"/>
    <n v="40"/>
    <s v="2"/>
  </r>
  <r>
    <x v="78"/>
    <x v="78"/>
    <s v="CAGCV"/>
    <s v="PANKAJ ARORA"/>
    <s v="BKLSW006"/>
    <x v="0"/>
    <n v="0"/>
    <n v="0"/>
    <n v="0"/>
    <n v="8"/>
    <n v="8"/>
    <n v="8"/>
    <n v="9"/>
    <n v="33"/>
    <s v="N"/>
  </r>
  <r>
    <x v="79"/>
    <x v="79"/>
    <s v="CAGCV"/>
    <s v="KAUSTUBH KULKARNI"/>
    <s v="BKLSW006"/>
    <x v="0"/>
    <n v="0"/>
    <n v="0"/>
    <n v="8"/>
    <n v="8"/>
    <n v="8"/>
    <n v="8"/>
    <n v="8"/>
    <n v="40"/>
    <s v="N"/>
  </r>
  <r>
    <x v="80"/>
    <x v="80"/>
    <s v="CAGCV"/>
    <s v="ANJALI SHARMA"/>
    <s v="BKLSW006"/>
    <x v="0"/>
    <n v="0"/>
    <n v="0"/>
    <n v="0"/>
    <n v="8"/>
    <n v="8"/>
    <n v="8"/>
    <n v="8"/>
    <n v="32"/>
    <s v="N"/>
  </r>
  <r>
    <x v="80"/>
    <x v="80"/>
    <s v="CAGCV"/>
    <s v="ANJALI SHARMA"/>
    <s v="BKLSW006"/>
    <x v="0"/>
    <n v="0"/>
    <n v="0"/>
    <n v="0"/>
    <n v="0"/>
    <n v="8"/>
    <n v="8"/>
    <n v="8"/>
    <n v="24"/>
    <s v="N"/>
  </r>
  <r>
    <x v="80"/>
    <x v="80"/>
    <s v="CAGCV"/>
    <s v="ANJALI SHARMA"/>
    <s v="BKLSW006"/>
    <x v="0"/>
    <n v="0"/>
    <n v="0"/>
    <n v="0"/>
    <n v="-8"/>
    <n v="-8"/>
    <n v="-8"/>
    <n v="-8"/>
    <n v="-32"/>
    <s v="N"/>
  </r>
  <r>
    <x v="81"/>
    <x v="81"/>
    <s v="CAGCV"/>
    <s v="SINDHU KUMARI"/>
    <s v="BKLSW006"/>
    <x v="0"/>
    <n v="0"/>
    <n v="0"/>
    <n v="9"/>
    <n v="8"/>
    <n v="9"/>
    <n v="8"/>
    <n v="8"/>
    <n v="42"/>
    <s v="3"/>
  </r>
  <r>
    <x v="81"/>
    <x v="81"/>
    <s v="CAGCV"/>
    <s v="SINDHU KUMARI"/>
    <s v="BKLSW006"/>
    <x v="0"/>
    <n v="1"/>
    <n v="0"/>
    <n v="0"/>
    <n v="0"/>
    <n v="0"/>
    <n v="0"/>
    <n v="0"/>
    <n v="1"/>
    <s v="N"/>
  </r>
  <r>
    <x v="82"/>
    <x v="82"/>
    <s v="CAGCV"/>
    <s v="SREEVALLI GANTA"/>
    <s v="BKLSW006"/>
    <x v="0"/>
    <n v="0"/>
    <n v="0"/>
    <n v="0"/>
    <n v="9"/>
    <n v="8"/>
    <n v="9"/>
    <n v="8"/>
    <n v="34"/>
    <s v="N"/>
  </r>
  <r>
    <x v="83"/>
    <x v="83"/>
    <s v="CAGCV"/>
    <s v="MASTHANSHA SYED"/>
    <s v="BKLSW006"/>
    <x v="0"/>
    <n v="10"/>
    <n v="0"/>
    <n v="9"/>
    <n v="9"/>
    <n v="9"/>
    <n v="9"/>
    <n v="9"/>
    <n v="55"/>
    <s v="N"/>
  </r>
  <r>
    <x v="83"/>
    <x v="83"/>
    <s v="CAGCV"/>
    <s v="MASTHANSHA SYED"/>
    <s v="BKLSW006"/>
    <x v="0"/>
    <n v="0"/>
    <n v="0"/>
    <n v="9"/>
    <n v="9"/>
    <n v="9"/>
    <n v="9"/>
    <n v="9"/>
    <n v="45"/>
    <s v="N"/>
  </r>
  <r>
    <x v="83"/>
    <x v="83"/>
    <s v="CAGCV"/>
    <s v="MASTHANSHA SYED"/>
    <s v="BKLSW006"/>
    <x v="0"/>
    <n v="10"/>
    <n v="0"/>
    <n v="0"/>
    <n v="0"/>
    <n v="0"/>
    <n v="0"/>
    <n v="0"/>
    <n v="10"/>
    <s v="2"/>
  </r>
  <r>
    <x v="83"/>
    <x v="83"/>
    <s v="CAGCV"/>
    <s v="MASTHANSHA SYED"/>
    <s v="BKLSW006"/>
    <x v="0"/>
    <n v="-10"/>
    <n v="0"/>
    <n v="-9"/>
    <n v="-9"/>
    <n v="-9"/>
    <n v="-9"/>
    <n v="-9"/>
    <n v="-55"/>
    <s v="N"/>
  </r>
  <r>
    <x v="84"/>
    <x v="84"/>
    <s v="CAGCV"/>
    <s v="VIKRAM BHAT"/>
    <s v="BKLSW006"/>
    <x v="0"/>
    <n v="0"/>
    <n v="0"/>
    <n v="0"/>
    <n v="0"/>
    <n v="8"/>
    <n v="0"/>
    <n v="0"/>
    <n v="8"/>
    <s v="N"/>
  </r>
  <r>
    <x v="84"/>
    <x v="84"/>
    <s v="CAGCV"/>
    <s v="VIKRAM BHAT"/>
    <s v="BKLSW006"/>
    <x v="0"/>
    <n v="8"/>
    <n v="8"/>
    <n v="8"/>
    <n v="8"/>
    <n v="0"/>
    <n v="0"/>
    <n v="0"/>
    <n v="32"/>
    <s v="1"/>
  </r>
  <r>
    <x v="85"/>
    <x v="85"/>
    <s v="CAGCV"/>
    <s v="ANIKET VAIDYA"/>
    <s v="BKLSW006"/>
    <x v="0"/>
    <n v="0"/>
    <n v="0"/>
    <n v="9"/>
    <n v="9"/>
    <n v="9"/>
    <n v="9"/>
    <n v="9"/>
    <n v="45"/>
    <s v="N"/>
  </r>
  <r>
    <x v="85"/>
    <x v="85"/>
    <s v="CAGCV"/>
    <s v="ANIKET VAIDYA"/>
    <s v="BKLSW006"/>
    <x v="0"/>
    <n v="0"/>
    <n v="0"/>
    <n v="8"/>
    <n v="8"/>
    <n v="8"/>
    <n v="8"/>
    <n v="8"/>
    <n v="40"/>
    <s v="N"/>
  </r>
  <r>
    <x v="85"/>
    <x v="85"/>
    <s v="CAGCV"/>
    <s v="ANIKET VAIDYA"/>
    <s v="BKLSW006"/>
    <x v="0"/>
    <n v="0"/>
    <n v="0"/>
    <n v="-9"/>
    <n v="-9"/>
    <n v="-9"/>
    <n v="-9"/>
    <n v="-9"/>
    <n v="-45"/>
    <s v="N"/>
  </r>
  <r>
    <x v="86"/>
    <x v="86"/>
    <s v="CAGCV"/>
    <s v="SAILABALA KHUNTIA"/>
    <s v="BKLSW006"/>
    <x v="0"/>
    <n v="0"/>
    <n v="0"/>
    <n v="8"/>
    <n v="8"/>
    <n v="8"/>
    <n v="8"/>
    <n v="8"/>
    <n v="40"/>
    <s v="N"/>
  </r>
  <r>
    <x v="87"/>
    <x v="87"/>
    <s v="CAGCV"/>
    <s v="SAI VELIVELA"/>
    <s v="BKLSW006"/>
    <x v="0"/>
    <n v="0"/>
    <n v="0"/>
    <n v="9"/>
    <n v="0"/>
    <n v="0"/>
    <n v="0"/>
    <n v="9"/>
    <n v="18"/>
    <s v="2"/>
  </r>
  <r>
    <x v="88"/>
    <x v="88"/>
    <s v="CAGCV"/>
    <s v="KUNAL WALIMBE"/>
    <s v="BKLSW006"/>
    <x v="0"/>
    <n v="0"/>
    <n v="0"/>
    <n v="9"/>
    <n v="9"/>
    <n v="9"/>
    <n v="9"/>
    <n v="9"/>
    <n v="45"/>
    <s v="2"/>
  </r>
  <r>
    <x v="89"/>
    <x v="89"/>
    <s v="CAGCV"/>
    <s v="NAINA GOEL"/>
    <s v="BKLSW006"/>
    <x v="0"/>
    <n v="0"/>
    <n v="0"/>
    <n v="8"/>
    <n v="8"/>
    <n v="10"/>
    <n v="8"/>
    <n v="8"/>
    <n v="42"/>
    <s v="N"/>
  </r>
  <r>
    <x v="90"/>
    <x v="90"/>
    <s v="CAGCV"/>
    <s v="BHUVANESWARI P"/>
    <s v="BKLSW006"/>
    <x v="0"/>
    <n v="0"/>
    <n v="0"/>
    <n v="8"/>
    <n v="8"/>
    <n v="8"/>
    <n v="8"/>
    <n v="8"/>
    <n v="40"/>
    <s v="N"/>
  </r>
  <r>
    <x v="91"/>
    <x v="91"/>
    <s v="CAGCV"/>
    <s v="NIRMALA ARJUNAN"/>
    <s v="BKLSW006"/>
    <x v="0"/>
    <n v="0"/>
    <n v="0"/>
    <n v="8"/>
    <n v="8"/>
    <n v="8"/>
    <n v="8"/>
    <n v="8"/>
    <n v="40"/>
    <s v="2"/>
  </r>
  <r>
    <x v="92"/>
    <x v="92"/>
    <s v="CAGCV"/>
    <s v="LAKSHMI E"/>
    <s v="BKLSW006"/>
    <x v="0"/>
    <n v="0"/>
    <n v="0"/>
    <n v="9"/>
    <n v="9"/>
    <n v="9"/>
    <n v="9"/>
    <n v="9"/>
    <n v="45"/>
    <s v="N"/>
  </r>
  <r>
    <x v="93"/>
    <x v="93"/>
    <s v="CAGCV"/>
    <s v="VENKATARAMANA JOGAVAJJALA"/>
    <s v="BKLSW006"/>
    <x v="0"/>
    <n v="0"/>
    <n v="6"/>
    <n v="9"/>
    <n v="9"/>
    <n v="9"/>
    <n v="9"/>
    <n v="9"/>
    <n v="51"/>
    <s v="N"/>
  </r>
  <r>
    <x v="93"/>
    <x v="93"/>
    <s v="CAGCV"/>
    <s v="VENKATARAMANA JOGAVAJJALA"/>
    <s v="BKLSW006"/>
    <x v="0"/>
    <n v="0"/>
    <n v="6"/>
    <n v="11"/>
    <n v="9"/>
    <n v="9"/>
    <n v="9"/>
    <n v="9"/>
    <n v="53"/>
    <s v="N"/>
  </r>
  <r>
    <x v="93"/>
    <x v="93"/>
    <s v="CAGCV"/>
    <s v="VENKATARAMANA JOGAVAJJALA"/>
    <s v="BKLSW006"/>
    <x v="0"/>
    <n v="0"/>
    <n v="-6"/>
    <n v="-9"/>
    <n v="-9"/>
    <n v="-9"/>
    <n v="-9"/>
    <n v="-9"/>
    <n v="-51"/>
    <s v="N"/>
  </r>
  <r>
    <x v="94"/>
    <x v="94"/>
    <s v="CAGCV"/>
    <s v="PRATHAP KUMAR MULAKKAYALA"/>
    <s v="BKLSW006"/>
    <x v="0"/>
    <n v="0"/>
    <n v="0"/>
    <n v="8"/>
    <n v="8"/>
    <n v="8"/>
    <n v="8"/>
    <n v="8"/>
    <n v="40"/>
    <s v="N"/>
  </r>
  <r>
    <x v="95"/>
    <x v="95"/>
    <s v="CAGCV"/>
    <s v="AVINASH RANGARI"/>
    <s v="BKLSW006"/>
    <x v="0"/>
    <n v="0"/>
    <n v="0"/>
    <n v="9"/>
    <n v="9"/>
    <n v="9"/>
    <n v="9"/>
    <n v="9"/>
    <n v="45"/>
    <s v="N"/>
  </r>
  <r>
    <x v="96"/>
    <x v="96"/>
    <s v="CAGCV"/>
    <s v="ANJANI NAGA SRIVALLI BATC"/>
    <s v="BKLSW006"/>
    <x v="0"/>
    <n v="0"/>
    <n v="0"/>
    <n v="9"/>
    <n v="9"/>
    <n v="9"/>
    <n v="9"/>
    <n v="9"/>
    <n v="45"/>
    <s v="2"/>
  </r>
  <r>
    <x v="97"/>
    <x v="97"/>
    <s v="CAGCV"/>
    <s v="BASEEM SAYYED"/>
    <s v="BKLSW006"/>
    <x v="0"/>
    <n v="0"/>
    <n v="0"/>
    <n v="9"/>
    <n v="9"/>
    <n v="9"/>
    <n v="9"/>
    <n v="9"/>
    <n v="45"/>
    <s v="N"/>
  </r>
  <r>
    <x v="97"/>
    <x v="97"/>
    <s v="CAGCV"/>
    <s v="BASEEM SAYYED"/>
    <s v="BKLSW006"/>
    <x v="0"/>
    <n v="0"/>
    <n v="0"/>
    <n v="9"/>
    <n v="9"/>
    <n v="10"/>
    <n v="10"/>
    <n v="10"/>
    <n v="48"/>
    <s v="N"/>
  </r>
  <r>
    <x v="97"/>
    <x v="97"/>
    <s v="CAGCV"/>
    <s v="BASEEM SAYYED"/>
    <s v="BKLSW006"/>
    <x v="0"/>
    <n v="0"/>
    <n v="0"/>
    <n v="-9"/>
    <n v="-9"/>
    <n v="-9"/>
    <n v="-9"/>
    <n v="-9"/>
    <n v="-45"/>
    <s v="N"/>
  </r>
  <r>
    <x v="98"/>
    <x v="98"/>
    <s v="CAGCV"/>
    <s v="RAJESH RANGANATHAN"/>
    <s v="BKLSW006"/>
    <x v="0"/>
    <n v="0"/>
    <n v="0"/>
    <n v="8"/>
    <n v="8"/>
    <n v="8"/>
    <n v="8"/>
    <n v="8"/>
    <n v="40"/>
    <s v="3"/>
  </r>
  <r>
    <x v="98"/>
    <x v="98"/>
    <s v="CAGCV"/>
    <s v="RAJESH RANGANATHAN"/>
    <s v="BKLSW006"/>
    <x v="0"/>
    <n v="0"/>
    <n v="0"/>
    <n v="8"/>
    <n v="8"/>
    <n v="0"/>
    <n v="8"/>
    <n v="8"/>
    <n v="32"/>
    <s v="3"/>
  </r>
  <r>
    <x v="98"/>
    <x v="98"/>
    <s v="CAGCV"/>
    <s v="RAJESH RANGANATHAN"/>
    <s v="BKLSW006"/>
    <x v="0"/>
    <n v="0"/>
    <n v="0"/>
    <n v="-8"/>
    <n v="-8"/>
    <n v="-8"/>
    <n v="-8"/>
    <n v="-8"/>
    <n v="-40"/>
    <s v="3"/>
  </r>
  <r>
    <x v="99"/>
    <x v="99"/>
    <s v="CAGCV"/>
    <s v="MILIND BHOR"/>
    <s v="BKLSW006"/>
    <x v="0"/>
    <n v="0"/>
    <n v="0"/>
    <n v="8"/>
    <n v="8"/>
    <n v="8"/>
    <n v="8"/>
    <n v="8"/>
    <n v="40"/>
    <s v="N"/>
  </r>
  <r>
    <x v="100"/>
    <x v="100"/>
    <s v="CAGCV"/>
    <s v="SRUTHI K"/>
    <s v="BKLSW006"/>
    <x v="0"/>
    <n v="0"/>
    <n v="0"/>
    <n v="10"/>
    <n v="10"/>
    <n v="10"/>
    <n v="10"/>
    <n v="10"/>
    <n v="50"/>
    <s v="2"/>
  </r>
  <r>
    <x v="101"/>
    <x v="101"/>
    <s v="CAGCV"/>
    <s v="SANJIV VERMA"/>
    <s v="BKLSW006"/>
    <x v="0"/>
    <n v="0"/>
    <n v="0"/>
    <n v="10"/>
    <n v="10"/>
    <n v="10"/>
    <n v="10"/>
    <n v="10"/>
    <n v="50"/>
    <s v="N"/>
  </r>
  <r>
    <x v="102"/>
    <x v="102"/>
    <s v="CAGCV"/>
    <s v="JANANI V"/>
    <s v="BKLSW006"/>
    <x v="0"/>
    <n v="0"/>
    <n v="0"/>
    <n v="9"/>
    <n v="9"/>
    <n v="9"/>
    <n v="9"/>
    <n v="9"/>
    <n v="45"/>
    <s v="N"/>
  </r>
  <r>
    <x v="103"/>
    <x v="103"/>
    <s v="CAGCV"/>
    <s v="KAVYA KODE"/>
    <s v="BKLSW006"/>
    <x v="0"/>
    <n v="0"/>
    <n v="0"/>
    <n v="8"/>
    <n v="8"/>
    <n v="8"/>
    <n v="8"/>
    <n v="8"/>
    <n v="40"/>
    <s v="2"/>
  </r>
  <r>
    <x v="104"/>
    <x v="104"/>
    <s v="CAGCV"/>
    <s v="NASIR JAWED"/>
    <s v="BKCOGAST"/>
    <x v="0"/>
    <n v="0"/>
    <n v="0"/>
    <n v="8"/>
    <n v="8"/>
    <n v="8"/>
    <n v="8"/>
    <n v="8"/>
    <n v="40"/>
    <s v="N"/>
  </r>
  <r>
    <x v="105"/>
    <x v="105"/>
    <s v="CAGCV"/>
    <s v="SANKARA RAO RAJAMANDRI"/>
    <s v="BKLSW006"/>
    <x v="0"/>
    <n v="0"/>
    <n v="0"/>
    <n v="9"/>
    <n v="9"/>
    <n v="0"/>
    <n v="0"/>
    <n v="0"/>
    <n v="18"/>
    <s v="3"/>
  </r>
  <r>
    <x v="105"/>
    <x v="105"/>
    <s v="CAGCV"/>
    <s v="SANKARA RAO RAJAMANDRI"/>
    <s v="BKLSW006"/>
    <x v="0"/>
    <n v="0"/>
    <n v="0"/>
    <n v="0"/>
    <n v="0"/>
    <n v="9"/>
    <n v="9"/>
    <n v="9"/>
    <n v="27"/>
    <s v="2"/>
  </r>
  <r>
    <x v="106"/>
    <x v="106"/>
    <s v="CAGCV"/>
    <s v="CHANDRA SEKHAR REDDY NARA"/>
    <s v="BKLSW006"/>
    <x v="0"/>
    <n v="9"/>
    <n v="0"/>
    <n v="0"/>
    <n v="0"/>
    <n v="0"/>
    <n v="0"/>
    <n v="0"/>
    <n v="9"/>
    <s v="1"/>
  </r>
  <r>
    <x v="106"/>
    <x v="106"/>
    <s v="CAGCV"/>
    <s v="CHANDRA SEKHAR REDDY NARA"/>
    <s v="BKLSW006"/>
    <x v="0"/>
    <n v="0"/>
    <n v="0"/>
    <n v="0"/>
    <n v="8"/>
    <n v="8"/>
    <n v="9"/>
    <n v="8"/>
    <n v="33"/>
    <s v="N"/>
  </r>
  <r>
    <x v="107"/>
    <x v="107"/>
    <s v="CAGCV"/>
    <s v="ABHISHEK GOVINDARAJULU"/>
    <s v="BKLSW006"/>
    <x v="0"/>
    <n v="0"/>
    <n v="0"/>
    <n v="9"/>
    <n v="9"/>
    <n v="9"/>
    <n v="9"/>
    <n v="9"/>
    <n v="45"/>
    <s v="N"/>
  </r>
  <r>
    <x v="108"/>
    <x v="108"/>
    <s v="CAGCV"/>
    <s v="ASHWINI HINGE"/>
    <s v="BKLSW006"/>
    <x v="0"/>
    <n v="2"/>
    <n v="4"/>
    <n v="10"/>
    <n v="15"/>
    <n v="10"/>
    <n v="10"/>
    <n v="10"/>
    <n v="61"/>
    <s v="N"/>
  </r>
  <r>
    <x v="109"/>
    <x v="109"/>
    <s v="CAGCV"/>
    <s v="SWETA PANDEY"/>
    <s v="BKLSW006"/>
    <x v="0"/>
    <n v="0"/>
    <n v="0"/>
    <n v="8"/>
    <n v="8"/>
    <n v="8"/>
    <n v="8"/>
    <n v="8"/>
    <n v="40"/>
    <s v="N"/>
  </r>
  <r>
    <x v="110"/>
    <x v="110"/>
    <s v="CAGCV"/>
    <s v="AMAL NAG"/>
    <s v="BKLSW006"/>
    <x v="0"/>
    <n v="0"/>
    <n v="0"/>
    <n v="10"/>
    <n v="10"/>
    <n v="10"/>
    <n v="10"/>
    <n v="10"/>
    <n v="50"/>
    <s v="N"/>
  </r>
  <r>
    <x v="110"/>
    <x v="110"/>
    <s v="CAGCV"/>
    <s v="AMAL NAG"/>
    <s v="BKLSW006"/>
    <x v="0"/>
    <n v="0"/>
    <n v="0"/>
    <n v="10"/>
    <n v="10"/>
    <n v="0"/>
    <n v="10"/>
    <n v="10"/>
    <n v="40"/>
    <s v="N"/>
  </r>
  <r>
    <x v="110"/>
    <x v="110"/>
    <s v="CAGCV"/>
    <s v="AMAL NAG"/>
    <s v="BKLSW006"/>
    <x v="0"/>
    <n v="0"/>
    <n v="0"/>
    <n v="-10"/>
    <n v="-10"/>
    <n v="-10"/>
    <n v="-10"/>
    <n v="-10"/>
    <n v="-50"/>
    <s v="N"/>
  </r>
  <r>
    <x v="111"/>
    <x v="111"/>
    <s v="CAGCV"/>
    <s v="SANGEETHA KRISHNAMURTHI"/>
    <s v="BKLSW006"/>
    <x v="0"/>
    <n v="16"/>
    <n v="16"/>
    <n v="8"/>
    <n v="8"/>
    <n v="8"/>
    <n v="8"/>
    <n v="8"/>
    <n v="72"/>
    <s v="N"/>
  </r>
  <r>
    <x v="111"/>
    <x v="111"/>
    <s v="CAGCV"/>
    <s v="SANGEETHA KRISHNAMURTHI"/>
    <s v="BKLSW006"/>
    <x v="0"/>
    <n v="0"/>
    <n v="0"/>
    <n v="9"/>
    <n v="9"/>
    <n v="9"/>
    <n v="9"/>
    <n v="9"/>
    <n v="45"/>
    <s v="N"/>
  </r>
  <r>
    <x v="111"/>
    <x v="111"/>
    <s v="CAGCV"/>
    <s v="SANGEETHA KRISHNAMURTHI"/>
    <s v="BKLSW006"/>
    <x v="0"/>
    <n v="-16"/>
    <n v="-16"/>
    <n v="-8"/>
    <n v="-8"/>
    <n v="-8"/>
    <n v="-8"/>
    <n v="-8"/>
    <n v="-72"/>
    <s v="N"/>
  </r>
  <r>
    <x v="112"/>
    <x v="112"/>
    <s v="CAGCV"/>
    <s v="FERREIRA_PRESTES"/>
    <s v="AMS2LSW6"/>
    <x v="0"/>
    <n v="0"/>
    <n v="0"/>
    <n v="8"/>
    <n v="8"/>
    <n v="8"/>
    <n v="8"/>
    <n v="8"/>
    <n v="40"/>
    <s v="N"/>
  </r>
  <r>
    <x v="113"/>
    <x v="113"/>
    <s v="CAGCV"/>
    <s v="SOWMYA RATHNAKAR"/>
    <s v="BKLSW006"/>
    <x v="0"/>
    <n v="8"/>
    <n v="0"/>
    <n v="9"/>
    <n v="9"/>
    <n v="9"/>
    <n v="9"/>
    <n v="9"/>
    <n v="53"/>
    <s v="N"/>
  </r>
  <r>
    <x v="114"/>
    <x v="114"/>
    <s v="CAGCV"/>
    <s v="AAKANKSHA CHOUDHARY"/>
    <s v="BKLSW006"/>
    <x v="0"/>
    <n v="0"/>
    <n v="0"/>
    <n v="9"/>
    <n v="9"/>
    <n v="9"/>
    <n v="9"/>
    <n v="9"/>
    <n v="45"/>
    <s v="2"/>
  </r>
  <r>
    <x v="115"/>
    <x v="115"/>
    <s v="CAGCV"/>
    <s v="ROBERT R"/>
    <s v="BKLSW006"/>
    <x v="0"/>
    <n v="0"/>
    <n v="0"/>
    <n v="8"/>
    <n v="8"/>
    <n v="8"/>
    <n v="8"/>
    <n v="8"/>
    <n v="40"/>
    <s v="1"/>
  </r>
  <r>
    <x v="116"/>
    <x v="116"/>
    <s v="CAGCV"/>
    <s v="DE_ALMEIDA_SILVA_CRESTE"/>
    <s v="AMS2LSW6"/>
    <x v="0"/>
    <n v="0"/>
    <n v="0"/>
    <n v="9"/>
    <n v="8.5"/>
    <n v="8"/>
    <n v="8.5"/>
    <n v="8"/>
    <n v="42"/>
    <s v="N"/>
  </r>
  <r>
    <x v="116"/>
    <x v="116"/>
    <s v="CAGCV"/>
    <s v="DE_ALMEIDA_SILVA_CRESTE"/>
    <s v="AMS2LSW6"/>
    <x v="0"/>
    <n v="0"/>
    <n v="8"/>
    <n v="0"/>
    <n v="0"/>
    <n v="0"/>
    <n v="0"/>
    <n v="0"/>
    <n v="8"/>
    <s v="Y"/>
  </r>
  <r>
    <x v="117"/>
    <x v="117"/>
    <s v="CAGCV"/>
    <s v="VEENA KUNDER"/>
    <s v="BKLSW006"/>
    <x v="0"/>
    <n v="0"/>
    <n v="0"/>
    <n v="9"/>
    <n v="9"/>
    <n v="9"/>
    <n v="9"/>
    <n v="9"/>
    <n v="45"/>
    <s v="2"/>
  </r>
  <r>
    <x v="118"/>
    <x v="118"/>
    <s v="CAGCV"/>
    <s v="ANAND SUGUMARAN"/>
    <s v="BKLSW006"/>
    <x v="0"/>
    <n v="0"/>
    <n v="9"/>
    <n v="9"/>
    <n v="9"/>
    <n v="9"/>
    <n v="9"/>
    <n v="9"/>
    <n v="54"/>
    <s v="N"/>
  </r>
  <r>
    <x v="119"/>
    <x v="119"/>
    <s v="CAGCV"/>
    <s v="KALAVALA LIKITHA"/>
    <s v="BKLSW006"/>
    <x v="0"/>
    <n v="0"/>
    <n v="0"/>
    <n v="8"/>
    <n v="8"/>
    <n v="9"/>
    <n v="8"/>
    <n v="9"/>
    <n v="42"/>
    <s v="N"/>
  </r>
  <r>
    <x v="120"/>
    <x v="120"/>
    <s v="CAGCV"/>
    <s v="SHILPI AGRAWAL"/>
    <s v="BKLSW006"/>
    <x v="0"/>
    <n v="0"/>
    <n v="0"/>
    <n v="9"/>
    <n v="9"/>
    <n v="9"/>
    <n v="9"/>
    <n v="9"/>
    <n v="45"/>
    <s v="N"/>
  </r>
  <r>
    <x v="121"/>
    <x v="121"/>
    <s v="CAGCV"/>
    <s v="HARI PAPAGUPPAM"/>
    <s v="BKLSW006"/>
    <x v="0"/>
    <n v="0"/>
    <n v="0"/>
    <n v="8"/>
    <n v="8"/>
    <n v="8"/>
    <n v="8"/>
    <n v="8"/>
    <n v="40"/>
    <s v="2"/>
  </r>
  <r>
    <x v="122"/>
    <x v="122"/>
    <s v="CAGCV"/>
    <s v="NISHA PANDEY"/>
    <s v="BKLSW006"/>
    <x v="0"/>
    <n v="0"/>
    <n v="0"/>
    <n v="9"/>
    <n v="9"/>
    <n v="9"/>
    <n v="9"/>
    <n v="9"/>
    <n v="45"/>
    <s v="N"/>
  </r>
  <r>
    <x v="123"/>
    <x v="123"/>
    <s v="CAGCV"/>
    <s v="ROCHA_MIRANDA_BASTOS"/>
    <s v="AMS2LSW6"/>
    <x v="0"/>
    <n v="0"/>
    <n v="0"/>
    <n v="8"/>
    <n v="8"/>
    <n v="8"/>
    <n v="8"/>
    <n v="8"/>
    <n v="40"/>
    <s v="N"/>
  </r>
  <r>
    <x v="124"/>
    <x v="124"/>
    <s v="CAGCV"/>
    <s v="ANIK GUPTA"/>
    <s v="BKCOGAST"/>
    <x v="0"/>
    <n v="0"/>
    <n v="0"/>
    <n v="8"/>
    <n v="8"/>
    <n v="8"/>
    <n v="8"/>
    <n v="8"/>
    <n v="40"/>
    <s v="N"/>
  </r>
  <r>
    <x v="125"/>
    <x v="125"/>
    <s v="CAGCV"/>
    <s v="DISHARI BANDYOPADHYAY"/>
    <s v="BKLSW006"/>
    <x v="0"/>
    <n v="0"/>
    <n v="0"/>
    <n v="12"/>
    <n v="8"/>
    <n v="8"/>
    <n v="8"/>
    <n v="8"/>
    <n v="44"/>
    <s v="N"/>
  </r>
  <r>
    <x v="125"/>
    <x v="125"/>
    <s v="CAGCV"/>
    <s v="DISHARI BANDYOPADHYAY"/>
    <s v="BKLSW006"/>
    <x v="0"/>
    <n v="0"/>
    <n v="0"/>
    <n v="0"/>
    <n v="8"/>
    <n v="8"/>
    <n v="8"/>
    <n v="8"/>
    <n v="32"/>
    <s v="N"/>
  </r>
  <r>
    <x v="125"/>
    <x v="125"/>
    <s v="CAGCV"/>
    <s v="DISHARI BANDYOPADHYAY"/>
    <s v="BKLSW006"/>
    <x v="0"/>
    <n v="0"/>
    <n v="0"/>
    <n v="12"/>
    <n v="0"/>
    <n v="0"/>
    <n v="0"/>
    <n v="0"/>
    <n v="12"/>
    <s v="3"/>
  </r>
  <r>
    <x v="125"/>
    <x v="125"/>
    <s v="CAGCV"/>
    <s v="DISHARI BANDYOPADHYAY"/>
    <s v="BKLSW006"/>
    <x v="0"/>
    <n v="0"/>
    <n v="0"/>
    <n v="-12"/>
    <n v="-8"/>
    <n v="-8"/>
    <n v="-8"/>
    <n v="-8"/>
    <n v="-44"/>
    <s v="N"/>
  </r>
  <r>
    <x v="126"/>
    <x v="126"/>
    <s v="CAGCV"/>
    <s v="RAJESWARI BENDALAM"/>
    <s v="BKLSW006"/>
    <x v="0"/>
    <n v="0"/>
    <n v="0"/>
    <n v="9"/>
    <n v="9"/>
    <n v="9"/>
    <n v="9"/>
    <n v="9"/>
    <n v="45"/>
    <s v="2"/>
  </r>
  <r>
    <x v="127"/>
    <x v="127"/>
    <s v="CAGCV"/>
    <s v="ASHOK PEDAVALLI"/>
    <s v="BKLSW006"/>
    <x v="0"/>
    <n v="0"/>
    <n v="0"/>
    <n v="8"/>
    <n v="8"/>
    <n v="8"/>
    <n v="8"/>
    <n v="8"/>
    <n v="40"/>
    <s v="3"/>
  </r>
  <r>
    <x v="128"/>
    <x v="128"/>
    <s v="CAGCV"/>
    <s v="ARJUN BABU"/>
    <s v="BKLSW006"/>
    <x v="0"/>
    <n v="9"/>
    <n v="0"/>
    <n v="9"/>
    <n v="9"/>
    <n v="9"/>
    <n v="9"/>
    <n v="9"/>
    <n v="54"/>
    <s v="N"/>
  </r>
  <r>
    <x v="129"/>
    <x v="129"/>
    <s v="CAGCV"/>
    <s v="SARAVANAKUMAR RAMARAJ"/>
    <s v="BKLSW006"/>
    <x v="0"/>
    <n v="0"/>
    <n v="0"/>
    <n v="8"/>
    <n v="8"/>
    <n v="8"/>
    <n v="8"/>
    <n v="8"/>
    <n v="40"/>
    <s v="N"/>
  </r>
  <r>
    <x v="130"/>
    <x v="130"/>
    <s v="CAGCV"/>
    <s v="PEREIRA_DA_CRUZ"/>
    <s v="AMS2LSW6"/>
    <x v="0"/>
    <n v="0"/>
    <n v="0"/>
    <n v="8"/>
    <n v="8"/>
    <n v="8"/>
    <n v="8"/>
    <n v="8"/>
    <n v="40"/>
    <s v="N"/>
  </r>
  <r>
    <x v="130"/>
    <x v="130"/>
    <s v="CAGCV"/>
    <s v="PEREIRA_DA_CRUZ"/>
    <s v="AMS2LSW6"/>
    <x v="0"/>
    <n v="0"/>
    <n v="0"/>
    <n v="8"/>
    <n v="9"/>
    <n v="9"/>
    <n v="10"/>
    <n v="8"/>
    <n v="44"/>
    <s v="N"/>
  </r>
  <r>
    <x v="130"/>
    <x v="130"/>
    <s v="CAGCV"/>
    <s v="PEREIRA_DA_CRUZ"/>
    <s v="AMS2LSW6"/>
    <x v="0"/>
    <n v="0"/>
    <n v="0"/>
    <n v="-8"/>
    <n v="-8"/>
    <n v="-8"/>
    <n v="-8"/>
    <n v="-8"/>
    <n v="-40"/>
    <s v="N"/>
  </r>
  <r>
    <x v="131"/>
    <x v="131"/>
    <s v="CAGCV"/>
    <s v="VATSALYA MALLA"/>
    <s v="BKLSW006"/>
    <x v="0"/>
    <n v="0"/>
    <n v="0"/>
    <n v="8"/>
    <n v="0"/>
    <n v="8"/>
    <n v="8"/>
    <n v="8"/>
    <n v="32"/>
    <s v="N"/>
  </r>
  <r>
    <x v="131"/>
    <x v="131"/>
    <s v="CAGCV"/>
    <s v="VATSALYA MALLA"/>
    <s v="BKLSW006"/>
    <x v="0"/>
    <n v="0"/>
    <n v="0"/>
    <n v="11"/>
    <n v="0"/>
    <n v="11"/>
    <n v="10"/>
    <n v="10"/>
    <n v="42"/>
    <s v="N"/>
  </r>
  <r>
    <x v="131"/>
    <x v="131"/>
    <s v="CAGCV"/>
    <s v="VATSALYA MALLA"/>
    <s v="BKLSW006"/>
    <x v="0"/>
    <n v="0"/>
    <n v="0"/>
    <n v="-8"/>
    <n v="0"/>
    <n v="-8"/>
    <n v="-8"/>
    <n v="-8"/>
    <n v="-32"/>
    <s v="N"/>
  </r>
  <r>
    <x v="132"/>
    <x v="132"/>
    <s v="CAGCV"/>
    <s v="BHAVANA MEHTA"/>
    <s v="BKLSW006"/>
    <x v="0"/>
    <n v="0"/>
    <n v="0"/>
    <n v="9"/>
    <n v="8"/>
    <n v="9"/>
    <n v="8"/>
    <n v="8"/>
    <n v="42"/>
    <s v="N"/>
  </r>
  <r>
    <x v="133"/>
    <x v="133"/>
    <s v="CAGCV"/>
    <s v="COUTINHO_MEDEIROS"/>
    <s v="AMS2LSW6"/>
    <x v="0"/>
    <n v="0"/>
    <n v="0"/>
    <n v="8"/>
    <n v="8"/>
    <n v="8"/>
    <n v="8"/>
    <n v="8"/>
    <n v="40"/>
    <s v="N"/>
  </r>
  <r>
    <x v="134"/>
    <x v="134"/>
    <s v="CAGCV"/>
    <s v="AJEESH JOSE"/>
    <s v="BKLSW006"/>
    <x v="0"/>
    <n v="0"/>
    <n v="0"/>
    <n v="9"/>
    <n v="9"/>
    <n v="9"/>
    <n v="9"/>
    <n v="9"/>
    <n v="45"/>
    <s v="N"/>
  </r>
  <r>
    <x v="135"/>
    <x v="135"/>
    <s v="CAGCV"/>
    <s v="KUSHAL KOTHARI"/>
    <s v="BKLSW006"/>
    <x v="0"/>
    <n v="0"/>
    <n v="0"/>
    <n v="9"/>
    <n v="9"/>
    <n v="9"/>
    <n v="9"/>
    <n v="9"/>
    <n v="45"/>
    <s v="N"/>
  </r>
  <r>
    <x v="135"/>
    <x v="135"/>
    <s v="CAGCV"/>
    <s v="KUSHAL KOTHARI"/>
    <s v="BKLSW006"/>
    <x v="0"/>
    <n v="0"/>
    <n v="0"/>
    <n v="10"/>
    <n v="10"/>
    <n v="10"/>
    <n v="10"/>
    <n v="10"/>
    <n v="50"/>
    <s v="N"/>
  </r>
  <r>
    <x v="135"/>
    <x v="135"/>
    <s v="CAGCV"/>
    <s v="KUSHAL KOTHARI"/>
    <s v="BKLSW006"/>
    <x v="0"/>
    <n v="0"/>
    <n v="0"/>
    <n v="-9"/>
    <n v="-9"/>
    <n v="-9"/>
    <n v="-9"/>
    <n v="-9"/>
    <n v="-45"/>
    <s v="N"/>
  </r>
  <r>
    <x v="136"/>
    <x v="136"/>
    <s v="CAGCV"/>
    <s v="SARANG JOSHIRAO"/>
    <s v="BKLSW006"/>
    <x v="0"/>
    <n v="0"/>
    <n v="0"/>
    <n v="8"/>
    <n v="8"/>
    <n v="8"/>
    <n v="8"/>
    <n v="8"/>
    <n v="40"/>
    <s v="N"/>
  </r>
  <r>
    <x v="137"/>
    <x v="137"/>
    <s v="CAGCV"/>
    <s v="ASHOK KUMAR VENNAMALLA"/>
    <s v="BKLSW006"/>
    <x v="0"/>
    <n v="0"/>
    <n v="0"/>
    <n v="8"/>
    <n v="8"/>
    <n v="8"/>
    <n v="8"/>
    <n v="8"/>
    <n v="40"/>
    <s v="N"/>
  </r>
  <r>
    <x v="138"/>
    <x v="138"/>
    <s v="CAGCV"/>
    <s v="NOZU_SHIOTA"/>
    <s v="AMS2LSW6"/>
    <x v="0"/>
    <n v="0"/>
    <n v="0"/>
    <n v="8"/>
    <n v="8"/>
    <n v="8"/>
    <n v="8"/>
    <n v="8"/>
    <n v="40"/>
    <s v="N"/>
  </r>
  <r>
    <x v="139"/>
    <x v="139"/>
    <s v="CAGCV"/>
    <s v="AMRUTA DOSHI"/>
    <s v="BKLSW006"/>
    <x v="0"/>
    <n v="0"/>
    <n v="0"/>
    <n v="9"/>
    <n v="9"/>
    <n v="9"/>
    <n v="9"/>
    <n v="9"/>
    <n v="45"/>
    <s v="N"/>
  </r>
  <r>
    <x v="140"/>
    <x v="140"/>
    <s v="CAGCV"/>
    <s v="LEMES_DE_SOUZA"/>
    <s v="AMS2LSW6"/>
    <x v="0"/>
    <n v="0"/>
    <n v="0"/>
    <n v="8"/>
    <n v="8"/>
    <n v="8"/>
    <n v="8"/>
    <n v="8"/>
    <n v="40"/>
    <s v="N"/>
  </r>
  <r>
    <x v="141"/>
    <x v="141"/>
    <s v="CAGCV"/>
    <s v="SRIVIDYA GUPTA"/>
    <s v="BKLSW006"/>
    <x v="0"/>
    <n v="0"/>
    <n v="0"/>
    <n v="9"/>
    <n v="9"/>
    <n v="9"/>
    <n v="9"/>
    <n v="9"/>
    <n v="45"/>
    <s v="N"/>
  </r>
  <r>
    <x v="142"/>
    <x v="142"/>
    <s v="CAGCV"/>
    <s v="GAYATHRI S"/>
    <s v="BKLSW006"/>
    <x v="0"/>
    <n v="0"/>
    <n v="0"/>
    <n v="9"/>
    <n v="9"/>
    <n v="9"/>
    <n v="9"/>
    <n v="9"/>
    <n v="45"/>
    <s v="N"/>
  </r>
  <r>
    <x v="142"/>
    <x v="142"/>
    <s v="CAGCV"/>
    <s v="GAYATHRI S"/>
    <s v="BKLSW006"/>
    <x v="0"/>
    <n v="0"/>
    <n v="8"/>
    <n v="0"/>
    <n v="0"/>
    <n v="0"/>
    <n v="0"/>
    <n v="0"/>
    <n v="8"/>
    <s v="2"/>
  </r>
  <r>
    <x v="143"/>
    <x v="143"/>
    <s v="CAGCV"/>
    <s v="THOTA VINITHA"/>
    <s v="BKLSW006"/>
    <x v="0"/>
    <n v="0"/>
    <n v="0"/>
    <n v="8"/>
    <n v="8"/>
    <n v="8"/>
    <n v="8"/>
    <n v="8"/>
    <n v="40"/>
    <s v="N"/>
  </r>
  <r>
    <x v="144"/>
    <x v="144"/>
    <s v="CAGCV"/>
    <s v="KRITI SHRIDHAR"/>
    <s v="BKLSW006"/>
    <x v="0"/>
    <n v="0"/>
    <n v="0"/>
    <n v="9"/>
    <n v="9"/>
    <n v="9"/>
    <n v="9"/>
    <n v="9"/>
    <n v="45"/>
    <s v="2"/>
  </r>
  <r>
    <x v="145"/>
    <x v="145"/>
    <s v="CAGCV"/>
    <s v="KARTHICK NS"/>
    <s v="BKLSW006"/>
    <x v="0"/>
    <n v="0"/>
    <n v="0"/>
    <n v="9"/>
    <n v="9"/>
    <n v="9"/>
    <n v="9"/>
    <n v="9"/>
    <n v="45"/>
    <s v="N"/>
  </r>
  <r>
    <x v="146"/>
    <x v="146"/>
    <s v="CAGCV"/>
    <s v="RADHA DALUVAI"/>
    <s v="BKLSW006"/>
    <x v="0"/>
    <n v="0"/>
    <n v="0"/>
    <n v="10"/>
    <n v="10"/>
    <n v="10"/>
    <n v="10"/>
    <n v="10"/>
    <n v="50"/>
    <s v="3"/>
  </r>
  <r>
    <x v="147"/>
    <x v="147"/>
    <s v="CAGCV"/>
    <s v="SAI SRAVYA BALABHADRUNI"/>
    <s v="BKLSW006"/>
    <x v="0"/>
    <n v="0"/>
    <n v="0"/>
    <n v="9"/>
    <n v="10"/>
    <n v="10"/>
    <n v="9"/>
    <n v="9"/>
    <n v="47"/>
    <s v="N"/>
  </r>
  <r>
    <x v="147"/>
    <x v="147"/>
    <s v="CAGCV"/>
    <s v="SAI SRAVYA BALABHADRUNI"/>
    <s v="BKLSW006"/>
    <x v="0"/>
    <n v="0"/>
    <n v="0"/>
    <n v="9"/>
    <n v="10"/>
    <n v="10"/>
    <n v="0"/>
    <n v="0"/>
    <n v="29"/>
    <s v="N"/>
  </r>
  <r>
    <x v="147"/>
    <x v="147"/>
    <s v="CAGCV"/>
    <s v="SAI SRAVYA BALABHADRUNI"/>
    <s v="BKLSW006"/>
    <x v="0"/>
    <n v="0"/>
    <n v="0"/>
    <n v="0"/>
    <n v="0"/>
    <n v="0"/>
    <n v="9"/>
    <n v="9"/>
    <n v="18"/>
    <s v="1"/>
  </r>
  <r>
    <x v="147"/>
    <x v="147"/>
    <s v="CAGCV"/>
    <s v="SAI SRAVYA BALABHADRUNI"/>
    <s v="BKLSW006"/>
    <x v="0"/>
    <n v="0"/>
    <n v="0"/>
    <n v="-9"/>
    <n v="-10"/>
    <n v="-10"/>
    <n v="-9"/>
    <n v="-9"/>
    <n v="-47"/>
    <s v="N"/>
  </r>
  <r>
    <x v="148"/>
    <x v="148"/>
    <s v="CAGCV"/>
    <s v="BALAKRISHNA KALAM"/>
    <s v="BKLSW006"/>
    <x v="0"/>
    <n v="0"/>
    <n v="0"/>
    <n v="8"/>
    <n v="8"/>
    <n v="8"/>
    <n v="8"/>
    <n v="8"/>
    <n v="40"/>
    <s v="N"/>
  </r>
  <r>
    <x v="149"/>
    <x v="149"/>
    <s v="CAGCV"/>
    <s v="RAVIKUMAR KANDASAMY"/>
    <s v="BKLSW006"/>
    <x v="0"/>
    <n v="0"/>
    <n v="0"/>
    <n v="0"/>
    <n v="9"/>
    <n v="9"/>
    <n v="9"/>
    <n v="9"/>
    <n v="36"/>
    <s v="2"/>
  </r>
  <r>
    <x v="149"/>
    <x v="149"/>
    <s v="CAGCV"/>
    <s v="RAVIKUMAR KANDASAMY"/>
    <s v="BKLSW006"/>
    <x v="0"/>
    <n v="0"/>
    <n v="0"/>
    <n v="9"/>
    <n v="0"/>
    <n v="0"/>
    <n v="0"/>
    <n v="0"/>
    <n v="9"/>
    <s v="3"/>
  </r>
  <r>
    <x v="150"/>
    <x v="150"/>
    <s v="CAGCV"/>
    <s v="SUPRIYA BANDA"/>
    <s v="BKLSW006"/>
    <x v="0"/>
    <n v="0"/>
    <n v="0"/>
    <n v="9"/>
    <n v="9"/>
    <n v="9"/>
    <n v="9"/>
    <n v="9"/>
    <n v="45"/>
    <s v="N"/>
  </r>
  <r>
    <x v="151"/>
    <x v="151"/>
    <s v="CAGCV"/>
    <s v="TEJASWINI M"/>
    <s v="BKLSW006"/>
    <x v="0"/>
    <n v="0"/>
    <n v="0"/>
    <n v="9"/>
    <n v="9"/>
    <n v="9"/>
    <n v="9"/>
    <n v="9"/>
    <n v="45"/>
    <s v="N"/>
  </r>
  <r>
    <x v="152"/>
    <x v="152"/>
    <s v="CAGCV"/>
    <s v="SAGARIKA ACHANTA"/>
    <s v="BKLSW006"/>
    <x v="0"/>
    <n v="0"/>
    <n v="0"/>
    <n v="8"/>
    <n v="8"/>
    <n v="8"/>
    <n v="8"/>
    <n v="8"/>
    <n v="40"/>
    <s v="2"/>
  </r>
  <r>
    <x v="153"/>
    <x v="153"/>
    <s v="CAGCV"/>
    <s v="BALAKRISHNAN SUBRAMANIAN"/>
    <s v="BKLSW006"/>
    <x v="0"/>
    <n v="0"/>
    <n v="0"/>
    <n v="8"/>
    <n v="8"/>
    <n v="8"/>
    <n v="8"/>
    <n v="8"/>
    <n v="40"/>
    <s v="N"/>
  </r>
  <r>
    <x v="154"/>
    <x v="154"/>
    <s v="CAGCV"/>
    <s v="LAKSHMI RADHAKRISHNAKAIMA"/>
    <s v="BKLSW006"/>
    <x v="0"/>
    <n v="0"/>
    <n v="0"/>
    <n v="9"/>
    <n v="9"/>
    <n v="9"/>
    <n v="9"/>
    <n v="0"/>
    <n v="36"/>
    <s v="N"/>
  </r>
  <r>
    <x v="155"/>
    <x v="155"/>
    <s v="CAGCV"/>
    <s v="RINKU MOHANAN"/>
    <s v="BKLSW006"/>
    <x v="0"/>
    <n v="0"/>
    <n v="0"/>
    <n v="9"/>
    <n v="9"/>
    <n v="9"/>
    <n v="9"/>
    <n v="9"/>
    <n v="45"/>
    <s v="N"/>
  </r>
  <r>
    <x v="155"/>
    <x v="155"/>
    <s v="CAGCV"/>
    <s v="RINKU MOHANAN"/>
    <s v="BKLSW006"/>
    <x v="0"/>
    <n v="0"/>
    <n v="8"/>
    <n v="9"/>
    <n v="9"/>
    <n v="9"/>
    <n v="9"/>
    <n v="9"/>
    <n v="53"/>
    <s v="N"/>
  </r>
  <r>
    <x v="155"/>
    <x v="155"/>
    <s v="CAGCV"/>
    <s v="RINKU MOHANAN"/>
    <s v="BKLSW006"/>
    <x v="0"/>
    <n v="0"/>
    <n v="0"/>
    <n v="-9"/>
    <n v="-9"/>
    <n v="-9"/>
    <n v="-9"/>
    <n v="-9"/>
    <n v="-45"/>
    <s v="N"/>
  </r>
  <r>
    <x v="156"/>
    <x v="156"/>
    <s v="CAGCV"/>
    <s v="DHANANJAY SHARMA"/>
    <s v="BKLSW006"/>
    <x v="0"/>
    <n v="0"/>
    <n v="0"/>
    <n v="9"/>
    <n v="9"/>
    <n v="9"/>
    <n v="9"/>
    <n v="9"/>
    <n v="45"/>
    <s v="N"/>
  </r>
  <r>
    <x v="157"/>
    <x v="157"/>
    <s v="CAGCV"/>
    <s v="MONA ARCHANA AUXILIA PUDO"/>
    <s v="BKLSW006"/>
    <x v="0"/>
    <n v="5"/>
    <n v="0"/>
    <n v="9"/>
    <n v="9"/>
    <n v="9"/>
    <n v="9"/>
    <n v="9"/>
    <n v="50"/>
    <s v="N"/>
  </r>
  <r>
    <x v="157"/>
    <x v="157"/>
    <s v="CAGCV"/>
    <s v="MONA ARCHANA AUXILIA PUDO"/>
    <s v="BKLSW006"/>
    <x v="0"/>
    <n v="9"/>
    <n v="0"/>
    <n v="9"/>
    <n v="9"/>
    <n v="9"/>
    <n v="9"/>
    <n v="9"/>
    <n v="54"/>
    <s v="N"/>
  </r>
  <r>
    <x v="157"/>
    <x v="157"/>
    <s v="CAGCV"/>
    <s v="MONA ARCHANA AUXILIA PUDO"/>
    <s v="BKLSW006"/>
    <x v="0"/>
    <n v="-5"/>
    <n v="0"/>
    <n v="-9"/>
    <n v="-9"/>
    <n v="-9"/>
    <n v="-9"/>
    <n v="-9"/>
    <n v="-50"/>
    <s v="N"/>
  </r>
  <r>
    <x v="158"/>
    <x v="158"/>
    <s v="CAGCV"/>
    <s v="MADHUR KAPOOR"/>
    <s v="BKLSW006"/>
    <x v="0"/>
    <n v="0"/>
    <n v="0"/>
    <n v="9"/>
    <n v="9"/>
    <n v="0"/>
    <n v="0"/>
    <n v="0"/>
    <n v="18"/>
    <s v="N"/>
  </r>
  <r>
    <x v="159"/>
    <x v="159"/>
    <s v="CAGCV"/>
    <s v="SREEVARA MYSORE"/>
    <s v="BKLSW006"/>
    <x v="0"/>
    <n v="0"/>
    <n v="0"/>
    <n v="9"/>
    <n v="9"/>
    <n v="9"/>
    <n v="9"/>
    <n v="8"/>
    <n v="44"/>
    <s v="2"/>
  </r>
  <r>
    <x v="160"/>
    <x v="160"/>
    <s v="CAGCV"/>
    <s v="BECERRIL PEREDO MARIA DE"/>
    <s v="GPDWTEST"/>
    <x v="0"/>
    <n v="0"/>
    <n v="0"/>
    <n v="8"/>
    <n v="8"/>
    <n v="8"/>
    <n v="8"/>
    <n v="8"/>
    <n v="40"/>
    <s v="N"/>
  </r>
  <r>
    <x v="160"/>
    <x v="160"/>
    <s v="CAGCV"/>
    <s v="BECERRIL PEREDO MARIA DE"/>
    <s v="GPDWTEST"/>
    <x v="0"/>
    <n v="0"/>
    <n v="0"/>
    <n v="0"/>
    <n v="8"/>
    <n v="8"/>
    <n v="8"/>
    <n v="8"/>
    <n v="32"/>
    <s v="N"/>
  </r>
  <r>
    <x v="160"/>
    <x v="160"/>
    <s v="CAGCV"/>
    <s v="BECERRIL PEREDO MARIA DE"/>
    <s v="GPDWTEST"/>
    <x v="0"/>
    <n v="0"/>
    <n v="0"/>
    <n v="-8"/>
    <n v="-8"/>
    <n v="-8"/>
    <n v="-8"/>
    <n v="-8"/>
    <n v="-40"/>
    <s v="N"/>
  </r>
  <r>
    <x v="161"/>
    <x v="161"/>
    <s v="CAGCV"/>
    <s v="AARTI SHIKHARE"/>
    <s v="BKLSW006"/>
    <x v="0"/>
    <n v="0"/>
    <n v="0"/>
    <n v="8"/>
    <n v="8"/>
    <n v="8"/>
    <n v="8"/>
    <n v="8"/>
    <n v="40"/>
    <s v="2"/>
  </r>
  <r>
    <x v="162"/>
    <x v="162"/>
    <s v="CAGCV"/>
    <s v="SURESH BILLAKANTI"/>
    <s v="BKLSW006"/>
    <x v="0"/>
    <n v="0"/>
    <n v="0"/>
    <n v="8"/>
    <n v="8"/>
    <n v="8"/>
    <n v="8"/>
    <n v="8"/>
    <n v="40"/>
    <s v="2"/>
  </r>
  <r>
    <x v="163"/>
    <x v="163"/>
    <s v="CAGCV"/>
    <s v="MAADHU KANAGASABESAN"/>
    <s v="BKLSW006"/>
    <x v="0"/>
    <n v="0"/>
    <n v="0"/>
    <n v="8"/>
    <n v="8"/>
    <n v="8"/>
    <n v="8"/>
    <n v="8"/>
    <n v="40"/>
    <s v="2"/>
  </r>
  <r>
    <x v="164"/>
    <x v="164"/>
    <s v="CAGCV"/>
    <s v="SACHISMA TRIPATHY"/>
    <s v="BKLSW006"/>
    <x v="0"/>
    <n v="0"/>
    <n v="0"/>
    <n v="8"/>
    <n v="8"/>
    <n v="8"/>
    <n v="8"/>
    <n v="8"/>
    <n v="40"/>
    <s v="2"/>
  </r>
  <r>
    <x v="165"/>
    <x v="165"/>
    <s v="CAGCV"/>
    <s v="GUDDADAMALLAPPA BYRAPPA"/>
    <s v="BKLSW006"/>
    <x v="0"/>
    <n v="0"/>
    <n v="0"/>
    <n v="8"/>
    <n v="8"/>
    <n v="8"/>
    <n v="8"/>
    <n v="8"/>
    <n v="40"/>
    <s v="2"/>
  </r>
  <r>
    <x v="166"/>
    <x v="166"/>
    <s v="CAGCV"/>
    <s v="LEANO PASILLAS EMMANUEL"/>
    <s v="GPDWTEST"/>
    <x v="0"/>
    <n v="0"/>
    <n v="0"/>
    <n v="0"/>
    <n v="0"/>
    <n v="8"/>
    <n v="8"/>
    <n v="8"/>
    <n v="24"/>
    <s v="N"/>
  </r>
  <r>
    <x v="167"/>
    <x v="167"/>
    <s v="CAGCV"/>
    <s v="SUSHEEL KUMAR"/>
    <s v="BKLSW006"/>
    <x v="0"/>
    <n v="0"/>
    <n v="0"/>
    <n v="8"/>
    <n v="9"/>
    <n v="8"/>
    <n v="8"/>
    <n v="0"/>
    <n v="33"/>
    <s v="N"/>
  </r>
  <r>
    <x v="168"/>
    <x v="168"/>
    <s v="CAGCV"/>
    <s v="SMITA ITNAL"/>
    <s v="BKLSW006"/>
    <x v="0"/>
    <n v="4"/>
    <n v="0"/>
    <n v="9"/>
    <n v="9"/>
    <n v="9"/>
    <n v="9"/>
    <n v="9"/>
    <n v="49"/>
    <s v="N"/>
  </r>
  <r>
    <x v="169"/>
    <x v="169"/>
    <s v="CAGCV"/>
    <s v="ILAKKIYA R"/>
    <s v="BKLSW006"/>
    <x v="0"/>
    <n v="0"/>
    <n v="0"/>
    <n v="8"/>
    <n v="8"/>
    <n v="8"/>
    <n v="8"/>
    <n v="8"/>
    <n v="40"/>
    <s v="2"/>
  </r>
  <r>
    <x v="170"/>
    <x v="170"/>
    <s v="CAGCV"/>
    <s v="MD SAMIR KHAN"/>
    <s v="BKLSW006"/>
    <x v="0"/>
    <n v="0"/>
    <n v="0"/>
    <n v="8"/>
    <n v="8"/>
    <n v="8"/>
    <n v="8"/>
    <n v="8"/>
    <n v="40"/>
    <s v="2"/>
  </r>
  <r>
    <x v="171"/>
    <x v="171"/>
    <s v="CAGCV"/>
    <s v="VAN NAYAK"/>
    <s v="BKLSW006"/>
    <x v="0"/>
    <n v="4"/>
    <n v="4"/>
    <n v="10"/>
    <n v="11"/>
    <n v="11"/>
    <n v="10"/>
    <n v="10"/>
    <n v="60"/>
    <s v="N"/>
  </r>
  <r>
    <x v="172"/>
    <x v="172"/>
    <s v="CAGCV"/>
    <s v="PRIYA SINGH"/>
    <s v="BKLSW006"/>
    <x v="0"/>
    <n v="0"/>
    <n v="0"/>
    <n v="8"/>
    <n v="8"/>
    <n v="8"/>
    <n v="8"/>
    <n v="8"/>
    <n v="40"/>
    <s v="2"/>
  </r>
  <r>
    <x v="173"/>
    <x v="173"/>
    <s v="CAGCV"/>
    <s v="LEONARDO_DE_JESUS_SILVA"/>
    <s v="AMS2LSW6"/>
    <x v="0"/>
    <n v="0"/>
    <n v="0"/>
    <n v="9"/>
    <n v="9"/>
    <n v="9"/>
    <n v="9"/>
    <n v="8"/>
    <n v="44"/>
    <s v="N"/>
  </r>
  <r>
    <x v="173"/>
    <x v="173"/>
    <s v="CAGCV"/>
    <s v="LEONARDO_DE_JESUS_SILVA"/>
    <s v="AMSSHIFT"/>
    <x v="0"/>
    <n v="0"/>
    <n v="8"/>
    <n v="0"/>
    <n v="0"/>
    <n v="0"/>
    <n v="0"/>
    <n v="0"/>
    <n v="8"/>
    <s v="Y"/>
  </r>
  <r>
    <x v="174"/>
    <x v="174"/>
    <s v="CAGCV"/>
    <s v="KAMALESH RAGHU"/>
    <s v="BKLSW006"/>
    <x v="0"/>
    <n v="0"/>
    <n v="0"/>
    <n v="9"/>
    <n v="9"/>
    <n v="9"/>
    <n v="9"/>
    <n v="9"/>
    <n v="45"/>
    <s v="2"/>
  </r>
  <r>
    <x v="175"/>
    <x v="175"/>
    <s v="CAGCV"/>
    <s v="SONIYA VIJ"/>
    <s v="BKLSW006"/>
    <x v="0"/>
    <n v="0"/>
    <n v="0"/>
    <n v="8"/>
    <n v="8"/>
    <n v="8"/>
    <n v="8"/>
    <n v="8"/>
    <n v="40"/>
    <s v="2"/>
  </r>
  <r>
    <x v="176"/>
    <x v="176"/>
    <s v="CAGCV"/>
    <s v="AMEYA NAIK"/>
    <s v="BKLSW006"/>
    <x v="0"/>
    <n v="0"/>
    <n v="0"/>
    <n v="9"/>
    <n v="9"/>
    <n v="9"/>
    <n v="9"/>
    <n v="9"/>
    <n v="45"/>
    <s v="N"/>
  </r>
  <r>
    <x v="177"/>
    <x v="177"/>
    <s v="CAGCV"/>
    <s v="SHILPA K A"/>
    <s v="BKLSW006"/>
    <x v="0"/>
    <n v="0"/>
    <n v="0"/>
    <n v="8"/>
    <n v="8"/>
    <n v="8"/>
    <n v="8"/>
    <n v="8"/>
    <n v="40"/>
    <s v="N"/>
  </r>
  <r>
    <x v="178"/>
    <x v="178"/>
    <s v="CAGCV"/>
    <s v="SABYASACHI BHUYAN"/>
    <s v="BKLSW006"/>
    <x v="0"/>
    <n v="0"/>
    <n v="0"/>
    <n v="8"/>
    <n v="8"/>
    <n v="8"/>
    <n v="8"/>
    <n v="8"/>
    <n v="40"/>
    <s v="N"/>
  </r>
  <r>
    <x v="179"/>
    <x v="179"/>
    <s v="CAGCV"/>
    <s v="VAIBHAV GUPTA"/>
    <s v="BKLSW006"/>
    <x v="0"/>
    <n v="0"/>
    <n v="0"/>
    <n v="8"/>
    <n v="8"/>
    <n v="8"/>
    <n v="8"/>
    <n v="8"/>
    <n v="40"/>
    <s v="N"/>
  </r>
  <r>
    <x v="180"/>
    <x v="180"/>
    <s v="CAGCV"/>
    <s v="VISHWAJEET KUMAR"/>
    <s v="BKLSW006"/>
    <x v="0"/>
    <n v="0"/>
    <n v="0"/>
    <n v="8"/>
    <n v="8"/>
    <n v="8"/>
    <n v="8"/>
    <n v="8"/>
    <n v="40"/>
    <s v="N"/>
  </r>
  <r>
    <x v="181"/>
    <x v="181"/>
    <s v="CAGCV"/>
    <s v="PASSOS_PIMENTEL"/>
    <s v="AMS2LSW6"/>
    <x v="0"/>
    <n v="0"/>
    <n v="0"/>
    <n v="8"/>
    <n v="8"/>
    <n v="8"/>
    <n v="8"/>
    <n v="8"/>
    <n v="40"/>
    <s v="N"/>
  </r>
  <r>
    <x v="181"/>
    <x v="181"/>
    <s v="CAGCV"/>
    <s v="PASSOS_PIMENTEL"/>
    <s v="AMS2LSW6"/>
    <x v="0"/>
    <n v="0"/>
    <n v="0"/>
    <n v="1"/>
    <n v="0"/>
    <n v="0"/>
    <n v="0"/>
    <n v="1"/>
    <n v="2"/>
    <s v="Y"/>
  </r>
  <r>
    <x v="182"/>
    <x v="182"/>
    <s v="CAGCV"/>
    <s v="MIDDI CHANDRASEKHARAREDDY"/>
    <s v="BKLSW006"/>
    <x v="0"/>
    <n v="0"/>
    <n v="0"/>
    <n v="9"/>
    <n v="9"/>
    <n v="9"/>
    <n v="9"/>
    <n v="9"/>
    <n v="45"/>
    <s v="3"/>
  </r>
  <r>
    <x v="183"/>
    <x v="183"/>
    <s v="CAGCV"/>
    <s v="DONDU SRUTHI"/>
    <s v="BKLSW006"/>
    <x v="0"/>
    <n v="0"/>
    <n v="0"/>
    <n v="9"/>
    <n v="9"/>
    <n v="9"/>
    <n v="9"/>
    <n v="9"/>
    <n v="45"/>
    <s v="N"/>
  </r>
  <r>
    <x v="184"/>
    <x v="184"/>
    <s v="CAGCV"/>
    <s v="DE_PAIVA_BARNABE"/>
    <s v="AMS2LSW6"/>
    <x v="0"/>
    <n v="0"/>
    <n v="0"/>
    <n v="9"/>
    <n v="8"/>
    <n v="9"/>
    <n v="9"/>
    <n v="9"/>
    <n v="44"/>
    <s v="N"/>
  </r>
  <r>
    <x v="184"/>
    <x v="184"/>
    <s v="CAGCV"/>
    <s v="DE_PAIVA_BARNABE"/>
    <s v="AMS2LSW6"/>
    <x v="0"/>
    <n v="0"/>
    <n v="0"/>
    <n v="9"/>
    <n v="8"/>
    <n v="8.5"/>
    <n v="9"/>
    <n v="9"/>
    <n v="43.5"/>
    <s v="N"/>
  </r>
  <r>
    <x v="184"/>
    <x v="184"/>
    <s v="CAGCV"/>
    <s v="DE_PAIVA_BARNABE"/>
    <s v="AMS2LSW6"/>
    <x v="0"/>
    <n v="0"/>
    <n v="0"/>
    <n v="-9"/>
    <n v="-8"/>
    <n v="-9"/>
    <n v="-9"/>
    <n v="-9"/>
    <n v="-44"/>
    <s v="N"/>
  </r>
  <r>
    <x v="184"/>
    <x v="184"/>
    <s v="CAGCV"/>
    <s v="DE_PAIVA_BARNABE"/>
    <s v="AMS2LSW6"/>
    <x v="0"/>
    <n v="0"/>
    <n v="0"/>
    <n v="9"/>
    <n v="8"/>
    <n v="8.5"/>
    <n v="9.5"/>
    <n v="9"/>
    <n v="44"/>
    <s v="N"/>
  </r>
  <r>
    <x v="184"/>
    <x v="184"/>
    <s v="CAGCV"/>
    <s v="DE_PAIVA_BARNABE"/>
    <s v="AMS2LSW6"/>
    <x v="0"/>
    <n v="0"/>
    <n v="0"/>
    <n v="-9"/>
    <n v="-8"/>
    <n v="-8.5"/>
    <n v="-9"/>
    <n v="-9"/>
    <n v="-43.5"/>
    <s v="N"/>
  </r>
  <r>
    <x v="185"/>
    <x v="185"/>
    <s v="CAGCV"/>
    <s v="RAJESH GUPTA"/>
    <s v="BKLSW006"/>
    <x v="0"/>
    <n v="1"/>
    <n v="1"/>
    <n v="9"/>
    <n v="8"/>
    <n v="8"/>
    <n v="8"/>
    <n v="8"/>
    <n v="43"/>
    <s v="2"/>
  </r>
  <r>
    <x v="186"/>
    <x v="186"/>
    <s v="CAGCV"/>
    <s v="JEETHU GEORGE"/>
    <s v="BKLSW006"/>
    <x v="0"/>
    <n v="0"/>
    <n v="0"/>
    <n v="9"/>
    <n v="9"/>
    <n v="9"/>
    <n v="9"/>
    <n v="9"/>
    <n v="45"/>
    <s v="N"/>
  </r>
  <r>
    <x v="187"/>
    <x v="187"/>
    <s v="CAGCV"/>
    <s v="SUMITHRA MUNINARAYANAPPA"/>
    <s v="BKLSW006"/>
    <x v="0"/>
    <n v="0"/>
    <n v="0"/>
    <n v="10"/>
    <n v="10"/>
    <n v="10"/>
    <n v="10"/>
    <n v="8"/>
    <n v="48"/>
    <s v="N"/>
  </r>
  <r>
    <x v="188"/>
    <x v="188"/>
    <s v="CAGCV"/>
    <s v="VANI PRATYUSHA NAGARAGIRI"/>
    <s v="BKLSW006"/>
    <x v="0"/>
    <n v="0"/>
    <n v="0"/>
    <n v="9"/>
    <n v="9"/>
    <n v="9"/>
    <n v="9"/>
    <n v="9"/>
    <n v="45"/>
    <s v="N"/>
  </r>
  <r>
    <x v="189"/>
    <x v="189"/>
    <s v="CAGCV"/>
    <s v="PRADEEP MANE"/>
    <s v="BKLSW006"/>
    <x v="0"/>
    <n v="0"/>
    <n v="0"/>
    <n v="8"/>
    <n v="8"/>
    <n v="8"/>
    <n v="8"/>
    <n v="8"/>
    <n v="40"/>
    <s v="2"/>
  </r>
  <r>
    <x v="190"/>
    <x v="190"/>
    <s v="CAGCV"/>
    <s v="DHANAMJAYA GIDDALURU"/>
    <s v="BKLSW006"/>
    <x v="0"/>
    <n v="0"/>
    <n v="0"/>
    <n v="8"/>
    <n v="8"/>
    <n v="8"/>
    <n v="8"/>
    <n v="8"/>
    <n v="40"/>
    <s v="N"/>
  </r>
  <r>
    <x v="191"/>
    <x v="191"/>
    <s v="CAGCV"/>
    <s v="NATARAJ BOYA"/>
    <s v="BKLSW006"/>
    <x v="0"/>
    <n v="0"/>
    <n v="0"/>
    <n v="9"/>
    <n v="9"/>
    <n v="9"/>
    <n v="9"/>
    <n v="9"/>
    <n v="45"/>
    <s v="N"/>
  </r>
  <r>
    <x v="191"/>
    <x v="191"/>
    <s v="CAGCV"/>
    <s v="NATARAJ BOYA"/>
    <s v="BKLSW006"/>
    <x v="0"/>
    <n v="0"/>
    <n v="0"/>
    <n v="0"/>
    <n v="0"/>
    <n v="9"/>
    <n v="9"/>
    <n v="9"/>
    <n v="27"/>
    <s v="N"/>
  </r>
  <r>
    <x v="191"/>
    <x v="191"/>
    <s v="CAGCV"/>
    <s v="NATARAJ BOYA"/>
    <s v="BKLSW006"/>
    <x v="0"/>
    <n v="0"/>
    <n v="0"/>
    <n v="9"/>
    <n v="9"/>
    <n v="0"/>
    <n v="0"/>
    <n v="0"/>
    <n v="18"/>
    <s v="N"/>
  </r>
  <r>
    <x v="191"/>
    <x v="191"/>
    <s v="CAGCV"/>
    <s v="NATARAJ BOYA"/>
    <s v="BKLSW006"/>
    <x v="0"/>
    <n v="0"/>
    <n v="0"/>
    <n v="-9"/>
    <n v="-9"/>
    <n v="-9"/>
    <n v="-9"/>
    <n v="-9"/>
    <n v="-45"/>
    <s v="N"/>
  </r>
  <r>
    <x v="192"/>
    <x v="192"/>
    <s v="CAGCV"/>
    <s v="PEREIRA_HUF"/>
    <s v="AMS2LSW6"/>
    <x v="0"/>
    <n v="0"/>
    <n v="0"/>
    <n v="8"/>
    <n v="8"/>
    <n v="8"/>
    <n v="8"/>
    <n v="8"/>
    <n v="40"/>
    <s v="N"/>
  </r>
  <r>
    <x v="192"/>
    <x v="192"/>
    <s v="CAGCV"/>
    <s v="PEREIRA_HUF"/>
    <s v="AMS2LSW6"/>
    <x v="0"/>
    <n v="0"/>
    <n v="0"/>
    <n v="2"/>
    <n v="2"/>
    <n v="2"/>
    <n v="2"/>
    <n v="2"/>
    <n v="10"/>
    <s v="Y"/>
  </r>
  <r>
    <x v="193"/>
    <x v="193"/>
    <s v="CAGCV"/>
    <s v="KRISHNA DHOTRE"/>
    <s v="BKLSW006"/>
    <x v="0"/>
    <n v="0"/>
    <n v="0"/>
    <n v="8"/>
    <n v="8"/>
    <n v="8"/>
    <n v="8"/>
    <n v="8"/>
    <n v="40"/>
    <s v="2"/>
  </r>
  <r>
    <x v="194"/>
    <x v="194"/>
    <s v="CAGCV"/>
    <s v="NIDHI GUPTA"/>
    <s v="BKLSW006"/>
    <x v="0"/>
    <n v="1"/>
    <n v="1"/>
    <n v="8"/>
    <n v="10"/>
    <n v="9"/>
    <n v="8"/>
    <n v="8"/>
    <n v="45"/>
    <s v="N"/>
  </r>
  <r>
    <x v="195"/>
    <x v="195"/>
    <s v="CAGCV"/>
    <s v="ASHISH BANSAL"/>
    <s v="BKLSW006"/>
    <x v="0"/>
    <n v="0"/>
    <n v="0"/>
    <n v="8"/>
    <n v="8"/>
    <n v="8"/>
    <n v="8"/>
    <n v="8"/>
    <n v="40"/>
    <s v="2"/>
  </r>
  <r>
    <x v="196"/>
    <x v="196"/>
    <s v="CAGCV"/>
    <s v="MOKSHADA CHANDWADKAR"/>
    <s v="BKLSW006"/>
    <x v="0"/>
    <n v="2"/>
    <n v="1"/>
    <n v="9"/>
    <n v="9"/>
    <n v="9"/>
    <n v="9"/>
    <n v="9"/>
    <n v="48"/>
    <s v="N"/>
  </r>
  <r>
    <x v="197"/>
    <x v="197"/>
    <s v="CAGCV"/>
    <s v="VIDHYA KRISHNAMOORTHY"/>
    <s v="BKLSW006"/>
    <x v="0"/>
    <n v="0"/>
    <n v="0"/>
    <n v="8"/>
    <n v="8"/>
    <n v="8"/>
    <n v="8"/>
    <n v="8"/>
    <n v="40"/>
    <s v="2"/>
  </r>
  <r>
    <x v="198"/>
    <x v="198"/>
    <s v="CAGCV"/>
    <s v="NEETU MODI"/>
    <s v="BKLSW006"/>
    <x v="0"/>
    <n v="0"/>
    <n v="0"/>
    <n v="8"/>
    <n v="8"/>
    <n v="8"/>
    <n v="8"/>
    <n v="8"/>
    <n v="40"/>
    <s v="2"/>
  </r>
  <r>
    <x v="199"/>
    <x v="199"/>
    <s v="CAGCV"/>
    <s v="TEJASWINI GOWDA"/>
    <s v="BKLSW006"/>
    <x v="0"/>
    <n v="8"/>
    <n v="0"/>
    <n v="9"/>
    <n v="9"/>
    <n v="9"/>
    <n v="9"/>
    <n v="8"/>
    <n v="52"/>
    <s v="2"/>
  </r>
  <r>
    <x v="200"/>
    <x v="200"/>
    <s v="CAGCV"/>
    <s v="SUBHASHINI J"/>
    <s v="BKLSW006"/>
    <x v="0"/>
    <n v="0"/>
    <n v="0"/>
    <n v="9"/>
    <n v="9"/>
    <n v="9"/>
    <n v="9"/>
    <n v="9"/>
    <n v="45"/>
    <s v="N"/>
  </r>
  <r>
    <x v="201"/>
    <x v="201"/>
    <s v="CAGCV"/>
    <s v="ANUSHIYA BARIK"/>
    <s v="BKLSW006"/>
    <x v="0"/>
    <n v="0"/>
    <n v="0"/>
    <n v="9"/>
    <n v="8"/>
    <n v="9"/>
    <n v="8"/>
    <n v="8"/>
    <n v="42"/>
    <s v="1"/>
  </r>
  <r>
    <x v="202"/>
    <x v="202"/>
    <s v="CAGCV"/>
    <s v="VIJAY BHISE"/>
    <s v="BKLSW006"/>
    <x v="0"/>
    <n v="0"/>
    <n v="0"/>
    <n v="8"/>
    <n v="8"/>
    <n v="8"/>
    <n v="8"/>
    <n v="8"/>
    <n v="40"/>
    <s v="2"/>
  </r>
  <r>
    <x v="203"/>
    <x v="203"/>
    <s v="CAGCV"/>
    <s v="ALOK AGRAWAL"/>
    <s v="BKLSW006"/>
    <x v="0"/>
    <n v="9"/>
    <n v="0"/>
    <n v="0"/>
    <n v="0"/>
    <n v="0"/>
    <n v="9"/>
    <n v="9"/>
    <n v="27"/>
    <s v="2"/>
  </r>
  <r>
    <x v="203"/>
    <x v="203"/>
    <s v="CAGCV"/>
    <s v="ALOK AGRAWAL"/>
    <s v="BKLSW006"/>
    <x v="0"/>
    <n v="0"/>
    <n v="0"/>
    <n v="0"/>
    <n v="9"/>
    <n v="9"/>
    <n v="0"/>
    <n v="0"/>
    <n v="18"/>
    <s v="3"/>
  </r>
  <r>
    <x v="204"/>
    <x v="204"/>
    <s v="CAGCV"/>
    <s v="PRAGYA GUPTA"/>
    <s v="BKLSW006"/>
    <x v="0"/>
    <n v="0"/>
    <n v="0"/>
    <n v="10"/>
    <n v="11"/>
    <n v="11"/>
    <n v="9"/>
    <n v="9"/>
    <n v="50"/>
    <s v="N"/>
  </r>
  <r>
    <x v="204"/>
    <x v="204"/>
    <s v="CAGCV"/>
    <s v="PRAGYA GUPTA"/>
    <s v="BKLSW006"/>
    <x v="0"/>
    <n v="0"/>
    <n v="0"/>
    <n v="10"/>
    <n v="0"/>
    <n v="0"/>
    <n v="9"/>
    <n v="9"/>
    <n v="28"/>
    <s v="N"/>
  </r>
  <r>
    <x v="204"/>
    <x v="204"/>
    <s v="CAGCV"/>
    <s v="PRAGYA GUPTA"/>
    <s v="BKLSW006"/>
    <x v="0"/>
    <n v="0"/>
    <n v="0"/>
    <n v="0"/>
    <n v="11"/>
    <n v="12"/>
    <n v="0"/>
    <n v="0"/>
    <n v="23"/>
    <s v="1"/>
  </r>
  <r>
    <x v="204"/>
    <x v="204"/>
    <s v="CAGCV"/>
    <s v="PRAGYA GUPTA"/>
    <s v="BKLSW006"/>
    <x v="0"/>
    <n v="0"/>
    <n v="0"/>
    <n v="-10"/>
    <n v="-11"/>
    <n v="-11"/>
    <n v="-9"/>
    <n v="-9"/>
    <n v="-50"/>
    <s v="N"/>
  </r>
  <r>
    <x v="204"/>
    <x v="204"/>
    <s v="CAGCV"/>
    <s v="PRAGYA GUPTA"/>
    <s v="BKLSW006"/>
    <x v="0"/>
    <n v="0"/>
    <n v="0"/>
    <n v="0"/>
    <n v="10"/>
    <n v="12"/>
    <n v="0"/>
    <n v="0"/>
    <n v="22"/>
    <s v="1"/>
  </r>
  <r>
    <x v="204"/>
    <x v="204"/>
    <s v="CAGCV"/>
    <s v="PRAGYA GUPTA"/>
    <s v="BKLSW006"/>
    <x v="0"/>
    <n v="0"/>
    <n v="0"/>
    <n v="0"/>
    <n v="-11"/>
    <n v="-12"/>
    <n v="0"/>
    <n v="0"/>
    <n v="-23"/>
    <s v="1"/>
  </r>
  <r>
    <x v="205"/>
    <x v="205"/>
    <s v="CAGCV"/>
    <s v="ONKAR THAKUR"/>
    <s v="BKLSW006"/>
    <x v="0"/>
    <n v="0"/>
    <n v="0"/>
    <n v="8"/>
    <n v="8"/>
    <n v="8"/>
    <n v="8"/>
    <n v="8"/>
    <n v="40"/>
    <s v="2"/>
  </r>
  <r>
    <x v="206"/>
    <x v="206"/>
    <s v="CAGCV"/>
    <s v="KARUDAN KRISHNAN"/>
    <s v="BKLSW006"/>
    <x v="0"/>
    <n v="0"/>
    <n v="0"/>
    <n v="8"/>
    <n v="8"/>
    <n v="8"/>
    <n v="8"/>
    <n v="8"/>
    <n v="40"/>
    <s v="N"/>
  </r>
  <r>
    <x v="207"/>
    <x v="207"/>
    <s v="CAGCV"/>
    <s v="KOTI YERUVA"/>
    <s v="BKLSW006"/>
    <x v="0"/>
    <n v="0"/>
    <n v="0"/>
    <n v="9"/>
    <n v="9"/>
    <n v="9"/>
    <n v="0"/>
    <n v="0"/>
    <n v="27"/>
    <s v="N"/>
  </r>
  <r>
    <x v="208"/>
    <x v="208"/>
    <s v="CAGCV"/>
    <s v="FERNANDES_DE_MORAES"/>
    <s v="AMS2LSW6"/>
    <x v="0"/>
    <n v="0"/>
    <n v="0"/>
    <n v="8"/>
    <n v="8"/>
    <n v="8"/>
    <n v="9"/>
    <n v="8"/>
    <n v="41"/>
    <s v="N"/>
  </r>
  <r>
    <x v="209"/>
    <x v="209"/>
    <s v="CAGCV"/>
    <s v="SRISATYA VASAMSETTY"/>
    <s v="BKLSW006"/>
    <x v="0"/>
    <n v="0"/>
    <n v="0"/>
    <n v="8"/>
    <n v="8"/>
    <n v="8"/>
    <n v="8"/>
    <n v="8"/>
    <n v="40"/>
    <s v="N"/>
  </r>
  <r>
    <x v="210"/>
    <x v="210"/>
    <s v="CAGCV"/>
    <s v="SHASHANK KUMAR"/>
    <s v="BKLSW006"/>
    <x v="0"/>
    <n v="0"/>
    <n v="0"/>
    <n v="8"/>
    <n v="8"/>
    <n v="8"/>
    <n v="8"/>
    <n v="8"/>
    <n v="40"/>
    <s v="2"/>
  </r>
  <r>
    <x v="210"/>
    <x v="210"/>
    <s v="CAGCV"/>
    <s v="SHASHANK KUMAR"/>
    <s v="BKLSW006"/>
    <x v="0"/>
    <n v="0"/>
    <n v="0"/>
    <n v="8"/>
    <n v="8"/>
    <n v="8"/>
    <n v="8"/>
    <n v="0"/>
    <n v="32"/>
    <s v="2"/>
  </r>
  <r>
    <x v="210"/>
    <x v="210"/>
    <s v="CAGCV"/>
    <s v="SHASHANK KUMAR"/>
    <s v="BKLSW006"/>
    <x v="0"/>
    <n v="0"/>
    <n v="0"/>
    <n v="-8"/>
    <n v="-8"/>
    <n v="-8"/>
    <n v="-8"/>
    <n v="-8"/>
    <n v="-40"/>
    <s v="2"/>
  </r>
  <r>
    <x v="211"/>
    <x v="211"/>
    <s v="CAGCV"/>
    <s v="AMARNATH GUJJULA"/>
    <s v="BKLSW006"/>
    <x v="0"/>
    <n v="0"/>
    <n v="0"/>
    <n v="9"/>
    <n v="9"/>
    <n v="9"/>
    <n v="9"/>
    <n v="9"/>
    <n v="45"/>
    <s v="N"/>
  </r>
  <r>
    <x v="212"/>
    <x v="212"/>
    <s v="CAGCV"/>
    <s v="SNEHA MANJUNATH"/>
    <s v="BKLSW006"/>
    <x v="0"/>
    <n v="0"/>
    <n v="0"/>
    <n v="11"/>
    <n v="12"/>
    <n v="11"/>
    <n v="12"/>
    <n v="11"/>
    <n v="57"/>
    <s v="2"/>
  </r>
  <r>
    <x v="213"/>
    <x v="213"/>
    <s v="CAGCV"/>
    <s v="LEELA BALABADRUNI"/>
    <s v="BKLSW006"/>
    <x v="0"/>
    <n v="0"/>
    <n v="0"/>
    <n v="8"/>
    <n v="8"/>
    <n v="8"/>
    <n v="8"/>
    <n v="8"/>
    <n v="40"/>
    <s v="N"/>
  </r>
  <r>
    <x v="214"/>
    <x v="214"/>
    <s v="CAGCV"/>
    <s v="USHA B C"/>
    <s v="BKLSW006"/>
    <x v="0"/>
    <n v="0"/>
    <n v="0"/>
    <n v="9"/>
    <n v="9"/>
    <n v="9"/>
    <n v="9"/>
    <n v="9"/>
    <n v="45"/>
    <s v="2"/>
  </r>
  <r>
    <x v="215"/>
    <x v="215"/>
    <s v="CAGCV"/>
    <s v="ABHISHEK SAXENA"/>
    <s v="BKLSW006"/>
    <x v="0"/>
    <n v="0"/>
    <n v="0"/>
    <n v="8"/>
    <n v="8"/>
    <n v="8"/>
    <n v="8"/>
    <n v="8"/>
    <n v="40"/>
    <s v="N"/>
  </r>
  <r>
    <x v="216"/>
    <x v="216"/>
    <s v="CAGCV"/>
    <s v="VARSHA KANAWADE"/>
    <s v="BKCOGAST"/>
    <x v="0"/>
    <n v="0"/>
    <n v="7"/>
    <n v="0"/>
    <n v="0"/>
    <n v="0"/>
    <n v="0"/>
    <n v="0"/>
    <n v="7"/>
    <s v="N"/>
  </r>
  <r>
    <x v="216"/>
    <x v="216"/>
    <s v="CAGCV"/>
    <s v="VARSHA KANAWADE"/>
    <s v="BKCOGAST"/>
    <x v="0"/>
    <n v="10"/>
    <n v="0"/>
    <n v="0"/>
    <n v="0"/>
    <n v="11"/>
    <n v="11"/>
    <n v="11"/>
    <n v="43"/>
    <s v="2"/>
  </r>
  <r>
    <x v="217"/>
    <x v="217"/>
    <s v="CAGCV"/>
    <s v="PURUSHOTHAM VEEREGOWDA"/>
    <s v="BKLSW006"/>
    <x v="0"/>
    <n v="0"/>
    <n v="0"/>
    <n v="8"/>
    <n v="8"/>
    <n v="8"/>
    <n v="8"/>
    <n v="8"/>
    <n v="40"/>
    <s v="N"/>
  </r>
  <r>
    <x v="218"/>
    <x v="218"/>
    <s v="CAGCV"/>
    <s v="ANAND WALEKAR"/>
    <s v="BKLSW006"/>
    <x v="0"/>
    <n v="0"/>
    <n v="0"/>
    <n v="8"/>
    <n v="8"/>
    <n v="8"/>
    <n v="8"/>
    <n v="8"/>
    <n v="40"/>
    <s v="N"/>
  </r>
  <r>
    <x v="219"/>
    <x v="219"/>
    <s v="CAGCV"/>
    <s v="DEEPIKA S P"/>
    <s v="BKLSW006"/>
    <x v="0"/>
    <n v="0"/>
    <n v="0"/>
    <n v="8"/>
    <n v="8"/>
    <n v="8"/>
    <n v="0"/>
    <n v="0"/>
    <n v="24"/>
    <s v="2"/>
  </r>
  <r>
    <x v="220"/>
    <x v="220"/>
    <s v="CAGCV"/>
    <s v="BHARATHI ADABALA"/>
    <s v="BKLSW006"/>
    <x v="0"/>
    <n v="0"/>
    <n v="0"/>
    <n v="9"/>
    <n v="9"/>
    <n v="9"/>
    <n v="9"/>
    <n v="9"/>
    <n v="45"/>
    <s v="N"/>
  </r>
  <r>
    <x v="221"/>
    <x v="221"/>
    <s v="CAGCV"/>
    <s v="KUSUM ."/>
    <s v="BKLSW006"/>
    <x v="0"/>
    <n v="0"/>
    <n v="0"/>
    <n v="8"/>
    <n v="8"/>
    <n v="8"/>
    <n v="8"/>
    <n v="8"/>
    <n v="40"/>
    <s v="N"/>
  </r>
  <r>
    <x v="222"/>
    <x v="222"/>
    <s v="CAGCV"/>
    <s v="PRASHANTH KUSHA"/>
    <s v="BKLSW006"/>
    <x v="0"/>
    <n v="0"/>
    <n v="0"/>
    <n v="9"/>
    <n v="9"/>
    <n v="0"/>
    <n v="0"/>
    <n v="0"/>
    <n v="18"/>
    <s v="2"/>
  </r>
  <r>
    <x v="223"/>
    <x v="223"/>
    <s v="CAGCV"/>
    <s v="ARUNAVA DAS"/>
    <s v="BKLSW006"/>
    <x v="0"/>
    <n v="0"/>
    <n v="0"/>
    <n v="0"/>
    <n v="6"/>
    <n v="6"/>
    <n v="6"/>
    <n v="6"/>
    <n v="24"/>
    <s v="N"/>
  </r>
  <r>
    <x v="223"/>
    <x v="223"/>
    <s v="CAGCV"/>
    <s v="ARUNAVA DAS"/>
    <s v="BKLSW006"/>
    <x v="0"/>
    <n v="0"/>
    <n v="0"/>
    <n v="0"/>
    <n v="3"/>
    <n v="3"/>
    <n v="3"/>
    <n v="3"/>
    <n v="12"/>
    <s v="N"/>
  </r>
  <r>
    <x v="223"/>
    <x v="223"/>
    <s v="CAGCV"/>
    <s v="ARUNAVA DAS"/>
    <s v="BKLSW006"/>
    <x v="0"/>
    <n v="0"/>
    <n v="0"/>
    <n v="9"/>
    <n v="0"/>
    <n v="0"/>
    <n v="0"/>
    <n v="0"/>
    <n v="9"/>
    <s v="N"/>
  </r>
  <r>
    <x v="224"/>
    <x v="224"/>
    <s v="CAGCV"/>
    <s v="AMBAARISH S"/>
    <s v="BKLSW006"/>
    <x v="0"/>
    <n v="0"/>
    <n v="0"/>
    <n v="8"/>
    <n v="8"/>
    <n v="0"/>
    <n v="8"/>
    <n v="8"/>
    <n v="32"/>
    <s v="2"/>
  </r>
  <r>
    <x v="225"/>
    <x v="225"/>
    <s v="CAGCV"/>
    <s v="SUJATA PERI"/>
    <s v="BKLSW006"/>
    <x v="0"/>
    <n v="0"/>
    <n v="0"/>
    <n v="9"/>
    <n v="9"/>
    <n v="9"/>
    <n v="9"/>
    <n v="9"/>
    <n v="45"/>
    <s v="N"/>
  </r>
  <r>
    <x v="226"/>
    <x v="226"/>
    <s v="CAGCV"/>
    <s v="KANCHAN PANT"/>
    <s v="BKLSW006"/>
    <x v="0"/>
    <n v="0"/>
    <n v="0"/>
    <n v="10"/>
    <n v="10"/>
    <n v="10"/>
    <n v="9"/>
    <n v="9"/>
    <n v="48"/>
    <s v="2"/>
  </r>
  <r>
    <x v="227"/>
    <x v="227"/>
    <s v="CAGCV"/>
    <s v="RAJESH SHAMEER"/>
    <s v="BKLSW006"/>
    <x v="0"/>
    <n v="0"/>
    <n v="0"/>
    <n v="9"/>
    <n v="9"/>
    <n v="9"/>
    <n v="9"/>
    <n v="9"/>
    <n v="45"/>
    <s v="N"/>
  </r>
  <r>
    <x v="228"/>
    <x v="228"/>
    <s v="CAGCV"/>
    <s v="PREMA VENUGOPAL"/>
    <s v="BKLSW006"/>
    <x v="0"/>
    <n v="0"/>
    <n v="0"/>
    <n v="8"/>
    <n v="8"/>
    <n v="8"/>
    <n v="8"/>
    <n v="8"/>
    <n v="40"/>
    <s v="N"/>
  </r>
  <r>
    <x v="229"/>
    <x v="229"/>
    <s v="CAGCV"/>
    <s v="RAGHU RAMACHANDRA"/>
    <s v="BKLSW006"/>
    <x v="0"/>
    <n v="0"/>
    <n v="0"/>
    <n v="8"/>
    <n v="8"/>
    <n v="8"/>
    <n v="8"/>
    <n v="8"/>
    <n v="40"/>
    <s v="N"/>
  </r>
  <r>
    <x v="230"/>
    <x v="230"/>
    <s v="CAGCV"/>
    <s v="DAVIDSON_BUFALO"/>
    <s v="AMS2LSW6"/>
    <x v="0"/>
    <n v="0"/>
    <n v="0"/>
    <n v="8"/>
    <n v="9"/>
    <n v="8"/>
    <n v="8"/>
    <n v="8"/>
    <n v="41"/>
    <s v="N"/>
  </r>
  <r>
    <x v="230"/>
    <x v="230"/>
    <s v="CAGCV"/>
    <s v="DAVIDSON_BUFALO"/>
    <s v="AMS2LSW6"/>
    <x v="0"/>
    <n v="0"/>
    <n v="0"/>
    <n v="8"/>
    <n v="9"/>
    <n v="8"/>
    <n v="8"/>
    <n v="10.5"/>
    <n v="43.5"/>
    <s v="N"/>
  </r>
  <r>
    <x v="230"/>
    <x v="230"/>
    <s v="CAGCV"/>
    <s v="DAVIDSON_BUFALO"/>
    <s v="AMS2LSW6"/>
    <x v="0"/>
    <n v="0"/>
    <n v="0"/>
    <n v="-8"/>
    <n v="-9"/>
    <n v="-8"/>
    <n v="-8"/>
    <n v="-8"/>
    <n v="-41"/>
    <s v="N"/>
  </r>
  <r>
    <x v="230"/>
    <x v="230"/>
    <s v="CAGCV"/>
    <s v="DAVIDSON_BUFALO"/>
    <s v="AMS2LSW6"/>
    <x v="0"/>
    <n v="0"/>
    <n v="0"/>
    <n v="8"/>
    <n v="9"/>
    <n v="8"/>
    <n v="8"/>
    <n v="11"/>
    <n v="44"/>
    <s v="N"/>
  </r>
  <r>
    <x v="230"/>
    <x v="230"/>
    <s v="CAGCV"/>
    <s v="DAVIDSON_BUFALO"/>
    <s v="AMS2LSW6"/>
    <x v="0"/>
    <n v="0"/>
    <n v="0"/>
    <n v="-8"/>
    <n v="-9"/>
    <n v="-8"/>
    <n v="-8"/>
    <n v="-10.5"/>
    <n v="-43.5"/>
    <s v="N"/>
  </r>
  <r>
    <x v="231"/>
    <x v="231"/>
    <s v="CAGCV"/>
    <s v="VANDANA KUMARI"/>
    <s v="BKLSW006"/>
    <x v="0"/>
    <n v="0"/>
    <n v="0"/>
    <n v="0"/>
    <n v="0"/>
    <n v="0"/>
    <n v="0"/>
    <n v="8"/>
    <n v="8"/>
    <s v="N"/>
  </r>
  <r>
    <x v="231"/>
    <x v="231"/>
    <s v="CAGCV"/>
    <s v="VANDANA KUMARI"/>
    <s v="BKLSW006"/>
    <x v="0"/>
    <n v="0"/>
    <n v="0"/>
    <n v="8"/>
    <n v="0"/>
    <n v="0"/>
    <n v="8"/>
    <n v="0"/>
    <n v="16"/>
    <s v="1"/>
  </r>
  <r>
    <x v="232"/>
    <x v="232"/>
    <s v="CAGCV"/>
    <s v="AMRITA DAS"/>
    <s v="BKLSW006"/>
    <x v="0"/>
    <n v="0"/>
    <n v="0"/>
    <n v="9"/>
    <n v="9"/>
    <n v="9"/>
    <n v="9"/>
    <n v="9"/>
    <n v="45"/>
    <s v="N"/>
  </r>
  <r>
    <x v="233"/>
    <x v="233"/>
    <s v="CAGCV"/>
    <s v="NAVEEN KUMAR MUPPALA"/>
    <s v="BKLSW006"/>
    <x v="0"/>
    <n v="0"/>
    <n v="0"/>
    <n v="9"/>
    <n v="9"/>
    <n v="9"/>
    <n v="9"/>
    <n v="0"/>
    <n v="36"/>
    <s v="N"/>
  </r>
  <r>
    <x v="233"/>
    <x v="233"/>
    <s v="CAGCV"/>
    <s v="NAVEEN KUMAR MUPPALA"/>
    <s v="BKLSW006"/>
    <x v="0"/>
    <n v="0"/>
    <n v="0"/>
    <n v="10"/>
    <n v="10"/>
    <n v="10"/>
    <n v="10"/>
    <n v="0"/>
    <n v="40"/>
    <s v="N"/>
  </r>
  <r>
    <x v="233"/>
    <x v="233"/>
    <s v="CAGCV"/>
    <s v="NAVEEN KUMAR MUPPALA"/>
    <s v="BKLSW006"/>
    <x v="0"/>
    <n v="0"/>
    <n v="0"/>
    <n v="-9"/>
    <n v="-9"/>
    <n v="-9"/>
    <n v="-9"/>
    <n v="0"/>
    <n v="-36"/>
    <s v="N"/>
  </r>
  <r>
    <x v="234"/>
    <x v="234"/>
    <s v="CAGCV"/>
    <s v="SURESH KUMAR BEJAWADA"/>
    <s v="BKLSW006"/>
    <x v="0"/>
    <n v="0"/>
    <n v="0"/>
    <n v="10"/>
    <n v="10"/>
    <n v="10"/>
    <n v="10"/>
    <n v="10"/>
    <n v="50"/>
    <s v="2"/>
  </r>
  <r>
    <x v="235"/>
    <x v="235"/>
    <s v="CAGCV"/>
    <s v="PICHAIMANI BALASUBRAMANIA"/>
    <s v="BKLSW006"/>
    <x v="0"/>
    <n v="0"/>
    <n v="0"/>
    <n v="8"/>
    <n v="8"/>
    <n v="8"/>
    <n v="8"/>
    <n v="8"/>
    <n v="40"/>
    <s v="2"/>
  </r>
  <r>
    <x v="236"/>
    <x v="236"/>
    <s v="CAGCV"/>
    <s v="TEJASWINI G"/>
    <s v="BKLSW006"/>
    <x v="0"/>
    <n v="0"/>
    <n v="0"/>
    <n v="9"/>
    <n v="9"/>
    <n v="9"/>
    <n v="9"/>
    <n v="9"/>
    <n v="45"/>
    <s v="N"/>
  </r>
  <r>
    <x v="237"/>
    <x v="237"/>
    <s v="CAGCV"/>
    <s v="SURESH THAMBERI"/>
    <s v="BKLSW006"/>
    <x v="0"/>
    <n v="0"/>
    <n v="0"/>
    <n v="9"/>
    <n v="9"/>
    <n v="9"/>
    <n v="9"/>
    <n v="9"/>
    <n v="45"/>
    <s v="2"/>
  </r>
  <r>
    <x v="238"/>
    <x v="238"/>
    <s v="CAGCV"/>
    <s v="ALVES_ROCHA_BATISTA"/>
    <s v="AMS2LSW6"/>
    <x v="0"/>
    <n v="0"/>
    <n v="0"/>
    <n v="8"/>
    <n v="8"/>
    <n v="8"/>
    <n v="8"/>
    <n v="8"/>
    <n v="40"/>
    <s v="N"/>
  </r>
  <r>
    <x v="238"/>
    <x v="238"/>
    <s v="CAGCV"/>
    <s v="ALVES_ROCHA_BATISTA"/>
    <s v="AMS2LSW6"/>
    <x v="0"/>
    <n v="0"/>
    <n v="0"/>
    <n v="0"/>
    <n v="8"/>
    <n v="8"/>
    <n v="8"/>
    <n v="8"/>
    <n v="32"/>
    <s v="N"/>
  </r>
  <r>
    <x v="238"/>
    <x v="238"/>
    <s v="CAGCV"/>
    <s v="ALVES_ROCHA_BATISTA"/>
    <s v="AMS2LSW6"/>
    <x v="0"/>
    <n v="0"/>
    <n v="0"/>
    <n v="-8"/>
    <n v="-8"/>
    <n v="-8"/>
    <n v="-8"/>
    <n v="-8"/>
    <n v="-40"/>
    <s v="N"/>
  </r>
  <r>
    <x v="239"/>
    <x v="239"/>
    <s v="CAGCV"/>
    <s v="VENKAT KIRAN KOLA"/>
    <s v="BKLSW006"/>
    <x v="0"/>
    <n v="0"/>
    <n v="0"/>
    <n v="8"/>
    <n v="8"/>
    <n v="8"/>
    <n v="8"/>
    <n v="8"/>
    <n v="40"/>
    <s v="2"/>
  </r>
  <r>
    <x v="240"/>
    <x v="240"/>
    <s v="CAGCV"/>
    <s v="KULDEEP SINGH"/>
    <s v="BKLSW006"/>
    <x v="0"/>
    <n v="2"/>
    <n v="0"/>
    <n v="9"/>
    <n v="9"/>
    <n v="10"/>
    <n v="9"/>
    <n v="9"/>
    <n v="48"/>
    <s v="2"/>
  </r>
  <r>
    <x v="240"/>
    <x v="240"/>
    <s v="CAGCV"/>
    <s v="KULDEEP SINGH"/>
    <s v="BKLSW006"/>
    <x v="0"/>
    <n v="2"/>
    <n v="0"/>
    <n v="9"/>
    <n v="13"/>
    <n v="10"/>
    <n v="9"/>
    <n v="9"/>
    <n v="52"/>
    <s v="2"/>
  </r>
  <r>
    <x v="240"/>
    <x v="240"/>
    <s v="CAGCV"/>
    <s v="KULDEEP SINGH"/>
    <s v="BKLSW006"/>
    <x v="0"/>
    <n v="-2"/>
    <n v="0"/>
    <n v="-9"/>
    <n v="-9"/>
    <n v="-10"/>
    <n v="-9"/>
    <n v="-9"/>
    <n v="-48"/>
    <s v="2"/>
  </r>
  <r>
    <x v="241"/>
    <x v="241"/>
    <s v="CAGCV"/>
    <s v="RUTURAJ SABAT"/>
    <s v="BKLSW006"/>
    <x v="0"/>
    <n v="0"/>
    <n v="0"/>
    <n v="9"/>
    <n v="9"/>
    <n v="9"/>
    <n v="9"/>
    <n v="9"/>
    <n v="45"/>
    <s v="N"/>
  </r>
  <r>
    <x v="241"/>
    <x v="241"/>
    <s v="CAGCV"/>
    <s v="RUTURAJ SABAT"/>
    <s v="BKLSW006"/>
    <x v="0"/>
    <n v="0"/>
    <n v="0"/>
    <n v="0"/>
    <n v="9"/>
    <n v="9"/>
    <n v="9"/>
    <n v="9"/>
    <n v="36"/>
    <s v="N"/>
  </r>
  <r>
    <x v="241"/>
    <x v="241"/>
    <s v="CAGCV"/>
    <s v="RUTURAJ SABAT"/>
    <s v="BKLSW006"/>
    <x v="0"/>
    <n v="0"/>
    <n v="0"/>
    <n v="9"/>
    <n v="0"/>
    <n v="0"/>
    <n v="0"/>
    <n v="0"/>
    <n v="9"/>
    <s v="1"/>
  </r>
  <r>
    <x v="241"/>
    <x v="241"/>
    <s v="CAGCV"/>
    <s v="RUTURAJ SABAT"/>
    <s v="BKLSW006"/>
    <x v="0"/>
    <n v="0"/>
    <n v="0"/>
    <n v="-9"/>
    <n v="-9"/>
    <n v="-9"/>
    <n v="-9"/>
    <n v="-9"/>
    <n v="-45"/>
    <s v="N"/>
  </r>
  <r>
    <x v="242"/>
    <x v="242"/>
    <s v="CAGCV"/>
    <s v="MANASA SOMASHEKAR"/>
    <s v="BKLSW006"/>
    <x v="0"/>
    <n v="0"/>
    <n v="0"/>
    <n v="8"/>
    <n v="8"/>
    <n v="8"/>
    <n v="8"/>
    <n v="8"/>
    <n v="40"/>
    <s v="N"/>
  </r>
  <r>
    <x v="243"/>
    <x v="243"/>
    <s v="CAGCV"/>
    <s v="VINAYAKA KAMATH"/>
    <s v="BKLSW006"/>
    <x v="0"/>
    <n v="0"/>
    <n v="0"/>
    <n v="9"/>
    <n v="8"/>
    <n v="9"/>
    <n v="8"/>
    <n v="8"/>
    <n v="42"/>
    <s v="N"/>
  </r>
  <r>
    <x v="244"/>
    <x v="244"/>
    <s v="CAGCV"/>
    <s v="ABHINESH BHAMORE"/>
    <s v="BKLSW006"/>
    <x v="0"/>
    <n v="0"/>
    <n v="0"/>
    <n v="9"/>
    <n v="9"/>
    <n v="9"/>
    <n v="9"/>
    <n v="9"/>
    <n v="45"/>
    <s v="N"/>
  </r>
  <r>
    <x v="245"/>
    <x v="245"/>
    <s v="CAGCV"/>
    <s v="RASHI VASALYA"/>
    <s v="BKLSW006"/>
    <x v="0"/>
    <n v="0"/>
    <n v="0"/>
    <n v="0"/>
    <n v="0"/>
    <n v="0"/>
    <n v="9"/>
    <n v="9"/>
    <n v="18"/>
    <s v="N"/>
  </r>
  <r>
    <x v="246"/>
    <x v="246"/>
    <s v="CAGCV"/>
    <s v="SAJID PATHAN"/>
    <s v="BKLSW006"/>
    <x v="0"/>
    <n v="0"/>
    <n v="0"/>
    <n v="8"/>
    <n v="8"/>
    <n v="8"/>
    <n v="8"/>
    <n v="8"/>
    <n v="40"/>
    <s v="N"/>
  </r>
  <r>
    <x v="247"/>
    <x v="247"/>
    <s v="CAGCV"/>
    <s v="VIKKRAM SASIDHARAN"/>
    <s v="BKLSW006"/>
    <x v="0"/>
    <n v="0"/>
    <n v="5"/>
    <n v="9"/>
    <n v="9"/>
    <n v="9"/>
    <n v="9"/>
    <n v="9"/>
    <n v="50"/>
    <s v="N"/>
  </r>
  <r>
    <x v="248"/>
    <x v="248"/>
    <s v="CAGCV"/>
    <s v="VIDUSHI MEHRA"/>
    <s v="BKLSW006"/>
    <x v="0"/>
    <n v="0"/>
    <n v="0"/>
    <n v="9"/>
    <n v="9"/>
    <n v="9"/>
    <n v="9"/>
    <n v="9"/>
    <n v="45"/>
    <s v="2"/>
  </r>
  <r>
    <x v="249"/>
    <x v="249"/>
    <s v="CAGCV"/>
    <s v="PRACHI JAIN"/>
    <s v="BKLSW006"/>
    <x v="0"/>
    <n v="0"/>
    <n v="0"/>
    <n v="9"/>
    <n v="9"/>
    <n v="9"/>
    <n v="9"/>
    <n v="9"/>
    <n v="45"/>
    <s v="N"/>
  </r>
  <r>
    <x v="250"/>
    <x v="250"/>
    <s v="CAGCV"/>
    <s v="SANTHA THANDU"/>
    <s v="BKLSW006"/>
    <x v="0"/>
    <n v="0"/>
    <n v="0"/>
    <n v="9"/>
    <n v="9"/>
    <n v="9"/>
    <n v="9"/>
    <n v="9"/>
    <n v="45"/>
    <s v="N"/>
  </r>
  <r>
    <x v="251"/>
    <x v="251"/>
    <s v="CAGCV"/>
    <s v="DE_OLIVEIRA_MIZAEL"/>
    <s v="AMS2LSW6"/>
    <x v="0"/>
    <n v="0"/>
    <n v="0"/>
    <n v="8"/>
    <n v="8"/>
    <n v="10"/>
    <n v="10"/>
    <n v="8"/>
    <n v="44"/>
    <s v="N"/>
  </r>
  <r>
    <x v="251"/>
    <x v="251"/>
    <s v="CAGCV"/>
    <s v="DE_OLIVEIRA_MIZAEL"/>
    <s v="AMS2LSW6"/>
    <x v="0"/>
    <n v="0"/>
    <n v="5"/>
    <n v="0"/>
    <n v="0"/>
    <n v="0"/>
    <n v="0"/>
    <n v="0"/>
    <n v="5"/>
    <s v="Y"/>
  </r>
  <r>
    <x v="252"/>
    <x v="252"/>
    <s v="CAGCV"/>
    <s v="LOPES_DE_SALLES"/>
    <s v="AMS2LSW6"/>
    <x v="0"/>
    <n v="0"/>
    <n v="0"/>
    <n v="10"/>
    <n v="8"/>
    <n v="9"/>
    <n v="9"/>
    <n v="8"/>
    <n v="44"/>
    <s v="N"/>
  </r>
  <r>
    <x v="252"/>
    <x v="252"/>
    <s v="CAGCV"/>
    <s v="LOPES_DE_SALLES"/>
    <s v="AMS2LSW6"/>
    <x v="0"/>
    <n v="0"/>
    <n v="0"/>
    <n v="0"/>
    <n v="0"/>
    <n v="1"/>
    <n v="0"/>
    <n v="0"/>
    <n v="1"/>
    <s v="Y"/>
  </r>
  <r>
    <x v="253"/>
    <x v="253"/>
    <s v="CAGCV"/>
    <s v="SRIHARI CHIKKALA"/>
    <s v="BKLSW006"/>
    <x v="0"/>
    <n v="0"/>
    <n v="0"/>
    <n v="8"/>
    <n v="8"/>
    <n v="0"/>
    <n v="8"/>
    <n v="0"/>
    <n v="24"/>
    <s v="1"/>
  </r>
  <r>
    <x v="253"/>
    <x v="253"/>
    <s v="CAGCV"/>
    <s v="SRIHARI CHIKKALA"/>
    <s v="BKLSW006"/>
    <x v="0"/>
    <n v="0"/>
    <n v="0"/>
    <n v="0"/>
    <n v="0"/>
    <n v="8"/>
    <n v="0"/>
    <n v="8"/>
    <n v="16"/>
    <s v="3"/>
  </r>
  <r>
    <x v="254"/>
    <x v="254"/>
    <s v="CAGCV"/>
    <s v="ANUSHA PINNAMAREDDY"/>
    <s v="BKCOGAST"/>
    <x v="0"/>
    <n v="0"/>
    <n v="2"/>
    <n v="0"/>
    <n v="0"/>
    <n v="0"/>
    <n v="0"/>
    <n v="0"/>
    <n v="2"/>
    <s v="N"/>
  </r>
  <r>
    <x v="254"/>
    <x v="254"/>
    <s v="CAGCV"/>
    <s v="ANUSHA PINNAMAREDDY"/>
    <s v="BKCOGAST"/>
    <x v="0"/>
    <n v="0"/>
    <n v="0"/>
    <n v="10"/>
    <n v="9"/>
    <n v="9"/>
    <n v="9"/>
    <n v="9"/>
    <n v="46"/>
    <s v="2"/>
  </r>
  <r>
    <x v="254"/>
    <x v="254"/>
    <s v="CAGCV"/>
    <s v="ANUSHA PINNAMAREDDY"/>
    <s v="BKCOGAST"/>
    <x v="0"/>
    <n v="0"/>
    <n v="0"/>
    <n v="10"/>
    <n v="10"/>
    <n v="10"/>
    <n v="10"/>
    <n v="10"/>
    <n v="50"/>
    <s v="2"/>
  </r>
  <r>
    <x v="254"/>
    <x v="254"/>
    <s v="CAGCV"/>
    <s v="ANUSHA PINNAMAREDDY"/>
    <s v="BKCOGAST"/>
    <x v="0"/>
    <n v="0"/>
    <n v="0"/>
    <n v="-10"/>
    <n v="-9"/>
    <n v="-9"/>
    <n v="-9"/>
    <n v="-9"/>
    <n v="-46"/>
    <s v="2"/>
  </r>
  <r>
    <x v="255"/>
    <x v="255"/>
    <s v="CAGCV"/>
    <s v="JAYA MODI"/>
    <s v="BKCOGAST"/>
    <x v="0"/>
    <n v="0"/>
    <n v="0"/>
    <n v="8"/>
    <n v="8"/>
    <n v="8"/>
    <n v="8"/>
    <n v="8"/>
    <n v="40"/>
    <s v="N"/>
  </r>
  <r>
    <x v="256"/>
    <x v="256"/>
    <s v="CAGCV"/>
    <s v="NARRA JYOTHI"/>
    <s v="BKLSW006"/>
    <x v="0"/>
    <n v="0"/>
    <n v="0"/>
    <n v="9"/>
    <n v="9"/>
    <n v="9"/>
    <n v="9"/>
    <n v="9"/>
    <n v="45"/>
    <s v="N"/>
  </r>
  <r>
    <x v="256"/>
    <x v="256"/>
    <s v="CAGCV"/>
    <s v="NARRA JYOTHI"/>
    <s v="BKLSW006"/>
    <x v="0"/>
    <n v="0"/>
    <n v="0"/>
    <n v="10"/>
    <n v="10"/>
    <n v="10"/>
    <n v="10"/>
    <n v="10"/>
    <n v="50"/>
    <s v="N"/>
  </r>
  <r>
    <x v="256"/>
    <x v="256"/>
    <s v="CAGCV"/>
    <s v="NARRA JYOTHI"/>
    <s v="BKLSW006"/>
    <x v="0"/>
    <n v="0"/>
    <n v="0"/>
    <n v="-9"/>
    <n v="-9"/>
    <n v="-9"/>
    <n v="-9"/>
    <n v="-9"/>
    <n v="-45"/>
    <s v="N"/>
  </r>
  <r>
    <x v="257"/>
    <x v="257"/>
    <s v="CAGCV"/>
    <s v="PRAVEEN PALEMPALLI"/>
    <s v="BKLSW006"/>
    <x v="0"/>
    <n v="0"/>
    <n v="0"/>
    <n v="9"/>
    <n v="9"/>
    <n v="9"/>
    <n v="9"/>
    <n v="8"/>
    <n v="44"/>
    <s v="2"/>
  </r>
  <r>
    <x v="258"/>
    <x v="258"/>
    <s v="CAGCV"/>
    <s v="HEMANTHA BAIKADI"/>
    <s v="BKLSW006"/>
    <x v="0"/>
    <n v="0"/>
    <n v="0"/>
    <n v="8"/>
    <n v="8"/>
    <n v="8"/>
    <n v="8"/>
    <n v="8"/>
    <n v="40"/>
    <s v="1"/>
  </r>
  <r>
    <x v="258"/>
    <x v="258"/>
    <s v="CAGCV"/>
    <s v="HEMANTHA BAIKADI"/>
    <s v="BKLSW006"/>
    <x v="0"/>
    <n v="0"/>
    <n v="0"/>
    <n v="8"/>
    <n v="12"/>
    <n v="8"/>
    <n v="8"/>
    <n v="8"/>
    <n v="44"/>
    <s v="1"/>
  </r>
  <r>
    <x v="258"/>
    <x v="258"/>
    <s v="CAGCV"/>
    <s v="HEMANTHA BAIKADI"/>
    <s v="BKLSW006"/>
    <x v="0"/>
    <n v="0"/>
    <n v="0"/>
    <n v="-8"/>
    <n v="-8"/>
    <n v="-8"/>
    <n v="-8"/>
    <n v="-8"/>
    <n v="-40"/>
    <s v="1"/>
  </r>
  <r>
    <x v="259"/>
    <x v="259"/>
    <s v="CAGCV"/>
    <s v="SHASHIKUMAR DEYAGOND"/>
    <s v="BKLSW006"/>
    <x v="0"/>
    <n v="0"/>
    <n v="0"/>
    <n v="9"/>
    <n v="9"/>
    <n v="9"/>
    <n v="9"/>
    <n v="9"/>
    <n v="45"/>
    <s v="2"/>
  </r>
  <r>
    <x v="260"/>
    <x v="260"/>
    <s v="CAGCV"/>
    <s v="LOKESH PUROHIT"/>
    <s v="BKLSW006"/>
    <x v="0"/>
    <n v="0"/>
    <n v="0"/>
    <n v="8"/>
    <n v="8"/>
    <n v="8"/>
    <n v="8"/>
    <n v="8"/>
    <n v="40"/>
    <s v="2"/>
  </r>
  <r>
    <x v="260"/>
    <x v="260"/>
    <s v="CAGCV"/>
    <s v="LOKESH PUROHIT"/>
    <s v="BKLSW006"/>
    <x v="0"/>
    <n v="0"/>
    <n v="0"/>
    <n v="8"/>
    <n v="0"/>
    <n v="8"/>
    <n v="8"/>
    <n v="8"/>
    <n v="32"/>
    <s v="2"/>
  </r>
  <r>
    <x v="260"/>
    <x v="260"/>
    <s v="CAGCV"/>
    <s v="LOKESH PUROHIT"/>
    <s v="BKLSW006"/>
    <x v="0"/>
    <n v="0"/>
    <n v="0"/>
    <n v="-8"/>
    <n v="-8"/>
    <n v="-8"/>
    <n v="-8"/>
    <n v="-8"/>
    <n v="-40"/>
    <s v="2"/>
  </r>
  <r>
    <x v="260"/>
    <x v="260"/>
    <s v="CAGCV"/>
    <s v="LOKESH PUROHIT"/>
    <s v="BKLSW006"/>
    <x v="0"/>
    <n v="0"/>
    <n v="0"/>
    <n v="8"/>
    <n v="0"/>
    <n v="12"/>
    <n v="9"/>
    <n v="9"/>
    <n v="38"/>
    <s v="2"/>
  </r>
  <r>
    <x v="260"/>
    <x v="260"/>
    <s v="CAGCV"/>
    <s v="LOKESH PUROHIT"/>
    <s v="BKLSW006"/>
    <x v="0"/>
    <n v="0"/>
    <n v="0"/>
    <n v="-8"/>
    <n v="0"/>
    <n v="-8"/>
    <n v="-8"/>
    <n v="-8"/>
    <n v="-32"/>
    <s v="2"/>
  </r>
  <r>
    <x v="261"/>
    <x v="261"/>
    <s v="CAGCV"/>
    <s v="SAILAJA UPPALAPATI"/>
    <s v="BKLSW006"/>
    <x v="0"/>
    <n v="0"/>
    <n v="0"/>
    <n v="8"/>
    <n v="8"/>
    <n v="8"/>
    <n v="8"/>
    <n v="8"/>
    <n v="40"/>
    <s v="N"/>
  </r>
  <r>
    <x v="262"/>
    <x v="262"/>
    <s v="CAGCV"/>
    <s v="PRIYA SHARMA"/>
    <s v="BKLSW006"/>
    <x v="0"/>
    <n v="0"/>
    <n v="0"/>
    <n v="8"/>
    <n v="8"/>
    <n v="8"/>
    <n v="8"/>
    <n v="8"/>
    <n v="40"/>
    <s v="N"/>
  </r>
  <r>
    <x v="263"/>
    <x v="263"/>
    <s v="CAGCV"/>
    <s v="SIBASISH SAHOO"/>
    <s v="BKCOGAST"/>
    <x v="0"/>
    <n v="0"/>
    <n v="0"/>
    <n v="0"/>
    <n v="11"/>
    <n v="11"/>
    <n v="0"/>
    <n v="0"/>
    <n v="22"/>
    <s v="2"/>
  </r>
  <r>
    <x v="264"/>
    <x v="264"/>
    <s v="CAGCV"/>
    <s v="SANGITA MAITI"/>
    <s v="BKLSW006"/>
    <x v="0"/>
    <n v="0"/>
    <n v="0"/>
    <n v="8"/>
    <n v="8"/>
    <n v="8"/>
    <n v="0"/>
    <n v="0"/>
    <n v="24"/>
    <s v="N"/>
  </r>
  <r>
    <x v="265"/>
    <x v="265"/>
    <s v="CAGCV"/>
    <s v="ROHIT RAJAN"/>
    <s v="BKLSW006"/>
    <x v="0"/>
    <n v="0"/>
    <n v="0"/>
    <n v="0"/>
    <n v="0"/>
    <n v="8"/>
    <n v="0"/>
    <n v="8"/>
    <n v="16"/>
    <s v="N"/>
  </r>
  <r>
    <x v="266"/>
    <x v="266"/>
    <s v="CAGCV"/>
    <s v="SANGEETHA S"/>
    <s v="BKLSW006"/>
    <x v="0"/>
    <n v="0"/>
    <n v="0"/>
    <n v="9"/>
    <n v="9"/>
    <n v="9"/>
    <n v="9"/>
    <n v="9"/>
    <n v="45"/>
    <s v="N"/>
  </r>
  <r>
    <x v="267"/>
    <x v="267"/>
    <s v="CAGCV"/>
    <s v="LEONARDO_VIEGAS"/>
    <s v="AMS2LSW6"/>
    <x v="0"/>
    <n v="0"/>
    <n v="0"/>
    <n v="8"/>
    <n v="8"/>
    <n v="8"/>
    <n v="8"/>
    <n v="8"/>
    <n v="40"/>
    <s v="N"/>
  </r>
  <r>
    <x v="268"/>
    <x v="268"/>
    <s v="CAGCV"/>
    <s v="BIJAN ROUTRAY"/>
    <s v="BKLSW006"/>
    <x v="0"/>
    <n v="0"/>
    <n v="0"/>
    <n v="9"/>
    <n v="9"/>
    <n v="9"/>
    <n v="9"/>
    <n v="9"/>
    <n v="45"/>
    <s v="N"/>
  </r>
  <r>
    <x v="269"/>
    <x v="269"/>
    <s v="CAGCV"/>
    <s v="REKHA KHETAN"/>
    <s v="BKLSW006"/>
    <x v="0"/>
    <n v="4"/>
    <n v="4"/>
    <n v="8"/>
    <n v="8"/>
    <n v="8"/>
    <n v="9"/>
    <n v="9"/>
    <n v="50"/>
    <s v="2"/>
  </r>
  <r>
    <x v="270"/>
    <x v="270"/>
    <s v="CAGCV"/>
    <s v="PAVAN SHETTY"/>
    <s v="BKLSW006"/>
    <x v="0"/>
    <n v="0"/>
    <n v="0"/>
    <n v="0"/>
    <n v="0"/>
    <n v="8"/>
    <n v="8"/>
    <n v="8"/>
    <n v="24"/>
    <s v="N"/>
  </r>
  <r>
    <x v="271"/>
    <x v="271"/>
    <s v="CAGCV"/>
    <s v="BINDYA MURALEEDHARAN"/>
    <s v="BKLSW006"/>
    <x v="0"/>
    <n v="0"/>
    <n v="0"/>
    <n v="10"/>
    <n v="10"/>
    <n v="8"/>
    <n v="8"/>
    <n v="8"/>
    <n v="44"/>
    <s v="2"/>
  </r>
  <r>
    <x v="272"/>
    <x v="272"/>
    <s v="CAGCV"/>
    <s v="THRIVENI THOTA"/>
    <s v="BKLSW006"/>
    <x v="0"/>
    <n v="0"/>
    <n v="0"/>
    <n v="9"/>
    <n v="9"/>
    <n v="9"/>
    <n v="9"/>
    <n v="9"/>
    <n v="45"/>
    <s v="N"/>
  </r>
  <r>
    <x v="273"/>
    <x v="273"/>
    <s v="CAGCV"/>
    <s v="KEERTI SARODE"/>
    <s v="BKLSW006"/>
    <x v="0"/>
    <n v="0"/>
    <n v="0"/>
    <n v="8"/>
    <n v="8"/>
    <n v="8"/>
    <n v="8"/>
    <n v="8"/>
    <n v="40"/>
    <s v="2"/>
  </r>
  <r>
    <x v="274"/>
    <x v="274"/>
    <s v="CAGCV"/>
    <s v="HEMANT JHA"/>
    <s v="BKLSW006"/>
    <x v="0"/>
    <n v="0"/>
    <n v="0"/>
    <n v="9"/>
    <n v="9"/>
    <n v="9"/>
    <n v="9"/>
    <n v="9"/>
    <n v="45"/>
    <s v="N"/>
  </r>
  <r>
    <x v="275"/>
    <x v="275"/>
    <s v="CAGCV"/>
    <s v="SURESH ACHUTHAN NAIR"/>
    <s v="BKLSW006"/>
    <x v="0"/>
    <n v="9"/>
    <n v="8"/>
    <n v="10"/>
    <n v="10"/>
    <n v="10"/>
    <n v="10"/>
    <n v="10"/>
    <n v="67"/>
    <s v="N"/>
  </r>
  <r>
    <x v="276"/>
    <x v="276"/>
    <s v="CAGCV"/>
    <s v="MAHALAKSHMI M"/>
    <s v="BKLSW006"/>
    <x v="0"/>
    <n v="0"/>
    <n v="0"/>
    <n v="8"/>
    <n v="8"/>
    <n v="8"/>
    <n v="8"/>
    <n v="8"/>
    <n v="40"/>
    <s v="2"/>
  </r>
  <r>
    <x v="277"/>
    <x v="277"/>
    <s v="CAGCV"/>
    <s v="BRUNDA K J"/>
    <s v="BKLSW006"/>
    <x v="0"/>
    <n v="0"/>
    <n v="0"/>
    <n v="8"/>
    <n v="8"/>
    <n v="8"/>
    <n v="8"/>
    <n v="8"/>
    <n v="40"/>
    <s v="2"/>
  </r>
  <r>
    <x v="278"/>
    <x v="278"/>
    <s v="CAGCV"/>
    <s v="VINAY PAI"/>
    <s v="BKLSW006"/>
    <x v="0"/>
    <n v="0"/>
    <n v="0"/>
    <n v="12"/>
    <n v="12"/>
    <n v="12"/>
    <n v="12"/>
    <n v="12"/>
    <n v="60"/>
    <s v="2"/>
  </r>
  <r>
    <x v="279"/>
    <x v="279"/>
    <s v="CAGCV"/>
    <s v="KAMALAKANNAN SANTHANAM"/>
    <s v="BKLSW006"/>
    <x v="0"/>
    <n v="0"/>
    <n v="0"/>
    <n v="9"/>
    <n v="9"/>
    <n v="9"/>
    <n v="9"/>
    <n v="9"/>
    <n v="45"/>
    <s v="N"/>
  </r>
  <r>
    <x v="280"/>
    <x v="280"/>
    <s v="CAGCV"/>
    <s v="KRITIKA TIWARI"/>
    <s v="BKLSW006"/>
    <x v="0"/>
    <n v="0"/>
    <n v="0"/>
    <n v="8"/>
    <n v="8"/>
    <n v="8"/>
    <n v="8"/>
    <n v="8"/>
    <n v="40"/>
    <s v="N"/>
  </r>
  <r>
    <x v="281"/>
    <x v="281"/>
    <s v="CAGCV"/>
    <s v="JOTHI KRISHNAN RAJENDRAN"/>
    <s v="BKLSW006"/>
    <x v="0"/>
    <n v="0"/>
    <n v="0"/>
    <n v="9"/>
    <n v="9"/>
    <n v="9"/>
    <n v="9"/>
    <n v="9"/>
    <n v="45"/>
    <s v="N"/>
  </r>
  <r>
    <x v="281"/>
    <x v="281"/>
    <s v="CAGCV"/>
    <s v="JOTHI KRISHNAN RAJENDRAN"/>
    <s v="BKLSW006"/>
    <x v="0"/>
    <n v="0"/>
    <n v="0"/>
    <n v="9"/>
    <n v="9"/>
    <n v="9"/>
    <n v="8"/>
    <n v="0"/>
    <n v="35"/>
    <s v="N"/>
  </r>
  <r>
    <x v="281"/>
    <x v="281"/>
    <s v="CAGCV"/>
    <s v="JOTHI KRISHNAN RAJENDRAN"/>
    <s v="BKLSW006"/>
    <x v="0"/>
    <n v="0"/>
    <n v="0"/>
    <n v="-9"/>
    <n v="-9"/>
    <n v="-9"/>
    <n v="-9"/>
    <n v="-9"/>
    <n v="-45"/>
    <s v="N"/>
  </r>
  <r>
    <x v="282"/>
    <x v="282"/>
    <s v="CAGCV"/>
    <s v="PRATHIBHA CHANDRAN"/>
    <s v="BKLSW006"/>
    <x v="0"/>
    <n v="0"/>
    <n v="0"/>
    <n v="8"/>
    <n v="8"/>
    <n v="8"/>
    <n v="8"/>
    <n v="8"/>
    <n v="40"/>
    <s v="2"/>
  </r>
  <r>
    <x v="283"/>
    <x v="283"/>
    <s v="CAGCV"/>
    <s v="LANKISETTI NAGA SAI SRAVA"/>
    <s v="BKLSW006"/>
    <x v="0"/>
    <n v="0"/>
    <n v="0"/>
    <n v="9"/>
    <n v="9"/>
    <n v="9"/>
    <n v="9"/>
    <n v="9"/>
    <n v="45"/>
    <s v="2"/>
  </r>
  <r>
    <x v="284"/>
    <x v="284"/>
    <s v="CAGCV"/>
    <s v="SANDIPAN SAHA"/>
    <s v="BKLSW006"/>
    <x v="0"/>
    <n v="0"/>
    <n v="0"/>
    <n v="9"/>
    <n v="9"/>
    <n v="9"/>
    <n v="9"/>
    <n v="9"/>
    <n v="45"/>
    <s v="N"/>
  </r>
  <r>
    <x v="285"/>
    <x v="285"/>
    <s v="CAGCV"/>
    <s v="NOOR SHAIK"/>
    <s v="BKLSW006"/>
    <x v="0"/>
    <n v="0"/>
    <n v="0"/>
    <n v="8"/>
    <n v="8"/>
    <n v="8"/>
    <n v="8"/>
    <n v="8"/>
    <n v="40"/>
    <s v="N"/>
  </r>
  <r>
    <x v="286"/>
    <x v="286"/>
    <s v="CAGCV"/>
    <s v="POORNIMA SHIVASHIMPIGER"/>
    <s v="BKLSW006"/>
    <x v="0"/>
    <n v="0"/>
    <n v="0"/>
    <n v="0"/>
    <n v="0"/>
    <n v="0"/>
    <n v="9"/>
    <n v="0"/>
    <n v="9"/>
    <s v="N"/>
  </r>
  <r>
    <x v="286"/>
    <x v="286"/>
    <s v="CAGCV"/>
    <s v="POORNIMA SHIVASHIMPIGER"/>
    <s v="BKLSW006"/>
    <x v="0"/>
    <n v="0"/>
    <n v="9"/>
    <n v="9"/>
    <n v="9"/>
    <n v="9"/>
    <n v="0"/>
    <n v="9"/>
    <n v="45"/>
    <s v="N"/>
  </r>
  <r>
    <x v="287"/>
    <x v="287"/>
    <s v="CAGCV"/>
    <s v="RADHIKA BAILAMANE"/>
    <s v="BKLSW006"/>
    <x v="0"/>
    <n v="0"/>
    <n v="0"/>
    <n v="8"/>
    <n v="8"/>
    <n v="8"/>
    <n v="8"/>
    <n v="8"/>
    <n v="40"/>
    <s v="2"/>
  </r>
  <r>
    <x v="288"/>
    <x v="288"/>
    <s v="CAGCV"/>
    <s v="AJIT KUMAR MISHRA"/>
    <s v="BKLSW006"/>
    <x v="0"/>
    <n v="0"/>
    <n v="0"/>
    <n v="8"/>
    <n v="8"/>
    <n v="8"/>
    <n v="8"/>
    <n v="8"/>
    <n v="40"/>
    <s v="2"/>
  </r>
  <r>
    <x v="288"/>
    <x v="288"/>
    <s v="CAGCV"/>
    <s v="AJIT KUMAR MISHRA"/>
    <s v="BKLSW006"/>
    <x v="0"/>
    <n v="0"/>
    <n v="0"/>
    <n v="8"/>
    <n v="8"/>
    <n v="11.5"/>
    <n v="8"/>
    <n v="8"/>
    <n v="43.5"/>
    <s v="2"/>
  </r>
  <r>
    <x v="288"/>
    <x v="288"/>
    <s v="CAGCV"/>
    <s v="AJIT KUMAR MISHRA"/>
    <s v="BKLSW006"/>
    <x v="0"/>
    <n v="0"/>
    <n v="0"/>
    <n v="-8"/>
    <n v="-8"/>
    <n v="-8"/>
    <n v="-8"/>
    <n v="-8"/>
    <n v="-40"/>
    <s v="2"/>
  </r>
  <r>
    <x v="289"/>
    <x v="289"/>
    <s v="CAGCV"/>
    <s v="RAMIREZ MORALES MARIA DE"/>
    <s v="GPDWTEST"/>
    <x v="0"/>
    <n v="0"/>
    <n v="0"/>
    <n v="8"/>
    <n v="8"/>
    <n v="8"/>
    <n v="8"/>
    <n v="8"/>
    <n v="40"/>
    <s v="N"/>
  </r>
  <r>
    <x v="290"/>
    <x v="290"/>
    <s v="CAGCV"/>
    <s v="CHANTHIRAPRABU B S"/>
    <s v="BKCOGAST"/>
    <x v="0"/>
    <n v="6"/>
    <n v="2"/>
    <n v="9"/>
    <n v="9"/>
    <n v="9"/>
    <n v="9"/>
    <n v="9"/>
    <n v="53"/>
    <s v="N"/>
  </r>
  <r>
    <x v="291"/>
    <x v="291"/>
    <s v="CAGCV"/>
    <s v="SHAHIZ KASIM K"/>
    <s v="BKLSW006"/>
    <x v="0"/>
    <n v="0"/>
    <n v="0"/>
    <n v="9"/>
    <n v="9"/>
    <n v="9"/>
    <n v="9"/>
    <n v="9"/>
    <n v="45"/>
    <s v="3"/>
  </r>
  <r>
    <x v="292"/>
    <x v="292"/>
    <s v="CAGCV"/>
    <s v="RAJIV PUHAN"/>
    <s v="BKLSW006"/>
    <x v="0"/>
    <n v="0"/>
    <n v="0"/>
    <n v="8"/>
    <n v="0"/>
    <n v="0"/>
    <n v="8"/>
    <n v="8"/>
    <n v="24"/>
    <s v="N"/>
  </r>
  <r>
    <x v="292"/>
    <x v="292"/>
    <s v="CAGCV"/>
    <s v="RAJIV PUHAN"/>
    <s v="BKLSW006"/>
    <x v="0"/>
    <n v="0"/>
    <n v="8"/>
    <n v="0"/>
    <n v="0"/>
    <n v="0"/>
    <n v="0"/>
    <n v="0"/>
    <n v="8"/>
    <s v="1"/>
  </r>
  <r>
    <x v="293"/>
    <x v="293"/>
    <s v="CAGCV"/>
    <s v="ASTHA GOEL"/>
    <s v="BKLSW006"/>
    <x v="0"/>
    <n v="0"/>
    <n v="0"/>
    <n v="9"/>
    <n v="9"/>
    <n v="9"/>
    <n v="9"/>
    <n v="9"/>
    <n v="45"/>
    <s v="N"/>
  </r>
  <r>
    <x v="294"/>
    <x v="294"/>
    <s v="CAGCV"/>
    <s v="KEERTHI MEKALA"/>
    <s v="BKLSW006"/>
    <x v="0"/>
    <n v="0"/>
    <n v="0"/>
    <n v="8"/>
    <n v="8"/>
    <n v="0"/>
    <n v="8"/>
    <n v="8"/>
    <n v="32"/>
    <s v="2"/>
  </r>
  <r>
    <x v="294"/>
    <x v="294"/>
    <s v="CAGCV"/>
    <s v="KEERTHI MEKALA"/>
    <s v="BKLSW006"/>
    <x v="0"/>
    <n v="0"/>
    <n v="0"/>
    <n v="8"/>
    <n v="8"/>
    <n v="8"/>
    <n v="8"/>
    <n v="8"/>
    <n v="40"/>
    <s v="2"/>
  </r>
  <r>
    <x v="294"/>
    <x v="294"/>
    <s v="CAGCV"/>
    <s v="KEERTHI MEKALA"/>
    <s v="BKLSW006"/>
    <x v="0"/>
    <n v="0"/>
    <n v="0"/>
    <n v="-8"/>
    <n v="-8"/>
    <n v="0"/>
    <n v="-8"/>
    <n v="-8"/>
    <n v="-32"/>
    <s v="2"/>
  </r>
  <r>
    <x v="295"/>
    <x v="295"/>
    <s v="CAGCV"/>
    <s v="AJAY BALAGANI"/>
    <s v="BKLSW006"/>
    <x v="0"/>
    <n v="0"/>
    <n v="9"/>
    <n v="0"/>
    <n v="0"/>
    <n v="0"/>
    <n v="0"/>
    <n v="0"/>
    <n v="9"/>
    <s v="2"/>
  </r>
  <r>
    <x v="295"/>
    <x v="295"/>
    <s v="CAGCV"/>
    <s v="AJAY BALAGANI"/>
    <s v="BKLSW006"/>
    <x v="0"/>
    <n v="9"/>
    <n v="0"/>
    <n v="9"/>
    <n v="9"/>
    <n v="0"/>
    <n v="0"/>
    <n v="0"/>
    <n v="27"/>
    <s v="3"/>
  </r>
  <r>
    <x v="295"/>
    <x v="295"/>
    <s v="CAGCV"/>
    <s v="AJAY BALAGANI"/>
    <s v="BKLSW006"/>
    <x v="0"/>
    <n v="0"/>
    <n v="0"/>
    <n v="0"/>
    <n v="0"/>
    <n v="9"/>
    <n v="0"/>
    <n v="0"/>
    <n v="9"/>
    <s v="N"/>
  </r>
  <r>
    <x v="295"/>
    <x v="295"/>
    <s v="CAGCV"/>
    <s v="AJAY BALAGANI"/>
    <s v="BKLSW006"/>
    <x v="0"/>
    <n v="9"/>
    <n v="0"/>
    <n v="9"/>
    <n v="9"/>
    <n v="9"/>
    <n v="0"/>
    <n v="0"/>
    <n v="36"/>
    <s v="3"/>
  </r>
  <r>
    <x v="295"/>
    <x v="295"/>
    <s v="CAGCV"/>
    <s v="AJAY BALAGANI"/>
    <s v="BKLSW006"/>
    <x v="0"/>
    <n v="0"/>
    <n v="0"/>
    <n v="0"/>
    <n v="0"/>
    <n v="-9"/>
    <n v="0"/>
    <n v="0"/>
    <n v="-9"/>
    <s v="N"/>
  </r>
  <r>
    <x v="295"/>
    <x v="295"/>
    <s v="CAGCV"/>
    <s v="AJAY BALAGANI"/>
    <s v="BKLSW006"/>
    <x v="0"/>
    <n v="-9"/>
    <n v="0"/>
    <n v="-9"/>
    <n v="-9"/>
    <n v="0"/>
    <n v="0"/>
    <n v="0"/>
    <n v="-27"/>
    <s v="3"/>
  </r>
  <r>
    <x v="296"/>
    <x v="296"/>
    <s v="CAGCV"/>
    <s v="DHARMENDRA LINESWALA"/>
    <s v="BKLSW006"/>
    <x v="0"/>
    <n v="0"/>
    <n v="0"/>
    <n v="9"/>
    <n v="9"/>
    <n v="9"/>
    <n v="9"/>
    <n v="9"/>
    <n v="45"/>
    <s v="N"/>
  </r>
  <r>
    <x v="297"/>
    <x v="297"/>
    <s v="CAGCV"/>
    <s v="ASHOK REDDY ANANTHU"/>
    <s v="BKLSW006"/>
    <x v="0"/>
    <n v="0"/>
    <n v="0"/>
    <n v="9"/>
    <n v="9"/>
    <n v="9"/>
    <n v="9"/>
    <n v="9"/>
    <n v="45"/>
    <s v="2"/>
  </r>
  <r>
    <x v="298"/>
    <x v="298"/>
    <s v="CAGCV"/>
    <s v="JAGANMOHAN NALLAM"/>
    <s v="BKLSW006"/>
    <x v="0"/>
    <n v="0"/>
    <n v="0"/>
    <n v="8"/>
    <n v="8"/>
    <n v="8"/>
    <n v="8"/>
    <n v="0"/>
    <n v="32"/>
    <s v="N"/>
  </r>
  <r>
    <x v="298"/>
    <x v="298"/>
    <s v="CAGCV"/>
    <s v="JAGANMOHAN NALLAM"/>
    <s v="BKLSW006"/>
    <x v="0"/>
    <n v="0"/>
    <n v="8"/>
    <n v="0"/>
    <n v="0"/>
    <n v="0"/>
    <n v="0"/>
    <n v="0"/>
    <n v="8"/>
    <s v="1"/>
  </r>
  <r>
    <x v="299"/>
    <x v="299"/>
    <s v="CAGCV"/>
    <s v="ANIL SIDDAVEERAIAH"/>
    <s v="BKLSW006"/>
    <x v="0"/>
    <n v="0"/>
    <n v="0"/>
    <n v="8"/>
    <n v="8"/>
    <n v="8"/>
    <n v="8"/>
    <n v="8"/>
    <n v="40"/>
    <s v="2"/>
  </r>
  <r>
    <x v="300"/>
    <x v="300"/>
    <s v="CAGCV"/>
    <s v="VISHNUDEV K"/>
    <s v="BKLSW006"/>
    <x v="0"/>
    <n v="0"/>
    <n v="0"/>
    <n v="9"/>
    <n v="9"/>
    <n v="9"/>
    <n v="9"/>
    <n v="9"/>
    <n v="45"/>
    <s v="N"/>
  </r>
  <r>
    <x v="301"/>
    <x v="301"/>
    <s v="CAGCV"/>
    <s v="VEERENDRA VAITLA"/>
    <s v="BKLSW006"/>
    <x v="0"/>
    <n v="0"/>
    <n v="0"/>
    <n v="9"/>
    <n v="9"/>
    <n v="9"/>
    <n v="9"/>
    <n v="9"/>
    <n v="45"/>
    <s v="N"/>
  </r>
  <r>
    <x v="302"/>
    <x v="302"/>
    <s v="CAGCV"/>
    <s v="GYAN PRAKASH"/>
    <s v="BKLSW006"/>
    <x v="0"/>
    <n v="0"/>
    <n v="0"/>
    <n v="8"/>
    <n v="8"/>
    <n v="8"/>
    <n v="8"/>
    <n v="8"/>
    <n v="40"/>
    <s v="N"/>
  </r>
  <r>
    <x v="303"/>
    <x v="303"/>
    <s v="CAGCV"/>
    <s v="SANDEEP GOLLURI"/>
    <s v="BKLSW006"/>
    <x v="0"/>
    <n v="0"/>
    <n v="0"/>
    <n v="9"/>
    <n v="9"/>
    <n v="9"/>
    <n v="9"/>
    <n v="9"/>
    <n v="45"/>
    <s v="N"/>
  </r>
  <r>
    <x v="303"/>
    <x v="303"/>
    <s v="CAGCV"/>
    <s v="SANDEEP GOLLURI"/>
    <s v="BKLSW006"/>
    <x v="0"/>
    <n v="0"/>
    <n v="0"/>
    <n v="-9"/>
    <n v="-9"/>
    <n v="-9"/>
    <n v="-9"/>
    <n v="-9"/>
    <n v="-45"/>
    <s v="N"/>
  </r>
  <r>
    <x v="304"/>
    <x v="304"/>
    <s v="CAGCV"/>
    <s v="SANJIB JENA"/>
    <s v="BKLSW006"/>
    <x v="0"/>
    <n v="0"/>
    <n v="0"/>
    <n v="8"/>
    <n v="8"/>
    <n v="8"/>
    <n v="8"/>
    <n v="8"/>
    <n v="40"/>
    <s v="2"/>
  </r>
  <r>
    <x v="305"/>
    <x v="305"/>
    <s v="CAGCV"/>
    <s v="RODRIGUES_DE_ANDRADE"/>
    <s v="AMS2LSW6"/>
    <x v="0"/>
    <n v="0"/>
    <n v="0"/>
    <n v="9"/>
    <n v="8"/>
    <n v="10"/>
    <n v="9"/>
    <n v="8"/>
    <n v="44"/>
    <s v="N"/>
  </r>
  <r>
    <x v="305"/>
    <x v="305"/>
    <s v="CAGCV"/>
    <s v="RODRIGUES_DE_ANDRADE"/>
    <s v="AMS2LSW6"/>
    <x v="0"/>
    <n v="0"/>
    <n v="9"/>
    <n v="0"/>
    <n v="0"/>
    <n v="0"/>
    <n v="0"/>
    <n v="0"/>
    <n v="9"/>
    <s v="Y"/>
  </r>
  <r>
    <x v="306"/>
    <x v="306"/>
    <s v="CAGCV"/>
    <s v="FARIAS_SANTANA"/>
    <s v="AMS2LSW6"/>
    <x v="0"/>
    <n v="0"/>
    <n v="0"/>
    <n v="9"/>
    <n v="9"/>
    <n v="8"/>
    <n v="9"/>
    <n v="9"/>
    <n v="44"/>
    <s v="N"/>
  </r>
  <r>
    <x v="307"/>
    <x v="307"/>
    <s v="CAGCV"/>
    <s v="BOVELONI"/>
    <s v="AMS2LSW6"/>
    <x v="0"/>
    <n v="0"/>
    <n v="0"/>
    <n v="9"/>
    <n v="9"/>
    <n v="9"/>
    <n v="8"/>
    <n v="9"/>
    <n v="44"/>
    <s v="N"/>
  </r>
  <r>
    <x v="308"/>
    <x v="308"/>
    <s v="CAGCV"/>
    <s v="SONALI DESAI"/>
    <s v="BKLSW006"/>
    <x v="0"/>
    <n v="0"/>
    <n v="0"/>
    <n v="8"/>
    <n v="8"/>
    <n v="8"/>
    <n v="8"/>
    <n v="8"/>
    <n v="40"/>
    <s v="N"/>
  </r>
  <r>
    <x v="309"/>
    <x v="309"/>
    <s v="CAGCV"/>
    <s v="SUBASH KRISHNAMOORTHY"/>
    <s v="BKCOGAST"/>
    <x v="0"/>
    <n v="0"/>
    <n v="0"/>
    <n v="0.5"/>
    <n v="0"/>
    <n v="0"/>
    <n v="0.5"/>
    <n v="0.5"/>
    <n v="1.5"/>
    <s v="N"/>
  </r>
  <r>
    <x v="309"/>
    <x v="309"/>
    <s v="CAGCV"/>
    <s v="SUBASH KRISHNAMOORTHY"/>
    <s v="BKLSW006"/>
    <x v="0"/>
    <n v="0"/>
    <n v="0"/>
    <n v="7.5"/>
    <n v="0"/>
    <n v="0"/>
    <n v="7.5"/>
    <n v="7.5"/>
    <n v="22.5"/>
    <s v="N"/>
  </r>
  <r>
    <x v="309"/>
    <x v="309"/>
    <s v="CAGCV"/>
    <s v="SUBASH KRISHNAMOORTHY"/>
    <s v="BKLSW006"/>
    <x v="0"/>
    <n v="12"/>
    <n v="12"/>
    <n v="0"/>
    <n v="0"/>
    <n v="0"/>
    <n v="0"/>
    <n v="0"/>
    <n v="24"/>
    <s v="1"/>
  </r>
  <r>
    <x v="309"/>
    <x v="309"/>
    <s v="CAGCV"/>
    <s v="SUBASH KRISHNAMOORTHY"/>
    <s v="BKCOGAST"/>
    <x v="0"/>
    <n v="0"/>
    <n v="0"/>
    <n v="0.5"/>
    <n v="0"/>
    <n v="0"/>
    <n v="0"/>
    <n v="0"/>
    <n v="0.5"/>
    <s v="N"/>
  </r>
  <r>
    <x v="309"/>
    <x v="309"/>
    <s v="CAGCV"/>
    <s v="SUBASH KRISHNAMOORTHY"/>
    <s v="BKLSW006"/>
    <x v="0"/>
    <n v="0"/>
    <n v="0"/>
    <n v="7.5"/>
    <n v="0"/>
    <n v="0"/>
    <n v="0"/>
    <n v="0"/>
    <n v="7.5"/>
    <s v="N"/>
  </r>
  <r>
    <x v="309"/>
    <x v="309"/>
    <s v="CAGCV"/>
    <s v="SUBASH KRISHNAMOORTHY"/>
    <s v="BKCOGAST"/>
    <x v="0"/>
    <n v="0"/>
    <n v="0"/>
    <n v="-0.5"/>
    <n v="0"/>
    <n v="0"/>
    <n v="-0.5"/>
    <n v="-0.5"/>
    <n v="-1.5"/>
    <s v="N"/>
  </r>
  <r>
    <x v="309"/>
    <x v="309"/>
    <s v="CAGCV"/>
    <s v="SUBASH KRISHNAMOORTHY"/>
    <s v="BKLSW006"/>
    <x v="0"/>
    <n v="0"/>
    <n v="0"/>
    <n v="-7.5"/>
    <n v="0"/>
    <n v="0"/>
    <n v="-7.5"/>
    <n v="-7.5"/>
    <n v="-22.5"/>
    <s v="N"/>
  </r>
  <r>
    <x v="310"/>
    <x v="310"/>
    <s v="CAGCV"/>
    <s v="KIRAN KANCHARLA"/>
    <s v="BKLSW006"/>
    <x v="0"/>
    <n v="0"/>
    <n v="0"/>
    <n v="8"/>
    <n v="8"/>
    <n v="8"/>
    <n v="8"/>
    <n v="8"/>
    <n v="40"/>
    <s v="N"/>
  </r>
  <r>
    <x v="311"/>
    <x v="311"/>
    <s v="CAGCV"/>
    <s v="RODRIGUES_DE_PAULA"/>
    <s v="AMSSHIFT"/>
    <x v="0"/>
    <n v="0"/>
    <n v="0"/>
    <n v="0"/>
    <n v="0"/>
    <n v="8"/>
    <n v="8"/>
    <n v="8"/>
    <n v="24"/>
    <s v="N"/>
  </r>
  <r>
    <x v="311"/>
    <x v="311"/>
    <s v="CAGCV"/>
    <s v="RODRIGUES_DE_PAULA"/>
    <s v="AMSSHIFT"/>
    <x v="0"/>
    <n v="0"/>
    <n v="0"/>
    <n v="0"/>
    <n v="0"/>
    <n v="0"/>
    <n v="8"/>
    <n v="8"/>
    <n v="16"/>
    <s v="N"/>
  </r>
  <r>
    <x v="311"/>
    <x v="311"/>
    <s v="CAGCV"/>
    <s v="RODRIGUES_DE_PAULA"/>
    <s v="AMSSHIFT"/>
    <x v="0"/>
    <n v="0"/>
    <n v="0"/>
    <n v="0"/>
    <n v="0"/>
    <n v="-8"/>
    <n v="-8"/>
    <n v="-8"/>
    <n v="-24"/>
    <s v="N"/>
  </r>
  <r>
    <x v="312"/>
    <x v="312"/>
    <s v="CAGCV"/>
    <s v="SUJITH PILAKKA KANTHAKKIL"/>
    <s v="BKLSW006"/>
    <x v="0"/>
    <n v="0"/>
    <n v="0"/>
    <n v="9"/>
    <n v="9"/>
    <n v="9"/>
    <n v="9"/>
    <n v="9"/>
    <n v="45"/>
    <s v="N"/>
  </r>
  <r>
    <x v="312"/>
    <x v="312"/>
    <s v="CAGCV"/>
    <s v="SUJITH PILAKKA KANTHAKKIL"/>
    <s v="BKLSW006"/>
    <x v="0"/>
    <n v="0"/>
    <n v="9"/>
    <n v="0"/>
    <n v="0"/>
    <n v="0"/>
    <n v="0"/>
    <n v="0"/>
    <n v="9"/>
    <s v="2"/>
  </r>
  <r>
    <x v="313"/>
    <x v="313"/>
    <s v="CAGCV"/>
    <s v="MORAIS_PEREIRA"/>
    <s v="AMS2LSW6"/>
    <x v="0"/>
    <n v="0"/>
    <n v="0"/>
    <n v="8"/>
    <n v="8"/>
    <n v="8"/>
    <n v="8"/>
    <n v="9"/>
    <n v="41"/>
    <s v="N"/>
  </r>
  <r>
    <x v="314"/>
    <x v="314"/>
    <s v="CAGCV"/>
    <s v="RAMAKRISHNA ARNIPALLI"/>
    <s v="BKLSW006"/>
    <x v="0"/>
    <n v="9"/>
    <n v="0"/>
    <n v="9"/>
    <n v="9"/>
    <n v="9"/>
    <n v="9"/>
    <n v="0"/>
    <n v="45"/>
    <s v="2"/>
  </r>
  <r>
    <x v="315"/>
    <x v="315"/>
    <s v="CAGCV"/>
    <s v="KRISHNA CHADA"/>
    <s v="BKLSW006"/>
    <x v="0"/>
    <n v="0"/>
    <n v="0"/>
    <n v="9"/>
    <n v="9"/>
    <n v="9"/>
    <n v="9"/>
    <n v="9"/>
    <n v="45"/>
    <s v="N"/>
  </r>
  <r>
    <x v="316"/>
    <x v="316"/>
    <s v="CAGCV"/>
    <s v="BALAJI S"/>
    <s v="BKLSW006"/>
    <x v="0"/>
    <n v="0"/>
    <n v="0"/>
    <n v="0"/>
    <n v="9"/>
    <n v="9"/>
    <n v="9"/>
    <n v="9"/>
    <n v="36"/>
    <s v="N"/>
  </r>
  <r>
    <x v="317"/>
    <x v="317"/>
    <s v="CAGCV"/>
    <s v="METHUKU VENKATARAMREDDY"/>
    <s v="BKLSW006"/>
    <x v="0"/>
    <n v="0"/>
    <n v="0"/>
    <n v="8"/>
    <n v="8"/>
    <n v="8"/>
    <n v="0"/>
    <n v="0"/>
    <n v="24"/>
    <s v="1"/>
  </r>
  <r>
    <x v="317"/>
    <x v="317"/>
    <s v="CAGCV"/>
    <s v="METHUKU VENKATARAMREDDY"/>
    <s v="BKLSW006"/>
    <x v="0"/>
    <n v="8"/>
    <n v="8"/>
    <n v="0"/>
    <n v="0"/>
    <n v="0"/>
    <n v="0"/>
    <n v="0"/>
    <n v="16"/>
    <s v="N"/>
  </r>
  <r>
    <x v="318"/>
    <x v="318"/>
    <s v="CAGCV"/>
    <s v="CHI GONZALEZ SAUL NIELSEN"/>
    <s v="GPDWTEST"/>
    <x v="0"/>
    <n v="0"/>
    <n v="0"/>
    <n v="9"/>
    <n v="10"/>
    <n v="0"/>
    <n v="9"/>
    <n v="8"/>
    <n v="36"/>
    <s v="N"/>
  </r>
  <r>
    <x v="319"/>
    <x v="319"/>
    <s v="CAGCV"/>
    <s v="HARI PRASAD MUTHYALA"/>
    <s v="BKLSW006"/>
    <x v="0"/>
    <n v="0"/>
    <n v="0"/>
    <n v="9"/>
    <n v="9"/>
    <n v="9"/>
    <n v="9"/>
    <n v="9"/>
    <n v="45"/>
    <s v="N"/>
  </r>
  <r>
    <x v="320"/>
    <x v="320"/>
    <s v="CAGCV"/>
    <s v="BAILADU PANIGRAHI"/>
    <s v="BKLSW006"/>
    <x v="0"/>
    <n v="0"/>
    <n v="0"/>
    <n v="0"/>
    <n v="0"/>
    <n v="0"/>
    <n v="9"/>
    <n v="8"/>
    <n v="17"/>
    <s v="N"/>
  </r>
  <r>
    <x v="321"/>
    <x v="321"/>
    <s v="CAGCV"/>
    <s v="AVANI TRIVEDI"/>
    <s v="BKLSW006"/>
    <x v="0"/>
    <n v="0"/>
    <n v="0"/>
    <n v="9"/>
    <n v="0"/>
    <n v="0"/>
    <n v="9"/>
    <n v="9"/>
    <n v="27"/>
    <s v="N"/>
  </r>
  <r>
    <x v="322"/>
    <x v="322"/>
    <s v="CAGCV"/>
    <s v="MONALISA PATOJOSHI"/>
    <s v="BKLSW006"/>
    <x v="0"/>
    <n v="8"/>
    <n v="8"/>
    <n v="0"/>
    <n v="0"/>
    <n v="8"/>
    <n v="8"/>
    <n v="8"/>
    <n v="40"/>
    <s v="N"/>
  </r>
  <r>
    <x v="323"/>
    <x v="323"/>
    <s v="CAGCV"/>
    <s v="POOJA KAUSHIK"/>
    <s v="BKLSW006"/>
    <x v="0"/>
    <n v="2"/>
    <n v="2"/>
    <n v="9"/>
    <n v="9"/>
    <n v="9"/>
    <n v="9"/>
    <n v="9"/>
    <n v="49"/>
    <s v="3"/>
  </r>
  <r>
    <x v="324"/>
    <x v="324"/>
    <s v="CAGCV"/>
    <s v="VIDAL SANCHEZ JOSE ANTONI"/>
    <s v="GPDWTEST"/>
    <x v="0"/>
    <n v="0"/>
    <n v="0"/>
    <n v="0"/>
    <n v="8"/>
    <n v="8"/>
    <n v="8"/>
    <n v="8"/>
    <n v="32"/>
    <s v="N"/>
  </r>
  <r>
    <x v="325"/>
    <x v="325"/>
    <s v="CAGCV"/>
    <s v="TAUMY_PIMENTEL_CAMPOS"/>
    <s v="AMS2LSW6"/>
    <x v="0"/>
    <n v="12"/>
    <n v="0"/>
    <n v="9"/>
    <n v="9"/>
    <n v="9"/>
    <n v="9"/>
    <n v="8"/>
    <n v="56"/>
    <s v="N"/>
  </r>
  <r>
    <x v="325"/>
    <x v="325"/>
    <s v="CAGCV"/>
    <s v="TAUMY_PIMENTEL_CAMPOS"/>
    <s v="AMS2LSW6"/>
    <x v="0"/>
    <n v="0"/>
    <n v="12"/>
    <n v="0"/>
    <n v="0"/>
    <n v="0"/>
    <n v="0"/>
    <n v="1"/>
    <n v="13"/>
    <s v="Y"/>
  </r>
  <r>
    <x v="326"/>
    <x v="326"/>
    <s v="CAGCV"/>
    <s v="SRIKANTH REDDY PATLOLLA"/>
    <s v="BKLSW006"/>
    <x v="0"/>
    <n v="0"/>
    <n v="0"/>
    <n v="10"/>
    <n v="10"/>
    <n v="10"/>
    <n v="10"/>
    <n v="10"/>
    <n v="50"/>
    <s v="3"/>
  </r>
  <r>
    <x v="327"/>
    <x v="327"/>
    <s v="CAGCV"/>
    <s v="ANJANI DEVI KONDURI"/>
    <s v="BKLSW006"/>
    <x v="0"/>
    <n v="0"/>
    <n v="0"/>
    <n v="0"/>
    <n v="9"/>
    <n v="0"/>
    <n v="9"/>
    <n v="9"/>
    <n v="27"/>
    <s v="2"/>
  </r>
  <r>
    <x v="328"/>
    <x v="328"/>
    <s v="CAGCV"/>
    <s v="MEENAKSHI K"/>
    <s v="BKLSW006"/>
    <x v="0"/>
    <n v="0"/>
    <n v="0"/>
    <n v="8"/>
    <n v="8"/>
    <n v="8"/>
    <n v="8"/>
    <n v="0"/>
    <n v="32"/>
    <s v="N"/>
  </r>
  <r>
    <x v="329"/>
    <x v="329"/>
    <s v="CAGCV"/>
    <s v="SARANYAA M"/>
    <s v="BKLSW006"/>
    <x v="0"/>
    <n v="0"/>
    <n v="0"/>
    <n v="8"/>
    <n v="8"/>
    <n v="9"/>
    <n v="8"/>
    <n v="8"/>
    <n v="41"/>
    <s v="N"/>
  </r>
  <r>
    <x v="329"/>
    <x v="329"/>
    <s v="CAGCV"/>
    <s v="SARANYAA M"/>
    <s v="BKLSW006"/>
    <x v="0"/>
    <n v="12"/>
    <n v="0"/>
    <n v="0"/>
    <n v="0"/>
    <n v="0"/>
    <n v="0"/>
    <n v="0"/>
    <n v="12"/>
    <s v="3"/>
  </r>
  <r>
    <x v="330"/>
    <x v="330"/>
    <s v="CAGCV"/>
    <s v="DEEPAK LALU"/>
    <s v="BKLSW006"/>
    <x v="0"/>
    <n v="0"/>
    <n v="0"/>
    <n v="9"/>
    <n v="9"/>
    <n v="9"/>
    <n v="9"/>
    <n v="9"/>
    <n v="45"/>
    <s v="2"/>
  </r>
  <r>
    <x v="331"/>
    <x v="331"/>
    <s v="CAGCV"/>
    <s v="ROSALIN PATRO"/>
    <s v="BKLSW006"/>
    <x v="0"/>
    <n v="0"/>
    <n v="0"/>
    <n v="9"/>
    <n v="9"/>
    <n v="9"/>
    <n v="9"/>
    <n v="9"/>
    <n v="45"/>
    <s v="N"/>
  </r>
  <r>
    <x v="332"/>
    <x v="332"/>
    <s v="CAGCV"/>
    <s v="HENRIQUE_FERREIRA"/>
    <s v="AMS2LSW6"/>
    <x v="0"/>
    <n v="0"/>
    <n v="0"/>
    <n v="8"/>
    <n v="8"/>
    <n v="8"/>
    <n v="8"/>
    <n v="8"/>
    <n v="40"/>
    <s v="N"/>
  </r>
  <r>
    <x v="332"/>
    <x v="332"/>
    <s v="CAGCV"/>
    <s v="HENRIQUE_FERREIRA"/>
    <s v="AMS2LSW6"/>
    <x v="0"/>
    <n v="0"/>
    <n v="0"/>
    <n v="8"/>
    <n v="8"/>
    <n v="9"/>
    <n v="9"/>
    <n v="8"/>
    <n v="42"/>
    <s v="N"/>
  </r>
  <r>
    <x v="332"/>
    <x v="332"/>
    <s v="CAGCV"/>
    <s v="HENRIQUE_FERREIRA"/>
    <s v="AMS2LSW6"/>
    <x v="0"/>
    <n v="0"/>
    <n v="0"/>
    <n v="-8"/>
    <n v="-8"/>
    <n v="-8"/>
    <n v="-8"/>
    <n v="-8"/>
    <n v="-40"/>
    <s v="N"/>
  </r>
  <r>
    <x v="333"/>
    <x v="333"/>
    <s v="CAGCV"/>
    <s v="SHAILESH DESHPANDE"/>
    <s v="BKLSW006"/>
    <x v="0"/>
    <n v="0"/>
    <n v="0"/>
    <n v="8"/>
    <n v="8"/>
    <n v="8"/>
    <n v="8"/>
    <n v="8"/>
    <n v="40"/>
    <s v="2"/>
  </r>
  <r>
    <x v="334"/>
    <x v="334"/>
    <s v="CAGCV"/>
    <s v="SACHIN MATTOO"/>
    <s v="BKLSW006"/>
    <x v="0"/>
    <n v="0"/>
    <n v="0"/>
    <n v="8"/>
    <n v="8"/>
    <n v="8"/>
    <n v="8"/>
    <n v="8"/>
    <n v="40"/>
    <s v="2"/>
  </r>
  <r>
    <x v="335"/>
    <x v="335"/>
    <s v="CAGCV"/>
    <s v="PRATAP ROULA"/>
    <s v="BKLSW006"/>
    <x v="0"/>
    <n v="0"/>
    <n v="0"/>
    <n v="9"/>
    <n v="9"/>
    <n v="9"/>
    <n v="9"/>
    <n v="9"/>
    <n v="45"/>
    <s v="N"/>
  </r>
  <r>
    <x v="336"/>
    <x v="336"/>
    <s v="CAGCV"/>
    <s v="YACHI SAHAY"/>
    <s v="BKLSW006"/>
    <x v="0"/>
    <n v="0"/>
    <n v="0"/>
    <n v="8"/>
    <n v="8"/>
    <n v="0"/>
    <n v="8"/>
    <n v="8"/>
    <n v="32"/>
    <s v="N"/>
  </r>
  <r>
    <x v="337"/>
    <x v="337"/>
    <s v="CAGCV"/>
    <s v="KAVITHAPRIYA THINAKARAN"/>
    <s v="BKLSW006"/>
    <x v="0"/>
    <n v="0"/>
    <n v="0"/>
    <n v="9"/>
    <n v="9"/>
    <n v="9"/>
    <n v="9"/>
    <n v="9"/>
    <n v="45"/>
    <s v="N"/>
  </r>
  <r>
    <x v="338"/>
    <x v="338"/>
    <s v="CAGCV"/>
    <s v="DILIP KUMAR A V"/>
    <s v="BKLSW006"/>
    <x v="0"/>
    <n v="0"/>
    <n v="0"/>
    <n v="8"/>
    <n v="8"/>
    <n v="8"/>
    <n v="8"/>
    <n v="0"/>
    <n v="32"/>
    <s v="N"/>
  </r>
  <r>
    <x v="339"/>
    <x v="339"/>
    <s v="CAGCV"/>
    <s v="ISWARYA R"/>
    <s v="BKLSW006"/>
    <x v="0"/>
    <n v="0"/>
    <n v="0"/>
    <n v="9"/>
    <n v="9"/>
    <n v="9"/>
    <n v="9"/>
    <n v="9"/>
    <n v="45"/>
    <s v="N"/>
  </r>
  <r>
    <x v="340"/>
    <x v="340"/>
    <s v="CAGCV"/>
    <s v="SUBHAKARAN P"/>
    <s v="BKLSW006"/>
    <x v="0"/>
    <n v="0"/>
    <n v="0"/>
    <n v="9"/>
    <n v="9"/>
    <n v="9"/>
    <n v="9"/>
    <n v="9"/>
    <n v="45"/>
    <s v="N"/>
  </r>
  <r>
    <x v="341"/>
    <x v="341"/>
    <s v="CAGCV"/>
    <s v="SYEDALI S"/>
    <s v="BKLSW006"/>
    <x v="0"/>
    <n v="0"/>
    <n v="0"/>
    <n v="9"/>
    <n v="9"/>
    <n v="9"/>
    <n v="9"/>
    <n v="9"/>
    <n v="45"/>
    <s v="2"/>
  </r>
  <r>
    <x v="342"/>
    <x v="342"/>
    <s v="CAGCV"/>
    <s v="ABHIJITH SHREENAGESH"/>
    <s v="BKLSW006"/>
    <x v="0"/>
    <n v="0"/>
    <n v="0"/>
    <n v="8"/>
    <n v="8"/>
    <n v="8"/>
    <n v="8"/>
    <n v="8"/>
    <n v="40"/>
    <s v="N"/>
  </r>
  <r>
    <x v="343"/>
    <x v="343"/>
    <s v="CAGCV"/>
    <s v="DE_ALMEIDA_SOBIESKI"/>
    <s v="AMS2LSW6"/>
    <x v="0"/>
    <n v="0"/>
    <n v="0"/>
    <n v="8"/>
    <n v="9"/>
    <n v="8"/>
    <n v="9"/>
    <n v="8"/>
    <n v="42"/>
    <s v="N"/>
  </r>
  <r>
    <x v="344"/>
    <x v="344"/>
    <s v="CAGCV"/>
    <s v="SRAVANI BADUGU"/>
    <s v="BKLSW006"/>
    <x v="0"/>
    <n v="0"/>
    <n v="0"/>
    <n v="8"/>
    <n v="8"/>
    <n v="8"/>
    <n v="8"/>
    <n v="8"/>
    <n v="40"/>
    <s v="N"/>
  </r>
  <r>
    <x v="345"/>
    <x v="345"/>
    <s v="CAGCV"/>
    <s v="SAYALI CHAUGULE"/>
    <s v="BKLSW006"/>
    <x v="0"/>
    <n v="0"/>
    <n v="0"/>
    <n v="0"/>
    <n v="9"/>
    <n v="8"/>
    <n v="9"/>
    <n v="8"/>
    <n v="34"/>
    <s v="N"/>
  </r>
  <r>
    <x v="346"/>
    <x v="346"/>
    <s v="CAGCV"/>
    <s v="AKASH DEEP"/>
    <s v="BKLSW006"/>
    <x v="0"/>
    <n v="0"/>
    <n v="0"/>
    <n v="9"/>
    <n v="9"/>
    <n v="9"/>
    <n v="9"/>
    <n v="9"/>
    <n v="45"/>
    <s v="2"/>
  </r>
  <r>
    <x v="347"/>
    <x v="347"/>
    <s v="CAGCV"/>
    <s v="ISHITA ."/>
    <s v="BKLSW006"/>
    <x v="0"/>
    <n v="0"/>
    <n v="0"/>
    <n v="9"/>
    <n v="9"/>
    <n v="9"/>
    <n v="9"/>
    <n v="9"/>
    <n v="45"/>
    <s v="N"/>
  </r>
  <r>
    <x v="347"/>
    <x v="347"/>
    <s v="CAGCV"/>
    <s v="ISHITA ."/>
    <s v="BKLSW006"/>
    <x v="0"/>
    <n v="0"/>
    <n v="0"/>
    <n v="9"/>
    <n v="9"/>
    <n v="0"/>
    <n v="9"/>
    <n v="9"/>
    <n v="36"/>
    <s v="N"/>
  </r>
  <r>
    <x v="347"/>
    <x v="347"/>
    <s v="CAGCV"/>
    <s v="ISHITA ."/>
    <s v="BKLSW006"/>
    <x v="0"/>
    <n v="0"/>
    <n v="0"/>
    <n v="-9"/>
    <n v="-9"/>
    <n v="-9"/>
    <n v="-9"/>
    <n v="-9"/>
    <n v="-45"/>
    <s v="N"/>
  </r>
  <r>
    <x v="348"/>
    <x v="348"/>
    <s v="CAGCV"/>
    <s v="SHASHANK C N"/>
    <s v="BKLSW006"/>
    <x v="0"/>
    <n v="0"/>
    <n v="0"/>
    <n v="8"/>
    <n v="8"/>
    <n v="8"/>
    <n v="8"/>
    <n v="8"/>
    <n v="40"/>
    <s v="2"/>
  </r>
  <r>
    <x v="349"/>
    <x v="349"/>
    <s v="CAGCV"/>
    <s v="AKSHATHA SAVANTH"/>
    <s v="BKLSW006"/>
    <x v="0"/>
    <n v="0"/>
    <n v="0"/>
    <n v="8"/>
    <n v="8"/>
    <n v="8"/>
    <n v="0"/>
    <n v="0"/>
    <n v="24"/>
    <s v="2"/>
  </r>
  <r>
    <x v="350"/>
    <x v="350"/>
    <s v="CAGCV"/>
    <s v="SOUZA_ALMEIDA"/>
    <s v="AMS2LSW6"/>
    <x v="0"/>
    <n v="0"/>
    <n v="0"/>
    <n v="9"/>
    <n v="9"/>
    <n v="9"/>
    <n v="9"/>
    <n v="8"/>
    <n v="44"/>
    <s v="N"/>
  </r>
  <r>
    <x v="351"/>
    <x v="351"/>
    <s v="CAGCV"/>
    <s v="SURESH RAMAKRISHNAN"/>
    <s v="BKLSW006"/>
    <x v="0"/>
    <n v="0"/>
    <n v="0"/>
    <n v="8"/>
    <n v="8"/>
    <n v="8"/>
    <n v="8"/>
    <n v="8"/>
    <n v="40"/>
    <s v="N"/>
  </r>
  <r>
    <x v="352"/>
    <x v="352"/>
    <s v="CAGCV"/>
    <s v="SAIRAMA SUBRAHMANYAM BOKK"/>
    <s v="BKLSW006"/>
    <x v="0"/>
    <n v="0"/>
    <n v="0"/>
    <n v="8"/>
    <n v="8"/>
    <n v="8"/>
    <n v="8"/>
    <n v="8"/>
    <n v="40"/>
    <s v="2"/>
  </r>
  <r>
    <x v="353"/>
    <x v="353"/>
    <s v="CAGCV"/>
    <s v="ASHWINI V"/>
    <s v="BKLSW006"/>
    <x v="0"/>
    <n v="0"/>
    <n v="0"/>
    <n v="9"/>
    <n v="9"/>
    <n v="9"/>
    <n v="9"/>
    <n v="9"/>
    <n v="45"/>
    <s v="2"/>
  </r>
  <r>
    <x v="354"/>
    <x v="354"/>
    <s v="CAGCV"/>
    <s v="MEGHAMALA G"/>
    <s v="BKLSW006"/>
    <x v="0"/>
    <n v="0"/>
    <n v="0"/>
    <n v="9"/>
    <n v="9"/>
    <n v="9"/>
    <n v="9"/>
    <n v="9"/>
    <n v="45"/>
    <s v="2"/>
  </r>
  <r>
    <x v="355"/>
    <x v="355"/>
    <s v="CAGCV"/>
    <s v="ANUPAMA JANAPAREDDY"/>
    <s v="BKLSW006"/>
    <x v="0"/>
    <n v="0"/>
    <n v="0"/>
    <n v="9"/>
    <n v="9"/>
    <n v="9"/>
    <n v="9"/>
    <n v="9"/>
    <n v="45"/>
    <s v="N"/>
  </r>
  <r>
    <x v="356"/>
    <x v="356"/>
    <s v="CAGCV"/>
    <s v="ARUN NANJAIEDAYAR MASILAM"/>
    <s v="BKLSW006"/>
    <x v="0"/>
    <n v="0"/>
    <n v="0"/>
    <n v="9"/>
    <n v="9"/>
    <n v="9"/>
    <n v="9"/>
    <n v="9"/>
    <n v="45"/>
    <s v="N"/>
  </r>
  <r>
    <x v="357"/>
    <x v="357"/>
    <s v="CAGCV"/>
    <s v="SRIJEETA SANTRA"/>
    <s v="BKLSW006"/>
    <x v="0"/>
    <n v="0"/>
    <n v="0"/>
    <n v="10"/>
    <n v="10"/>
    <n v="10"/>
    <n v="10"/>
    <n v="10"/>
    <n v="50"/>
    <s v="2"/>
  </r>
  <r>
    <x v="357"/>
    <x v="357"/>
    <s v="CAGCV"/>
    <s v="SRIJEETA SANTRA"/>
    <s v="BKLSW006"/>
    <x v="0"/>
    <n v="0"/>
    <n v="0"/>
    <n v="10"/>
    <n v="0"/>
    <n v="10"/>
    <n v="10"/>
    <n v="10"/>
    <n v="40"/>
    <s v="2"/>
  </r>
  <r>
    <x v="357"/>
    <x v="357"/>
    <s v="CAGCV"/>
    <s v="SRIJEETA SANTRA"/>
    <s v="BKLSW006"/>
    <x v="0"/>
    <n v="0"/>
    <n v="0"/>
    <n v="-10"/>
    <n v="-10"/>
    <n v="-10"/>
    <n v="-10"/>
    <n v="-10"/>
    <n v="-50"/>
    <s v="2"/>
  </r>
  <r>
    <x v="358"/>
    <x v="358"/>
    <s v="CAGCV"/>
    <s v="HORITA"/>
    <s v="AMS2LSW6"/>
    <x v="0"/>
    <n v="0"/>
    <n v="0"/>
    <n v="8.5"/>
    <n v="9"/>
    <n v="9"/>
    <n v="9"/>
    <n v="8.5"/>
    <n v="44"/>
    <s v="N"/>
  </r>
  <r>
    <x v="359"/>
    <x v="359"/>
    <s v="CAGCV"/>
    <s v="RASHMI LODHI"/>
    <s v="BKLSW006"/>
    <x v="0"/>
    <n v="0"/>
    <n v="0"/>
    <n v="8"/>
    <n v="8"/>
    <n v="8"/>
    <n v="8"/>
    <n v="8"/>
    <n v="40"/>
    <s v="2"/>
  </r>
  <r>
    <x v="360"/>
    <x v="360"/>
    <s v="CAGCV"/>
    <s v="MOHAMMED IBRAHIM"/>
    <s v="BKLSW006"/>
    <x v="0"/>
    <n v="0"/>
    <n v="0"/>
    <n v="9"/>
    <n v="9"/>
    <n v="9"/>
    <n v="9"/>
    <n v="9"/>
    <n v="45"/>
    <s v="N"/>
  </r>
  <r>
    <x v="361"/>
    <x v="361"/>
    <s v="CAGCV"/>
    <s v="MARRAS_RISO"/>
    <s v="AMS2LSW6"/>
    <x v="0"/>
    <n v="0"/>
    <n v="0"/>
    <n v="8"/>
    <n v="8"/>
    <n v="8"/>
    <n v="8"/>
    <n v="8"/>
    <n v="40"/>
    <s v="N"/>
  </r>
  <r>
    <x v="362"/>
    <x v="362"/>
    <s v="CAGCV"/>
    <s v="ANCHAL AGGARWAL"/>
    <s v="BKLSW006"/>
    <x v="0"/>
    <n v="0"/>
    <n v="0"/>
    <n v="8"/>
    <n v="8"/>
    <n v="8"/>
    <n v="8"/>
    <n v="8"/>
    <n v="40"/>
    <s v="3"/>
  </r>
  <r>
    <x v="362"/>
    <x v="362"/>
    <s v="CAGCV"/>
    <s v="ANCHAL AGGARWAL"/>
    <s v="BKLSW006"/>
    <x v="0"/>
    <n v="0"/>
    <n v="0"/>
    <n v="11"/>
    <n v="9"/>
    <n v="8"/>
    <n v="8"/>
    <n v="8"/>
    <n v="44"/>
    <s v="3"/>
  </r>
  <r>
    <x v="362"/>
    <x v="362"/>
    <s v="CAGCV"/>
    <s v="ANCHAL AGGARWAL"/>
    <s v="BKLSW006"/>
    <x v="0"/>
    <n v="0"/>
    <n v="0"/>
    <n v="-8"/>
    <n v="-8"/>
    <n v="-8"/>
    <n v="-8"/>
    <n v="-8"/>
    <n v="-40"/>
    <s v="3"/>
  </r>
  <r>
    <x v="363"/>
    <x v="363"/>
    <s v="CAGCV"/>
    <s v="ANJALI U K"/>
    <s v="BKLSW006"/>
    <x v="0"/>
    <n v="0"/>
    <n v="0"/>
    <n v="9"/>
    <n v="9"/>
    <n v="9"/>
    <n v="9"/>
    <n v="9"/>
    <n v="45"/>
    <s v="2"/>
  </r>
  <r>
    <x v="364"/>
    <x v="364"/>
    <s v="CAGCV"/>
    <s v="APARNA PERAM"/>
    <s v="BKLSW006"/>
    <x v="0"/>
    <n v="0"/>
    <n v="0"/>
    <n v="8"/>
    <n v="8"/>
    <n v="8"/>
    <n v="8"/>
    <n v="8"/>
    <n v="40"/>
    <s v="2"/>
  </r>
  <r>
    <x v="365"/>
    <x v="365"/>
    <s v="CAGCV"/>
    <s v="SPOORTHI T S"/>
    <s v="BKLSW006"/>
    <x v="0"/>
    <n v="0"/>
    <n v="0"/>
    <n v="8"/>
    <n v="8"/>
    <n v="8"/>
    <n v="8"/>
    <n v="8"/>
    <n v="40"/>
    <s v="2"/>
  </r>
  <r>
    <x v="366"/>
    <x v="366"/>
    <s v="CAGCV"/>
    <s v="AKASHDEEP MAZUMDER"/>
    <s v="BKLSW006"/>
    <x v="0"/>
    <n v="9"/>
    <n v="9"/>
    <n v="0"/>
    <n v="0"/>
    <n v="0"/>
    <n v="0"/>
    <n v="0"/>
    <n v="18"/>
    <s v="1"/>
  </r>
  <r>
    <x v="366"/>
    <x v="366"/>
    <s v="CAGCV"/>
    <s v="AKASHDEEP MAZUMDER"/>
    <s v="BKLSW006"/>
    <x v="0"/>
    <n v="0"/>
    <n v="0"/>
    <n v="8"/>
    <n v="0"/>
    <n v="0"/>
    <n v="0"/>
    <n v="0"/>
    <n v="8"/>
    <s v="N"/>
  </r>
  <r>
    <x v="367"/>
    <x v="367"/>
    <s v="CAGCV"/>
    <s v="DORELLI_BRAGATTI"/>
    <s v="AMS2LSW6"/>
    <x v="0"/>
    <n v="0"/>
    <n v="0"/>
    <n v="8"/>
    <n v="8"/>
    <n v="8"/>
    <n v="8"/>
    <n v="8"/>
    <n v="40"/>
    <s v="N"/>
  </r>
  <r>
    <x v="368"/>
    <x v="368"/>
    <s v="CAGCV"/>
    <s v="PANSAN_JUNIOR"/>
    <s v="AMS2LSW6"/>
    <x v="0"/>
    <n v="0"/>
    <n v="0"/>
    <n v="8"/>
    <n v="8"/>
    <n v="8"/>
    <n v="8"/>
    <n v="8"/>
    <n v="40"/>
    <s v="N"/>
  </r>
  <r>
    <x v="368"/>
    <x v="368"/>
    <s v="CAGCV"/>
    <s v="PANSAN_JUNIOR"/>
    <s v="AMS2LSW6"/>
    <x v="0"/>
    <n v="0"/>
    <n v="0"/>
    <n v="0"/>
    <n v="0"/>
    <n v="0"/>
    <n v="0"/>
    <n v="2"/>
    <n v="2"/>
    <s v="Y"/>
  </r>
  <r>
    <x v="369"/>
    <x v="369"/>
    <s v="CAGCV"/>
    <s v="ABHISHEK SINGH"/>
    <s v="BKLSW006"/>
    <x v="0"/>
    <n v="0"/>
    <n v="0"/>
    <n v="8"/>
    <n v="8"/>
    <n v="8"/>
    <n v="8"/>
    <n v="8"/>
    <n v="40"/>
    <s v="N"/>
  </r>
  <r>
    <x v="370"/>
    <x v="370"/>
    <s v="CAGCV"/>
    <s v="MUQTAR SYED"/>
    <s v="BKLSW006"/>
    <x v="0"/>
    <n v="8"/>
    <n v="4"/>
    <n v="10"/>
    <n v="10"/>
    <n v="10"/>
    <n v="10"/>
    <n v="10"/>
    <n v="62"/>
    <s v="N"/>
  </r>
  <r>
    <x v="371"/>
    <x v="371"/>
    <s v="CAGCV"/>
    <s v="KAIBER"/>
    <s v="AMS2LSW6"/>
    <x v="0"/>
    <n v="0"/>
    <n v="0"/>
    <n v="10"/>
    <n v="10"/>
    <n v="8"/>
    <n v="8"/>
    <n v="8"/>
    <n v="44"/>
    <s v="N"/>
  </r>
  <r>
    <x v="371"/>
    <x v="371"/>
    <s v="CAGCV"/>
    <s v="KAIBER"/>
    <s v="AMS2LSW6"/>
    <x v="0"/>
    <n v="8"/>
    <n v="0"/>
    <n v="0"/>
    <n v="0"/>
    <n v="0"/>
    <n v="0"/>
    <n v="0"/>
    <n v="8"/>
    <s v="Y"/>
  </r>
  <r>
    <x v="372"/>
    <x v="372"/>
    <s v="CAGCV"/>
    <s v="VIJAYKUMAR LADKE"/>
    <s v="BKLSW006"/>
    <x v="0"/>
    <n v="0"/>
    <n v="0"/>
    <n v="9"/>
    <n v="9"/>
    <n v="9"/>
    <n v="9"/>
    <n v="9"/>
    <n v="45"/>
    <s v="2"/>
  </r>
  <r>
    <x v="373"/>
    <x v="373"/>
    <s v="CAGCV"/>
    <s v="VISHAL GOYAL"/>
    <s v="BKLSW006"/>
    <x v="0"/>
    <n v="0"/>
    <n v="0"/>
    <n v="9"/>
    <n v="9"/>
    <n v="9"/>
    <n v="9"/>
    <n v="9"/>
    <n v="45"/>
    <s v="2"/>
  </r>
  <r>
    <x v="374"/>
    <x v="374"/>
    <s v="CAGCV"/>
    <s v="MAYANK SINGH"/>
    <s v="BKLSW006"/>
    <x v="0"/>
    <n v="0"/>
    <n v="0"/>
    <n v="8"/>
    <n v="8"/>
    <n v="8"/>
    <n v="8"/>
    <n v="8"/>
    <n v="40"/>
    <s v="2"/>
  </r>
  <r>
    <x v="375"/>
    <x v="375"/>
    <s v="CAGCV"/>
    <s v="ABDUL SHAIK"/>
    <s v="BKLSW006"/>
    <x v="0"/>
    <n v="0"/>
    <n v="0"/>
    <n v="8"/>
    <n v="8"/>
    <n v="8"/>
    <n v="8"/>
    <n v="8"/>
    <n v="40"/>
    <s v="N"/>
  </r>
  <r>
    <x v="376"/>
    <x v="376"/>
    <s v="CAGCV"/>
    <s v="RAGHAVENDER MANCHANA"/>
    <s v="BKLSW006"/>
    <x v="0"/>
    <n v="5"/>
    <n v="0"/>
    <n v="9"/>
    <n v="9"/>
    <n v="9"/>
    <n v="9"/>
    <n v="9"/>
    <n v="50"/>
    <s v="N"/>
  </r>
  <r>
    <x v="377"/>
    <x v="377"/>
    <s v="CAGCV"/>
    <s v="THEJOVATHI BEERE"/>
    <s v="BKLSW006"/>
    <x v="0"/>
    <n v="0"/>
    <n v="0"/>
    <n v="8"/>
    <n v="8"/>
    <n v="8"/>
    <n v="8"/>
    <n v="8"/>
    <n v="40"/>
    <s v="N"/>
  </r>
  <r>
    <x v="378"/>
    <x v="378"/>
    <s v="CAGCV"/>
    <s v="CHAITRA KURUGODAPPANAVAR"/>
    <s v="BKLSW006"/>
    <x v="0"/>
    <n v="0"/>
    <n v="0"/>
    <n v="10"/>
    <n v="10"/>
    <n v="10"/>
    <n v="10"/>
    <n v="10"/>
    <n v="50"/>
    <s v="2"/>
  </r>
  <r>
    <x v="379"/>
    <x v="379"/>
    <s v="CAGCV"/>
    <s v="SAI KAKARAPARTI"/>
    <s v="BKLSW006"/>
    <x v="0"/>
    <n v="0"/>
    <n v="0"/>
    <n v="9"/>
    <n v="9"/>
    <n v="9"/>
    <n v="9"/>
    <n v="9"/>
    <n v="45"/>
    <s v="N"/>
  </r>
  <r>
    <x v="380"/>
    <x v="380"/>
    <s v="CAGCV"/>
    <s v="JAYASRI HEBHRAIAH"/>
    <s v="BKLSW006"/>
    <x v="0"/>
    <n v="0"/>
    <n v="0"/>
    <n v="8"/>
    <n v="8"/>
    <n v="8"/>
    <n v="8"/>
    <n v="0"/>
    <n v="32"/>
    <s v="2"/>
  </r>
  <r>
    <x v="381"/>
    <x v="381"/>
    <s v="CAGCV"/>
    <s v="CHUDALA PRAVA"/>
    <s v="BKLSW006"/>
    <x v="0"/>
    <n v="0"/>
    <n v="0"/>
    <n v="8"/>
    <n v="8"/>
    <n v="8"/>
    <n v="8"/>
    <n v="8"/>
    <n v="40"/>
    <s v="2"/>
  </r>
  <r>
    <x v="382"/>
    <x v="382"/>
    <s v="CAGCV"/>
    <s v="ADDEPALLI YAMINI"/>
    <s v="BKLSW006"/>
    <x v="0"/>
    <n v="0"/>
    <n v="0"/>
    <n v="9"/>
    <n v="9"/>
    <n v="9"/>
    <n v="9"/>
    <n v="9"/>
    <n v="45"/>
    <s v="N"/>
  </r>
  <r>
    <x v="382"/>
    <x v="382"/>
    <s v="CAGCV"/>
    <s v="ADDEPALLI YAMINI"/>
    <s v="BKLSW006"/>
    <x v="0"/>
    <n v="8"/>
    <n v="0"/>
    <n v="0"/>
    <n v="0"/>
    <n v="0"/>
    <n v="0"/>
    <n v="0"/>
    <n v="8"/>
    <s v="2"/>
  </r>
  <r>
    <x v="383"/>
    <x v="383"/>
    <s v="CAGCV"/>
    <s v="SRUJANA PITCHAPATI"/>
    <s v="BKLSW006"/>
    <x v="0"/>
    <n v="0"/>
    <n v="0"/>
    <n v="9"/>
    <n v="9"/>
    <n v="0"/>
    <n v="9"/>
    <n v="9"/>
    <n v="36"/>
    <s v="N"/>
  </r>
  <r>
    <x v="384"/>
    <x v="384"/>
    <s v="CAGCV"/>
    <s v="AAYUSHI MISHRA"/>
    <s v="BKLSW006"/>
    <x v="0"/>
    <n v="0"/>
    <n v="0"/>
    <n v="8"/>
    <n v="8"/>
    <n v="8"/>
    <n v="8"/>
    <n v="8"/>
    <n v="40"/>
    <s v="N"/>
  </r>
  <r>
    <x v="385"/>
    <x v="385"/>
    <s v="CAGCV"/>
    <s v="DE_BRITO_ANDRADE"/>
    <s v="AMS2LSW6"/>
    <x v="0"/>
    <n v="0"/>
    <n v="0"/>
    <n v="9"/>
    <n v="8"/>
    <n v="8"/>
    <n v="8"/>
    <n v="8"/>
    <n v="41"/>
    <s v="N"/>
  </r>
  <r>
    <x v="386"/>
    <x v="386"/>
    <s v="CAGCV"/>
    <s v="DE_MELO_GONCALO"/>
    <s v="AMS2LSW6"/>
    <x v="0"/>
    <n v="0"/>
    <n v="0"/>
    <n v="8"/>
    <n v="8"/>
    <n v="8"/>
    <n v="8"/>
    <n v="8"/>
    <n v="40"/>
    <s v="N"/>
  </r>
  <r>
    <x v="386"/>
    <x v="386"/>
    <s v="CAGCV"/>
    <s v="DE_MELO_GONCALO"/>
    <s v="AMS2LSW6"/>
    <x v="0"/>
    <n v="0"/>
    <n v="12"/>
    <n v="0"/>
    <n v="0"/>
    <n v="1"/>
    <n v="0"/>
    <n v="0"/>
    <n v="13"/>
    <s v="Y"/>
  </r>
  <r>
    <x v="387"/>
    <x v="387"/>
    <s v="CAGCV"/>
    <s v="UDIPTA GUPTA"/>
    <s v="BKLSW006"/>
    <x v="0"/>
    <n v="0"/>
    <n v="0"/>
    <n v="9"/>
    <n v="9"/>
    <n v="9"/>
    <n v="9"/>
    <n v="9"/>
    <n v="45"/>
    <s v="N"/>
  </r>
  <r>
    <x v="388"/>
    <x v="388"/>
    <s v="CAGCV"/>
    <s v="SHRADDHA BHAWALKAR"/>
    <s v="BKLSW006"/>
    <x v="0"/>
    <n v="0"/>
    <n v="0"/>
    <n v="0"/>
    <n v="0"/>
    <n v="8"/>
    <n v="0"/>
    <n v="0"/>
    <n v="8"/>
    <s v="N"/>
  </r>
  <r>
    <x v="388"/>
    <x v="388"/>
    <s v="CAGCV"/>
    <s v="SHRADDHA BHAWALKAR"/>
    <s v="BKLSW006"/>
    <x v="0"/>
    <n v="12"/>
    <n v="0"/>
    <n v="8"/>
    <n v="8"/>
    <n v="0"/>
    <n v="0"/>
    <n v="0"/>
    <n v="28"/>
    <s v="1"/>
  </r>
  <r>
    <x v="388"/>
    <x v="388"/>
    <s v="CAGCV"/>
    <s v="SHRADDHA BHAWALKAR"/>
    <s v="BKLSW006"/>
    <x v="0"/>
    <n v="0"/>
    <n v="0"/>
    <n v="0"/>
    <n v="0"/>
    <n v="8"/>
    <n v="8"/>
    <n v="0"/>
    <n v="16"/>
    <s v="N"/>
  </r>
  <r>
    <x v="388"/>
    <x v="388"/>
    <s v="CAGCV"/>
    <s v="SHRADDHA BHAWALKAR"/>
    <s v="BKLSW006"/>
    <x v="0"/>
    <n v="0"/>
    <n v="0"/>
    <n v="0"/>
    <n v="0"/>
    <n v="-8"/>
    <n v="0"/>
    <n v="0"/>
    <n v="-8"/>
    <s v="N"/>
  </r>
  <r>
    <x v="389"/>
    <x v="389"/>
    <s v="CAGCV"/>
    <s v="KOMAL KAVRANI"/>
    <s v="BKLSW006"/>
    <x v="0"/>
    <n v="0"/>
    <n v="0"/>
    <n v="8"/>
    <n v="8"/>
    <n v="8"/>
    <n v="8"/>
    <n v="8"/>
    <n v="40"/>
    <s v="N"/>
  </r>
  <r>
    <x v="390"/>
    <x v="390"/>
    <s v="CAGCV"/>
    <s v="SWARADA JOSHI"/>
    <s v="BKCOGAST"/>
    <x v="0"/>
    <n v="0"/>
    <n v="0"/>
    <n v="10"/>
    <n v="5"/>
    <n v="10"/>
    <n v="10"/>
    <n v="10"/>
    <n v="45"/>
    <s v="2"/>
  </r>
  <r>
    <x v="390"/>
    <x v="390"/>
    <s v="CAGCV"/>
    <s v="SWARADA JOSHI"/>
    <s v="BKCOGAST"/>
    <x v="0"/>
    <n v="0"/>
    <n v="0"/>
    <n v="9"/>
    <n v="9"/>
    <n v="9"/>
    <n v="9"/>
    <n v="9"/>
    <n v="45"/>
    <s v="2"/>
  </r>
  <r>
    <x v="390"/>
    <x v="390"/>
    <s v="CAGCV"/>
    <s v="SWARADA JOSHI"/>
    <s v="BKCOGAST"/>
    <x v="0"/>
    <n v="0"/>
    <n v="0"/>
    <n v="-10"/>
    <n v="-5"/>
    <n v="-10"/>
    <n v="-10"/>
    <n v="-10"/>
    <n v="-45"/>
    <s v="2"/>
  </r>
  <r>
    <x v="391"/>
    <x v="391"/>
    <s v="CAGCV"/>
    <s v="ARUN SAIRAJAN MANOHAR"/>
    <s v="BKLSW006"/>
    <x v="0"/>
    <n v="0"/>
    <n v="0"/>
    <n v="8"/>
    <n v="8"/>
    <n v="8"/>
    <n v="8"/>
    <n v="0"/>
    <n v="32"/>
    <s v="N"/>
  </r>
  <r>
    <x v="392"/>
    <x v="392"/>
    <s v="CAGCV"/>
    <s v="KHALIL GALAGALI"/>
    <s v="BKLSW006"/>
    <x v="0"/>
    <n v="8"/>
    <n v="8"/>
    <n v="8"/>
    <n v="8"/>
    <n v="8"/>
    <n v="8"/>
    <n v="8"/>
    <n v="56"/>
    <s v="N"/>
  </r>
  <r>
    <x v="393"/>
    <x v="393"/>
    <s v="CAGCV"/>
    <s v="HARPREET KAUR"/>
    <s v="BKLSW006"/>
    <x v="0"/>
    <n v="0"/>
    <n v="0"/>
    <n v="10"/>
    <n v="9"/>
    <n v="8"/>
    <n v="9"/>
    <n v="8"/>
    <n v="44"/>
    <s v="N"/>
  </r>
  <r>
    <x v="394"/>
    <x v="394"/>
    <s v="CAGCV"/>
    <s v="LIRA_LEITE_SILVA"/>
    <s v="AMS2LSW6"/>
    <x v="0"/>
    <n v="0"/>
    <n v="0"/>
    <n v="8"/>
    <n v="8"/>
    <n v="8"/>
    <n v="8"/>
    <n v="8"/>
    <n v="40"/>
    <s v="N"/>
  </r>
  <r>
    <x v="395"/>
    <x v="395"/>
    <s v="CAGCV"/>
    <s v="VISNARDI_ZAGO"/>
    <s v="AMS2LSW6"/>
    <x v="0"/>
    <n v="0"/>
    <n v="0"/>
    <n v="9"/>
    <n v="9"/>
    <n v="9"/>
    <n v="9"/>
    <n v="9"/>
    <n v="45"/>
    <s v="N"/>
  </r>
  <r>
    <x v="395"/>
    <x v="395"/>
    <s v="CAGCV"/>
    <s v="VISNARDI_ZAGO"/>
    <s v="AMS2LSW6"/>
    <x v="0"/>
    <n v="8.5"/>
    <n v="8.5"/>
    <n v="1"/>
    <n v="0"/>
    <n v="1"/>
    <n v="0"/>
    <n v="1"/>
    <n v="20"/>
    <s v="Y"/>
  </r>
  <r>
    <x v="396"/>
    <x v="396"/>
    <s v="CAGCV"/>
    <s v="JOEFELIX LAMBERT"/>
    <s v="BKLSW006"/>
    <x v="0"/>
    <n v="0"/>
    <n v="0"/>
    <n v="8"/>
    <n v="8"/>
    <n v="8"/>
    <n v="8"/>
    <n v="8"/>
    <n v="40"/>
    <s v="2"/>
  </r>
  <r>
    <x v="397"/>
    <x v="397"/>
    <s v="CAGCV"/>
    <s v="ANACLETO_E_SILVA"/>
    <s v="AMS2LSW6"/>
    <x v="0"/>
    <n v="0"/>
    <n v="0"/>
    <n v="8"/>
    <n v="8"/>
    <n v="8"/>
    <n v="8"/>
    <n v="8"/>
    <n v="40"/>
    <s v="N"/>
  </r>
  <r>
    <x v="398"/>
    <x v="398"/>
    <s v="CAGCV"/>
    <s v="DOS_SANTOS_TOLENTINO"/>
    <s v="AMS2LSW6"/>
    <x v="0"/>
    <n v="0"/>
    <n v="0"/>
    <n v="8"/>
    <n v="8"/>
    <n v="9"/>
    <n v="8"/>
    <n v="8"/>
    <n v="41"/>
    <s v="N"/>
  </r>
  <r>
    <x v="398"/>
    <x v="398"/>
    <s v="CAGCV"/>
    <s v="DOS_SANTOS_TOLENTINO"/>
    <s v="AMS2LSW6"/>
    <x v="0"/>
    <n v="0"/>
    <n v="0"/>
    <n v="8"/>
    <n v="8"/>
    <n v="9"/>
    <n v="8"/>
    <n v="9"/>
    <n v="42"/>
    <s v="N"/>
  </r>
  <r>
    <x v="398"/>
    <x v="398"/>
    <s v="CAGCV"/>
    <s v="DOS_SANTOS_TOLENTINO"/>
    <s v="AMS2LSW6"/>
    <x v="0"/>
    <n v="0"/>
    <n v="0"/>
    <n v="-8"/>
    <n v="-8"/>
    <n v="-9"/>
    <n v="-8"/>
    <n v="-8"/>
    <n v="-41"/>
    <s v="N"/>
  </r>
  <r>
    <x v="399"/>
    <x v="399"/>
    <s v="CAGCV"/>
    <s v="MOHAN BARHATE"/>
    <s v="BKAUTORE"/>
    <x v="0"/>
    <n v="0"/>
    <n v="0"/>
    <n v="8"/>
    <n v="8"/>
    <n v="8"/>
    <n v="8"/>
    <n v="8"/>
    <n v="40"/>
    <s v="N"/>
  </r>
  <r>
    <x v="400"/>
    <x v="400"/>
    <s v="CAGCV"/>
    <s v="SOARES_BRAVO"/>
    <s v="AMS2LSW6"/>
    <x v="0"/>
    <n v="0"/>
    <n v="0"/>
    <n v="8"/>
    <n v="8"/>
    <n v="8"/>
    <n v="8"/>
    <n v="8"/>
    <n v="40"/>
    <s v="N"/>
  </r>
  <r>
    <x v="401"/>
    <x v="401"/>
    <s v="CAGCV"/>
    <s v="JILMON PAULOSE"/>
    <s v="BKLSW006"/>
    <x v="0"/>
    <n v="0"/>
    <n v="0"/>
    <n v="9"/>
    <n v="9"/>
    <n v="9"/>
    <n v="9"/>
    <n v="9"/>
    <n v="45"/>
    <s v="N"/>
  </r>
  <r>
    <x v="402"/>
    <x v="402"/>
    <s v="CAGCV"/>
    <s v="CARLTON_ARAUJO"/>
    <s v="AMS2LSW6"/>
    <x v="0"/>
    <n v="0"/>
    <n v="0"/>
    <n v="8"/>
    <n v="8"/>
    <n v="8"/>
    <n v="8"/>
    <n v="8"/>
    <n v="40"/>
    <s v="N"/>
  </r>
  <r>
    <x v="403"/>
    <x v="403"/>
    <s v="CAGCV"/>
    <s v="CARDENAS PEREZ LUIS CARLO"/>
    <s v="GPDWTEST"/>
    <x v="0"/>
    <n v="0"/>
    <n v="0"/>
    <n v="0"/>
    <n v="8"/>
    <n v="8"/>
    <n v="8"/>
    <n v="8"/>
    <n v="32"/>
    <s v="N"/>
  </r>
  <r>
    <x v="404"/>
    <x v="404"/>
    <s v="CAGCV"/>
    <s v="BARATELLA_SILVA"/>
    <s v="AMS2LSW6"/>
    <x v="0"/>
    <n v="0"/>
    <n v="0"/>
    <n v="9"/>
    <n v="9"/>
    <n v="9"/>
    <n v="9"/>
    <n v="8"/>
    <n v="44"/>
    <s v="N"/>
  </r>
  <r>
    <x v="404"/>
    <x v="404"/>
    <s v="CAGCV"/>
    <s v="BARATELLA_SILVA"/>
    <s v="AMS2LSW6"/>
    <x v="0"/>
    <n v="0"/>
    <n v="7"/>
    <n v="0"/>
    <n v="0"/>
    <n v="0"/>
    <n v="0"/>
    <n v="0"/>
    <n v="7"/>
    <s v="Y"/>
  </r>
  <r>
    <x v="405"/>
    <x v="405"/>
    <s v="CAGCV"/>
    <s v="DE_SOUZA"/>
    <s v="AMS2LSW6"/>
    <x v="0"/>
    <n v="0"/>
    <n v="0"/>
    <n v="8"/>
    <n v="8"/>
    <n v="8.5"/>
    <n v="8"/>
    <n v="7.5"/>
    <n v="40"/>
    <s v="N"/>
  </r>
  <r>
    <x v="406"/>
    <x v="406"/>
    <s v="CAGCV"/>
    <s v="ANIL KOTA"/>
    <s v="BKLSW006"/>
    <x v="0"/>
    <n v="0"/>
    <n v="0"/>
    <n v="8"/>
    <n v="8"/>
    <n v="8"/>
    <n v="8"/>
    <n v="8"/>
    <n v="40"/>
    <s v="N"/>
  </r>
  <r>
    <x v="407"/>
    <x v="407"/>
    <s v="CAGCV"/>
    <s v="PHANI PRAMOD PERVELA"/>
    <s v="BKLSW006"/>
    <x v="0"/>
    <n v="0"/>
    <n v="0"/>
    <n v="8"/>
    <n v="8"/>
    <n v="8"/>
    <n v="8"/>
    <n v="8"/>
    <n v="40"/>
    <s v="N"/>
  </r>
  <r>
    <x v="408"/>
    <x v="408"/>
    <s v="CAGCV"/>
    <s v="DA_SILVA"/>
    <s v="AMS2LSW6"/>
    <x v="0"/>
    <n v="0"/>
    <n v="0"/>
    <n v="9"/>
    <n v="9"/>
    <n v="9"/>
    <n v="8"/>
    <n v="9"/>
    <n v="44"/>
    <s v="N"/>
  </r>
  <r>
    <x v="408"/>
    <x v="408"/>
    <s v="CAGCV"/>
    <s v="DA_SILVA"/>
    <s v="AMS2LSW6"/>
    <x v="0"/>
    <n v="8"/>
    <n v="0"/>
    <n v="0"/>
    <n v="0"/>
    <n v="0"/>
    <n v="0"/>
    <n v="0"/>
    <n v="8"/>
    <s v="Y"/>
  </r>
  <r>
    <x v="408"/>
    <x v="408"/>
    <s v="CAGCV"/>
    <s v="DA_SILVA"/>
    <s v="AMS2LSW6"/>
    <x v="0"/>
    <n v="0"/>
    <n v="0"/>
    <n v="9.5"/>
    <n v="9"/>
    <n v="8.5"/>
    <n v="8"/>
    <n v="9"/>
    <n v="44"/>
    <s v="N"/>
  </r>
  <r>
    <x v="408"/>
    <x v="408"/>
    <s v="CAGCV"/>
    <s v="DA_SILVA"/>
    <s v="AMS2LSW6"/>
    <x v="0"/>
    <n v="0"/>
    <n v="0"/>
    <n v="-9"/>
    <n v="-9"/>
    <n v="-9"/>
    <n v="-8"/>
    <n v="-9"/>
    <n v="-44"/>
    <s v="N"/>
  </r>
  <r>
    <x v="409"/>
    <x v="409"/>
    <s v="CAGCV"/>
    <s v="BIANCHINI"/>
    <s v="AMS2LSW6"/>
    <x v="0"/>
    <n v="0"/>
    <n v="0"/>
    <n v="8"/>
    <n v="8"/>
    <n v="8"/>
    <n v="8"/>
    <n v="8"/>
    <n v="40"/>
    <s v="N"/>
  </r>
  <r>
    <x v="410"/>
    <x v="410"/>
    <s v="CAGCV"/>
    <s v="SHIJESH BALAN"/>
    <s v="BKLSW006"/>
    <x v="0"/>
    <n v="0"/>
    <n v="0"/>
    <n v="8"/>
    <n v="8"/>
    <n v="8"/>
    <n v="8"/>
    <n v="8"/>
    <n v="40"/>
    <s v="3"/>
  </r>
  <r>
    <x v="411"/>
    <x v="411"/>
    <s v="CAGCV"/>
    <s v="RAYA GARCIA JORGE"/>
    <s v="GPDWTEST"/>
    <x v="0"/>
    <n v="0"/>
    <n v="0"/>
    <n v="0"/>
    <n v="8"/>
    <n v="8"/>
    <n v="8"/>
    <n v="8"/>
    <n v="32"/>
    <s v="N"/>
  </r>
  <r>
    <x v="412"/>
    <x v="412"/>
    <s v="CAGCV"/>
    <s v="DE_ARRUDA"/>
    <s v="AMS2LSW6"/>
    <x v="0"/>
    <n v="0"/>
    <n v="0"/>
    <n v="8"/>
    <n v="8"/>
    <n v="8"/>
    <n v="8"/>
    <n v="8"/>
    <n v="40"/>
    <s v="N"/>
  </r>
  <r>
    <x v="413"/>
    <x v="413"/>
    <s v="CAGCV"/>
    <s v="SUSHMA CHANDRASHEKAR"/>
    <s v="BKLSW006"/>
    <x v="0"/>
    <n v="0"/>
    <n v="0"/>
    <n v="8"/>
    <n v="8"/>
    <n v="8"/>
    <n v="9"/>
    <n v="9"/>
    <n v="42"/>
    <s v="2"/>
  </r>
  <r>
    <x v="414"/>
    <x v="414"/>
    <s v="CAGCV"/>
    <s v="ARPITA KARAK"/>
    <s v="BKLSW006"/>
    <x v="0"/>
    <n v="3"/>
    <n v="2"/>
    <n v="8"/>
    <n v="8"/>
    <n v="9"/>
    <n v="8"/>
    <n v="8"/>
    <n v="46"/>
    <s v="N"/>
  </r>
  <r>
    <x v="414"/>
    <x v="414"/>
    <s v="CAGCV"/>
    <s v="ARPITA KARAK"/>
    <s v="BKLSW006"/>
    <x v="0"/>
    <n v="2"/>
    <n v="2"/>
    <n v="8"/>
    <n v="8"/>
    <n v="8"/>
    <n v="8"/>
    <n v="8"/>
    <n v="44"/>
    <s v="N"/>
  </r>
  <r>
    <x v="414"/>
    <x v="414"/>
    <s v="CAGCV"/>
    <s v="ARPITA KARAK"/>
    <s v="BKLSW006"/>
    <x v="0"/>
    <n v="-3"/>
    <n v="-2"/>
    <n v="-8"/>
    <n v="-8"/>
    <n v="-9"/>
    <n v="-8"/>
    <n v="-8"/>
    <n v="-46"/>
    <s v="N"/>
  </r>
  <r>
    <x v="414"/>
    <x v="414"/>
    <s v="CAGCV"/>
    <s v="ARPITA KARAK"/>
    <s v="BKLSW006"/>
    <x v="0"/>
    <n v="2"/>
    <n v="2"/>
    <n v="8"/>
    <n v="10"/>
    <n v="8"/>
    <n v="8"/>
    <n v="8"/>
    <n v="46"/>
    <s v="N"/>
  </r>
  <r>
    <x v="414"/>
    <x v="414"/>
    <s v="CAGCV"/>
    <s v="ARPITA KARAK"/>
    <s v="BKLSW006"/>
    <x v="0"/>
    <n v="-2"/>
    <n v="-2"/>
    <n v="-8"/>
    <n v="-8"/>
    <n v="-8"/>
    <n v="-8"/>
    <n v="-8"/>
    <n v="-44"/>
    <s v="N"/>
  </r>
  <r>
    <x v="415"/>
    <x v="415"/>
    <s v="CAGCV"/>
    <s v="LAZARI_PAVANELLI"/>
    <s v="AMS2LSW6"/>
    <x v="0"/>
    <n v="0"/>
    <n v="0"/>
    <n v="8"/>
    <n v="8"/>
    <n v="8"/>
    <n v="8"/>
    <n v="8"/>
    <n v="40"/>
    <s v="N"/>
  </r>
  <r>
    <x v="416"/>
    <x v="416"/>
    <s v="CAGCV"/>
    <s v="MONTEIRO"/>
    <s v="AMS2LSW6"/>
    <x v="0"/>
    <n v="0"/>
    <n v="0"/>
    <n v="8"/>
    <n v="8"/>
    <n v="8"/>
    <n v="8"/>
    <n v="8"/>
    <n v="40"/>
    <s v="N"/>
  </r>
  <r>
    <x v="417"/>
    <x v="417"/>
    <s v="CAGCV"/>
    <s v="PAIVA_DE_OLIVEIRA"/>
    <s v="AMS2LSW6"/>
    <x v="0"/>
    <n v="0"/>
    <n v="0"/>
    <n v="8"/>
    <n v="8"/>
    <n v="8"/>
    <n v="8"/>
    <n v="8"/>
    <n v="40"/>
    <s v="N"/>
  </r>
  <r>
    <x v="418"/>
    <x v="418"/>
    <s v="CAGCV"/>
    <s v="KIRAN ERAGANA"/>
    <s v="BKLSW006"/>
    <x v="0"/>
    <n v="0"/>
    <n v="0"/>
    <n v="8"/>
    <n v="8"/>
    <n v="8"/>
    <n v="8"/>
    <n v="8"/>
    <n v="40"/>
    <s v="N"/>
  </r>
  <r>
    <x v="419"/>
    <x v="419"/>
    <s v="CAGCV"/>
    <s v="LOPES_VIEIRA"/>
    <s v="AMS2LSW6"/>
    <x v="0"/>
    <n v="0"/>
    <n v="0"/>
    <n v="8"/>
    <n v="8"/>
    <n v="8"/>
    <n v="8"/>
    <n v="8"/>
    <n v="40"/>
    <s v="N"/>
  </r>
  <r>
    <x v="420"/>
    <x v="420"/>
    <s v="CAGCV"/>
    <s v="DOS_SANTOS_COSTA"/>
    <s v="AMS2LSW6"/>
    <x v="0"/>
    <n v="0"/>
    <n v="0"/>
    <n v="8"/>
    <n v="8"/>
    <n v="8"/>
    <n v="8"/>
    <n v="8"/>
    <n v="40"/>
    <s v="N"/>
  </r>
  <r>
    <x v="421"/>
    <x v="421"/>
    <s v="CAGCV"/>
    <s v="PALOMINO ZAVALA NORMA ELI"/>
    <s v="GPDWTEST"/>
    <x v="0"/>
    <n v="0"/>
    <n v="0"/>
    <n v="0"/>
    <n v="2"/>
    <n v="2"/>
    <n v="3"/>
    <n v="0"/>
    <n v="7"/>
    <s v="N"/>
  </r>
  <r>
    <x v="422"/>
    <x v="422"/>
    <s v="CAGCV"/>
    <s v="EFFIOM_OLIVEIRA_EDWARD"/>
    <s v="AMS2LSW6"/>
    <x v="0"/>
    <n v="0"/>
    <n v="0"/>
    <n v="8"/>
    <n v="8"/>
    <n v="9"/>
    <n v="8"/>
    <n v="8"/>
    <n v="41"/>
    <s v="N"/>
  </r>
  <r>
    <x v="423"/>
    <x v="423"/>
    <s v="CAGCV"/>
    <s v="PRASANTA DAS"/>
    <s v="BKLSW006"/>
    <x v="0"/>
    <n v="0"/>
    <n v="0"/>
    <n v="8"/>
    <n v="8"/>
    <n v="8"/>
    <n v="8"/>
    <n v="8"/>
    <n v="40"/>
    <s v="N"/>
  </r>
  <r>
    <x v="424"/>
    <x v="424"/>
    <s v="CAGCV"/>
    <s v="BASTOS"/>
    <s v="AMS2LSW6"/>
    <x v="0"/>
    <n v="0"/>
    <n v="0"/>
    <n v="10"/>
    <n v="10"/>
    <n v="9"/>
    <n v="9"/>
    <n v="10"/>
    <n v="48"/>
    <s v="N"/>
  </r>
  <r>
    <x v="424"/>
    <x v="424"/>
    <s v="CAGCV"/>
    <s v="BASTOS"/>
    <s v="AMS2LSW6"/>
    <x v="0"/>
    <n v="0"/>
    <n v="0"/>
    <n v="10"/>
    <n v="10"/>
    <n v="9"/>
    <n v="9"/>
    <n v="9"/>
    <n v="47"/>
    <s v="N"/>
  </r>
  <r>
    <x v="424"/>
    <x v="424"/>
    <s v="CAGCV"/>
    <s v="BASTOS"/>
    <s v="AMS2LSW6"/>
    <x v="0"/>
    <n v="0"/>
    <n v="0"/>
    <n v="-10"/>
    <n v="-10"/>
    <n v="-9"/>
    <n v="-9"/>
    <n v="-10"/>
    <n v="-48"/>
    <s v="N"/>
  </r>
  <r>
    <x v="425"/>
    <x v="425"/>
    <s v="CAGCV"/>
    <s v="MARTINS_BASSI"/>
    <s v="AMS2LSW6"/>
    <x v="0"/>
    <n v="0"/>
    <n v="0"/>
    <n v="8.5"/>
    <n v="7.5"/>
    <n v="8"/>
    <n v="8"/>
    <n v="8"/>
    <n v="40"/>
    <s v="N"/>
  </r>
  <r>
    <x v="425"/>
    <x v="425"/>
    <s v="CAGCV"/>
    <s v="MARTINS_BASSI"/>
    <s v="AMS2LSW6"/>
    <x v="0"/>
    <n v="0"/>
    <n v="8"/>
    <n v="0"/>
    <n v="0"/>
    <n v="0"/>
    <n v="0"/>
    <n v="0"/>
    <n v="8"/>
    <s v="Y"/>
  </r>
  <r>
    <x v="426"/>
    <x v="426"/>
    <s v="CAGCV"/>
    <s v="SOUZA"/>
    <s v="AMS2LSW6"/>
    <x v="0"/>
    <n v="0"/>
    <n v="0"/>
    <n v="8"/>
    <n v="8"/>
    <n v="8"/>
    <n v="8"/>
    <n v="8"/>
    <n v="40"/>
    <s v="N"/>
  </r>
  <r>
    <x v="427"/>
    <x v="427"/>
    <s v="CAGCV"/>
    <s v="MORENO_AGUIRRE"/>
    <s v="AMS2LSW6"/>
    <x v="0"/>
    <n v="0"/>
    <n v="0"/>
    <n v="8"/>
    <n v="8"/>
    <n v="8"/>
    <n v="8"/>
    <n v="8"/>
    <n v="40"/>
    <s v="N"/>
  </r>
  <r>
    <x v="428"/>
    <x v="428"/>
    <s v="CAGCV"/>
    <s v="DE_ALMEIDA_ANDRADE"/>
    <s v="AMS2LSW6"/>
    <x v="0"/>
    <n v="0"/>
    <n v="0"/>
    <n v="8"/>
    <n v="8"/>
    <n v="8"/>
    <n v="8"/>
    <n v="8"/>
    <n v="40"/>
    <s v="N"/>
  </r>
  <r>
    <x v="429"/>
    <x v="429"/>
    <s v="CAGCV"/>
    <s v="AJAY KUMAR"/>
    <s v="BKLSW006"/>
    <x v="0"/>
    <n v="0"/>
    <n v="0"/>
    <n v="8"/>
    <n v="8"/>
    <n v="8"/>
    <n v="8"/>
    <n v="8"/>
    <n v="40"/>
    <s v="N"/>
  </r>
  <r>
    <x v="430"/>
    <x v="430"/>
    <s v="CAGCV"/>
    <s v="SILVA_HARACHIDE"/>
    <s v="AMS2LSW6"/>
    <x v="0"/>
    <n v="0"/>
    <n v="0"/>
    <n v="8"/>
    <n v="8"/>
    <n v="8"/>
    <n v="8"/>
    <n v="8"/>
    <n v="40"/>
    <s v="N"/>
  </r>
  <r>
    <x v="431"/>
    <x v="431"/>
    <s v="CAGCV"/>
    <s v="DIAS_OLIVEIRA"/>
    <s v="AMS2LSW6"/>
    <x v="0"/>
    <n v="0"/>
    <n v="0"/>
    <n v="8"/>
    <n v="8"/>
    <n v="8"/>
    <n v="8"/>
    <n v="8"/>
    <n v="40"/>
    <s v="N"/>
  </r>
  <r>
    <x v="432"/>
    <x v="432"/>
    <s v="CAGCV"/>
    <s v="MAGALHAES_ALMEIDA"/>
    <s v="AMS2LSW6"/>
    <x v="0"/>
    <n v="0"/>
    <n v="0"/>
    <n v="8"/>
    <n v="8"/>
    <n v="8"/>
    <n v="8"/>
    <n v="8"/>
    <n v="40"/>
    <s v="N"/>
  </r>
  <r>
    <x v="433"/>
    <x v="433"/>
    <s v="CAGCV"/>
    <s v="SRINIVASA KONDA"/>
    <s v="BKLSW006"/>
    <x v="0"/>
    <n v="0"/>
    <n v="0"/>
    <n v="9"/>
    <n v="9"/>
    <n v="9"/>
    <n v="9"/>
    <n v="9"/>
    <n v="45"/>
    <s v="N"/>
  </r>
  <r>
    <x v="434"/>
    <x v="434"/>
    <s v="CAGCV"/>
    <s v="ARVIND JAYAKUMAR"/>
    <s v="BKCOGAST"/>
    <x v="0"/>
    <n v="0"/>
    <n v="0"/>
    <n v="9"/>
    <n v="9"/>
    <n v="9"/>
    <n v="9"/>
    <n v="9"/>
    <n v="45"/>
    <s v="N"/>
  </r>
  <r>
    <x v="435"/>
    <x v="435"/>
    <s v="CAGCV"/>
    <s v="VIBHUTI SHARAN"/>
    <s v="BKLSW006"/>
    <x v="0"/>
    <n v="0"/>
    <n v="0"/>
    <n v="8"/>
    <n v="8"/>
    <n v="8"/>
    <n v="8"/>
    <n v="8"/>
    <n v="40"/>
    <s v="2"/>
  </r>
  <r>
    <x v="435"/>
    <x v="435"/>
    <s v="CAGCV"/>
    <s v="VIBHUTI SHARAN"/>
    <s v="BKLSW006"/>
    <x v="0"/>
    <n v="0"/>
    <n v="0"/>
    <n v="8"/>
    <n v="8"/>
    <n v="8"/>
    <n v="8"/>
    <n v="0"/>
    <n v="32"/>
    <s v="2"/>
  </r>
  <r>
    <x v="435"/>
    <x v="435"/>
    <s v="CAGCV"/>
    <s v="VIBHUTI SHARAN"/>
    <s v="BKLSW006"/>
    <x v="0"/>
    <n v="0"/>
    <n v="0"/>
    <n v="-8"/>
    <n v="-8"/>
    <n v="-8"/>
    <n v="-8"/>
    <n v="-8"/>
    <n v="-40"/>
    <s v="2"/>
  </r>
  <r>
    <x v="436"/>
    <x v="436"/>
    <s v="CAGCV"/>
    <s v="RAFAEL_DA_CRUZ"/>
    <s v="AMS2LSW6"/>
    <x v="0"/>
    <n v="0"/>
    <n v="0"/>
    <n v="8"/>
    <n v="8"/>
    <n v="8"/>
    <n v="8"/>
    <n v="8"/>
    <n v="40"/>
    <s v="N"/>
  </r>
  <r>
    <x v="437"/>
    <x v="437"/>
    <s v="CAGCV"/>
    <s v="RAMESH BABU N K"/>
    <s v="BKLSW006"/>
    <x v="0"/>
    <n v="0"/>
    <n v="0"/>
    <n v="8"/>
    <n v="8"/>
    <n v="8"/>
    <n v="8"/>
    <n v="8"/>
    <n v="40"/>
    <s v="2"/>
  </r>
  <r>
    <x v="438"/>
    <x v="438"/>
    <s v="CAGCV"/>
    <s v="RODOVALHO"/>
    <s v="AMS2LSW6"/>
    <x v="0"/>
    <n v="0"/>
    <n v="0"/>
    <n v="9"/>
    <n v="9"/>
    <n v="9"/>
    <n v="9"/>
    <n v="8"/>
    <n v="44"/>
    <s v="N"/>
  </r>
  <r>
    <x v="439"/>
    <x v="439"/>
    <s v="CAGCV"/>
    <s v="SANDEEP MISHRA"/>
    <s v="BKLSW006"/>
    <x v="0"/>
    <n v="0"/>
    <n v="0"/>
    <n v="9"/>
    <n v="9"/>
    <n v="9"/>
    <n v="9"/>
    <n v="9"/>
    <n v="45"/>
    <s v="N"/>
  </r>
  <r>
    <x v="440"/>
    <x v="440"/>
    <s v="CAGCV"/>
    <s v="AWADHESH KUMAR"/>
    <s v="BKLSW006"/>
    <x v="0"/>
    <n v="0"/>
    <n v="0"/>
    <n v="8"/>
    <n v="8"/>
    <n v="8"/>
    <n v="8"/>
    <n v="8"/>
    <n v="40"/>
    <s v="N"/>
  </r>
  <r>
    <x v="441"/>
    <x v="441"/>
    <s v="CAGCV"/>
    <s v="ANUSHA VITTA"/>
    <s v="BKLSW006"/>
    <x v="0"/>
    <n v="0"/>
    <n v="0"/>
    <n v="8"/>
    <n v="8"/>
    <n v="8"/>
    <n v="8"/>
    <n v="8"/>
    <n v="40"/>
    <s v="N"/>
  </r>
  <r>
    <x v="442"/>
    <x v="442"/>
    <s v="CAGCV"/>
    <s v="KARTHIGA MURUGESAN"/>
    <s v="BKCOGAST"/>
    <x v="0"/>
    <n v="0"/>
    <n v="0"/>
    <n v="9"/>
    <n v="9"/>
    <n v="9"/>
    <n v="9"/>
    <n v="9"/>
    <n v="45"/>
    <s v="N"/>
  </r>
  <r>
    <x v="442"/>
    <x v="442"/>
    <s v="CAGCV"/>
    <s v="KARTHIGA MURUGESAN"/>
    <s v="BKCOGAST"/>
    <x v="0"/>
    <n v="0"/>
    <n v="9"/>
    <n v="0"/>
    <n v="0"/>
    <n v="0"/>
    <n v="0"/>
    <n v="0"/>
    <n v="9"/>
    <s v="2"/>
  </r>
  <r>
    <x v="443"/>
    <x v="443"/>
    <s v="CAGCV"/>
    <s v="FNU UDAY SINGH"/>
    <s v="BKLSW006"/>
    <x v="0"/>
    <n v="0"/>
    <n v="0"/>
    <n v="8"/>
    <n v="8"/>
    <n v="8"/>
    <n v="8"/>
    <n v="8"/>
    <n v="40"/>
    <s v="N"/>
  </r>
  <r>
    <x v="444"/>
    <x v="444"/>
    <s v="CAGCV"/>
    <s v="RAMESH KUMAR"/>
    <s v="BKLSW006"/>
    <x v="0"/>
    <n v="0"/>
    <n v="0"/>
    <n v="9"/>
    <n v="9"/>
    <n v="8"/>
    <n v="9"/>
    <n v="8"/>
    <n v="43"/>
    <s v="N"/>
  </r>
  <r>
    <x v="445"/>
    <x v="445"/>
    <s v="CAGCV"/>
    <s v="ABRAHAM SAMUEL"/>
    <s v="BKLSW006"/>
    <x v="0"/>
    <n v="0"/>
    <n v="0"/>
    <n v="8"/>
    <n v="8"/>
    <n v="8"/>
    <n v="8"/>
    <n v="8"/>
    <n v="40"/>
    <s v="3"/>
  </r>
  <r>
    <x v="446"/>
    <x v="446"/>
    <s v="CAGCV"/>
    <s v="RAVI SHANKAR GOLAGANI"/>
    <s v="BKLSW006"/>
    <x v="0"/>
    <n v="0"/>
    <n v="8"/>
    <n v="9"/>
    <n v="8"/>
    <n v="9"/>
    <n v="8"/>
    <n v="8"/>
    <n v="50"/>
    <s v="3"/>
  </r>
  <r>
    <x v="447"/>
    <x v="447"/>
    <s v="CAGCV"/>
    <s v="MANISH KUMAR"/>
    <s v="BKLSW006"/>
    <x v="0"/>
    <n v="0"/>
    <n v="0"/>
    <n v="8"/>
    <n v="8"/>
    <n v="8"/>
    <n v="8"/>
    <n v="8"/>
    <n v="40"/>
    <s v="3"/>
  </r>
  <r>
    <x v="448"/>
    <x v="448"/>
    <s v="CAGCV"/>
    <s v="ESTEVES_FARIA"/>
    <s v="AMS2LSW6"/>
    <x v="0"/>
    <n v="0"/>
    <n v="0"/>
    <n v="8"/>
    <n v="8"/>
    <n v="8"/>
    <n v="8"/>
    <n v="8"/>
    <n v="40"/>
    <s v="N"/>
  </r>
  <r>
    <x v="449"/>
    <x v="449"/>
    <s v="CAGCV"/>
    <s v="SREESHA SREENIVASA"/>
    <s v="BKLSW006"/>
    <x v="0"/>
    <n v="0"/>
    <n v="0"/>
    <n v="8.5"/>
    <n v="10"/>
    <n v="8.5"/>
    <n v="8.5"/>
    <n v="8.5"/>
    <n v="44"/>
    <s v="N"/>
  </r>
  <r>
    <x v="450"/>
    <x v="450"/>
    <s v="CAGCV"/>
    <s v="COSTA_DE_ALMEIDA"/>
    <s v="AMS2LSW6"/>
    <x v="0"/>
    <n v="0"/>
    <n v="0"/>
    <n v="8"/>
    <n v="8"/>
    <n v="8"/>
    <n v="8"/>
    <n v="8"/>
    <n v="40"/>
    <s v="N"/>
  </r>
  <r>
    <x v="451"/>
    <x v="451"/>
    <s v="CAGCV"/>
    <s v="GOBI"/>
    <s v="AMS2LSW6"/>
    <x v="0"/>
    <n v="0"/>
    <n v="0"/>
    <n v="8"/>
    <n v="8"/>
    <n v="8"/>
    <n v="8"/>
    <n v="8"/>
    <n v="40"/>
    <s v="N"/>
  </r>
  <r>
    <x v="451"/>
    <x v="451"/>
    <s v="CAGCV"/>
    <s v="GOBI"/>
    <s v="AMS2LSW6"/>
    <x v="0"/>
    <n v="0"/>
    <n v="8"/>
    <n v="0"/>
    <n v="0"/>
    <n v="0"/>
    <n v="0"/>
    <n v="0"/>
    <n v="8"/>
    <s v="Y"/>
  </r>
  <r>
    <x v="451"/>
    <x v="451"/>
    <s v="CAGCV"/>
    <s v="GOBI"/>
    <s v="AMS2LSW6"/>
    <x v="0"/>
    <n v="0"/>
    <n v="0"/>
    <n v="10"/>
    <n v="9"/>
    <n v="7"/>
    <n v="6"/>
    <n v="8"/>
    <n v="40"/>
    <s v="N"/>
  </r>
  <r>
    <x v="451"/>
    <x v="451"/>
    <s v="CAGCV"/>
    <s v="GOBI"/>
    <s v="AMS2LSW6"/>
    <x v="0"/>
    <n v="0"/>
    <n v="0"/>
    <n v="-8"/>
    <n v="-8"/>
    <n v="-8"/>
    <n v="-8"/>
    <n v="-8"/>
    <n v="-40"/>
    <s v="N"/>
  </r>
  <r>
    <x v="452"/>
    <x v="452"/>
    <s v="CAGCV"/>
    <s v="FERREIRA_DE_MORAES"/>
    <s v="AMS2LSW6"/>
    <x v="0"/>
    <n v="0"/>
    <n v="0"/>
    <n v="8"/>
    <n v="8"/>
    <n v="8"/>
    <n v="8"/>
    <n v="8"/>
    <n v="40"/>
    <s v="N"/>
  </r>
  <r>
    <x v="452"/>
    <x v="452"/>
    <s v="CAGCV"/>
    <s v="FERREIRA_DE_MORAES"/>
    <s v="AMS2LSW6"/>
    <x v="0"/>
    <n v="0"/>
    <n v="0"/>
    <n v="0"/>
    <n v="1"/>
    <n v="0"/>
    <n v="0"/>
    <n v="0"/>
    <n v="1"/>
    <s v="Y"/>
  </r>
  <r>
    <x v="453"/>
    <x v="453"/>
    <s v="CAGCV"/>
    <s v="PRADEEP KUMAR P"/>
    <s v="BKLSW006"/>
    <x v="0"/>
    <n v="0"/>
    <n v="0"/>
    <n v="8"/>
    <n v="8"/>
    <n v="8"/>
    <n v="8"/>
    <n v="8"/>
    <n v="40"/>
    <s v="3"/>
  </r>
  <r>
    <x v="453"/>
    <x v="453"/>
    <s v="CAGCV"/>
    <s v="PRADEEP KUMAR P"/>
    <s v="BKLSW006"/>
    <x v="0"/>
    <n v="0"/>
    <n v="4"/>
    <n v="0"/>
    <n v="0"/>
    <n v="0"/>
    <n v="0"/>
    <n v="0"/>
    <n v="4"/>
    <s v="N"/>
  </r>
  <r>
    <x v="454"/>
    <x v="454"/>
    <s v="CAGCV"/>
    <s v="RODRIGUES"/>
    <s v="AMS2LSW6"/>
    <x v="0"/>
    <n v="0"/>
    <n v="0"/>
    <n v="4"/>
    <n v="4"/>
    <n v="4"/>
    <n v="4"/>
    <n v="4"/>
    <n v="20"/>
    <s v="N"/>
  </r>
  <r>
    <x v="455"/>
    <x v="455"/>
    <s v="CAGCV"/>
    <s v="PRACHETA GHOSH"/>
    <s v="BKLSW006"/>
    <x v="0"/>
    <n v="0"/>
    <n v="0"/>
    <n v="8"/>
    <n v="8"/>
    <n v="8"/>
    <n v="0"/>
    <n v="0"/>
    <n v="24"/>
    <s v="N"/>
  </r>
  <r>
    <x v="455"/>
    <x v="455"/>
    <s v="CAGCV"/>
    <s v="PRACHETA GHOSH"/>
    <s v="BKLSW006"/>
    <x v="0"/>
    <n v="0"/>
    <n v="12"/>
    <n v="0"/>
    <n v="0"/>
    <n v="0"/>
    <n v="0"/>
    <n v="8"/>
    <n v="20"/>
    <s v="1"/>
  </r>
  <r>
    <x v="456"/>
    <x v="456"/>
    <s v="CAGCV"/>
    <s v="PEREIRA"/>
    <s v="AMS2LSW6"/>
    <x v="0"/>
    <n v="0"/>
    <n v="0"/>
    <n v="8"/>
    <n v="8"/>
    <n v="8"/>
    <n v="8"/>
    <n v="8"/>
    <n v="40"/>
    <s v="N"/>
  </r>
  <r>
    <x v="457"/>
    <x v="457"/>
    <s v="CAGCV"/>
    <s v="ANAND R NAIR"/>
    <s v="BKLSW006"/>
    <x v="0"/>
    <n v="0"/>
    <n v="0"/>
    <n v="9"/>
    <n v="9"/>
    <n v="9"/>
    <n v="9"/>
    <n v="9"/>
    <n v="45"/>
    <s v="N"/>
  </r>
  <r>
    <x v="457"/>
    <x v="457"/>
    <s v="CAGCV"/>
    <s v="ANAND R NAIR"/>
    <s v="BKLSW006"/>
    <x v="0"/>
    <n v="0"/>
    <n v="0"/>
    <n v="9"/>
    <n v="9"/>
    <n v="10"/>
    <n v="10"/>
    <n v="9"/>
    <n v="47"/>
    <s v="N"/>
  </r>
  <r>
    <x v="457"/>
    <x v="457"/>
    <s v="CAGCV"/>
    <s v="ANAND R NAIR"/>
    <s v="BKLSW006"/>
    <x v="0"/>
    <n v="0"/>
    <n v="0"/>
    <n v="-9"/>
    <n v="-9"/>
    <n v="-9"/>
    <n v="-9"/>
    <n v="-9"/>
    <n v="-45"/>
    <s v="N"/>
  </r>
  <r>
    <x v="458"/>
    <x v="458"/>
    <s v="CAGCV"/>
    <s v="KOMAL KADAM"/>
    <s v="BKLSW006"/>
    <x v="0"/>
    <n v="0"/>
    <n v="0"/>
    <n v="6"/>
    <n v="9"/>
    <n v="9"/>
    <n v="9"/>
    <n v="9"/>
    <n v="42"/>
    <s v="N"/>
  </r>
  <r>
    <x v="459"/>
    <x v="459"/>
    <s v="CAGCV"/>
    <s v="HARTLEBEN_REINEHR"/>
    <s v="AMS2LSW6"/>
    <x v="0"/>
    <n v="0"/>
    <n v="0"/>
    <n v="8"/>
    <n v="8"/>
    <n v="8"/>
    <n v="8"/>
    <n v="8"/>
    <n v="40"/>
    <s v="N"/>
  </r>
  <r>
    <x v="460"/>
    <x v="460"/>
    <s v="CAGCV"/>
    <s v="GONZALEZ_HASHIMOTO"/>
    <s v="AMS2LSW6"/>
    <x v="0"/>
    <n v="0"/>
    <n v="0"/>
    <n v="8"/>
    <n v="8"/>
    <n v="8"/>
    <n v="8"/>
    <n v="8"/>
    <n v="40"/>
    <s v="N"/>
  </r>
  <r>
    <x v="461"/>
    <x v="461"/>
    <s v="CAGCV"/>
    <s v="BASSIGA_SABIAO"/>
    <s v="AMS2LSW6"/>
    <x v="0"/>
    <n v="0"/>
    <n v="0"/>
    <n v="0"/>
    <n v="1"/>
    <n v="0"/>
    <n v="1"/>
    <n v="0"/>
    <n v="2"/>
    <s v="N"/>
  </r>
  <r>
    <x v="462"/>
    <x v="462"/>
    <s v="CAGCV"/>
    <s v="SIGNORELLI_LUCCAS"/>
    <s v="AMS2LSW6"/>
    <x v="0"/>
    <n v="1"/>
    <n v="6.5"/>
    <n v="8"/>
    <n v="8"/>
    <n v="8"/>
    <n v="8"/>
    <n v="8"/>
    <n v="47.5"/>
    <s v="N"/>
  </r>
  <r>
    <x v="463"/>
    <x v="463"/>
    <s v="CAGCV"/>
    <s v="SANDIP PAUL"/>
    <s v="BKLSW006"/>
    <x v="0"/>
    <n v="0"/>
    <n v="0"/>
    <n v="9"/>
    <n v="9"/>
    <n v="9"/>
    <n v="9"/>
    <n v="9"/>
    <n v="45"/>
    <s v="N"/>
  </r>
  <r>
    <x v="464"/>
    <x v="464"/>
    <s v="CAGCV"/>
    <s v="AMBREEN KHAN"/>
    <s v="BKLSW006"/>
    <x v="0"/>
    <n v="0"/>
    <n v="0"/>
    <n v="8"/>
    <n v="8"/>
    <n v="8"/>
    <n v="8"/>
    <n v="8"/>
    <n v="40"/>
    <s v="N"/>
  </r>
  <r>
    <x v="465"/>
    <x v="465"/>
    <s v="CAGCV"/>
    <s v="CORREA_DA_SILVA"/>
    <s v="AMS2LSW6"/>
    <x v="0"/>
    <n v="0"/>
    <n v="0"/>
    <n v="8"/>
    <n v="8"/>
    <n v="8"/>
    <n v="8"/>
    <n v="8"/>
    <n v="40"/>
    <s v="N"/>
  </r>
  <r>
    <x v="466"/>
    <x v="466"/>
    <s v="CAGCV"/>
    <s v="NAVIN MARIHAL"/>
    <s v="BKLSW006"/>
    <x v="0"/>
    <n v="0"/>
    <n v="0"/>
    <n v="9"/>
    <n v="9"/>
    <n v="9"/>
    <n v="9"/>
    <n v="9"/>
    <n v="45"/>
    <s v="N"/>
  </r>
  <r>
    <x v="467"/>
    <x v="467"/>
    <s v="CAGCV"/>
    <s v="SUDHEER KURELLI"/>
    <s v="BKLSW006"/>
    <x v="0"/>
    <n v="0"/>
    <n v="0"/>
    <n v="10"/>
    <n v="10"/>
    <n v="10"/>
    <n v="10"/>
    <n v="10"/>
    <n v="50"/>
    <s v="N"/>
  </r>
  <r>
    <x v="467"/>
    <x v="467"/>
    <s v="CAGCV"/>
    <s v="SUDHEER KURELLI"/>
    <s v="BKLSW006"/>
    <x v="0"/>
    <n v="0"/>
    <n v="0"/>
    <n v="11"/>
    <n v="11"/>
    <n v="11"/>
    <n v="11"/>
    <n v="11"/>
    <n v="55"/>
    <s v="N"/>
  </r>
  <r>
    <x v="467"/>
    <x v="467"/>
    <s v="CAGCV"/>
    <s v="SUDHEER KURELLI"/>
    <s v="BKLSW006"/>
    <x v="0"/>
    <n v="0"/>
    <n v="0"/>
    <n v="-10"/>
    <n v="-10"/>
    <n v="-10"/>
    <n v="-10"/>
    <n v="-10"/>
    <n v="-50"/>
    <s v="N"/>
  </r>
  <r>
    <x v="468"/>
    <x v="468"/>
    <s v="CAGCV"/>
    <s v="KEERTHI MUDIGANTI"/>
    <s v="BKLSW006"/>
    <x v="0"/>
    <n v="0"/>
    <n v="0"/>
    <n v="9"/>
    <n v="9"/>
    <n v="9"/>
    <n v="9"/>
    <n v="0"/>
    <n v="36"/>
    <s v="N"/>
  </r>
  <r>
    <x v="469"/>
    <x v="469"/>
    <s v="CAGCV"/>
    <s v="YOGESH SAJJAN"/>
    <s v="BKLSW006"/>
    <x v="0"/>
    <n v="0"/>
    <n v="0"/>
    <n v="9"/>
    <n v="9"/>
    <n v="9"/>
    <n v="0"/>
    <n v="0"/>
    <n v="27"/>
    <s v="N"/>
  </r>
  <r>
    <x v="469"/>
    <x v="469"/>
    <s v="CAGCV"/>
    <s v="YOGESH SAJJAN"/>
    <s v="BKLSW006"/>
    <x v="0"/>
    <n v="0"/>
    <n v="0"/>
    <n v="0"/>
    <n v="0"/>
    <n v="0"/>
    <n v="9"/>
    <n v="9"/>
    <n v="18"/>
    <s v="N"/>
  </r>
  <r>
    <x v="469"/>
    <x v="469"/>
    <s v="CAGCV"/>
    <s v="YOGESH SAJJAN"/>
    <s v="BKLSW006"/>
    <x v="0"/>
    <n v="0"/>
    <n v="0"/>
    <n v="9"/>
    <n v="9"/>
    <n v="9"/>
    <n v="0"/>
    <n v="0"/>
    <n v="27"/>
    <s v="N"/>
  </r>
  <r>
    <x v="469"/>
    <x v="469"/>
    <s v="CAGCV"/>
    <s v="YOGESH SAJJAN"/>
    <s v="BKLSW006"/>
    <x v="0"/>
    <n v="0"/>
    <n v="0"/>
    <n v="-9"/>
    <n v="-9"/>
    <n v="-9"/>
    <n v="0"/>
    <n v="0"/>
    <n v="-27"/>
    <s v="N"/>
  </r>
  <r>
    <x v="469"/>
    <x v="469"/>
    <s v="CAGCV"/>
    <s v="YOGESH SAJJAN"/>
    <s v="BKLSW006"/>
    <x v="0"/>
    <n v="0"/>
    <n v="0"/>
    <n v="9"/>
    <n v="9"/>
    <n v="9"/>
    <n v="0"/>
    <n v="0"/>
    <n v="27"/>
    <s v="N"/>
  </r>
  <r>
    <x v="469"/>
    <x v="469"/>
    <s v="CAGCV"/>
    <s v="YOGESH SAJJAN"/>
    <s v="BKLSW006"/>
    <x v="0"/>
    <n v="0"/>
    <n v="0"/>
    <n v="-9"/>
    <n v="-9"/>
    <n v="-9"/>
    <n v="0"/>
    <n v="0"/>
    <n v="-27"/>
    <s v="N"/>
  </r>
  <r>
    <x v="470"/>
    <x v="470"/>
    <s v="CAGCV"/>
    <s v="MAHESWAR SAHU"/>
    <s v="BKLSW006"/>
    <x v="0"/>
    <n v="0"/>
    <n v="0"/>
    <n v="8"/>
    <n v="8"/>
    <n v="8"/>
    <n v="8"/>
    <n v="8"/>
    <n v="40"/>
    <s v="N"/>
  </r>
  <r>
    <x v="471"/>
    <x v="471"/>
    <s v="CAGCV"/>
    <s v="MEENAKSHI DUTTA"/>
    <s v="BKLSW006"/>
    <x v="0"/>
    <n v="0"/>
    <n v="4"/>
    <n v="0"/>
    <n v="0"/>
    <n v="0"/>
    <n v="0"/>
    <n v="0"/>
    <n v="4"/>
    <s v="N"/>
  </r>
  <r>
    <x v="471"/>
    <x v="471"/>
    <s v="CAGCV"/>
    <s v="MEENAKSHI DUTTA"/>
    <s v="BKLSW006"/>
    <x v="0"/>
    <n v="0"/>
    <n v="0"/>
    <n v="8"/>
    <n v="8"/>
    <n v="8"/>
    <n v="8"/>
    <n v="8"/>
    <n v="40"/>
    <s v="2"/>
  </r>
  <r>
    <x v="471"/>
    <x v="471"/>
    <s v="CAGCV"/>
    <s v="MEENAKSHI DUTTA"/>
    <s v="BKLSW006"/>
    <x v="0"/>
    <n v="4"/>
    <n v="0"/>
    <n v="0"/>
    <n v="0"/>
    <n v="0"/>
    <n v="0"/>
    <n v="0"/>
    <n v="4"/>
    <s v="N"/>
  </r>
  <r>
    <x v="471"/>
    <x v="471"/>
    <s v="CAGCV"/>
    <s v="MEENAKSHI DUTTA"/>
    <s v="BKLSW006"/>
    <x v="0"/>
    <n v="0"/>
    <n v="-4"/>
    <n v="0"/>
    <n v="0"/>
    <n v="0"/>
    <n v="0"/>
    <n v="0"/>
    <n v="-4"/>
    <s v="N"/>
  </r>
  <r>
    <x v="472"/>
    <x v="472"/>
    <s v="CAGCV"/>
    <s v="MARSHAL HEMBRAM"/>
    <s v="BKLSW006"/>
    <x v="0"/>
    <n v="0"/>
    <n v="0"/>
    <n v="8"/>
    <n v="8"/>
    <n v="8"/>
    <n v="8"/>
    <n v="8"/>
    <n v="40"/>
    <s v="N"/>
  </r>
  <r>
    <x v="473"/>
    <x v="473"/>
    <s v="CAGCV"/>
    <s v="PREMITH P C"/>
    <s v="BKLSW006"/>
    <x v="0"/>
    <n v="0"/>
    <n v="0"/>
    <n v="9"/>
    <n v="9"/>
    <n v="9"/>
    <n v="9"/>
    <n v="0"/>
    <n v="36"/>
    <s v="N"/>
  </r>
  <r>
    <x v="474"/>
    <x v="474"/>
    <s v="CAGCV"/>
    <s v="DEL_VECCHIO_GABRIOTTI"/>
    <s v="AMS2LSW6"/>
    <x v="0"/>
    <n v="0"/>
    <n v="0"/>
    <n v="8"/>
    <n v="8"/>
    <n v="8"/>
    <n v="8"/>
    <n v="8"/>
    <n v="40"/>
    <s v="N"/>
  </r>
  <r>
    <x v="475"/>
    <x v="475"/>
    <s v="CAGCV"/>
    <s v="RAJASHEKARREDDY ANNAPURED"/>
    <s v="BKLSW006"/>
    <x v="0"/>
    <n v="0"/>
    <n v="0"/>
    <n v="8"/>
    <n v="8"/>
    <n v="8"/>
    <n v="8"/>
    <n v="8"/>
    <n v="40"/>
    <s v="N"/>
  </r>
  <r>
    <x v="476"/>
    <x v="476"/>
    <s v="CAGCV"/>
    <s v="GOVINDHARAJU VYSYARAJU"/>
    <s v="BKLSW006"/>
    <x v="0"/>
    <n v="0"/>
    <n v="9"/>
    <n v="9"/>
    <n v="9"/>
    <n v="9"/>
    <n v="9"/>
    <n v="9"/>
    <n v="54"/>
    <s v="N"/>
  </r>
  <r>
    <x v="476"/>
    <x v="476"/>
    <s v="CAGCV"/>
    <s v="GOVINDHARAJU VYSYARAJU"/>
    <s v="BKLSW006"/>
    <x v="0"/>
    <n v="0"/>
    <n v="0"/>
    <n v="9"/>
    <n v="9"/>
    <n v="9"/>
    <n v="9"/>
    <n v="9"/>
    <n v="45"/>
    <s v="N"/>
  </r>
  <r>
    <x v="476"/>
    <x v="476"/>
    <s v="CAGCV"/>
    <s v="GOVINDHARAJU VYSYARAJU"/>
    <s v="BKLSW006"/>
    <x v="0"/>
    <n v="0"/>
    <n v="9"/>
    <n v="0"/>
    <n v="0"/>
    <n v="0"/>
    <n v="0"/>
    <n v="0"/>
    <n v="9"/>
    <s v="2"/>
  </r>
  <r>
    <x v="476"/>
    <x v="476"/>
    <s v="CAGCV"/>
    <s v="GOVINDHARAJU VYSYARAJU"/>
    <s v="BKLSW006"/>
    <x v="0"/>
    <n v="0"/>
    <n v="-9"/>
    <n v="-9"/>
    <n v="-9"/>
    <n v="-9"/>
    <n v="-9"/>
    <n v="-9"/>
    <n v="-54"/>
    <s v="N"/>
  </r>
  <r>
    <x v="476"/>
    <x v="476"/>
    <s v="CAGCV"/>
    <s v="GOVINDHARAJU VYSYARAJU"/>
    <s v="BKLSW006"/>
    <x v="0"/>
    <n v="0"/>
    <n v="0"/>
    <n v="9"/>
    <n v="9"/>
    <n v="9"/>
    <n v="9"/>
    <n v="9"/>
    <n v="45"/>
    <s v="N"/>
  </r>
  <r>
    <x v="476"/>
    <x v="476"/>
    <s v="CAGCV"/>
    <s v="GOVINDHARAJU VYSYARAJU"/>
    <s v="BKLSW006"/>
    <x v="0"/>
    <n v="0"/>
    <n v="0"/>
    <n v="-9"/>
    <n v="-9"/>
    <n v="-9"/>
    <n v="-9"/>
    <n v="-9"/>
    <n v="-45"/>
    <s v="N"/>
  </r>
  <r>
    <x v="477"/>
    <x v="477"/>
    <s v="CAGCV"/>
    <s v="BHARATHI GOPAL"/>
    <s v="BKLSW006"/>
    <x v="0"/>
    <n v="0"/>
    <n v="0"/>
    <n v="8"/>
    <n v="8"/>
    <n v="8"/>
    <n v="8"/>
    <n v="8"/>
    <n v="40"/>
    <s v="N"/>
  </r>
  <r>
    <x v="478"/>
    <x v="478"/>
    <s v="CAGCV"/>
    <s v="SCHIVEL"/>
    <s v="AMS2LSW6"/>
    <x v="0"/>
    <n v="0"/>
    <n v="0"/>
    <n v="8"/>
    <n v="8"/>
    <n v="8"/>
    <n v="8"/>
    <n v="8"/>
    <n v="40"/>
    <s v="N"/>
  </r>
  <r>
    <x v="478"/>
    <x v="478"/>
    <s v="CAGCV"/>
    <s v="SCHIVEL"/>
    <s v="AMS2LSW6"/>
    <x v="0"/>
    <n v="0"/>
    <n v="0"/>
    <n v="0"/>
    <n v="0"/>
    <n v="1"/>
    <n v="0"/>
    <n v="0"/>
    <n v="1"/>
    <s v="Y"/>
  </r>
  <r>
    <x v="479"/>
    <x v="479"/>
    <s v="CAGCV"/>
    <s v="GIALDI"/>
    <s v="AMS2LSW6"/>
    <x v="0"/>
    <n v="0"/>
    <n v="0"/>
    <n v="8"/>
    <n v="8"/>
    <n v="8"/>
    <n v="8"/>
    <n v="8"/>
    <n v="40"/>
    <s v="N"/>
  </r>
  <r>
    <x v="480"/>
    <x v="480"/>
    <s v="CAGCV"/>
    <s v="STETNER_MONTEIRO"/>
    <s v="AMS2LSW6"/>
    <x v="0"/>
    <n v="0"/>
    <n v="0"/>
    <n v="8"/>
    <n v="8"/>
    <n v="8"/>
    <n v="8"/>
    <n v="8"/>
    <n v="40"/>
    <s v="N"/>
  </r>
  <r>
    <x v="480"/>
    <x v="480"/>
    <s v="CAGCV"/>
    <s v="STETNER_MONTEIRO"/>
    <s v="AMS2LSW6"/>
    <x v="0"/>
    <n v="0"/>
    <n v="0"/>
    <n v="2"/>
    <n v="2"/>
    <n v="2"/>
    <n v="1"/>
    <n v="2"/>
    <n v="9"/>
    <s v="Y"/>
  </r>
  <r>
    <x v="481"/>
    <x v="481"/>
    <s v="CAGCV"/>
    <s v="PRATHVIRAJ MEENKERI"/>
    <s v="BKLSW006"/>
    <x v="0"/>
    <n v="0"/>
    <n v="0"/>
    <n v="8"/>
    <n v="8"/>
    <n v="8"/>
    <n v="8"/>
    <n v="8"/>
    <n v="40"/>
    <s v="2"/>
  </r>
  <r>
    <x v="482"/>
    <x v="482"/>
    <s v="CAGCV"/>
    <s v="DEEPENDRA JYOTI"/>
    <s v="BKLSW006"/>
    <x v="0"/>
    <n v="0"/>
    <n v="0"/>
    <n v="8"/>
    <n v="8"/>
    <n v="8"/>
    <n v="8"/>
    <n v="8"/>
    <n v="40"/>
    <s v="N"/>
  </r>
  <r>
    <x v="483"/>
    <x v="483"/>
    <s v="CAGCV"/>
    <s v="SHYAMU JAYARAMA"/>
    <s v="BKLSW006"/>
    <x v="0"/>
    <n v="0"/>
    <n v="0"/>
    <n v="8"/>
    <n v="8"/>
    <n v="8"/>
    <n v="8"/>
    <n v="8"/>
    <n v="40"/>
    <s v="2"/>
  </r>
  <r>
    <x v="484"/>
    <x v="484"/>
    <s v="CAGCV"/>
    <s v="CHUKKAMBOTLA CHAITANYA"/>
    <s v="BKLSW006"/>
    <x v="0"/>
    <n v="0"/>
    <n v="0"/>
    <n v="9"/>
    <n v="9"/>
    <n v="9"/>
    <n v="9"/>
    <n v="0"/>
    <n v="36"/>
    <s v="N"/>
  </r>
  <r>
    <x v="485"/>
    <x v="485"/>
    <s v="CAGCV"/>
    <s v="NANDIPATI SIRISHA"/>
    <s v="BKLSW006"/>
    <x v="0"/>
    <n v="0"/>
    <n v="0"/>
    <n v="8"/>
    <n v="8"/>
    <n v="8"/>
    <n v="8"/>
    <n v="8"/>
    <n v="40"/>
    <s v="2"/>
  </r>
  <r>
    <x v="486"/>
    <x v="486"/>
    <s v="CAGCV"/>
    <s v="PADMAVATHY P"/>
    <s v="BKLSW006"/>
    <x v="0"/>
    <n v="0"/>
    <n v="0"/>
    <n v="8"/>
    <n v="8"/>
    <n v="8"/>
    <n v="8"/>
    <n v="8"/>
    <n v="40"/>
    <s v="2"/>
  </r>
  <r>
    <x v="487"/>
    <x v="487"/>
    <s v="CAGCV"/>
    <s v="VANI NALLABOTHULA"/>
    <s v="BKLSW006"/>
    <x v="0"/>
    <n v="0"/>
    <n v="0"/>
    <n v="9"/>
    <n v="9"/>
    <n v="9"/>
    <n v="9"/>
    <n v="9"/>
    <n v="45"/>
    <s v="2"/>
  </r>
  <r>
    <x v="488"/>
    <x v="488"/>
    <s v="CAGCV"/>
    <s v="LAVITA PEREIRA"/>
    <s v="BKLSW006"/>
    <x v="0"/>
    <n v="0"/>
    <n v="0"/>
    <n v="0"/>
    <n v="8"/>
    <n v="8"/>
    <n v="8"/>
    <n v="8"/>
    <n v="32"/>
    <s v="N"/>
  </r>
  <r>
    <x v="488"/>
    <x v="488"/>
    <s v="CAGCV"/>
    <s v="LAVITA PEREIRA"/>
    <s v="BKLSW006"/>
    <x v="0"/>
    <n v="0"/>
    <n v="0"/>
    <n v="12"/>
    <n v="0"/>
    <n v="0"/>
    <n v="0"/>
    <n v="0"/>
    <n v="12"/>
    <s v="3"/>
  </r>
  <r>
    <x v="489"/>
    <x v="489"/>
    <s v="CAGCV"/>
    <s v="MURALI PINJALA"/>
    <s v="BKLSW006"/>
    <x v="0"/>
    <n v="0"/>
    <n v="1"/>
    <n v="8"/>
    <n v="9"/>
    <n v="8"/>
    <n v="8"/>
    <n v="8"/>
    <n v="42"/>
    <s v="2"/>
  </r>
  <r>
    <x v="490"/>
    <x v="490"/>
    <s v="CAGCV"/>
    <s v="UMA BAI K"/>
    <s v="BKLSW006"/>
    <x v="0"/>
    <n v="0"/>
    <n v="0"/>
    <n v="8"/>
    <n v="8"/>
    <n v="8"/>
    <n v="8"/>
    <n v="0"/>
    <n v="32"/>
    <s v="N"/>
  </r>
  <r>
    <x v="491"/>
    <x v="491"/>
    <s v="CAGCV"/>
    <s v="TABITHA D'SOUZA"/>
    <s v="BKLSW006"/>
    <x v="0"/>
    <n v="0"/>
    <n v="0"/>
    <n v="9"/>
    <n v="9"/>
    <n v="9"/>
    <n v="0"/>
    <n v="0"/>
    <n v="27"/>
    <s v="2"/>
  </r>
  <r>
    <x v="491"/>
    <x v="491"/>
    <s v="CAGCV"/>
    <s v="TABITHA D'SOUZA"/>
    <s v="BKLSW006"/>
    <x v="0"/>
    <n v="0"/>
    <n v="0"/>
    <n v="0"/>
    <n v="0"/>
    <n v="0"/>
    <n v="9"/>
    <n v="9"/>
    <n v="18"/>
    <s v="3"/>
  </r>
  <r>
    <x v="492"/>
    <x v="492"/>
    <s v="CAGCV"/>
    <s v="GYANA BEHERA"/>
    <s v="BKLSW006"/>
    <x v="0"/>
    <n v="0"/>
    <n v="0"/>
    <n v="8"/>
    <n v="0"/>
    <n v="8"/>
    <n v="8"/>
    <n v="0"/>
    <n v="24"/>
    <s v="1"/>
  </r>
  <r>
    <x v="492"/>
    <x v="492"/>
    <s v="CAGCV"/>
    <s v="GYANA BEHERA"/>
    <s v="BKLSW006"/>
    <x v="0"/>
    <n v="0"/>
    <n v="0"/>
    <n v="0"/>
    <n v="8"/>
    <n v="0"/>
    <n v="0"/>
    <n v="8"/>
    <n v="16"/>
    <s v="N"/>
  </r>
  <r>
    <x v="493"/>
    <x v="493"/>
    <s v="CAGCV"/>
    <s v="MARQUES_JUNIOR"/>
    <s v="AMS2LSW6"/>
    <x v="0"/>
    <n v="0"/>
    <n v="0"/>
    <n v="9"/>
    <n v="9"/>
    <n v="9"/>
    <n v="9"/>
    <n v="8"/>
    <n v="44"/>
    <s v="N"/>
  </r>
  <r>
    <x v="494"/>
    <x v="494"/>
    <s v="CAGCV"/>
    <s v="RANGEL_RAMOS"/>
    <s v="AMS2LSW6"/>
    <x v="0"/>
    <n v="0"/>
    <n v="0"/>
    <n v="8"/>
    <n v="8"/>
    <n v="8"/>
    <n v="8"/>
    <n v="8"/>
    <n v="40"/>
    <s v="N"/>
  </r>
  <r>
    <x v="495"/>
    <x v="495"/>
    <s v="CAGCV"/>
    <s v="LEME_COLELLA"/>
    <s v="AMS2LSW6"/>
    <x v="0"/>
    <n v="0"/>
    <n v="0"/>
    <n v="8"/>
    <n v="8"/>
    <n v="8"/>
    <n v="8"/>
    <n v="8"/>
    <n v="40"/>
    <s v="N"/>
  </r>
  <r>
    <x v="495"/>
    <x v="495"/>
    <s v="CAGCV"/>
    <s v="LEME_COLELLA"/>
    <s v="AMS2LSW6"/>
    <x v="0"/>
    <n v="0"/>
    <n v="0"/>
    <n v="1"/>
    <n v="0"/>
    <n v="0"/>
    <n v="0"/>
    <n v="0"/>
    <n v="1"/>
    <s v="Y"/>
  </r>
  <r>
    <x v="496"/>
    <x v="496"/>
    <s v="CAGCV"/>
    <s v="MONALISHA MOHAPATRA"/>
    <s v="BKLSW006"/>
    <x v="0"/>
    <n v="0"/>
    <n v="9"/>
    <n v="0"/>
    <n v="0"/>
    <n v="0"/>
    <n v="9"/>
    <n v="9"/>
    <n v="27"/>
    <s v="3"/>
  </r>
  <r>
    <x v="496"/>
    <x v="496"/>
    <s v="CAGCV"/>
    <s v="MONALISHA MOHAPATRA"/>
    <s v="BKLSW006"/>
    <x v="0"/>
    <n v="9"/>
    <n v="0"/>
    <n v="0"/>
    <n v="0"/>
    <n v="9"/>
    <n v="0"/>
    <n v="0"/>
    <n v="18"/>
    <s v="2"/>
  </r>
  <r>
    <x v="497"/>
    <x v="497"/>
    <s v="CAGCV"/>
    <s v="NATURMAN"/>
    <s v="S2LSW006"/>
    <x v="0"/>
    <n v="0"/>
    <n v="0"/>
    <n v="8"/>
    <n v="8"/>
    <n v="8"/>
    <n v="8"/>
    <n v="8"/>
    <n v="40"/>
    <s v="N"/>
  </r>
  <r>
    <x v="498"/>
    <x v="498"/>
    <s v="CAGCV"/>
    <s v="BRYSON"/>
    <s v="S2LSW006"/>
    <x v="0"/>
    <n v="0"/>
    <n v="0"/>
    <n v="0"/>
    <n v="9"/>
    <n v="9"/>
    <n v="9"/>
    <n v="9"/>
    <n v="36"/>
    <s v="N"/>
  </r>
  <r>
    <x v="499"/>
    <x v="499"/>
    <s v="CAGCV"/>
    <s v="SAM"/>
    <s v="CS3SPDOP"/>
    <x v="0"/>
    <n v="0"/>
    <n v="0"/>
    <n v="8"/>
    <n v="8"/>
    <n v="8"/>
    <n v="8"/>
    <n v="8"/>
    <n v="40"/>
    <s v="N"/>
  </r>
  <r>
    <x v="500"/>
    <x v="500"/>
    <s v="CAGCV"/>
    <s v="AFONSECA_DE_MATOS"/>
    <s v="AMS2LSW6"/>
    <x v="0"/>
    <n v="0"/>
    <n v="0"/>
    <n v="0"/>
    <n v="9"/>
    <n v="9"/>
    <n v="9"/>
    <n v="9"/>
    <n v="36"/>
    <s v="N"/>
  </r>
  <r>
    <x v="500"/>
    <x v="500"/>
    <s v="CAGCV"/>
    <s v="AFONSECA_DE_MATOS"/>
    <s v="AMS2LSW6"/>
    <x v="0"/>
    <n v="0"/>
    <n v="0"/>
    <n v="0"/>
    <n v="1"/>
    <n v="0"/>
    <n v="1"/>
    <n v="0"/>
    <n v="2"/>
    <s v="Y"/>
  </r>
  <r>
    <x v="501"/>
    <x v="501"/>
    <s v="CAGCV"/>
    <s v="FUJII_MELO"/>
    <s v="AMS2LSW6"/>
    <x v="0"/>
    <n v="0"/>
    <n v="0"/>
    <n v="8"/>
    <n v="8"/>
    <n v="8"/>
    <n v="8"/>
    <n v="8"/>
    <n v="40"/>
    <s v="N"/>
  </r>
  <r>
    <x v="502"/>
    <x v="502"/>
    <s v="CAGCV"/>
    <s v="OSCAR PEROCHO JR."/>
    <s v="ASLSW006"/>
    <x v="0"/>
    <n v="0"/>
    <n v="0"/>
    <n v="9"/>
    <n v="9"/>
    <n v="9"/>
    <n v="9"/>
    <n v="9"/>
    <n v="45"/>
    <s v="3"/>
  </r>
  <r>
    <x v="503"/>
    <x v="503"/>
    <s v="CAGCV"/>
    <s v="ANGELA MUTUC"/>
    <s v="ASLSW006"/>
    <x v="0"/>
    <n v="0"/>
    <n v="0"/>
    <n v="8"/>
    <n v="8"/>
    <n v="8"/>
    <n v="8"/>
    <n v="8"/>
    <n v="40"/>
    <s v="2"/>
  </r>
  <r>
    <x v="504"/>
    <x v="504"/>
    <s v="CAGCV"/>
    <s v="ANGELO JOHN CAYAS"/>
    <s v="ASLSW006"/>
    <x v="0"/>
    <n v="0"/>
    <n v="4.5"/>
    <n v="0"/>
    <n v="9"/>
    <n v="9"/>
    <n v="9"/>
    <n v="9"/>
    <n v="40.5"/>
    <s v="3"/>
  </r>
  <r>
    <x v="504"/>
    <x v="504"/>
    <s v="CAGCV"/>
    <s v="ANGELO JOHN CAYAS"/>
    <s v="ASLSW006"/>
    <x v="0"/>
    <n v="0"/>
    <n v="0"/>
    <n v="0"/>
    <n v="9"/>
    <n v="9"/>
    <n v="9"/>
    <n v="9"/>
    <n v="36"/>
    <s v="3"/>
  </r>
  <r>
    <x v="504"/>
    <x v="504"/>
    <s v="CAGCV"/>
    <s v="ANGELO JOHN CAYAS"/>
    <s v="ASLSW006"/>
    <x v="0"/>
    <n v="0"/>
    <n v="-4.5"/>
    <n v="0"/>
    <n v="-9"/>
    <n v="-9"/>
    <n v="-9"/>
    <n v="-9"/>
    <n v="-40.5"/>
    <s v="3"/>
  </r>
  <r>
    <x v="505"/>
    <x v="505"/>
    <s v="CAGCV"/>
    <s v="YADA"/>
    <s v="AMS2LSW6"/>
    <x v="0"/>
    <n v="0"/>
    <n v="0"/>
    <n v="9"/>
    <n v="9.5"/>
    <n v="8"/>
    <n v="8"/>
    <n v="9.5"/>
    <n v="44"/>
    <s v="N"/>
  </r>
  <r>
    <x v="506"/>
    <x v="506"/>
    <s v="CAGCV"/>
    <s v="HILARIO BENJAMIN GABUD"/>
    <s v="ASLSW006"/>
    <x v="0"/>
    <n v="0"/>
    <n v="8"/>
    <n v="9"/>
    <n v="9"/>
    <n v="9"/>
    <n v="9"/>
    <n v="9"/>
    <n v="53"/>
    <s v="2"/>
  </r>
  <r>
    <x v="506"/>
    <x v="506"/>
    <s v="CAGCV"/>
    <s v="HILARIO BENJAMIN GABUD"/>
    <s v="ASLSW006"/>
    <x v="0"/>
    <n v="0"/>
    <n v="8"/>
    <n v="10"/>
    <n v="9"/>
    <n v="9"/>
    <n v="9"/>
    <n v="9"/>
    <n v="54"/>
    <s v="2"/>
  </r>
  <r>
    <x v="506"/>
    <x v="506"/>
    <s v="CAGCV"/>
    <s v="HILARIO BENJAMIN GABUD"/>
    <s v="ASLSW006"/>
    <x v="0"/>
    <n v="0"/>
    <n v="-8"/>
    <n v="-9"/>
    <n v="-9"/>
    <n v="-9"/>
    <n v="-9"/>
    <n v="-9"/>
    <n v="-53"/>
    <s v="2"/>
  </r>
  <r>
    <x v="506"/>
    <x v="506"/>
    <s v="CAGCV"/>
    <s v="HILARIO BENJAMIN GABUD"/>
    <s v="ASLSW006"/>
    <x v="0"/>
    <n v="0"/>
    <n v="8"/>
    <n v="10"/>
    <n v="9"/>
    <n v="14"/>
    <n v="9"/>
    <n v="9"/>
    <n v="59"/>
    <s v="2"/>
  </r>
  <r>
    <x v="506"/>
    <x v="506"/>
    <s v="CAGCV"/>
    <s v="HILARIO BENJAMIN GABUD"/>
    <s v="ASLSW006"/>
    <x v="0"/>
    <n v="0"/>
    <n v="-8"/>
    <n v="-10"/>
    <n v="-9"/>
    <n v="-9"/>
    <n v="-9"/>
    <n v="-9"/>
    <n v="-54"/>
    <s v="2"/>
  </r>
  <r>
    <x v="507"/>
    <x v="507"/>
    <s v="CAGCV"/>
    <s v="ZANDRO FLORENTINO"/>
    <s v="ASLSW006"/>
    <x v="0"/>
    <n v="0"/>
    <n v="0"/>
    <n v="8"/>
    <n v="8"/>
    <n v="8"/>
    <n v="8"/>
    <n v="8"/>
    <n v="40"/>
    <s v="3"/>
  </r>
  <r>
    <x v="508"/>
    <x v="508"/>
    <s v="CAGCV"/>
    <s v="BASTING_JUNIOR"/>
    <s v="AMS2LSW6"/>
    <x v="0"/>
    <n v="0"/>
    <n v="0"/>
    <n v="9"/>
    <n v="9"/>
    <n v="8"/>
    <n v="9"/>
    <n v="9"/>
    <n v="44"/>
    <s v="N"/>
  </r>
  <r>
    <x v="509"/>
    <x v="509"/>
    <s v="CAGCV"/>
    <s v="RAMALHO"/>
    <s v="AMS2LSW6"/>
    <x v="0"/>
    <n v="0"/>
    <n v="0"/>
    <n v="0"/>
    <n v="0"/>
    <n v="0"/>
    <n v="8"/>
    <n v="8"/>
    <n v="16"/>
    <s v="N"/>
  </r>
  <r>
    <x v="509"/>
    <x v="509"/>
    <s v="CAGCV"/>
    <s v="RAMALHO"/>
    <s v="AMS2LSW6"/>
    <x v="0"/>
    <n v="0"/>
    <n v="0"/>
    <n v="0"/>
    <n v="0"/>
    <n v="0"/>
    <n v="-8"/>
    <n v="-8"/>
    <n v="-16"/>
    <s v="N"/>
  </r>
  <r>
    <x v="510"/>
    <x v="510"/>
    <s v="CAGCV"/>
    <s v="FECCHIO_NETO"/>
    <s v="AMS2LSW6"/>
    <x v="0"/>
    <n v="0"/>
    <n v="0"/>
    <n v="0"/>
    <n v="9"/>
    <n v="9"/>
    <n v="9"/>
    <n v="9"/>
    <n v="36"/>
    <s v="N"/>
  </r>
  <r>
    <x v="511"/>
    <x v="511"/>
    <s v="CAGCV"/>
    <s v="MEDEIROS"/>
    <s v="AMS2LSW6"/>
    <x v="0"/>
    <n v="0"/>
    <n v="0"/>
    <n v="10"/>
    <n v="10"/>
    <n v="8"/>
    <n v="8"/>
    <n v="8"/>
    <n v="44"/>
    <s v="N"/>
  </r>
  <r>
    <x v="511"/>
    <x v="511"/>
    <s v="CAGCV"/>
    <s v="MEDEIROS"/>
    <s v="AMS2LSW6"/>
    <x v="0"/>
    <n v="0"/>
    <n v="10"/>
    <n v="0"/>
    <n v="0"/>
    <n v="2"/>
    <n v="2"/>
    <n v="2"/>
    <n v="16"/>
    <s v="Y"/>
  </r>
  <r>
    <x v="512"/>
    <x v="512"/>
    <s v="CAGCV"/>
    <s v="SENGER"/>
    <s v="AMS2LSW6"/>
    <x v="0"/>
    <n v="0"/>
    <n v="0"/>
    <n v="8"/>
    <n v="8"/>
    <n v="8"/>
    <n v="8"/>
    <n v="8"/>
    <n v="40"/>
    <s v="N"/>
  </r>
  <r>
    <x v="513"/>
    <x v="513"/>
    <s v="CAGCV"/>
    <s v="BAGGIO_TRAMONTINA"/>
    <s v="AMS2LSW6"/>
    <x v="0"/>
    <n v="0"/>
    <n v="0"/>
    <n v="8"/>
    <n v="8"/>
    <n v="8"/>
    <n v="8"/>
    <n v="8"/>
    <n v="40"/>
    <s v="N"/>
  </r>
  <r>
    <x v="514"/>
    <x v="514"/>
    <s v="CAGCV"/>
    <s v="CASSOLATO_DE_MENESES"/>
    <s v="AMS2LSW6"/>
    <x v="0"/>
    <n v="0"/>
    <n v="0"/>
    <n v="8"/>
    <n v="8"/>
    <n v="8"/>
    <n v="8"/>
    <n v="8"/>
    <n v="40"/>
    <s v="N"/>
  </r>
  <r>
    <x v="515"/>
    <x v="515"/>
    <s v="CAGCV"/>
    <s v="KIRAN PADMAKUMAR"/>
    <s v="BKLSW006"/>
    <x v="0"/>
    <n v="11"/>
    <n v="7"/>
    <n v="9"/>
    <n v="9"/>
    <n v="9"/>
    <n v="9"/>
    <n v="9"/>
    <n v="63"/>
    <s v="N"/>
  </r>
  <r>
    <x v="516"/>
    <x v="516"/>
    <s v="CAGCV"/>
    <s v="SORCI_BISMARA"/>
    <s v="AMS2LSW6"/>
    <x v="0"/>
    <n v="0"/>
    <n v="0"/>
    <n v="9"/>
    <n v="9"/>
    <n v="9"/>
    <n v="9"/>
    <n v="8"/>
    <n v="44"/>
    <s v="N"/>
  </r>
  <r>
    <x v="516"/>
    <x v="516"/>
    <s v="CAGCV"/>
    <s v="SORCI_BISMARA"/>
    <s v="AMS2LSW6"/>
    <x v="0"/>
    <n v="0"/>
    <n v="0"/>
    <n v="0"/>
    <n v="0"/>
    <n v="0"/>
    <n v="0"/>
    <n v="1"/>
    <n v="1"/>
    <s v="Y"/>
  </r>
  <r>
    <x v="517"/>
    <x v="517"/>
    <s v="CAGCV"/>
    <s v="MODOLO_SEGA"/>
    <s v="AMS2LSW6"/>
    <x v="0"/>
    <n v="0"/>
    <n v="0"/>
    <n v="9"/>
    <n v="8"/>
    <n v="9"/>
    <n v="9"/>
    <n v="9"/>
    <n v="44"/>
    <s v="N"/>
  </r>
  <r>
    <x v="518"/>
    <x v="518"/>
    <s v="CAGCV"/>
    <s v="HARUO_IKEDA"/>
    <s v="AMS2LSW6"/>
    <x v="0"/>
    <n v="0"/>
    <n v="0"/>
    <n v="9"/>
    <n v="9"/>
    <n v="9"/>
    <n v="9"/>
    <n v="9"/>
    <n v="45"/>
    <s v="N"/>
  </r>
  <r>
    <x v="519"/>
    <x v="519"/>
    <s v="CAGCV"/>
    <s v="SPAGNOLO"/>
    <s v="AMS2LSW6"/>
    <x v="0"/>
    <n v="0"/>
    <n v="0"/>
    <n v="8"/>
    <n v="8"/>
    <n v="8"/>
    <n v="8"/>
    <n v="8"/>
    <n v="40"/>
    <s v="N"/>
  </r>
  <r>
    <x v="519"/>
    <x v="519"/>
    <s v="CAGCV"/>
    <s v="SPAGNOLO"/>
    <s v="AMS2LSW6"/>
    <x v="0"/>
    <n v="0"/>
    <n v="0"/>
    <n v="0"/>
    <n v="1"/>
    <n v="0"/>
    <n v="0"/>
    <n v="0"/>
    <n v="1"/>
    <s v="Y"/>
  </r>
  <r>
    <x v="520"/>
    <x v="520"/>
    <s v="CAGCV"/>
    <s v="JURGENSEN_DE_MELLO"/>
    <s v="AMS2LSW6"/>
    <x v="0"/>
    <n v="0"/>
    <n v="0"/>
    <n v="9"/>
    <n v="8"/>
    <n v="8"/>
    <n v="9"/>
    <n v="9"/>
    <n v="43"/>
    <s v="N"/>
  </r>
  <r>
    <x v="521"/>
    <x v="521"/>
    <s v="CAGCV"/>
    <s v="BECKER"/>
    <s v="AMS2LSW6"/>
    <x v="0"/>
    <n v="0"/>
    <n v="0"/>
    <n v="8"/>
    <n v="9"/>
    <n v="9"/>
    <n v="9"/>
    <n v="9"/>
    <n v="44"/>
    <s v="N"/>
  </r>
  <r>
    <x v="521"/>
    <x v="521"/>
    <s v="CAGCV"/>
    <s v="BECKER"/>
    <s v="AMS2LSW6"/>
    <x v="0"/>
    <n v="0"/>
    <n v="0"/>
    <n v="0"/>
    <n v="1.5"/>
    <n v="1"/>
    <n v="0"/>
    <n v="0"/>
    <n v="2.5"/>
    <s v="Y"/>
  </r>
  <r>
    <x v="522"/>
    <x v="522"/>
    <s v="CAGCV"/>
    <s v="MARTINS_DA_SILVA"/>
    <s v="AMS2LSW6"/>
    <x v="0"/>
    <n v="0"/>
    <n v="0"/>
    <n v="10"/>
    <n v="10"/>
    <n v="9"/>
    <n v="0"/>
    <n v="0"/>
    <n v="29"/>
    <s v="N"/>
  </r>
  <r>
    <x v="522"/>
    <x v="522"/>
    <s v="CAGCV"/>
    <s v="MARTINS_DA_SILVA"/>
    <s v="AMS2LSW6"/>
    <x v="0"/>
    <n v="0"/>
    <n v="0"/>
    <n v="10"/>
    <n v="10"/>
    <n v="9"/>
    <n v="0"/>
    <n v="8"/>
    <n v="37"/>
    <s v="N"/>
  </r>
  <r>
    <x v="522"/>
    <x v="522"/>
    <s v="CAGCV"/>
    <s v="MARTINS_DA_SILVA"/>
    <s v="AMS2LSW6"/>
    <x v="0"/>
    <n v="0"/>
    <n v="0"/>
    <n v="-10"/>
    <n v="-10"/>
    <n v="-9"/>
    <n v="0"/>
    <n v="0"/>
    <n v="-29"/>
    <s v="N"/>
  </r>
  <r>
    <x v="523"/>
    <x v="523"/>
    <s v="CAGCV"/>
    <s v="SOUZA_LIMA"/>
    <s v="AMS2LSW6"/>
    <x v="0"/>
    <n v="12"/>
    <n v="0"/>
    <n v="10"/>
    <n v="10"/>
    <n v="8"/>
    <n v="8"/>
    <n v="8"/>
    <n v="56"/>
    <s v="N"/>
  </r>
  <r>
    <x v="523"/>
    <x v="523"/>
    <s v="CAGCV"/>
    <s v="SOUZA_LIMA"/>
    <s v="AMS2LSW6"/>
    <x v="0"/>
    <n v="0"/>
    <n v="0"/>
    <n v="0"/>
    <n v="0"/>
    <n v="2"/>
    <n v="2"/>
    <n v="3"/>
    <n v="7"/>
    <s v="Y"/>
  </r>
  <r>
    <x v="524"/>
    <x v="524"/>
    <s v="CAGCV"/>
    <s v="SAVIANO_DA_SILVA"/>
    <s v="AMS2LSW6"/>
    <x v="0"/>
    <n v="0"/>
    <n v="0"/>
    <n v="9"/>
    <n v="9"/>
    <n v="9"/>
    <n v="9"/>
    <n v="8"/>
    <n v="44"/>
    <s v="N"/>
  </r>
  <r>
    <x v="524"/>
    <x v="524"/>
    <s v="CAGCV"/>
    <s v="SAVIANO_DA_SILVA"/>
    <s v="AMS2LSW6"/>
    <x v="0"/>
    <n v="0"/>
    <n v="8.5"/>
    <n v="1"/>
    <n v="0"/>
    <n v="0"/>
    <n v="1"/>
    <n v="1"/>
    <n v="11.5"/>
    <s v="Y"/>
  </r>
  <r>
    <x v="525"/>
    <x v="525"/>
    <s v="CAGCV"/>
    <s v="GOMES_CRISANTO"/>
    <s v="AMS2LSW6"/>
    <x v="0"/>
    <n v="4"/>
    <n v="0"/>
    <n v="9"/>
    <n v="9"/>
    <n v="8"/>
    <n v="9"/>
    <n v="9"/>
    <n v="48"/>
    <s v="N"/>
  </r>
  <r>
    <x v="526"/>
    <x v="526"/>
    <s v="CAGCV"/>
    <s v="MARK ANTHONY TIBO-OC"/>
    <s v="ASLSW006"/>
    <x v="0"/>
    <n v="6"/>
    <n v="0"/>
    <n v="8"/>
    <n v="8"/>
    <n v="8"/>
    <n v="8"/>
    <n v="8"/>
    <n v="46"/>
    <s v="3"/>
  </r>
  <r>
    <x v="527"/>
    <x v="527"/>
    <s v="CAGCV"/>
    <s v="MA. CELESTIA BAYANI"/>
    <s v="ASCOGAST"/>
    <x v="0"/>
    <n v="0"/>
    <n v="12"/>
    <n v="11"/>
    <n v="11"/>
    <n v="11"/>
    <n v="0"/>
    <n v="0"/>
    <n v="45"/>
    <s v="1"/>
  </r>
  <r>
    <x v="528"/>
    <x v="528"/>
    <s v="CAGCV"/>
    <s v="HANIKA BONGCAYAO"/>
    <s v="ASLSW006"/>
    <x v="0"/>
    <n v="0"/>
    <n v="0"/>
    <n v="10"/>
    <n v="9"/>
    <n v="9"/>
    <n v="9"/>
    <n v="8"/>
    <n v="45"/>
    <s v="2"/>
  </r>
  <r>
    <x v="528"/>
    <x v="528"/>
    <s v="CAGCV"/>
    <s v="HANIKA BONGCAYAO"/>
    <s v="ASLSW006"/>
    <x v="0"/>
    <n v="0"/>
    <n v="0"/>
    <n v="9"/>
    <n v="10"/>
    <n v="9"/>
    <n v="9"/>
    <n v="8"/>
    <n v="45"/>
    <s v="2"/>
  </r>
  <r>
    <x v="528"/>
    <x v="528"/>
    <s v="CAGCV"/>
    <s v="HANIKA BONGCAYAO"/>
    <s v="ASLSW006"/>
    <x v="0"/>
    <n v="0"/>
    <n v="0"/>
    <n v="-10"/>
    <n v="-9"/>
    <n v="-9"/>
    <n v="-9"/>
    <n v="-8"/>
    <n v="-45"/>
    <s v="2"/>
  </r>
  <r>
    <x v="529"/>
    <x v="529"/>
    <s v="CAGCV"/>
    <s v="JADE RALPH ROSITA"/>
    <s v="ASLSW006"/>
    <x v="0"/>
    <n v="0"/>
    <n v="5"/>
    <n v="8"/>
    <n v="8"/>
    <n v="8"/>
    <n v="8"/>
    <n v="8"/>
    <n v="45"/>
    <s v="3"/>
  </r>
  <r>
    <x v="530"/>
    <x v="530"/>
    <s v="CAGCV"/>
    <s v="EDGARDO CRUZ, EC"/>
    <s v="ASLSW006"/>
    <x v="0"/>
    <n v="0"/>
    <n v="0"/>
    <n v="8"/>
    <n v="8"/>
    <n v="8"/>
    <n v="8"/>
    <n v="8"/>
    <n v="40"/>
    <s v="3"/>
  </r>
  <r>
    <x v="531"/>
    <x v="531"/>
    <s v="CAGCV"/>
    <s v="HILARIO FRANCISCO JR."/>
    <s v="ASLSW006"/>
    <x v="0"/>
    <n v="0"/>
    <n v="9"/>
    <n v="0"/>
    <n v="0"/>
    <n v="0"/>
    <n v="0"/>
    <n v="0"/>
    <n v="9"/>
    <s v="3"/>
  </r>
  <r>
    <x v="532"/>
    <x v="532"/>
    <s v="CAGCV"/>
    <s v="JOHN FRANCIS SANTOS"/>
    <s v="ASLSW006"/>
    <x v="0"/>
    <n v="0"/>
    <n v="0"/>
    <n v="8"/>
    <n v="8"/>
    <n v="8"/>
    <n v="8"/>
    <n v="8"/>
    <n v="40"/>
    <s v="3"/>
  </r>
  <r>
    <x v="533"/>
    <x v="533"/>
    <s v="CAGCV"/>
    <s v="ARRIAN FERRIC ORDONEZ"/>
    <s v="ASLSW006"/>
    <x v="0"/>
    <n v="0"/>
    <n v="0"/>
    <n v="2"/>
    <n v="2"/>
    <n v="2"/>
    <n v="2"/>
    <n v="2"/>
    <n v="10"/>
    <s v="2"/>
  </r>
  <r>
    <x v="533"/>
    <x v="533"/>
    <s v="CAGCV"/>
    <s v="ARRIAN FERRIC ORDONEZ"/>
    <s v="ASCOGAST"/>
    <x v="0"/>
    <n v="0"/>
    <n v="0"/>
    <n v="7"/>
    <n v="7"/>
    <n v="7"/>
    <n v="7"/>
    <n v="7"/>
    <n v="35"/>
    <s v="2"/>
  </r>
  <r>
    <x v="534"/>
    <x v="534"/>
    <s v="CAGCV"/>
    <s v="MELVIN JOEY ORTALEZA"/>
    <s v="ASLSW006"/>
    <x v="0"/>
    <n v="6"/>
    <n v="0"/>
    <n v="8"/>
    <n v="8"/>
    <n v="8"/>
    <n v="8"/>
    <n v="8"/>
    <n v="46"/>
    <s v="3"/>
  </r>
  <r>
    <x v="535"/>
    <x v="535"/>
    <s v="CAGCV"/>
    <s v="ALVIN LAUDE"/>
    <s v="ASLSW006"/>
    <x v="0"/>
    <n v="0"/>
    <n v="0"/>
    <n v="8"/>
    <n v="8"/>
    <n v="8"/>
    <n v="8"/>
    <n v="8"/>
    <n v="40"/>
    <s v="2"/>
  </r>
  <r>
    <x v="535"/>
    <x v="535"/>
    <s v="CAGCV"/>
    <s v="ALVIN LAUDE"/>
    <s v="ASLSW006"/>
    <x v="0"/>
    <n v="0"/>
    <n v="0"/>
    <n v="8"/>
    <n v="8"/>
    <n v="0"/>
    <n v="8"/>
    <n v="8"/>
    <n v="32"/>
    <s v="2"/>
  </r>
  <r>
    <x v="535"/>
    <x v="535"/>
    <s v="CAGCV"/>
    <s v="ALVIN LAUDE"/>
    <s v="ASLSW006"/>
    <x v="0"/>
    <n v="0"/>
    <n v="0"/>
    <n v="-8"/>
    <n v="-8"/>
    <n v="-8"/>
    <n v="-8"/>
    <n v="-8"/>
    <n v="-40"/>
    <s v="2"/>
  </r>
  <r>
    <x v="536"/>
    <x v="536"/>
    <s v="CAGCV"/>
    <s v="SILVA"/>
    <s v="AMS2LSW6"/>
    <x v="0"/>
    <n v="0"/>
    <n v="0"/>
    <n v="9"/>
    <n v="9"/>
    <n v="9"/>
    <n v="9"/>
    <n v="8"/>
    <n v="44"/>
    <s v="N"/>
  </r>
  <r>
    <x v="537"/>
    <x v="537"/>
    <s v="CAGCV"/>
    <s v="MAIOCHI"/>
    <s v="AMS2LSW6"/>
    <x v="0"/>
    <n v="0"/>
    <n v="0"/>
    <n v="8"/>
    <n v="8"/>
    <n v="8"/>
    <n v="8"/>
    <n v="8"/>
    <n v="40"/>
    <s v="N"/>
  </r>
  <r>
    <x v="538"/>
    <x v="538"/>
    <s v="CAGCV"/>
    <s v="MARTINS_DE_SOUZA"/>
    <s v="AMS2LSW6"/>
    <x v="0"/>
    <n v="4"/>
    <n v="2"/>
    <n v="8"/>
    <n v="8"/>
    <n v="8"/>
    <n v="8"/>
    <n v="6"/>
    <n v="44"/>
    <s v="N"/>
  </r>
  <r>
    <x v="538"/>
    <x v="538"/>
    <s v="CAGCV"/>
    <s v="MARTINS_DE_SOUZA"/>
    <s v="AMS2LSW6"/>
    <x v="0"/>
    <n v="5"/>
    <n v="2"/>
    <n v="8"/>
    <n v="8"/>
    <n v="8"/>
    <n v="8"/>
    <n v="5"/>
    <n v="44"/>
    <s v="N"/>
  </r>
  <r>
    <x v="538"/>
    <x v="538"/>
    <s v="CAGCV"/>
    <s v="MARTINS_DE_SOUZA"/>
    <s v="AMS2LSW6"/>
    <x v="0"/>
    <n v="-4"/>
    <n v="-2"/>
    <n v="-8"/>
    <n v="-8"/>
    <n v="-8"/>
    <n v="-8"/>
    <n v="-6"/>
    <n v="-44"/>
    <s v="N"/>
  </r>
  <r>
    <x v="539"/>
    <x v="539"/>
    <s v="CAGCV"/>
    <s v="ALESON KELVIN LLANES"/>
    <s v="ASLSW006"/>
    <x v="0"/>
    <n v="5"/>
    <n v="0"/>
    <n v="10"/>
    <n v="9"/>
    <n v="9"/>
    <n v="10"/>
    <n v="9"/>
    <n v="52"/>
    <s v="N"/>
  </r>
  <r>
    <x v="540"/>
    <x v="540"/>
    <s v="CAGCV"/>
    <s v="CLIFORD MAC YEE"/>
    <s v="ASLSW006"/>
    <x v="0"/>
    <n v="0"/>
    <n v="0"/>
    <n v="8"/>
    <n v="8"/>
    <n v="8"/>
    <n v="8"/>
    <n v="8"/>
    <n v="40"/>
    <s v="3"/>
  </r>
  <r>
    <x v="541"/>
    <x v="541"/>
    <s v="CAGCV"/>
    <s v="JOSE GARCIA"/>
    <s v="ASLSW006"/>
    <x v="0"/>
    <n v="0"/>
    <n v="0"/>
    <n v="10"/>
    <n v="9"/>
    <n v="9"/>
    <n v="10"/>
    <n v="9"/>
    <n v="47"/>
    <s v="N"/>
  </r>
  <r>
    <x v="542"/>
    <x v="542"/>
    <s v="CAGCV"/>
    <s v="MERVIN CALLOS"/>
    <s v="ASLSW006"/>
    <x v="0"/>
    <n v="0"/>
    <n v="0"/>
    <n v="8"/>
    <n v="8"/>
    <n v="8"/>
    <n v="8"/>
    <n v="8"/>
    <n v="40"/>
    <s v="N"/>
  </r>
  <r>
    <x v="543"/>
    <x v="543"/>
    <s v="CAGCV"/>
    <s v="CORREIA_NOGUEIRA"/>
    <s v="AMS2LSW6"/>
    <x v="0"/>
    <n v="0"/>
    <n v="0"/>
    <n v="10"/>
    <n v="10"/>
    <n v="8"/>
    <n v="8"/>
    <n v="8"/>
    <n v="44"/>
    <s v="N"/>
  </r>
  <r>
    <x v="544"/>
    <x v="544"/>
    <s v="CAGCV"/>
    <s v="SCARAZZATTI"/>
    <s v="AMS2LSW6"/>
    <x v="0"/>
    <n v="0"/>
    <n v="0"/>
    <n v="8"/>
    <n v="8"/>
    <n v="8"/>
    <n v="8"/>
    <n v="8"/>
    <n v="40"/>
    <s v="N"/>
  </r>
  <r>
    <x v="545"/>
    <x v="545"/>
    <s v="CAGCV"/>
    <s v="FERRAZ"/>
    <s v="AMS2LSW6"/>
    <x v="0"/>
    <n v="0"/>
    <n v="0"/>
    <n v="9"/>
    <n v="9"/>
    <n v="9"/>
    <n v="9"/>
    <n v="8"/>
    <n v="44"/>
    <s v="N"/>
  </r>
  <r>
    <x v="545"/>
    <x v="545"/>
    <s v="CAGCV"/>
    <s v="FERRAZ"/>
    <s v="AMS2LSW6"/>
    <x v="0"/>
    <n v="8.5"/>
    <n v="0"/>
    <n v="1"/>
    <n v="0"/>
    <n v="1"/>
    <n v="0"/>
    <n v="1"/>
    <n v="11.5"/>
    <s v="Y"/>
  </r>
  <r>
    <x v="546"/>
    <x v="546"/>
    <s v="CAGCV"/>
    <s v="SANT_ANA_ANGELI"/>
    <s v="AMS2LSW6"/>
    <x v="0"/>
    <n v="0"/>
    <n v="0"/>
    <n v="8"/>
    <n v="8"/>
    <n v="8"/>
    <n v="8"/>
    <n v="8"/>
    <n v="40"/>
    <s v="N"/>
  </r>
  <r>
    <x v="547"/>
    <x v="547"/>
    <s v="CAGCV"/>
    <s v="PINHEIRO_JUNIOR"/>
    <s v="AMS2LSW6"/>
    <x v="0"/>
    <n v="0"/>
    <n v="0"/>
    <n v="9"/>
    <n v="9"/>
    <n v="9"/>
    <n v="9"/>
    <n v="9"/>
    <n v="45"/>
    <s v="N"/>
  </r>
  <r>
    <x v="548"/>
    <x v="548"/>
    <s v="CAGCV"/>
    <s v="BEGHINI_SANTOS"/>
    <s v="AMS2LSW6"/>
    <x v="0"/>
    <n v="0"/>
    <n v="0"/>
    <n v="8"/>
    <n v="8"/>
    <n v="8"/>
    <n v="8"/>
    <n v="8"/>
    <n v="40"/>
    <s v="N"/>
  </r>
  <r>
    <x v="549"/>
    <x v="549"/>
    <s v="CAGCV"/>
    <s v="SILVA_ALMEIDA"/>
    <s v="AMS2LSW6"/>
    <x v="0"/>
    <n v="0"/>
    <n v="0"/>
    <n v="8"/>
    <n v="8"/>
    <n v="8"/>
    <n v="8"/>
    <n v="8"/>
    <n v="40"/>
    <s v="N"/>
  </r>
  <r>
    <x v="550"/>
    <x v="550"/>
    <s v="CAGCV"/>
    <s v="BARBOSA_SARRI"/>
    <s v="AMS2LSW6"/>
    <x v="0"/>
    <n v="0"/>
    <n v="0"/>
    <n v="9"/>
    <n v="9"/>
    <n v="9"/>
    <n v="9"/>
    <n v="8"/>
    <n v="44"/>
    <s v="N"/>
  </r>
  <r>
    <x v="551"/>
    <x v="551"/>
    <s v="CAGCV"/>
    <s v="ANDRADE_ARAUJO"/>
    <s v="AMS2LSW6"/>
    <x v="0"/>
    <n v="0"/>
    <n v="0"/>
    <n v="9"/>
    <n v="9"/>
    <n v="9"/>
    <n v="9"/>
    <n v="8"/>
    <n v="44"/>
    <s v="N"/>
  </r>
  <r>
    <x v="552"/>
    <x v="552"/>
    <s v="CAGCV"/>
    <s v="BILATTO"/>
    <s v="AMS2LSW6"/>
    <x v="0"/>
    <n v="0"/>
    <n v="0"/>
    <n v="8"/>
    <n v="8"/>
    <n v="8"/>
    <n v="8"/>
    <n v="8"/>
    <n v="40"/>
    <s v="N"/>
  </r>
  <r>
    <x v="553"/>
    <x v="553"/>
    <s v="CAGCV"/>
    <s v="STACH_DE_MATTOS"/>
    <s v="AMCOGAST"/>
    <x v="0"/>
    <n v="0"/>
    <n v="0"/>
    <n v="0"/>
    <n v="0"/>
    <n v="0"/>
    <n v="0"/>
    <n v="4"/>
    <n v="4"/>
    <s v="N"/>
  </r>
  <r>
    <x v="553"/>
    <x v="553"/>
    <s v="CAGCV"/>
    <s v="STACH_DE_MATTOS"/>
    <s v="AMS2LSW6"/>
    <x v="0"/>
    <n v="0"/>
    <n v="0"/>
    <n v="9"/>
    <n v="9"/>
    <n v="9"/>
    <n v="9"/>
    <n v="4"/>
    <n v="40"/>
    <s v="N"/>
  </r>
  <r>
    <x v="553"/>
    <x v="553"/>
    <s v="CAGCV"/>
    <s v="STACH_DE_MATTOS"/>
    <s v="AMS2LSW6"/>
    <x v="0"/>
    <n v="3"/>
    <n v="4"/>
    <n v="0"/>
    <n v="0"/>
    <n v="0"/>
    <n v="0"/>
    <n v="0"/>
    <n v="7"/>
    <s v="Y"/>
  </r>
  <r>
    <x v="553"/>
    <x v="553"/>
    <s v="CAGCV"/>
    <s v="STACH_DE_MATTOS"/>
    <s v="AMS2LSW6"/>
    <x v="0"/>
    <n v="3"/>
    <n v="4"/>
    <n v="1"/>
    <n v="0"/>
    <n v="0"/>
    <n v="0"/>
    <n v="0"/>
    <n v="8"/>
    <s v="Y"/>
  </r>
  <r>
    <x v="553"/>
    <x v="553"/>
    <s v="CAGCV"/>
    <s v="STACH_DE_MATTOS"/>
    <s v="AMS2LSW6"/>
    <x v="0"/>
    <n v="-3"/>
    <n v="-4"/>
    <n v="0"/>
    <n v="0"/>
    <n v="0"/>
    <n v="0"/>
    <n v="0"/>
    <n v="-7"/>
    <s v="Y"/>
  </r>
  <r>
    <x v="554"/>
    <x v="554"/>
    <s v="CAGCV"/>
    <s v="FREITAS"/>
    <s v="AMS2LSW6"/>
    <x v="0"/>
    <n v="0"/>
    <n v="0"/>
    <n v="9"/>
    <n v="9"/>
    <n v="8"/>
    <n v="9"/>
    <n v="9"/>
    <n v="44"/>
    <s v="N"/>
  </r>
  <r>
    <x v="554"/>
    <x v="554"/>
    <s v="CAGCV"/>
    <s v="FREITAS"/>
    <s v="AMS2LSW6"/>
    <x v="0"/>
    <n v="8"/>
    <n v="3"/>
    <n v="0"/>
    <n v="0"/>
    <n v="0"/>
    <n v="0"/>
    <n v="0"/>
    <n v="11"/>
    <s v="Y"/>
  </r>
  <r>
    <x v="555"/>
    <x v="555"/>
    <s v="CAGCV"/>
    <s v="CAPUCI_DE_SALVI"/>
    <s v="AMS2LSW6"/>
    <x v="0"/>
    <n v="0"/>
    <n v="0"/>
    <n v="8"/>
    <n v="8"/>
    <n v="8"/>
    <n v="8"/>
    <n v="8"/>
    <n v="40"/>
    <s v="N"/>
  </r>
  <r>
    <x v="556"/>
    <x v="556"/>
    <s v="CAGCV"/>
    <s v="MOURA_GOMES"/>
    <s v="AMS2LSW6"/>
    <x v="0"/>
    <n v="0"/>
    <n v="0"/>
    <n v="9"/>
    <n v="8"/>
    <n v="8"/>
    <n v="8"/>
    <n v="8"/>
    <n v="41"/>
    <s v="N"/>
  </r>
  <r>
    <x v="556"/>
    <x v="556"/>
    <s v="CAGCV"/>
    <s v="MOURA_GOMES"/>
    <s v="AMS2LSW6"/>
    <x v="0"/>
    <n v="0"/>
    <n v="0"/>
    <n v="8"/>
    <n v="9"/>
    <n v="8"/>
    <n v="8"/>
    <n v="8"/>
    <n v="41"/>
    <s v="N"/>
  </r>
  <r>
    <x v="556"/>
    <x v="556"/>
    <s v="CAGCV"/>
    <s v="MOURA_GOMES"/>
    <s v="AMS2LSW6"/>
    <x v="0"/>
    <n v="0"/>
    <n v="0"/>
    <n v="-9"/>
    <n v="-8"/>
    <n v="-8"/>
    <n v="-8"/>
    <n v="-8"/>
    <n v="-41"/>
    <s v="N"/>
  </r>
  <r>
    <x v="557"/>
    <x v="557"/>
    <s v="CAGCV"/>
    <s v="ALVES_VICENTINI"/>
    <s v="AMS2LSW6"/>
    <x v="0"/>
    <n v="0"/>
    <n v="0"/>
    <n v="10"/>
    <n v="10"/>
    <n v="10"/>
    <n v="10"/>
    <n v="10"/>
    <n v="50"/>
    <s v="N"/>
  </r>
  <r>
    <x v="558"/>
    <x v="558"/>
    <s v="CAGCV"/>
    <s v="GUILHERME_SERAFIM"/>
    <s v="AMS2LSW6"/>
    <x v="0"/>
    <n v="0"/>
    <n v="0"/>
    <n v="8"/>
    <n v="8"/>
    <n v="8"/>
    <n v="8"/>
    <n v="8"/>
    <n v="40"/>
    <s v="N"/>
  </r>
  <r>
    <x v="559"/>
    <x v="559"/>
    <s v="CAGCV"/>
    <s v="GUEDES_ROCHA"/>
    <s v="AMS2LSW6"/>
    <x v="0"/>
    <n v="0"/>
    <n v="0"/>
    <n v="8"/>
    <n v="8.5"/>
    <n v="9.5"/>
    <n v="8.5"/>
    <n v="8"/>
    <n v="42.5"/>
    <s v="N"/>
  </r>
  <r>
    <x v="560"/>
    <x v="560"/>
    <s v="CAGCV"/>
    <s v="PEDRONI_NETO"/>
    <s v="AMS2LSW6"/>
    <x v="0"/>
    <n v="0"/>
    <n v="0"/>
    <n v="9"/>
    <n v="9"/>
    <n v="9"/>
    <n v="8"/>
    <n v="9"/>
    <n v="44"/>
    <s v="N"/>
  </r>
  <r>
    <x v="561"/>
    <x v="561"/>
    <s v="CAGCV"/>
    <s v="CABRERA_MARTIN"/>
    <s v="AMS2LSW6"/>
    <x v="0"/>
    <n v="0"/>
    <n v="0"/>
    <n v="8"/>
    <n v="8"/>
    <n v="8"/>
    <n v="8"/>
    <n v="8"/>
    <n v="40"/>
    <s v="N"/>
  </r>
  <r>
    <x v="562"/>
    <x v="562"/>
    <s v="CAGCV"/>
    <s v="LEITAO_DE_ALMEIDA"/>
    <s v="AMS2LSW6"/>
    <x v="0"/>
    <n v="0"/>
    <n v="0"/>
    <n v="8"/>
    <n v="8"/>
    <n v="8"/>
    <n v="8"/>
    <n v="8"/>
    <n v="40"/>
    <s v="N"/>
  </r>
  <r>
    <x v="563"/>
    <x v="563"/>
    <s v="CAGCV"/>
    <s v="TRENTO"/>
    <s v="AMS2LSW6"/>
    <x v="0"/>
    <n v="0"/>
    <n v="0"/>
    <n v="9"/>
    <n v="9"/>
    <n v="9"/>
    <n v="9"/>
    <n v="8"/>
    <n v="44"/>
    <s v="N"/>
  </r>
  <r>
    <x v="563"/>
    <x v="563"/>
    <s v="CAGCV"/>
    <s v="TRENTO"/>
    <s v="AMS2LSW6"/>
    <x v="0"/>
    <n v="0"/>
    <n v="8"/>
    <n v="0"/>
    <n v="0"/>
    <n v="0"/>
    <n v="0"/>
    <n v="0"/>
    <n v="8"/>
    <s v="Y"/>
  </r>
  <r>
    <x v="564"/>
    <x v="564"/>
    <s v="CAGCV"/>
    <s v="TORRES_CORREA"/>
    <s v="AMS2LSW6"/>
    <x v="0"/>
    <n v="0"/>
    <n v="0"/>
    <n v="8"/>
    <n v="8"/>
    <n v="8"/>
    <n v="8"/>
    <n v="8"/>
    <n v="40"/>
    <s v="N"/>
  </r>
  <r>
    <x v="564"/>
    <x v="564"/>
    <s v="CAGCV"/>
    <s v="TORRES_CORREA"/>
    <s v="AMS2LSW6"/>
    <x v="0"/>
    <n v="0"/>
    <n v="0"/>
    <n v="2"/>
    <n v="2"/>
    <n v="2"/>
    <n v="2"/>
    <n v="2"/>
    <n v="10"/>
    <s v="Y"/>
  </r>
  <r>
    <x v="565"/>
    <x v="565"/>
    <s v="CAGCV"/>
    <s v="BUENO_SAMPIETRI"/>
    <s v="AMS2LSW6"/>
    <x v="0"/>
    <n v="0"/>
    <n v="0"/>
    <n v="8"/>
    <n v="8"/>
    <n v="8"/>
    <n v="8"/>
    <n v="8"/>
    <n v="40"/>
    <s v="N"/>
  </r>
  <r>
    <x v="566"/>
    <x v="566"/>
    <s v="CAGCV"/>
    <s v="MORETTE"/>
    <s v="AMSSHIFT"/>
    <x v="0"/>
    <n v="0"/>
    <n v="0"/>
    <n v="0"/>
    <n v="9"/>
    <n v="9"/>
    <n v="9"/>
    <n v="8"/>
    <n v="35"/>
    <s v="N"/>
  </r>
  <r>
    <x v="567"/>
    <x v="567"/>
    <s v="CAGCV"/>
    <s v="BRITO_VILLALON"/>
    <s v="AMS2LSW6"/>
    <x v="0"/>
    <n v="0"/>
    <n v="0"/>
    <n v="9"/>
    <n v="9"/>
    <n v="9"/>
    <n v="9"/>
    <n v="8"/>
    <n v="44"/>
    <s v="N"/>
  </r>
  <r>
    <x v="567"/>
    <x v="567"/>
    <s v="CAGCV"/>
    <s v="BRITO_VILLALON"/>
    <s v="AMS2LSW6"/>
    <x v="0"/>
    <n v="0"/>
    <n v="0"/>
    <n v="0"/>
    <n v="1"/>
    <n v="1"/>
    <n v="0"/>
    <n v="0"/>
    <n v="2"/>
    <s v="Y"/>
  </r>
  <r>
    <x v="568"/>
    <x v="568"/>
    <s v="CAGCV"/>
    <s v="TEIXEIRA_BRITO"/>
    <s v="AMS2LSW6"/>
    <x v="0"/>
    <n v="0"/>
    <n v="0"/>
    <n v="8"/>
    <n v="8"/>
    <n v="8"/>
    <n v="8"/>
    <n v="8"/>
    <n v="40"/>
    <s v="N"/>
  </r>
  <r>
    <x v="569"/>
    <x v="569"/>
    <s v="CAGCV"/>
    <s v="COSTA_LARANGEIRA"/>
    <s v="AMS2LSW6"/>
    <x v="0"/>
    <n v="0"/>
    <n v="0"/>
    <n v="9"/>
    <n v="9"/>
    <n v="9"/>
    <n v="9"/>
    <n v="8"/>
    <n v="44"/>
    <s v="N"/>
  </r>
  <r>
    <x v="569"/>
    <x v="569"/>
    <s v="CAGCV"/>
    <s v="COSTA_LARANGEIRA"/>
    <s v="AMS2LSW6"/>
    <x v="0"/>
    <n v="0"/>
    <n v="0"/>
    <n v="1"/>
    <n v="1"/>
    <n v="1"/>
    <n v="1"/>
    <n v="2"/>
    <n v="6"/>
    <s v="Y"/>
  </r>
  <r>
    <x v="570"/>
    <x v="570"/>
    <s v="CAGCV"/>
    <s v="ESPIRITO_SANTO_RANGEL_JUN"/>
    <s v="AMS2LSW6"/>
    <x v="0"/>
    <n v="0"/>
    <n v="0"/>
    <n v="8"/>
    <n v="12"/>
    <n v="0"/>
    <n v="8"/>
    <n v="8"/>
    <n v="36"/>
    <s v="N"/>
  </r>
  <r>
    <x v="571"/>
    <x v="571"/>
    <s v="CAGCV"/>
    <s v="PONCIANO"/>
    <s v="AMS2LSW6"/>
    <x v="0"/>
    <n v="0"/>
    <n v="0"/>
    <n v="8"/>
    <n v="8"/>
    <n v="6"/>
    <n v="9"/>
    <n v="9"/>
    <n v="40"/>
    <s v="N"/>
  </r>
  <r>
    <x v="572"/>
    <x v="572"/>
    <s v="CAGCV"/>
    <s v="SOUZA_PERRI"/>
    <s v="AMS2LSW6"/>
    <x v="0"/>
    <n v="0"/>
    <n v="0"/>
    <n v="8"/>
    <n v="8"/>
    <n v="8"/>
    <n v="8"/>
    <n v="8"/>
    <n v="40"/>
    <s v="N"/>
  </r>
  <r>
    <x v="573"/>
    <x v="573"/>
    <s v="CAGCV"/>
    <s v="NERY"/>
    <s v="AMS2LSW6"/>
    <x v="0"/>
    <n v="0"/>
    <n v="0"/>
    <n v="10"/>
    <n v="8"/>
    <n v="8"/>
    <n v="10"/>
    <n v="8"/>
    <n v="44"/>
    <s v="N"/>
  </r>
  <r>
    <x v="573"/>
    <x v="573"/>
    <s v="CAGCV"/>
    <s v="NERY"/>
    <s v="AMS2LSW6"/>
    <x v="0"/>
    <n v="9"/>
    <n v="9"/>
    <n v="0"/>
    <n v="0"/>
    <n v="0"/>
    <n v="0"/>
    <n v="0"/>
    <n v="18"/>
    <s v="Y"/>
  </r>
  <r>
    <x v="574"/>
    <x v="574"/>
    <s v="CAGCV"/>
    <s v="SESSO"/>
    <s v="AMS2LSW6"/>
    <x v="0"/>
    <n v="0"/>
    <n v="0"/>
    <n v="8"/>
    <n v="8"/>
    <n v="8"/>
    <n v="8"/>
    <n v="8"/>
    <n v="40"/>
    <s v="N"/>
  </r>
  <r>
    <x v="575"/>
    <x v="575"/>
    <s v="CAGCV"/>
    <s v="ANDREOLLI_SIMOES"/>
    <s v="AMS2LSW6"/>
    <x v="0"/>
    <n v="0"/>
    <n v="0"/>
    <n v="9"/>
    <n v="9"/>
    <n v="9"/>
    <n v="9"/>
    <n v="9"/>
    <n v="45"/>
    <s v="N"/>
  </r>
  <r>
    <x v="576"/>
    <x v="576"/>
    <s v="CAGCV"/>
    <s v="ALMEIDA"/>
    <s v="AMS2LSW6"/>
    <x v="0"/>
    <n v="0"/>
    <n v="0"/>
    <n v="8"/>
    <n v="8"/>
    <n v="8"/>
    <n v="8"/>
    <n v="8"/>
    <n v="40"/>
    <s v="N"/>
  </r>
  <r>
    <x v="577"/>
    <x v="577"/>
    <s v="CAGCV"/>
    <s v="GODOY_BARBOZA"/>
    <s v="AMSSHIFT"/>
    <x v="0"/>
    <n v="0"/>
    <n v="0"/>
    <n v="8"/>
    <n v="9"/>
    <n v="6"/>
    <n v="9"/>
    <n v="9"/>
    <n v="41"/>
    <s v="N"/>
  </r>
  <r>
    <x v="577"/>
    <x v="577"/>
    <s v="CAGCV"/>
    <s v="GODOY_BARBOZA"/>
    <s v="AMSSHIFT"/>
    <x v="0"/>
    <n v="3"/>
    <n v="0"/>
    <n v="8"/>
    <n v="9"/>
    <n v="6"/>
    <n v="9"/>
    <n v="9"/>
    <n v="44"/>
    <s v="N"/>
  </r>
  <r>
    <x v="577"/>
    <x v="577"/>
    <s v="CAGCV"/>
    <s v="GODOY_BARBOZA"/>
    <s v="AMSSHIFT"/>
    <x v="0"/>
    <n v="0"/>
    <n v="0.5"/>
    <n v="0"/>
    <n v="0"/>
    <n v="0"/>
    <n v="0"/>
    <n v="0"/>
    <n v="0.5"/>
    <s v="Y"/>
  </r>
  <r>
    <x v="577"/>
    <x v="577"/>
    <s v="CAGCV"/>
    <s v="GODOY_BARBOZA"/>
    <s v="AMSSHIFT"/>
    <x v="0"/>
    <n v="0"/>
    <n v="0"/>
    <n v="-8"/>
    <n v="-9"/>
    <n v="-6"/>
    <n v="-9"/>
    <n v="-9"/>
    <n v="-41"/>
    <s v="N"/>
  </r>
  <r>
    <x v="578"/>
    <x v="578"/>
    <s v="CAGCV"/>
    <s v="DAINEZ"/>
    <s v="AMS2LSW6"/>
    <x v="0"/>
    <n v="0"/>
    <n v="0"/>
    <n v="8"/>
    <n v="8"/>
    <n v="8"/>
    <n v="8"/>
    <n v="8"/>
    <n v="40"/>
    <s v="N"/>
  </r>
  <r>
    <x v="579"/>
    <x v="579"/>
    <s v="CAGCV"/>
    <s v="DONA MAURICIO"/>
    <s v="ASLSW006"/>
    <x v="0"/>
    <n v="0"/>
    <n v="0"/>
    <n v="8"/>
    <n v="8"/>
    <n v="8"/>
    <n v="8"/>
    <n v="8"/>
    <n v="40"/>
    <s v="3"/>
  </r>
  <r>
    <x v="580"/>
    <x v="580"/>
    <s v="CAGCV"/>
    <s v="JOSEPH RAMOS"/>
    <s v="ASLSW006"/>
    <x v="0"/>
    <n v="0"/>
    <n v="0"/>
    <n v="8"/>
    <n v="8"/>
    <n v="8"/>
    <n v="8"/>
    <n v="8"/>
    <n v="40"/>
    <s v="2"/>
  </r>
  <r>
    <x v="581"/>
    <x v="581"/>
    <s v="CAGCV"/>
    <s v="MARIA ELEANORA BACU."/>
    <s v="ASLSW006"/>
    <x v="0"/>
    <n v="0"/>
    <n v="0"/>
    <n v="9"/>
    <n v="9"/>
    <n v="9"/>
    <n v="9"/>
    <n v="9"/>
    <n v="45"/>
    <s v="3"/>
  </r>
  <r>
    <x v="582"/>
    <x v="582"/>
    <s v="CAGCV"/>
    <s v="JEROME MICHAEL G."/>
    <s v="ASLSW006"/>
    <x v="0"/>
    <n v="0"/>
    <n v="0"/>
    <n v="0"/>
    <n v="9"/>
    <n v="9"/>
    <n v="9"/>
    <n v="9"/>
    <n v="36"/>
    <s v="3"/>
  </r>
  <r>
    <x v="583"/>
    <x v="583"/>
    <s v="CAGCV"/>
    <s v="MARC GEOSEF DELA PAZ"/>
    <s v="ASLSW006"/>
    <x v="0"/>
    <n v="0"/>
    <n v="0"/>
    <n v="8"/>
    <n v="8"/>
    <n v="8"/>
    <n v="8"/>
    <n v="8"/>
    <n v="40"/>
    <s v="3"/>
  </r>
  <r>
    <x v="584"/>
    <x v="584"/>
    <s v="CAGCV"/>
    <s v="SANTIAGO ALAMIL"/>
    <s v="ASLSW006"/>
    <x v="0"/>
    <n v="0"/>
    <n v="0"/>
    <n v="9"/>
    <n v="9"/>
    <n v="9"/>
    <n v="9"/>
    <n v="9"/>
    <n v="45"/>
    <s v="3"/>
  </r>
  <r>
    <x v="585"/>
    <x v="585"/>
    <s v="CAGCV"/>
    <s v="RAUGUST_BOTTURA"/>
    <s v="AMS2LSW6"/>
    <x v="0"/>
    <n v="0"/>
    <n v="0"/>
    <n v="10"/>
    <n v="10"/>
    <n v="8"/>
    <n v="11"/>
    <n v="5"/>
    <n v="44"/>
    <s v="N"/>
  </r>
  <r>
    <x v="586"/>
    <x v="586"/>
    <s v="CAGCV"/>
    <s v="CAMILLO_FILHO"/>
    <s v="AMS2LSW6"/>
    <x v="0"/>
    <n v="0"/>
    <n v="0"/>
    <n v="9"/>
    <n v="9"/>
    <n v="9"/>
    <n v="9"/>
    <n v="8"/>
    <n v="44"/>
    <s v="N"/>
  </r>
  <r>
    <x v="587"/>
    <x v="587"/>
    <s v="CAGCV"/>
    <s v="JOHN PAUL ELIGIO"/>
    <s v="ASLSW006"/>
    <x v="0"/>
    <n v="0"/>
    <n v="0"/>
    <n v="9"/>
    <n v="9"/>
    <n v="9"/>
    <n v="9"/>
    <n v="9"/>
    <n v="45"/>
    <s v="3"/>
  </r>
  <r>
    <x v="588"/>
    <x v="588"/>
    <s v="CAGCV"/>
    <s v="HOSEA GARCIA"/>
    <s v="ASLSW006"/>
    <x v="0"/>
    <n v="0"/>
    <n v="0"/>
    <n v="8"/>
    <n v="8"/>
    <n v="8"/>
    <n v="8"/>
    <n v="8"/>
    <n v="40"/>
    <s v="3"/>
  </r>
  <r>
    <x v="589"/>
    <x v="589"/>
    <s v="CAGCV"/>
    <s v="FRANZ SALITA"/>
    <s v="ASLSW006"/>
    <x v="0"/>
    <n v="0"/>
    <n v="0"/>
    <n v="9"/>
    <n v="9"/>
    <n v="9"/>
    <n v="0"/>
    <n v="0"/>
    <n v="27"/>
    <s v="3"/>
  </r>
  <r>
    <x v="590"/>
    <x v="590"/>
    <s v="CAGCV"/>
    <s v="BEYRUTH"/>
    <s v="AMS2LSW6"/>
    <x v="0"/>
    <n v="0"/>
    <n v="0"/>
    <n v="8"/>
    <n v="8"/>
    <n v="8"/>
    <n v="8"/>
    <n v="8"/>
    <n v="40"/>
    <s v="N"/>
  </r>
  <r>
    <x v="591"/>
    <x v="591"/>
    <s v="CAGCV"/>
    <s v="POL MANGAHAS"/>
    <s v="ASLSW006"/>
    <x v="0"/>
    <n v="0"/>
    <n v="0"/>
    <n v="9"/>
    <n v="9"/>
    <n v="9"/>
    <n v="9"/>
    <n v="9"/>
    <n v="45"/>
    <s v="3"/>
  </r>
  <r>
    <x v="592"/>
    <x v="592"/>
    <s v="CAGCV"/>
    <s v="MASSARO_DE_OLIVEIRA"/>
    <s v="AMS2LSW6"/>
    <x v="0"/>
    <n v="0"/>
    <n v="0"/>
    <n v="10"/>
    <n v="10"/>
    <n v="10"/>
    <n v="10"/>
    <n v="10"/>
    <n v="50"/>
    <s v="N"/>
  </r>
  <r>
    <x v="592"/>
    <x v="592"/>
    <s v="CAGCV"/>
    <s v="MASSARO_DE_OLIVEIRA"/>
    <s v="AMS2LSW6"/>
    <x v="0"/>
    <n v="0"/>
    <n v="2"/>
    <n v="0"/>
    <n v="0"/>
    <n v="0"/>
    <n v="0"/>
    <n v="0"/>
    <n v="2"/>
    <s v="Y"/>
  </r>
  <r>
    <x v="593"/>
    <x v="593"/>
    <s v="CAGCV"/>
    <s v="JOANNE OCTAVO"/>
    <s v="ASLSW006"/>
    <x v="0"/>
    <n v="0"/>
    <n v="0"/>
    <n v="9"/>
    <n v="9"/>
    <n v="9"/>
    <n v="9"/>
    <n v="9"/>
    <n v="45"/>
    <s v="3"/>
  </r>
  <r>
    <x v="594"/>
    <x v="594"/>
    <s v="CAGCV"/>
    <s v="KARL TED LIMFUECO"/>
    <s v="ASLSW006"/>
    <x v="0"/>
    <n v="0"/>
    <n v="0"/>
    <n v="9"/>
    <n v="9"/>
    <n v="9"/>
    <n v="9"/>
    <n v="9"/>
    <n v="45"/>
    <s v="3"/>
  </r>
  <r>
    <x v="595"/>
    <x v="595"/>
    <s v="CAGCV"/>
    <s v="LOUIELYN SALMING, LS"/>
    <s v="ASLSW006"/>
    <x v="0"/>
    <n v="0"/>
    <n v="0"/>
    <n v="8"/>
    <n v="8"/>
    <n v="8"/>
    <n v="8"/>
    <n v="8"/>
    <n v="40"/>
    <s v="3"/>
  </r>
  <r>
    <x v="596"/>
    <x v="596"/>
    <s v="CAGCV"/>
    <s v="MARK ANDREW MENGUEZ"/>
    <s v="ASLSW006"/>
    <x v="0"/>
    <n v="0"/>
    <n v="0"/>
    <n v="9"/>
    <n v="9"/>
    <n v="9"/>
    <n v="9"/>
    <n v="9"/>
    <n v="45"/>
    <s v="3"/>
  </r>
  <r>
    <x v="596"/>
    <x v="596"/>
    <s v="CAGCV"/>
    <s v="MARK ANDREW MENGUEZ"/>
    <s v="ASLSW006"/>
    <x v="0"/>
    <n v="0"/>
    <n v="0"/>
    <n v="9"/>
    <n v="9"/>
    <n v="9"/>
    <n v="9"/>
    <n v="0"/>
    <n v="36"/>
    <s v="3"/>
  </r>
  <r>
    <x v="596"/>
    <x v="596"/>
    <s v="CAGCV"/>
    <s v="MARK ANDREW MENGUEZ"/>
    <s v="ASLSW006"/>
    <x v="0"/>
    <n v="0"/>
    <n v="0"/>
    <n v="-9"/>
    <n v="-9"/>
    <n v="-9"/>
    <n v="-9"/>
    <n v="-9"/>
    <n v="-45"/>
    <s v="3"/>
  </r>
  <r>
    <x v="597"/>
    <x v="597"/>
    <s v="CAGCV"/>
    <s v="HARRY CALCENA"/>
    <s v="ASLSW006"/>
    <x v="0"/>
    <n v="0"/>
    <n v="0"/>
    <n v="8"/>
    <n v="8"/>
    <n v="8"/>
    <n v="8"/>
    <n v="8"/>
    <n v="40"/>
    <s v="3"/>
  </r>
  <r>
    <x v="598"/>
    <x v="598"/>
    <s v="CAGCV"/>
    <s v="VICTORINO CAPIRAL"/>
    <s v="ASCOGAST"/>
    <x v="0"/>
    <n v="0"/>
    <n v="0"/>
    <n v="9"/>
    <n v="9"/>
    <n v="9"/>
    <n v="9"/>
    <n v="9"/>
    <n v="45"/>
    <s v="1"/>
  </r>
  <r>
    <x v="599"/>
    <x v="599"/>
    <s v="CAGCV"/>
    <s v="ELEANOR AMPUYAS, EA"/>
    <s v="ASLSW006"/>
    <x v="0"/>
    <n v="0"/>
    <n v="0"/>
    <n v="8"/>
    <n v="8"/>
    <n v="8"/>
    <n v="8"/>
    <n v="8"/>
    <n v="40"/>
    <s v="N"/>
  </r>
  <r>
    <x v="600"/>
    <x v="600"/>
    <s v="CAGCV"/>
    <s v="EFREN JR. MENDOZA"/>
    <s v="ASLSW006"/>
    <x v="0"/>
    <n v="0"/>
    <n v="0"/>
    <n v="8"/>
    <n v="8"/>
    <n v="8"/>
    <n v="8"/>
    <n v="8"/>
    <n v="40"/>
    <s v="3"/>
  </r>
  <r>
    <x v="600"/>
    <x v="600"/>
    <s v="CAGCV"/>
    <s v="EFREN JR. MENDOZA"/>
    <s v="ASLSW006"/>
    <x v="0"/>
    <n v="0"/>
    <n v="0"/>
    <n v="8"/>
    <n v="9.5"/>
    <n v="8"/>
    <n v="8"/>
    <n v="8"/>
    <n v="41.5"/>
    <s v="3"/>
  </r>
  <r>
    <x v="600"/>
    <x v="600"/>
    <s v="CAGCV"/>
    <s v="EFREN JR. MENDOZA"/>
    <s v="ASLSW006"/>
    <x v="0"/>
    <n v="0"/>
    <n v="0"/>
    <n v="-8"/>
    <n v="-8"/>
    <n v="-8"/>
    <n v="-8"/>
    <n v="-8"/>
    <n v="-40"/>
    <s v="3"/>
  </r>
  <r>
    <x v="601"/>
    <x v="601"/>
    <s v="CAGCV"/>
    <s v="JESUS LISING"/>
    <s v="ASLSW006"/>
    <x v="0"/>
    <n v="0"/>
    <n v="0"/>
    <n v="8"/>
    <n v="8"/>
    <n v="8"/>
    <n v="8"/>
    <n v="8"/>
    <n v="40"/>
    <s v="3"/>
  </r>
  <r>
    <x v="602"/>
    <x v="602"/>
    <s v="CAGCV"/>
    <s v="DAN ERLOU R. SERRANO"/>
    <s v="ASLSW006"/>
    <x v="0"/>
    <n v="0"/>
    <n v="0"/>
    <n v="8"/>
    <n v="8"/>
    <n v="8"/>
    <n v="8"/>
    <n v="8"/>
    <n v="40"/>
    <s v="2"/>
  </r>
  <r>
    <x v="603"/>
    <x v="603"/>
    <s v="CAGCV"/>
    <s v="KRIZELLE ANE QUITADIO"/>
    <s v="ASLSW006"/>
    <x v="0"/>
    <n v="0"/>
    <n v="0"/>
    <n v="8"/>
    <n v="8"/>
    <n v="8"/>
    <n v="8"/>
    <n v="8"/>
    <n v="40"/>
    <s v="3"/>
  </r>
  <r>
    <x v="604"/>
    <x v="604"/>
    <s v="CAGCV"/>
    <s v="JUAN MIGUEL DEL MUNDO"/>
    <s v="ASLSW006"/>
    <x v="0"/>
    <n v="0"/>
    <n v="0"/>
    <n v="8"/>
    <n v="8"/>
    <n v="8"/>
    <n v="8"/>
    <n v="8"/>
    <n v="40"/>
    <s v="3"/>
  </r>
  <r>
    <x v="605"/>
    <x v="605"/>
    <s v="CAGCV"/>
    <s v="BRYAN S. CENIZA"/>
    <s v="ASLSW006"/>
    <x v="0"/>
    <n v="0"/>
    <n v="0"/>
    <n v="8"/>
    <n v="8"/>
    <n v="8"/>
    <n v="8"/>
    <n v="8"/>
    <n v="40"/>
    <s v="3"/>
  </r>
  <r>
    <x v="606"/>
    <x v="606"/>
    <s v="CAGCV"/>
    <s v="JARED CHRISTOPHER A. O"/>
    <s v="ASCOGAST"/>
    <x v="0"/>
    <n v="0"/>
    <n v="0"/>
    <n v="9"/>
    <n v="9"/>
    <n v="9"/>
    <n v="9"/>
    <n v="9"/>
    <n v="45"/>
    <s v="3"/>
  </r>
  <r>
    <x v="607"/>
    <x v="607"/>
    <s v="CAGCV"/>
    <s v="RAYMOND B.PALIZA"/>
    <s v="ASLSW006"/>
    <x v="0"/>
    <n v="0"/>
    <n v="0"/>
    <n v="9"/>
    <n v="9"/>
    <n v="9"/>
    <n v="9"/>
    <n v="9"/>
    <n v="45"/>
    <s v="1"/>
  </r>
  <r>
    <x v="608"/>
    <x v="608"/>
    <s v="CAGCV"/>
    <s v="DAISY CRUZ"/>
    <s v="ASLSW006"/>
    <x v="0"/>
    <n v="0"/>
    <n v="0"/>
    <n v="9"/>
    <n v="9"/>
    <n v="9"/>
    <n v="9"/>
    <n v="9"/>
    <n v="45"/>
    <s v="3"/>
  </r>
  <r>
    <x v="609"/>
    <x v="609"/>
    <s v="CAGCV"/>
    <s v="DEXTER E CABUNGCAL"/>
    <s v="ASLSW006"/>
    <x v="0"/>
    <n v="0"/>
    <n v="0"/>
    <n v="8"/>
    <n v="8"/>
    <n v="8"/>
    <n v="8"/>
    <n v="8"/>
    <n v="40"/>
    <s v="2"/>
  </r>
  <r>
    <x v="610"/>
    <x v="610"/>
    <s v="CAGCV"/>
    <s v="NOEL N. SALAZAR"/>
    <s v="ASLSW006"/>
    <x v="0"/>
    <n v="0"/>
    <n v="0"/>
    <n v="8"/>
    <n v="8"/>
    <n v="8"/>
    <n v="8"/>
    <n v="8"/>
    <n v="40"/>
    <s v="3"/>
  </r>
  <r>
    <x v="610"/>
    <x v="610"/>
    <s v="CAGCV"/>
    <s v="NOEL N. SALAZAR"/>
    <s v="ASLSW006"/>
    <x v="0"/>
    <n v="8"/>
    <n v="8"/>
    <n v="8"/>
    <n v="8"/>
    <n v="8"/>
    <n v="8"/>
    <n v="8"/>
    <n v="56"/>
    <s v="3"/>
  </r>
  <r>
    <x v="610"/>
    <x v="610"/>
    <s v="CAGCV"/>
    <s v="NOEL N. SALAZAR"/>
    <s v="ASLSW006"/>
    <x v="0"/>
    <n v="0"/>
    <n v="0"/>
    <n v="-8"/>
    <n v="-8"/>
    <n v="-8"/>
    <n v="-8"/>
    <n v="-8"/>
    <n v="-40"/>
    <s v="3"/>
  </r>
  <r>
    <x v="611"/>
    <x v="611"/>
    <s v="CAGCV"/>
    <s v="CHARULATHA KANNIKESWARAN"/>
    <s v="BKCOGAST"/>
    <x v="0"/>
    <n v="0"/>
    <n v="0"/>
    <n v="9"/>
    <n v="9"/>
    <n v="9"/>
    <n v="9"/>
    <n v="9"/>
    <n v="45"/>
    <s v="N"/>
  </r>
  <r>
    <x v="612"/>
    <x v="612"/>
    <s v="CAGCV"/>
    <s v="ALEXANDER S ALTO"/>
    <s v="ASLSW006"/>
    <x v="0"/>
    <n v="9"/>
    <n v="9"/>
    <n v="0"/>
    <n v="0"/>
    <n v="9"/>
    <n v="9"/>
    <n v="9"/>
    <n v="45"/>
    <s v="1"/>
  </r>
  <r>
    <x v="613"/>
    <x v="613"/>
    <s v="CAGCV"/>
    <s v="EVERETT  DIOCO"/>
    <s v="ASLSW006"/>
    <x v="0"/>
    <n v="0"/>
    <n v="0"/>
    <n v="8"/>
    <n v="8"/>
    <n v="8"/>
    <n v="8"/>
    <n v="8"/>
    <n v="40"/>
    <s v="3"/>
  </r>
  <r>
    <x v="614"/>
    <x v="614"/>
    <s v="CAGCV"/>
    <s v="VINCENT E.D MISPLACIDO"/>
    <s v="ASLSW006"/>
    <x v="0"/>
    <n v="9"/>
    <n v="0"/>
    <n v="0"/>
    <n v="9"/>
    <n v="9"/>
    <n v="9"/>
    <n v="9"/>
    <n v="45"/>
    <s v="1"/>
  </r>
  <r>
    <x v="615"/>
    <x v="615"/>
    <s v="CAGCV"/>
    <s v="ROMMEL G.DELA CRUZ, RD"/>
    <s v="ASLSW006"/>
    <x v="0"/>
    <n v="0"/>
    <n v="10"/>
    <n v="9"/>
    <n v="9"/>
    <n v="9"/>
    <n v="9"/>
    <n v="0"/>
    <n v="46"/>
    <s v="3"/>
  </r>
  <r>
    <x v="616"/>
    <x v="616"/>
    <s v="CAGCV"/>
    <s v="JANINE ALEXIS ESTINOPO"/>
    <s v="ASLSW006"/>
    <x v="0"/>
    <n v="0"/>
    <n v="0"/>
    <n v="10"/>
    <n v="9"/>
    <n v="9"/>
    <n v="9"/>
    <n v="9"/>
    <n v="46"/>
    <s v="3"/>
  </r>
  <r>
    <x v="617"/>
    <x v="617"/>
    <s v="CAGCV"/>
    <s v="JEREMIAH JOHN R ROLDAN"/>
    <s v="ASCOGAST"/>
    <x v="0"/>
    <n v="0"/>
    <n v="0"/>
    <n v="9"/>
    <n v="9"/>
    <n v="9"/>
    <n v="9"/>
    <n v="9"/>
    <n v="45"/>
    <s v="1"/>
  </r>
  <r>
    <x v="618"/>
    <x v="618"/>
    <s v="CAGCV"/>
    <s v="CHARLES PATRICK GAWARAN"/>
    <s v="ASLSW006"/>
    <x v="0"/>
    <n v="0"/>
    <n v="0"/>
    <n v="9"/>
    <n v="9"/>
    <n v="9"/>
    <n v="9"/>
    <n v="9"/>
    <n v="45"/>
    <s v="3"/>
  </r>
  <r>
    <x v="619"/>
    <x v="619"/>
    <s v="CAGCV"/>
    <s v="JILLIANE MONTELLANO"/>
    <s v="ASCOGAST"/>
    <x v="0"/>
    <n v="0"/>
    <n v="0"/>
    <n v="9"/>
    <n v="9"/>
    <n v="9"/>
    <n v="9"/>
    <n v="9"/>
    <n v="45"/>
    <s v="3"/>
  </r>
  <r>
    <x v="620"/>
    <x v="620"/>
    <s v="CAGCV"/>
    <s v="IRENE L FACELO"/>
    <s v="ASLSW006"/>
    <x v="0"/>
    <n v="0"/>
    <n v="0"/>
    <n v="8"/>
    <n v="8"/>
    <n v="8"/>
    <n v="8"/>
    <n v="8"/>
    <n v="40"/>
    <s v="2"/>
  </r>
  <r>
    <x v="621"/>
    <x v="621"/>
    <s v="CAGCV"/>
    <s v="ARIANNE GRACE D GOJOL"/>
    <s v="ASLSW006"/>
    <x v="0"/>
    <n v="0"/>
    <n v="4"/>
    <n v="0"/>
    <n v="9"/>
    <n v="9"/>
    <n v="9"/>
    <n v="9"/>
    <n v="40"/>
    <s v="3"/>
  </r>
  <r>
    <x v="622"/>
    <x v="622"/>
    <s v="CAGCV"/>
    <s v="ANGELO CLARENCE S.D.G"/>
    <s v="ASLSW006"/>
    <x v="0"/>
    <n v="0"/>
    <n v="0"/>
    <n v="10"/>
    <n v="10"/>
    <n v="10"/>
    <n v="10"/>
    <n v="0"/>
    <n v="40"/>
    <s v="3"/>
  </r>
  <r>
    <x v="623"/>
    <x v="623"/>
    <s v="CAGCV"/>
    <s v="RODEL MACARANAS"/>
    <s v="ASLSW006"/>
    <x v="0"/>
    <n v="0"/>
    <n v="0"/>
    <n v="9"/>
    <n v="9"/>
    <n v="9"/>
    <n v="9"/>
    <n v="9"/>
    <n v="45"/>
    <s v="3"/>
  </r>
  <r>
    <x v="624"/>
    <x v="624"/>
    <s v="CAGCV"/>
    <s v="MARK S CAPILI, MC"/>
    <s v="ASLSW006"/>
    <x v="0"/>
    <n v="0"/>
    <n v="0"/>
    <n v="9"/>
    <n v="9"/>
    <n v="9"/>
    <n v="9"/>
    <n v="9"/>
    <n v="45"/>
    <s v="3"/>
  </r>
  <r>
    <x v="625"/>
    <x v="625"/>
    <s v="CAGCV"/>
    <s v="MENACHEN A TAN"/>
    <s v="ASLSW006"/>
    <x v="0"/>
    <n v="0"/>
    <n v="0"/>
    <n v="8"/>
    <n v="8"/>
    <n v="8"/>
    <n v="8"/>
    <n v="8"/>
    <n v="40"/>
    <s v="2"/>
  </r>
  <r>
    <x v="625"/>
    <x v="625"/>
    <s v="CAGCV"/>
    <s v="MENACHEN A TAN"/>
    <s v="ASLSW006"/>
    <x v="0"/>
    <n v="0"/>
    <n v="0"/>
    <n v="10"/>
    <n v="10"/>
    <n v="10"/>
    <n v="0"/>
    <n v="10"/>
    <n v="40"/>
    <s v="2"/>
  </r>
  <r>
    <x v="625"/>
    <x v="625"/>
    <s v="CAGCV"/>
    <s v="MENACHEN A TAN"/>
    <s v="ASLSW006"/>
    <x v="0"/>
    <n v="0"/>
    <n v="0"/>
    <n v="-8"/>
    <n v="-8"/>
    <n v="-8"/>
    <n v="-8"/>
    <n v="-8"/>
    <n v="-40"/>
    <s v="2"/>
  </r>
  <r>
    <x v="626"/>
    <x v="626"/>
    <s v="CAGCV"/>
    <s v="MONTE CARLO B.  MONTERO"/>
    <s v="ASLSW006"/>
    <x v="0"/>
    <n v="0"/>
    <n v="0"/>
    <n v="8"/>
    <n v="8"/>
    <n v="8"/>
    <n v="8"/>
    <n v="8"/>
    <n v="40"/>
    <s v="2"/>
  </r>
  <r>
    <x v="627"/>
    <x v="627"/>
    <s v="CAGCV"/>
    <s v="SEYCHELLE ANN A DEAPERA"/>
    <s v="ASCOGAST"/>
    <x v="0"/>
    <n v="11"/>
    <n v="9"/>
    <n v="9"/>
    <n v="9"/>
    <n v="9"/>
    <n v="0"/>
    <n v="0"/>
    <n v="47"/>
    <s v="1"/>
  </r>
  <r>
    <x v="628"/>
    <x v="628"/>
    <s v="CAGCV"/>
    <s v="ELIZABETH C DEL ROSARIO,"/>
    <s v="ASLSW006"/>
    <x v="0"/>
    <n v="0"/>
    <n v="0"/>
    <n v="9"/>
    <n v="9"/>
    <n v="9"/>
    <n v="9"/>
    <n v="9"/>
    <n v="45"/>
    <s v="3"/>
  </r>
  <r>
    <x v="629"/>
    <x v="629"/>
    <s v="CAGCV"/>
    <s v="ROMEO R JAMONER"/>
    <s v="ASLSW006"/>
    <x v="0"/>
    <n v="0"/>
    <n v="0"/>
    <n v="8"/>
    <n v="8"/>
    <n v="8"/>
    <n v="8"/>
    <n v="8"/>
    <n v="40"/>
    <s v="3"/>
  </r>
  <r>
    <x v="630"/>
    <x v="630"/>
    <s v="CAGCV"/>
    <s v="ROSE ANNE CLEMENTE"/>
    <s v="ASLSW006"/>
    <x v="0"/>
    <n v="0"/>
    <n v="0"/>
    <n v="8"/>
    <n v="8"/>
    <n v="8"/>
    <n v="8"/>
    <n v="8"/>
    <n v="40"/>
    <s v="3"/>
  </r>
  <r>
    <x v="631"/>
    <x v="631"/>
    <s v="CAGCV"/>
    <s v="LORENZO JAMES MARIE DE GU"/>
    <s v="ASLSW006"/>
    <x v="0"/>
    <n v="0"/>
    <n v="1"/>
    <n v="8"/>
    <n v="8"/>
    <n v="8"/>
    <n v="8"/>
    <n v="8"/>
    <n v="41"/>
    <s v="3"/>
  </r>
  <r>
    <x v="632"/>
    <x v="632"/>
    <s v="CAGCV"/>
    <s v="MARY GRACE M JACOBE"/>
    <s v="ASLSW006"/>
    <x v="0"/>
    <n v="0"/>
    <n v="0"/>
    <n v="0"/>
    <n v="0"/>
    <n v="0"/>
    <n v="8"/>
    <n v="8"/>
    <n v="16"/>
    <s v="3"/>
  </r>
  <r>
    <x v="633"/>
    <x v="633"/>
    <s v="CAGCV"/>
    <s v="NOLIMER CABANILLA"/>
    <s v="ASLSW006"/>
    <x v="0"/>
    <n v="0"/>
    <n v="0"/>
    <n v="8"/>
    <n v="8"/>
    <n v="8"/>
    <n v="8"/>
    <n v="8"/>
    <n v="40"/>
    <s v="3"/>
  </r>
  <r>
    <x v="633"/>
    <x v="633"/>
    <s v="CAGCV"/>
    <s v="NOLIMER CABANILLA"/>
    <s v="ASLSW006"/>
    <x v="0"/>
    <n v="0"/>
    <n v="0"/>
    <n v="8"/>
    <n v="12"/>
    <n v="9"/>
    <n v="8"/>
    <n v="8"/>
    <n v="45"/>
    <s v="3"/>
  </r>
  <r>
    <x v="633"/>
    <x v="633"/>
    <s v="CAGCV"/>
    <s v="NOLIMER CABANILLA"/>
    <s v="ASLSW006"/>
    <x v="0"/>
    <n v="0"/>
    <n v="0"/>
    <n v="-8"/>
    <n v="-8"/>
    <n v="-8"/>
    <n v="-8"/>
    <n v="-8"/>
    <n v="-40"/>
    <s v="3"/>
  </r>
  <r>
    <x v="634"/>
    <x v="634"/>
    <s v="CAGCV"/>
    <s v="PAULINE FIGUEROA"/>
    <s v="ASLSW006"/>
    <x v="0"/>
    <n v="0"/>
    <n v="0"/>
    <n v="8"/>
    <n v="8"/>
    <n v="8"/>
    <n v="8"/>
    <n v="8"/>
    <n v="40"/>
    <s v="N"/>
  </r>
  <r>
    <x v="635"/>
    <x v="635"/>
    <s v="CAGCV"/>
    <s v="JOSEPHINE A CACAO, JC"/>
    <s v="ASLSW006"/>
    <x v="0"/>
    <n v="0"/>
    <n v="0"/>
    <n v="8"/>
    <n v="8"/>
    <n v="8"/>
    <n v="8"/>
    <n v="8"/>
    <n v="40"/>
    <s v="3"/>
  </r>
  <r>
    <x v="636"/>
    <x v="636"/>
    <s v="CAGCV"/>
    <s v="JUSTIN PATRICK B. V"/>
    <s v="ASLSW006"/>
    <x v="0"/>
    <n v="0"/>
    <n v="0"/>
    <n v="8"/>
    <n v="8"/>
    <n v="8"/>
    <n v="8"/>
    <n v="8"/>
    <n v="40"/>
    <s v="3"/>
  </r>
  <r>
    <x v="637"/>
    <x v="637"/>
    <s v="CAGCV"/>
    <s v="STEPHEN JOHN B. CRUZ"/>
    <s v="ASCOGAST"/>
    <x v="0"/>
    <n v="0"/>
    <n v="0"/>
    <n v="9"/>
    <n v="9"/>
    <n v="9"/>
    <n v="9"/>
    <n v="9"/>
    <n v="45"/>
    <s v="3"/>
  </r>
  <r>
    <x v="638"/>
    <x v="638"/>
    <s v="CAGCV"/>
    <s v="RODRIGO S SANTOS"/>
    <s v="ASLSW006"/>
    <x v="0"/>
    <n v="0"/>
    <n v="0"/>
    <n v="8"/>
    <n v="8"/>
    <n v="8"/>
    <n v="8"/>
    <n v="8"/>
    <n v="40"/>
    <s v="3"/>
  </r>
  <r>
    <x v="639"/>
    <x v="639"/>
    <s v="CAGCV"/>
    <s v="NATHANIEL O. LEONARDO, NL"/>
    <s v="ASLSW006"/>
    <x v="0"/>
    <n v="0"/>
    <n v="0"/>
    <n v="8"/>
    <n v="8"/>
    <n v="8"/>
    <n v="8"/>
    <n v="8"/>
    <n v="40"/>
    <s v="2"/>
  </r>
  <r>
    <x v="640"/>
    <x v="640"/>
    <s v="CAGCV"/>
    <s v="ARIANNE LOU RANILLO"/>
    <s v="ASLSW006"/>
    <x v="0"/>
    <n v="1"/>
    <n v="0"/>
    <n v="8"/>
    <n v="8"/>
    <n v="8"/>
    <n v="8"/>
    <n v="8"/>
    <n v="41"/>
    <s v="2"/>
  </r>
  <r>
    <x v="641"/>
    <x v="641"/>
    <s v="CAGCV"/>
    <s v="ANNA PATRICIA R. TINIO"/>
    <s v="ASLSW006"/>
    <x v="0"/>
    <n v="0"/>
    <n v="9"/>
    <n v="9"/>
    <n v="9"/>
    <n v="9"/>
    <n v="9"/>
    <n v="9"/>
    <n v="54"/>
    <s v="3"/>
  </r>
  <r>
    <x v="642"/>
    <x v="642"/>
    <s v="CAGCV"/>
    <s v="SHIELA MARIE B. VILLALUZ"/>
    <s v="ASCOGAST"/>
    <x v="0"/>
    <n v="0"/>
    <n v="0"/>
    <n v="9"/>
    <n v="9"/>
    <n v="9"/>
    <n v="9"/>
    <n v="9"/>
    <n v="45"/>
    <s v="1"/>
  </r>
  <r>
    <x v="643"/>
    <x v="643"/>
    <s v="CAGCV"/>
    <s v="THEA MARIE A. ROMULO"/>
    <s v="ASLSW006"/>
    <x v="0"/>
    <n v="8"/>
    <n v="0"/>
    <n v="9"/>
    <n v="9"/>
    <n v="9"/>
    <n v="9"/>
    <n v="9"/>
    <n v="53"/>
    <s v="3"/>
  </r>
  <r>
    <x v="644"/>
    <x v="644"/>
    <s v="CAGCV"/>
    <s v="LIAN JENEL DAULAT"/>
    <s v="ASLSW006"/>
    <x v="0"/>
    <n v="0"/>
    <n v="0"/>
    <n v="8"/>
    <n v="8"/>
    <n v="8"/>
    <n v="8"/>
    <n v="8"/>
    <n v="40"/>
    <s v="3"/>
  </r>
  <r>
    <x v="645"/>
    <x v="645"/>
    <s v="CAGCV"/>
    <s v="SARAH KAY C. SANDOVAL, SS"/>
    <s v="ASLSW006"/>
    <x v="0"/>
    <n v="0"/>
    <n v="0"/>
    <n v="8"/>
    <n v="8"/>
    <n v="8"/>
    <n v="8"/>
    <n v="8"/>
    <n v="40"/>
    <s v="3"/>
  </r>
  <r>
    <x v="645"/>
    <x v="645"/>
    <s v="CAGCV"/>
    <s v="SARAH KAY C. SANDOVAL, SS"/>
    <s v="ASLSW006"/>
    <x v="0"/>
    <n v="0"/>
    <n v="0"/>
    <n v="10"/>
    <n v="0"/>
    <n v="10"/>
    <n v="10"/>
    <n v="10"/>
    <n v="40"/>
    <s v="3"/>
  </r>
  <r>
    <x v="645"/>
    <x v="645"/>
    <s v="CAGCV"/>
    <s v="SARAH KAY C. SANDOVAL, SS"/>
    <s v="ASLSW006"/>
    <x v="0"/>
    <n v="0"/>
    <n v="0"/>
    <n v="-8"/>
    <n v="-8"/>
    <n v="-8"/>
    <n v="-8"/>
    <n v="-8"/>
    <n v="-40"/>
    <s v="3"/>
  </r>
  <r>
    <x v="646"/>
    <x v="646"/>
    <s v="CAGCV"/>
    <s v="RUFFA B. PINGOL"/>
    <s v="ASLSW006"/>
    <x v="0"/>
    <n v="0"/>
    <n v="0"/>
    <n v="9"/>
    <n v="8"/>
    <n v="8"/>
    <n v="8.5"/>
    <n v="8"/>
    <n v="41.5"/>
    <s v="2"/>
  </r>
  <r>
    <x v="647"/>
    <x v="647"/>
    <s v="CAGCV"/>
    <s v="JOANNE RACHELL C. CUALES"/>
    <s v="ASLSW006"/>
    <x v="0"/>
    <n v="0"/>
    <n v="0"/>
    <n v="9"/>
    <n v="9"/>
    <n v="9"/>
    <n v="9"/>
    <n v="9"/>
    <n v="45"/>
    <s v="1"/>
  </r>
  <r>
    <x v="648"/>
    <x v="648"/>
    <s v="CAGCV"/>
    <s v="JONEY C. SUMEG-ANG, JS"/>
    <s v="ASCOGAST"/>
    <x v="0"/>
    <n v="0"/>
    <n v="0"/>
    <n v="9"/>
    <n v="9"/>
    <n v="9"/>
    <n v="9"/>
    <n v="0"/>
    <n v="36"/>
    <s v="1"/>
  </r>
  <r>
    <x v="649"/>
    <x v="649"/>
    <s v="CAGCV"/>
    <s v="CRISTINE ENCANTO"/>
    <s v="ASLSW006"/>
    <x v="0"/>
    <n v="0"/>
    <n v="8"/>
    <n v="8"/>
    <n v="8"/>
    <n v="8"/>
    <n v="8"/>
    <n v="0"/>
    <n v="40"/>
    <s v="N"/>
  </r>
  <r>
    <x v="650"/>
    <x v="650"/>
    <s v="CAGCV"/>
    <s v="ALLAINE LEIGH T. MAGSAJO"/>
    <s v="ASLSW006"/>
    <x v="0"/>
    <n v="0"/>
    <n v="0"/>
    <n v="8"/>
    <n v="8"/>
    <n v="8"/>
    <n v="8"/>
    <n v="8"/>
    <n v="40"/>
    <s v="3"/>
  </r>
  <r>
    <x v="651"/>
    <x v="651"/>
    <s v="CAGCV"/>
    <s v="PAULINE REA D. BAYUTAS"/>
    <s v="ASLSW006"/>
    <x v="0"/>
    <n v="0"/>
    <n v="0"/>
    <n v="8"/>
    <n v="8"/>
    <n v="8"/>
    <n v="8"/>
    <n v="8"/>
    <n v="40"/>
    <s v="N"/>
  </r>
  <r>
    <x v="652"/>
    <x v="652"/>
    <s v="CAGCV"/>
    <s v="MIKHAIL O. REVITA"/>
    <s v="ASCOGAST"/>
    <x v="0"/>
    <n v="0"/>
    <n v="0"/>
    <n v="9"/>
    <n v="9"/>
    <n v="9"/>
    <n v="9"/>
    <n v="9"/>
    <n v="45"/>
    <s v="1"/>
  </r>
  <r>
    <x v="653"/>
    <x v="653"/>
    <s v="CAGCV"/>
    <s v="STEPHEN J. MANGARAN"/>
    <s v="ASLSW006"/>
    <x v="0"/>
    <n v="0"/>
    <n v="0"/>
    <n v="8"/>
    <n v="8"/>
    <n v="8"/>
    <n v="8"/>
    <n v="8"/>
    <n v="40"/>
    <s v="3"/>
  </r>
  <r>
    <x v="654"/>
    <x v="654"/>
    <s v="CAGCV"/>
    <s v="DAWN VENZON"/>
    <s v="ASLSW006"/>
    <x v="0"/>
    <n v="0"/>
    <n v="0"/>
    <n v="9"/>
    <n v="9"/>
    <n v="9"/>
    <n v="9"/>
    <n v="9"/>
    <n v="45"/>
    <s v="3"/>
  </r>
  <r>
    <x v="655"/>
    <x v="655"/>
    <s v="CAGCV"/>
    <s v="RIZZA JOY C. MANCELITA"/>
    <s v="ASCOGAST"/>
    <x v="0"/>
    <n v="0"/>
    <n v="0"/>
    <n v="9"/>
    <n v="9"/>
    <n v="9"/>
    <n v="9"/>
    <n v="9"/>
    <n v="45"/>
    <s v="1"/>
  </r>
  <r>
    <x v="655"/>
    <x v="655"/>
    <s v="CAGCV"/>
    <s v="RIZZA JOY C. MANCELITA"/>
    <s v="ASCOGAST"/>
    <x v="0"/>
    <n v="0"/>
    <n v="0"/>
    <n v="9"/>
    <n v="9"/>
    <n v="0"/>
    <n v="9"/>
    <n v="9"/>
    <n v="36"/>
    <s v="1"/>
  </r>
  <r>
    <x v="655"/>
    <x v="655"/>
    <s v="CAGCV"/>
    <s v="RIZZA JOY C. MANCELITA"/>
    <s v="ASCOGAST"/>
    <x v="0"/>
    <n v="0"/>
    <n v="0"/>
    <n v="-9"/>
    <n v="-9"/>
    <n v="-9"/>
    <n v="-9"/>
    <n v="-9"/>
    <n v="-45"/>
    <s v="1"/>
  </r>
  <r>
    <x v="656"/>
    <x v="656"/>
    <s v="CAGCV"/>
    <s v="ANGELO PATRICK PANGO"/>
    <s v="ASLSW006"/>
    <x v="0"/>
    <n v="0"/>
    <n v="8"/>
    <n v="8"/>
    <n v="8"/>
    <n v="8"/>
    <n v="8"/>
    <n v="0"/>
    <n v="40"/>
    <s v="1"/>
  </r>
  <r>
    <x v="656"/>
    <x v="656"/>
    <s v="CAGCV"/>
    <s v="ANGELO PATRICK PANGO"/>
    <s v="ASLSW006"/>
    <x v="0"/>
    <n v="0"/>
    <n v="8"/>
    <n v="8"/>
    <n v="8"/>
    <n v="0"/>
    <n v="8"/>
    <n v="0"/>
    <n v="32"/>
    <s v="1"/>
  </r>
  <r>
    <x v="656"/>
    <x v="656"/>
    <s v="CAGCV"/>
    <s v="ANGELO PATRICK PANGO"/>
    <s v="ASLSW006"/>
    <x v="0"/>
    <n v="0"/>
    <n v="-8"/>
    <n v="-8"/>
    <n v="-8"/>
    <n v="-8"/>
    <n v="-8"/>
    <n v="0"/>
    <n v="-40"/>
    <s v="1"/>
  </r>
  <r>
    <x v="657"/>
    <x v="657"/>
    <s v="CAGCV"/>
    <s v="RUCHELLE LIU"/>
    <s v="ASLSW006"/>
    <x v="0"/>
    <n v="0"/>
    <n v="0"/>
    <n v="8"/>
    <n v="8"/>
    <n v="8"/>
    <n v="8"/>
    <n v="8"/>
    <n v="40"/>
    <s v="2"/>
  </r>
  <r>
    <x v="658"/>
    <x v="658"/>
    <s v="CAGCV"/>
    <s v="EMMANUEL A ROSETE"/>
    <s v="ASLSW006"/>
    <x v="0"/>
    <n v="0"/>
    <n v="0"/>
    <n v="8"/>
    <n v="8"/>
    <n v="8"/>
    <n v="8"/>
    <n v="8"/>
    <n v="40"/>
    <s v="3"/>
  </r>
  <r>
    <x v="659"/>
    <x v="659"/>
    <s v="CAGCV"/>
    <s v="JONARD M EDOS"/>
    <s v="ASLSW006"/>
    <x v="0"/>
    <n v="0"/>
    <n v="2"/>
    <n v="8"/>
    <n v="8"/>
    <n v="8"/>
    <n v="8"/>
    <n v="8"/>
    <n v="42"/>
    <s v="3"/>
  </r>
  <r>
    <x v="660"/>
    <x v="660"/>
    <s v="CAGCV"/>
    <s v="IMEE FRANCISCO"/>
    <s v="ASLSW006"/>
    <x v="0"/>
    <n v="0"/>
    <n v="0"/>
    <n v="8"/>
    <n v="8"/>
    <n v="8"/>
    <n v="8"/>
    <n v="8"/>
    <n v="40"/>
    <s v="3"/>
  </r>
  <r>
    <x v="661"/>
    <x v="661"/>
    <s v="CAGCV"/>
    <s v="MELISSA ANN B GALO"/>
    <s v="ASLSW006"/>
    <x v="0"/>
    <n v="0"/>
    <n v="0"/>
    <n v="8"/>
    <n v="8"/>
    <n v="8"/>
    <n v="8"/>
    <n v="8"/>
    <n v="40"/>
    <s v="2"/>
  </r>
  <r>
    <x v="662"/>
    <x v="662"/>
    <s v="CAGCV"/>
    <s v="OTHELLO TANJOCO"/>
    <s v="ASLSW006"/>
    <x v="0"/>
    <n v="0"/>
    <n v="0"/>
    <n v="8"/>
    <n v="8"/>
    <n v="8"/>
    <n v="8"/>
    <n v="8"/>
    <n v="40"/>
    <s v="3"/>
  </r>
  <r>
    <x v="662"/>
    <x v="662"/>
    <s v="CAGCV"/>
    <s v="OTHELLO TANJOCO"/>
    <s v="ASLSW006"/>
    <x v="0"/>
    <n v="0"/>
    <n v="0"/>
    <n v="8"/>
    <n v="8"/>
    <n v="0"/>
    <n v="8"/>
    <n v="8"/>
    <n v="32"/>
    <s v="3"/>
  </r>
  <r>
    <x v="662"/>
    <x v="662"/>
    <s v="CAGCV"/>
    <s v="OTHELLO TANJOCO"/>
    <s v="ASLSW006"/>
    <x v="0"/>
    <n v="0"/>
    <n v="0"/>
    <n v="-8"/>
    <n v="-8"/>
    <n v="-8"/>
    <n v="-8"/>
    <n v="-8"/>
    <n v="-40"/>
    <s v="3"/>
  </r>
  <r>
    <x v="663"/>
    <x v="663"/>
    <s v="CAGCV"/>
    <s v="MARC KAY L RASCO"/>
    <s v="ASLSW006"/>
    <x v="0"/>
    <n v="0"/>
    <n v="0"/>
    <n v="8"/>
    <n v="8"/>
    <n v="8"/>
    <n v="8"/>
    <n v="8"/>
    <n v="40"/>
    <s v="N"/>
  </r>
  <r>
    <x v="664"/>
    <x v="664"/>
    <s v="CAGCV"/>
    <s v="JEFFREY O SANTOS"/>
    <s v="ASLSW006"/>
    <x v="0"/>
    <n v="0"/>
    <n v="0"/>
    <n v="8"/>
    <n v="8"/>
    <n v="8"/>
    <n v="8"/>
    <n v="8"/>
    <n v="40"/>
    <s v="2"/>
  </r>
  <r>
    <x v="664"/>
    <x v="664"/>
    <s v="CAGCV"/>
    <s v="JEFFREY O SANTOS"/>
    <s v="ASLSW006"/>
    <x v="0"/>
    <n v="0"/>
    <n v="0"/>
    <n v="8"/>
    <n v="9"/>
    <n v="8"/>
    <n v="8"/>
    <n v="8"/>
    <n v="41"/>
    <s v="2"/>
  </r>
  <r>
    <x v="664"/>
    <x v="664"/>
    <s v="CAGCV"/>
    <s v="JEFFREY O SANTOS"/>
    <s v="ASLSW006"/>
    <x v="0"/>
    <n v="0"/>
    <n v="0"/>
    <n v="-8"/>
    <n v="-8"/>
    <n v="-8"/>
    <n v="-8"/>
    <n v="-8"/>
    <n v="-40"/>
    <s v="2"/>
  </r>
  <r>
    <x v="665"/>
    <x v="665"/>
    <s v="CAGCV"/>
    <s v="MARBELITO R SANIDAD"/>
    <s v="ASLSW006"/>
    <x v="0"/>
    <n v="0"/>
    <n v="0"/>
    <n v="8"/>
    <n v="8"/>
    <n v="8"/>
    <n v="8"/>
    <n v="8"/>
    <n v="40"/>
    <s v="3"/>
  </r>
  <r>
    <x v="666"/>
    <x v="666"/>
    <s v="CAGCV"/>
    <s v="LERMA R BERNAL"/>
    <s v="ASLSW006"/>
    <x v="0"/>
    <n v="0"/>
    <n v="0"/>
    <n v="9"/>
    <n v="9"/>
    <n v="9"/>
    <n v="9"/>
    <n v="9"/>
    <n v="45"/>
    <s v="2"/>
  </r>
  <r>
    <x v="667"/>
    <x v="667"/>
    <s v="CAGCV"/>
    <s v="MAYLENNE S CALOZA"/>
    <s v="ASLSW006"/>
    <x v="0"/>
    <n v="0"/>
    <n v="0"/>
    <n v="8"/>
    <n v="8"/>
    <n v="8"/>
    <n v="8"/>
    <n v="8"/>
    <n v="40"/>
    <s v="3"/>
  </r>
  <r>
    <x v="668"/>
    <x v="668"/>
    <s v="CAGCV"/>
    <s v="JEFF CHRISTOPHER CREO"/>
    <s v="ASLSW006"/>
    <x v="0"/>
    <n v="0"/>
    <n v="0"/>
    <n v="8"/>
    <n v="8"/>
    <n v="8"/>
    <n v="8"/>
    <n v="8"/>
    <n v="40"/>
    <s v="3"/>
  </r>
  <r>
    <x v="669"/>
    <x v="669"/>
    <s v="CAGCV"/>
    <s v="NIMROD RANES"/>
    <s v="ASLSW006"/>
    <x v="0"/>
    <n v="0"/>
    <n v="0"/>
    <n v="9"/>
    <n v="9"/>
    <n v="9"/>
    <n v="9"/>
    <n v="9"/>
    <n v="45"/>
    <s v="3"/>
  </r>
  <r>
    <x v="669"/>
    <x v="669"/>
    <s v="CAGCV"/>
    <s v="NIMROD RANES"/>
    <s v="ASLSW006"/>
    <x v="0"/>
    <n v="0"/>
    <n v="0"/>
    <n v="12"/>
    <n v="9"/>
    <n v="9"/>
    <n v="9"/>
    <n v="9"/>
    <n v="48"/>
    <s v="3"/>
  </r>
  <r>
    <x v="669"/>
    <x v="669"/>
    <s v="CAGCV"/>
    <s v="NIMROD RANES"/>
    <s v="ASLSW006"/>
    <x v="0"/>
    <n v="0"/>
    <n v="0"/>
    <n v="-9"/>
    <n v="-9"/>
    <n v="-9"/>
    <n v="-9"/>
    <n v="-9"/>
    <n v="-45"/>
    <s v="3"/>
  </r>
  <r>
    <x v="670"/>
    <x v="670"/>
    <s v="CAGCV"/>
    <s v="MARVIN LLOYD BARQUIN"/>
    <s v="ASLSW006"/>
    <x v="0"/>
    <n v="0"/>
    <n v="0"/>
    <n v="8"/>
    <n v="8"/>
    <n v="8"/>
    <n v="8"/>
    <n v="8"/>
    <n v="40"/>
    <s v="3"/>
  </r>
  <r>
    <x v="671"/>
    <x v="671"/>
    <s v="CAGCV"/>
    <s v="MICHAEL MARK PADERON"/>
    <s v="ASLSW006"/>
    <x v="0"/>
    <n v="0"/>
    <n v="0"/>
    <n v="8"/>
    <n v="8"/>
    <n v="8"/>
    <n v="8"/>
    <n v="8"/>
    <n v="40"/>
    <s v="3"/>
  </r>
  <r>
    <x v="671"/>
    <x v="671"/>
    <s v="CAGCV"/>
    <s v="MICHAEL MARK PADERON"/>
    <s v="ASLSW006"/>
    <x v="0"/>
    <n v="12"/>
    <n v="12"/>
    <n v="8"/>
    <n v="8"/>
    <n v="8"/>
    <n v="0"/>
    <n v="0"/>
    <n v="48"/>
    <s v="3"/>
  </r>
  <r>
    <x v="671"/>
    <x v="671"/>
    <s v="CAGCV"/>
    <s v="MICHAEL MARK PADERON"/>
    <s v="ASLSW006"/>
    <x v="0"/>
    <n v="0"/>
    <n v="0"/>
    <n v="-8"/>
    <n v="-8"/>
    <n v="-8"/>
    <n v="-8"/>
    <n v="-8"/>
    <n v="-40"/>
    <s v="3"/>
  </r>
  <r>
    <x v="672"/>
    <x v="672"/>
    <s v="CAGCV"/>
    <s v="ANDRIAN JAMES CABASAG, AC"/>
    <s v="ASLSW006"/>
    <x v="0"/>
    <n v="0"/>
    <n v="0"/>
    <n v="8"/>
    <n v="8"/>
    <n v="8"/>
    <n v="8"/>
    <n v="8"/>
    <n v="40"/>
    <s v="2"/>
  </r>
  <r>
    <x v="673"/>
    <x v="673"/>
    <s v="CAGCV"/>
    <s v="ROBERTZON MERZA"/>
    <s v="ASLSW006"/>
    <x v="0"/>
    <n v="0"/>
    <n v="0"/>
    <n v="8"/>
    <n v="8"/>
    <n v="8"/>
    <n v="8"/>
    <n v="8"/>
    <n v="40"/>
    <s v="3"/>
  </r>
  <r>
    <x v="674"/>
    <x v="674"/>
    <s v="CAGCV"/>
    <s v="MARIA CONCEPCION S"/>
    <s v="ASLSW006"/>
    <x v="0"/>
    <n v="0"/>
    <n v="9"/>
    <n v="9"/>
    <n v="9"/>
    <n v="9"/>
    <n v="9"/>
    <n v="0"/>
    <n v="45"/>
    <s v="3"/>
  </r>
  <r>
    <x v="675"/>
    <x v="675"/>
    <s v="CAGCV"/>
    <s v="MHARION NATIVIDAD"/>
    <s v="ASLSW006"/>
    <x v="0"/>
    <n v="0"/>
    <n v="0"/>
    <n v="9"/>
    <n v="9"/>
    <n v="9"/>
    <n v="9"/>
    <n v="9"/>
    <n v="45"/>
    <s v="3"/>
  </r>
  <r>
    <x v="675"/>
    <x v="675"/>
    <s v="CAGCV"/>
    <s v="MHARION NATIVIDAD"/>
    <s v="ASLSW006"/>
    <x v="0"/>
    <n v="0"/>
    <n v="0"/>
    <n v="10"/>
    <n v="10"/>
    <n v="10"/>
    <n v="10"/>
    <n v="0"/>
    <n v="40"/>
    <s v="3"/>
  </r>
  <r>
    <x v="675"/>
    <x v="675"/>
    <s v="CAGCV"/>
    <s v="MHARION NATIVIDAD"/>
    <s v="ASLSW006"/>
    <x v="0"/>
    <n v="0"/>
    <n v="0"/>
    <n v="-9"/>
    <n v="-9"/>
    <n v="-9"/>
    <n v="-9"/>
    <n v="-9"/>
    <n v="-45"/>
    <s v="3"/>
  </r>
  <r>
    <x v="676"/>
    <x v="676"/>
    <s v="CAGCV"/>
    <s v="ROBERT  ESTRELLA"/>
    <s v="ASLSW006"/>
    <x v="0"/>
    <n v="2"/>
    <n v="0"/>
    <n v="10"/>
    <n v="10"/>
    <n v="10"/>
    <n v="10"/>
    <n v="0"/>
    <n v="42"/>
    <s v="2"/>
  </r>
  <r>
    <x v="677"/>
    <x v="677"/>
    <s v="CAGCV"/>
    <s v="MARK IAN  TAN, MT"/>
    <s v="ASCOGAST"/>
    <x v="0"/>
    <n v="0"/>
    <n v="0"/>
    <n v="9"/>
    <n v="9"/>
    <n v="9"/>
    <n v="9"/>
    <n v="9"/>
    <n v="45"/>
    <s v="1"/>
  </r>
  <r>
    <x v="678"/>
    <x v="678"/>
    <s v="CAGCV"/>
    <s v="RYAN A FERCOL, RF"/>
    <s v="ASLSW006"/>
    <x v="0"/>
    <n v="0"/>
    <n v="0"/>
    <n v="8"/>
    <n v="8"/>
    <n v="8"/>
    <n v="8"/>
    <n v="8"/>
    <n v="40"/>
    <s v="3"/>
  </r>
  <r>
    <x v="679"/>
    <x v="679"/>
    <s v="CAGCV"/>
    <s v="JEANKATE  TEMPLONUEVO"/>
    <s v="ASLSW006"/>
    <x v="0"/>
    <n v="2"/>
    <n v="0"/>
    <n v="8"/>
    <n v="8"/>
    <n v="8"/>
    <n v="8"/>
    <n v="8"/>
    <n v="42"/>
    <s v="3"/>
  </r>
  <r>
    <x v="680"/>
    <x v="680"/>
    <s v="CAGCV"/>
    <s v="NIZZA MARIE  ORTIZ"/>
    <s v="ASLSW006"/>
    <x v="0"/>
    <n v="8"/>
    <n v="0"/>
    <n v="9"/>
    <n v="9"/>
    <n v="9"/>
    <n v="9"/>
    <n v="9"/>
    <n v="53"/>
    <s v="3"/>
  </r>
  <r>
    <x v="681"/>
    <x v="681"/>
    <s v="CAGCV"/>
    <s v="ELLA JANE  LOBRIDO"/>
    <s v="ASLSW006"/>
    <x v="0"/>
    <n v="12"/>
    <n v="12"/>
    <n v="8"/>
    <n v="8"/>
    <n v="8"/>
    <n v="0"/>
    <n v="0"/>
    <n v="48"/>
    <s v="3"/>
  </r>
  <r>
    <x v="682"/>
    <x v="682"/>
    <s v="CAGCV"/>
    <s v="DENWEL JUDE II DULOG"/>
    <s v="ASLSW006"/>
    <x v="0"/>
    <n v="0"/>
    <n v="0"/>
    <n v="8"/>
    <n v="8"/>
    <n v="8"/>
    <n v="8"/>
    <n v="8"/>
    <n v="40"/>
    <s v="N"/>
  </r>
  <r>
    <x v="683"/>
    <x v="683"/>
    <s v="CAGCV"/>
    <s v="POLICARPIO"/>
    <s v="ASLSW006"/>
    <x v="0"/>
    <n v="0"/>
    <n v="4"/>
    <n v="8"/>
    <n v="8"/>
    <n v="8"/>
    <n v="8"/>
    <n v="8"/>
    <n v="44"/>
    <s v="2"/>
  </r>
  <r>
    <x v="683"/>
    <x v="683"/>
    <s v="CAGCV"/>
    <s v="POLICARPIO"/>
    <s v="ASLSW006"/>
    <x v="0"/>
    <n v="0"/>
    <n v="-4"/>
    <n v="-8"/>
    <n v="-8"/>
    <n v="-8"/>
    <n v="-8"/>
    <n v="-8"/>
    <n v="-44"/>
    <s v="2"/>
  </r>
  <r>
    <x v="683"/>
    <x v="683"/>
    <s v="CAGCV"/>
    <s v="POLICARPIO"/>
    <s v="ASLSW006"/>
    <x v="0"/>
    <n v="0"/>
    <n v="4"/>
    <n v="8"/>
    <n v="8"/>
    <n v="8"/>
    <n v="8"/>
    <n v="8"/>
    <n v="44"/>
    <s v="2"/>
  </r>
  <r>
    <x v="684"/>
    <x v="684"/>
    <s v="CAGCV"/>
    <s v="KRISTEL JOICE  GICA, KG"/>
    <s v="ASLSW006"/>
    <x v="0"/>
    <n v="0"/>
    <n v="0"/>
    <n v="8"/>
    <n v="8"/>
    <n v="8"/>
    <n v="8"/>
    <n v="8"/>
    <n v="40"/>
    <s v="3"/>
  </r>
  <r>
    <x v="685"/>
    <x v="685"/>
    <s v="CAGCV"/>
    <s v="RAYMOND  AYROSO"/>
    <s v="ASLSW006"/>
    <x v="0"/>
    <n v="10"/>
    <n v="0"/>
    <n v="10"/>
    <n v="10"/>
    <n v="0"/>
    <n v="0"/>
    <n v="10"/>
    <n v="40"/>
    <s v="3"/>
  </r>
  <r>
    <x v="686"/>
    <x v="686"/>
    <s v="CAGCV"/>
    <s v="MICHAEL  RACCA"/>
    <s v="ASLSW006"/>
    <x v="0"/>
    <n v="0"/>
    <n v="0"/>
    <n v="8"/>
    <n v="8"/>
    <n v="8"/>
    <n v="8"/>
    <n v="8"/>
    <n v="40"/>
    <s v="2"/>
  </r>
  <r>
    <x v="687"/>
    <x v="687"/>
    <s v="CAGCV"/>
    <s v="MONNA ERIKA  BRAVO"/>
    <s v="ASLSW006"/>
    <x v="0"/>
    <n v="0"/>
    <n v="0"/>
    <n v="8"/>
    <n v="8"/>
    <n v="8"/>
    <n v="8"/>
    <n v="8"/>
    <n v="40"/>
    <s v="3"/>
  </r>
  <r>
    <x v="688"/>
    <x v="688"/>
    <s v="CAGCV"/>
    <s v="ANIKA IANA LLARINA"/>
    <s v="ASLSW006"/>
    <x v="0"/>
    <n v="8"/>
    <n v="0"/>
    <n v="9"/>
    <n v="9"/>
    <n v="9"/>
    <n v="9"/>
    <n v="9"/>
    <n v="53"/>
    <s v="3"/>
  </r>
  <r>
    <x v="689"/>
    <x v="689"/>
    <s v="CAGCV"/>
    <s v="CLARENCE  HAUTEA"/>
    <s v="ASLSW006"/>
    <x v="0"/>
    <n v="6"/>
    <n v="0"/>
    <n v="8"/>
    <n v="8"/>
    <n v="8"/>
    <n v="8"/>
    <n v="8"/>
    <n v="46"/>
    <s v="3"/>
  </r>
  <r>
    <x v="690"/>
    <x v="690"/>
    <s v="CAGCV"/>
    <s v="ALVIN GERONIMO VARGAS"/>
    <s v="ASLSW006"/>
    <x v="0"/>
    <n v="0"/>
    <n v="0"/>
    <n v="9"/>
    <n v="9"/>
    <n v="9"/>
    <n v="9"/>
    <n v="9"/>
    <n v="45"/>
    <s v="3"/>
  </r>
  <r>
    <x v="691"/>
    <x v="691"/>
    <s v="CAGCV"/>
    <s v="LEMUEL MARC  CALDITO"/>
    <s v="ASLSW006"/>
    <x v="0"/>
    <n v="0"/>
    <n v="0"/>
    <n v="8"/>
    <n v="8"/>
    <n v="8"/>
    <n v="8"/>
    <n v="8"/>
    <n v="40"/>
    <s v="3"/>
  </r>
  <r>
    <x v="692"/>
    <x v="692"/>
    <s v="CAGCV"/>
    <s v="FREDERICK FERNANDINE"/>
    <s v="ASLSW006"/>
    <x v="0"/>
    <n v="0"/>
    <n v="0"/>
    <n v="9"/>
    <n v="9"/>
    <n v="9"/>
    <n v="9"/>
    <n v="9"/>
    <n v="45"/>
    <s v="3"/>
  </r>
  <r>
    <x v="692"/>
    <x v="692"/>
    <s v="CAGCV"/>
    <s v="FREDERICK FERNANDINE"/>
    <s v="ASLSW006"/>
    <x v="0"/>
    <n v="0"/>
    <n v="0"/>
    <n v="12"/>
    <n v="9"/>
    <n v="9"/>
    <n v="9"/>
    <n v="9"/>
    <n v="48"/>
    <s v="3"/>
  </r>
  <r>
    <x v="692"/>
    <x v="692"/>
    <s v="CAGCV"/>
    <s v="FREDERICK FERNANDINE"/>
    <s v="ASLSW006"/>
    <x v="0"/>
    <n v="0"/>
    <n v="0"/>
    <n v="-9"/>
    <n v="-9"/>
    <n v="-9"/>
    <n v="-9"/>
    <n v="-9"/>
    <n v="-45"/>
    <s v="3"/>
  </r>
  <r>
    <x v="692"/>
    <x v="692"/>
    <s v="CAGCV"/>
    <s v="FREDERICK FERNANDINE"/>
    <s v="ASLSW006"/>
    <x v="0"/>
    <n v="0"/>
    <n v="0"/>
    <n v="12"/>
    <n v="9.5"/>
    <n v="9"/>
    <n v="9"/>
    <n v="9"/>
    <n v="48.5"/>
    <s v="3"/>
  </r>
  <r>
    <x v="692"/>
    <x v="692"/>
    <s v="CAGCV"/>
    <s v="FREDERICK FERNANDINE"/>
    <s v="ASLSW006"/>
    <x v="0"/>
    <n v="0"/>
    <n v="0"/>
    <n v="-12"/>
    <n v="-9"/>
    <n v="-9"/>
    <n v="-9"/>
    <n v="-9"/>
    <n v="-48"/>
    <s v="3"/>
  </r>
  <r>
    <x v="692"/>
    <x v="692"/>
    <s v="CAGCV"/>
    <s v="FREDERICK FERNANDINE"/>
    <s v="ASLSW006"/>
    <x v="0"/>
    <n v="0"/>
    <n v="0"/>
    <n v="12"/>
    <n v="9.5"/>
    <n v="9.5"/>
    <n v="9"/>
    <n v="9"/>
    <n v="49"/>
    <s v="3"/>
  </r>
  <r>
    <x v="692"/>
    <x v="692"/>
    <s v="CAGCV"/>
    <s v="FREDERICK FERNANDINE"/>
    <s v="ASLSW006"/>
    <x v="0"/>
    <n v="0"/>
    <n v="0"/>
    <n v="-12"/>
    <n v="-9.5"/>
    <n v="-9"/>
    <n v="-9"/>
    <n v="-9"/>
    <n v="-48.5"/>
    <s v="3"/>
  </r>
  <r>
    <x v="692"/>
    <x v="692"/>
    <s v="CAGCV"/>
    <s v="FREDERICK FERNANDINE"/>
    <s v="ASLSW006"/>
    <x v="0"/>
    <n v="0"/>
    <n v="0"/>
    <n v="12"/>
    <n v="9.5"/>
    <n v="9.5"/>
    <n v="10"/>
    <n v="9"/>
    <n v="50"/>
    <s v="3"/>
  </r>
  <r>
    <x v="692"/>
    <x v="692"/>
    <s v="CAGCV"/>
    <s v="FREDERICK FERNANDINE"/>
    <s v="ASLSW006"/>
    <x v="0"/>
    <n v="0"/>
    <n v="0"/>
    <n v="-12"/>
    <n v="-9.5"/>
    <n v="-9.5"/>
    <n v="-9"/>
    <n v="-9"/>
    <n v="-49"/>
    <s v="3"/>
  </r>
  <r>
    <x v="692"/>
    <x v="692"/>
    <s v="CAGCV"/>
    <s v="FREDERICK FERNANDINE"/>
    <s v="ASLSW006"/>
    <x v="0"/>
    <n v="0"/>
    <n v="0"/>
    <n v="12"/>
    <n v="9.5"/>
    <n v="9.5"/>
    <n v="10"/>
    <n v="10"/>
    <n v="51"/>
    <s v="3"/>
  </r>
  <r>
    <x v="692"/>
    <x v="692"/>
    <s v="CAGCV"/>
    <s v="FREDERICK FERNANDINE"/>
    <s v="ASLSW006"/>
    <x v="0"/>
    <n v="0"/>
    <n v="0"/>
    <n v="-12"/>
    <n v="-9.5"/>
    <n v="-9.5"/>
    <n v="-10"/>
    <n v="-9"/>
    <n v="-50"/>
    <s v="3"/>
  </r>
  <r>
    <x v="693"/>
    <x v="693"/>
    <s v="CAGCV"/>
    <s v="JOSE EMMANUELLE BAUTISTA"/>
    <s v="ASLSW006"/>
    <x v="0"/>
    <n v="9"/>
    <n v="0"/>
    <n v="0"/>
    <n v="9"/>
    <n v="9"/>
    <n v="9"/>
    <n v="9"/>
    <n v="45"/>
    <s v="1"/>
  </r>
  <r>
    <x v="694"/>
    <x v="694"/>
    <s v="CAGCV"/>
    <s v="FRANCIS  AMOR"/>
    <s v="ASLSW006"/>
    <x v="0"/>
    <n v="0"/>
    <n v="0"/>
    <n v="9"/>
    <n v="9"/>
    <n v="9"/>
    <n v="9"/>
    <n v="9"/>
    <n v="45"/>
    <s v="2"/>
  </r>
  <r>
    <x v="695"/>
    <x v="695"/>
    <s v="CAGCV"/>
    <s v="STEPHEN CARL F FERNANDEZ"/>
    <s v="ASLSW006"/>
    <x v="0"/>
    <n v="0"/>
    <n v="0"/>
    <n v="10"/>
    <n v="10"/>
    <n v="10"/>
    <n v="10"/>
    <n v="10"/>
    <n v="50"/>
    <s v="3"/>
  </r>
  <r>
    <x v="696"/>
    <x v="696"/>
    <s v="CAGCV"/>
    <s v="WILLIAM NAVARRO"/>
    <s v="ASLSW006"/>
    <x v="0"/>
    <n v="0"/>
    <n v="0"/>
    <n v="12"/>
    <n v="11"/>
    <n v="10"/>
    <n v="8"/>
    <n v="8"/>
    <n v="49"/>
    <s v="3"/>
  </r>
  <r>
    <x v="697"/>
    <x v="697"/>
    <s v="CAGCV"/>
    <s v="CRIS  MENDOZA, CM"/>
    <s v="ASLSW006"/>
    <x v="0"/>
    <n v="0"/>
    <n v="0"/>
    <n v="8"/>
    <n v="9"/>
    <n v="8"/>
    <n v="8"/>
    <n v="8"/>
    <n v="41"/>
    <s v="3"/>
  </r>
  <r>
    <x v="697"/>
    <x v="697"/>
    <s v="CAGCV"/>
    <s v="CRIS  MENDOZA, CM"/>
    <s v="ASLSW006"/>
    <x v="0"/>
    <n v="0"/>
    <n v="0"/>
    <n v="8"/>
    <n v="8"/>
    <n v="8"/>
    <n v="8"/>
    <n v="8"/>
    <n v="40"/>
    <s v="3"/>
  </r>
  <r>
    <x v="697"/>
    <x v="697"/>
    <s v="CAGCV"/>
    <s v="CRIS  MENDOZA, CM"/>
    <s v="ASLSW006"/>
    <x v="0"/>
    <n v="0"/>
    <n v="0"/>
    <n v="-8"/>
    <n v="-9"/>
    <n v="-8"/>
    <n v="-8"/>
    <n v="-8"/>
    <n v="-41"/>
    <s v="3"/>
  </r>
  <r>
    <x v="698"/>
    <x v="698"/>
    <s v="CAGCV"/>
    <s v="CANDY  CULLAMCO, CC"/>
    <s v="ASLSW006"/>
    <x v="0"/>
    <n v="0"/>
    <n v="0"/>
    <n v="8"/>
    <n v="8"/>
    <n v="8"/>
    <n v="8"/>
    <n v="8"/>
    <n v="40"/>
    <s v="2"/>
  </r>
  <r>
    <x v="698"/>
    <x v="698"/>
    <s v="CAGCV"/>
    <s v="CANDY  CULLAMCO, CC"/>
    <s v="ASLSW006"/>
    <x v="0"/>
    <n v="4"/>
    <n v="0"/>
    <n v="0"/>
    <n v="0"/>
    <n v="0"/>
    <n v="0"/>
    <n v="0"/>
    <n v="4"/>
    <s v="N"/>
  </r>
  <r>
    <x v="699"/>
    <x v="699"/>
    <s v="CAGCV"/>
    <s v="JAN KERWIN  MAGBUHOS"/>
    <s v="ASLSW006"/>
    <x v="0"/>
    <n v="0"/>
    <n v="2"/>
    <n v="10"/>
    <n v="9"/>
    <n v="9"/>
    <n v="10"/>
    <n v="9"/>
    <n v="49"/>
    <s v="2"/>
  </r>
  <r>
    <x v="700"/>
    <x v="700"/>
    <s v="CAGCV"/>
    <s v="MONA LIZA RELLEVE"/>
    <s v="ASLSW006"/>
    <x v="0"/>
    <n v="0"/>
    <n v="0"/>
    <n v="8"/>
    <n v="8"/>
    <n v="8"/>
    <n v="8"/>
    <n v="8"/>
    <n v="40"/>
    <s v="3"/>
  </r>
  <r>
    <x v="701"/>
    <x v="701"/>
    <s v="CAGCV"/>
    <s v="BERNIE  BENEDICTO"/>
    <s v="ASLSW006"/>
    <x v="0"/>
    <n v="0"/>
    <n v="0"/>
    <n v="8"/>
    <n v="8"/>
    <n v="8"/>
    <n v="8"/>
    <n v="8"/>
    <n v="40"/>
    <s v="N"/>
  </r>
  <r>
    <x v="702"/>
    <x v="702"/>
    <s v="CAGCV"/>
    <s v="JAN PATRICK  ANDRES"/>
    <s v="ASLSW006"/>
    <x v="0"/>
    <n v="0"/>
    <n v="0"/>
    <n v="8"/>
    <n v="8"/>
    <n v="8"/>
    <n v="8"/>
    <n v="8"/>
    <n v="40"/>
    <s v="3"/>
  </r>
  <r>
    <x v="703"/>
    <x v="703"/>
    <s v="CAGCV"/>
    <s v="RODEL  BERNALES"/>
    <s v="ASLSW006"/>
    <x v="0"/>
    <n v="0"/>
    <n v="0"/>
    <n v="8"/>
    <n v="8"/>
    <n v="8"/>
    <n v="8"/>
    <n v="8"/>
    <n v="40"/>
    <s v="2"/>
  </r>
  <r>
    <x v="704"/>
    <x v="704"/>
    <s v="CAGCV"/>
    <s v="JOSEPH DENNIS  GAPUZ"/>
    <s v="ASLSW006"/>
    <x v="0"/>
    <n v="0"/>
    <n v="0"/>
    <n v="8"/>
    <n v="8"/>
    <n v="8"/>
    <n v="8"/>
    <n v="8"/>
    <n v="40"/>
    <s v="3"/>
  </r>
  <r>
    <x v="705"/>
    <x v="705"/>
    <s v="CAGCV"/>
    <s v="RONALD  LEE"/>
    <s v="ASLSW006"/>
    <x v="0"/>
    <n v="0"/>
    <n v="0"/>
    <n v="8"/>
    <n v="8"/>
    <n v="8"/>
    <n v="8"/>
    <n v="8"/>
    <n v="40"/>
    <s v="3"/>
  </r>
  <r>
    <x v="706"/>
    <x v="706"/>
    <s v="CAGCV"/>
    <s v="TANYA  LEI"/>
    <s v="ASLSW006"/>
    <x v="0"/>
    <n v="0"/>
    <n v="0"/>
    <n v="0"/>
    <n v="10"/>
    <n v="10"/>
    <n v="10"/>
    <n v="10"/>
    <n v="40"/>
    <s v="2"/>
  </r>
  <r>
    <x v="707"/>
    <x v="707"/>
    <s v="CAGCV"/>
    <s v="JERWYN KYLES  MENDOZA"/>
    <s v="ASLSW006"/>
    <x v="0"/>
    <n v="0"/>
    <n v="0"/>
    <n v="0"/>
    <n v="9"/>
    <n v="9"/>
    <n v="9"/>
    <n v="9"/>
    <n v="36"/>
    <s v="3"/>
  </r>
  <r>
    <x v="708"/>
    <x v="708"/>
    <s v="CAGCV"/>
    <s v="JOENEL DELIMA"/>
    <s v="ASLSW006"/>
    <x v="0"/>
    <n v="0"/>
    <n v="0"/>
    <n v="8"/>
    <n v="8"/>
    <n v="8"/>
    <n v="8"/>
    <n v="8"/>
    <n v="40"/>
    <s v="3"/>
  </r>
  <r>
    <x v="709"/>
    <x v="709"/>
    <s v="CAGCV"/>
    <s v="ALVIN  ARPON"/>
    <s v="ASLSW006"/>
    <x v="0"/>
    <n v="0"/>
    <n v="0"/>
    <n v="8"/>
    <n v="8"/>
    <n v="8"/>
    <n v="8"/>
    <n v="8"/>
    <n v="40"/>
    <s v="2"/>
  </r>
  <r>
    <x v="710"/>
    <x v="710"/>
    <s v="CAGCV"/>
    <s v="JOANNE  ESPINAS-GOLETA"/>
    <s v="ASLSW006"/>
    <x v="0"/>
    <n v="0"/>
    <n v="2"/>
    <n v="8"/>
    <n v="8"/>
    <n v="8"/>
    <n v="8"/>
    <n v="8"/>
    <n v="42"/>
    <s v="3"/>
  </r>
  <r>
    <x v="711"/>
    <x v="711"/>
    <s v="CAGCV"/>
    <s v="MARK  SALARDA"/>
    <s v="ASLSW006"/>
    <x v="0"/>
    <n v="0"/>
    <n v="0"/>
    <n v="8"/>
    <n v="8"/>
    <n v="8"/>
    <n v="8"/>
    <n v="8"/>
    <n v="40"/>
    <s v="3"/>
  </r>
  <r>
    <x v="712"/>
    <x v="712"/>
    <s v="CAGCV"/>
    <s v="CINDY  TARROBAL"/>
    <s v="ASLSW006"/>
    <x v="0"/>
    <n v="9"/>
    <n v="0"/>
    <n v="9"/>
    <n v="9"/>
    <n v="9"/>
    <n v="9"/>
    <n v="9"/>
    <n v="54"/>
    <s v="3"/>
  </r>
  <r>
    <x v="712"/>
    <x v="712"/>
    <s v="CAGCV"/>
    <s v="CINDY  TARROBAL"/>
    <s v="ASLSW006"/>
    <x v="0"/>
    <n v="0"/>
    <n v="0"/>
    <n v="9"/>
    <n v="0"/>
    <n v="9"/>
    <n v="9"/>
    <n v="9"/>
    <n v="36"/>
    <s v="3"/>
  </r>
  <r>
    <x v="712"/>
    <x v="712"/>
    <s v="CAGCV"/>
    <s v="CINDY  TARROBAL"/>
    <s v="ASLSW006"/>
    <x v="0"/>
    <n v="-9"/>
    <n v="0"/>
    <n v="-9"/>
    <n v="-9"/>
    <n v="-9"/>
    <n v="-9"/>
    <n v="-9"/>
    <n v="-54"/>
    <s v="3"/>
  </r>
  <r>
    <x v="713"/>
    <x v="713"/>
    <s v="CAGCV"/>
    <s v="RICHARD REY  STA. ANA"/>
    <s v="ASLSW006"/>
    <x v="0"/>
    <n v="0"/>
    <n v="0"/>
    <n v="8"/>
    <n v="8"/>
    <n v="8"/>
    <n v="8"/>
    <n v="8"/>
    <n v="40"/>
    <s v="2"/>
  </r>
  <r>
    <x v="714"/>
    <x v="714"/>
    <s v="CAGCV"/>
    <s v="DANIEL PUBLICO"/>
    <s v="ASLSW006"/>
    <x v="0"/>
    <n v="0"/>
    <n v="0"/>
    <n v="8"/>
    <n v="8"/>
    <n v="8"/>
    <n v="8"/>
    <n v="8"/>
    <n v="40"/>
    <s v="3"/>
  </r>
  <r>
    <x v="715"/>
    <x v="715"/>
    <s v="CAGCV"/>
    <s v="CARLO MAGNO DOMINGO"/>
    <s v="ASLSW006"/>
    <x v="0"/>
    <n v="0"/>
    <n v="0"/>
    <n v="8"/>
    <n v="8"/>
    <n v="8"/>
    <n v="8"/>
    <n v="8"/>
    <n v="40"/>
    <s v="1"/>
  </r>
  <r>
    <x v="716"/>
    <x v="716"/>
    <s v="CAGCV"/>
    <s v="MARK JESTER  ACUNA"/>
    <s v="ASLSW006"/>
    <x v="0"/>
    <n v="0"/>
    <n v="0"/>
    <n v="8"/>
    <n v="8"/>
    <n v="8"/>
    <n v="8"/>
    <n v="8"/>
    <n v="40"/>
    <s v="3"/>
  </r>
  <r>
    <x v="716"/>
    <x v="716"/>
    <s v="CAGCV"/>
    <s v="MARK JESTER  ACUNA"/>
    <s v="ASLSW006"/>
    <x v="0"/>
    <n v="0"/>
    <n v="0"/>
    <n v="10"/>
    <n v="10"/>
    <n v="10"/>
    <n v="10"/>
    <n v="0"/>
    <n v="40"/>
    <s v="3"/>
  </r>
  <r>
    <x v="716"/>
    <x v="716"/>
    <s v="CAGCV"/>
    <s v="MARK JESTER  ACUNA"/>
    <s v="ASLSW006"/>
    <x v="0"/>
    <n v="0"/>
    <n v="0"/>
    <n v="-8"/>
    <n v="-8"/>
    <n v="-8"/>
    <n v="-8"/>
    <n v="-8"/>
    <n v="-40"/>
    <s v="3"/>
  </r>
  <r>
    <x v="717"/>
    <x v="717"/>
    <s v="CAGCV"/>
    <s v="ROCIEL BUICO"/>
    <s v="ASLSW006"/>
    <x v="0"/>
    <n v="0"/>
    <n v="0"/>
    <n v="9"/>
    <n v="9"/>
    <n v="9"/>
    <n v="9"/>
    <n v="9"/>
    <n v="45"/>
    <s v="3"/>
  </r>
  <r>
    <x v="718"/>
    <x v="718"/>
    <s v="CAGCV"/>
    <s v="VERNIE  PADILLA"/>
    <s v="ASLSW006"/>
    <x v="0"/>
    <n v="0"/>
    <n v="0"/>
    <n v="8"/>
    <n v="8"/>
    <n v="8"/>
    <n v="8"/>
    <n v="8"/>
    <n v="40"/>
    <s v="2"/>
  </r>
  <r>
    <x v="719"/>
    <x v="719"/>
    <s v="CAGCV"/>
    <s v="HERNANDEZ"/>
    <s v="ASCOGAST"/>
    <x v="0"/>
    <n v="9"/>
    <n v="0"/>
    <n v="9"/>
    <n v="9"/>
    <n v="9"/>
    <n v="9"/>
    <n v="9"/>
    <n v="54"/>
    <s v="1"/>
  </r>
  <r>
    <x v="720"/>
    <x v="720"/>
    <s v="CAGCV"/>
    <s v="ANMARIA JEANNETTE SANTOS"/>
    <s v="ASLSW006"/>
    <x v="0"/>
    <n v="0"/>
    <n v="0"/>
    <n v="8"/>
    <n v="8"/>
    <n v="8"/>
    <n v="10"/>
    <n v="8"/>
    <n v="42"/>
    <s v="3"/>
  </r>
  <r>
    <x v="720"/>
    <x v="720"/>
    <s v="CAGCV"/>
    <s v="ANMARIA JEANNETTE SANTOS"/>
    <s v="ASLSW006"/>
    <x v="0"/>
    <n v="0"/>
    <n v="0"/>
    <n v="8"/>
    <n v="8"/>
    <n v="8"/>
    <n v="8"/>
    <n v="8"/>
    <n v="40"/>
    <s v="3"/>
  </r>
  <r>
    <x v="720"/>
    <x v="720"/>
    <s v="CAGCV"/>
    <s v="ANMARIA JEANNETTE SANTOS"/>
    <s v="ASLSW006"/>
    <x v="0"/>
    <n v="0"/>
    <n v="0"/>
    <n v="-8"/>
    <n v="-8"/>
    <n v="-8"/>
    <n v="-10"/>
    <n v="-8"/>
    <n v="-42"/>
    <s v="3"/>
  </r>
  <r>
    <x v="721"/>
    <x v="721"/>
    <s v="CAGCV"/>
    <s v="ALJEN  AMODIA, AA"/>
    <s v="ASLSW006"/>
    <x v="0"/>
    <n v="0"/>
    <n v="0"/>
    <n v="8"/>
    <n v="8"/>
    <n v="8"/>
    <n v="8"/>
    <n v="8"/>
    <n v="40"/>
    <s v="3"/>
  </r>
  <r>
    <x v="722"/>
    <x v="722"/>
    <s v="CAGCV"/>
    <s v="JENNY LOU  ATICO"/>
    <s v="ASCOGAST"/>
    <x v="0"/>
    <n v="0"/>
    <n v="0"/>
    <n v="9"/>
    <n v="9"/>
    <n v="9"/>
    <n v="9"/>
    <n v="9"/>
    <n v="45"/>
    <s v="3"/>
  </r>
  <r>
    <x v="722"/>
    <x v="722"/>
    <s v="CAGCV"/>
    <s v="JENNY LOU  ATICO"/>
    <s v="ASCOGAST"/>
    <x v="0"/>
    <n v="0"/>
    <n v="0"/>
    <n v="9"/>
    <n v="9"/>
    <n v="0"/>
    <n v="9"/>
    <n v="9"/>
    <n v="36"/>
    <s v="3"/>
  </r>
  <r>
    <x v="722"/>
    <x v="722"/>
    <s v="CAGCV"/>
    <s v="JENNY LOU  ATICO"/>
    <s v="ASCOGAST"/>
    <x v="0"/>
    <n v="0"/>
    <n v="0"/>
    <n v="-9"/>
    <n v="-9"/>
    <n v="-9"/>
    <n v="-9"/>
    <n v="-9"/>
    <n v="-45"/>
    <s v="3"/>
  </r>
  <r>
    <x v="723"/>
    <x v="723"/>
    <s v="CAGCV"/>
    <s v="LOVELY  LLORERA"/>
    <s v="ASLSW006"/>
    <x v="0"/>
    <n v="0"/>
    <n v="0"/>
    <n v="8"/>
    <n v="8"/>
    <n v="8"/>
    <n v="8"/>
    <n v="8"/>
    <n v="40"/>
    <s v="3"/>
  </r>
  <r>
    <x v="724"/>
    <x v="724"/>
    <s v="CAGCV"/>
    <s v="MONINA  DELA CRUZ"/>
    <s v="ASLSW006"/>
    <x v="0"/>
    <n v="0"/>
    <n v="0"/>
    <n v="9"/>
    <n v="9"/>
    <n v="9"/>
    <n v="9"/>
    <n v="9"/>
    <n v="45"/>
    <s v="3"/>
  </r>
  <r>
    <x v="725"/>
    <x v="725"/>
    <s v="CAGCV"/>
    <s v="PERRY JOY CANLAS"/>
    <s v="ASLSW006"/>
    <x v="0"/>
    <n v="0"/>
    <n v="0"/>
    <n v="8"/>
    <n v="8"/>
    <n v="8"/>
    <n v="8"/>
    <n v="8"/>
    <n v="40"/>
    <s v="3"/>
  </r>
  <r>
    <x v="726"/>
    <x v="726"/>
    <s v="CAGCV"/>
    <s v="GENTRY"/>
    <s v="S2LSW006"/>
    <x v="0"/>
    <n v="0"/>
    <n v="0"/>
    <n v="8"/>
    <n v="8"/>
    <n v="8"/>
    <n v="8"/>
    <n v="8"/>
    <n v="40"/>
    <s v="N"/>
  </r>
  <r>
    <x v="726"/>
    <x v="726"/>
    <s v="CAGCV"/>
    <s v="GENTRY"/>
    <s v="S2LSW006"/>
    <x v="0"/>
    <n v="0"/>
    <n v="0"/>
    <n v="1"/>
    <n v="1"/>
    <n v="1"/>
    <n v="1"/>
    <n v="1"/>
    <n v="5"/>
    <s v="Y"/>
  </r>
  <r>
    <x v="727"/>
    <x v="727"/>
    <s v="CAGCV"/>
    <s v="TOON"/>
    <s v="S2LSW006"/>
    <x v="0"/>
    <n v="0"/>
    <n v="0"/>
    <n v="9"/>
    <n v="9"/>
    <n v="9"/>
    <n v="4"/>
    <n v="4"/>
    <n v="35"/>
    <s v="N"/>
  </r>
  <r>
    <x v="728"/>
    <x v="728"/>
    <s v="CAGCV"/>
    <s v="CORDRY"/>
    <s v="S2LSW006"/>
    <x v="0"/>
    <n v="0"/>
    <n v="0"/>
    <n v="8"/>
    <n v="8"/>
    <n v="8"/>
    <n v="8"/>
    <n v="8"/>
    <n v="40"/>
    <s v="N"/>
  </r>
  <r>
    <x v="729"/>
    <x v="729"/>
    <s v="CAGCV"/>
    <s v="EAGLE"/>
    <s v="S2LSW006"/>
    <x v="0"/>
    <n v="0"/>
    <n v="0"/>
    <n v="8"/>
    <n v="8"/>
    <n v="0"/>
    <n v="0"/>
    <n v="8"/>
    <n v="24"/>
    <s v="N"/>
  </r>
  <r>
    <x v="729"/>
    <x v="729"/>
    <s v="CAGCV"/>
    <s v="EAGLE"/>
    <s v="S2LSW006"/>
    <x v="0"/>
    <n v="0"/>
    <n v="0"/>
    <n v="1.5"/>
    <n v="1.5"/>
    <n v="0"/>
    <n v="0"/>
    <n v="1"/>
    <n v="4"/>
    <s v="Y"/>
  </r>
  <r>
    <x v="730"/>
    <x v="730"/>
    <s v="CAGCV"/>
    <s v="ISLAM"/>
    <s v="S2LSW006"/>
    <x v="0"/>
    <n v="0"/>
    <n v="0"/>
    <n v="8"/>
    <n v="8"/>
    <n v="8"/>
    <n v="8"/>
    <n v="8"/>
    <n v="40"/>
    <s v="N"/>
  </r>
  <r>
    <x v="730"/>
    <x v="730"/>
    <s v="CAGCV"/>
    <s v="ISLAM"/>
    <s v="S2LSW006"/>
    <x v="0"/>
    <n v="0"/>
    <n v="0"/>
    <n v="1"/>
    <n v="1"/>
    <n v="1"/>
    <n v="1"/>
    <n v="1"/>
    <n v="5"/>
    <s v="Y"/>
  </r>
  <r>
    <x v="731"/>
    <x v="731"/>
    <s v="CAGCV"/>
    <s v="KADLAC"/>
    <s v="S2LSW006"/>
    <x v="0"/>
    <n v="0"/>
    <n v="0"/>
    <n v="8"/>
    <n v="8"/>
    <n v="6"/>
    <n v="8"/>
    <n v="8"/>
    <n v="38"/>
    <s v="N"/>
  </r>
  <r>
    <x v="731"/>
    <x v="731"/>
    <s v="CAGCV"/>
    <s v="KADLAC"/>
    <s v="S2LSW006"/>
    <x v="0"/>
    <n v="0"/>
    <n v="0"/>
    <n v="0"/>
    <n v="1"/>
    <n v="0"/>
    <n v="1"/>
    <n v="0"/>
    <n v="2"/>
    <s v="Y"/>
  </r>
  <r>
    <x v="732"/>
    <x v="732"/>
    <s v="CAGCV"/>
    <s v="LEACH"/>
    <s v="S2LSW006"/>
    <x v="0"/>
    <n v="0"/>
    <n v="0"/>
    <n v="8"/>
    <n v="8"/>
    <n v="8"/>
    <n v="8"/>
    <n v="8"/>
    <n v="40"/>
    <s v="N"/>
  </r>
  <r>
    <x v="732"/>
    <x v="732"/>
    <s v="CAGCV"/>
    <s v="LEACH"/>
    <s v="S2LSW006"/>
    <x v="0"/>
    <n v="0"/>
    <n v="0"/>
    <n v="2"/>
    <n v="1"/>
    <n v="0"/>
    <n v="1"/>
    <n v="1"/>
    <n v="5"/>
    <s v="Y"/>
  </r>
  <r>
    <x v="733"/>
    <x v="733"/>
    <s v="CAGCV"/>
    <s v="SADAGOPAN"/>
    <s v="8GC0BJ1X"/>
    <x v="0"/>
    <n v="0"/>
    <n v="0"/>
    <n v="1"/>
    <n v="1"/>
    <n v="1"/>
    <n v="1"/>
    <n v="1"/>
    <n v="5"/>
    <s v="N"/>
  </r>
  <r>
    <x v="734"/>
    <x v="734"/>
    <s v="CAGCV"/>
    <s v="STAFFIERI"/>
    <s v="S2LSW006"/>
    <x v="0"/>
    <n v="0"/>
    <n v="0"/>
    <n v="8"/>
    <n v="8"/>
    <n v="8"/>
    <n v="8"/>
    <n v="8"/>
    <n v="40"/>
    <s v="N"/>
  </r>
  <r>
    <x v="734"/>
    <x v="734"/>
    <s v="CAGCV"/>
    <s v="STAFFIERI"/>
    <s v="S2LSW006"/>
    <x v="0"/>
    <n v="0"/>
    <n v="0"/>
    <n v="2"/>
    <n v="2"/>
    <n v="2"/>
    <n v="2"/>
    <n v="1"/>
    <n v="9"/>
    <s v="Y"/>
  </r>
  <r>
    <x v="735"/>
    <x v="735"/>
    <s v="CAGCV"/>
    <s v="WOLKEY"/>
    <s v="S2LSW006"/>
    <x v="0"/>
    <n v="0"/>
    <n v="0"/>
    <n v="8"/>
    <n v="8"/>
    <n v="8"/>
    <n v="8"/>
    <n v="8"/>
    <n v="40"/>
    <s v="N"/>
  </r>
  <r>
    <x v="735"/>
    <x v="735"/>
    <s v="CAGCV"/>
    <s v="WOLKEY"/>
    <s v="S2LSW006"/>
    <x v="0"/>
    <n v="0"/>
    <n v="0"/>
    <n v="2"/>
    <n v="2"/>
    <n v="1"/>
    <n v="1"/>
    <n v="0"/>
    <n v="6"/>
    <s v="Y"/>
  </r>
  <r>
    <x v="736"/>
    <x v="736"/>
    <s v="CAGCV"/>
    <s v="WOOTEN"/>
    <s v="S2LSW006"/>
    <x v="0"/>
    <n v="0"/>
    <n v="0"/>
    <n v="8"/>
    <n v="8"/>
    <n v="8"/>
    <n v="8"/>
    <n v="8"/>
    <n v="40"/>
    <s v="N"/>
  </r>
  <r>
    <x v="736"/>
    <x v="736"/>
    <s v="CAGCV"/>
    <s v="WOOTEN"/>
    <s v="S2LSW006"/>
    <x v="0"/>
    <n v="10"/>
    <n v="8"/>
    <n v="1"/>
    <n v="0"/>
    <n v="0"/>
    <n v="0"/>
    <n v="0"/>
    <n v="19"/>
    <s v="Y"/>
  </r>
  <r>
    <x v="737"/>
    <x v="737"/>
    <s v="CAGCV"/>
    <s v="WULFERT"/>
    <s v="S2LSW006"/>
    <x v="0"/>
    <n v="0"/>
    <n v="0"/>
    <n v="7.5"/>
    <n v="7.5"/>
    <n v="8"/>
    <n v="8"/>
    <n v="8"/>
    <n v="39"/>
    <s v="N"/>
  </r>
  <r>
    <x v="737"/>
    <x v="737"/>
    <s v="CAGCV"/>
    <s v="WULFERT"/>
    <s v="S3COGAST"/>
    <x v="0"/>
    <n v="0"/>
    <n v="0"/>
    <n v="0.5"/>
    <n v="0.5"/>
    <n v="0"/>
    <n v="0"/>
    <n v="0"/>
    <n v="1"/>
    <s v="N"/>
  </r>
  <r>
    <x v="737"/>
    <x v="737"/>
    <s v="CAGCV"/>
    <s v="WULFERT"/>
    <s v="S2LSW006"/>
    <x v="0"/>
    <n v="0"/>
    <n v="0"/>
    <n v="1"/>
    <n v="1"/>
    <n v="1"/>
    <n v="1"/>
    <n v="1"/>
    <n v="5"/>
    <s v="Y"/>
  </r>
  <r>
    <x v="738"/>
    <x v="738"/>
    <s v="CAGCV"/>
    <s v="DAVIS"/>
    <s v="CS3SPDOP"/>
    <x v="0"/>
    <n v="0"/>
    <n v="0"/>
    <n v="8"/>
    <n v="0"/>
    <n v="0"/>
    <n v="0"/>
    <n v="0"/>
    <n v="8"/>
    <s v="N"/>
  </r>
  <r>
    <x v="739"/>
    <x v="739"/>
    <s v="CAGCV"/>
    <s v="THOTA"/>
    <s v="S2LSW006"/>
    <x v="0"/>
    <n v="0"/>
    <n v="0"/>
    <n v="8"/>
    <n v="8"/>
    <n v="9"/>
    <n v="8"/>
    <n v="8"/>
    <n v="41"/>
    <s v="N"/>
  </r>
  <r>
    <x v="740"/>
    <x v="740"/>
    <s v="CAGCV"/>
    <s v="TSUNGAI"/>
    <s v="CS3SPDOP"/>
    <x v="0"/>
    <n v="0"/>
    <n v="0"/>
    <n v="8"/>
    <n v="8"/>
    <n v="8"/>
    <n v="8"/>
    <n v="8"/>
    <n v="40"/>
    <s v="N"/>
  </r>
  <r>
    <x v="741"/>
    <x v="741"/>
    <s v="CAGCV"/>
    <s v="KAFKA"/>
    <s v="S2LSW006"/>
    <x v="0"/>
    <n v="0"/>
    <n v="0"/>
    <n v="8"/>
    <n v="8"/>
    <n v="8"/>
    <n v="8"/>
    <n v="8"/>
    <n v="40"/>
    <s v="N"/>
  </r>
  <r>
    <x v="742"/>
    <x v="742"/>
    <s v="CAGCV"/>
    <s v="PARVEENBANU ANNIGERI"/>
    <s v="BKLSW006"/>
    <x v="0"/>
    <n v="0"/>
    <n v="0"/>
    <n v="1"/>
    <n v="2"/>
    <n v="2"/>
    <n v="2"/>
    <n v="2"/>
    <n v="9"/>
    <s v="N"/>
  </r>
  <r>
    <x v="742"/>
    <x v="742"/>
    <s v="CAGCV"/>
    <s v="PARVEENBANU ANNIGERI"/>
    <s v="BKLSW006"/>
    <x v="0"/>
    <n v="0"/>
    <n v="0"/>
    <n v="8"/>
    <n v="7"/>
    <n v="7"/>
    <n v="7"/>
    <n v="7"/>
    <n v="36"/>
    <s v="N"/>
  </r>
  <r>
    <x v="743"/>
    <x v="743"/>
    <s v="CAGCV"/>
    <s v="ST. CHARLES"/>
    <s v="CS3SPDOP"/>
    <x v="0"/>
    <n v="2"/>
    <n v="8"/>
    <n v="8"/>
    <n v="8"/>
    <n v="8"/>
    <n v="8"/>
    <n v="8"/>
    <n v="50"/>
    <s v="N"/>
  </r>
  <r>
    <x v="743"/>
    <x v="743"/>
    <s v="CAGCV"/>
    <s v="ST. CHARLES"/>
    <s v="CS3SPDOP"/>
    <x v="0"/>
    <n v="2"/>
    <n v="8"/>
    <n v="8"/>
    <n v="8"/>
    <n v="8"/>
    <n v="8"/>
    <n v="7"/>
    <n v="49"/>
    <s v="N"/>
  </r>
  <r>
    <x v="743"/>
    <x v="743"/>
    <s v="CAGCV"/>
    <s v="ST. CHARLES"/>
    <s v="CS3SPDOP"/>
    <x v="0"/>
    <n v="-2"/>
    <n v="-8"/>
    <n v="-8"/>
    <n v="-8"/>
    <n v="-8"/>
    <n v="-8"/>
    <n v="-8"/>
    <n v="-50"/>
    <s v="N"/>
  </r>
  <r>
    <x v="744"/>
    <x v="744"/>
    <s v="CAGCV"/>
    <s v="KAUSHIK"/>
    <s v="S2LSW006"/>
    <x v="0"/>
    <n v="0"/>
    <n v="0"/>
    <n v="9"/>
    <n v="9"/>
    <n v="9"/>
    <n v="9"/>
    <n v="9"/>
    <n v="45"/>
    <s v="N"/>
  </r>
  <r>
    <x v="745"/>
    <x v="745"/>
    <s v="CAGCV"/>
    <s v="DONADULA"/>
    <s v="S2LSW006"/>
    <x v="0"/>
    <n v="1"/>
    <n v="1"/>
    <n v="10"/>
    <n v="11"/>
    <n v="9"/>
    <n v="9"/>
    <n v="9"/>
    <n v="50"/>
    <s v="N"/>
  </r>
  <r>
    <x v="746"/>
    <x v="746"/>
    <s v="CAGCV"/>
    <s v="DHANRAJ"/>
    <s v="S2LSW006"/>
    <x v="0"/>
    <n v="0"/>
    <n v="0"/>
    <n v="9"/>
    <n v="9"/>
    <n v="9"/>
    <n v="9"/>
    <n v="9"/>
    <n v="45"/>
    <s v="N"/>
  </r>
  <r>
    <x v="747"/>
    <x v="747"/>
    <s v="CAGCV"/>
    <s v="DADDALA"/>
    <s v="S2LSW006"/>
    <x v="0"/>
    <n v="9"/>
    <n v="5"/>
    <n v="10"/>
    <n v="10"/>
    <n v="10"/>
    <n v="9"/>
    <n v="9"/>
    <n v="62"/>
    <s v="N"/>
  </r>
  <r>
    <x v="748"/>
    <x v="748"/>
    <s v="CAGCV"/>
    <s v="VUSIRIKALA"/>
    <s v="S2LSW006"/>
    <x v="0"/>
    <n v="0"/>
    <n v="0"/>
    <n v="10"/>
    <n v="10"/>
    <n v="10"/>
    <n v="10"/>
    <n v="10"/>
    <n v="50"/>
    <s v="N"/>
  </r>
  <r>
    <x v="748"/>
    <x v="748"/>
    <s v="CAGCV"/>
    <s v="VUSIRIKALA"/>
    <s v="S2LSW006"/>
    <x v="0"/>
    <n v="2"/>
    <n v="2"/>
    <n v="10"/>
    <n v="10"/>
    <n v="10"/>
    <n v="10"/>
    <n v="10"/>
    <n v="54"/>
    <s v="N"/>
  </r>
  <r>
    <x v="748"/>
    <x v="748"/>
    <s v="CAGCV"/>
    <s v="VUSIRIKALA"/>
    <s v="S2LSW006"/>
    <x v="0"/>
    <n v="0"/>
    <n v="0"/>
    <n v="-10"/>
    <n v="-10"/>
    <n v="-10"/>
    <n v="-10"/>
    <n v="-10"/>
    <n v="-50"/>
    <s v="N"/>
  </r>
  <r>
    <x v="749"/>
    <x v="749"/>
    <s v="CAGCV"/>
    <s v="PHANEENDRA TADINADA"/>
    <s v="BKLSW006"/>
    <x v="0"/>
    <n v="0"/>
    <n v="0"/>
    <n v="8"/>
    <n v="8"/>
    <n v="8"/>
    <n v="8"/>
    <n v="8"/>
    <n v="40"/>
    <s v="2"/>
  </r>
  <r>
    <x v="750"/>
    <x v="750"/>
    <s v="CAGCV"/>
    <s v="SUJATHA L"/>
    <s v="BKLSW006"/>
    <x v="0"/>
    <n v="0"/>
    <n v="0"/>
    <n v="8"/>
    <n v="8"/>
    <n v="8"/>
    <n v="8"/>
    <n v="8"/>
    <n v="40"/>
    <s v="2"/>
  </r>
  <r>
    <x v="751"/>
    <x v="751"/>
    <s v="CAGCV"/>
    <s v="AJAY MUKHOPADHYAY"/>
    <s v="BKLSW006"/>
    <x v="0"/>
    <n v="0"/>
    <n v="0"/>
    <n v="10"/>
    <n v="10"/>
    <n v="10"/>
    <n v="10"/>
    <n v="10"/>
    <n v="50"/>
    <s v="3"/>
  </r>
  <r>
    <x v="752"/>
    <x v="752"/>
    <s v="CAGCV"/>
    <s v="DEEPAK PUTHIYA PARAMBIL"/>
    <s v="BKLSW006"/>
    <x v="0"/>
    <n v="0"/>
    <n v="0"/>
    <n v="8"/>
    <n v="8"/>
    <n v="8"/>
    <n v="8"/>
    <n v="8"/>
    <n v="40"/>
    <s v="N"/>
  </r>
  <r>
    <x v="753"/>
    <x v="753"/>
    <s v="CAGCV"/>
    <s v="SUDHEER BOJJA"/>
    <s v="BKLSW006"/>
    <x v="0"/>
    <n v="0"/>
    <n v="0"/>
    <n v="8"/>
    <n v="8"/>
    <n v="8"/>
    <n v="8"/>
    <n v="8"/>
    <n v="40"/>
    <s v="N"/>
  </r>
  <r>
    <x v="754"/>
    <x v="754"/>
    <s v="CAGCV"/>
    <s v="SCHULZE"/>
    <s v="S2LSW006"/>
    <x v="0"/>
    <n v="0"/>
    <n v="4"/>
    <n v="9"/>
    <n v="11"/>
    <n v="10"/>
    <n v="9"/>
    <n v="9"/>
    <n v="52"/>
    <s v="N"/>
  </r>
  <r>
    <x v="755"/>
    <x v="755"/>
    <s v="CAGCV"/>
    <s v="MEYER"/>
    <s v="S2LSW006"/>
    <x v="0"/>
    <n v="0"/>
    <n v="0"/>
    <n v="9"/>
    <n v="9"/>
    <n v="8"/>
    <n v="8"/>
    <n v="8"/>
    <n v="42"/>
    <s v="N"/>
  </r>
  <r>
    <x v="756"/>
    <x v="756"/>
    <s v="CAGCV"/>
    <s v="KOPARAPU"/>
    <s v="S2LSW006"/>
    <x v="0"/>
    <n v="2"/>
    <n v="0"/>
    <n v="8"/>
    <n v="8"/>
    <n v="8"/>
    <n v="8"/>
    <n v="8"/>
    <n v="42"/>
    <s v="N"/>
  </r>
  <r>
    <x v="757"/>
    <x v="757"/>
    <s v="CAGCV"/>
    <s v="MANIVANNAN"/>
    <s v="S2LSW006"/>
    <x v="0"/>
    <n v="0"/>
    <n v="0"/>
    <n v="8"/>
    <n v="8"/>
    <n v="10"/>
    <n v="8"/>
    <n v="8"/>
    <n v="42"/>
    <s v="N"/>
  </r>
  <r>
    <x v="758"/>
    <x v="758"/>
    <s v="CAGCV"/>
    <s v="KULSHEKAR"/>
    <s v="S2LSW006"/>
    <x v="0"/>
    <n v="3"/>
    <n v="0"/>
    <n v="9"/>
    <n v="9"/>
    <n v="7"/>
    <n v="9"/>
    <n v="13"/>
    <n v="50"/>
    <s v="N"/>
  </r>
  <r>
    <x v="759"/>
    <x v="759"/>
    <s v="CAGCV"/>
    <s v="NOWLIN"/>
    <s v="S2LSW006"/>
    <x v="0"/>
    <n v="0"/>
    <n v="0"/>
    <n v="8"/>
    <n v="8"/>
    <n v="8"/>
    <n v="8"/>
    <n v="8"/>
    <n v="40"/>
    <s v="N"/>
  </r>
  <r>
    <x v="760"/>
    <x v="760"/>
    <s v="CAGCV"/>
    <s v="LEDERER"/>
    <s v="CS3SPDOP"/>
    <x v="0"/>
    <n v="0"/>
    <n v="0"/>
    <n v="0"/>
    <n v="0"/>
    <n v="0"/>
    <n v="8"/>
    <n v="0"/>
    <n v="8"/>
    <s v="N"/>
  </r>
  <r>
    <x v="761"/>
    <x v="761"/>
    <s v="CAGCV"/>
    <s v="MANOJ KUMAR INDERCHAND"/>
    <s v="BKLSW006"/>
    <x v="0"/>
    <n v="0"/>
    <n v="0"/>
    <n v="11"/>
    <n v="10"/>
    <n v="10"/>
    <n v="10"/>
    <n v="10"/>
    <n v="51"/>
    <s v="2"/>
  </r>
  <r>
    <x v="761"/>
    <x v="761"/>
    <s v="CAGCV"/>
    <s v="MANOJ KUMAR INDERCHAND"/>
    <s v="BKLSW006"/>
    <x v="0"/>
    <n v="0"/>
    <n v="0"/>
    <n v="11"/>
    <n v="11"/>
    <n v="10"/>
    <n v="10"/>
    <n v="10"/>
    <n v="52"/>
    <s v="2"/>
  </r>
  <r>
    <x v="761"/>
    <x v="761"/>
    <s v="CAGCV"/>
    <s v="MANOJ KUMAR INDERCHAND"/>
    <s v="BKLSW006"/>
    <x v="0"/>
    <n v="0"/>
    <n v="0"/>
    <n v="-11"/>
    <n v="-10"/>
    <n v="-10"/>
    <n v="-10"/>
    <n v="-10"/>
    <n v="-51"/>
    <s v="2"/>
  </r>
  <r>
    <x v="762"/>
    <x v="762"/>
    <s v="CAGCV"/>
    <s v="REVATHI KUPPIREDDIGARI"/>
    <s v="BKLSW006"/>
    <x v="0"/>
    <n v="0"/>
    <n v="0"/>
    <n v="8"/>
    <n v="8"/>
    <n v="8"/>
    <n v="8"/>
    <n v="8"/>
    <n v="40"/>
    <s v="2"/>
  </r>
  <r>
    <x v="762"/>
    <x v="762"/>
    <s v="CAGCV"/>
    <s v="REVATHI KUPPIREDDIGARI"/>
    <s v="BKLSW006"/>
    <x v="0"/>
    <n v="0"/>
    <n v="0"/>
    <n v="8"/>
    <n v="8"/>
    <n v="8"/>
    <n v="8"/>
    <n v="0"/>
    <n v="32"/>
    <s v="2"/>
  </r>
  <r>
    <x v="762"/>
    <x v="762"/>
    <s v="CAGCV"/>
    <s v="REVATHI KUPPIREDDIGARI"/>
    <s v="BKLSW006"/>
    <x v="0"/>
    <n v="0"/>
    <n v="0"/>
    <n v="0"/>
    <n v="0"/>
    <n v="0"/>
    <n v="0"/>
    <n v="9"/>
    <n v="9"/>
    <s v="3"/>
  </r>
  <r>
    <x v="762"/>
    <x v="762"/>
    <s v="CAGCV"/>
    <s v="REVATHI KUPPIREDDIGARI"/>
    <s v="BKLSW006"/>
    <x v="0"/>
    <n v="0"/>
    <n v="0"/>
    <n v="-8"/>
    <n v="-8"/>
    <n v="-8"/>
    <n v="-8"/>
    <n v="-8"/>
    <n v="-40"/>
    <s v="2"/>
  </r>
  <r>
    <x v="763"/>
    <x v="763"/>
    <s v="CAGCV"/>
    <s v="PRAGASAM"/>
    <s v="S2LSW006"/>
    <x v="0"/>
    <n v="3"/>
    <n v="0"/>
    <n v="9"/>
    <n v="9"/>
    <n v="9"/>
    <n v="9"/>
    <n v="9"/>
    <n v="48"/>
    <s v="N"/>
  </r>
  <r>
    <x v="764"/>
    <x v="764"/>
    <s v="CAGCV"/>
    <s v="GEORGE"/>
    <s v="S2LSW006"/>
    <x v="0"/>
    <n v="0"/>
    <n v="0"/>
    <n v="10"/>
    <n v="8"/>
    <n v="8"/>
    <n v="8"/>
    <n v="8"/>
    <n v="42"/>
    <s v="N"/>
  </r>
  <r>
    <x v="765"/>
    <x v="765"/>
    <s v="CAGCV"/>
    <s v="GIRIJA PREMCHANDRAN"/>
    <s v="S2LSW006"/>
    <x v="0"/>
    <n v="0"/>
    <n v="0"/>
    <n v="8"/>
    <n v="8"/>
    <n v="8"/>
    <n v="8"/>
    <n v="8"/>
    <n v="40"/>
    <s v="N"/>
  </r>
  <r>
    <x v="766"/>
    <x v="766"/>
    <s v="CAGCV"/>
    <s v="TRAMBADIA"/>
    <s v="S2LSW006"/>
    <x v="0"/>
    <n v="6"/>
    <n v="6"/>
    <n v="9"/>
    <n v="9"/>
    <n v="9"/>
    <n v="9"/>
    <n v="9"/>
    <n v="57"/>
    <s v="N"/>
  </r>
  <r>
    <x v="767"/>
    <x v="767"/>
    <s v="CAGCV"/>
    <s v="JAGADEESAN"/>
    <s v="S2LSW006"/>
    <x v="0"/>
    <n v="0"/>
    <n v="0"/>
    <n v="8"/>
    <n v="8"/>
    <n v="0"/>
    <n v="0"/>
    <n v="0"/>
    <n v="16"/>
    <s v="N"/>
  </r>
  <r>
    <x v="768"/>
    <x v="768"/>
    <s v="CAGCV"/>
    <s v="KONDREDDY"/>
    <s v="S2LSW006"/>
    <x v="0"/>
    <n v="8"/>
    <n v="0"/>
    <n v="9"/>
    <n v="8"/>
    <n v="9"/>
    <n v="8"/>
    <n v="8"/>
    <n v="50"/>
    <s v="N"/>
  </r>
  <r>
    <x v="769"/>
    <x v="769"/>
    <s v="CAGCV"/>
    <s v="VALLABHU"/>
    <s v="S2LSW006"/>
    <x v="0"/>
    <n v="0"/>
    <n v="6"/>
    <n v="9"/>
    <n v="9"/>
    <n v="9"/>
    <n v="9"/>
    <n v="9"/>
    <n v="51"/>
    <s v="N"/>
  </r>
  <r>
    <x v="770"/>
    <x v="770"/>
    <s v="CAGCV"/>
    <s v="PATURI"/>
    <s v="S2LSW006"/>
    <x v="0"/>
    <n v="0"/>
    <n v="0"/>
    <n v="9"/>
    <n v="9"/>
    <n v="9"/>
    <n v="9"/>
    <n v="9"/>
    <n v="45"/>
    <s v="N"/>
  </r>
  <r>
    <x v="771"/>
    <x v="771"/>
    <s v="CAGCV"/>
    <s v="PANDA"/>
    <s v="S2LSW006"/>
    <x v="0"/>
    <n v="0"/>
    <n v="0"/>
    <n v="8"/>
    <n v="8"/>
    <n v="8"/>
    <n v="8"/>
    <n v="8"/>
    <n v="40"/>
    <s v="N"/>
  </r>
  <r>
    <x v="772"/>
    <x v="772"/>
    <s v="CAGCV"/>
    <s v="CHANDRAMOULEESWARAN"/>
    <s v="S2LSW006"/>
    <x v="0"/>
    <n v="9"/>
    <n v="9"/>
    <n v="9"/>
    <n v="9"/>
    <n v="9"/>
    <n v="9"/>
    <n v="9"/>
    <n v="63"/>
    <s v="N"/>
  </r>
  <r>
    <x v="773"/>
    <x v="773"/>
    <s v="CAGCV"/>
    <s v="SINGH"/>
    <s v="S2LSW006"/>
    <x v="0"/>
    <n v="3"/>
    <n v="0"/>
    <n v="9"/>
    <n v="9"/>
    <n v="8"/>
    <n v="9"/>
    <n v="9"/>
    <n v="47"/>
    <s v="N"/>
  </r>
  <r>
    <x v="774"/>
    <x v="774"/>
    <s v="CAGCV"/>
    <s v="SHARMA"/>
    <s v="S2LSW006"/>
    <x v="0"/>
    <n v="0"/>
    <n v="0"/>
    <n v="9"/>
    <n v="9"/>
    <n v="9"/>
    <n v="9"/>
    <n v="9"/>
    <n v="45"/>
    <s v="N"/>
  </r>
  <r>
    <x v="775"/>
    <x v="775"/>
    <s v="CAGCV"/>
    <s v="SINHA"/>
    <s v="S2LSW006"/>
    <x v="0"/>
    <n v="0"/>
    <n v="6"/>
    <n v="9"/>
    <n v="9"/>
    <n v="9"/>
    <n v="9"/>
    <n v="9"/>
    <n v="51"/>
    <s v="N"/>
  </r>
  <r>
    <x v="776"/>
    <x v="776"/>
    <s v="CAGCV"/>
    <s v="KOLACHALAM"/>
    <s v="8GC0BJ1X"/>
    <x v="0"/>
    <n v="0"/>
    <n v="0"/>
    <n v="9"/>
    <n v="9"/>
    <n v="9"/>
    <n v="9"/>
    <n v="9"/>
    <n v="45"/>
    <s v="N"/>
  </r>
  <r>
    <x v="776"/>
    <x v="776"/>
    <s v="CAGCV"/>
    <s v="KOLACHALAM"/>
    <s v="S2LSW006"/>
    <x v="0"/>
    <n v="0"/>
    <n v="0"/>
    <n v="9"/>
    <n v="9"/>
    <n v="9"/>
    <n v="9"/>
    <n v="9"/>
    <n v="45"/>
    <s v="N"/>
  </r>
  <r>
    <x v="776"/>
    <x v="776"/>
    <s v="CAGCV"/>
    <s v="KOLACHALAM"/>
    <s v="8GC0BJ1X"/>
    <x v="0"/>
    <n v="0"/>
    <n v="0"/>
    <n v="-9"/>
    <n v="-9"/>
    <n v="-9"/>
    <n v="-9"/>
    <n v="-9"/>
    <n v="-45"/>
    <s v="N"/>
  </r>
  <r>
    <x v="777"/>
    <x v="777"/>
    <s v="CAGCV"/>
    <s v="UDAYA RAO"/>
    <s v="BKLSW006"/>
    <x v="0"/>
    <n v="0"/>
    <n v="0"/>
    <n v="9"/>
    <n v="9"/>
    <n v="9"/>
    <n v="9"/>
    <n v="9"/>
    <n v="45"/>
    <s v="2"/>
  </r>
  <r>
    <x v="778"/>
    <x v="778"/>
    <s v="CAGCV"/>
    <s v="KRISHNA YEKKALA"/>
    <s v="BKLSW006"/>
    <x v="0"/>
    <n v="0"/>
    <n v="0"/>
    <n v="8"/>
    <n v="8"/>
    <n v="8"/>
    <n v="8"/>
    <n v="8"/>
    <n v="40"/>
    <s v="N"/>
  </r>
  <r>
    <x v="779"/>
    <x v="779"/>
    <s v="CAGCV"/>
    <s v="ASHISH PEDGAONKAR"/>
    <s v="BKLSW006"/>
    <x v="0"/>
    <n v="0"/>
    <n v="0"/>
    <n v="8"/>
    <n v="8"/>
    <n v="8"/>
    <n v="0"/>
    <n v="8"/>
    <n v="32"/>
    <s v="2"/>
  </r>
  <r>
    <x v="780"/>
    <x v="780"/>
    <s v="CAGCV"/>
    <s v="KHOT"/>
    <s v="S2LSW006"/>
    <x v="0"/>
    <n v="0"/>
    <n v="0"/>
    <n v="8"/>
    <n v="8"/>
    <n v="8"/>
    <n v="8"/>
    <n v="8"/>
    <n v="40"/>
    <s v="N"/>
  </r>
  <r>
    <x v="781"/>
    <x v="781"/>
    <s v="CAGCV"/>
    <s v="GUIDRY"/>
    <s v="CS3SPDOP"/>
    <x v="0"/>
    <n v="0"/>
    <n v="0"/>
    <n v="0"/>
    <n v="2"/>
    <n v="0"/>
    <n v="0"/>
    <n v="0"/>
    <n v="2"/>
    <s v="N"/>
  </r>
  <r>
    <x v="782"/>
    <x v="782"/>
    <s v="CAGCV"/>
    <s v="BRANDON"/>
    <s v="S2LSW006"/>
    <x v="0"/>
    <n v="0"/>
    <n v="0"/>
    <n v="9"/>
    <n v="9"/>
    <n v="9"/>
    <n v="9"/>
    <n v="9"/>
    <n v="45"/>
    <s v="N"/>
  </r>
  <r>
    <x v="783"/>
    <x v="783"/>
    <s v="CAGCV"/>
    <s v="PAVAN BOMBHORE"/>
    <s v="BKLSW006"/>
    <x v="0"/>
    <n v="0"/>
    <n v="0"/>
    <n v="9"/>
    <n v="9"/>
    <n v="0"/>
    <n v="9"/>
    <n v="9"/>
    <n v="36"/>
    <s v="N"/>
  </r>
  <r>
    <x v="784"/>
    <x v="784"/>
    <s v="CAGCV"/>
    <s v="VENKATESAN RENGARAJAN"/>
    <s v="BKLSW006"/>
    <x v="0"/>
    <n v="0"/>
    <n v="0"/>
    <n v="9"/>
    <n v="9"/>
    <n v="9"/>
    <n v="9"/>
    <n v="9"/>
    <n v="45"/>
    <s v="2"/>
  </r>
  <r>
    <x v="784"/>
    <x v="784"/>
    <s v="CAGCV"/>
    <s v="VENKATESAN RENGARAJAN"/>
    <s v="BKLSW006"/>
    <x v="0"/>
    <n v="0"/>
    <n v="0"/>
    <n v="9"/>
    <n v="9"/>
    <n v="4"/>
    <n v="0"/>
    <n v="0"/>
    <n v="22"/>
    <s v="2"/>
  </r>
  <r>
    <x v="784"/>
    <x v="784"/>
    <s v="CAGCV"/>
    <s v="VENKATESAN RENGARAJAN"/>
    <s v="BKLSW006"/>
    <x v="0"/>
    <n v="0"/>
    <n v="0"/>
    <n v="-9"/>
    <n v="-9"/>
    <n v="-9"/>
    <n v="-9"/>
    <n v="-9"/>
    <n v="-45"/>
    <s v="2"/>
  </r>
  <r>
    <x v="785"/>
    <x v="785"/>
    <s v="CAGCV"/>
    <s v="WILSON"/>
    <s v="S2LSW006"/>
    <x v="0"/>
    <n v="0"/>
    <n v="0"/>
    <n v="9"/>
    <n v="9"/>
    <n v="9"/>
    <n v="8"/>
    <n v="8"/>
    <n v="43"/>
    <s v="N"/>
  </r>
  <r>
    <x v="786"/>
    <x v="786"/>
    <s v="CAGCV"/>
    <s v="BRENNAN"/>
    <s v="S2LSW006"/>
    <x v="0"/>
    <n v="0"/>
    <n v="0"/>
    <n v="8"/>
    <n v="8"/>
    <n v="8"/>
    <n v="8"/>
    <n v="8"/>
    <n v="40"/>
    <s v="N"/>
  </r>
  <r>
    <x v="787"/>
    <x v="787"/>
    <s v="CAGCV"/>
    <s v="VAUK"/>
    <s v="S2LSW006"/>
    <x v="0"/>
    <n v="0"/>
    <n v="0"/>
    <n v="7"/>
    <n v="7"/>
    <n v="7"/>
    <n v="7"/>
    <n v="6"/>
    <n v="34"/>
    <s v="N"/>
  </r>
  <r>
    <x v="788"/>
    <x v="788"/>
    <s v="CAGCV"/>
    <s v="MCCANN"/>
    <s v="S2LSW006"/>
    <x v="0"/>
    <n v="0"/>
    <n v="0"/>
    <n v="8"/>
    <n v="8"/>
    <n v="8"/>
    <n v="8"/>
    <n v="8"/>
    <n v="40"/>
    <s v="N"/>
  </r>
  <r>
    <x v="789"/>
    <x v="789"/>
    <s v="CAGCV"/>
    <s v="GIRALDO"/>
    <s v="S2LSW006"/>
    <x v="0"/>
    <n v="0"/>
    <n v="0"/>
    <n v="8"/>
    <n v="8"/>
    <n v="8"/>
    <n v="8"/>
    <n v="8"/>
    <n v="40"/>
    <s v="N"/>
  </r>
  <r>
    <x v="789"/>
    <x v="789"/>
    <s v="CAGCV"/>
    <s v="GIRALDO"/>
    <s v="S2LSW006"/>
    <x v="0"/>
    <n v="0"/>
    <n v="0"/>
    <n v="8"/>
    <n v="8"/>
    <n v="8"/>
    <n v="8"/>
    <n v="0"/>
    <n v="32"/>
    <s v="N"/>
  </r>
  <r>
    <x v="789"/>
    <x v="789"/>
    <s v="CAGCV"/>
    <s v="GIRALDO"/>
    <s v="S2LSW006"/>
    <x v="0"/>
    <n v="0"/>
    <n v="0"/>
    <n v="-8"/>
    <n v="-8"/>
    <n v="-8"/>
    <n v="-8"/>
    <n v="-8"/>
    <n v="-40"/>
    <s v="N"/>
  </r>
  <r>
    <x v="790"/>
    <x v="790"/>
    <s v="CAGCV"/>
    <s v="FONSECA"/>
    <s v="S2LSW006"/>
    <x v="0"/>
    <n v="0"/>
    <n v="0"/>
    <n v="8"/>
    <n v="8"/>
    <n v="8"/>
    <n v="8"/>
    <n v="8"/>
    <n v="40"/>
    <s v="N"/>
  </r>
  <r>
    <x v="790"/>
    <x v="790"/>
    <s v="CAGCV"/>
    <s v="FONSECA"/>
    <s v="S2LSW006"/>
    <x v="0"/>
    <n v="3"/>
    <n v="1"/>
    <n v="2"/>
    <n v="2"/>
    <n v="0"/>
    <n v="1"/>
    <n v="0"/>
    <n v="9"/>
    <s v="Y"/>
  </r>
  <r>
    <x v="790"/>
    <x v="790"/>
    <s v="CAGCV"/>
    <s v="FONSECA"/>
    <s v="S2LSW006"/>
    <x v="0"/>
    <n v="3"/>
    <n v="1"/>
    <n v="1"/>
    <n v="1"/>
    <n v="0"/>
    <n v="1"/>
    <n v="0"/>
    <n v="7"/>
    <s v="Y"/>
  </r>
  <r>
    <x v="790"/>
    <x v="790"/>
    <s v="CAGCV"/>
    <s v="FONSECA"/>
    <s v="S2LSW006"/>
    <x v="0"/>
    <n v="-3"/>
    <n v="-1"/>
    <n v="-2"/>
    <n v="-2"/>
    <n v="0"/>
    <n v="-1"/>
    <n v="0"/>
    <n v="-9"/>
    <s v="Y"/>
  </r>
  <r>
    <x v="791"/>
    <x v="791"/>
    <s v="CAGCV"/>
    <s v="VOHRA"/>
    <s v="S2LSW006"/>
    <x v="0"/>
    <n v="0"/>
    <n v="0"/>
    <n v="8"/>
    <n v="8"/>
    <n v="8"/>
    <n v="8"/>
    <n v="7"/>
    <n v="39"/>
    <s v="N"/>
  </r>
  <r>
    <x v="791"/>
    <x v="791"/>
    <s v="CAGCV"/>
    <s v="VOHRA"/>
    <s v="S2LSW006"/>
    <x v="0"/>
    <n v="0"/>
    <n v="0"/>
    <n v="0"/>
    <n v="1"/>
    <n v="2"/>
    <n v="1"/>
    <n v="0"/>
    <n v="4"/>
    <s v="Y"/>
  </r>
  <r>
    <x v="792"/>
    <x v="792"/>
    <s v="CAGCV"/>
    <s v="SUNIL BRAHMA"/>
    <s v="BKLSW006"/>
    <x v="0"/>
    <n v="0"/>
    <n v="0"/>
    <n v="9"/>
    <n v="9"/>
    <n v="9"/>
    <n v="9"/>
    <n v="9"/>
    <n v="45"/>
    <s v="2"/>
  </r>
  <r>
    <x v="792"/>
    <x v="792"/>
    <s v="CAGCV"/>
    <s v="SUNIL BRAHMA"/>
    <s v="BKLSW006"/>
    <x v="0"/>
    <n v="0"/>
    <n v="0"/>
    <n v="9"/>
    <n v="9"/>
    <n v="9"/>
    <n v="0"/>
    <n v="9"/>
    <n v="36"/>
    <s v="2"/>
  </r>
  <r>
    <x v="792"/>
    <x v="792"/>
    <s v="CAGCV"/>
    <s v="SUNIL BRAHMA"/>
    <s v="BKLSW006"/>
    <x v="0"/>
    <n v="0"/>
    <n v="0"/>
    <n v="-9"/>
    <n v="-9"/>
    <n v="-9"/>
    <n v="-9"/>
    <n v="-9"/>
    <n v="-45"/>
    <s v="2"/>
  </r>
  <r>
    <x v="793"/>
    <x v="793"/>
    <s v="CAGCV"/>
    <s v="SCHRADEN"/>
    <s v="S2LSW006"/>
    <x v="0"/>
    <n v="0"/>
    <n v="0"/>
    <n v="9"/>
    <n v="8"/>
    <n v="7"/>
    <n v="8"/>
    <n v="8"/>
    <n v="40"/>
    <s v="N"/>
  </r>
  <r>
    <x v="793"/>
    <x v="793"/>
    <s v="CAGCV"/>
    <s v="SCHRADEN"/>
    <s v="S2LSW006"/>
    <x v="0"/>
    <n v="0"/>
    <n v="0"/>
    <n v="0"/>
    <n v="1"/>
    <n v="0"/>
    <n v="1"/>
    <n v="0"/>
    <n v="2"/>
    <s v="Y"/>
  </r>
  <r>
    <x v="794"/>
    <x v="794"/>
    <s v="CAGCV"/>
    <s v="BABET"/>
    <s v="S2LSW006"/>
    <x v="0"/>
    <n v="0"/>
    <n v="0"/>
    <n v="8"/>
    <n v="8"/>
    <n v="8"/>
    <n v="8"/>
    <n v="8"/>
    <n v="40"/>
    <s v="N"/>
  </r>
  <r>
    <x v="794"/>
    <x v="794"/>
    <s v="CAGCV"/>
    <s v="BABET"/>
    <s v="S2LSW006"/>
    <x v="0"/>
    <n v="0.5"/>
    <n v="0.5"/>
    <n v="1"/>
    <n v="1"/>
    <n v="0"/>
    <n v="0"/>
    <n v="0"/>
    <n v="3"/>
    <s v="Y"/>
  </r>
  <r>
    <x v="795"/>
    <x v="795"/>
    <s v="CAGCV"/>
    <s v="ESTEBAN"/>
    <s v="S2LSW006"/>
    <x v="0"/>
    <n v="0"/>
    <n v="0"/>
    <n v="8"/>
    <n v="8"/>
    <n v="8"/>
    <n v="8"/>
    <n v="8"/>
    <n v="40"/>
    <s v="N"/>
  </r>
  <r>
    <x v="796"/>
    <x v="796"/>
    <s v="CAGCV"/>
    <s v="HALL"/>
    <s v="S2LSW006"/>
    <x v="0"/>
    <n v="0"/>
    <n v="0"/>
    <n v="8"/>
    <n v="8"/>
    <n v="8"/>
    <n v="8"/>
    <n v="8"/>
    <n v="40"/>
    <s v="N"/>
  </r>
  <r>
    <x v="797"/>
    <x v="797"/>
    <s v="CAGCV"/>
    <s v="KYATHSANDRA MANOHAR"/>
    <s v="BKLSW006"/>
    <x v="0"/>
    <n v="2"/>
    <n v="0"/>
    <n v="0"/>
    <n v="0"/>
    <n v="0"/>
    <n v="0"/>
    <n v="0"/>
    <n v="2"/>
    <s v="N"/>
  </r>
  <r>
    <x v="797"/>
    <x v="797"/>
    <s v="CAGCV"/>
    <s v="KYATHSANDRA MANOHAR"/>
    <s v="BKLSW006"/>
    <x v="0"/>
    <n v="0"/>
    <n v="0"/>
    <n v="9"/>
    <n v="9"/>
    <n v="9"/>
    <n v="9"/>
    <n v="9"/>
    <n v="45"/>
    <s v="2"/>
  </r>
  <r>
    <x v="798"/>
    <x v="798"/>
    <s v="CAGCV"/>
    <s v="LUU"/>
    <s v="S2LSW006"/>
    <x v="0"/>
    <n v="0"/>
    <n v="0"/>
    <n v="8"/>
    <n v="8"/>
    <n v="8"/>
    <n v="8"/>
    <n v="8"/>
    <n v="40"/>
    <s v="N"/>
  </r>
  <r>
    <x v="799"/>
    <x v="799"/>
    <s v="CAGCV"/>
    <s v="VIJAYA MAAN"/>
    <s v="BKLSW006"/>
    <x v="0"/>
    <n v="0"/>
    <n v="0"/>
    <n v="8"/>
    <n v="8"/>
    <n v="9"/>
    <n v="9"/>
    <n v="8"/>
    <n v="42"/>
    <s v="N"/>
  </r>
  <r>
    <x v="800"/>
    <x v="800"/>
    <s v="CAGCV"/>
    <s v="SAMEER KESKAR"/>
    <s v="BKLSW006"/>
    <x v="0"/>
    <n v="0"/>
    <n v="0"/>
    <n v="8"/>
    <n v="8"/>
    <n v="8"/>
    <n v="8"/>
    <n v="8"/>
    <n v="40"/>
    <s v="N"/>
  </r>
  <r>
    <x v="801"/>
    <x v="801"/>
    <s v="CAGCV"/>
    <s v="WESTERFIELD"/>
    <s v="S2LSW006"/>
    <x v="0"/>
    <n v="0"/>
    <n v="0"/>
    <n v="4"/>
    <n v="4"/>
    <n v="2"/>
    <n v="0"/>
    <n v="0"/>
    <n v="10"/>
    <s v="N"/>
  </r>
  <r>
    <x v="801"/>
    <x v="801"/>
    <s v="CAGCV"/>
    <s v="WESTERFIELD"/>
    <s v="S2LSW006"/>
    <x v="0"/>
    <n v="0"/>
    <n v="0"/>
    <n v="0"/>
    <n v="0"/>
    <n v="0"/>
    <n v="1"/>
    <n v="0"/>
    <n v="1"/>
    <s v="Y"/>
  </r>
  <r>
    <x v="802"/>
    <x v="802"/>
    <s v="CAGCV"/>
    <s v="O'KEEFE"/>
    <s v="S2LSW006"/>
    <x v="0"/>
    <n v="0"/>
    <n v="0"/>
    <n v="8"/>
    <n v="8"/>
    <n v="8"/>
    <n v="8"/>
    <n v="8"/>
    <n v="40"/>
    <s v="N"/>
  </r>
  <r>
    <x v="802"/>
    <x v="802"/>
    <s v="CAGCV"/>
    <s v="O'KEEFE"/>
    <s v="S2LSW006"/>
    <x v="0"/>
    <n v="0"/>
    <n v="0"/>
    <n v="1"/>
    <n v="2"/>
    <n v="0"/>
    <n v="1"/>
    <n v="1"/>
    <n v="5"/>
    <s v="Y"/>
  </r>
  <r>
    <x v="803"/>
    <x v="803"/>
    <s v="CAGCV"/>
    <s v="ALAM"/>
    <s v="S2LSW006"/>
    <x v="0"/>
    <n v="0"/>
    <n v="0"/>
    <n v="9"/>
    <n v="8"/>
    <n v="9"/>
    <n v="8"/>
    <n v="8"/>
    <n v="42"/>
    <s v="N"/>
  </r>
  <r>
    <x v="804"/>
    <x v="804"/>
    <s v="CAGCV"/>
    <s v="MARYE"/>
    <s v="S2LSW006"/>
    <x v="0"/>
    <n v="0"/>
    <n v="0"/>
    <n v="9"/>
    <n v="9"/>
    <n v="9"/>
    <n v="8"/>
    <n v="8"/>
    <n v="43"/>
    <s v="N"/>
  </r>
  <r>
    <x v="805"/>
    <x v="805"/>
    <s v="CAGCV"/>
    <s v="MILLIKEN"/>
    <s v="S2LSW006"/>
    <x v="0"/>
    <n v="0"/>
    <n v="0"/>
    <n v="8"/>
    <n v="8"/>
    <n v="8"/>
    <n v="8"/>
    <n v="8"/>
    <n v="40"/>
    <s v="N"/>
  </r>
  <r>
    <x v="806"/>
    <x v="806"/>
    <s v="CAGCV"/>
    <s v="MCNIFF"/>
    <s v="S2LSW006"/>
    <x v="0"/>
    <n v="0"/>
    <n v="0"/>
    <n v="8"/>
    <n v="8"/>
    <n v="8"/>
    <n v="8"/>
    <n v="8"/>
    <n v="40"/>
    <s v="N"/>
  </r>
  <r>
    <x v="807"/>
    <x v="807"/>
    <s v="CAGCV"/>
    <s v="MADHUKAR DEVRAJ"/>
    <s v="BKLSW006"/>
    <x v="0"/>
    <n v="0"/>
    <n v="0"/>
    <n v="8"/>
    <n v="8"/>
    <n v="8"/>
    <n v="8"/>
    <n v="8"/>
    <n v="40"/>
    <s v="2"/>
  </r>
  <r>
    <x v="807"/>
    <x v="807"/>
    <s v="CAGCV"/>
    <s v="MADHUKAR DEVRAJ"/>
    <s v="BKLSW006"/>
    <x v="0"/>
    <n v="0"/>
    <n v="0"/>
    <n v="0"/>
    <n v="0"/>
    <n v="0"/>
    <n v="2"/>
    <n v="2"/>
    <n v="4"/>
    <s v="2"/>
  </r>
  <r>
    <x v="807"/>
    <x v="807"/>
    <s v="CAGCV"/>
    <s v="MADHUKAR DEVRAJ"/>
    <s v="BKLSW006"/>
    <x v="0"/>
    <n v="0"/>
    <n v="0"/>
    <n v="2"/>
    <n v="2"/>
    <n v="0"/>
    <n v="0"/>
    <n v="0"/>
    <n v="4"/>
    <s v="2"/>
  </r>
  <r>
    <x v="808"/>
    <x v="808"/>
    <s v="CAGCV"/>
    <s v="MANA BHANJAN GADUA"/>
    <s v="BKLSW006"/>
    <x v="0"/>
    <n v="3"/>
    <n v="3"/>
    <n v="8"/>
    <n v="8"/>
    <n v="9"/>
    <n v="8"/>
    <n v="9"/>
    <n v="48"/>
    <s v="N"/>
  </r>
  <r>
    <x v="809"/>
    <x v="809"/>
    <s v="CAGCV"/>
    <s v="NAVEEN -"/>
    <s v="BKLSW006"/>
    <x v="0"/>
    <n v="0"/>
    <n v="0"/>
    <n v="0"/>
    <n v="0"/>
    <n v="8"/>
    <n v="0"/>
    <n v="8"/>
    <n v="16"/>
    <s v="3"/>
  </r>
  <r>
    <x v="809"/>
    <x v="809"/>
    <s v="CAGCV"/>
    <s v="NAVEEN -"/>
    <s v="BKLSW006"/>
    <x v="0"/>
    <n v="0"/>
    <n v="0"/>
    <n v="8"/>
    <n v="8"/>
    <n v="0"/>
    <n v="8"/>
    <n v="0"/>
    <n v="24"/>
    <s v="1"/>
  </r>
  <r>
    <x v="810"/>
    <x v="810"/>
    <s v="CAGCV"/>
    <s v="ABHISHEK SINHA"/>
    <s v="BKLSW006"/>
    <x v="0"/>
    <n v="0"/>
    <n v="0"/>
    <n v="8"/>
    <n v="8"/>
    <n v="8"/>
    <n v="8"/>
    <n v="8"/>
    <n v="40"/>
    <s v="N"/>
  </r>
  <r>
    <x v="811"/>
    <x v="811"/>
    <s v="CAGCV"/>
    <s v="RITIKA KUMARI"/>
    <s v="BKLSW006"/>
    <x v="0"/>
    <n v="9"/>
    <n v="9"/>
    <n v="0"/>
    <n v="0"/>
    <n v="9"/>
    <n v="9"/>
    <n v="9"/>
    <n v="45"/>
    <s v="3"/>
  </r>
  <r>
    <x v="812"/>
    <x v="812"/>
    <s v="CAGCV"/>
    <s v="POTHURAJU SUNIL"/>
    <s v="BKLSW006"/>
    <x v="0"/>
    <n v="0"/>
    <n v="0"/>
    <n v="8"/>
    <n v="8"/>
    <n v="8"/>
    <n v="8"/>
    <n v="8"/>
    <n v="40"/>
    <s v="N"/>
  </r>
  <r>
    <x v="813"/>
    <x v="813"/>
    <s v="CAGCV"/>
    <s v="GOLLURI SANDEEP KUMAR"/>
    <s v="BKLSW006"/>
    <x v="0"/>
    <n v="0"/>
    <n v="0"/>
    <n v="8"/>
    <n v="8"/>
    <n v="8"/>
    <n v="8"/>
    <n v="8"/>
    <n v="40"/>
    <s v="N"/>
  </r>
  <r>
    <x v="814"/>
    <x v="814"/>
    <s v="CAGCV"/>
    <s v="RAHUL GAWADE"/>
    <s v="BKLSW006"/>
    <x v="0"/>
    <n v="0"/>
    <n v="0"/>
    <n v="8"/>
    <n v="0"/>
    <n v="0"/>
    <n v="8"/>
    <n v="0"/>
    <n v="16"/>
    <s v="N"/>
  </r>
  <r>
    <x v="814"/>
    <x v="814"/>
    <s v="CAGCV"/>
    <s v="RAHUL GAWADE"/>
    <s v="BKLSW006"/>
    <x v="0"/>
    <n v="0"/>
    <n v="0"/>
    <n v="0"/>
    <n v="8"/>
    <n v="8"/>
    <n v="0"/>
    <n v="8"/>
    <n v="24"/>
    <s v="1"/>
  </r>
  <r>
    <x v="815"/>
    <x v="815"/>
    <s v="CAGCV"/>
    <s v="MALLIKARJUN TELI"/>
    <s v="BKLSW006"/>
    <x v="0"/>
    <n v="0"/>
    <n v="0"/>
    <n v="9"/>
    <n v="9"/>
    <n v="9"/>
    <n v="9"/>
    <n v="9"/>
    <n v="45"/>
    <s v="2"/>
  </r>
  <r>
    <x v="816"/>
    <x v="816"/>
    <s v="CAGCV"/>
    <s v="ABHISHEK PRAKASH"/>
    <s v="BKLSW006"/>
    <x v="0"/>
    <n v="0"/>
    <n v="0"/>
    <n v="9"/>
    <n v="9"/>
    <n v="9"/>
    <n v="9"/>
    <n v="9"/>
    <n v="45"/>
    <s v="3"/>
  </r>
  <r>
    <x v="816"/>
    <x v="816"/>
    <s v="CAGCV"/>
    <s v="ABHISHEK PRAKASH"/>
    <s v="BKLSW006"/>
    <x v="0"/>
    <n v="0"/>
    <n v="0"/>
    <n v="10"/>
    <n v="10"/>
    <n v="10"/>
    <n v="10"/>
    <n v="10"/>
    <n v="50"/>
    <s v="3"/>
  </r>
  <r>
    <x v="816"/>
    <x v="816"/>
    <s v="CAGCV"/>
    <s v="ABHISHEK PRAKASH"/>
    <s v="BKLSW006"/>
    <x v="0"/>
    <n v="0"/>
    <n v="0"/>
    <n v="-9"/>
    <n v="-9"/>
    <n v="-9"/>
    <n v="-9"/>
    <n v="-9"/>
    <n v="-45"/>
    <s v="3"/>
  </r>
  <r>
    <x v="817"/>
    <x v="817"/>
    <s v="CAGCV"/>
    <s v="KAILAS MHASE"/>
    <s v="BKLSW006"/>
    <x v="0"/>
    <n v="0"/>
    <n v="0"/>
    <n v="8"/>
    <n v="8"/>
    <n v="8"/>
    <n v="8"/>
    <n v="8"/>
    <n v="40"/>
    <s v="2"/>
  </r>
  <r>
    <x v="818"/>
    <x v="818"/>
    <s v="CAGCV"/>
    <s v="ABHINANDAN ASHOK PATIL"/>
    <s v="BKLSW006"/>
    <x v="0"/>
    <n v="0"/>
    <n v="0"/>
    <n v="8"/>
    <n v="8"/>
    <n v="8"/>
    <n v="8"/>
    <n v="8"/>
    <n v="40"/>
    <s v="2"/>
  </r>
  <r>
    <x v="819"/>
    <x v="819"/>
    <s v="CAGCV"/>
    <s v="RAMA RAVITEJA REDDY D"/>
    <s v="BKLSW006"/>
    <x v="0"/>
    <n v="0"/>
    <n v="0"/>
    <n v="9"/>
    <n v="9"/>
    <n v="9"/>
    <n v="9"/>
    <n v="9"/>
    <n v="45"/>
    <s v="2"/>
  </r>
  <r>
    <x v="820"/>
    <x v="820"/>
    <s v="CAGCV"/>
    <s v="PAVAN KUMAR POOLA"/>
    <s v="BKLSW006"/>
    <x v="0"/>
    <n v="0"/>
    <n v="0"/>
    <n v="8"/>
    <n v="8"/>
    <n v="8"/>
    <n v="8"/>
    <n v="8"/>
    <n v="40"/>
    <s v="2"/>
  </r>
  <r>
    <x v="821"/>
    <x v="821"/>
    <s v="CAGCV"/>
    <s v="SANDEEP REDDY"/>
    <s v="BKLSW006"/>
    <x v="0"/>
    <n v="0"/>
    <n v="0"/>
    <n v="9"/>
    <n v="9"/>
    <n v="9"/>
    <n v="9"/>
    <n v="9"/>
    <n v="45"/>
    <s v="3"/>
  </r>
  <r>
    <x v="822"/>
    <x v="822"/>
    <s v="CAGCV"/>
    <s v="SRINIVASARAO REGULA"/>
    <s v="BKLSW006"/>
    <x v="0"/>
    <n v="0"/>
    <n v="0"/>
    <n v="9"/>
    <n v="9"/>
    <n v="9"/>
    <n v="9"/>
    <n v="9"/>
    <n v="45"/>
    <s v="N"/>
  </r>
  <r>
    <x v="823"/>
    <x v="823"/>
    <s v="CAGCV"/>
    <s v="SUMAN CHIGULURI"/>
    <s v="BKLSW006"/>
    <x v="0"/>
    <n v="0"/>
    <n v="0"/>
    <n v="9"/>
    <n v="9"/>
    <n v="9"/>
    <n v="9"/>
    <n v="9"/>
    <n v="45"/>
    <s v="N"/>
  </r>
  <r>
    <x v="824"/>
    <x v="824"/>
    <s v="CAGCV"/>
    <s v="MURALI KRISHNA REDDY BAPA"/>
    <s v="BKLSW006"/>
    <x v="0"/>
    <n v="8"/>
    <n v="8"/>
    <n v="0"/>
    <n v="0"/>
    <n v="0"/>
    <n v="8"/>
    <n v="8"/>
    <n v="32"/>
    <s v="N"/>
  </r>
  <r>
    <x v="825"/>
    <x v="825"/>
    <s v="CAGCV"/>
    <s v="SANTOSH KUMAR DASH"/>
    <s v="BKLSW006"/>
    <x v="0"/>
    <n v="0"/>
    <n v="0"/>
    <n v="9"/>
    <n v="9"/>
    <n v="9"/>
    <n v="9"/>
    <n v="9"/>
    <n v="45"/>
    <s v="3"/>
  </r>
  <r>
    <x v="826"/>
    <x v="826"/>
    <s v="CAGCV"/>
    <s v="DEEPIKA VANTERU"/>
    <s v="BKLSW006"/>
    <x v="0"/>
    <n v="0"/>
    <n v="0"/>
    <n v="8"/>
    <n v="8"/>
    <n v="8"/>
    <n v="8"/>
    <n v="8"/>
    <n v="40"/>
    <s v="N"/>
  </r>
  <r>
    <x v="827"/>
    <x v="827"/>
    <s v="CAGCV"/>
    <s v="GANGAIAH KETHU"/>
    <s v="BKLSW006"/>
    <x v="0"/>
    <n v="9"/>
    <n v="9"/>
    <n v="9"/>
    <n v="0"/>
    <n v="0"/>
    <n v="0"/>
    <n v="0"/>
    <n v="27"/>
    <s v="3"/>
  </r>
  <r>
    <x v="827"/>
    <x v="827"/>
    <s v="CAGCV"/>
    <s v="GANGAIAH KETHU"/>
    <s v="BKLSW006"/>
    <x v="0"/>
    <n v="0"/>
    <n v="0"/>
    <n v="0"/>
    <n v="9"/>
    <n v="9"/>
    <n v="0"/>
    <n v="0"/>
    <n v="18"/>
    <s v="N"/>
  </r>
  <r>
    <x v="828"/>
    <x v="828"/>
    <s v="CAGCV"/>
    <s v="DEBASHISH ROUT"/>
    <s v="BKLSW006"/>
    <x v="0"/>
    <n v="9"/>
    <n v="9"/>
    <n v="9"/>
    <n v="9"/>
    <n v="9"/>
    <n v="9"/>
    <n v="0"/>
    <n v="54"/>
    <s v="2"/>
  </r>
  <r>
    <x v="829"/>
    <x v="829"/>
    <s v="CAGCV"/>
    <s v="MANIKYA GUNUKURI"/>
    <s v="BKLSW006"/>
    <x v="0"/>
    <n v="0"/>
    <n v="0"/>
    <n v="8"/>
    <n v="8"/>
    <n v="8"/>
    <n v="0"/>
    <n v="0"/>
    <n v="24"/>
    <s v="2"/>
  </r>
  <r>
    <x v="830"/>
    <x v="830"/>
    <s v="CAGCV"/>
    <s v="VAMSI KRISHNA A"/>
    <s v="BKLSW006"/>
    <x v="0"/>
    <n v="0"/>
    <n v="0"/>
    <n v="8"/>
    <n v="8"/>
    <n v="8"/>
    <n v="8"/>
    <n v="8"/>
    <n v="40"/>
    <s v="N"/>
  </r>
  <r>
    <x v="831"/>
    <x v="831"/>
    <s v="CAGCV"/>
    <s v="RANJAN KUMAR"/>
    <s v="BKLSW006"/>
    <x v="0"/>
    <n v="0"/>
    <n v="0"/>
    <n v="8"/>
    <n v="8"/>
    <n v="0"/>
    <n v="8"/>
    <n v="8"/>
    <n v="32"/>
    <s v="2"/>
  </r>
  <r>
    <x v="832"/>
    <x v="832"/>
    <s v="CAGCV"/>
    <s v="SANGEETHA B MENON"/>
    <s v="BKLSW006"/>
    <x v="0"/>
    <n v="0"/>
    <n v="0"/>
    <n v="8"/>
    <n v="8"/>
    <n v="8"/>
    <n v="8"/>
    <n v="8"/>
    <n v="40"/>
    <s v="2"/>
  </r>
  <r>
    <x v="833"/>
    <x v="833"/>
    <s v="CAGCV"/>
    <s v="ARCHANA MISHRA"/>
    <s v="BKLSW006"/>
    <x v="0"/>
    <n v="0"/>
    <n v="0"/>
    <n v="9"/>
    <n v="9"/>
    <n v="9"/>
    <n v="9"/>
    <n v="8"/>
    <n v="44"/>
    <s v="2"/>
  </r>
  <r>
    <x v="834"/>
    <x v="834"/>
    <s v="CAGCV"/>
    <s v="RAHUL KUMAR"/>
    <s v="BKLSW006"/>
    <x v="0"/>
    <n v="0"/>
    <n v="0"/>
    <n v="8"/>
    <n v="8"/>
    <n v="8"/>
    <n v="8"/>
    <n v="8"/>
    <n v="40"/>
    <s v="N"/>
  </r>
  <r>
    <x v="835"/>
    <x v="835"/>
    <s v="CAGCV"/>
    <s v="SHILPA GULANNANAVAR"/>
    <s v="BKLSW006"/>
    <x v="0"/>
    <n v="0"/>
    <n v="0"/>
    <n v="8"/>
    <n v="8"/>
    <n v="8"/>
    <n v="8"/>
    <n v="8"/>
    <n v="40"/>
    <s v="2"/>
  </r>
  <r>
    <x v="835"/>
    <x v="835"/>
    <s v="CAGCV"/>
    <s v="SHILPA GULANNANAVAR"/>
    <s v="BKLSW006"/>
    <x v="0"/>
    <n v="0"/>
    <n v="0"/>
    <n v="8"/>
    <n v="0"/>
    <n v="8"/>
    <n v="8"/>
    <n v="0"/>
    <n v="24"/>
    <s v="2"/>
  </r>
  <r>
    <x v="835"/>
    <x v="835"/>
    <s v="CAGCV"/>
    <s v="SHILPA GULANNANAVAR"/>
    <s v="BKLSW006"/>
    <x v="0"/>
    <n v="0"/>
    <n v="0"/>
    <n v="0"/>
    <n v="8"/>
    <n v="0"/>
    <n v="0"/>
    <n v="8"/>
    <n v="16"/>
    <s v="3"/>
  </r>
  <r>
    <x v="835"/>
    <x v="835"/>
    <s v="CAGCV"/>
    <s v="SHILPA GULANNANAVAR"/>
    <s v="BKLSW006"/>
    <x v="0"/>
    <n v="0"/>
    <n v="0"/>
    <n v="-8"/>
    <n v="-8"/>
    <n v="-8"/>
    <n v="-8"/>
    <n v="-8"/>
    <n v="-40"/>
    <s v="2"/>
  </r>
  <r>
    <x v="836"/>
    <x v="836"/>
    <s v="CAGCV"/>
    <s v="JYOTI PRAKASH NANDA"/>
    <s v="BKLSW006"/>
    <x v="0"/>
    <n v="0"/>
    <n v="0"/>
    <n v="0"/>
    <n v="9"/>
    <n v="0"/>
    <n v="9"/>
    <n v="9"/>
    <n v="27"/>
    <s v="2"/>
  </r>
  <r>
    <x v="836"/>
    <x v="836"/>
    <s v="CAGCV"/>
    <s v="JYOTI PRAKASH NANDA"/>
    <s v="BKLSW006"/>
    <x v="0"/>
    <n v="0"/>
    <n v="0"/>
    <n v="9"/>
    <n v="0"/>
    <n v="9"/>
    <n v="0"/>
    <n v="0"/>
    <n v="18"/>
    <s v="3"/>
  </r>
  <r>
    <x v="837"/>
    <x v="837"/>
    <s v="CAGCV"/>
    <s v="RAGHAVENDRA SIDDAPPA"/>
    <s v="BKLSW006"/>
    <x v="0"/>
    <n v="0"/>
    <n v="0"/>
    <n v="8"/>
    <n v="8"/>
    <n v="8"/>
    <n v="8"/>
    <n v="8"/>
    <n v="40"/>
    <s v="2"/>
  </r>
  <r>
    <x v="838"/>
    <x v="838"/>
    <s v="CAGCV"/>
    <s v="VIDYASHRI NAVI"/>
    <s v="BKLSW006"/>
    <x v="0"/>
    <n v="0"/>
    <n v="0"/>
    <n v="8"/>
    <n v="8"/>
    <n v="8"/>
    <n v="8"/>
    <n v="8"/>
    <n v="40"/>
    <s v="2"/>
  </r>
  <r>
    <x v="839"/>
    <x v="839"/>
    <s v="CAGCV"/>
    <s v="MOULALI SHAIK"/>
    <s v="BKLSW006"/>
    <x v="0"/>
    <n v="0"/>
    <n v="0"/>
    <n v="0"/>
    <n v="8"/>
    <n v="0"/>
    <n v="0"/>
    <n v="0"/>
    <n v="8"/>
    <s v="N"/>
  </r>
  <r>
    <x v="839"/>
    <x v="839"/>
    <s v="CAGCV"/>
    <s v="MOULALI SHAIK"/>
    <s v="BKLSW006"/>
    <x v="0"/>
    <n v="0"/>
    <n v="0"/>
    <n v="8"/>
    <n v="0"/>
    <n v="8"/>
    <n v="8"/>
    <n v="8"/>
    <n v="32"/>
    <s v="1"/>
  </r>
  <r>
    <x v="839"/>
    <x v="839"/>
    <s v="CAGCV"/>
    <s v="MOULALI SHAIK"/>
    <s v="BKLSW006"/>
    <x v="0"/>
    <n v="0"/>
    <n v="0"/>
    <n v="0"/>
    <n v="8"/>
    <n v="0"/>
    <n v="0"/>
    <n v="8"/>
    <n v="16"/>
    <s v="N"/>
  </r>
  <r>
    <x v="839"/>
    <x v="839"/>
    <s v="CAGCV"/>
    <s v="MOULALI SHAIK"/>
    <s v="BKLSW006"/>
    <x v="0"/>
    <n v="0"/>
    <n v="0"/>
    <n v="8"/>
    <n v="0"/>
    <n v="8"/>
    <n v="8"/>
    <n v="0"/>
    <n v="24"/>
    <s v="1"/>
  </r>
  <r>
    <x v="839"/>
    <x v="839"/>
    <s v="CAGCV"/>
    <s v="MOULALI SHAIK"/>
    <s v="BKLSW006"/>
    <x v="0"/>
    <n v="0"/>
    <n v="0"/>
    <n v="0"/>
    <n v="-8"/>
    <n v="0"/>
    <n v="0"/>
    <n v="0"/>
    <n v="-8"/>
    <s v="N"/>
  </r>
  <r>
    <x v="839"/>
    <x v="839"/>
    <s v="CAGCV"/>
    <s v="MOULALI SHAIK"/>
    <s v="BKLSW006"/>
    <x v="0"/>
    <n v="0"/>
    <n v="0"/>
    <n v="-8"/>
    <n v="0"/>
    <n v="-8"/>
    <n v="-8"/>
    <n v="-8"/>
    <n v="-32"/>
    <s v="1"/>
  </r>
  <r>
    <x v="840"/>
    <x v="840"/>
    <s v="CAGCV"/>
    <s v="SUDHEER YARRA"/>
    <s v="BKLSW006"/>
    <x v="0"/>
    <n v="0"/>
    <n v="0"/>
    <n v="8"/>
    <n v="8"/>
    <n v="8"/>
    <n v="8"/>
    <n v="8"/>
    <n v="40"/>
    <s v="N"/>
  </r>
  <r>
    <x v="841"/>
    <x v="841"/>
    <s v="CAGCV"/>
    <s v="SHEETAL VIJAYAKUMAR"/>
    <s v="BKLSW006"/>
    <x v="0"/>
    <n v="0"/>
    <n v="0"/>
    <n v="8"/>
    <n v="8"/>
    <n v="8"/>
    <n v="8"/>
    <n v="8"/>
    <n v="40"/>
    <s v="N"/>
  </r>
  <r>
    <x v="842"/>
    <x v="842"/>
    <s v="CAGCV"/>
    <s v="SHOBHA N E"/>
    <s v="BKLSW006"/>
    <x v="0"/>
    <n v="0"/>
    <n v="0"/>
    <n v="8"/>
    <n v="8"/>
    <n v="8"/>
    <n v="8"/>
    <n v="8"/>
    <n v="40"/>
    <s v="1"/>
  </r>
  <r>
    <x v="843"/>
    <x v="843"/>
    <s v="CAGCV"/>
    <s v="AMULYA RAVILLA"/>
    <s v="BKLSW006"/>
    <x v="0"/>
    <n v="0"/>
    <n v="0"/>
    <n v="8"/>
    <n v="8"/>
    <n v="8"/>
    <n v="8"/>
    <n v="8"/>
    <n v="40"/>
    <s v="N"/>
  </r>
  <r>
    <x v="844"/>
    <x v="844"/>
    <s v="CAGCV"/>
    <s v="CHETHAN KUMAR G S"/>
    <s v="BKLSW006"/>
    <x v="0"/>
    <n v="0"/>
    <n v="0"/>
    <n v="8"/>
    <n v="8"/>
    <n v="8"/>
    <n v="8"/>
    <n v="8"/>
    <n v="40"/>
    <s v="2"/>
  </r>
  <r>
    <x v="845"/>
    <x v="845"/>
    <s v="CAGCV"/>
    <s v="SREEKANTH GOLLA"/>
    <s v="BKLSW006"/>
    <x v="0"/>
    <n v="0"/>
    <n v="0"/>
    <n v="8"/>
    <n v="8"/>
    <n v="8"/>
    <n v="8"/>
    <n v="8"/>
    <n v="40"/>
    <s v="2"/>
  </r>
  <r>
    <x v="846"/>
    <x v="846"/>
    <s v="CAGCV"/>
    <s v="TAPAS KUMAR PRADHAN"/>
    <s v="BKLSW006"/>
    <x v="0"/>
    <n v="0"/>
    <n v="0"/>
    <n v="9"/>
    <n v="9"/>
    <n v="9"/>
    <n v="9"/>
    <n v="9"/>
    <n v="45"/>
    <s v="2"/>
  </r>
  <r>
    <x v="847"/>
    <x v="847"/>
    <s v="CAGCV"/>
    <s v="UMAMAHESHWARA RAO B"/>
    <s v="BKLSW006"/>
    <x v="0"/>
    <n v="0"/>
    <n v="0"/>
    <n v="0"/>
    <n v="8"/>
    <n v="8"/>
    <n v="0"/>
    <n v="8"/>
    <n v="24"/>
    <s v="1"/>
  </r>
  <r>
    <x v="847"/>
    <x v="847"/>
    <s v="CAGCV"/>
    <s v="UMAMAHESHWARA RAO B"/>
    <s v="BKLSW006"/>
    <x v="0"/>
    <n v="0"/>
    <n v="0"/>
    <n v="8"/>
    <n v="0"/>
    <n v="0"/>
    <n v="0"/>
    <n v="0"/>
    <n v="8"/>
    <s v="N"/>
  </r>
  <r>
    <x v="847"/>
    <x v="847"/>
    <s v="CAGCV"/>
    <s v="UMAMAHESHWARA RAO B"/>
    <s v="BKLSW006"/>
    <x v="0"/>
    <n v="0"/>
    <n v="0"/>
    <n v="8"/>
    <n v="0"/>
    <n v="0"/>
    <n v="8"/>
    <n v="0"/>
    <n v="16"/>
    <s v="N"/>
  </r>
  <r>
    <x v="847"/>
    <x v="847"/>
    <s v="CAGCV"/>
    <s v="UMAMAHESHWARA RAO B"/>
    <s v="BKLSW006"/>
    <x v="0"/>
    <n v="0"/>
    <n v="0"/>
    <n v="-8"/>
    <n v="0"/>
    <n v="0"/>
    <n v="0"/>
    <n v="0"/>
    <n v="-8"/>
    <s v="N"/>
  </r>
  <r>
    <x v="848"/>
    <x v="848"/>
    <s v="CAGCV"/>
    <s v="JAYANT SACHDEVA"/>
    <s v="BKLSW006"/>
    <x v="0"/>
    <n v="0"/>
    <n v="0"/>
    <n v="8"/>
    <n v="8"/>
    <n v="8"/>
    <n v="8"/>
    <n v="8"/>
    <n v="40"/>
    <s v="2"/>
  </r>
  <r>
    <x v="849"/>
    <x v="849"/>
    <s v="CAGCV"/>
    <s v="MADHU TACHURI"/>
    <s v="BKCOGAST"/>
    <x v="0"/>
    <n v="10"/>
    <n v="0"/>
    <n v="0"/>
    <n v="5"/>
    <n v="11"/>
    <n v="10"/>
    <n v="10"/>
    <n v="46"/>
    <s v="2"/>
  </r>
  <r>
    <x v="849"/>
    <x v="849"/>
    <s v="CAGCV"/>
    <s v="MADHU TACHURI"/>
    <s v="BKCOGAST"/>
    <x v="0"/>
    <n v="0"/>
    <n v="0"/>
    <n v="2"/>
    <n v="0"/>
    <n v="0"/>
    <n v="0"/>
    <n v="0"/>
    <n v="2"/>
    <s v="N"/>
  </r>
  <r>
    <x v="850"/>
    <x v="850"/>
    <s v="CAGCV"/>
    <s v="SURESH KUNCHALA"/>
    <s v="BKLSW006"/>
    <x v="0"/>
    <n v="0"/>
    <n v="0"/>
    <n v="8"/>
    <n v="8"/>
    <n v="8"/>
    <n v="8"/>
    <n v="8"/>
    <n v="40"/>
    <s v="1"/>
  </r>
  <r>
    <x v="851"/>
    <x v="851"/>
    <s v="CAGCV"/>
    <s v="PRIYAVRAT KAUSHIK"/>
    <s v="BKLSW006"/>
    <x v="0"/>
    <n v="0"/>
    <n v="0"/>
    <n v="8"/>
    <n v="8"/>
    <n v="8"/>
    <n v="8"/>
    <n v="8"/>
    <n v="40"/>
    <s v="N"/>
  </r>
  <r>
    <x v="852"/>
    <x v="852"/>
    <s v="CAGCV"/>
    <s v="BASAVESHWAR GHALEPPA BALT"/>
    <s v="BKLSW006"/>
    <x v="0"/>
    <n v="0"/>
    <n v="0"/>
    <n v="9"/>
    <n v="9"/>
    <n v="9"/>
    <n v="9"/>
    <n v="9"/>
    <n v="45"/>
    <s v="2"/>
  </r>
  <r>
    <x v="853"/>
    <x v="853"/>
    <s v="CAGCV"/>
    <s v="CHANDRA REDDY AMIREDDY"/>
    <s v="BKLSW006"/>
    <x v="0"/>
    <n v="2"/>
    <n v="4"/>
    <n v="9"/>
    <n v="9"/>
    <n v="9"/>
    <n v="9"/>
    <n v="9"/>
    <n v="51"/>
    <s v="1"/>
  </r>
  <r>
    <x v="854"/>
    <x v="854"/>
    <s v="CAGCV"/>
    <s v="SREERAMYA PUNATI"/>
    <s v="BKLSW006"/>
    <x v="0"/>
    <n v="0"/>
    <n v="0"/>
    <n v="8"/>
    <n v="8"/>
    <n v="8"/>
    <n v="8"/>
    <n v="8"/>
    <n v="40"/>
    <s v="N"/>
  </r>
  <r>
    <x v="854"/>
    <x v="854"/>
    <s v="CAGCV"/>
    <s v="SREERAMYA PUNATI"/>
    <s v="BKLSW006"/>
    <x v="0"/>
    <n v="0"/>
    <n v="0"/>
    <n v="8"/>
    <n v="8"/>
    <n v="8"/>
    <n v="0"/>
    <n v="0"/>
    <n v="24"/>
    <s v="N"/>
  </r>
  <r>
    <x v="854"/>
    <x v="854"/>
    <s v="CAGCV"/>
    <s v="SREERAMYA PUNATI"/>
    <s v="BKLSW006"/>
    <x v="0"/>
    <n v="0"/>
    <n v="0"/>
    <n v="-8"/>
    <n v="-8"/>
    <n v="-8"/>
    <n v="-8"/>
    <n v="-8"/>
    <n v="-40"/>
    <s v="N"/>
  </r>
  <r>
    <x v="855"/>
    <x v="855"/>
    <s v="CAGCV"/>
    <s v="GOWTHAMI BALAGA"/>
    <s v="BKLSW006"/>
    <x v="0"/>
    <n v="0"/>
    <n v="0"/>
    <n v="8"/>
    <n v="8"/>
    <n v="8"/>
    <n v="8"/>
    <n v="8"/>
    <n v="40"/>
    <s v="N"/>
  </r>
  <r>
    <x v="856"/>
    <x v="856"/>
    <s v="CAGCV"/>
    <s v="SANTANU JANA"/>
    <s v="BKLSW006"/>
    <x v="0"/>
    <n v="0"/>
    <n v="0"/>
    <n v="8"/>
    <n v="8"/>
    <n v="8"/>
    <n v="8"/>
    <n v="8"/>
    <n v="40"/>
    <s v="N"/>
  </r>
  <r>
    <x v="857"/>
    <x v="857"/>
    <s v="CAGCV"/>
    <s v="SIVA RAMA KRISHNA PINNIBO"/>
    <s v="BKCOGAST"/>
    <x v="0"/>
    <n v="0"/>
    <n v="0"/>
    <n v="8"/>
    <n v="8"/>
    <n v="8"/>
    <n v="8"/>
    <n v="8"/>
    <n v="40"/>
    <s v="N"/>
  </r>
  <r>
    <x v="858"/>
    <x v="858"/>
    <s v="CAGCV"/>
    <s v="GOPI GUNDLA"/>
    <s v="BKLSW006"/>
    <x v="0"/>
    <n v="0"/>
    <n v="0"/>
    <n v="9"/>
    <n v="8"/>
    <n v="8"/>
    <n v="8"/>
    <n v="9"/>
    <n v="42"/>
    <s v="N"/>
  </r>
  <r>
    <x v="859"/>
    <x v="859"/>
    <s v="CAGCV"/>
    <s v="VASU DEVINENI"/>
    <s v="BKLSW006"/>
    <x v="0"/>
    <n v="0"/>
    <n v="0"/>
    <n v="8"/>
    <n v="9"/>
    <n v="8"/>
    <n v="9"/>
    <n v="8"/>
    <n v="42"/>
    <s v="3"/>
  </r>
  <r>
    <x v="860"/>
    <x v="860"/>
    <s v="CAGCV"/>
    <s v="MINAKSHI GUPTA"/>
    <s v="BKLSW006"/>
    <x v="0"/>
    <n v="0"/>
    <n v="0"/>
    <n v="8"/>
    <n v="8"/>
    <n v="8"/>
    <n v="8"/>
    <n v="8"/>
    <n v="40"/>
    <s v="N"/>
  </r>
  <r>
    <x v="861"/>
    <x v="861"/>
    <s v="CAGCV"/>
    <s v="SUBRAMANYAM GONUGUNTLA"/>
    <s v="BKLSW006"/>
    <x v="0"/>
    <n v="0"/>
    <n v="0"/>
    <n v="0"/>
    <n v="0"/>
    <n v="8"/>
    <n v="8"/>
    <n v="8"/>
    <n v="24"/>
    <s v="N"/>
  </r>
  <r>
    <x v="861"/>
    <x v="861"/>
    <s v="CAGCV"/>
    <s v="SUBRAMANYAM GONUGUNTLA"/>
    <s v="BKLSW006"/>
    <x v="0"/>
    <n v="8"/>
    <n v="0"/>
    <n v="0"/>
    <n v="0"/>
    <n v="0"/>
    <n v="0"/>
    <n v="0"/>
    <n v="8"/>
    <s v="1"/>
  </r>
  <r>
    <x v="862"/>
    <x v="862"/>
    <s v="CAGCV"/>
    <s v="SATISH MODALAVALASA"/>
    <s v="BKLSW006"/>
    <x v="0"/>
    <n v="0"/>
    <n v="0"/>
    <n v="9"/>
    <n v="8"/>
    <n v="9"/>
    <n v="0"/>
    <n v="8"/>
    <n v="34"/>
    <s v="2"/>
  </r>
  <r>
    <x v="862"/>
    <x v="862"/>
    <s v="CAGCV"/>
    <s v="SATISH MODALAVALASA"/>
    <s v="BKLSW006"/>
    <x v="0"/>
    <n v="0"/>
    <n v="0"/>
    <n v="9"/>
    <n v="8"/>
    <n v="9"/>
    <n v="0"/>
    <n v="8"/>
    <n v="34"/>
    <s v="3"/>
  </r>
  <r>
    <x v="862"/>
    <x v="862"/>
    <s v="CAGCV"/>
    <s v="SATISH MODALAVALASA"/>
    <s v="BKLSW006"/>
    <x v="0"/>
    <n v="0"/>
    <n v="0"/>
    <n v="-9"/>
    <n v="-8"/>
    <n v="-9"/>
    <n v="0"/>
    <n v="-8"/>
    <n v="-34"/>
    <s v="2"/>
  </r>
  <r>
    <x v="863"/>
    <x v="863"/>
    <s v="CAGCV"/>
    <s v="CADIZ"/>
    <s v="ASLSW006"/>
    <x v="0"/>
    <n v="0"/>
    <n v="0"/>
    <n v="8"/>
    <n v="8"/>
    <n v="8"/>
    <n v="8"/>
    <n v="8"/>
    <n v="40"/>
    <s v="2"/>
  </r>
  <r>
    <x v="864"/>
    <x v="864"/>
    <s v="CAGCV"/>
    <s v="MIRANDA"/>
    <s v="ASLSW006"/>
    <x v="0"/>
    <n v="0"/>
    <n v="3"/>
    <n v="0"/>
    <n v="0"/>
    <n v="0"/>
    <n v="0"/>
    <n v="0"/>
    <n v="3"/>
    <s v="N"/>
  </r>
  <r>
    <x v="864"/>
    <x v="864"/>
    <s v="CAGCV"/>
    <s v="MIRANDA"/>
    <s v="ASLSW006"/>
    <x v="0"/>
    <n v="0"/>
    <n v="0"/>
    <n v="8"/>
    <n v="0"/>
    <n v="8"/>
    <n v="8"/>
    <n v="8"/>
    <n v="32"/>
    <s v="1"/>
  </r>
  <r>
    <x v="865"/>
    <x v="865"/>
    <s v="CAGCV"/>
    <s v="BOLANO"/>
    <s v="ASLSW006"/>
    <x v="0"/>
    <n v="0"/>
    <n v="0"/>
    <n v="8"/>
    <n v="8"/>
    <n v="8"/>
    <n v="8"/>
    <n v="8"/>
    <n v="40"/>
    <s v="3"/>
  </r>
  <r>
    <x v="866"/>
    <x v="866"/>
    <s v="CAGCV"/>
    <s v="TOMACRUZ"/>
    <s v="ASLSW006"/>
    <x v="0"/>
    <n v="0"/>
    <n v="0"/>
    <n v="8"/>
    <n v="8"/>
    <n v="0"/>
    <n v="0"/>
    <n v="0"/>
    <n v="16"/>
    <s v="3"/>
  </r>
  <r>
    <x v="866"/>
    <x v="866"/>
    <s v="CAGCV"/>
    <s v="TOMACRUZ"/>
    <s v="ASLSW006"/>
    <x v="0"/>
    <n v="8"/>
    <n v="0"/>
    <n v="8"/>
    <n v="8"/>
    <n v="0"/>
    <n v="0"/>
    <n v="0"/>
    <n v="24"/>
    <s v="3"/>
  </r>
  <r>
    <x v="866"/>
    <x v="866"/>
    <s v="CAGCV"/>
    <s v="TOMACRUZ"/>
    <s v="ASLSW006"/>
    <x v="0"/>
    <n v="0"/>
    <n v="0"/>
    <n v="-8"/>
    <n v="-8"/>
    <n v="0"/>
    <n v="0"/>
    <n v="0"/>
    <n v="-16"/>
    <s v="3"/>
  </r>
  <r>
    <x v="867"/>
    <x v="867"/>
    <s v="CAGCV"/>
    <s v="ANONUEVO"/>
    <s v="ASLSW006"/>
    <x v="0"/>
    <n v="0"/>
    <n v="8"/>
    <n v="8"/>
    <n v="8"/>
    <n v="8"/>
    <n v="8"/>
    <n v="8"/>
    <n v="48"/>
    <s v="3"/>
  </r>
  <r>
    <x v="868"/>
    <x v="868"/>
    <s v="CAGCV"/>
    <s v="CAPALE"/>
    <s v="ASLSW006"/>
    <x v="0"/>
    <n v="0"/>
    <n v="2"/>
    <n v="8"/>
    <n v="8"/>
    <n v="8"/>
    <n v="8"/>
    <n v="8"/>
    <n v="42"/>
    <s v="2"/>
  </r>
  <r>
    <x v="869"/>
    <x v="869"/>
    <s v="CAGCV"/>
    <s v="ANCHETA"/>
    <s v="ASLSW006"/>
    <x v="0"/>
    <n v="0"/>
    <n v="0"/>
    <n v="8"/>
    <n v="8"/>
    <n v="8"/>
    <n v="8"/>
    <n v="8"/>
    <n v="40"/>
    <s v="3"/>
  </r>
  <r>
    <x v="870"/>
    <x v="870"/>
    <s v="CAGCV"/>
    <s v="BALINGIT"/>
    <s v="ASLSW006"/>
    <x v="0"/>
    <n v="0"/>
    <n v="0"/>
    <n v="9"/>
    <n v="9"/>
    <n v="9"/>
    <n v="9"/>
    <n v="9"/>
    <n v="45"/>
    <s v="3"/>
  </r>
  <r>
    <x v="871"/>
    <x v="871"/>
    <s v="CAGCV"/>
    <s v="MACERO"/>
    <s v="ASLSW006"/>
    <x v="0"/>
    <n v="0"/>
    <n v="0"/>
    <n v="8"/>
    <n v="8"/>
    <n v="8"/>
    <n v="8"/>
    <n v="8"/>
    <n v="40"/>
    <s v="3"/>
  </r>
  <r>
    <x v="872"/>
    <x v="872"/>
    <s v="CAGCV"/>
    <s v="FERNANDEZ"/>
    <s v="ASLSW006"/>
    <x v="0"/>
    <n v="0"/>
    <n v="0"/>
    <n v="9"/>
    <n v="9"/>
    <n v="9"/>
    <n v="9"/>
    <n v="9"/>
    <n v="45"/>
    <s v="3"/>
  </r>
  <r>
    <x v="873"/>
    <x v="873"/>
    <s v="CAGCV"/>
    <s v="MARAMBA"/>
    <s v="ASLSW006"/>
    <x v="0"/>
    <n v="0"/>
    <n v="0"/>
    <n v="8"/>
    <n v="8"/>
    <n v="8"/>
    <n v="8"/>
    <n v="8"/>
    <n v="40"/>
    <s v="3"/>
  </r>
  <r>
    <x v="874"/>
    <x v="874"/>
    <s v="CAGCV"/>
    <s v="GUMOP-AS"/>
    <s v="ASLSW006"/>
    <x v="0"/>
    <n v="0"/>
    <n v="0"/>
    <n v="8"/>
    <n v="8"/>
    <n v="8"/>
    <n v="8"/>
    <n v="8"/>
    <n v="40"/>
    <s v="3"/>
  </r>
  <r>
    <x v="875"/>
    <x v="875"/>
    <s v="CAGCV"/>
    <s v="ABADA"/>
    <s v="ASLSW006"/>
    <x v="0"/>
    <n v="0"/>
    <n v="0"/>
    <n v="8"/>
    <n v="8"/>
    <n v="8"/>
    <n v="8"/>
    <n v="8"/>
    <n v="40"/>
    <s v="2"/>
  </r>
  <r>
    <x v="876"/>
    <x v="876"/>
    <s v="CAGCV"/>
    <s v="CRUZ"/>
    <s v="ASLSW006"/>
    <x v="0"/>
    <n v="8"/>
    <n v="0"/>
    <n v="2"/>
    <n v="8"/>
    <n v="8"/>
    <n v="8"/>
    <n v="8"/>
    <n v="42"/>
    <s v="1"/>
  </r>
  <r>
    <x v="877"/>
    <x v="877"/>
    <s v="CAGCV"/>
    <s v="TUMILAP"/>
    <s v="ASLSW006"/>
    <x v="0"/>
    <n v="0"/>
    <n v="0"/>
    <n v="9"/>
    <n v="9"/>
    <n v="9"/>
    <n v="9"/>
    <n v="9"/>
    <n v="45"/>
    <s v="3"/>
  </r>
  <r>
    <x v="878"/>
    <x v="878"/>
    <s v="CAGCV"/>
    <s v="TOLENTINO"/>
    <s v="ASLSW006"/>
    <x v="0"/>
    <n v="0"/>
    <n v="0"/>
    <n v="8"/>
    <n v="8"/>
    <n v="8"/>
    <n v="8"/>
    <n v="8"/>
    <n v="40"/>
    <s v="2"/>
  </r>
  <r>
    <x v="879"/>
    <x v="879"/>
    <s v="CAGCV"/>
    <s v="PIMENTEL"/>
    <s v="ASLSW006"/>
    <x v="0"/>
    <n v="0"/>
    <n v="0"/>
    <n v="8"/>
    <n v="8"/>
    <n v="8"/>
    <n v="8"/>
    <n v="8"/>
    <n v="40"/>
    <s v="3"/>
  </r>
  <r>
    <x v="880"/>
    <x v="880"/>
    <s v="CAGCV"/>
    <s v="DE CASTRO"/>
    <s v="ASLSW006"/>
    <x v="0"/>
    <n v="0"/>
    <n v="0"/>
    <n v="8"/>
    <n v="8"/>
    <n v="8"/>
    <n v="8"/>
    <n v="8"/>
    <n v="40"/>
    <s v="3"/>
  </r>
  <r>
    <x v="881"/>
    <x v="881"/>
    <s v="CAGCV"/>
    <s v="BISNAR"/>
    <s v="ASLSW006"/>
    <x v="0"/>
    <n v="0"/>
    <n v="0"/>
    <n v="8"/>
    <n v="8"/>
    <n v="8"/>
    <n v="8"/>
    <n v="8"/>
    <n v="40"/>
    <s v="3"/>
  </r>
  <r>
    <x v="882"/>
    <x v="882"/>
    <s v="CAGCV"/>
    <s v="AGUILAR"/>
    <s v="ASLSW006"/>
    <x v="0"/>
    <n v="0"/>
    <n v="0"/>
    <n v="9"/>
    <n v="9"/>
    <n v="9"/>
    <n v="9"/>
    <n v="9"/>
    <n v="45"/>
    <s v="3"/>
  </r>
  <r>
    <x v="883"/>
    <x v="883"/>
    <s v="CAGCV"/>
    <s v="FELICIANO"/>
    <s v="ASLSW006"/>
    <x v="0"/>
    <n v="0"/>
    <n v="0"/>
    <n v="8"/>
    <n v="8"/>
    <n v="8"/>
    <n v="8"/>
    <n v="8"/>
    <n v="40"/>
    <s v="3"/>
  </r>
  <r>
    <x v="884"/>
    <x v="884"/>
    <s v="CAGCV"/>
    <s v="VIJAYA,"/>
    <s v="S2LSW006"/>
    <x v="0"/>
    <n v="0"/>
    <n v="0"/>
    <n v="8"/>
    <n v="8"/>
    <n v="8"/>
    <n v="8"/>
    <n v="8"/>
    <n v="40"/>
    <s v="N"/>
  </r>
  <r>
    <x v="885"/>
    <x v="885"/>
    <s v="CAGCV"/>
    <s v="CAMPBELL, BRIAN"/>
    <s v="S2LSW006"/>
    <x v="0"/>
    <n v="0"/>
    <n v="0"/>
    <n v="8"/>
    <n v="8"/>
    <n v="8"/>
    <n v="8"/>
    <n v="8"/>
    <n v="40"/>
    <s v="N"/>
  </r>
  <r>
    <x v="885"/>
    <x v="885"/>
    <s v="CAGCV"/>
    <s v="CAMPBELL, BRIAN"/>
    <s v="S2LSW006"/>
    <x v="0"/>
    <n v="0"/>
    <n v="0"/>
    <n v="0.5"/>
    <n v="1"/>
    <n v="0.5"/>
    <n v="0.5"/>
    <n v="0.5"/>
    <n v="3"/>
    <s v="Y"/>
  </r>
  <r>
    <x v="886"/>
    <x v="886"/>
    <s v="CAGCV"/>
    <s v="TIAN JIE"/>
    <s v="S2LSW006"/>
    <x v="0"/>
    <n v="0"/>
    <n v="0"/>
    <n v="8"/>
    <n v="8"/>
    <n v="8"/>
    <n v="8"/>
    <n v="8"/>
    <n v="40"/>
    <s v="N"/>
  </r>
  <r>
    <x v="887"/>
    <x v="887"/>
    <s v="CAGCV"/>
    <s v="LAKSHMI SADINENI"/>
    <s v="S2LSW006"/>
    <x v="0"/>
    <n v="0"/>
    <n v="0"/>
    <n v="8"/>
    <n v="8"/>
    <n v="8"/>
    <n v="8"/>
    <n v="8"/>
    <n v="40"/>
    <s v="N"/>
  </r>
  <r>
    <x v="888"/>
    <x v="888"/>
    <s v="CAGCV"/>
    <s v="MANDEEP SOHAL"/>
    <s v="S2LSW006"/>
    <x v="0"/>
    <n v="0"/>
    <n v="0"/>
    <n v="8"/>
    <n v="8"/>
    <n v="8"/>
    <n v="8"/>
    <n v="8"/>
    <n v="40"/>
    <s v="N"/>
  </r>
  <r>
    <x v="888"/>
    <x v="888"/>
    <s v="CAGCV"/>
    <s v="MANDEEP SOHAL"/>
    <s v="S2LSW006"/>
    <x v="0"/>
    <n v="0"/>
    <n v="0"/>
    <n v="1"/>
    <n v="1"/>
    <n v="1"/>
    <n v="1"/>
    <n v="1"/>
    <n v="5"/>
    <s v="Y"/>
  </r>
  <r>
    <x v="888"/>
    <x v="888"/>
    <s v="CAGCV"/>
    <s v="MANDEEP SOHAL"/>
    <s v="S2LSW006"/>
    <x v="0"/>
    <n v="0"/>
    <n v="0"/>
    <n v="8"/>
    <n v="8"/>
    <n v="8"/>
    <n v="8"/>
    <n v="0"/>
    <n v="32"/>
    <s v="N"/>
  </r>
  <r>
    <x v="888"/>
    <x v="888"/>
    <s v="CAGCV"/>
    <s v="MANDEEP SOHAL"/>
    <s v="S2LSW006"/>
    <x v="0"/>
    <n v="5"/>
    <n v="5"/>
    <n v="2"/>
    <n v="2"/>
    <n v="2"/>
    <n v="2"/>
    <n v="0"/>
    <n v="18"/>
    <s v="Y"/>
  </r>
  <r>
    <x v="888"/>
    <x v="888"/>
    <s v="CAGCV"/>
    <s v="MANDEEP SOHAL"/>
    <s v="S2LSW006"/>
    <x v="0"/>
    <n v="0"/>
    <n v="0"/>
    <n v="-8"/>
    <n v="-8"/>
    <n v="-8"/>
    <n v="-8"/>
    <n v="-8"/>
    <n v="-40"/>
    <s v="N"/>
  </r>
  <r>
    <x v="888"/>
    <x v="888"/>
    <s v="CAGCV"/>
    <s v="MANDEEP SOHAL"/>
    <s v="S2LSW006"/>
    <x v="0"/>
    <n v="0"/>
    <n v="0"/>
    <n v="-1"/>
    <n v="-1"/>
    <n v="-1"/>
    <n v="-1"/>
    <n v="-1"/>
    <n v="-5"/>
    <s v="Y"/>
  </r>
  <r>
    <x v="889"/>
    <x v="889"/>
    <s v="CAGCV"/>
    <s v="KOTLA,SREE LEKHA"/>
    <s v="S2LSW006"/>
    <x v="0"/>
    <n v="0"/>
    <n v="0"/>
    <n v="8"/>
    <n v="8"/>
    <n v="8"/>
    <n v="8"/>
    <n v="8"/>
    <n v="40"/>
    <s v="N"/>
  </r>
  <r>
    <x v="890"/>
    <x v="890"/>
    <s v="CAGCV"/>
    <s v="CHANDRA SEKHARA REDDY"/>
    <s v="S2LSW006"/>
    <x v="0"/>
    <n v="0"/>
    <n v="0"/>
    <n v="8"/>
    <n v="8"/>
    <n v="8"/>
    <n v="8"/>
    <n v="8"/>
    <n v="40"/>
    <s v="N"/>
  </r>
  <r>
    <x v="891"/>
    <x v="891"/>
    <s v="CAGCV"/>
    <s v="VYDANA,MEHANA"/>
    <s v="S2LSW006"/>
    <x v="0"/>
    <n v="0"/>
    <n v="0"/>
    <n v="8"/>
    <n v="8"/>
    <n v="8"/>
    <n v="8"/>
    <n v="8"/>
    <n v="40"/>
    <s v="N"/>
  </r>
  <r>
    <x v="892"/>
    <x v="892"/>
    <s v="CAGCV"/>
    <s v="SAID,MOHAMED"/>
    <s v="S2LSW006"/>
    <x v="0"/>
    <n v="0"/>
    <n v="0"/>
    <n v="8"/>
    <n v="8"/>
    <n v="8"/>
    <n v="8"/>
    <n v="8"/>
    <n v="40"/>
    <s v="N"/>
  </r>
  <r>
    <x v="893"/>
    <x v="893"/>
    <s v="CAGCV"/>
    <s v="JAMUNASHREERANGASWAMY"/>
    <s v="S2LSW006"/>
    <x v="0"/>
    <n v="0"/>
    <n v="0"/>
    <n v="8"/>
    <n v="8"/>
    <n v="8"/>
    <n v="8"/>
    <n v="8"/>
    <n v="40"/>
    <s v="N"/>
  </r>
  <r>
    <x v="894"/>
    <x v="894"/>
    <s v="CAGCV"/>
    <s v="GOVINDASAMY,KANNAN"/>
    <s v="S2LSW006"/>
    <x v="0"/>
    <n v="8"/>
    <n v="0"/>
    <n v="0"/>
    <n v="8"/>
    <n v="8"/>
    <n v="8"/>
    <n v="8"/>
    <n v="40"/>
    <s v="N"/>
  </r>
  <r>
    <x v="895"/>
    <x v="895"/>
    <s v="CAGCV"/>
    <s v="MCCUTCHEON,LORI"/>
    <s v="S2LSW006"/>
    <x v="0"/>
    <n v="0"/>
    <n v="0"/>
    <n v="8"/>
    <n v="8"/>
    <n v="8"/>
    <n v="8"/>
    <n v="8"/>
    <n v="40"/>
    <s v="N"/>
  </r>
  <r>
    <x v="895"/>
    <x v="895"/>
    <s v="CAGCV"/>
    <s v="MCCUTCHEON,LORI"/>
    <s v="S2LSW006"/>
    <x v="0"/>
    <n v="0"/>
    <n v="0"/>
    <n v="1"/>
    <n v="1"/>
    <n v="1"/>
    <n v="1"/>
    <n v="1"/>
    <n v="5"/>
    <s v="Y"/>
  </r>
  <r>
    <x v="896"/>
    <x v="896"/>
    <s v="CAGCV"/>
    <s v="KARIA,PRABTI"/>
    <s v="S2LSW006"/>
    <x v="0"/>
    <n v="0"/>
    <n v="0"/>
    <n v="8"/>
    <n v="8"/>
    <n v="8"/>
    <n v="8"/>
    <n v="8"/>
    <n v="40"/>
    <s v="N"/>
  </r>
  <r>
    <x v="897"/>
    <x v="897"/>
    <s v="CAGCV"/>
    <s v="KEERHI,SHIVA"/>
    <s v="S2LSW006"/>
    <x v="0"/>
    <n v="0"/>
    <n v="0"/>
    <n v="8"/>
    <n v="8"/>
    <n v="8"/>
    <n v="8"/>
    <n v="8"/>
    <n v="40"/>
    <s v="N"/>
  </r>
  <r>
    <x v="897"/>
    <x v="897"/>
    <s v="CAGCV"/>
    <s v="KEERHI,SHIVA"/>
    <s v="S2LSW006"/>
    <x v="0"/>
    <n v="0"/>
    <n v="0"/>
    <n v="8"/>
    <n v="8"/>
    <n v="8"/>
    <n v="8"/>
    <n v="8"/>
    <n v="40"/>
    <s v="N"/>
  </r>
  <r>
    <x v="897"/>
    <x v="897"/>
    <s v="CAGCV"/>
    <s v="KEERHI,SHIVA"/>
    <s v="S2LSW006"/>
    <x v="0"/>
    <n v="0"/>
    <n v="0"/>
    <n v="-8"/>
    <n v="-8"/>
    <n v="-8"/>
    <n v="-8"/>
    <n v="-8"/>
    <n v="-40"/>
    <s v="N"/>
  </r>
  <r>
    <x v="898"/>
    <x v="898"/>
    <s v="CAGCV"/>
    <s v="BASNET, SUJATA"/>
    <s v="S2LSW006"/>
    <x v="0"/>
    <n v="0"/>
    <n v="0"/>
    <n v="8"/>
    <n v="8"/>
    <n v="8"/>
    <n v="8"/>
    <n v="8"/>
    <n v="40"/>
    <s v="N"/>
  </r>
  <r>
    <x v="899"/>
    <x v="899"/>
    <s v="CAGCV"/>
    <s v="GOPALAM, SAIKRISHNA"/>
    <s v="S2LSW006"/>
    <x v="0"/>
    <n v="0"/>
    <n v="0"/>
    <n v="8"/>
    <n v="8"/>
    <n v="8"/>
    <n v="8"/>
    <n v="8"/>
    <n v="40"/>
    <s v="N"/>
  </r>
  <r>
    <x v="899"/>
    <x v="899"/>
    <s v="CAGCV"/>
    <s v="GOPALAM, SAIKRISHNA"/>
    <s v="S2LSW006"/>
    <x v="0"/>
    <n v="0"/>
    <n v="0"/>
    <n v="2"/>
    <n v="2"/>
    <n v="2"/>
    <n v="2"/>
    <n v="2"/>
    <n v="10"/>
    <s v="Y"/>
  </r>
  <r>
    <x v="900"/>
    <x v="900"/>
    <s v="CAGCV"/>
    <s v="MAMBARASU, SAI VAMSEE"/>
    <s v="S2LSW006"/>
    <x v="0"/>
    <n v="0"/>
    <n v="0"/>
    <n v="8"/>
    <n v="8"/>
    <n v="8"/>
    <n v="8"/>
    <n v="8"/>
    <n v="40"/>
    <s v="N"/>
  </r>
  <r>
    <x v="901"/>
    <x v="901"/>
    <s v="CAGCV"/>
    <s v="CABELLO, NIMIO"/>
    <s v="S2LSW006"/>
    <x v="0"/>
    <n v="0"/>
    <n v="0"/>
    <n v="8"/>
    <n v="8"/>
    <n v="8"/>
    <n v="8"/>
    <n v="8"/>
    <n v="40"/>
    <s v="N"/>
  </r>
  <r>
    <x v="902"/>
    <x v="902"/>
    <s v="CAGCV"/>
    <s v="HAND,SEAN"/>
    <s v="S2LSW006"/>
    <x v="0"/>
    <n v="0"/>
    <n v="0"/>
    <n v="8"/>
    <n v="8"/>
    <n v="8"/>
    <n v="8"/>
    <n v="8"/>
    <n v="40"/>
    <s v="N"/>
  </r>
  <r>
    <x v="903"/>
    <x v="903"/>
    <s v="CAGCV"/>
    <s v="GODE, PRAKASH"/>
    <s v="S2LSW006"/>
    <x v="0"/>
    <n v="0"/>
    <n v="8"/>
    <n v="8"/>
    <n v="8"/>
    <n v="8"/>
    <n v="8"/>
    <n v="0"/>
    <n v="40"/>
    <s v="N"/>
  </r>
  <r>
    <x v="904"/>
    <x v="904"/>
    <s v="CAGCV"/>
    <s v="GOMES"/>
    <s v="AMS2LSW6"/>
    <x v="0"/>
    <n v="0"/>
    <n v="0"/>
    <n v="8"/>
    <n v="8"/>
    <n v="8"/>
    <n v="8"/>
    <n v="8"/>
    <n v="40"/>
    <s v="N"/>
  </r>
  <r>
    <x v="905"/>
    <x v="905"/>
    <s v="CAGCV"/>
    <s v="GIFONI CARVALHO"/>
    <s v="AMS2LSW6"/>
    <x v="0"/>
    <n v="0"/>
    <n v="0"/>
    <n v="8"/>
    <n v="8"/>
    <n v="8"/>
    <n v="8"/>
    <n v="8"/>
    <n v="40"/>
    <s v="N"/>
  </r>
  <r>
    <x v="906"/>
    <x v="906"/>
    <s v="CAGCV"/>
    <s v="MARTELI ARRUDA"/>
    <s v="AMS2LSW6"/>
    <x v="0"/>
    <n v="0"/>
    <n v="0"/>
    <n v="8"/>
    <n v="8"/>
    <n v="8"/>
    <n v="8"/>
    <n v="8"/>
    <n v="40"/>
    <s v="N"/>
  </r>
  <r>
    <x v="906"/>
    <x v="906"/>
    <s v="CAGCV"/>
    <s v="MARTELI ARRUDA"/>
    <s v="AMS2LSW6"/>
    <x v="0"/>
    <n v="0"/>
    <n v="0"/>
    <n v="3"/>
    <n v="2"/>
    <n v="3"/>
    <n v="2"/>
    <n v="0"/>
    <n v="10"/>
    <s v="Y"/>
  </r>
  <r>
    <x v="907"/>
    <x v="907"/>
    <s v="CAGCV"/>
    <s v="DE JESUS"/>
    <s v="AMS2LSW6"/>
    <x v="0"/>
    <n v="0"/>
    <n v="0"/>
    <n v="8"/>
    <n v="8"/>
    <n v="8"/>
    <n v="8"/>
    <n v="8"/>
    <n v="40"/>
    <s v="N"/>
  </r>
  <r>
    <x v="907"/>
    <x v="907"/>
    <s v="CAGCV"/>
    <s v="DE JESUS"/>
    <s v="AMS2LSW6"/>
    <x v="0"/>
    <n v="0"/>
    <n v="0"/>
    <n v="2"/>
    <n v="1"/>
    <n v="1"/>
    <n v="1"/>
    <n v="1"/>
    <n v="6"/>
    <s v="Y"/>
  </r>
  <r>
    <x v="908"/>
    <x v="908"/>
    <s v="CAGCV"/>
    <s v="MARTINEZ GILBERTO"/>
    <s v="GPDWTEST"/>
    <x v="0"/>
    <n v="0"/>
    <n v="0"/>
    <n v="0"/>
    <n v="8"/>
    <n v="8"/>
    <n v="8"/>
    <n v="8"/>
    <n v="32"/>
    <s v="N"/>
  </r>
  <r>
    <x v="909"/>
    <x v="909"/>
    <s v="CAGCV"/>
    <s v="BRAIDA"/>
    <s v="AMS2LSW6"/>
    <x v="0"/>
    <n v="0"/>
    <n v="0"/>
    <n v="8"/>
    <n v="8"/>
    <n v="8"/>
    <n v="8"/>
    <n v="8"/>
    <n v="40"/>
    <s v="N"/>
  </r>
  <r>
    <x v="910"/>
    <x v="910"/>
    <s v="CAGCV"/>
    <s v="LONTRO BENEDINI"/>
    <s v="AMS2LSW6"/>
    <x v="0"/>
    <n v="0"/>
    <n v="0"/>
    <n v="8"/>
    <n v="8"/>
    <n v="8"/>
    <n v="8"/>
    <n v="8"/>
    <n v="40"/>
    <s v="N"/>
  </r>
  <r>
    <x v="910"/>
    <x v="910"/>
    <s v="CAGCV"/>
    <s v="LONTRO BENEDINI"/>
    <s v="AMS2LSW6"/>
    <x v="0"/>
    <n v="0"/>
    <n v="0"/>
    <n v="0"/>
    <n v="2"/>
    <n v="1"/>
    <n v="2"/>
    <n v="0"/>
    <n v="5"/>
    <s v="Y"/>
  </r>
  <r>
    <x v="911"/>
    <x v="911"/>
    <s v="CAGCV"/>
    <s v="ARAUJO JUNIOR"/>
    <s v="AMS2LSW6"/>
    <x v="0"/>
    <n v="0"/>
    <n v="0"/>
    <n v="1"/>
    <n v="1"/>
    <n v="1"/>
    <n v="1"/>
    <n v="1"/>
    <n v="5"/>
    <s v="Y"/>
  </r>
  <r>
    <x v="911"/>
    <x v="911"/>
    <s v="CAGCV"/>
    <s v="ARAUJO JUNIOR"/>
    <s v="AMSSHIFT"/>
    <x v="0"/>
    <n v="0"/>
    <n v="0"/>
    <n v="8"/>
    <n v="8"/>
    <n v="8"/>
    <n v="8"/>
    <n v="8"/>
    <n v="40"/>
    <s v="N"/>
  </r>
  <r>
    <x v="912"/>
    <x v="912"/>
    <s v="CAGCV"/>
    <s v="BERTUSSE DA SILVA"/>
    <s v="AMS2LSW6"/>
    <x v="0"/>
    <n v="0"/>
    <n v="0"/>
    <n v="8"/>
    <n v="8"/>
    <n v="8"/>
    <n v="8"/>
    <n v="8"/>
    <n v="40"/>
    <s v="N"/>
  </r>
  <r>
    <x v="912"/>
    <x v="912"/>
    <s v="CAGCV"/>
    <s v="BERTUSSE DA SILVA"/>
    <s v="AMS2LSW6"/>
    <x v="0"/>
    <n v="11"/>
    <n v="0"/>
    <n v="0"/>
    <n v="0"/>
    <n v="0"/>
    <n v="0"/>
    <n v="0"/>
    <n v="11"/>
    <s v="Y"/>
  </r>
  <r>
    <x v="913"/>
    <x v="913"/>
    <s v="CAGCV"/>
    <s v="SARDINHA"/>
    <s v="AMS2LSW6"/>
    <x v="0"/>
    <n v="0"/>
    <n v="0"/>
    <n v="8"/>
    <n v="8"/>
    <n v="8"/>
    <n v="8"/>
    <n v="8"/>
    <n v="40"/>
    <s v="N"/>
  </r>
  <r>
    <x v="913"/>
    <x v="913"/>
    <s v="CAGCV"/>
    <s v="SARDINHA"/>
    <s v="AMS2LSW6"/>
    <x v="0"/>
    <n v="0"/>
    <n v="0"/>
    <n v="0"/>
    <n v="5"/>
    <n v="5"/>
    <n v="0"/>
    <n v="0"/>
    <n v="10"/>
    <s v="Y"/>
  </r>
  <r>
    <x v="914"/>
    <x v="914"/>
    <s v="CAGCV"/>
    <s v="CONCEICAO"/>
    <s v="AMS2LSW6"/>
    <x v="0"/>
    <n v="0"/>
    <n v="0"/>
    <n v="8"/>
    <n v="8"/>
    <n v="8"/>
    <n v="8"/>
    <n v="8"/>
    <n v="40"/>
    <s v="N"/>
  </r>
  <r>
    <x v="914"/>
    <x v="914"/>
    <s v="CAGCV"/>
    <s v="CONCEICAO"/>
    <s v="AMS2LSW6"/>
    <x v="0"/>
    <n v="10"/>
    <n v="0"/>
    <n v="2"/>
    <n v="2"/>
    <n v="2"/>
    <n v="2"/>
    <n v="2"/>
    <n v="20"/>
    <s v="Y"/>
  </r>
  <r>
    <x v="915"/>
    <x v="915"/>
    <s v="CAGCV"/>
    <s v="DE FARIA"/>
    <s v="AMS2LSW6"/>
    <x v="0"/>
    <n v="12"/>
    <n v="0"/>
    <n v="0"/>
    <n v="0"/>
    <n v="0"/>
    <n v="0"/>
    <n v="0"/>
    <n v="12"/>
    <s v="Y"/>
  </r>
  <r>
    <x v="916"/>
    <x v="916"/>
    <s v="CAGCV"/>
    <s v="ARAUJO"/>
    <s v="AMS2LSW6"/>
    <x v="0"/>
    <n v="0"/>
    <n v="0"/>
    <n v="8"/>
    <n v="8"/>
    <n v="8"/>
    <n v="8"/>
    <n v="8"/>
    <n v="40"/>
    <s v="N"/>
  </r>
  <r>
    <x v="916"/>
    <x v="916"/>
    <s v="CAGCV"/>
    <s v="ARAUJO"/>
    <s v="AMS2LSW6"/>
    <x v="0"/>
    <n v="0"/>
    <n v="0"/>
    <n v="0"/>
    <n v="1.5"/>
    <n v="0"/>
    <n v="1.5"/>
    <n v="1.5"/>
    <n v="4.5"/>
    <s v="Y"/>
  </r>
  <r>
    <x v="917"/>
    <x v="917"/>
    <s v="CAGCV"/>
    <s v="PEREIRA"/>
    <s v="AMS2LSW6"/>
    <x v="0"/>
    <n v="0"/>
    <n v="0"/>
    <n v="8"/>
    <n v="8"/>
    <n v="8"/>
    <n v="8"/>
    <n v="8"/>
    <n v="40"/>
    <s v="N"/>
  </r>
  <r>
    <x v="917"/>
    <x v="917"/>
    <s v="CAGCV"/>
    <s v="PEREIRA"/>
    <s v="AMS2LSW6"/>
    <x v="0"/>
    <n v="0"/>
    <n v="0"/>
    <n v="0"/>
    <n v="0"/>
    <n v="0"/>
    <n v="1"/>
    <n v="0"/>
    <n v="1"/>
    <s v="Y"/>
  </r>
  <r>
    <x v="918"/>
    <x v="918"/>
    <s v="CAGCV"/>
    <s v="MACHADO"/>
    <s v="AMS2LSW6"/>
    <x v="0"/>
    <n v="0"/>
    <n v="0"/>
    <n v="8"/>
    <n v="8"/>
    <n v="8"/>
    <n v="8"/>
    <n v="8"/>
    <n v="40"/>
    <s v="N"/>
  </r>
  <r>
    <x v="918"/>
    <x v="918"/>
    <s v="CAGCV"/>
    <s v="MACHADO"/>
    <s v="AMS2LSW6"/>
    <x v="0"/>
    <n v="0"/>
    <n v="0"/>
    <n v="0"/>
    <n v="1"/>
    <n v="0"/>
    <n v="1"/>
    <n v="0"/>
    <n v="2"/>
    <s v="Y"/>
  </r>
  <r>
    <x v="919"/>
    <x v="919"/>
    <s v="CAGCV"/>
    <s v="SANTOS"/>
    <s v="AMS2LSW6"/>
    <x v="0"/>
    <n v="0"/>
    <n v="0"/>
    <n v="8"/>
    <n v="8"/>
    <n v="8"/>
    <n v="8"/>
    <n v="8"/>
    <n v="40"/>
    <s v="N"/>
  </r>
  <r>
    <x v="919"/>
    <x v="919"/>
    <s v="CAGCV"/>
    <s v="SANTOS"/>
    <s v="AMS2LSW6"/>
    <x v="0"/>
    <n v="0"/>
    <n v="0"/>
    <n v="0"/>
    <n v="0"/>
    <n v="0"/>
    <n v="1"/>
    <n v="0"/>
    <n v="1"/>
    <s v="Y"/>
  </r>
  <r>
    <x v="920"/>
    <x v="920"/>
    <s v="CAGCV"/>
    <s v="EDUARDRO BORBA QUEIROZ"/>
    <s v="AMS2LSW6"/>
    <x v="0"/>
    <n v="0"/>
    <n v="0"/>
    <n v="8"/>
    <n v="8"/>
    <n v="8"/>
    <n v="8"/>
    <n v="8"/>
    <n v="40"/>
    <s v="N"/>
  </r>
  <r>
    <x v="921"/>
    <x v="921"/>
    <s v="CAGCV"/>
    <s v="CONTRERAS DANIEL"/>
    <s v="GPDWTEST"/>
    <x v="0"/>
    <n v="0"/>
    <n v="0"/>
    <n v="8"/>
    <n v="8"/>
    <n v="8"/>
    <n v="8"/>
    <n v="8"/>
    <n v="40"/>
    <s v="N"/>
  </r>
  <r>
    <x v="921"/>
    <x v="921"/>
    <s v="CAGCV"/>
    <s v="CONTRERAS DANIEL"/>
    <s v="GPDWTEST"/>
    <x v="0"/>
    <n v="0"/>
    <n v="0"/>
    <n v="0"/>
    <n v="8"/>
    <n v="8"/>
    <n v="8"/>
    <n v="8"/>
    <n v="32"/>
    <s v="N"/>
  </r>
  <r>
    <x v="921"/>
    <x v="921"/>
    <s v="CAGCV"/>
    <s v="CONTRERAS DANIEL"/>
    <s v="GPDWTEST"/>
    <x v="0"/>
    <n v="0"/>
    <n v="0"/>
    <n v="-8"/>
    <n v="-8"/>
    <n v="-8"/>
    <n v="-8"/>
    <n v="-8"/>
    <n v="-40"/>
    <s v="N"/>
  </r>
  <r>
    <x v="922"/>
    <x v="922"/>
    <s v="CAGCV"/>
    <s v="JERRY  MANALOTO"/>
    <s v="ASLSW006"/>
    <x v="0"/>
    <n v="0"/>
    <n v="0"/>
    <n v="10"/>
    <n v="10"/>
    <n v="10"/>
    <n v="10"/>
    <n v="0"/>
    <n v="40"/>
    <s v="3"/>
  </r>
  <r>
    <x v="923"/>
    <x v="923"/>
    <s v="CAGCV"/>
    <s v="KERVIN JOHN  JOCSON"/>
    <s v="ASLSW006"/>
    <x v="0"/>
    <n v="8"/>
    <n v="3"/>
    <n v="0"/>
    <n v="8"/>
    <n v="8"/>
    <n v="8"/>
    <n v="8"/>
    <n v="43"/>
    <s v="1"/>
  </r>
  <r>
    <x v="924"/>
    <x v="924"/>
    <s v="CAGCV"/>
    <s v="KARLO NIKKO  LADORES"/>
    <s v="ASLSW006"/>
    <x v="0"/>
    <n v="0"/>
    <n v="9"/>
    <n v="9"/>
    <n v="9"/>
    <n v="9"/>
    <n v="9"/>
    <n v="9"/>
    <n v="54"/>
    <s v="3"/>
  </r>
  <r>
    <x v="924"/>
    <x v="924"/>
    <s v="CAGCV"/>
    <s v="KARLO NIKKO  LADORES"/>
    <s v="ASLSW006"/>
    <x v="0"/>
    <n v="0"/>
    <n v="9"/>
    <n v="9"/>
    <n v="9"/>
    <n v="9"/>
    <n v="9"/>
    <n v="11"/>
    <n v="56"/>
    <s v="3"/>
  </r>
  <r>
    <x v="924"/>
    <x v="924"/>
    <s v="CAGCV"/>
    <s v="KARLO NIKKO  LADORES"/>
    <s v="ASLSW006"/>
    <x v="0"/>
    <n v="0"/>
    <n v="-9"/>
    <n v="-9"/>
    <n v="-9"/>
    <n v="-9"/>
    <n v="-9"/>
    <n v="-9"/>
    <n v="-54"/>
    <s v="3"/>
  </r>
  <r>
    <x v="925"/>
    <x v="925"/>
    <s v="CAGCV"/>
    <s v="JOEL  MERANA"/>
    <s v="ASLSW006"/>
    <x v="0"/>
    <n v="0"/>
    <n v="9"/>
    <n v="9"/>
    <n v="9"/>
    <n v="9"/>
    <n v="9"/>
    <n v="0"/>
    <n v="45"/>
    <s v="3"/>
  </r>
  <r>
    <x v="926"/>
    <x v="926"/>
    <s v="CAGCV"/>
    <s v="JERINE NULUD"/>
    <s v="ASLSW006"/>
    <x v="0"/>
    <n v="0"/>
    <n v="0"/>
    <n v="9"/>
    <n v="9"/>
    <n v="9"/>
    <n v="9"/>
    <n v="9"/>
    <n v="45"/>
    <s v="3"/>
  </r>
  <r>
    <x v="927"/>
    <x v="927"/>
    <s v="CAGCV"/>
    <s v="GUS VINCENT  DATO"/>
    <s v="ASLSW006"/>
    <x v="0"/>
    <n v="0"/>
    <n v="0"/>
    <n v="8"/>
    <n v="8"/>
    <n v="8"/>
    <n v="8"/>
    <n v="8"/>
    <n v="40"/>
    <s v="3"/>
  </r>
  <r>
    <x v="928"/>
    <x v="928"/>
    <s v="CAGCV"/>
    <s v="ALFREDO  PIMENTEL"/>
    <s v="ASLSW006"/>
    <x v="0"/>
    <n v="0"/>
    <n v="0"/>
    <n v="8"/>
    <n v="8"/>
    <n v="8"/>
    <n v="8"/>
    <n v="8"/>
    <n v="40"/>
    <s v="3"/>
  </r>
  <r>
    <x v="929"/>
    <x v="929"/>
    <s v="CAGCV"/>
    <s v="MARY ROSE  BERNADAS"/>
    <s v="ASLSW006"/>
    <x v="0"/>
    <n v="9"/>
    <n v="0"/>
    <n v="9"/>
    <n v="9"/>
    <n v="9"/>
    <n v="9"/>
    <n v="9"/>
    <n v="54"/>
    <s v="3"/>
  </r>
  <r>
    <x v="930"/>
    <x v="930"/>
    <s v="CAGCV"/>
    <s v="MYLENE  GONZALES"/>
    <s v="ASLSW006"/>
    <x v="0"/>
    <n v="0"/>
    <n v="0"/>
    <n v="8"/>
    <n v="8"/>
    <n v="8"/>
    <n v="8"/>
    <n v="8"/>
    <n v="40"/>
    <s v="3"/>
  </r>
  <r>
    <x v="931"/>
    <x v="931"/>
    <s v="CAGCV"/>
    <s v="CARMICHAEL SORIA"/>
    <s v="ASLSW006"/>
    <x v="0"/>
    <n v="0"/>
    <n v="0"/>
    <n v="8"/>
    <n v="8"/>
    <n v="8"/>
    <n v="8"/>
    <n v="8"/>
    <n v="40"/>
    <s v="3"/>
  </r>
  <r>
    <x v="932"/>
    <x v="932"/>
    <s v="CAGCV"/>
    <s v="CASIE NELIA GATAN"/>
    <s v="ASLSW006"/>
    <x v="0"/>
    <n v="0"/>
    <n v="0"/>
    <n v="8"/>
    <n v="8"/>
    <n v="8"/>
    <n v="8"/>
    <n v="8"/>
    <n v="40"/>
    <s v="3"/>
  </r>
  <r>
    <x v="933"/>
    <x v="933"/>
    <s v="CAGCV"/>
    <s v="JOYCE R GAMBOA"/>
    <s v="ASLSW006"/>
    <x v="0"/>
    <n v="0"/>
    <n v="0"/>
    <n v="0"/>
    <n v="10"/>
    <n v="10"/>
    <n v="10"/>
    <n v="10"/>
    <n v="40"/>
    <s v="2"/>
  </r>
  <r>
    <x v="934"/>
    <x v="934"/>
    <s v="CAGCV"/>
    <s v="MARWIN MACALANDA"/>
    <s v="ASLSW006"/>
    <x v="0"/>
    <n v="0"/>
    <n v="0"/>
    <n v="10"/>
    <n v="10"/>
    <n v="10"/>
    <n v="9"/>
    <n v="9"/>
    <n v="48"/>
    <s v="3"/>
  </r>
  <r>
    <x v="935"/>
    <x v="935"/>
    <s v="CAGCV"/>
    <s v="VYSON RUZGAL"/>
    <s v="ASLSW006"/>
    <x v="0"/>
    <n v="0"/>
    <n v="0"/>
    <n v="8"/>
    <n v="8"/>
    <n v="8"/>
    <n v="8"/>
    <n v="8"/>
    <n v="40"/>
    <s v="2"/>
  </r>
  <r>
    <x v="936"/>
    <x v="936"/>
    <s v="CAGCV"/>
    <s v="ALICE  GUARIN"/>
    <s v="ASLSW006"/>
    <x v="0"/>
    <n v="0"/>
    <n v="0"/>
    <n v="8"/>
    <n v="8"/>
    <n v="8"/>
    <n v="8"/>
    <n v="8"/>
    <n v="40"/>
    <s v="3"/>
  </r>
  <r>
    <x v="937"/>
    <x v="937"/>
    <s v="CAGCV"/>
    <s v="DANIEL CUSTODIO"/>
    <s v="ASLSW006"/>
    <x v="0"/>
    <n v="0"/>
    <n v="0"/>
    <n v="8"/>
    <n v="8"/>
    <n v="8"/>
    <n v="8"/>
    <n v="8"/>
    <n v="40"/>
    <s v="3"/>
  </r>
  <r>
    <x v="938"/>
    <x v="938"/>
    <s v="CAGCV"/>
    <s v="RONALD  ZAIDE"/>
    <s v="ASLSW006"/>
    <x v="0"/>
    <n v="0"/>
    <n v="0"/>
    <n v="8"/>
    <n v="8"/>
    <n v="8"/>
    <n v="8"/>
    <n v="8"/>
    <n v="40"/>
    <s v="3"/>
  </r>
  <r>
    <x v="939"/>
    <x v="939"/>
    <s v="CAGCV"/>
    <s v="ALLAN PAUL  AGUILUCHO"/>
    <s v="ASLSW006"/>
    <x v="0"/>
    <n v="0"/>
    <n v="0"/>
    <n v="8"/>
    <n v="8"/>
    <n v="8"/>
    <n v="8"/>
    <n v="8"/>
    <n v="40"/>
    <s v="3"/>
  </r>
  <r>
    <x v="940"/>
    <x v="940"/>
    <s v="CAGCV"/>
    <s v="BENEDICT  BACBAC"/>
    <s v="ASLSW006"/>
    <x v="0"/>
    <n v="0"/>
    <n v="0"/>
    <n v="8"/>
    <n v="8"/>
    <n v="8"/>
    <n v="8"/>
    <n v="8"/>
    <n v="40"/>
    <s v="3"/>
  </r>
  <r>
    <x v="941"/>
    <x v="941"/>
    <s v="CAGCV"/>
    <s v="JUAN PAOLO ANDRADA"/>
    <s v="ASLSW006"/>
    <x v="0"/>
    <n v="0"/>
    <n v="0"/>
    <n v="8"/>
    <n v="8"/>
    <n v="8"/>
    <n v="8"/>
    <n v="8"/>
    <n v="40"/>
    <s v="3"/>
  </r>
  <r>
    <x v="942"/>
    <x v="942"/>
    <s v="CAGCV"/>
    <s v="ANDY JOHN  DUQUE"/>
    <s v="ASLSW006"/>
    <x v="0"/>
    <n v="0"/>
    <n v="0"/>
    <n v="8"/>
    <n v="8"/>
    <n v="8"/>
    <n v="8"/>
    <n v="8"/>
    <n v="40"/>
    <s v="3"/>
  </r>
  <r>
    <x v="943"/>
    <x v="943"/>
    <s v="CAGCV"/>
    <s v="IMEY LONGANILLA"/>
    <s v="ASLSW006"/>
    <x v="0"/>
    <n v="0"/>
    <n v="3"/>
    <n v="9"/>
    <n v="9"/>
    <n v="12"/>
    <n v="9"/>
    <n v="9"/>
    <n v="51"/>
    <s v="3"/>
  </r>
  <r>
    <x v="944"/>
    <x v="944"/>
    <s v="CAGCV"/>
    <s v="NIEZA ALDEMITA DINLASAN"/>
    <s v="ASCOGAST"/>
    <x v="0"/>
    <n v="0"/>
    <n v="0"/>
    <n v="9"/>
    <n v="9"/>
    <n v="9"/>
    <n v="9"/>
    <n v="9"/>
    <n v="45"/>
    <s v="3"/>
  </r>
  <r>
    <x v="945"/>
    <x v="945"/>
    <s v="CAGCV"/>
    <s v="JULIUS RAYMOND  SUAREZ"/>
    <s v="ASLSW006"/>
    <x v="0"/>
    <n v="0"/>
    <n v="0"/>
    <n v="8"/>
    <n v="8"/>
    <n v="8"/>
    <n v="8"/>
    <n v="8"/>
    <n v="40"/>
    <s v="3"/>
  </r>
  <r>
    <x v="946"/>
    <x v="946"/>
    <s v="CAGCV"/>
    <s v="OLIVER  PRUDENTE"/>
    <s v="ASLSW006"/>
    <x v="0"/>
    <n v="0"/>
    <n v="0"/>
    <n v="8"/>
    <n v="8"/>
    <n v="8"/>
    <n v="8"/>
    <n v="8"/>
    <n v="40"/>
    <s v="3"/>
  </r>
  <r>
    <x v="947"/>
    <x v="947"/>
    <s v="CAGCV"/>
    <s v="YVES KEVIN  PAULE"/>
    <s v="ASLSW006"/>
    <x v="0"/>
    <n v="0"/>
    <n v="0"/>
    <n v="8"/>
    <n v="8"/>
    <n v="8"/>
    <n v="8"/>
    <n v="8"/>
    <n v="40"/>
    <s v="3"/>
  </r>
  <r>
    <x v="948"/>
    <x v="948"/>
    <s v="CAGCV"/>
    <s v="JOSHUA DOMIN VILLARROYA"/>
    <s v="ASLSW006"/>
    <x v="0"/>
    <n v="0"/>
    <n v="0"/>
    <n v="8"/>
    <n v="8"/>
    <n v="8"/>
    <n v="8"/>
    <n v="8"/>
    <n v="40"/>
    <s v="2"/>
  </r>
  <r>
    <x v="948"/>
    <x v="948"/>
    <s v="CAGCV"/>
    <s v="JOSHUA DOMIN VILLARROYA"/>
    <s v="ASLSW006"/>
    <x v="0"/>
    <n v="0"/>
    <n v="0"/>
    <n v="10"/>
    <n v="10"/>
    <n v="10"/>
    <n v="10"/>
    <n v="0"/>
    <n v="40"/>
    <s v="2"/>
  </r>
  <r>
    <x v="948"/>
    <x v="948"/>
    <s v="CAGCV"/>
    <s v="JOSHUA DOMIN VILLARROYA"/>
    <s v="ASLSW006"/>
    <x v="0"/>
    <n v="0"/>
    <n v="0"/>
    <n v="-8"/>
    <n v="-8"/>
    <n v="-8"/>
    <n v="-8"/>
    <n v="-8"/>
    <n v="-40"/>
    <s v="2"/>
  </r>
  <r>
    <x v="949"/>
    <x v="949"/>
    <s v="CAGCV"/>
    <s v="GARRY MORENO TANGALIN"/>
    <s v="ASLSW006"/>
    <x v="0"/>
    <n v="0"/>
    <n v="0"/>
    <n v="8"/>
    <n v="8"/>
    <n v="8"/>
    <n v="8"/>
    <n v="8"/>
    <n v="40"/>
    <s v="3"/>
  </r>
  <r>
    <x v="950"/>
    <x v="950"/>
    <s v="CAGCV"/>
    <s v="RAYMOND  CASCASAN"/>
    <s v="ASLSW006"/>
    <x v="0"/>
    <n v="0"/>
    <n v="0"/>
    <n v="0"/>
    <n v="9"/>
    <n v="9"/>
    <n v="10"/>
    <n v="9"/>
    <n v="37"/>
    <s v="3"/>
  </r>
  <r>
    <x v="951"/>
    <x v="951"/>
    <s v="CAGCV"/>
    <s v="HERBERT  MALABANAN"/>
    <s v="ASLSW006"/>
    <x v="0"/>
    <n v="9"/>
    <n v="0"/>
    <n v="0"/>
    <n v="0"/>
    <n v="10"/>
    <n v="10"/>
    <n v="10"/>
    <n v="39"/>
    <s v="3"/>
  </r>
  <r>
    <x v="952"/>
    <x v="952"/>
    <s v="CAGCV"/>
    <s v="ROY VINCENT  AQUINO"/>
    <s v="ASLSW006"/>
    <x v="0"/>
    <n v="0"/>
    <n v="0"/>
    <n v="8"/>
    <n v="8"/>
    <n v="8"/>
    <n v="8"/>
    <n v="8"/>
    <n v="40"/>
    <s v="3"/>
  </r>
  <r>
    <x v="953"/>
    <x v="953"/>
    <s v="CAGCV"/>
    <s v="MAJID SHAMS  GOVARA"/>
    <s v="ASLSW006"/>
    <x v="0"/>
    <n v="0"/>
    <n v="0"/>
    <n v="8"/>
    <n v="8"/>
    <n v="8"/>
    <n v="8"/>
    <n v="8"/>
    <n v="40"/>
    <s v="2"/>
  </r>
  <r>
    <x v="954"/>
    <x v="954"/>
    <s v="CAGCV"/>
    <s v="STEPHEN JAMES  ESTACION"/>
    <s v="ASLSW006"/>
    <x v="0"/>
    <n v="0"/>
    <n v="0"/>
    <n v="8"/>
    <n v="8"/>
    <n v="8"/>
    <n v="9"/>
    <n v="8"/>
    <n v="41"/>
    <s v="2"/>
  </r>
  <r>
    <x v="955"/>
    <x v="955"/>
    <s v="CAGCV"/>
    <s v="ALBERT ARRIOLA"/>
    <s v="ASLSW006"/>
    <x v="0"/>
    <n v="0"/>
    <n v="0"/>
    <n v="8"/>
    <n v="8"/>
    <n v="8"/>
    <n v="8"/>
    <n v="8"/>
    <n v="40"/>
    <s v="3"/>
  </r>
  <r>
    <x v="956"/>
    <x v="956"/>
    <s v="CAGCV"/>
    <s v="RYAN WEBB"/>
    <s v="ASLSW006"/>
    <x v="0"/>
    <n v="0"/>
    <n v="0"/>
    <n v="8"/>
    <n v="8"/>
    <n v="8"/>
    <n v="8"/>
    <n v="8"/>
    <n v="40"/>
    <s v="3"/>
  </r>
  <r>
    <x v="956"/>
    <x v="956"/>
    <s v="CAGCV"/>
    <s v="RYAN WEBB"/>
    <s v="ASLSW006"/>
    <x v="0"/>
    <n v="0"/>
    <n v="0"/>
    <n v="8"/>
    <n v="8"/>
    <n v="8"/>
    <n v="0"/>
    <n v="8"/>
    <n v="32"/>
    <s v="3"/>
  </r>
  <r>
    <x v="956"/>
    <x v="956"/>
    <s v="CAGCV"/>
    <s v="RYAN WEBB"/>
    <s v="ASLSW006"/>
    <x v="0"/>
    <n v="0"/>
    <n v="0"/>
    <n v="-8"/>
    <n v="-8"/>
    <n v="-8"/>
    <n v="-8"/>
    <n v="-8"/>
    <n v="-40"/>
    <s v="3"/>
  </r>
  <r>
    <x v="957"/>
    <x v="957"/>
    <s v="CAGCV"/>
    <s v="TEODERITO  CARMONA JR"/>
    <s v="ASLSW006"/>
    <x v="0"/>
    <n v="0"/>
    <n v="0"/>
    <n v="9"/>
    <n v="9"/>
    <n v="9"/>
    <n v="9"/>
    <n v="9"/>
    <n v="45"/>
    <s v="3"/>
  </r>
  <r>
    <x v="958"/>
    <x v="958"/>
    <s v="CAGCV"/>
    <s v="JP  BEJEDOR"/>
    <s v="ASLSW006"/>
    <x v="0"/>
    <n v="9"/>
    <n v="9"/>
    <n v="0"/>
    <n v="0"/>
    <n v="9"/>
    <n v="9"/>
    <n v="9"/>
    <n v="45"/>
    <s v="1"/>
  </r>
  <r>
    <x v="959"/>
    <x v="959"/>
    <s v="CAGCV"/>
    <s v="PADAYAO, JESTONI A (JEST"/>
    <s v="ASLSW006"/>
    <x v="0"/>
    <n v="0"/>
    <n v="0"/>
    <n v="8"/>
    <n v="14"/>
    <n v="8"/>
    <n v="8"/>
    <n v="8"/>
    <n v="46"/>
    <s v="3"/>
  </r>
  <r>
    <x v="960"/>
    <x v="960"/>
    <s v="CAGCV"/>
    <s v="EMALYN  MAGPANTAY"/>
    <s v="ASCOGAST"/>
    <x v="0"/>
    <n v="0"/>
    <n v="0"/>
    <n v="0"/>
    <n v="9"/>
    <n v="9"/>
    <n v="9"/>
    <n v="9"/>
    <n v="36"/>
    <s v="3"/>
  </r>
  <r>
    <x v="961"/>
    <x v="961"/>
    <s v="CAGCV"/>
    <s v="GARCIA, DERVIN"/>
    <s v="ASLSW006"/>
    <x v="0"/>
    <n v="0"/>
    <n v="0"/>
    <n v="8"/>
    <n v="8"/>
    <n v="8"/>
    <n v="8"/>
    <n v="8"/>
    <n v="40"/>
    <s v="3"/>
  </r>
  <r>
    <x v="962"/>
    <x v="962"/>
    <s v="CAGCV"/>
    <s v="DAY-YO, HELEN GRACE E (H"/>
    <s v="ASLSW006"/>
    <x v="0"/>
    <n v="0"/>
    <n v="0"/>
    <n v="8"/>
    <n v="9"/>
    <n v="9"/>
    <n v="9"/>
    <n v="9"/>
    <n v="44"/>
    <s v="3"/>
  </r>
  <r>
    <x v="962"/>
    <x v="962"/>
    <s v="CAGCV"/>
    <s v="DAY-YO, HELEN GRACE E (H"/>
    <s v="ASLSW006"/>
    <x v="0"/>
    <n v="0"/>
    <n v="0"/>
    <n v="8"/>
    <n v="8"/>
    <n v="8"/>
    <n v="8"/>
    <n v="8"/>
    <n v="40"/>
    <s v="3"/>
  </r>
  <r>
    <x v="962"/>
    <x v="962"/>
    <s v="CAGCV"/>
    <s v="DAY-YO, HELEN GRACE E (H"/>
    <s v="ASLSW006"/>
    <x v="0"/>
    <n v="0"/>
    <n v="0"/>
    <n v="-8"/>
    <n v="-9"/>
    <n v="-9"/>
    <n v="-9"/>
    <n v="-9"/>
    <n v="-44"/>
    <s v="3"/>
  </r>
  <r>
    <x v="963"/>
    <x v="963"/>
    <s v="CAGCV"/>
    <s v="MADRONIO, CHRISTIAN JAY"/>
    <s v="ASLSW006"/>
    <x v="0"/>
    <n v="0"/>
    <n v="0"/>
    <n v="8"/>
    <n v="8"/>
    <n v="8"/>
    <n v="8"/>
    <n v="8"/>
    <n v="40"/>
    <s v="2"/>
  </r>
  <r>
    <x v="964"/>
    <x v="964"/>
    <s v="CAGCV"/>
    <s v="ANTONIO, JOHN KRIS S (JO"/>
    <s v="ASLSW006"/>
    <x v="0"/>
    <n v="0"/>
    <n v="0"/>
    <n v="8"/>
    <n v="8"/>
    <n v="8"/>
    <n v="8"/>
    <n v="8"/>
    <n v="40"/>
    <s v="3"/>
  </r>
  <r>
    <x v="964"/>
    <x v="964"/>
    <s v="CAGCV"/>
    <s v="ANTONIO, JOHN KRIS S (JO"/>
    <s v="ASLSW006"/>
    <x v="0"/>
    <n v="0"/>
    <n v="0"/>
    <n v="8"/>
    <n v="12"/>
    <n v="8"/>
    <n v="8"/>
    <n v="8"/>
    <n v="44"/>
    <s v="3"/>
  </r>
  <r>
    <x v="964"/>
    <x v="964"/>
    <s v="CAGCV"/>
    <s v="ANTONIO, JOHN KRIS S (JO"/>
    <s v="ASLSW006"/>
    <x v="0"/>
    <n v="0"/>
    <n v="0"/>
    <n v="-8"/>
    <n v="-8"/>
    <n v="-8"/>
    <n v="-8"/>
    <n v="-8"/>
    <n v="-40"/>
    <s v="3"/>
  </r>
  <r>
    <x v="965"/>
    <x v="965"/>
    <s v="CAGCV"/>
    <s v="EBRADA, RONALD"/>
    <s v="ASLSW006"/>
    <x v="0"/>
    <n v="0"/>
    <n v="0"/>
    <n v="9"/>
    <n v="9"/>
    <n v="9"/>
    <n v="9"/>
    <n v="9"/>
    <n v="45"/>
    <s v="3"/>
  </r>
  <r>
    <x v="966"/>
    <x v="966"/>
    <s v="CAGCV"/>
    <s v="ESTEBAN, MICHAEL E (MICH"/>
    <s v="ASLSW006"/>
    <x v="0"/>
    <n v="0"/>
    <n v="0"/>
    <n v="8"/>
    <n v="10"/>
    <n v="8"/>
    <n v="8"/>
    <n v="8"/>
    <n v="42"/>
    <s v="3"/>
  </r>
  <r>
    <x v="967"/>
    <x v="967"/>
    <s v="CAGCV"/>
    <s v="FRANCISCO, GERALD"/>
    <s v="ASLSW006"/>
    <x v="0"/>
    <n v="0"/>
    <n v="0"/>
    <n v="8"/>
    <n v="8"/>
    <n v="8"/>
    <n v="8"/>
    <n v="8"/>
    <n v="40"/>
    <s v="2"/>
  </r>
  <r>
    <x v="968"/>
    <x v="968"/>
    <s v="CAGCV"/>
    <s v="FELIPE, JEROME ISABELO M"/>
    <s v="ASLSW006"/>
    <x v="0"/>
    <n v="0"/>
    <n v="0"/>
    <n v="8"/>
    <n v="8"/>
    <n v="8"/>
    <n v="8"/>
    <n v="8"/>
    <n v="40"/>
    <s v="3"/>
  </r>
  <r>
    <x v="968"/>
    <x v="968"/>
    <s v="CAGCV"/>
    <s v="FELIPE, JEROME ISABELO M"/>
    <s v="ASLSW006"/>
    <x v="0"/>
    <n v="0"/>
    <n v="0"/>
    <n v="9"/>
    <n v="9"/>
    <n v="9"/>
    <n v="9"/>
    <n v="9"/>
    <n v="45"/>
    <s v="3"/>
  </r>
  <r>
    <x v="968"/>
    <x v="968"/>
    <s v="CAGCV"/>
    <s v="FELIPE, JEROME ISABELO M"/>
    <s v="ASLSW006"/>
    <x v="0"/>
    <n v="0"/>
    <n v="0"/>
    <n v="-8"/>
    <n v="-8"/>
    <n v="-8"/>
    <n v="-8"/>
    <n v="-8"/>
    <n v="-40"/>
    <s v="3"/>
  </r>
  <r>
    <x v="969"/>
    <x v="969"/>
    <s v="CAGCV"/>
    <s v="TADLAS, JR"/>
    <s v="ASLSW006"/>
    <x v="0"/>
    <n v="0"/>
    <n v="0"/>
    <n v="12"/>
    <n v="12"/>
    <n v="12"/>
    <n v="12"/>
    <n v="12"/>
    <n v="60"/>
    <s v="3"/>
  </r>
  <r>
    <x v="970"/>
    <x v="970"/>
    <s v="CAGCV"/>
    <s v="GUILLO, KENNETH A (KENNE"/>
    <s v="ASLSW006"/>
    <x v="0"/>
    <n v="0"/>
    <n v="0"/>
    <n v="8"/>
    <n v="8"/>
    <n v="8"/>
    <n v="8"/>
    <n v="8"/>
    <n v="40"/>
    <s v="3"/>
  </r>
  <r>
    <x v="971"/>
    <x v="971"/>
    <s v="CAGCV"/>
    <s v="BAYLON, RICARDO JR"/>
    <s v="ASLSW006"/>
    <x v="0"/>
    <n v="0"/>
    <n v="0"/>
    <n v="8"/>
    <n v="8"/>
    <n v="8"/>
    <n v="8"/>
    <n v="8"/>
    <n v="40"/>
    <s v="1"/>
  </r>
  <r>
    <x v="972"/>
    <x v="972"/>
    <s v="CAGCV"/>
    <s v="RAYALA, MARIO JR"/>
    <s v="ASLSW006"/>
    <x v="0"/>
    <n v="0"/>
    <n v="0"/>
    <n v="8"/>
    <n v="8"/>
    <n v="8"/>
    <n v="8"/>
    <n v="8"/>
    <n v="40"/>
    <s v="3"/>
  </r>
  <r>
    <x v="973"/>
    <x v="973"/>
    <s v="CAGCV"/>
    <s v="LAYLAY, EFREN R (EFREN)"/>
    <s v="ASLSW006"/>
    <x v="0"/>
    <n v="0"/>
    <n v="0"/>
    <n v="8"/>
    <n v="8"/>
    <n v="8"/>
    <n v="8"/>
    <n v="8"/>
    <n v="40"/>
    <s v="3"/>
  </r>
  <r>
    <x v="974"/>
    <x v="974"/>
    <s v="CAGCV"/>
    <s v="MICHAEL JOSHUA PENA"/>
    <s v="ASCOGAST"/>
    <x v="0"/>
    <n v="0"/>
    <n v="0"/>
    <n v="9"/>
    <n v="9"/>
    <n v="9"/>
    <n v="9"/>
    <n v="9"/>
    <n v="45"/>
    <s v="3"/>
  </r>
  <r>
    <x v="975"/>
    <x v="975"/>
    <s v="CAGCV"/>
    <s v="RIODEOS FADALLAN"/>
    <s v="ASLSW006"/>
    <x v="0"/>
    <n v="0"/>
    <n v="0"/>
    <n v="8"/>
    <n v="8"/>
    <n v="8"/>
    <n v="8"/>
    <n v="8"/>
    <n v="40"/>
    <s v="3"/>
  </r>
  <r>
    <x v="975"/>
    <x v="975"/>
    <s v="CAGCV"/>
    <s v="RIODEOS FADALLAN"/>
    <s v="ASLSW006"/>
    <x v="0"/>
    <n v="0"/>
    <n v="0"/>
    <n v="8"/>
    <n v="9.5"/>
    <n v="8"/>
    <n v="8"/>
    <n v="8"/>
    <n v="41.5"/>
    <s v="3"/>
  </r>
  <r>
    <x v="975"/>
    <x v="975"/>
    <s v="CAGCV"/>
    <s v="RIODEOS FADALLAN"/>
    <s v="ASLSW006"/>
    <x v="0"/>
    <n v="0"/>
    <n v="0"/>
    <n v="-8"/>
    <n v="-8"/>
    <n v="-8"/>
    <n v="-8"/>
    <n v="-8"/>
    <n v="-40"/>
    <s v="3"/>
  </r>
  <r>
    <x v="976"/>
    <x v="976"/>
    <s v="CAGCV"/>
    <s v="NUCOM KHATRINA ALIZON"/>
    <s v="ASLSW006"/>
    <x v="0"/>
    <n v="0"/>
    <n v="0"/>
    <n v="10"/>
    <n v="10"/>
    <n v="10"/>
    <n v="10"/>
    <n v="0"/>
    <n v="40"/>
    <s v="3"/>
  </r>
  <r>
    <x v="977"/>
    <x v="977"/>
    <s v="CAGCV"/>
    <s v="ABEJAR JOHN GLENN"/>
    <s v="ASLSW006"/>
    <x v="0"/>
    <n v="0"/>
    <n v="0"/>
    <n v="9"/>
    <n v="9"/>
    <n v="9"/>
    <n v="9"/>
    <n v="9"/>
    <n v="45"/>
    <s v="3"/>
  </r>
  <r>
    <x v="977"/>
    <x v="977"/>
    <s v="CAGCV"/>
    <s v="ABEJAR JOHN GLENN"/>
    <s v="ASLSW006"/>
    <x v="0"/>
    <n v="0"/>
    <n v="0"/>
    <n v="10"/>
    <n v="10"/>
    <n v="10"/>
    <n v="9"/>
    <n v="9"/>
    <n v="48"/>
    <s v="3"/>
  </r>
  <r>
    <x v="977"/>
    <x v="977"/>
    <s v="CAGCV"/>
    <s v="ABEJAR JOHN GLENN"/>
    <s v="ASLSW006"/>
    <x v="0"/>
    <n v="0"/>
    <n v="0"/>
    <n v="-9"/>
    <n v="-9"/>
    <n v="-9"/>
    <n v="-9"/>
    <n v="-9"/>
    <n v="-45"/>
    <s v="3"/>
  </r>
  <r>
    <x v="978"/>
    <x v="978"/>
    <s v="CAGCV"/>
    <s v="GOMEZ, ANGELO"/>
    <s v="ASLSW006"/>
    <x v="0"/>
    <n v="0"/>
    <n v="0"/>
    <n v="0"/>
    <n v="10"/>
    <n v="10"/>
    <n v="10"/>
    <n v="10"/>
    <n v="40"/>
    <s v="3"/>
  </r>
  <r>
    <x v="979"/>
    <x v="979"/>
    <s v="CAGCV"/>
    <s v="ROMANICO GESTIADA"/>
    <s v="ASLSW006"/>
    <x v="0"/>
    <n v="0"/>
    <n v="0"/>
    <n v="8"/>
    <n v="8"/>
    <n v="8"/>
    <n v="8"/>
    <n v="8"/>
    <n v="40"/>
    <s v="3"/>
  </r>
  <r>
    <x v="980"/>
    <x v="980"/>
    <s v="CAGCV"/>
    <s v="CERADO, STEPHANIE ANNE P"/>
    <s v="ASLSW006"/>
    <x v="0"/>
    <n v="0"/>
    <n v="0"/>
    <n v="8"/>
    <n v="8"/>
    <n v="8"/>
    <n v="8"/>
    <n v="8"/>
    <n v="40"/>
    <s v="3"/>
  </r>
  <r>
    <x v="981"/>
    <x v="981"/>
    <s v="CAGCV"/>
    <s v="BALANAG, JESSY M (JESSY)"/>
    <s v="ASLSW006"/>
    <x v="0"/>
    <n v="0"/>
    <n v="0"/>
    <n v="8"/>
    <n v="8"/>
    <n v="8"/>
    <n v="8"/>
    <n v="8"/>
    <n v="40"/>
    <s v="3"/>
  </r>
  <r>
    <x v="982"/>
    <x v="982"/>
    <s v="CAGCV"/>
    <s v="MALLAPRE, JEFRY L (JEFRY)"/>
    <s v="ASLSW006"/>
    <x v="0"/>
    <n v="0"/>
    <n v="0"/>
    <n v="8"/>
    <n v="8"/>
    <n v="8"/>
    <n v="8"/>
    <n v="8"/>
    <n v="40"/>
    <s v="3"/>
  </r>
  <r>
    <x v="982"/>
    <x v="982"/>
    <s v="CAGCV"/>
    <s v="MALLAPRE, JEFRY L (JEFRY)"/>
    <s v="ASLSW006"/>
    <x v="0"/>
    <n v="0"/>
    <n v="0"/>
    <n v="8"/>
    <n v="8"/>
    <n v="8"/>
    <n v="0"/>
    <n v="8"/>
    <n v="32"/>
    <s v="3"/>
  </r>
  <r>
    <x v="982"/>
    <x v="982"/>
    <s v="CAGCV"/>
    <s v="MALLAPRE, JEFRY L (JEFRY)"/>
    <s v="ASLSW006"/>
    <x v="0"/>
    <n v="0"/>
    <n v="0"/>
    <n v="-8"/>
    <n v="-8"/>
    <n v="-8"/>
    <n v="-8"/>
    <n v="-8"/>
    <n v="-40"/>
    <s v="3"/>
  </r>
  <r>
    <x v="983"/>
    <x v="983"/>
    <s v="CAGCV"/>
    <s v="SANTOS, MARK ALVIN B (MA"/>
    <s v="ASLSW006"/>
    <x v="0"/>
    <n v="0"/>
    <n v="8"/>
    <n v="8"/>
    <n v="8"/>
    <n v="8"/>
    <n v="8"/>
    <n v="8"/>
    <n v="48"/>
    <s v="3"/>
  </r>
  <r>
    <x v="984"/>
    <x v="984"/>
    <s v="CAGCV"/>
    <s v="REYES, LEONARDO JR"/>
    <s v="ASLSW006"/>
    <x v="0"/>
    <n v="0"/>
    <n v="0"/>
    <n v="8"/>
    <n v="8"/>
    <n v="8"/>
    <n v="8"/>
    <n v="8"/>
    <n v="40"/>
    <s v="3"/>
  </r>
  <r>
    <x v="985"/>
    <x v="985"/>
    <s v="CAGCV"/>
    <s v="AGUSTIN, JAKE"/>
    <s v="ASLSW006"/>
    <x v="0"/>
    <n v="0"/>
    <n v="0"/>
    <n v="8"/>
    <n v="8"/>
    <n v="8"/>
    <n v="8"/>
    <n v="8"/>
    <n v="40"/>
    <s v="N"/>
  </r>
  <r>
    <x v="986"/>
    <x v="986"/>
    <s v="CAGCV"/>
    <s v="REZ, ROLANDO JR"/>
    <s v="ASLSW006"/>
    <x v="0"/>
    <n v="0"/>
    <n v="0"/>
    <n v="9"/>
    <n v="9"/>
    <n v="9"/>
    <n v="9"/>
    <n v="9"/>
    <n v="45"/>
    <s v="3"/>
  </r>
  <r>
    <x v="987"/>
    <x v="987"/>
    <s v="CAGCV"/>
    <s v="FAELNAR, JOEFFEL"/>
    <s v="ASLSW006"/>
    <x v="0"/>
    <n v="0"/>
    <n v="0"/>
    <n v="8"/>
    <n v="8"/>
    <n v="8"/>
    <n v="8"/>
    <n v="8"/>
    <n v="40"/>
    <s v="3"/>
  </r>
  <r>
    <x v="988"/>
    <x v="988"/>
    <s v="CAGCV"/>
    <s v="MARCOS, DANIEL C (DANIEL)"/>
    <s v="ASLSW006"/>
    <x v="0"/>
    <n v="0"/>
    <n v="1"/>
    <n v="9"/>
    <n v="9"/>
    <n v="9"/>
    <n v="9"/>
    <n v="9"/>
    <n v="46"/>
    <s v="3"/>
  </r>
  <r>
    <x v="989"/>
    <x v="989"/>
    <s v="CAGCV"/>
    <s v="RUSTE, JOHANN-PAULO L (J"/>
    <s v="ASLSW006"/>
    <x v="0"/>
    <n v="0"/>
    <n v="0"/>
    <n v="8"/>
    <n v="8"/>
    <n v="8"/>
    <n v="8"/>
    <n v="8"/>
    <n v="40"/>
    <s v="3"/>
  </r>
  <r>
    <x v="990"/>
    <x v="990"/>
    <s v="CAGCV"/>
    <s v="ADIUBA, LINDSAY ANNE"/>
    <s v="ASLSW006"/>
    <x v="0"/>
    <n v="0"/>
    <n v="0"/>
    <n v="0"/>
    <n v="0"/>
    <n v="8"/>
    <n v="8"/>
    <n v="8"/>
    <n v="24"/>
    <s v="3"/>
  </r>
  <r>
    <x v="991"/>
    <x v="991"/>
    <s v="CAGCV"/>
    <s v="HALILI, CHRISTINE"/>
    <s v="ASLSW006"/>
    <x v="0"/>
    <n v="0"/>
    <n v="0"/>
    <n v="8"/>
    <n v="8"/>
    <n v="0"/>
    <n v="8"/>
    <n v="8"/>
    <n v="32"/>
    <s v="3"/>
  </r>
  <r>
    <x v="992"/>
    <x v="992"/>
    <s v="CAGCV"/>
    <s v="CAMPOS, ANNA KATRINA C ("/>
    <s v="ASLSW006"/>
    <x v="0"/>
    <n v="0"/>
    <n v="0"/>
    <n v="8"/>
    <n v="8"/>
    <n v="8"/>
    <n v="8"/>
    <n v="8"/>
    <n v="40"/>
    <s v="3"/>
  </r>
  <r>
    <x v="993"/>
    <x v="993"/>
    <s v="CAGCV"/>
    <s v="GIL, LEMUEL HERMINIO D ("/>
    <s v="ASLSW006"/>
    <x v="0"/>
    <n v="0"/>
    <n v="0"/>
    <n v="8"/>
    <n v="8"/>
    <n v="8"/>
    <n v="8"/>
    <n v="8"/>
    <n v="40"/>
    <s v="3"/>
  </r>
  <r>
    <x v="994"/>
    <x v="994"/>
    <s v="CAGCV"/>
    <s v="RAYMUNDO, CLARK KEEN"/>
    <s v="ASLSW006"/>
    <x v="0"/>
    <n v="0"/>
    <n v="0"/>
    <n v="8"/>
    <n v="8"/>
    <n v="8"/>
    <n v="8"/>
    <n v="8"/>
    <n v="40"/>
    <s v="3"/>
  </r>
  <r>
    <x v="995"/>
    <x v="995"/>
    <s v="CAGCV"/>
    <s v="TAPEL, NOVER"/>
    <s v="ASLSW006"/>
    <x v="0"/>
    <n v="3"/>
    <n v="1"/>
    <n v="8"/>
    <n v="8"/>
    <n v="8"/>
    <n v="8"/>
    <n v="8"/>
    <n v="44"/>
    <s v="3"/>
  </r>
  <r>
    <x v="996"/>
    <x v="996"/>
    <s v="CAGCV"/>
    <s v="RENWALD BENIG"/>
    <s v="ASLSW006"/>
    <x v="0"/>
    <n v="0"/>
    <n v="0"/>
    <n v="8"/>
    <n v="8"/>
    <n v="8"/>
    <n v="8"/>
    <n v="8"/>
    <n v="40"/>
    <s v="2"/>
  </r>
  <r>
    <x v="996"/>
    <x v="996"/>
    <s v="CAGCV"/>
    <s v="RENWALD BENIG"/>
    <s v="ASLSW006"/>
    <x v="0"/>
    <n v="0"/>
    <n v="0"/>
    <n v="8"/>
    <n v="8"/>
    <n v="8"/>
    <n v="0"/>
    <n v="10"/>
    <n v="34"/>
    <s v="2"/>
  </r>
  <r>
    <x v="996"/>
    <x v="996"/>
    <s v="CAGCV"/>
    <s v="RENWALD BENIG"/>
    <s v="ASLSW006"/>
    <x v="0"/>
    <n v="0"/>
    <n v="0"/>
    <n v="-8"/>
    <n v="-8"/>
    <n v="-8"/>
    <n v="-8"/>
    <n v="-8"/>
    <n v="-40"/>
    <s v="2"/>
  </r>
  <r>
    <x v="997"/>
    <x v="997"/>
    <s v="CAGCV"/>
    <s v="CLAUDE MARTIN MAGDANGAL"/>
    <s v="ASLSW006"/>
    <x v="0"/>
    <n v="0"/>
    <n v="0"/>
    <n v="8"/>
    <n v="8"/>
    <n v="8"/>
    <n v="8"/>
    <n v="12"/>
    <n v="44"/>
    <s v="2"/>
  </r>
  <r>
    <x v="997"/>
    <x v="997"/>
    <s v="CAGCV"/>
    <s v="CLAUDE MARTIN MAGDANGAL"/>
    <s v="ASLSW006"/>
    <x v="0"/>
    <n v="0"/>
    <n v="0"/>
    <n v="8"/>
    <n v="8"/>
    <n v="0"/>
    <n v="0"/>
    <n v="8"/>
    <n v="24"/>
    <s v="2"/>
  </r>
  <r>
    <x v="997"/>
    <x v="997"/>
    <s v="CAGCV"/>
    <s v="CLAUDE MARTIN MAGDANGAL"/>
    <s v="ASLSW006"/>
    <x v="0"/>
    <n v="0"/>
    <n v="0"/>
    <n v="0"/>
    <n v="0"/>
    <n v="8"/>
    <n v="8"/>
    <n v="0"/>
    <n v="16"/>
    <s v="N"/>
  </r>
  <r>
    <x v="997"/>
    <x v="997"/>
    <s v="CAGCV"/>
    <s v="CLAUDE MARTIN MAGDANGAL"/>
    <s v="ASLSW006"/>
    <x v="0"/>
    <n v="0"/>
    <n v="0"/>
    <n v="-8"/>
    <n v="-8"/>
    <n v="-8"/>
    <n v="-8"/>
    <n v="-12"/>
    <n v="-44"/>
    <s v="2"/>
  </r>
  <r>
    <x v="998"/>
    <x v="998"/>
    <s v="CAGCV"/>
    <s v="MADRID, ELI LYNDON M (EL"/>
    <s v="ASLSW006"/>
    <x v="0"/>
    <n v="0"/>
    <n v="0"/>
    <n v="8"/>
    <n v="8"/>
    <n v="8"/>
    <n v="8"/>
    <n v="8"/>
    <n v="40"/>
    <s v="2"/>
  </r>
  <r>
    <x v="998"/>
    <x v="998"/>
    <s v="CAGCV"/>
    <s v="MADRID, ELI LYNDON M (EL"/>
    <s v="ASLSW006"/>
    <x v="0"/>
    <n v="0"/>
    <n v="0"/>
    <n v="8"/>
    <n v="8.5"/>
    <n v="8"/>
    <n v="9.5"/>
    <n v="8"/>
    <n v="42"/>
    <s v="2"/>
  </r>
  <r>
    <x v="998"/>
    <x v="998"/>
    <s v="CAGCV"/>
    <s v="MADRID, ELI LYNDON M (EL"/>
    <s v="ASLSW006"/>
    <x v="0"/>
    <n v="0"/>
    <n v="0"/>
    <n v="-8"/>
    <n v="-8"/>
    <n v="-8"/>
    <n v="-8"/>
    <n v="-8"/>
    <n v="-40"/>
    <s v="2"/>
  </r>
  <r>
    <x v="998"/>
    <x v="998"/>
    <s v="CAGCV"/>
    <s v="MADRID, ELI LYNDON M (EL"/>
    <s v="ASLSW006"/>
    <x v="0"/>
    <n v="0"/>
    <n v="0"/>
    <n v="8"/>
    <n v="8.5"/>
    <n v="8"/>
    <n v="9.5"/>
    <n v="9"/>
    <n v="43"/>
    <s v="2"/>
  </r>
  <r>
    <x v="998"/>
    <x v="998"/>
    <s v="CAGCV"/>
    <s v="MADRID, ELI LYNDON M (EL"/>
    <s v="ASLSW006"/>
    <x v="0"/>
    <n v="0"/>
    <n v="0"/>
    <n v="-8"/>
    <n v="-8.5"/>
    <n v="-8"/>
    <n v="-9.5"/>
    <n v="-8"/>
    <n v="-42"/>
    <s v="2"/>
  </r>
  <r>
    <x v="999"/>
    <x v="999"/>
    <s v="CAGCV"/>
    <s v="ROME, ROBERT JULIAN"/>
    <s v="ASLSW006"/>
    <x v="0"/>
    <n v="0"/>
    <n v="0"/>
    <n v="8"/>
    <n v="8"/>
    <n v="8"/>
    <n v="8"/>
    <n v="8"/>
    <n v="40"/>
    <s v="1"/>
  </r>
  <r>
    <x v="1000"/>
    <x v="1000"/>
    <s v="CAGCV"/>
    <s v="DOMINIQUE REODIQUE"/>
    <s v="ASLSW006"/>
    <x v="0"/>
    <n v="10"/>
    <n v="0"/>
    <n v="0"/>
    <n v="0"/>
    <n v="10"/>
    <n v="10"/>
    <n v="10"/>
    <n v="40"/>
    <s v="2"/>
  </r>
  <r>
    <x v="1001"/>
    <x v="1001"/>
    <s v="CAGCV"/>
    <s v="CRUZ, CARLO"/>
    <s v="ASLSW006"/>
    <x v="0"/>
    <n v="0"/>
    <n v="0"/>
    <n v="8"/>
    <n v="8"/>
    <n v="8"/>
    <n v="8"/>
    <n v="8"/>
    <n v="40"/>
    <s v="3"/>
  </r>
  <r>
    <x v="1002"/>
    <x v="1002"/>
    <s v="CAGCV"/>
    <s v="ELORCHA, RONIE I (RONIE)"/>
    <s v="ASLSW006"/>
    <x v="0"/>
    <n v="0"/>
    <n v="0"/>
    <n v="8"/>
    <n v="8"/>
    <n v="8"/>
    <n v="13"/>
    <n v="12"/>
    <n v="49"/>
    <s v="2"/>
  </r>
  <r>
    <x v="1002"/>
    <x v="1002"/>
    <s v="CAGCV"/>
    <s v="ELORCHA, RONIE I (RONIE)"/>
    <s v="ASLSW006"/>
    <x v="0"/>
    <n v="0"/>
    <n v="0"/>
    <n v="8"/>
    <n v="8"/>
    <n v="8"/>
    <n v="8"/>
    <n v="8"/>
    <n v="40"/>
    <s v="2"/>
  </r>
  <r>
    <x v="1002"/>
    <x v="1002"/>
    <s v="CAGCV"/>
    <s v="ELORCHA, RONIE I (RONIE)"/>
    <s v="ASLSW006"/>
    <x v="0"/>
    <n v="0"/>
    <n v="0"/>
    <n v="-8"/>
    <n v="-8"/>
    <n v="-8"/>
    <n v="-13"/>
    <n v="-12"/>
    <n v="-49"/>
    <s v="2"/>
  </r>
  <r>
    <x v="1003"/>
    <x v="1003"/>
    <s v="CAGCV"/>
    <s v="IRA DIMAYACYAC"/>
    <s v="ASCOGAST"/>
    <x v="0"/>
    <n v="0"/>
    <n v="12"/>
    <n v="9"/>
    <n v="9"/>
    <n v="9"/>
    <n v="9"/>
    <n v="9"/>
    <n v="57"/>
    <s v="1"/>
  </r>
  <r>
    <x v="1004"/>
    <x v="1004"/>
    <s v="CAGCV"/>
    <s v="CHARLOTT AREVALO"/>
    <s v="ASLSW006"/>
    <x v="0"/>
    <n v="8"/>
    <n v="0"/>
    <n v="0"/>
    <n v="8"/>
    <n v="8"/>
    <n v="8"/>
    <n v="8"/>
    <n v="40"/>
    <s v="N"/>
  </r>
  <r>
    <x v="1005"/>
    <x v="1005"/>
    <s v="CAGCV"/>
    <s v="ANNALYN LEONARDO"/>
    <s v="ASLSW006"/>
    <x v="0"/>
    <n v="0"/>
    <n v="0"/>
    <n v="0"/>
    <n v="10"/>
    <n v="10"/>
    <n v="10"/>
    <n v="10"/>
    <n v="40"/>
    <s v="3"/>
  </r>
  <r>
    <x v="1006"/>
    <x v="1006"/>
    <s v="CAGCV"/>
    <s v="BUSITA, KEIVEN ADRIAN D"/>
    <s v="ASLSW006"/>
    <x v="0"/>
    <n v="0"/>
    <n v="0"/>
    <n v="8"/>
    <n v="8"/>
    <n v="8"/>
    <n v="8"/>
    <n v="8"/>
    <n v="40"/>
    <s v="2"/>
  </r>
  <r>
    <x v="1007"/>
    <x v="1007"/>
    <s v="CAGCV"/>
    <s v="VILLANUEVA, RON"/>
    <s v="ASLSW006"/>
    <x v="0"/>
    <n v="0"/>
    <n v="9"/>
    <n v="9"/>
    <n v="9"/>
    <n v="9"/>
    <n v="9"/>
    <n v="9"/>
    <n v="54"/>
    <s v="3"/>
  </r>
  <r>
    <x v="1008"/>
    <x v="1008"/>
    <s v="CAGCV"/>
    <s v="MENDOZA, EARL ANTHONY R"/>
    <s v="ASLSW006"/>
    <x v="0"/>
    <n v="0"/>
    <n v="0"/>
    <n v="9"/>
    <n v="9"/>
    <n v="9"/>
    <n v="9"/>
    <n v="9"/>
    <n v="45"/>
    <s v="2"/>
  </r>
  <r>
    <x v="1009"/>
    <x v="1009"/>
    <s v="CAGCV"/>
    <s v="SEVERINO, SHERWIN ANDREI"/>
    <s v="ASLSW006"/>
    <x v="0"/>
    <n v="0"/>
    <n v="10"/>
    <n v="10"/>
    <n v="10"/>
    <n v="10"/>
    <n v="0"/>
    <n v="0"/>
    <n v="40"/>
    <s v="2"/>
  </r>
  <r>
    <x v="1010"/>
    <x v="1010"/>
    <s v="CAGCV"/>
    <s v="AGSALOG, JENYLEEN A (JEN"/>
    <s v="ASLSW006"/>
    <x v="0"/>
    <n v="0"/>
    <n v="9"/>
    <n v="0"/>
    <n v="9"/>
    <n v="9"/>
    <n v="9"/>
    <n v="9"/>
    <n v="45"/>
    <s v="N"/>
  </r>
  <r>
    <x v="1011"/>
    <x v="1011"/>
    <s v="CAGCV"/>
    <s v="PALAGANAS, DIANNE"/>
    <s v="ASLSW006"/>
    <x v="0"/>
    <n v="2"/>
    <n v="0"/>
    <n v="8"/>
    <n v="8"/>
    <n v="8"/>
    <n v="8"/>
    <n v="8"/>
    <n v="42"/>
    <s v="2"/>
  </r>
  <r>
    <x v="1011"/>
    <x v="1011"/>
    <s v="CAGCV"/>
    <s v="PALAGANAS, DIANNE"/>
    <s v="ASLSW006"/>
    <x v="0"/>
    <n v="0"/>
    <n v="0"/>
    <n v="8"/>
    <n v="8"/>
    <n v="8"/>
    <n v="8"/>
    <n v="8"/>
    <n v="40"/>
    <s v="2"/>
  </r>
  <r>
    <x v="1011"/>
    <x v="1011"/>
    <s v="CAGCV"/>
    <s v="PALAGANAS, DIANNE"/>
    <s v="ASLSW006"/>
    <x v="0"/>
    <n v="-2"/>
    <n v="0"/>
    <n v="-8"/>
    <n v="-8"/>
    <n v="-8"/>
    <n v="-8"/>
    <n v="-8"/>
    <n v="-42"/>
    <s v="2"/>
  </r>
  <r>
    <x v="1012"/>
    <x v="1012"/>
    <s v="CAGCV"/>
    <s v="VALEROS, MARIELLE"/>
    <s v="ASLSW006"/>
    <x v="0"/>
    <n v="0"/>
    <n v="0"/>
    <n v="8"/>
    <n v="8"/>
    <n v="8"/>
    <n v="8"/>
    <n v="8"/>
    <n v="40"/>
    <s v="3"/>
  </r>
  <r>
    <x v="1013"/>
    <x v="1013"/>
    <s v="CAGCV"/>
    <s v="LUCERO, REGIE"/>
    <s v="ASLSW006"/>
    <x v="0"/>
    <n v="0"/>
    <n v="12"/>
    <n v="8"/>
    <n v="8"/>
    <n v="8"/>
    <n v="8"/>
    <n v="8"/>
    <n v="52"/>
    <s v="3"/>
  </r>
  <r>
    <x v="1014"/>
    <x v="1014"/>
    <s v="CAGCV"/>
    <s v="REARIO, JOHN LOUIS MARTIN"/>
    <s v="ASLSW006"/>
    <x v="0"/>
    <n v="4"/>
    <n v="0"/>
    <n v="8"/>
    <n v="8"/>
    <n v="8"/>
    <n v="8"/>
    <n v="8"/>
    <n v="44"/>
    <s v="1"/>
  </r>
  <r>
    <x v="1015"/>
    <x v="1015"/>
    <s v="CAGCV"/>
    <s v="GUINDAY, SARAH AIRA R (S"/>
    <s v="ASLSW006"/>
    <x v="0"/>
    <n v="0"/>
    <n v="0"/>
    <n v="8"/>
    <n v="8"/>
    <n v="8"/>
    <n v="8"/>
    <n v="8"/>
    <n v="40"/>
    <s v="N"/>
  </r>
  <r>
    <x v="1016"/>
    <x v="1016"/>
    <s v="CAGCV"/>
    <s v="LEDDA, BEA THERESE"/>
    <s v="ASLSW006"/>
    <x v="0"/>
    <n v="0"/>
    <n v="0"/>
    <n v="8"/>
    <n v="8"/>
    <n v="8"/>
    <n v="8"/>
    <n v="8"/>
    <n v="40"/>
    <s v="3"/>
  </r>
  <r>
    <x v="1017"/>
    <x v="1017"/>
    <s v="CAGCV"/>
    <s v="KITCHON, MAIKO KIETH ISA"/>
    <s v="ASCOGAST"/>
    <x v="0"/>
    <n v="10"/>
    <n v="0"/>
    <n v="10"/>
    <n v="10"/>
    <n v="10"/>
    <n v="0"/>
    <n v="0"/>
    <n v="40"/>
    <s v="1"/>
  </r>
  <r>
    <x v="1018"/>
    <x v="1018"/>
    <s v="CAGCV"/>
    <s v="CALUAG, JAYSON"/>
    <s v="ASLSW006"/>
    <x v="0"/>
    <n v="2"/>
    <n v="0"/>
    <n v="0"/>
    <n v="10"/>
    <n v="10"/>
    <n v="10"/>
    <n v="10"/>
    <n v="42"/>
    <s v="3"/>
  </r>
  <r>
    <x v="1019"/>
    <x v="1019"/>
    <s v="CAGCV"/>
    <s v="REPUTANA, ARTHUR R (ARTH"/>
    <s v="ASLSW006"/>
    <x v="0"/>
    <n v="0"/>
    <n v="1"/>
    <n v="8"/>
    <n v="8"/>
    <n v="8"/>
    <n v="8"/>
    <n v="8"/>
    <n v="41"/>
    <s v="3"/>
  </r>
  <r>
    <x v="1020"/>
    <x v="1020"/>
    <s v="CAGCV"/>
    <s v="MAGNO, CHRISTIAN DAVE E"/>
    <s v="ASLSW006"/>
    <x v="0"/>
    <n v="0"/>
    <n v="0"/>
    <n v="0"/>
    <n v="10"/>
    <n v="10"/>
    <n v="10"/>
    <n v="10"/>
    <n v="40"/>
    <s v="2"/>
  </r>
  <r>
    <x v="1021"/>
    <x v="1021"/>
    <s v="CAGCV"/>
    <s v="FORMANES, CHRISTIAN RAMIR"/>
    <s v="ASLSW006"/>
    <x v="0"/>
    <n v="9"/>
    <n v="0"/>
    <n v="0"/>
    <n v="9"/>
    <n v="9"/>
    <n v="9"/>
    <n v="9"/>
    <n v="45"/>
    <s v="1"/>
  </r>
  <r>
    <x v="1022"/>
    <x v="1022"/>
    <s v="CAGCV"/>
    <s v="LACAOLACAO, JOSEPH"/>
    <s v="ASLSW006"/>
    <x v="0"/>
    <n v="0"/>
    <n v="0"/>
    <n v="8"/>
    <n v="8"/>
    <n v="8"/>
    <n v="8"/>
    <n v="8"/>
    <n v="40"/>
    <s v="3"/>
  </r>
  <r>
    <x v="1023"/>
    <x v="1023"/>
    <s v="CAGCV"/>
    <s v="DAWAT, DOMINIC"/>
    <s v="ASLSW006"/>
    <x v="0"/>
    <n v="0"/>
    <n v="0"/>
    <n v="8"/>
    <n v="8"/>
    <n v="8"/>
    <n v="8"/>
    <n v="8"/>
    <n v="40"/>
    <s v="3"/>
  </r>
  <r>
    <x v="1023"/>
    <x v="1023"/>
    <s v="CAGCV"/>
    <s v="DAWAT, DOMINIC"/>
    <s v="ASLSW006"/>
    <x v="0"/>
    <n v="0"/>
    <n v="0"/>
    <n v="10"/>
    <n v="10"/>
    <n v="0"/>
    <n v="10"/>
    <n v="10"/>
    <n v="40"/>
    <s v="N"/>
  </r>
  <r>
    <x v="1023"/>
    <x v="1023"/>
    <s v="CAGCV"/>
    <s v="DAWAT, DOMINIC"/>
    <s v="ASLSW006"/>
    <x v="0"/>
    <n v="0"/>
    <n v="0"/>
    <n v="-8"/>
    <n v="-8"/>
    <n v="-8"/>
    <n v="-8"/>
    <n v="-8"/>
    <n v="-40"/>
    <s v="3"/>
  </r>
  <r>
    <x v="1023"/>
    <x v="1023"/>
    <s v="CAGCV"/>
    <s v="DAWAT, DOMINIC"/>
    <s v="ASLSW006"/>
    <x v="0"/>
    <n v="0"/>
    <n v="0"/>
    <n v="10"/>
    <n v="10"/>
    <n v="0"/>
    <n v="10"/>
    <n v="10"/>
    <n v="40"/>
    <s v="3"/>
  </r>
  <r>
    <x v="1023"/>
    <x v="1023"/>
    <s v="CAGCV"/>
    <s v="DAWAT, DOMINIC"/>
    <s v="ASLSW006"/>
    <x v="0"/>
    <n v="0"/>
    <n v="0"/>
    <n v="-10"/>
    <n v="-10"/>
    <n v="0"/>
    <n v="-10"/>
    <n v="-10"/>
    <n v="-40"/>
    <s v="N"/>
  </r>
  <r>
    <x v="1024"/>
    <x v="1024"/>
    <s v="CAGCV"/>
    <s v="HERNANDEZ, CHIARA CELINE"/>
    <s v="ASLSW006"/>
    <x v="0"/>
    <n v="0"/>
    <n v="0"/>
    <n v="10"/>
    <n v="10"/>
    <n v="10"/>
    <n v="10"/>
    <n v="0"/>
    <n v="40"/>
    <s v="3"/>
  </r>
  <r>
    <x v="1025"/>
    <x v="1025"/>
    <s v="CAGCV"/>
    <s v="MANAGO, JONATHAN"/>
    <s v="ASLSW006"/>
    <x v="0"/>
    <n v="0"/>
    <n v="0"/>
    <n v="8"/>
    <n v="8"/>
    <n v="8"/>
    <n v="8"/>
    <n v="8"/>
    <n v="40"/>
    <s v="3"/>
  </r>
  <r>
    <x v="1026"/>
    <x v="1026"/>
    <s v="CAGCV"/>
    <s v="SHERIKA ALYSZA MORAL"/>
    <s v="ASLSW006"/>
    <x v="0"/>
    <n v="0"/>
    <n v="0"/>
    <n v="8"/>
    <n v="8"/>
    <n v="9"/>
    <n v="8"/>
    <n v="9"/>
    <n v="42"/>
    <s v="2"/>
  </r>
  <r>
    <x v="1027"/>
    <x v="1027"/>
    <s v="CAGCV"/>
    <s v="NEL SYMON BAJIO"/>
    <s v="ASLSW006"/>
    <x v="0"/>
    <n v="0"/>
    <n v="0"/>
    <n v="10"/>
    <n v="10"/>
    <n v="10"/>
    <n v="10"/>
    <n v="0"/>
    <n v="40"/>
    <s v="3"/>
  </r>
  <r>
    <x v="1028"/>
    <x v="1028"/>
    <s v="CAGCV"/>
    <s v="MARCELO, JERVIN"/>
    <s v="ASCOGAST"/>
    <x v="0"/>
    <n v="0"/>
    <n v="11"/>
    <n v="0"/>
    <n v="0"/>
    <n v="0"/>
    <n v="12"/>
    <n v="12"/>
    <n v="35"/>
    <s v="1"/>
  </r>
  <r>
    <x v="1028"/>
    <x v="1028"/>
    <s v="CAGCV"/>
    <s v="MARCELO, JERVIN"/>
    <s v="ASCOGAST"/>
    <x v="0"/>
    <n v="0"/>
    <n v="11"/>
    <n v="0"/>
    <n v="0"/>
    <n v="11"/>
    <n v="11"/>
    <n v="12"/>
    <n v="45"/>
    <s v="1"/>
  </r>
  <r>
    <x v="1028"/>
    <x v="1028"/>
    <s v="CAGCV"/>
    <s v="MARCELO, JERVIN"/>
    <s v="ASCOGAST"/>
    <x v="0"/>
    <n v="0"/>
    <n v="-11"/>
    <n v="0"/>
    <n v="0"/>
    <n v="0"/>
    <n v="-12"/>
    <n v="-12"/>
    <n v="-35"/>
    <s v="1"/>
  </r>
  <r>
    <x v="1029"/>
    <x v="1029"/>
    <s v="CAGCV"/>
    <s v="MORALES, JOSEPH LUIS"/>
    <s v="ASLSW006"/>
    <x v="0"/>
    <n v="0"/>
    <n v="0"/>
    <n v="9"/>
    <n v="9"/>
    <n v="9"/>
    <n v="9"/>
    <n v="9"/>
    <n v="45"/>
    <s v="3"/>
  </r>
  <r>
    <x v="1030"/>
    <x v="1030"/>
    <s v="CAGCV"/>
    <s v="DUMO, MELODIE"/>
    <s v="ASLSW006"/>
    <x v="0"/>
    <n v="0"/>
    <n v="0"/>
    <n v="9"/>
    <n v="9"/>
    <n v="9"/>
    <n v="9"/>
    <n v="9"/>
    <n v="45"/>
    <s v="3"/>
  </r>
  <r>
    <x v="1030"/>
    <x v="1030"/>
    <s v="CAGCV"/>
    <s v="DUMO, MELODIE"/>
    <s v="ASLSW006"/>
    <x v="0"/>
    <n v="0"/>
    <n v="0"/>
    <n v="9"/>
    <n v="9"/>
    <n v="9"/>
    <n v="9"/>
    <n v="12"/>
    <n v="48"/>
    <s v="3"/>
  </r>
  <r>
    <x v="1030"/>
    <x v="1030"/>
    <s v="CAGCV"/>
    <s v="DUMO, MELODIE"/>
    <s v="ASLSW006"/>
    <x v="0"/>
    <n v="0"/>
    <n v="0"/>
    <n v="-9"/>
    <n v="-9"/>
    <n v="-9"/>
    <n v="-9"/>
    <n v="-9"/>
    <n v="-45"/>
    <s v="3"/>
  </r>
  <r>
    <x v="1031"/>
    <x v="1031"/>
    <s v="CAGCV"/>
    <s v="MAGAT, CHRISTIAN RICO"/>
    <s v="ASLSW006"/>
    <x v="0"/>
    <n v="0"/>
    <n v="0"/>
    <n v="9"/>
    <n v="9"/>
    <n v="9"/>
    <n v="9"/>
    <n v="9"/>
    <n v="45"/>
    <s v="3"/>
  </r>
  <r>
    <x v="1032"/>
    <x v="1032"/>
    <s v="CAGCV"/>
    <s v="LORIA, ANGELIQUE"/>
    <s v="ASCOGAST"/>
    <x v="0"/>
    <n v="0"/>
    <n v="0"/>
    <n v="9"/>
    <n v="9"/>
    <n v="9"/>
    <n v="9"/>
    <n v="0"/>
    <n v="36"/>
    <s v="3"/>
  </r>
  <r>
    <x v="1033"/>
    <x v="1033"/>
    <s v="CAGCV"/>
    <s v="NIERE, CARLO ANGELO"/>
    <s v="ASCOGAST"/>
    <x v="0"/>
    <n v="0"/>
    <n v="0"/>
    <n v="9"/>
    <n v="9"/>
    <n v="9"/>
    <n v="9"/>
    <n v="9"/>
    <n v="45"/>
    <s v="3"/>
  </r>
  <r>
    <x v="1034"/>
    <x v="1034"/>
    <s v="CAGCV"/>
    <s v="SALARDA, ANGELO"/>
    <s v="ASLSW006"/>
    <x v="0"/>
    <n v="0"/>
    <n v="0"/>
    <n v="0"/>
    <n v="8"/>
    <n v="8"/>
    <n v="8"/>
    <n v="8"/>
    <n v="32"/>
    <s v="2"/>
  </r>
  <r>
    <x v="1035"/>
    <x v="1035"/>
    <s v="CAGCV"/>
    <s v="CASCANTE, ADRIAN PAULO"/>
    <s v="ASLSW006"/>
    <x v="0"/>
    <n v="0"/>
    <n v="0"/>
    <n v="8"/>
    <n v="8"/>
    <n v="8"/>
    <n v="8"/>
    <n v="8"/>
    <n v="40"/>
    <s v="3"/>
  </r>
  <r>
    <x v="1036"/>
    <x v="1036"/>
    <s v="CAGCV"/>
    <s v="PILLAS, CYD ELEIYZZA MAR"/>
    <s v="ASLSW006"/>
    <x v="0"/>
    <n v="0"/>
    <n v="0"/>
    <n v="9"/>
    <n v="9"/>
    <n v="9"/>
    <n v="9"/>
    <n v="9"/>
    <n v="45"/>
    <s v="2"/>
  </r>
  <r>
    <x v="1037"/>
    <x v="1037"/>
    <s v="CAGCV"/>
    <s v="PARADERO, RANDY"/>
    <s v="ASLSW006"/>
    <x v="0"/>
    <n v="8"/>
    <n v="0"/>
    <n v="9"/>
    <n v="9"/>
    <n v="9"/>
    <n v="9"/>
    <n v="9"/>
    <n v="53"/>
    <s v="3"/>
  </r>
  <r>
    <x v="1038"/>
    <x v="1038"/>
    <s v="CAGCV"/>
    <s v="GOFREDO, JOHN CYRILL ABR"/>
    <s v="ASLSW006"/>
    <x v="0"/>
    <n v="0"/>
    <n v="0"/>
    <n v="9"/>
    <n v="9"/>
    <n v="9"/>
    <n v="9"/>
    <n v="9"/>
    <n v="45"/>
    <s v="3"/>
  </r>
  <r>
    <x v="1039"/>
    <x v="1039"/>
    <s v="CAGCV"/>
    <s v="BATANG, MA. RHEA JESUSA"/>
    <s v="ASLSW006"/>
    <x v="0"/>
    <n v="0"/>
    <n v="0"/>
    <n v="8"/>
    <n v="8"/>
    <n v="8"/>
    <n v="8"/>
    <n v="8"/>
    <n v="40"/>
    <s v="2"/>
  </r>
  <r>
    <x v="1040"/>
    <x v="1040"/>
    <s v="CAGCV"/>
    <s v="CUASAY JR., LEOMAR"/>
    <s v="ASLSW006"/>
    <x v="0"/>
    <n v="0"/>
    <n v="0"/>
    <n v="8"/>
    <n v="8"/>
    <n v="8"/>
    <n v="8"/>
    <n v="8"/>
    <n v="40"/>
    <s v="3"/>
  </r>
  <r>
    <x v="1041"/>
    <x v="1041"/>
    <s v="CAGCV"/>
    <s v="REQUEZ, JOEL"/>
    <s v="ASLSW006"/>
    <x v="0"/>
    <n v="0"/>
    <n v="0"/>
    <n v="8"/>
    <n v="8"/>
    <n v="8"/>
    <n v="8"/>
    <n v="8"/>
    <n v="40"/>
    <s v="3"/>
  </r>
  <r>
    <x v="1042"/>
    <x v="1042"/>
    <s v="CAGCV"/>
    <s v="GERON, CLARISSA FAYE"/>
    <s v="ASLSW006"/>
    <x v="0"/>
    <n v="0"/>
    <n v="0"/>
    <n v="8"/>
    <n v="8"/>
    <n v="8"/>
    <n v="8"/>
    <n v="8"/>
    <n v="40"/>
    <s v="3"/>
  </r>
  <r>
    <x v="1042"/>
    <x v="1042"/>
    <s v="CAGCV"/>
    <s v="GERON, CLARISSA FAYE"/>
    <s v="ASLSW006"/>
    <x v="0"/>
    <n v="0"/>
    <n v="0"/>
    <n v="10"/>
    <n v="10"/>
    <n v="10"/>
    <n v="0"/>
    <n v="10"/>
    <n v="40"/>
    <s v="3"/>
  </r>
  <r>
    <x v="1042"/>
    <x v="1042"/>
    <s v="CAGCV"/>
    <s v="GERON, CLARISSA FAYE"/>
    <s v="ASLSW006"/>
    <x v="0"/>
    <n v="0"/>
    <n v="0"/>
    <n v="-8"/>
    <n v="-8"/>
    <n v="-8"/>
    <n v="-8"/>
    <n v="-8"/>
    <n v="-40"/>
    <s v="3"/>
  </r>
  <r>
    <x v="1043"/>
    <x v="1043"/>
    <s v="CAGCV"/>
    <s v="BENEDICTO, GABRIELLE RAF"/>
    <s v="ASLSW006"/>
    <x v="0"/>
    <n v="0"/>
    <n v="0"/>
    <n v="8"/>
    <n v="8"/>
    <n v="8"/>
    <n v="8"/>
    <n v="8"/>
    <n v="40"/>
    <s v="2"/>
  </r>
  <r>
    <x v="1044"/>
    <x v="1044"/>
    <s v="CAGCV"/>
    <s v="PANES, KENNETH"/>
    <s v="ASLSW006"/>
    <x v="0"/>
    <n v="0"/>
    <n v="0"/>
    <n v="8"/>
    <n v="8"/>
    <n v="8"/>
    <n v="8"/>
    <n v="8"/>
    <n v="40"/>
    <s v="3"/>
  </r>
  <r>
    <x v="1045"/>
    <x v="1045"/>
    <s v="CAGCV"/>
    <s v="BONDAD, RACHELLE"/>
    <s v="ASLSW006"/>
    <x v="0"/>
    <n v="0"/>
    <n v="0"/>
    <n v="9"/>
    <n v="9"/>
    <n v="9"/>
    <n v="9"/>
    <n v="9"/>
    <n v="45"/>
    <s v="3"/>
  </r>
  <r>
    <x v="1046"/>
    <x v="1046"/>
    <s v="CAGCV"/>
    <s v="MATIAS, WINONA SERENE"/>
    <s v="ASCOGAST"/>
    <x v="0"/>
    <n v="12"/>
    <n v="0"/>
    <n v="0"/>
    <n v="0"/>
    <n v="11"/>
    <n v="11"/>
    <n v="11"/>
    <n v="45"/>
    <s v="1"/>
  </r>
  <r>
    <x v="1047"/>
    <x v="1047"/>
    <s v="CAGCV"/>
    <s v="ACUNA, THEA MARIELLE"/>
    <s v="ASLSW006"/>
    <x v="0"/>
    <n v="0"/>
    <n v="0"/>
    <n v="8"/>
    <n v="8"/>
    <n v="8"/>
    <n v="8"/>
    <n v="8"/>
    <n v="40"/>
    <s v="3"/>
  </r>
  <r>
    <x v="1048"/>
    <x v="1048"/>
    <s v="CAGCV"/>
    <s v="MENDOZA III, MANUEL"/>
    <s v="ASLSW006"/>
    <x v="0"/>
    <n v="0"/>
    <n v="0"/>
    <n v="8"/>
    <n v="8"/>
    <n v="8"/>
    <n v="8"/>
    <n v="8"/>
    <n v="40"/>
    <s v="3"/>
  </r>
  <r>
    <x v="1049"/>
    <x v="1049"/>
    <s v="CAGCV"/>
    <s v="CRUZ II, ROSANNO"/>
    <s v="ASLSW006"/>
    <x v="0"/>
    <n v="0"/>
    <n v="0"/>
    <n v="8"/>
    <n v="8"/>
    <n v="8"/>
    <n v="8"/>
    <n v="8"/>
    <n v="40"/>
    <s v="3"/>
  </r>
  <r>
    <x v="1050"/>
    <x v="1050"/>
    <s v="CAGCV"/>
    <s v="VILLANUEVA JR., BRAULIO"/>
    <s v="ASLSW006"/>
    <x v="0"/>
    <n v="9"/>
    <n v="0"/>
    <n v="9"/>
    <n v="9"/>
    <n v="9"/>
    <n v="9"/>
    <n v="0"/>
    <n v="45"/>
    <s v="1"/>
  </r>
  <r>
    <x v="1051"/>
    <x v="1051"/>
    <s v="CAGCV"/>
    <s v="ROBLES, MYRA JOY"/>
    <s v="ASLSW006"/>
    <x v="0"/>
    <n v="0"/>
    <n v="0"/>
    <n v="8"/>
    <n v="8"/>
    <n v="8"/>
    <n v="8"/>
    <n v="8"/>
    <n v="40"/>
    <s v="3"/>
  </r>
  <r>
    <x v="1052"/>
    <x v="1052"/>
    <s v="CAGCV"/>
    <s v="TEJIDO, JERICKO"/>
    <s v="ASLSW006"/>
    <x v="0"/>
    <n v="0"/>
    <n v="0"/>
    <n v="8"/>
    <n v="8"/>
    <n v="8"/>
    <n v="8"/>
    <n v="8"/>
    <n v="40"/>
    <s v="3"/>
  </r>
  <r>
    <x v="1053"/>
    <x v="1053"/>
    <s v="CAGCV"/>
    <s v="FORMALES, LEA GRACE"/>
    <s v="ASLSW006"/>
    <x v="0"/>
    <n v="0"/>
    <n v="0"/>
    <n v="8"/>
    <n v="8"/>
    <n v="8"/>
    <n v="8"/>
    <n v="8"/>
    <n v="40"/>
    <s v="2"/>
  </r>
  <r>
    <x v="1054"/>
    <x v="1054"/>
    <s v="CAGCV"/>
    <s v="VENTURA, BRYAN JANICO"/>
    <s v="ASLSW006"/>
    <x v="0"/>
    <n v="0"/>
    <n v="0"/>
    <n v="8"/>
    <n v="8"/>
    <n v="8"/>
    <n v="8"/>
    <n v="8"/>
    <n v="40"/>
    <s v="3"/>
  </r>
  <r>
    <x v="1055"/>
    <x v="1055"/>
    <s v="CAGCV"/>
    <s v="DABANDAN, SHERRY ROSE"/>
    <s v="ASLSW006"/>
    <x v="0"/>
    <n v="0"/>
    <n v="0"/>
    <n v="8"/>
    <n v="8"/>
    <n v="8"/>
    <n v="8"/>
    <n v="8"/>
    <n v="40"/>
    <s v="3"/>
  </r>
  <r>
    <x v="1056"/>
    <x v="1056"/>
    <s v="CAGCV"/>
    <s v="JABIGUERO, CATHERINE"/>
    <s v="ASLSW006"/>
    <x v="0"/>
    <n v="0"/>
    <n v="8"/>
    <n v="8"/>
    <n v="8"/>
    <n v="8"/>
    <n v="8"/>
    <n v="0"/>
    <n v="40"/>
    <s v="N"/>
  </r>
  <r>
    <x v="1057"/>
    <x v="1057"/>
    <s v="CAGCV"/>
    <s v="CRISTINE JOSE"/>
    <s v="ASCOGAST"/>
    <x v="0"/>
    <n v="0"/>
    <n v="0"/>
    <n v="9"/>
    <n v="9"/>
    <n v="9"/>
    <n v="9"/>
    <n v="9"/>
    <n v="45"/>
    <s v="1"/>
  </r>
  <r>
    <x v="1058"/>
    <x v="1058"/>
    <s v="CAGCV"/>
    <s v="ARYEN RAEN SANTOS"/>
    <s v="ASCOGAST"/>
    <x v="0"/>
    <n v="0"/>
    <n v="0"/>
    <n v="9"/>
    <n v="9"/>
    <n v="0"/>
    <n v="9"/>
    <n v="9"/>
    <n v="36"/>
    <s v="1"/>
  </r>
  <r>
    <x v="1059"/>
    <x v="1059"/>
    <s v="CAGCV"/>
    <s v="CAPACIETE, KEVIN"/>
    <s v="ASLSW006"/>
    <x v="0"/>
    <n v="0"/>
    <n v="0"/>
    <n v="0"/>
    <n v="10"/>
    <n v="10"/>
    <n v="10"/>
    <n v="10"/>
    <n v="40"/>
    <s v="3"/>
  </r>
  <r>
    <x v="1060"/>
    <x v="1060"/>
    <s v="CAGCV"/>
    <s v="SOTOMAYOR, NIKKI"/>
    <s v="ASLSW006"/>
    <x v="0"/>
    <n v="0"/>
    <n v="5"/>
    <n v="0"/>
    <n v="8"/>
    <n v="8"/>
    <n v="8"/>
    <n v="8"/>
    <n v="37"/>
    <s v="3"/>
  </r>
  <r>
    <x v="1061"/>
    <x v="1061"/>
    <s v="CAGCV"/>
    <s v="CALICO, JOANA"/>
    <s v="ASLSW006"/>
    <x v="0"/>
    <n v="0"/>
    <n v="8"/>
    <n v="9"/>
    <n v="9"/>
    <n v="9"/>
    <n v="9"/>
    <n v="9"/>
    <n v="53"/>
    <s v="3"/>
  </r>
  <r>
    <x v="1062"/>
    <x v="1062"/>
    <s v="CAGCV"/>
    <s v="BUSCANO, OHLLYSA"/>
    <s v="ASLSW006"/>
    <x v="0"/>
    <n v="0"/>
    <n v="8"/>
    <n v="9"/>
    <n v="9"/>
    <n v="9"/>
    <n v="9"/>
    <n v="9"/>
    <n v="53"/>
    <s v="3"/>
  </r>
  <r>
    <x v="1063"/>
    <x v="1063"/>
    <s v="CAGCV"/>
    <s v="VILORIA, PAULA SABINA"/>
    <s v="ASLSW006"/>
    <x v="0"/>
    <n v="0"/>
    <n v="0"/>
    <n v="9"/>
    <n v="9"/>
    <n v="9"/>
    <n v="9"/>
    <n v="9"/>
    <n v="45"/>
    <s v="3"/>
  </r>
  <r>
    <x v="1064"/>
    <x v="1064"/>
    <s v="CAGCV"/>
    <s v="CARANAY, JOHN"/>
    <s v="ASLSW006"/>
    <x v="0"/>
    <n v="0"/>
    <n v="0"/>
    <n v="8"/>
    <n v="8"/>
    <n v="8"/>
    <n v="8"/>
    <n v="8"/>
    <n v="40"/>
    <s v="3"/>
  </r>
  <r>
    <x v="1065"/>
    <x v="1065"/>
    <s v="CAGCV"/>
    <s v="ONA, CHRISTIAN GERONE"/>
    <s v="ASLSW006"/>
    <x v="0"/>
    <n v="0"/>
    <n v="0"/>
    <n v="0"/>
    <n v="8"/>
    <n v="8"/>
    <n v="8"/>
    <n v="8"/>
    <n v="32"/>
    <s v="3"/>
  </r>
  <r>
    <x v="1066"/>
    <x v="1066"/>
    <s v="CAGCV"/>
    <s v="GOTICO, JOHN PAOLO"/>
    <s v="ASLSW006"/>
    <x v="0"/>
    <n v="0"/>
    <n v="0"/>
    <n v="9"/>
    <n v="9"/>
    <n v="9"/>
    <n v="9"/>
    <n v="9"/>
    <n v="45"/>
    <s v="3"/>
  </r>
  <r>
    <x v="1067"/>
    <x v="1067"/>
    <s v="CAGCV"/>
    <s v="DIZON, JOSHUA"/>
    <s v="ASLSW006"/>
    <x v="0"/>
    <n v="0"/>
    <n v="8"/>
    <n v="8"/>
    <n v="8"/>
    <n v="8"/>
    <n v="8"/>
    <n v="8"/>
    <n v="48"/>
    <s v="3"/>
  </r>
  <r>
    <x v="1067"/>
    <x v="1067"/>
    <s v="CAGCV"/>
    <s v="DIZON, JOSHUA"/>
    <s v="ASLSW006"/>
    <x v="0"/>
    <n v="0"/>
    <n v="0"/>
    <n v="8"/>
    <n v="8"/>
    <n v="8"/>
    <n v="8"/>
    <n v="8"/>
    <n v="40"/>
    <s v="3"/>
  </r>
  <r>
    <x v="1067"/>
    <x v="1067"/>
    <s v="CAGCV"/>
    <s v="DIZON, JOSHUA"/>
    <s v="ASLSW006"/>
    <x v="0"/>
    <n v="0"/>
    <n v="-8"/>
    <n v="-8"/>
    <n v="-8"/>
    <n v="-8"/>
    <n v="-8"/>
    <n v="-8"/>
    <n v="-48"/>
    <s v="3"/>
  </r>
  <r>
    <x v="1068"/>
    <x v="1068"/>
    <s v="CAGCV"/>
    <s v="GREGORIO, JENNIFER"/>
    <s v="ASCOGAST"/>
    <x v="0"/>
    <n v="0"/>
    <n v="0"/>
    <n v="9"/>
    <n v="9"/>
    <n v="9"/>
    <n v="9"/>
    <n v="9"/>
    <n v="45"/>
    <s v="3"/>
  </r>
  <r>
    <x v="1069"/>
    <x v="1069"/>
    <s v="CAGCV"/>
    <s v="PEDIDA JR., NINO PAQUITO"/>
    <s v="ASLSW006"/>
    <x v="0"/>
    <n v="0"/>
    <n v="0"/>
    <n v="8"/>
    <n v="8"/>
    <n v="8"/>
    <n v="8"/>
    <n v="8"/>
    <n v="40"/>
    <s v="3"/>
  </r>
  <r>
    <x v="1070"/>
    <x v="1070"/>
    <s v="CAGCV"/>
    <s v="FAJARDO, ERICKSON"/>
    <s v="ASLSW006"/>
    <x v="0"/>
    <n v="0"/>
    <n v="0"/>
    <n v="8"/>
    <n v="8"/>
    <n v="8"/>
    <n v="8"/>
    <n v="8"/>
    <n v="40"/>
    <s v="3"/>
  </r>
  <r>
    <x v="1071"/>
    <x v="1071"/>
    <s v="CAGCV"/>
    <s v="HAROLD DEAN BASSIG"/>
    <s v="ASLSW006"/>
    <x v="0"/>
    <n v="0"/>
    <n v="0"/>
    <n v="8"/>
    <n v="8"/>
    <n v="8"/>
    <n v="8"/>
    <n v="8"/>
    <n v="40"/>
    <s v="3"/>
  </r>
  <r>
    <x v="1072"/>
    <x v="1072"/>
    <s v="CAGCV"/>
    <s v="GLAIRELLE EUSEBIO"/>
    <s v="ASLSW006"/>
    <x v="0"/>
    <n v="0"/>
    <n v="0"/>
    <n v="8"/>
    <n v="8"/>
    <n v="8"/>
    <n v="8"/>
    <n v="8"/>
    <n v="40"/>
    <s v="3"/>
  </r>
  <r>
    <x v="1073"/>
    <x v="1073"/>
    <s v="CAGCV"/>
    <s v="GAEA BRIANE LUCILA"/>
    <s v="ASCOGAST"/>
    <x v="0"/>
    <n v="9"/>
    <n v="9"/>
    <n v="9"/>
    <n v="9"/>
    <n v="9"/>
    <n v="9"/>
    <n v="0"/>
    <n v="54"/>
    <s v="3"/>
  </r>
  <r>
    <x v="1074"/>
    <x v="1074"/>
    <s v="CAGCV"/>
    <s v="FRANZ MADIANO"/>
    <s v="ASLSW006"/>
    <x v="0"/>
    <n v="0"/>
    <n v="0"/>
    <n v="8"/>
    <n v="0"/>
    <n v="8"/>
    <n v="8"/>
    <n v="8"/>
    <n v="32"/>
    <s v="N"/>
  </r>
  <r>
    <x v="1075"/>
    <x v="1075"/>
    <s v="CAGCV"/>
    <s v="MELVIN MATI-ONG"/>
    <s v="ASLSW006"/>
    <x v="0"/>
    <n v="0"/>
    <n v="0"/>
    <n v="9"/>
    <n v="9"/>
    <n v="9"/>
    <n v="9"/>
    <n v="9"/>
    <n v="45"/>
    <s v="N"/>
  </r>
  <r>
    <x v="1076"/>
    <x v="1076"/>
    <s v="CAGCV"/>
    <s v="CLIFORD JOHN CENAL"/>
    <s v="ASLSW006"/>
    <x v="0"/>
    <n v="0"/>
    <n v="0"/>
    <n v="9"/>
    <n v="9"/>
    <n v="9"/>
    <n v="9"/>
    <n v="9"/>
    <n v="45"/>
    <s v="3"/>
  </r>
  <r>
    <x v="1077"/>
    <x v="1077"/>
    <s v="CAGCV"/>
    <s v="KAREN ANN I. ANGELES"/>
    <s v="ASLSW006"/>
    <x v="0"/>
    <n v="0"/>
    <n v="0"/>
    <n v="9"/>
    <n v="9"/>
    <n v="9"/>
    <n v="9"/>
    <n v="9"/>
    <n v="45"/>
    <s v="N"/>
  </r>
  <r>
    <x v="1077"/>
    <x v="1077"/>
    <s v="CAGCV"/>
    <s v="KAREN ANN I. ANGELES"/>
    <s v="ASLSW006"/>
    <x v="0"/>
    <n v="0"/>
    <n v="0"/>
    <n v="9"/>
    <n v="9"/>
    <n v="9"/>
    <n v="9"/>
    <n v="9"/>
    <n v="45"/>
    <s v="2"/>
  </r>
  <r>
    <x v="1077"/>
    <x v="1077"/>
    <s v="CAGCV"/>
    <s v="KAREN ANN I. ANGELES"/>
    <s v="ASLSW006"/>
    <x v="0"/>
    <n v="0"/>
    <n v="0"/>
    <n v="-9"/>
    <n v="-9"/>
    <n v="-9"/>
    <n v="-9"/>
    <n v="-9"/>
    <n v="-45"/>
    <s v="N"/>
  </r>
  <r>
    <x v="1078"/>
    <x v="1078"/>
    <s v="CAGCV"/>
    <s v="GETTY JOHN M. FERNANDEZ"/>
    <s v="ASLSW006"/>
    <x v="0"/>
    <n v="0"/>
    <n v="0"/>
    <n v="8"/>
    <n v="8"/>
    <n v="8"/>
    <n v="8"/>
    <n v="8"/>
    <n v="40"/>
    <s v="3"/>
  </r>
  <r>
    <x v="1079"/>
    <x v="1079"/>
    <s v="CAGCV"/>
    <s v="DANILO ESTOQUIA"/>
    <s v="ASLSW006"/>
    <x v="0"/>
    <n v="0"/>
    <n v="0"/>
    <n v="8"/>
    <n v="8"/>
    <n v="8"/>
    <n v="8"/>
    <n v="8"/>
    <n v="40"/>
    <s v="N"/>
  </r>
  <r>
    <x v="1079"/>
    <x v="1079"/>
    <s v="CAGCV"/>
    <s v="DANILO ESTOQUIA"/>
    <s v="ASLSW006"/>
    <x v="0"/>
    <n v="0"/>
    <n v="3"/>
    <n v="3"/>
    <n v="3"/>
    <n v="3"/>
    <n v="3"/>
    <n v="3"/>
    <n v="18"/>
    <s v="3"/>
  </r>
  <r>
    <x v="1079"/>
    <x v="1079"/>
    <s v="CAGCV"/>
    <s v="DANILO ESTOQUIA"/>
    <s v="ASLSW006"/>
    <x v="0"/>
    <n v="0"/>
    <n v="8"/>
    <n v="8"/>
    <n v="8"/>
    <n v="8"/>
    <n v="8"/>
    <n v="8"/>
    <n v="48"/>
    <s v="N"/>
  </r>
  <r>
    <x v="1079"/>
    <x v="1079"/>
    <s v="CAGCV"/>
    <s v="DANILO ESTOQUIA"/>
    <s v="ASLSW006"/>
    <x v="0"/>
    <n v="0"/>
    <n v="0"/>
    <n v="-8"/>
    <n v="-8"/>
    <n v="-8"/>
    <n v="-8"/>
    <n v="-8"/>
    <n v="-40"/>
    <s v="N"/>
  </r>
  <r>
    <x v="1079"/>
    <x v="1079"/>
    <s v="CAGCV"/>
    <s v="DANILO ESTOQUIA"/>
    <s v="ASLSW006"/>
    <x v="0"/>
    <n v="0"/>
    <n v="-3"/>
    <n v="-3"/>
    <n v="-3"/>
    <n v="-3"/>
    <n v="-3"/>
    <n v="-3"/>
    <n v="-18"/>
    <s v="3"/>
  </r>
  <r>
    <x v="1079"/>
    <x v="1079"/>
    <s v="CAGCV"/>
    <s v="DANILO ESTOQUIA"/>
    <s v="ASLSW006"/>
    <x v="0"/>
    <n v="0"/>
    <n v="9"/>
    <n v="9"/>
    <n v="9"/>
    <n v="9"/>
    <n v="9"/>
    <n v="9"/>
    <n v="54"/>
    <s v="3"/>
  </r>
  <r>
    <x v="1079"/>
    <x v="1079"/>
    <s v="CAGCV"/>
    <s v="DANILO ESTOQUIA"/>
    <s v="ASLSW006"/>
    <x v="0"/>
    <n v="0"/>
    <n v="-8"/>
    <n v="-8"/>
    <n v="-8"/>
    <n v="-8"/>
    <n v="-8"/>
    <n v="-8"/>
    <n v="-48"/>
    <s v="N"/>
  </r>
  <r>
    <x v="1080"/>
    <x v="1080"/>
    <s v="CAGCV"/>
    <s v="IVAN ROSS MANALO"/>
    <s v="ASLSW006"/>
    <x v="0"/>
    <n v="0"/>
    <n v="0"/>
    <n v="8"/>
    <n v="8"/>
    <n v="8"/>
    <n v="8"/>
    <n v="8"/>
    <n v="40"/>
    <s v="3"/>
  </r>
  <r>
    <x v="1081"/>
    <x v="1081"/>
    <s v="CAGCV"/>
    <s v="RYAN DEXTER VILLAMAYOR"/>
    <s v="ASLSW006"/>
    <x v="0"/>
    <n v="0"/>
    <n v="0"/>
    <n v="8"/>
    <n v="8"/>
    <n v="8"/>
    <n v="8"/>
    <n v="8"/>
    <n v="40"/>
    <s v="3"/>
  </r>
  <r>
    <x v="1082"/>
    <x v="1082"/>
    <s v="CAGCV"/>
    <s v="JULYNIE MUTUC"/>
    <s v="ASLSW006"/>
    <x v="0"/>
    <n v="0"/>
    <n v="0"/>
    <n v="8"/>
    <n v="8"/>
    <n v="0"/>
    <n v="8"/>
    <n v="8"/>
    <n v="32"/>
    <s v="3"/>
  </r>
  <r>
    <x v="1082"/>
    <x v="1082"/>
    <s v="CAGCV"/>
    <s v="JULYNIE MUTUC"/>
    <s v="ASLSW006"/>
    <x v="0"/>
    <n v="0"/>
    <n v="0"/>
    <n v="10"/>
    <n v="10"/>
    <n v="0"/>
    <n v="10"/>
    <n v="10"/>
    <n v="40"/>
    <s v="3"/>
  </r>
  <r>
    <x v="1082"/>
    <x v="1082"/>
    <s v="CAGCV"/>
    <s v="JULYNIE MUTUC"/>
    <s v="ASLSW006"/>
    <x v="0"/>
    <n v="0"/>
    <n v="0"/>
    <n v="-8"/>
    <n v="-8"/>
    <n v="0"/>
    <n v="-8"/>
    <n v="-8"/>
    <n v="-32"/>
    <s v="3"/>
  </r>
  <r>
    <x v="1083"/>
    <x v="1083"/>
    <s v="CAGCV"/>
    <s v="WILFREDO JR. DIZON"/>
    <s v="ASLSW006"/>
    <x v="0"/>
    <n v="0"/>
    <n v="0"/>
    <n v="9"/>
    <n v="9"/>
    <n v="9"/>
    <n v="9"/>
    <n v="9"/>
    <n v="45"/>
    <s v="2"/>
  </r>
  <r>
    <x v="1084"/>
    <x v="1084"/>
    <s v="CAGCV"/>
    <s v="RAYMUND CORDOVA"/>
    <s v="ASLSW006"/>
    <x v="0"/>
    <n v="0"/>
    <n v="0"/>
    <n v="8"/>
    <n v="8"/>
    <n v="8"/>
    <n v="8"/>
    <n v="8"/>
    <n v="40"/>
    <s v="3"/>
  </r>
  <r>
    <x v="1085"/>
    <x v="1085"/>
    <s v="CAGCV"/>
    <s v="HOMER DESCALLAR"/>
    <s v="ASLSW006"/>
    <x v="0"/>
    <n v="0"/>
    <n v="0"/>
    <n v="9"/>
    <n v="9"/>
    <n v="9"/>
    <n v="9"/>
    <n v="9"/>
    <n v="45"/>
    <s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A9062-D567-4E8F-B103-FEAF44E74E05}" name="PivotTable2" cacheId="3" dataOnRows="1" applyNumberFormats="0" applyBorderFormats="0" applyFontFormats="0" applyPatternFormats="0" applyAlignmentFormats="0" applyWidthHeightFormats="1" dataCaption="Data" missingCaption="0" updatedVersion="6" asteriskTotals="1" showMemberPropertyTips="0" colGrandTotals="0" itemPrintTitles="1" createdVersion="1" indent="0" compact="0" compactData="0" gridDropZones="1">
  <location ref="B1:C1089" firstHeaderRow="1" firstDataRow="2" firstDataCol="1"/>
  <pivotFields count="15">
    <pivotField axis="axisRow" compact="0" outline="0" subtotalTop="0" showAll="0" includeNewItemsInFilter="1" defaultSubtotal="0">
      <items count="1086">
        <item x="7"/>
        <item x="24"/>
        <item x="50"/>
        <item x="52"/>
        <item x="53"/>
        <item x="57"/>
        <item x="58"/>
        <item x="63"/>
        <item x="64"/>
        <item x="65"/>
        <item x="67"/>
        <item x="69"/>
        <item x="70"/>
        <item x="73"/>
        <item x="74"/>
        <item x="76"/>
        <item x="78"/>
        <item x="79"/>
        <item x="81"/>
        <item x="83"/>
        <item x="84"/>
        <item x="85"/>
        <item x="87"/>
        <item x="89"/>
        <item x="91"/>
        <item x="92"/>
        <item x="94"/>
        <item x="96"/>
        <item x="99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5"/>
        <item x="120"/>
        <item x="121"/>
        <item x="122"/>
        <item x="124"/>
        <item x="125"/>
        <item x="126"/>
        <item x="128"/>
        <item x="134"/>
        <item x="137"/>
        <item x="142"/>
        <item x="143"/>
        <item x="145"/>
        <item x="146"/>
        <item x="147"/>
        <item x="149"/>
        <item x="150"/>
        <item x="153"/>
        <item x="156"/>
        <item x="157"/>
        <item x="161"/>
        <item x="162"/>
        <item x="163"/>
        <item x="167"/>
        <item x="169"/>
        <item x="174"/>
        <item x="176"/>
        <item x="182"/>
        <item x="185"/>
        <item x="186"/>
        <item x="188"/>
        <item x="190"/>
        <item x="191"/>
        <item x="193"/>
        <item x="195"/>
        <item x="198"/>
        <item x="199"/>
        <item x="202"/>
        <item x="203"/>
        <item x="204"/>
        <item x="206"/>
        <item x="207"/>
        <item x="211"/>
        <item x="212"/>
        <item x="215"/>
        <item x="216"/>
        <item x="219"/>
        <item x="222"/>
        <item x="223"/>
        <item x="224"/>
        <item x="225"/>
        <item x="226"/>
        <item x="227"/>
        <item x="231"/>
        <item x="232"/>
        <item x="233"/>
        <item x="234"/>
        <item x="235"/>
        <item x="236"/>
        <item x="237"/>
        <item x="239"/>
        <item x="242"/>
        <item x="243"/>
        <item x="245"/>
        <item x="246"/>
        <item x="247"/>
        <item x="249"/>
        <item x="250"/>
        <item x="254"/>
        <item x="255"/>
        <item x="257"/>
        <item x="258"/>
        <item x="259"/>
        <item x="260"/>
        <item x="262"/>
        <item x="264"/>
        <item x="266"/>
        <item x="268"/>
        <item x="269"/>
        <item x="270"/>
        <item x="271"/>
        <item x="272"/>
        <item x="273"/>
        <item x="276"/>
        <item x="277"/>
        <item x="278"/>
        <item x="280"/>
        <item x="282"/>
        <item x="283"/>
        <item x="285"/>
        <item x="286"/>
        <item x="287"/>
        <item x="288"/>
        <item x="292"/>
        <item x="293"/>
        <item x="294"/>
        <item x="296"/>
        <item x="297"/>
        <item x="299"/>
        <item x="300"/>
        <item x="301"/>
        <item x="302"/>
        <item x="308"/>
        <item x="314"/>
        <item x="315"/>
        <item x="317"/>
        <item x="319"/>
        <item x="326"/>
        <item x="327"/>
        <item x="328"/>
        <item x="330"/>
        <item x="334"/>
        <item x="345"/>
        <item x="352"/>
        <item x="355"/>
        <item x="360"/>
        <item x="362"/>
        <item x="372"/>
        <item x="375"/>
        <item x="376"/>
        <item x="377"/>
        <item x="380"/>
        <item x="388"/>
        <item x="399"/>
        <item x="401"/>
        <item x="408"/>
        <item x="413"/>
        <item x="414"/>
        <item x="418"/>
        <item x="429"/>
        <item x="436"/>
        <item x="437"/>
        <item x="440"/>
        <item x="444"/>
        <item x="445"/>
        <item x="446"/>
        <item x="447"/>
        <item x="453"/>
        <item x="455"/>
        <item x="457"/>
        <item x="467"/>
        <item x="469"/>
        <item x="470"/>
        <item x="472"/>
        <item x="473"/>
        <item x="476"/>
        <item x="477"/>
        <item x="482"/>
        <item x="485"/>
        <item x="486"/>
        <item x="487"/>
        <item x="488"/>
        <item x="489"/>
        <item x="491"/>
        <item x="496"/>
        <item x="497"/>
        <item x="498"/>
        <item x="727"/>
        <item x="728"/>
        <item x="729"/>
        <item x="731"/>
        <item x="732"/>
        <item x="734"/>
        <item x="735"/>
        <item x="736"/>
        <item x="737"/>
        <item x="739"/>
        <item x="743"/>
        <item x="744"/>
        <item x="745"/>
        <item x="763"/>
        <item x="780"/>
        <item x="788"/>
        <item x="790"/>
        <item x="791"/>
        <item x="794"/>
        <item x="795"/>
        <item x="796"/>
        <item x="802"/>
        <item x="803"/>
        <item x="804"/>
        <item x="805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63"/>
        <item x="864"/>
        <item x="865"/>
        <item x="866"/>
        <item x="867"/>
        <item x="868"/>
        <item x="904"/>
        <item x="905"/>
        <item x="906"/>
        <item x="908"/>
        <item x="910"/>
        <item x="911"/>
        <item x="912"/>
        <item x="913"/>
        <item x="914"/>
        <item x="915"/>
        <item x="916"/>
        <item x="917"/>
        <item x="919"/>
        <item x="922"/>
        <item x="923"/>
        <item x="924"/>
        <item x="925"/>
        <item x="926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8"/>
        <item x="959"/>
        <item x="960"/>
        <item x="961"/>
        <item x="963"/>
        <item x="964"/>
        <item x="965"/>
        <item x="966"/>
        <item x="967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8"/>
        <item x="999"/>
        <item x="1000"/>
        <item x="1001"/>
        <item x="1002"/>
        <item x="1004"/>
        <item x="1005"/>
        <item x="1006"/>
        <item x="1007"/>
        <item x="1008"/>
        <item x="1009"/>
        <item x="1010"/>
        <item x="1011"/>
        <item x="1012"/>
        <item x="1077"/>
        <item x="1078"/>
        <item x="1079"/>
        <item x="1080"/>
        <item x="1081"/>
        <item x="1082"/>
        <item x="1083"/>
        <item x="1085"/>
        <item x="1013"/>
        <item x="747"/>
        <item x="284"/>
        <item x="51"/>
        <item x="60"/>
        <item x="331"/>
        <item x="844"/>
        <item x="869"/>
        <item x="929"/>
        <item x="1014"/>
        <item x="316"/>
        <item x="80"/>
        <item x="365"/>
        <item x="363"/>
        <item x="364"/>
        <item x="845"/>
        <item x="135"/>
        <item x="93"/>
        <item x="846"/>
        <item x="1015"/>
        <item x="240"/>
        <item x="71"/>
        <item x="378"/>
        <item x="348"/>
        <item x="349"/>
        <item x="353"/>
        <item x="241"/>
        <item x="324"/>
        <item x="366"/>
        <item x="384"/>
        <item x="347"/>
        <item x="847"/>
        <item x="359"/>
        <item x="746"/>
        <item x="1003"/>
        <item x="151"/>
        <item x="357"/>
        <item x="886"/>
        <item x="1016"/>
        <item x="342"/>
        <item x="386"/>
        <item x="848"/>
        <item x="871"/>
        <item x="920"/>
        <item x="158"/>
        <item x="872"/>
        <item x="887"/>
        <item x="351"/>
        <item x="873"/>
        <item x="1017"/>
        <item x="5"/>
        <item x="387"/>
        <item x="1019"/>
        <item x="263"/>
        <item x="312"/>
        <item x="464"/>
        <item x="1020"/>
        <item x="15"/>
        <item x="849"/>
        <item x="1018"/>
        <item x="1021"/>
        <item x="3"/>
        <item x="148"/>
        <item x="874"/>
        <item x="875"/>
        <item x="888"/>
        <item x="1023"/>
        <item x="13"/>
        <item x="733"/>
        <item x="876"/>
        <item x="1022"/>
        <item x="2"/>
        <item x="16"/>
        <item x="23"/>
        <item x="851"/>
        <item x="1024"/>
        <item x="850"/>
        <item x="748"/>
        <item x="12"/>
        <item x="1025"/>
        <item x="17"/>
        <item x="274"/>
        <item x="852"/>
        <item x="214"/>
        <item x="853"/>
        <item x="10"/>
        <item x="449"/>
        <item x="1029"/>
        <item x="1031"/>
        <item x="29"/>
        <item x="781"/>
        <item x="1030"/>
        <item x="1032"/>
        <item x="1"/>
        <item x="26"/>
        <item x="854"/>
        <item x="1027"/>
        <item x="31"/>
        <item x="59"/>
        <item x="62"/>
        <item x="66"/>
        <item x="68"/>
        <item x="72"/>
        <item x="90"/>
        <item x="95"/>
        <item x="97"/>
        <item x="98"/>
        <item x="100"/>
        <item x="101"/>
        <item x="112"/>
        <item x="116"/>
        <item x="118"/>
        <item x="129"/>
        <item x="130"/>
        <item x="133"/>
        <item x="136"/>
        <item x="139"/>
        <item x="140"/>
        <item x="141"/>
        <item x="155"/>
        <item x="159"/>
        <item x="160"/>
        <item x="164"/>
        <item x="165"/>
        <item x="166"/>
        <item x="168"/>
        <item x="179"/>
        <item x="181"/>
        <item x="183"/>
        <item x="184"/>
        <item x="187"/>
        <item x="189"/>
        <item x="196"/>
        <item x="201"/>
        <item x="205"/>
        <item x="209"/>
        <item x="218"/>
        <item x="229"/>
        <item x="230"/>
        <item x="238"/>
        <item x="248"/>
        <item x="251"/>
        <item x="252"/>
        <item x="253"/>
        <item x="267"/>
        <item x="279"/>
        <item x="281"/>
        <item x="289"/>
        <item x="305"/>
        <item x="306"/>
        <item x="307"/>
        <item x="311"/>
        <item x="318"/>
        <item x="322"/>
        <item x="325"/>
        <item x="332"/>
        <item x="335"/>
        <item x="343"/>
        <item x="350"/>
        <item x="358"/>
        <item x="361"/>
        <item x="369"/>
        <item x="370"/>
        <item x="373"/>
        <item x="374"/>
        <item x="385"/>
        <item x="389"/>
        <item x="390"/>
        <item x="391"/>
        <item x="392"/>
        <item x="393"/>
        <item x="394"/>
        <item x="395"/>
        <item x="404"/>
        <item x="406"/>
        <item x="410"/>
        <item x="423"/>
        <item x="433"/>
        <item x="438"/>
        <item x="439"/>
        <item x="443"/>
        <item x="450"/>
        <item x="451"/>
        <item x="452"/>
        <item x="454"/>
        <item x="456"/>
        <item x="458"/>
        <item x="461"/>
        <item x="462"/>
        <item x="463"/>
        <item x="466"/>
        <item x="468"/>
        <item x="474"/>
        <item x="478"/>
        <item x="479"/>
        <item x="480"/>
        <item x="481"/>
        <item x="483"/>
        <item x="484"/>
        <item x="490"/>
        <item x="492"/>
        <item x="493"/>
        <item x="495"/>
        <item x="499"/>
        <item x="501"/>
        <item x="502"/>
        <item x="503"/>
        <item x="504"/>
        <item x="506"/>
        <item x="507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2"/>
        <item x="556"/>
        <item x="557"/>
        <item x="558"/>
        <item x="560"/>
        <item x="561"/>
        <item x="562"/>
        <item x="563"/>
        <item x="564"/>
        <item x="565"/>
        <item x="566"/>
        <item x="570"/>
        <item x="571"/>
        <item x="572"/>
        <item x="573"/>
        <item x="574"/>
        <item x="577"/>
        <item x="578"/>
        <item x="579"/>
        <item x="580"/>
        <item x="581"/>
        <item x="582"/>
        <item x="583"/>
        <item x="585"/>
        <item x="586"/>
        <item x="587"/>
        <item x="589"/>
        <item x="591"/>
        <item x="592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10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9"/>
        <item x="651"/>
        <item x="652"/>
        <item x="654"/>
        <item x="655"/>
        <item x="656"/>
        <item x="657"/>
        <item x="658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2"/>
        <item x="723"/>
        <item x="724"/>
        <item x="725"/>
        <item x="726"/>
        <item x="749"/>
        <item x="750"/>
        <item x="751"/>
        <item x="752"/>
        <item x="753"/>
        <item x="759"/>
        <item x="761"/>
        <item x="762"/>
        <item x="777"/>
        <item x="778"/>
        <item x="779"/>
        <item x="782"/>
        <item x="783"/>
        <item x="784"/>
        <item x="785"/>
        <item x="786"/>
        <item x="792"/>
        <item x="793"/>
        <item x="797"/>
        <item x="798"/>
        <item x="799"/>
        <item x="800"/>
        <item x="1028"/>
        <item x="8"/>
        <item x="1036"/>
        <item x="1037"/>
        <item x="1038"/>
        <item x="82"/>
        <item x="175"/>
        <item x="400"/>
        <item x="885"/>
        <item x="11"/>
        <item x="18"/>
        <item x="19"/>
        <item x="28"/>
        <item x="20"/>
        <item x="180"/>
        <item x="290"/>
        <item x="1043"/>
        <item x="1034"/>
        <item x="309"/>
        <item x="396"/>
        <item x="855"/>
        <item x="298"/>
        <item x="889"/>
        <item x="962"/>
        <item x="1042"/>
        <item x="460"/>
        <item x="818"/>
        <item x="890"/>
        <item x="927"/>
        <item x="1026"/>
        <item x="1033"/>
        <item x="1039"/>
        <item x="653"/>
        <item x="1041"/>
        <item x="320"/>
        <item x="25"/>
        <item x="172"/>
        <item x="220"/>
        <item x="402"/>
        <item x="609"/>
        <item x="856"/>
        <item x="14"/>
        <item x="329"/>
        <item x="442"/>
        <item x="1049"/>
        <item x="1044"/>
        <item x="403"/>
        <item x="551"/>
        <item x="877"/>
        <item x="878"/>
        <item x="1048"/>
        <item x="77"/>
        <item x="441"/>
        <item x="1050"/>
        <item x="177"/>
        <item x="321"/>
        <item x="354"/>
        <item x="210"/>
        <item x="265"/>
        <item x="338"/>
        <item x="1047"/>
        <item x="0"/>
        <item x="337"/>
        <item x="1084"/>
        <item x="32"/>
        <item x="154"/>
        <item x="600"/>
        <item x="1046"/>
        <item x="173"/>
        <item x="519"/>
        <item x="730"/>
        <item x="857"/>
        <item x="944"/>
        <item x="275"/>
        <item x="416"/>
        <item x="891"/>
        <item x="892"/>
        <item x="943"/>
        <item x="1051"/>
        <item x="336"/>
        <item x="555"/>
        <item x="590"/>
        <item x="22"/>
        <item x="33"/>
        <item x="170"/>
        <item x="213"/>
        <item x="407"/>
        <item x="409"/>
        <item x="34"/>
        <item x="997"/>
        <item x="1052"/>
        <item x="40"/>
        <item x="35"/>
        <item x="244"/>
        <item x="880"/>
        <item x="405"/>
        <item x="623"/>
        <item x="754"/>
        <item x="1040"/>
        <item x="1053"/>
        <item x="1054"/>
        <item x="41"/>
        <item x="367"/>
        <item x="412"/>
        <item x="415"/>
        <item x="1045"/>
        <item x="1055"/>
        <item x="1060"/>
        <item x="114"/>
        <item x="417"/>
        <item x="419"/>
        <item x="420"/>
        <item x="553"/>
        <item x="567"/>
        <item x="742"/>
        <item x="881"/>
        <item x="756"/>
        <item x="37"/>
        <item x="138"/>
        <item x="346"/>
        <item x="382"/>
        <item x="545"/>
        <item x="1059"/>
        <item x="957"/>
        <item x="86"/>
        <item x="228"/>
        <item x="758"/>
        <item x="356"/>
        <item x="379"/>
        <item x="422"/>
        <item x="650"/>
        <item x="705"/>
        <item x="894"/>
        <item x="1035"/>
        <item x="640"/>
        <item x="132"/>
        <item x="1062"/>
        <item x="1061"/>
        <item x="398"/>
        <item x="588"/>
        <item x="741"/>
        <item x="425"/>
        <item x="755"/>
        <item x="427"/>
        <item x="39"/>
        <item x="123"/>
        <item x="1063"/>
        <item x="333"/>
        <item x="426"/>
        <item x="428"/>
        <item x="738"/>
        <item x="740"/>
        <item x="760"/>
        <item x="895"/>
        <item x="909"/>
        <item x="1065"/>
        <item x="42"/>
        <item x="192"/>
        <item x="295"/>
        <item x="764"/>
        <item x="1056"/>
        <item x="1066"/>
        <item x="397"/>
        <item x="430"/>
        <item x="787"/>
        <item x="801"/>
        <item x="424"/>
        <item x="432"/>
        <item x="765"/>
        <item x="882"/>
        <item x="431"/>
        <item x="721"/>
        <item x="858"/>
        <item x="1067"/>
        <item x="119"/>
        <item x="411"/>
        <item x="471"/>
        <item x="576"/>
        <item x="593"/>
        <item x="896"/>
        <item x="200"/>
        <item x="897"/>
        <item x="291"/>
        <item x="381"/>
        <item x="898"/>
        <item x="9"/>
        <item x="21"/>
        <item x="217"/>
        <item x="310"/>
        <item x="340"/>
        <item x="434"/>
        <item x="459"/>
        <item x="465"/>
        <item x="536"/>
        <item x="660"/>
        <item x="921"/>
        <item x="1068"/>
        <item x="6"/>
        <item x="197"/>
        <item x="368"/>
        <item x="475"/>
        <item x="859"/>
        <item x="899"/>
        <item x="870"/>
        <item x="1057"/>
        <item x="1058"/>
        <item x="766"/>
        <item x="767"/>
        <item x="768"/>
        <item x="769"/>
        <item x="770"/>
        <item x="771"/>
        <item x="1069"/>
        <item x="907"/>
        <item x="435"/>
        <item x="648"/>
        <item x="45"/>
        <item x="323"/>
        <item x="575"/>
        <item x="918"/>
        <item x="421"/>
        <item x="569"/>
        <item x="772"/>
        <item x="883"/>
        <item x="4"/>
        <item x="208"/>
        <item x="256"/>
        <item x="879"/>
        <item x="900"/>
        <item x="1070"/>
        <item x="1071"/>
        <item x="773"/>
        <item x="559"/>
        <item x="774"/>
        <item x="30"/>
        <item x="46"/>
        <item x="221"/>
        <item x="584"/>
        <item x="860"/>
        <item x="36"/>
        <item x="383"/>
        <item x="43"/>
        <item x="152"/>
        <item x="371"/>
        <item x="550"/>
        <item x="568"/>
        <item x="893"/>
        <item x="901"/>
        <item x="1073"/>
        <item x="1072"/>
        <item x="505"/>
        <item x="27"/>
        <item x="47"/>
        <item x="49"/>
        <item x="171"/>
        <item x="194"/>
        <item x="304"/>
        <item x="448"/>
        <item x="902"/>
        <item x="48"/>
        <item x="313"/>
        <item x="341"/>
        <item x="757"/>
        <item x="789"/>
        <item x="806"/>
        <item x="861"/>
        <item x="131"/>
        <item x="144"/>
        <item x="612"/>
        <item x="508"/>
        <item x="117"/>
        <item x="127"/>
        <item x="178"/>
        <item x="339"/>
        <item x="862"/>
        <item x="44"/>
        <item x="54"/>
        <item x="55"/>
        <item x="61"/>
        <item x="611"/>
        <item x="968"/>
        <item x="1074"/>
        <item x="775"/>
        <item x="56"/>
        <item x="88"/>
        <item x="261"/>
        <item x="500"/>
        <item x="554"/>
        <item x="903"/>
        <item x="494"/>
        <item x="630"/>
        <item x="884"/>
        <item x="38"/>
        <item x="75"/>
        <item x="303"/>
        <item x="344"/>
        <item x="509"/>
        <item x="776"/>
        <item x="1064"/>
        <item x="1075"/>
        <item x="1076"/>
      </items>
    </pivotField>
    <pivotField compact="0" outline="0" subtotalTop="0" showAll="0" includeNewItemsInFilter="1">
      <items count="1087">
        <item x="408"/>
        <item x="436"/>
        <item x="911"/>
        <item x="917"/>
        <item x="915"/>
        <item x="919"/>
        <item x="906"/>
        <item x="910"/>
        <item x="913"/>
        <item x="916"/>
        <item x="914"/>
        <item x="288"/>
        <item x="258"/>
        <item x="816"/>
        <item x="198"/>
        <item x="302"/>
        <item x="7"/>
        <item x="837"/>
        <item x="326"/>
        <item x="199"/>
        <item x="190"/>
        <item x="260"/>
        <item x="92"/>
        <item x="122"/>
        <item x="376"/>
        <item x="246"/>
        <item x="827"/>
        <item x="113"/>
        <item x="105"/>
        <item x="65"/>
        <item x="489"/>
        <item x="283"/>
        <item x="820"/>
        <item x="372"/>
        <item x="126"/>
        <item x="429"/>
        <item x="485"/>
        <item x="308"/>
        <item x="163"/>
        <item x="147"/>
        <item x="843"/>
        <item x="823"/>
        <item x="212"/>
        <item x="104"/>
        <item x="146"/>
        <item x="822"/>
        <item x="814"/>
        <item x="447"/>
        <item x="73"/>
        <item x="815"/>
        <item x="377"/>
        <item x="446"/>
        <item x="821"/>
        <item x="840"/>
        <item x="830"/>
        <item x="67"/>
        <item x="58"/>
        <item x="824"/>
        <item x="836"/>
        <item x="467"/>
        <item x="286"/>
        <item x="811"/>
        <item x="243"/>
        <item x="182"/>
        <item x="301"/>
        <item x="491"/>
        <item x="488"/>
        <item x="125"/>
        <item x="207"/>
        <item x="826"/>
        <item x="839"/>
        <item x="174"/>
        <item x="81"/>
        <item x="185"/>
        <item x="293"/>
        <item x="149"/>
        <item x="195"/>
        <item x="272"/>
        <item x="362"/>
        <item x="842"/>
        <item x="227"/>
        <item x="50"/>
        <item x="115"/>
        <item x="191"/>
        <item x="317"/>
        <item x="833"/>
        <item x="455"/>
        <item x="472"/>
        <item x="84"/>
        <item x="813"/>
        <item x="78"/>
        <item x="89"/>
        <item x="204"/>
        <item x="91"/>
        <item x="834"/>
        <item x="153"/>
        <item x="319"/>
        <item x="176"/>
        <item x="137"/>
        <item x="292"/>
        <item x="142"/>
        <item x="388"/>
        <item x="296"/>
        <item x="360"/>
        <item x="186"/>
        <item x="223"/>
        <item x="134"/>
        <item x="110"/>
        <item x="266"/>
        <item x="57"/>
        <item x="226"/>
        <item x="232"/>
        <item x="269"/>
        <item x="85"/>
        <item x="807"/>
        <item x="231"/>
        <item x="74"/>
        <item x="143"/>
        <item x="120"/>
        <item x="219"/>
        <item x="285"/>
        <item x="817"/>
        <item x="473"/>
        <item x="482"/>
        <item x="202"/>
        <item x="262"/>
        <item x="829"/>
        <item x="809"/>
        <item x="352"/>
        <item x="167"/>
        <item x="150"/>
        <item x="828"/>
        <item x="294"/>
        <item x="440"/>
        <item x="96"/>
        <item x="103"/>
        <item x="838"/>
        <item x="486"/>
        <item x="437"/>
        <item x="808"/>
        <item x="257"/>
        <item x="121"/>
        <item x="831"/>
        <item x="145"/>
        <item x="328"/>
        <item x="453"/>
        <item x="162"/>
        <item x="225"/>
        <item x="271"/>
        <item x="276"/>
        <item x="224"/>
        <item x="242"/>
        <item x="106"/>
        <item x="297"/>
        <item x="273"/>
        <item x="300"/>
        <item x="222"/>
        <item x="63"/>
        <item x="280"/>
        <item x="835"/>
        <item x="832"/>
        <item x="819"/>
        <item x="235"/>
        <item x="161"/>
        <item x="254"/>
        <item x="812"/>
        <item x="487"/>
        <item x="355"/>
        <item x="327"/>
        <item x="314"/>
        <item x="810"/>
        <item x="237"/>
        <item x="413"/>
        <item x="236"/>
        <item x="234"/>
        <item x="445"/>
        <item x="470"/>
        <item x="825"/>
        <item x="277"/>
        <item x="330"/>
        <item x="99"/>
        <item x="282"/>
        <item x="188"/>
        <item x="414"/>
        <item x="496"/>
        <item x="249"/>
        <item x="24"/>
        <item x="169"/>
        <item x="477"/>
        <item x="334"/>
        <item x="239"/>
        <item x="87"/>
        <item x="841"/>
        <item x="380"/>
        <item x="444"/>
        <item x="111"/>
        <item x="259"/>
        <item x="287"/>
        <item x="315"/>
        <item x="264"/>
        <item x="457"/>
        <item x="233"/>
        <item x="476"/>
        <item x="469"/>
        <item x="64"/>
        <item x="107"/>
        <item x="206"/>
        <item x="124"/>
        <item x="345"/>
        <item x="216"/>
        <item x="69"/>
        <item x="108"/>
        <item x="250"/>
        <item x="401"/>
        <item x="157"/>
        <item x="83"/>
        <item x="76"/>
        <item x="255"/>
        <item x="399"/>
        <item x="211"/>
        <item x="247"/>
        <item x="79"/>
        <item x="109"/>
        <item x="94"/>
        <item x="53"/>
        <item x="270"/>
        <item x="268"/>
        <item x="278"/>
        <item x="375"/>
        <item x="418"/>
        <item x="128"/>
        <item x="193"/>
        <item x="215"/>
        <item x="156"/>
        <item x="52"/>
        <item x="245"/>
        <item x="908"/>
        <item x="956"/>
        <item x="925"/>
        <item x="933"/>
        <item x="1082"/>
        <item x="1006"/>
        <item x="923"/>
        <item x="953"/>
        <item x="1083"/>
        <item x="954"/>
        <item x="924"/>
        <item x="981"/>
        <item x="960"/>
        <item x="948"/>
        <item x="1080"/>
        <item x="965"/>
        <item x="977"/>
        <item x="967"/>
        <item x="983"/>
        <item x="996"/>
        <item x="980"/>
        <item x="1005"/>
        <item x="998"/>
        <item x="975"/>
        <item x="985"/>
        <item x="941"/>
        <item x="951"/>
        <item x="932"/>
        <item x="945"/>
        <item x="976"/>
        <item x="930"/>
        <item x="935"/>
        <item x="991"/>
        <item x="939"/>
        <item x="986"/>
        <item x="867"/>
        <item x="940"/>
        <item x="999"/>
        <item x="946"/>
        <item x="1085"/>
        <item x="1001"/>
        <item x="970"/>
        <item x="964"/>
        <item x="950"/>
        <item x="971"/>
        <item x="972"/>
        <item x="979"/>
        <item x="926"/>
        <item x="987"/>
        <item x="988"/>
        <item x="931"/>
        <item x="969"/>
        <item x="937"/>
        <item x="993"/>
        <item x="990"/>
        <item x="934"/>
        <item x="994"/>
        <item x="863"/>
        <item x="978"/>
        <item x="961"/>
        <item x="952"/>
        <item x="989"/>
        <item x="992"/>
        <item x="1077"/>
        <item x="936"/>
        <item x="1079"/>
        <item x="865"/>
        <item x="864"/>
        <item x="942"/>
        <item x="922"/>
        <item x="1004"/>
        <item x="1078"/>
        <item x="947"/>
        <item x="1009"/>
        <item x="974"/>
        <item x="973"/>
        <item x="982"/>
        <item x="938"/>
        <item x="1008"/>
        <item x="928"/>
        <item x="1000"/>
        <item x="959"/>
        <item x="1010"/>
        <item x="966"/>
        <item x="958"/>
        <item x="995"/>
        <item x="963"/>
        <item x="1002"/>
        <item x="1007"/>
        <item x="955"/>
        <item x="866"/>
        <item x="1011"/>
        <item x="949"/>
        <item x="1081"/>
        <item x="1012"/>
        <item x="984"/>
        <item x="868"/>
        <item x="727"/>
        <item x="728"/>
        <item x="794"/>
        <item x="734"/>
        <item x="498"/>
        <item x="780"/>
        <item x="745"/>
        <item x="739"/>
        <item x="735"/>
        <item x="803"/>
        <item x="743"/>
        <item x="804"/>
        <item x="763"/>
        <item x="791"/>
        <item x="788"/>
        <item x="802"/>
        <item x="796"/>
        <item x="744"/>
        <item x="729"/>
        <item x="795"/>
        <item x="732"/>
        <item x="736"/>
        <item x="737"/>
        <item x="1013"/>
        <item x="747"/>
        <item x="284"/>
        <item x="51"/>
        <item x="60"/>
        <item x="331"/>
        <item x="844"/>
        <item x="869"/>
        <item x="929"/>
        <item x="1014"/>
        <item x="316"/>
        <item x="80"/>
        <item x="365"/>
        <item x="363"/>
        <item x="364"/>
        <item x="845"/>
        <item x="135"/>
        <item x="93"/>
        <item x="846"/>
        <item x="1015"/>
        <item x="240"/>
        <item x="71"/>
        <item x="378"/>
        <item x="349"/>
        <item x="353"/>
        <item x="241"/>
        <item x="324"/>
        <item x="366"/>
        <item x="384"/>
        <item x="347"/>
        <item x="847"/>
        <item x="746"/>
        <item x="1003"/>
        <item x="151"/>
        <item x="357"/>
        <item x="886"/>
        <item x="1016"/>
        <item x="342"/>
        <item x="848"/>
        <item x="871"/>
        <item x="920"/>
        <item x="158"/>
        <item x="872"/>
        <item x="887"/>
        <item x="351"/>
        <item x="873"/>
        <item x="1017"/>
        <item x="5"/>
        <item x="387"/>
        <item x="1019"/>
        <item x="263"/>
        <item x="312"/>
        <item x="464"/>
        <item x="1020"/>
        <item x="849"/>
        <item x="1018"/>
        <item x="1021"/>
        <item x="3"/>
        <item x="148"/>
        <item x="874"/>
        <item x="875"/>
        <item x="888"/>
        <item x="1023"/>
        <item x="13"/>
        <item x="733"/>
        <item x="876"/>
        <item x="1022"/>
        <item x="2"/>
        <item x="16"/>
        <item x="23"/>
        <item x="851"/>
        <item x="1024"/>
        <item x="850"/>
        <item x="748"/>
        <item x="12"/>
        <item x="1025"/>
        <item x="17"/>
        <item x="274"/>
        <item x="852"/>
        <item x="214"/>
        <item x="853"/>
        <item x="10"/>
        <item x="449"/>
        <item x="1029"/>
        <item x="1031"/>
        <item x="29"/>
        <item x="781"/>
        <item x="1030"/>
        <item x="1032"/>
        <item x="1"/>
        <item x="26"/>
        <item x="854"/>
        <item x="1027"/>
        <item x="15"/>
        <item x="31"/>
        <item x="59"/>
        <item x="62"/>
        <item x="66"/>
        <item x="68"/>
        <item x="70"/>
        <item x="72"/>
        <item x="90"/>
        <item x="95"/>
        <item x="97"/>
        <item x="98"/>
        <item x="100"/>
        <item x="101"/>
        <item x="102"/>
        <item x="112"/>
        <item x="116"/>
        <item x="118"/>
        <item x="129"/>
        <item x="130"/>
        <item x="133"/>
        <item x="136"/>
        <item x="139"/>
        <item x="140"/>
        <item x="141"/>
        <item x="155"/>
        <item x="159"/>
        <item x="160"/>
        <item x="164"/>
        <item x="165"/>
        <item x="166"/>
        <item x="168"/>
        <item x="179"/>
        <item x="181"/>
        <item x="183"/>
        <item x="184"/>
        <item x="187"/>
        <item x="189"/>
        <item x="196"/>
        <item x="201"/>
        <item x="205"/>
        <item x="209"/>
        <item x="218"/>
        <item x="229"/>
        <item x="230"/>
        <item x="238"/>
        <item x="248"/>
        <item x="251"/>
        <item x="253"/>
        <item x="267"/>
        <item x="279"/>
        <item x="281"/>
        <item x="289"/>
        <item x="305"/>
        <item x="306"/>
        <item x="307"/>
        <item x="311"/>
        <item x="318"/>
        <item x="322"/>
        <item x="325"/>
        <item x="332"/>
        <item x="335"/>
        <item x="343"/>
        <item x="348"/>
        <item x="350"/>
        <item x="359"/>
        <item x="361"/>
        <item x="369"/>
        <item x="370"/>
        <item x="373"/>
        <item x="374"/>
        <item x="385"/>
        <item x="389"/>
        <item x="390"/>
        <item x="391"/>
        <item x="392"/>
        <item x="393"/>
        <item x="394"/>
        <item x="395"/>
        <item x="404"/>
        <item x="406"/>
        <item x="410"/>
        <item x="423"/>
        <item x="433"/>
        <item x="438"/>
        <item x="439"/>
        <item x="443"/>
        <item x="450"/>
        <item x="451"/>
        <item x="452"/>
        <item x="454"/>
        <item x="456"/>
        <item x="458"/>
        <item x="461"/>
        <item x="462"/>
        <item x="463"/>
        <item x="466"/>
        <item x="474"/>
        <item x="478"/>
        <item x="479"/>
        <item x="480"/>
        <item x="481"/>
        <item x="483"/>
        <item x="484"/>
        <item x="490"/>
        <item x="492"/>
        <item x="493"/>
        <item x="495"/>
        <item x="499"/>
        <item x="501"/>
        <item x="502"/>
        <item x="503"/>
        <item x="504"/>
        <item x="506"/>
        <item x="507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2"/>
        <item x="556"/>
        <item x="557"/>
        <item x="558"/>
        <item x="560"/>
        <item x="561"/>
        <item x="562"/>
        <item x="563"/>
        <item x="564"/>
        <item x="566"/>
        <item x="570"/>
        <item x="571"/>
        <item x="572"/>
        <item x="573"/>
        <item x="574"/>
        <item x="577"/>
        <item x="578"/>
        <item x="579"/>
        <item x="580"/>
        <item x="581"/>
        <item x="582"/>
        <item x="583"/>
        <item x="585"/>
        <item x="586"/>
        <item x="587"/>
        <item x="589"/>
        <item x="591"/>
        <item x="592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10"/>
        <item x="613"/>
        <item x="614"/>
        <item x="615"/>
        <item x="616"/>
        <item x="617"/>
        <item x="618"/>
        <item x="619"/>
        <item x="620"/>
        <item x="621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9"/>
        <item x="651"/>
        <item x="652"/>
        <item x="654"/>
        <item x="655"/>
        <item x="656"/>
        <item x="657"/>
        <item x="658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2"/>
        <item x="723"/>
        <item x="724"/>
        <item x="725"/>
        <item x="749"/>
        <item x="750"/>
        <item x="751"/>
        <item x="752"/>
        <item x="753"/>
        <item x="759"/>
        <item x="761"/>
        <item x="762"/>
        <item x="777"/>
        <item x="778"/>
        <item x="779"/>
        <item x="782"/>
        <item x="783"/>
        <item x="784"/>
        <item x="785"/>
        <item x="786"/>
        <item x="792"/>
        <item x="793"/>
        <item x="797"/>
        <item x="798"/>
        <item x="799"/>
        <item x="800"/>
        <item x="1028"/>
        <item x="8"/>
        <item x="1036"/>
        <item x="1037"/>
        <item x="1038"/>
        <item x="82"/>
        <item x="175"/>
        <item x="400"/>
        <item x="885"/>
        <item x="11"/>
        <item x="18"/>
        <item x="19"/>
        <item x="28"/>
        <item x="20"/>
        <item x="180"/>
        <item x="290"/>
        <item x="1043"/>
        <item x="1034"/>
        <item x="309"/>
        <item x="396"/>
        <item x="855"/>
        <item x="298"/>
        <item x="889"/>
        <item x="962"/>
        <item x="1042"/>
        <item x="460"/>
        <item x="818"/>
        <item x="927"/>
        <item x="1026"/>
        <item x="1033"/>
        <item x="1039"/>
        <item x="653"/>
        <item x="1041"/>
        <item x="320"/>
        <item x="25"/>
        <item x="172"/>
        <item x="220"/>
        <item x="402"/>
        <item x="609"/>
        <item x="856"/>
        <item x="14"/>
        <item x="329"/>
        <item x="442"/>
        <item x="1049"/>
        <item x="1044"/>
        <item x="403"/>
        <item x="551"/>
        <item x="877"/>
        <item x="878"/>
        <item x="1048"/>
        <item x="77"/>
        <item x="441"/>
        <item x="1050"/>
        <item x="177"/>
        <item x="321"/>
        <item x="354"/>
        <item x="210"/>
        <item x="265"/>
        <item x="338"/>
        <item x="1047"/>
        <item x="0"/>
        <item x="337"/>
        <item x="1084"/>
        <item x="32"/>
        <item x="154"/>
        <item x="600"/>
        <item x="1046"/>
        <item x="173"/>
        <item x="519"/>
        <item x="730"/>
        <item x="857"/>
        <item x="944"/>
        <item x="275"/>
        <item x="416"/>
        <item x="891"/>
        <item x="892"/>
        <item x="943"/>
        <item x="1051"/>
        <item x="336"/>
        <item x="555"/>
        <item x="590"/>
        <item x="22"/>
        <item x="33"/>
        <item x="170"/>
        <item x="213"/>
        <item x="407"/>
        <item x="409"/>
        <item x="34"/>
        <item x="997"/>
        <item x="1052"/>
        <item x="40"/>
        <item x="35"/>
        <item x="244"/>
        <item x="880"/>
        <item x="405"/>
        <item x="623"/>
        <item x="754"/>
        <item x="1040"/>
        <item x="1053"/>
        <item x="1054"/>
        <item x="41"/>
        <item x="367"/>
        <item x="412"/>
        <item x="415"/>
        <item x="1045"/>
        <item x="1055"/>
        <item x="1060"/>
        <item x="114"/>
        <item x="417"/>
        <item x="419"/>
        <item x="420"/>
        <item x="553"/>
        <item x="567"/>
        <item x="742"/>
        <item x="881"/>
        <item x="756"/>
        <item x="37"/>
        <item x="138"/>
        <item x="346"/>
        <item x="382"/>
        <item x="545"/>
        <item x="1059"/>
        <item x="957"/>
        <item x="86"/>
        <item x="228"/>
        <item x="758"/>
        <item x="203"/>
        <item x="252"/>
        <item x="299"/>
        <item x="356"/>
        <item x="358"/>
        <item x="379"/>
        <item x="386"/>
        <item x="422"/>
        <item x="468"/>
        <item x="497"/>
        <item x="565"/>
        <item x="622"/>
        <item x="650"/>
        <item x="680"/>
        <item x="705"/>
        <item x="726"/>
        <item x="731"/>
        <item x="790"/>
        <item x="805"/>
        <item x="890"/>
        <item x="894"/>
        <item x="904"/>
        <item x="905"/>
        <item x="912"/>
        <item x="1035"/>
        <item x="640"/>
        <item x="132"/>
        <item x="1062"/>
        <item x="1061"/>
        <item x="398"/>
        <item x="588"/>
        <item x="741"/>
        <item x="425"/>
        <item x="755"/>
        <item x="427"/>
        <item x="39"/>
        <item x="123"/>
        <item x="1063"/>
        <item x="333"/>
        <item x="426"/>
        <item x="428"/>
        <item x="738"/>
        <item x="740"/>
        <item x="760"/>
        <item x="895"/>
        <item x="909"/>
        <item x="1065"/>
        <item x="42"/>
        <item x="192"/>
        <item x="295"/>
        <item x="764"/>
        <item x="1056"/>
        <item x="1066"/>
        <item x="766"/>
        <item x="397"/>
        <item x="430"/>
        <item x="787"/>
        <item x="801"/>
        <item x="767"/>
        <item x="768"/>
        <item x="424"/>
        <item x="432"/>
        <item x="765"/>
        <item x="882"/>
        <item x="431"/>
        <item x="721"/>
        <item x="858"/>
        <item x="1067"/>
        <item x="119"/>
        <item x="411"/>
        <item x="471"/>
        <item x="576"/>
        <item x="593"/>
        <item x="769"/>
        <item x="200"/>
        <item x="896"/>
        <item x="897"/>
        <item x="291"/>
        <item x="381"/>
        <item x="770"/>
        <item x="898"/>
        <item x="771"/>
        <item x="9"/>
        <item x="21"/>
        <item x="217"/>
        <item x="310"/>
        <item x="340"/>
        <item x="434"/>
        <item x="459"/>
        <item x="465"/>
        <item x="536"/>
        <item x="660"/>
        <item x="921"/>
        <item x="1068"/>
        <item x="6"/>
        <item x="197"/>
        <item x="368"/>
        <item x="475"/>
        <item x="859"/>
        <item x="899"/>
        <item x="870"/>
        <item x="1057"/>
        <item x="1058"/>
        <item x="1069"/>
        <item x="907"/>
        <item x="435"/>
        <item x="648"/>
        <item x="45"/>
        <item x="323"/>
        <item x="575"/>
        <item x="918"/>
        <item x="421"/>
        <item x="569"/>
        <item x="772"/>
        <item x="883"/>
        <item x="4"/>
        <item x="208"/>
        <item x="256"/>
        <item x="879"/>
        <item x="900"/>
        <item x="1070"/>
        <item x="1071"/>
        <item x="773"/>
        <item x="559"/>
        <item x="774"/>
        <item x="30"/>
        <item x="46"/>
        <item x="221"/>
        <item x="584"/>
        <item x="860"/>
        <item x="36"/>
        <item x="383"/>
        <item x="43"/>
        <item x="152"/>
        <item x="371"/>
        <item x="550"/>
        <item x="568"/>
        <item x="893"/>
        <item x="901"/>
        <item x="1073"/>
        <item x="1072"/>
        <item x="505"/>
        <item x="27"/>
        <item x="47"/>
        <item x="49"/>
        <item x="171"/>
        <item x="194"/>
        <item x="304"/>
        <item x="448"/>
        <item x="902"/>
        <item x="48"/>
        <item x="313"/>
        <item x="341"/>
        <item x="757"/>
        <item x="789"/>
        <item x="806"/>
        <item x="861"/>
        <item x="131"/>
        <item x="144"/>
        <item x="612"/>
        <item x="508"/>
        <item x="117"/>
        <item x="127"/>
        <item x="178"/>
        <item x="339"/>
        <item x="862"/>
        <item x="44"/>
        <item x="54"/>
        <item x="55"/>
        <item x="61"/>
        <item x="611"/>
        <item x="968"/>
        <item x="1074"/>
        <item x="775"/>
        <item x="56"/>
        <item x="88"/>
        <item x="261"/>
        <item x="500"/>
        <item x="554"/>
        <item x="903"/>
        <item x="494"/>
        <item x="630"/>
        <item x="884"/>
        <item x="38"/>
        <item x="75"/>
        <item x="303"/>
        <item x="344"/>
        <item x="509"/>
        <item x="776"/>
        <item x="1064"/>
        <item x="1075"/>
        <item x="107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numFmtId="164" outline="0" subtotalTop="0" showAll="0" includeNewItemsInFilter="1" sortType="ascending">
      <items count="2">
        <item x="0"/>
        <item t="default"/>
      </items>
    </pivotField>
    <pivotField compact="0" numFmtId="170" outline="0" subtotalTop="0" showAll="0" includeNewItemsInFilter="1"/>
    <pivotField compact="0" numFmtId="170" outline="0" subtotalTop="0" showAll="0" includeNewItemsInFilter="1"/>
    <pivotField compact="0" numFmtId="170" outline="0" subtotalTop="0" showAll="0" includeNewItemsInFilter="1"/>
    <pivotField compact="0" numFmtId="170" outline="0" subtotalTop="0" showAll="0" includeNewItemsInFilter="1"/>
    <pivotField compact="0" numFmtId="170" outline="0" subtotalTop="0" showAll="0" includeNewItemsInFilter="1"/>
    <pivotField compact="0" numFmtId="170" outline="0" subtotalTop="0" showAll="0" includeNewItemsInFilter="1"/>
    <pivotField compact="0" numFmtId="170" outline="0" subtotalTop="0" showAll="0" includeNewItemsInFilter="1"/>
    <pivotField dataField="1" compact="0" numFmtId="170" outline="0" subtotalTop="0" showAll="0" includeNewItemsInFilter="1"/>
    <pivotField compact="0" outline="0" subtotalTop="0" showAll="0" includeNewItemsInFilter="1"/>
  </pivotFields>
  <rowFields count="1">
    <field x="0"/>
  </rowFields>
  <rowItems count="10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 t="grand">
      <x/>
    </i>
  </rowItems>
  <colFields count="1">
    <field x="5"/>
  </colFields>
  <colItems count="1">
    <i>
      <x/>
    </i>
  </colItems>
  <dataFields count="1">
    <dataField name="Sum of Total Hrs Expended" fld="13" baseField="0" baseItem="0"/>
  </dataFields>
  <formats count="10">
    <format dxfId="250">
      <pivotArea type="all" dataOnly="0" outline="0" fieldPosition="0"/>
    </format>
    <format dxfId="249">
      <pivotArea type="all" dataOnly="0" outline="0" fieldPosition="0"/>
    </format>
    <format dxfId="248">
      <pivotArea field="1" type="button" dataOnly="0" labelOnly="1" outline="0"/>
    </format>
    <format dxfId="247">
      <pivotArea type="origin" dataOnly="0" labelOnly="1" outline="0" fieldPosition="0"/>
    </format>
    <format dxfId="246">
      <pivotArea field="1" type="button" dataOnly="0" labelOnly="1" outline="0"/>
    </format>
    <format dxfId="245">
      <pivotArea dataOnly="0" labelOnly="1" grandRow="1" outline="0" fieldPosition="0"/>
    </format>
    <format dxfId="244">
      <pivotArea outline="0" fieldPosition="0"/>
    </format>
    <format dxfId="243">
      <pivotArea field="5" type="button" dataOnly="0" labelOnly="1" outline="0" axis="axisCol" fieldPosition="0"/>
    </format>
    <format dxfId="242">
      <pivotArea type="topRight" dataOnly="0" labelOnly="1" outline="0" fieldPosition="0"/>
    </format>
    <format dxfId="241">
      <pivotArea dataOnly="0" labelOnly="1" outline="0" fieldPosition="0">
        <references count="1">
          <reference field="5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2BCED-5422-41E5-BD51-DEE9499A2B9D}" name="PivotTable8" cacheId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colGrandTotals="0" itemPrintTitles="1" createdVersion="5" indent="0" compact="0" compactData="0">
  <location ref="K3:L11" firstHeaderRow="1" firstDataRow="1" firstDataCol="1" rowPageCount="1" colPageCount="1"/>
  <pivotFields count="51">
    <pivotField compact="0" outline="0" showAll="0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axis="axisPage" compact="0" outline="0" showAll="0">
      <items count="4">
        <item m="1"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multipleItemSelectionAllowed="1" showAll="0" includeNewItemsInFilter="1" defaultSubtotal="0"/>
    <pivotField compact="0" outline="0" subtotalTop="0" multipleItemSelectionAllowed="1" showAll="0" includeNewItemsInFilter="1" defaultSubtotal="0"/>
    <pivotField compact="0" outline="0" showAll="0"/>
    <pivotField compact="0" outline="0" showAll="0"/>
    <pivotField compact="0" outline="0" showAll="0" defaultSubtota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pageFields count="1">
    <pageField fld="25" hier="-1"/>
  </pageFields>
  <dataFields count="1">
    <dataField name="Count of Resources with 0 ILC CTE" fld="2" subtotal="count" baseField="0" baseItem="0"/>
  </dataFields>
  <formats count="25">
    <format dxfId="83">
      <pivotArea type="all" dataOnly="0" outline="0" fieldPosition="0"/>
    </format>
    <format dxfId="82">
      <pivotArea type="all" dataOnly="0" outline="0" fieldPosition="0"/>
    </format>
    <format dxfId="81">
      <pivotArea outline="0" fieldPosition="0"/>
    </format>
    <format dxfId="80">
      <pivotArea field="10" type="button" dataOnly="0" labelOnly="1" outline="0" axis="axisRow" fieldPosition="0"/>
    </format>
    <format dxfId="79">
      <pivotArea dataOnly="0" labelOnly="1" grandRow="1" outline="0" fieldPosition="0"/>
    </format>
    <format dxfId="78">
      <pivotArea dataOnly="0" labelOnly="1" grandCol="1" outline="0" fieldPosition="0"/>
    </format>
    <format dxfId="77">
      <pivotArea outline="0" fieldPosition="0"/>
    </format>
    <format dxfId="76">
      <pivotArea field="10" type="button" dataOnly="0" labelOnly="1" outline="0" axis="axisRow" fieldPosition="0"/>
    </format>
    <format dxfId="75">
      <pivotArea dataOnly="0" labelOnly="1" grandRow="1" outline="0" fieldPosition="0"/>
    </format>
    <format dxfId="74">
      <pivotArea dataOnly="0" labelOnly="1" grandCol="1" outline="0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10" type="button" dataOnly="0" labelOnly="1" outline="0" axis="axisRow" fieldPosition="0"/>
    </format>
    <format dxfId="70">
      <pivotArea dataOnly="0" labelOnly="1" outline="0" fieldPosition="0">
        <references count="1">
          <reference field="10" count="0"/>
        </references>
      </pivotArea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0" type="button" dataOnly="0" labelOnly="1" outline="0" axis="axisRow" fieldPosition="0"/>
    </format>
    <format dxfId="65">
      <pivotArea dataOnly="0" labelOnly="1" outline="0" fieldPosition="0">
        <references count="1">
          <reference field="10" count="0"/>
        </references>
      </pivotArea>
    </format>
    <format dxfId="64">
      <pivotArea dataOnly="0" labelOnly="1" outline="0" axis="axisValues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0" type="button" dataOnly="0" labelOnly="1" outline="0" axis="axisRow" fieldPosition="0"/>
    </format>
    <format dxfId="60">
      <pivotArea dataOnly="0" labelOnly="1" outline="0" fieldPosition="0">
        <references count="1">
          <reference field="10" count="0"/>
        </references>
      </pivotArea>
    </format>
    <format dxfId="59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72908-FF16-4CE7-829C-7B4603DBA9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4:G54" firstHeaderRow="1" firstDataRow="2" firstDataCol="1" rowPageCount="2" colPageCount="1"/>
  <pivotFields count="52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10">
        <item x="4"/>
        <item x="7"/>
        <item x="3"/>
        <item x="1"/>
        <item x="0"/>
        <item x="6"/>
        <item x="2"/>
        <item x="8"/>
        <item x="5"/>
        <item t="default"/>
      </items>
    </pivotField>
    <pivotField showAll="0"/>
    <pivotField showAll="0"/>
    <pivotField axis="axisRow" showAll="0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showAll="0"/>
    <pivotField showAll="0"/>
    <pivotField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30">
        <item h="1" m="1" x="79"/>
        <item h="1" x="32"/>
        <item h="1" x="2"/>
        <item h="1" x="42"/>
        <item h="1" m="1" x="142"/>
        <item h="1" x="6"/>
        <item h="1" m="1" x="170"/>
        <item h="1" x="46"/>
        <item h="1" x="17"/>
        <item h="1" x="14"/>
        <item h="1" x="1"/>
        <item h="1" x="4"/>
        <item h="1" x="38"/>
        <item h="1" x="29"/>
        <item h="1" x="40"/>
        <item h="1" x="24"/>
        <item h="1" m="1" x="165"/>
        <item h="1" x="57"/>
        <item h="1" m="1" x="173"/>
        <item h="1" m="1" x="180"/>
        <item h="1" m="1" x="189"/>
        <item h="1" m="1" x="147"/>
        <item h="1" x="26"/>
        <item h="1" m="1" x="206"/>
        <item h="1" m="1" x="123"/>
        <item h="1" m="1" x="215"/>
        <item h="1" m="1" x="130"/>
        <item h="1" m="1" x="93"/>
        <item h="1" m="1" x="59"/>
        <item h="1" m="1" x="107"/>
        <item h="1" m="1" x="66"/>
        <item h="1" m="1" x="192"/>
        <item h="1" m="1" x="72"/>
        <item h="1" m="1" x="181"/>
        <item h="1" m="1" x="80"/>
        <item h="1" m="1" x="209"/>
        <item h="1" m="1" x="161"/>
        <item h="1" m="1" x="87"/>
        <item h="1" m="1" x="96"/>
        <item h="1" m="1" x="223"/>
        <item h="1" m="1" x="103"/>
        <item h="1" m="1" x="186"/>
        <item h="1" m="1" x="84"/>
        <item h="1" m="1" x="145"/>
        <item h="1" m="1" x="111"/>
        <item h="1" m="1" x="195"/>
        <item h="1" m="1" x="151"/>
        <item h="1" m="1" x="116"/>
        <item h="1" m="1" x="136"/>
        <item h="1" m="1" x="204"/>
        <item h="1" m="1" x="60"/>
        <item h="1" m="1" x="121"/>
        <item h="1" m="1" x="184"/>
        <item h="1" m="1" x="213"/>
        <item h="1" m="1" x="108"/>
        <item h="1" m="1" x="166"/>
        <item h="1" m="1" x="127"/>
        <item h="1" m="1" x="90"/>
        <item h="1" m="1" x="219"/>
        <item h="1" m="1" x="174"/>
        <item h="1" m="1" x="73"/>
        <item h="1" m="1" x="133"/>
        <item h="1" m="1" x="200"/>
        <item h="1" m="1" x="99"/>
        <item h="1" m="1" x="156"/>
        <item h="1" m="1" x="227"/>
        <item h="1" m="1" x="119"/>
        <item h="1" m="1" x="182"/>
        <item h="1" m="1" x="81"/>
        <item h="1" m="1" x="140"/>
        <item h="1" m="1" x="210"/>
        <item h="1" m="1" x="152"/>
        <item h="1" m="1" x="105"/>
        <item h="1" m="1" x="162"/>
        <item h="1" m="1" x="64"/>
        <item h="1" m="1" x="125"/>
        <item h="1" m="1" x="190"/>
        <item h="1" m="1" x="137"/>
        <item h="1" m="1" x="88"/>
        <item h="1" m="1" x="148"/>
        <item h="1" m="1" x="217"/>
        <item h="1" m="1" x="158"/>
        <item h="1" m="1" x="113"/>
        <item h="1" m="1" x="61"/>
        <item h="1" m="1" x="171"/>
        <item h="1" m="1" x="70"/>
        <item h="1" m="1" x="132"/>
        <item h="1" m="1" x="198"/>
        <item h="1" m="1" x="97"/>
        <item h="1" m="1" x="155"/>
        <item h="1" m="1" x="109"/>
        <item h="1" m="1" x="224"/>
        <item h="1" m="1" x="167"/>
        <item h="1" m="1" x="118"/>
        <item h="1" m="1" x="67"/>
        <item h="1" m="1" x="179"/>
        <item h="1" m="1" x="128"/>
        <item h="1" m="1" x="77"/>
        <item h="1" m="1" x="139"/>
        <item h="1" m="1" x="91"/>
        <item h="1" m="1" x="207"/>
        <item h="1" m="1" x="149"/>
        <item h="1" m="1" x="104"/>
        <item h="1" m="1" x="220"/>
        <item h="1" m="1" x="160"/>
        <item h="1" m="1" x="114"/>
        <item h="1" m="1" x="63"/>
        <item h="1" m="1" x="175"/>
        <item h="1" m="1" x="124"/>
        <item h="1" m="1" x="74"/>
        <item h="1" m="1" x="187"/>
        <item h="1" m="1" x="134"/>
        <item h="1" m="1" x="85"/>
        <item h="1" m="1" x="146"/>
        <item h="1" m="1" x="100"/>
        <item h="1" m="1" x="216"/>
        <item h="1" m="1" x="112"/>
        <item h="1" m="1" x="169"/>
        <item h="1" m="1" x="69"/>
        <item h="1" m="1" x="131"/>
        <item h="1" m="1" x="196"/>
        <item h="1" m="1" x="94"/>
        <item h="1" m="1" x="211"/>
        <item h="1" m="1" x="153"/>
        <item h="1" m="1" x="106"/>
        <item h="1" m="1" x="222"/>
        <item h="1" m="1" x="163"/>
        <item h="1" m="1" x="117"/>
        <item h="1" m="1" x="177"/>
        <item h="1" m="1" x="76"/>
        <item h="1" m="1" x="138"/>
        <item h="1" m="1" x="205"/>
        <item h="1" m="1" x="102"/>
        <item h="1" m="1" x="159"/>
        <item h="1" m="1" x="62"/>
        <item h="1" m="1" x="122"/>
        <item h="1" m="1" x="185"/>
        <item h="1" m="1" x="83"/>
        <item h="1" m="1" x="144"/>
        <item h="1" m="1" x="214"/>
        <item h="1" m="1" x="110"/>
        <item h="1" m="1" x="225"/>
        <item h="1" m="1" x="168"/>
        <item h="1" m="1" x="68"/>
        <item h="1" m="1" x="129"/>
        <item h="1" m="1" x="194"/>
        <item h="1" m="1" x="92"/>
        <item h="1" m="1" x="150"/>
        <item h="1" m="1" x="221"/>
        <item h="1" m="1" x="115"/>
        <item h="1" m="1" x="176"/>
        <item h="1" m="1" x="75"/>
        <item h="1" m="1" x="135"/>
        <item h="1" m="1" x="86"/>
        <item h="1" m="1" x="202"/>
        <item h="1" m="1" x="101"/>
        <item h="1" m="1" x="157"/>
        <item h="1" m="1" x="228"/>
        <item h="1" m="1" x="120"/>
        <item h="1" m="1" x="183"/>
        <item h="1" m="1" x="82"/>
        <item h="1" m="1" x="197"/>
        <item h="1" m="1" x="141"/>
        <item h="1" m="1" x="95"/>
        <item h="1" m="1" x="212"/>
        <item h="1" m="1" x="154"/>
        <item h="1" m="1" x="164"/>
        <item h="1" m="1" x="65"/>
        <item h="1" m="1" x="178"/>
        <item h="1" m="1" x="191"/>
        <item h="1" m="1" x="89"/>
        <item h="1" m="1" x="218"/>
        <item h="1" m="1" x="172"/>
        <item h="1" m="1" x="199"/>
        <item h="1" m="1" x="98"/>
        <item h="1" m="1" x="226"/>
        <item h="1" m="1" x="78"/>
        <item h="1" m="1" x="208"/>
        <item h="1" m="1" x="188"/>
        <item x="0"/>
        <item h="1" m="1" x="193"/>
        <item h="1" m="1" x="143"/>
        <item h="1" m="1" x="126"/>
        <item h="1" m="1" x="203"/>
        <item h="1" m="1" x="71"/>
        <item h="1" m="1" x="201"/>
        <item h="1" x="30"/>
        <item h="1" x="3"/>
        <item h="1" x="5"/>
        <item h="1" x="7"/>
        <item h="1" x="8"/>
        <item h="1" x="9"/>
        <item h="1" x="10"/>
        <item h="1" x="11"/>
        <item h="1" x="12"/>
        <item h="1" x="13"/>
        <item h="1" x="15"/>
        <item h="1" x="16"/>
        <item h="1" x="18"/>
        <item h="1" x="19"/>
        <item h="1" x="20"/>
        <item h="1" x="21"/>
        <item h="1" x="22"/>
        <item h="1" x="23"/>
        <item h="1" x="25"/>
        <item h="1" x="27"/>
        <item h="1" x="28"/>
        <item h="1" x="31"/>
        <item h="1" x="33"/>
        <item h="1" x="34"/>
        <item h="1" x="35"/>
        <item h="1" x="36"/>
        <item h="1" x="37"/>
        <item h="1" x="39"/>
        <item h="1" x="41"/>
        <item h="1" x="43"/>
        <item h="1" x="44"/>
        <item h="1" x="45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8"/>
        <item t="default"/>
      </items>
    </pivotField>
    <pivotField axis="axisPage" multipleItemSelectionAllowed="1" showAll="0">
      <items count="224">
        <item x="2"/>
        <item h="1" m="1" x="78"/>
        <item h="1" x="31"/>
        <item h="1" x="3"/>
        <item h="1" x="41"/>
        <item h="1" x="7"/>
        <item h="1" m="1" x="164"/>
        <item h="1" x="45"/>
        <item h="1" x="29"/>
        <item h="1" x="19"/>
        <item h="1" x="15"/>
        <item h="1" x="1"/>
        <item h="1" x="5"/>
        <item h="1" x="36"/>
        <item h="1" x="28"/>
        <item h="1" x="38"/>
        <item h="1" x="24"/>
        <item h="1" m="1" x="160"/>
        <item h="1" x="56"/>
        <item h="1" m="1" x="167"/>
        <item h="1" m="1" x="174"/>
        <item h="1" m="1" x="62"/>
        <item h="1" m="1" x="183"/>
        <item h="1" m="1" x="200"/>
        <item h="1" m="1" x="209"/>
        <item h="1" m="1" x="127"/>
        <item h="1" m="1" x="92"/>
        <item h="1" m="1" x="58"/>
        <item h="1" m="1" x="139"/>
        <item h="1" m="1" x="106"/>
        <item h="1" m="1" x="65"/>
        <item h="1" m="1" x="186"/>
        <item h="1" m="1" x="71"/>
        <item h="1" m="1" x="175"/>
        <item h="1" m="1" x="79"/>
        <item h="1" m="1" x="203"/>
        <item h="1" m="1" x="156"/>
        <item h="1" m="1" x="86"/>
        <item h="1" m="1" x="95"/>
        <item h="1" m="1" x="217"/>
        <item h="1" m="1" x="102"/>
        <item h="1" m="1" x="180"/>
        <item h="1" m="1" x="83"/>
        <item h="1" m="1" x="141"/>
        <item h="1" m="1" x="110"/>
        <item h="1" m="1" x="189"/>
        <item h="1" m="1" x="115"/>
        <item h="1" m="1" x="133"/>
        <item h="1" m="1" x="198"/>
        <item h="1" m="1" x="120"/>
        <item h="1" m="1" x="178"/>
        <item h="1" m="1" x="207"/>
        <item h="1" m="1" x="107"/>
        <item h="1" m="1" x="124"/>
        <item h="1" m="1" x="89"/>
        <item h="1" m="1" x="213"/>
        <item h="1" m="1" x="168"/>
        <item h="1" m="1" x="72"/>
        <item h="1" m="1" x="130"/>
        <item h="1" m="1" x="195"/>
        <item h="1" m="1" x="98"/>
        <item h="1" m="1" x="151"/>
        <item h="1" m="1" x="221"/>
        <item h="1" m="1" x="118"/>
        <item h="1" m="1" x="176"/>
        <item h="1" m="1" x="80"/>
        <item h="1" m="1" x="137"/>
        <item h="1" m="1" x="204"/>
        <item h="1" m="1" x="147"/>
        <item h="1" m="1" x="104"/>
        <item h="1" m="1" x="157"/>
        <item h="1" m="1" x="63"/>
        <item h="1" m="1" x="123"/>
        <item h="1" m="1" x="184"/>
        <item h="1" m="1" x="134"/>
        <item h="1" m="1" x="87"/>
        <item h="1" m="1" x="144"/>
        <item h="1" m="1" x="211"/>
        <item h="1" m="1" x="153"/>
        <item h="1" m="1" x="112"/>
        <item h="1" m="1" x="165"/>
        <item h="1" m="1" x="69"/>
        <item h="1" m="1" x="129"/>
        <item h="1" m="1" x="192"/>
        <item h="1" m="1" x="96"/>
        <item h="1" m="1" x="150"/>
        <item h="1" m="1" x="218"/>
        <item h="1" m="1" x="161"/>
        <item h="1" m="1" x="117"/>
        <item h="1" m="1" x="66"/>
        <item h="1" m="1" x="173"/>
        <item h="1" m="1" x="125"/>
        <item h="1" m="1" x="76"/>
        <item h="1" m="1" x="136"/>
        <item h="1" m="1" x="90"/>
        <item h="1" m="1" x="201"/>
        <item h="1" m="1" x="145"/>
        <item h="1" m="1" x="103"/>
        <item h="1" m="1" x="214"/>
        <item h="1" m="1" x="155"/>
        <item h="1" m="1" x="113"/>
        <item h="1" m="1" x="61"/>
        <item h="1" m="1" x="169"/>
        <item h="1" m="1" x="122"/>
        <item h="1" m="1" x="181"/>
        <item h="1" m="1" x="131"/>
        <item h="1" m="1" x="84"/>
        <item h="1" m="1" x="142"/>
        <item h="1" m="1" x="99"/>
        <item h="1" m="1" x="210"/>
        <item h="1" m="1" x="111"/>
        <item h="1" m="1" x="163"/>
        <item h="1" m="1" x="68"/>
        <item h="1" m="1" x="128"/>
        <item h="1" m="1" x="190"/>
        <item h="1" m="1" x="93"/>
        <item h="1" m="1" x="205"/>
        <item h="1" m="1" x="148"/>
        <item h="1" m="1" x="105"/>
        <item h="1" m="1" x="216"/>
        <item h="1" m="1" x="158"/>
        <item h="1" m="1" x="116"/>
        <item h="1" m="1" x="171"/>
        <item h="1" m="1" x="75"/>
        <item h="1" m="1" x="135"/>
        <item h="1" m="1" x="199"/>
        <item h="1" m="1" x="101"/>
        <item h="1" m="1" x="154"/>
        <item h="1" m="1" x="60"/>
        <item h="1" m="1" x="121"/>
        <item h="1" m="1" x="179"/>
        <item h="1" m="1" x="82"/>
        <item h="1" m="1" x="140"/>
        <item h="1" m="1" x="208"/>
        <item h="1" m="1" x="109"/>
        <item h="1" m="1" x="219"/>
        <item h="1" m="1" x="162"/>
        <item h="1" m="1" x="67"/>
        <item h="1" m="1" x="126"/>
        <item h="1" m="1" x="188"/>
        <item h="1" m="1" x="91"/>
        <item h="1" m="1" x="146"/>
        <item h="1" m="1" x="215"/>
        <item h="1" m="1" x="114"/>
        <item h="1" m="1" x="170"/>
        <item h="1" m="1" x="74"/>
        <item h="1" m="1" x="132"/>
        <item h="1" m="1" x="85"/>
        <item h="1" m="1" x="197"/>
        <item h="1" m="1" x="100"/>
        <item h="1" m="1" x="152"/>
        <item h="1" m="1" x="222"/>
        <item h="1" m="1" x="119"/>
        <item h="1" m="1" x="177"/>
        <item h="1" m="1" x="81"/>
        <item h="1" m="1" x="191"/>
        <item h="1" m="1" x="138"/>
        <item h="1" m="1" x="94"/>
        <item h="1" m="1" x="206"/>
        <item h="1" m="1" x="149"/>
        <item h="1" m="1" x="159"/>
        <item h="1" m="1" x="64"/>
        <item h="1" m="1" x="172"/>
        <item h="1" m="1" x="185"/>
        <item h="1" m="1" x="88"/>
        <item h="1" m="1" x="212"/>
        <item h="1" m="1" x="166"/>
        <item h="1" m="1" x="70"/>
        <item h="1" m="1" x="193"/>
        <item h="1" m="1" x="97"/>
        <item h="1" m="1" x="220"/>
        <item h="1" m="1" x="77"/>
        <item h="1" m="1" x="182"/>
        <item x="0"/>
        <item h="1" m="1" x="73"/>
        <item h="1" m="1" x="108"/>
        <item h="1" m="1" x="187"/>
        <item h="1" m="1" x="202"/>
        <item h="1" m="1" x="194"/>
        <item h="1" m="1" x="143"/>
        <item h="1" m="1" x="196"/>
        <item h="1" m="1" x="59"/>
        <item h="1" x="4"/>
        <item h="1" x="6"/>
        <item h="1" x="8"/>
        <item h="1" x="9"/>
        <item h="1" x="10"/>
        <item h="1" x="11"/>
        <item h="1" x="12"/>
        <item h="1" x="13"/>
        <item h="1" x="14"/>
        <item h="1" x="16"/>
        <item h="1" x="17"/>
        <item h="1" x="18"/>
        <item h="1" x="20"/>
        <item h="1" x="21"/>
        <item h="1" x="22"/>
        <item h="1" x="23"/>
        <item h="1" x="25"/>
        <item h="1" x="26"/>
        <item h="1" x="27"/>
        <item h="1" x="30"/>
        <item h="1" x="32"/>
        <item h="1" x="33"/>
        <item h="1" x="34"/>
        <item h="1" x="35"/>
        <item h="1" x="37"/>
        <item h="1" x="39"/>
        <item h="1" x="40"/>
        <item h="1" x="42"/>
        <item h="1" x="43"/>
        <item h="1" x="44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7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6">
    <i>
      <x v="2"/>
    </i>
    <i>
      <x v="3"/>
    </i>
    <i>
      <x v="4"/>
    </i>
    <i>
      <x v="6"/>
    </i>
    <i>
      <x v="8"/>
    </i>
    <i t="grand">
      <x/>
    </i>
  </colItems>
  <pageFields count="2">
    <pageField fld="46" hier="-1"/>
    <pageField fld="47" hier="-1"/>
  </pageFields>
  <dataFields count="1">
    <dataField name="Count of Sprint Unique ID" fld="6" subtotal="count" baseField="0" baseItem="0"/>
  </dataFields>
  <formats count="30">
    <format dxfId="113">
      <pivotArea type="all" dataOnly="0" outline="0" fieldPosition="0"/>
    </format>
    <format dxfId="112">
      <pivotArea outline="0" collapsedLevelsAreSubtotals="1" fieldPosition="0"/>
    </format>
    <format dxfId="111">
      <pivotArea type="origin" dataOnly="0" labelOnly="1" outline="0" fieldPosition="0"/>
    </format>
    <format dxfId="110">
      <pivotArea field="7" type="button" dataOnly="0" labelOnly="1" outline="0" axis="axisCol" fieldPosition="0"/>
    </format>
    <format dxfId="109">
      <pivotArea type="topRight" dataOnly="0" labelOnly="1" outline="0" fieldPosition="0"/>
    </format>
    <format dxfId="108">
      <pivotArea field="10" type="button" dataOnly="0" labelOnly="1" outline="0" axis="axisRow" fieldPosition="0"/>
    </format>
    <format dxfId="107">
      <pivotArea dataOnly="0" labelOnly="1" fieldPosition="0">
        <references count="1">
          <reference field="10" count="0"/>
        </references>
      </pivotArea>
    </format>
    <format dxfId="106">
      <pivotArea dataOnly="0" labelOnly="1" grandRow="1" outline="0" fieldPosition="0"/>
    </format>
    <format dxfId="105">
      <pivotArea dataOnly="0" labelOnly="1" fieldPosition="0">
        <references count="1">
          <reference field="7" count="0"/>
        </references>
      </pivotArea>
    </format>
    <format dxfId="104">
      <pivotArea dataOnly="0" labelOnly="1" grandCol="1" outline="0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7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10" type="button" dataOnly="0" labelOnly="1" outline="0" axis="axisRow" fieldPosition="0"/>
    </format>
    <format dxfId="97">
      <pivotArea dataOnly="0" labelOnly="1" fieldPosition="0">
        <references count="1">
          <reference field="10" count="0"/>
        </references>
      </pivotArea>
    </format>
    <format dxfId="96">
      <pivotArea dataOnly="0" labelOnly="1" grandRow="1" outline="0" fieldPosition="0"/>
    </format>
    <format dxfId="95">
      <pivotArea dataOnly="0" labelOnly="1" fieldPosition="0">
        <references count="1">
          <reference field="7" count="0"/>
        </references>
      </pivotArea>
    </format>
    <format dxfId="94">
      <pivotArea dataOnly="0" labelOnly="1" grandCol="1" outline="0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7" type="button" dataOnly="0" labelOnly="1" outline="0" axis="axisCol" fieldPosition="0"/>
    </format>
    <format dxfId="90">
      <pivotArea type="topRight" dataOnly="0" labelOnly="1" outline="0" fieldPosition="0"/>
    </format>
    <format dxfId="89">
      <pivotArea dataOnly="0" labelOnly="1" fieldPosition="0">
        <references count="1">
          <reference field="7" count="0"/>
        </references>
      </pivotArea>
    </format>
    <format dxfId="88">
      <pivotArea dataOnly="0" labelOnly="1" grandCol="1" outline="0" fieldPosition="0"/>
    </format>
    <format dxfId="87">
      <pivotArea type="origin" dataOnly="0" labelOnly="1" outline="0" fieldPosition="0"/>
    </format>
    <format dxfId="86">
      <pivotArea field="10" type="button" dataOnly="0" labelOnly="1" outline="0" axis="axisRow" fieldPosition="0"/>
    </format>
    <format dxfId="85">
      <pivotArea dataOnly="0" labelOnly="1" fieldPosition="0">
        <references count="1">
          <reference field="10" count="0"/>
        </references>
      </pivotArea>
    </format>
    <format dxfId="84">
      <pivotArea dataOnly="0" labelOnly="1" grandRow="1" outline="0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18DFE-4BB6-4305-9EFA-A09D82D7DD88}" name="PivotTable6" cacheId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colGrandTotals="0" itemPrintTitles="1" createdVersion="5" indent="0" compact="0" compactData="0">
  <location ref="G3:H11" firstHeaderRow="1" firstDataRow="1" firstDataCol="1"/>
  <pivotFields count="51">
    <pivotField compact="0" outline="0" showAll="0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multipleItemSelectionAllowed="1" showAll="0" includeNewItemsInFilter="1" defaultSubtotal="0"/>
    <pivotField compact="0" outline="0" subtotalTop="0" multipleItemSelectionAllowed="1" showAll="0" includeNewItemsInFilter="1" defaultSubtotal="0"/>
    <pivotField compact="0" outline="0" showAll="0"/>
    <pivotField compact="0" outline="0" showAll="0"/>
    <pivotField compact="0" outline="0" showAll="0" defaultSubtota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Resources with 0 ILC CTE" fld="2" subtotal="count" baseField="0" baseItem="0"/>
  </dataFields>
  <formats count="25">
    <format dxfId="138">
      <pivotArea type="all" dataOnly="0" outline="0" fieldPosition="0"/>
    </format>
    <format dxfId="137">
      <pivotArea type="all" dataOnly="0" outline="0" fieldPosition="0"/>
    </format>
    <format dxfId="136">
      <pivotArea outline="0" fieldPosition="0"/>
    </format>
    <format dxfId="135">
      <pivotArea field="10" type="button" dataOnly="0" labelOnly="1" outline="0" axis="axisRow" fieldPosition="0"/>
    </format>
    <format dxfId="134">
      <pivotArea dataOnly="0" labelOnly="1" grandRow="1" outline="0" fieldPosition="0"/>
    </format>
    <format dxfId="133">
      <pivotArea dataOnly="0" labelOnly="1" grandCol="1" outline="0" fieldPosition="0"/>
    </format>
    <format dxfId="132">
      <pivotArea outline="0" fieldPosition="0"/>
    </format>
    <format dxfId="131">
      <pivotArea field="10" type="button" dataOnly="0" labelOnly="1" outline="0" axis="axisRow" fieldPosition="0"/>
    </format>
    <format dxfId="130">
      <pivotArea dataOnly="0" labelOnly="1" grandRow="1" outline="0" fieldPosition="0"/>
    </format>
    <format dxfId="129">
      <pivotArea dataOnly="0" labelOnly="1" grandCol="1" outline="0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10" type="button" dataOnly="0" labelOnly="1" outline="0" axis="axisRow" fieldPosition="0"/>
    </format>
    <format dxfId="125">
      <pivotArea dataOnly="0" labelOnly="1" outline="0" fieldPosition="0">
        <references count="1">
          <reference field="10" count="0"/>
        </references>
      </pivotArea>
    </format>
    <format dxfId="124">
      <pivotArea dataOnly="0" labelOnly="1" outline="0" axis="axisValues" fieldPosition="0"/>
    </format>
    <format dxfId="123">
      <pivotArea type="all" dataOnly="0" outline="0" fieldPosition="0"/>
    </format>
    <format dxfId="122">
      <pivotArea outline="0" collapsedLevelsAreSubtotals="1" fieldPosition="0"/>
    </format>
    <format dxfId="121">
      <pivotArea field="10" type="button" dataOnly="0" labelOnly="1" outline="0" axis="axisRow" fieldPosition="0"/>
    </format>
    <format dxfId="120">
      <pivotArea dataOnly="0" labelOnly="1" outline="0" fieldPosition="0">
        <references count="1">
          <reference field="10" count="0"/>
        </references>
      </pivotArea>
    </format>
    <format dxfId="119">
      <pivotArea dataOnly="0" labelOnly="1" outline="0" axis="axisValues" fieldPosition="0"/>
    </format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10" type="button" dataOnly="0" labelOnly="1" outline="0" axis="axisRow" fieldPosition="0"/>
    </format>
    <format dxfId="115">
      <pivotArea dataOnly="0" labelOnly="1" outline="0" fieldPosition="0">
        <references count="1">
          <reference field="10" count="0"/>
        </references>
      </pivotArea>
    </format>
    <format dxfId="114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617A1-622C-4875-94EF-2FB240C3E097}" name="PivotTable7" cacheId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colGrandTotals="0" itemPrintTitles="1" createdVersion="5" indent="0" compact="0" compactData="0">
  <location ref="I3:J11" firstHeaderRow="1" firstDataRow="1" firstDataCol="1"/>
  <pivotFields count="51">
    <pivotField compact="0" outline="0" showAll="0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multipleItemSelectionAllowed="1" showAll="0" includeNewItemsInFilter="1" defaultSubtotal="0"/>
    <pivotField compact="0" outline="0" subtotalTop="0" multipleItemSelectionAllowed="1" showAll="0" includeNewItemsInFilter="1" defaultSubtotal="0"/>
    <pivotField compact="0" outline="0" showAll="0"/>
    <pivotField compact="0" outline="0" showAll="0"/>
    <pivotField compact="0" outline="0" showAll="0" defaultSubtota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Resources with 0 ILC CTE" fld="2" subtotal="count" baseField="0" baseItem="0"/>
  </dataFields>
  <formats count="25">
    <format dxfId="163">
      <pivotArea type="all" dataOnly="0" outline="0" fieldPosition="0"/>
    </format>
    <format dxfId="162">
      <pivotArea type="all" dataOnly="0" outline="0" fieldPosition="0"/>
    </format>
    <format dxfId="161">
      <pivotArea outline="0" fieldPosition="0"/>
    </format>
    <format dxfId="160">
      <pivotArea field="10" type="button" dataOnly="0" labelOnly="1" outline="0" axis="axisRow" fieldPosition="0"/>
    </format>
    <format dxfId="159">
      <pivotArea dataOnly="0" labelOnly="1" grandRow="1" outline="0" fieldPosition="0"/>
    </format>
    <format dxfId="158">
      <pivotArea dataOnly="0" labelOnly="1" grandCol="1" outline="0" fieldPosition="0"/>
    </format>
    <format dxfId="157">
      <pivotArea outline="0" fieldPosition="0"/>
    </format>
    <format dxfId="156">
      <pivotArea field="10" type="button" dataOnly="0" labelOnly="1" outline="0" axis="axisRow" fieldPosition="0"/>
    </format>
    <format dxfId="155">
      <pivotArea dataOnly="0" labelOnly="1" grandRow="1" outline="0" fieldPosition="0"/>
    </format>
    <format dxfId="154">
      <pivotArea dataOnly="0" labelOnly="1" grandCol="1" outline="0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0" type="button" dataOnly="0" labelOnly="1" outline="0" axis="axisRow" fieldPosition="0"/>
    </format>
    <format dxfId="150">
      <pivotArea dataOnly="0" labelOnly="1" outline="0" fieldPosition="0">
        <references count="1">
          <reference field="10" count="0"/>
        </references>
      </pivotArea>
    </format>
    <format dxfId="149">
      <pivotArea dataOnly="0" labelOnly="1" outline="0" axis="axisValues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10" type="button" dataOnly="0" labelOnly="1" outline="0" axis="axisRow" fieldPosition="0"/>
    </format>
    <format dxfId="145">
      <pivotArea dataOnly="0" labelOnly="1" outline="0" fieldPosition="0">
        <references count="1">
          <reference field="10" count="0"/>
        </references>
      </pivotArea>
    </format>
    <format dxfId="144">
      <pivotArea dataOnly="0" labelOnly="1" outline="0" axis="axisValues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10" type="button" dataOnly="0" labelOnly="1" outline="0" axis="axisRow" fieldPosition="0"/>
    </format>
    <format dxfId="140">
      <pivotArea dataOnly="0" labelOnly="1" outline="0" fieldPosition="0">
        <references count="1">
          <reference field="10" count="0"/>
        </references>
      </pivotArea>
    </format>
    <format dxfId="139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F9515-C7FA-4204-BF03-4DA70E0EF705}" name="PivotTable4" cacheId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colGrandTotals="0" itemPrintTitles="1" createdVersion="5" indent="0" compact="0" compactData="0">
  <location ref="C3:D11" firstHeaderRow="1" firstDataRow="1" firstDataCol="1"/>
  <pivotFields count="51">
    <pivotField compact="0" outline="0" showAll="0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multipleItemSelectionAllowed="1" showAll="0" includeNewItemsInFilter="1" defaultSubtotal="0"/>
    <pivotField compact="0" outline="0" subtotalTop="0" multipleItemSelectionAllowed="1" showAll="0" includeNewItemsInFilter="1" defaultSubtotal="0"/>
    <pivotField compact="0" outline="0" showAll="0"/>
    <pivotField compact="0" outline="0" showAll="0"/>
    <pivotField compact="0" outline="0" showAll="0" defaultSubtota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Resources with 0 ILC CTE" fld="2" subtotal="count" baseField="0" baseItem="0"/>
  </dataFields>
  <formats count="25">
    <format dxfId="188">
      <pivotArea type="all" dataOnly="0" outline="0" fieldPosition="0"/>
    </format>
    <format dxfId="187">
      <pivotArea type="all" dataOnly="0" outline="0" fieldPosition="0"/>
    </format>
    <format dxfId="186">
      <pivotArea outline="0" fieldPosition="0"/>
    </format>
    <format dxfId="185">
      <pivotArea field="10" type="button" dataOnly="0" labelOnly="1" outline="0" axis="axisRow" fieldPosition="0"/>
    </format>
    <format dxfId="184">
      <pivotArea dataOnly="0" labelOnly="1" grandRow="1" outline="0" fieldPosition="0"/>
    </format>
    <format dxfId="183">
      <pivotArea dataOnly="0" labelOnly="1" grandCol="1" outline="0" fieldPosition="0"/>
    </format>
    <format dxfId="182">
      <pivotArea outline="0" fieldPosition="0"/>
    </format>
    <format dxfId="181">
      <pivotArea field="10" type="button" dataOnly="0" labelOnly="1" outline="0" axis="axisRow" fieldPosition="0"/>
    </format>
    <format dxfId="180">
      <pivotArea dataOnly="0" labelOnly="1" grandRow="1" outline="0" fieldPosition="0"/>
    </format>
    <format dxfId="179">
      <pivotArea dataOnly="0" labelOnly="1" grandCol="1" outline="0" fieldPosition="0"/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10" type="button" dataOnly="0" labelOnly="1" outline="0" axis="axisRow" fieldPosition="0"/>
    </format>
    <format dxfId="175">
      <pivotArea dataOnly="0" labelOnly="1" outline="0" fieldPosition="0">
        <references count="1">
          <reference field="10" count="7">
            <x v="0"/>
            <x v="1"/>
            <x v="2"/>
            <x v="4"/>
            <x v="5"/>
            <x v="6"/>
            <x v="7"/>
          </reference>
        </references>
      </pivotArea>
    </format>
    <format dxfId="174">
      <pivotArea dataOnly="0" labelOnly="1" outline="0" axis="axisValues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10" type="button" dataOnly="0" labelOnly="1" outline="0" axis="axisRow" fieldPosition="0"/>
    </format>
    <format dxfId="170">
      <pivotArea dataOnly="0" labelOnly="1" outline="0" fieldPosition="0">
        <references count="1">
          <reference field="10" count="7">
            <x v="0"/>
            <x v="1"/>
            <x v="2"/>
            <x v="4"/>
            <x v="5"/>
            <x v="6"/>
            <x v="7"/>
          </reference>
        </references>
      </pivotArea>
    </format>
    <format dxfId="169">
      <pivotArea dataOnly="0" labelOnly="1" outline="0" axis="axisValues" fieldPosition="0"/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field="10" type="button" dataOnly="0" labelOnly="1" outline="0" axis="axisRow" fieldPosition="0"/>
    </format>
    <format dxfId="165">
      <pivotArea dataOnly="0" labelOnly="1" outline="0" fieldPosition="0">
        <references count="1">
          <reference field="10" count="7">
            <x v="0"/>
            <x v="1"/>
            <x v="2"/>
            <x v="4"/>
            <x v="5"/>
            <x v="6"/>
            <x v="7"/>
          </reference>
        </references>
      </pivotArea>
    </format>
    <format dxfId="164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1DDF0-628A-4B63-B8F8-FBBE9EA2E816}" name="PivotTable10" cacheId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colGrandTotals="0" itemPrintTitles="1" createdVersion="5" indent="0" compact="0" compactData="0">
  <location ref="A3:B11" firstHeaderRow="1" firstDataRow="1" firstDataCol="1"/>
  <pivotFields count="51">
    <pivotField compact="0" outline="0" showAll="0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multipleItemSelectionAllowed="1" showAll="0" includeNewItemsInFilter="1" defaultSubtotal="0"/>
    <pivotField compact="0" outline="0" subtotalTop="0" multipleItemSelectionAllowed="1" showAll="0" includeNewItemsInFilter="1" defaultSubtotal="0"/>
    <pivotField compact="0" outline="0" showAll="0"/>
    <pivotField compact="0" outline="0" showAll="0"/>
    <pivotField compact="0" outline="0" showAll="0" defaultSubtota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Resources with 0 ILC CTE" fld="2" subtotal="count" baseField="0" baseItem="0"/>
  </dataFields>
  <formats count="25">
    <format dxfId="213">
      <pivotArea type="all" dataOnly="0" outline="0" fieldPosition="0"/>
    </format>
    <format dxfId="212">
      <pivotArea type="all" dataOnly="0" outline="0" fieldPosition="0"/>
    </format>
    <format dxfId="211">
      <pivotArea outline="0" fieldPosition="0"/>
    </format>
    <format dxfId="210">
      <pivotArea field="10" type="button" dataOnly="0" labelOnly="1" outline="0" axis="axisRow" fieldPosition="0"/>
    </format>
    <format dxfId="209">
      <pivotArea dataOnly="0" labelOnly="1" grandRow="1" outline="0" fieldPosition="0"/>
    </format>
    <format dxfId="208">
      <pivotArea dataOnly="0" labelOnly="1" grandCol="1" outline="0" fieldPosition="0"/>
    </format>
    <format dxfId="207">
      <pivotArea outline="0" fieldPosition="0"/>
    </format>
    <format dxfId="206">
      <pivotArea field="10" type="button" dataOnly="0" labelOnly="1" outline="0" axis="axisRow" fieldPosition="0"/>
    </format>
    <format dxfId="205">
      <pivotArea dataOnly="0" labelOnly="1" grandRow="1" outline="0" fieldPosition="0"/>
    </format>
    <format dxfId="204">
      <pivotArea dataOnly="0" labelOnly="1" grandCol="1" outline="0" fieldPosition="0"/>
    </format>
    <format dxfId="203">
      <pivotArea type="all" dataOnly="0" outline="0" fieldPosition="0"/>
    </format>
    <format dxfId="202">
      <pivotArea outline="0" collapsedLevelsAreSubtotals="1" fieldPosition="0"/>
    </format>
    <format dxfId="201">
      <pivotArea field="10" type="button" dataOnly="0" labelOnly="1" outline="0" axis="axisRow" fieldPosition="0"/>
    </format>
    <format dxfId="200">
      <pivotArea dataOnly="0" labelOnly="1" outline="0" fieldPosition="0">
        <references count="1">
          <reference field="10" count="0"/>
        </references>
      </pivotArea>
    </format>
    <format dxfId="199">
      <pivotArea dataOnly="0" labelOnly="1" outline="0" axis="axisValues" fieldPosition="0"/>
    </format>
    <format dxfId="198">
      <pivotArea type="all" dataOnly="0" outline="0" fieldPosition="0"/>
    </format>
    <format dxfId="197">
      <pivotArea outline="0" collapsedLevelsAreSubtotals="1" fieldPosition="0"/>
    </format>
    <format dxfId="196">
      <pivotArea field="10" type="button" dataOnly="0" labelOnly="1" outline="0" axis="axisRow" fieldPosition="0"/>
    </format>
    <format dxfId="195">
      <pivotArea dataOnly="0" labelOnly="1" outline="0" fieldPosition="0">
        <references count="1">
          <reference field="10" count="0"/>
        </references>
      </pivotArea>
    </format>
    <format dxfId="194">
      <pivotArea dataOnly="0" labelOnly="1" outline="0" axis="axisValues" fieldPosition="0"/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dataOnly="0" labelOnly="1" outline="0" axis="axisValues" fieldPosition="0"/>
    </format>
    <format dxfId="190">
      <pivotArea field="10" type="button" dataOnly="0" labelOnly="1" outline="0" axis="axisRow" fieldPosition="0"/>
    </format>
    <format dxfId="189">
      <pivotArea dataOnly="0" labelOnly="1" outline="0" fieldPosition="0">
        <references count="1">
          <reference field="10" count="0"/>
        </references>
      </pivotArea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CAA95-D5FE-4D7B-8159-D5F6988083CF}" name="PivotTable5" cacheId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colGrandTotals="0" itemPrintTitles="1" createdVersion="5" indent="0" compact="0" compactData="0">
  <location ref="E3:F11" firstHeaderRow="1" firstDataRow="1" firstDataCol="1"/>
  <pivotFields count="51">
    <pivotField compact="0" outline="0" showAll="0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9">
        <item x="0"/>
        <item x="4"/>
        <item x="3"/>
        <item x="7"/>
        <item x="1"/>
        <item x="6"/>
        <item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multipleItemSelectionAllowed="1" showAll="0" includeNewItemsInFilter="1" defaultSubtotal="0"/>
    <pivotField compact="0" outline="0" subtotalTop="0" multipleItemSelectionAllowed="1" showAll="0" includeNewItemsInFilter="1" defaultSubtotal="0"/>
    <pivotField compact="0" outline="0" showAll="0"/>
    <pivotField compact="0" outline="0" showAll="0"/>
    <pivotField compact="0" outline="0" showAll="0" defaultSubtota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Resources with 0 ILC CTE" fld="2" subtotal="count" baseField="0" baseItem="0"/>
  </dataFields>
  <formats count="25">
    <format dxfId="238">
      <pivotArea type="all" dataOnly="0" outline="0" fieldPosition="0"/>
    </format>
    <format dxfId="237">
      <pivotArea type="all" dataOnly="0" outline="0" fieldPosition="0"/>
    </format>
    <format dxfId="236">
      <pivotArea outline="0" fieldPosition="0"/>
    </format>
    <format dxfId="235">
      <pivotArea field="10" type="button" dataOnly="0" labelOnly="1" outline="0" axis="axisRow" fieldPosition="0"/>
    </format>
    <format dxfId="234">
      <pivotArea dataOnly="0" labelOnly="1" grandRow="1" outline="0" fieldPosition="0"/>
    </format>
    <format dxfId="233">
      <pivotArea dataOnly="0" labelOnly="1" grandCol="1" outline="0" fieldPosition="0"/>
    </format>
    <format dxfId="232">
      <pivotArea outline="0" fieldPosition="0"/>
    </format>
    <format dxfId="231">
      <pivotArea field="10" type="button" dataOnly="0" labelOnly="1" outline="0" axis="axisRow" fieldPosition="0"/>
    </format>
    <format dxfId="230">
      <pivotArea dataOnly="0" labelOnly="1" grandRow="1" outline="0" fieldPosition="0"/>
    </format>
    <format dxfId="229">
      <pivotArea dataOnly="0" labelOnly="1" grandCol="1" outline="0" fieldPosition="0"/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field="10" type="button" dataOnly="0" labelOnly="1" outline="0" axis="axisRow" fieldPosition="0"/>
    </format>
    <format dxfId="225">
      <pivotArea dataOnly="0" labelOnly="1" outline="0" fieldPosition="0">
        <references count="1">
          <reference field="10" count="7">
            <x v="0"/>
            <x v="1"/>
            <x v="2"/>
            <x v="4"/>
            <x v="5"/>
            <x v="6"/>
            <x v="7"/>
          </reference>
        </references>
      </pivotArea>
    </format>
    <format dxfId="224">
      <pivotArea dataOnly="0" labelOnly="1" outline="0" axis="axisValues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10" type="button" dataOnly="0" labelOnly="1" outline="0" axis="axisRow" fieldPosition="0"/>
    </format>
    <format dxfId="220">
      <pivotArea dataOnly="0" labelOnly="1" outline="0" fieldPosition="0">
        <references count="1">
          <reference field="10" count="7">
            <x v="0"/>
            <x v="1"/>
            <x v="2"/>
            <x v="4"/>
            <x v="5"/>
            <x v="6"/>
            <x v="7"/>
          </reference>
        </references>
      </pivotArea>
    </format>
    <format dxfId="219">
      <pivotArea dataOnly="0" labelOnly="1" outline="0" axis="axisValues" fieldPosition="0"/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10" type="button" dataOnly="0" labelOnly="1" outline="0" axis="axisRow" fieldPosition="0"/>
    </format>
    <format dxfId="215">
      <pivotArea dataOnly="0" labelOnly="1" outline="0" fieldPosition="0">
        <references count="1">
          <reference field="10" count="7">
            <x v="0"/>
            <x v="1"/>
            <x v="2"/>
            <x v="4"/>
            <x v="5"/>
            <x v="6"/>
            <x v="7"/>
          </reference>
        </references>
      </pivotArea>
    </format>
    <format dxfId="214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DAD7D-4197-4511-836B-C2BFA1F777D9}" name="PivotTable1" cacheId="1" dataOnRows="1" applyNumberFormats="0" applyBorderFormats="0" applyFontFormats="0" applyPatternFormats="0" applyAlignmentFormats="0" applyWidthHeightFormats="1" dataCaption="Data" updatedVersion="6" asteriskTotals="1" showMemberPropertyTips="0" useAutoFormatting="1" itemPrintTitles="1" createdVersion="1" indent="0" compact="0" compactData="0">
  <location ref="A3:C21" firstHeaderRow="1" firstDataRow="1" firstDataCol="2"/>
  <pivotFields count="51"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9">
        <item x="6"/>
        <item x="4"/>
        <item x="5"/>
        <item x="2"/>
        <item x="0"/>
        <item x="7"/>
        <item x="1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ubtotalTop="0" showAll="0" includeNewItemsInFilter="1" defaultSubtotal="0"/>
  </pivotFields>
  <rowFields count="2">
    <field x="10"/>
    <field x="-2"/>
  </rowFields>
  <rowItems count="1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 t="grand">
      <x/>
    </i>
    <i t="grand" i="1">
      <x/>
    </i>
  </rowItems>
  <colItems count="1">
    <i/>
  </colItems>
  <dataFields count="2">
    <dataField name="Sum of COST VAR TOT" fld="48" baseField="0" baseItem="0"/>
    <dataField name="Sum of REV VAR TOT" fld="49" baseField="0" baseItem="0"/>
  </dataFields>
  <formats count="2">
    <format dxfId="58">
      <pivotArea type="all" dataOnly="0" outline="0" fieldPosition="0"/>
    </format>
    <format dxfId="57">
      <pivotArea type="all" dataOnly="0" outline="0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35CD1-527A-46EC-8FD7-95414064FCAB}" name="PivotTable2" cacheId="2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>
  <location ref="A3:I12" firstHeaderRow="1" firstDataRow="2" firstDataCol="1"/>
  <pivotFields count="14"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dataField="1" compact="0" outline="0" subtotalTop="0" showAll="0" includeNewItemsInFilter="1"/>
    <pivotField axis="axisCol" compact="0" outline="0" subtotalTop="0" showAll="0" includeNewItemsInFilter="1">
      <items count="8">
        <item x="3"/>
        <item x="0"/>
        <item x="2"/>
        <item x="4"/>
        <item x="5"/>
        <item x="1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8">
        <item x="0"/>
        <item x="3"/>
        <item x="1"/>
        <item x="5"/>
        <item x="4"/>
        <item x="6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print Unique ID" fld="6" subtotal="count" baseField="0" baseItem="0"/>
  </dataFields>
  <formats count="51">
    <format dxfId="56">
      <pivotArea type="all" dataOnly="0" outline="0" fieldPosition="0"/>
    </format>
    <format dxfId="55">
      <pivotArea type="all" dataOnly="0" outline="0" fieldPosition="0"/>
    </format>
    <format dxfId="54">
      <pivotArea outline="0" fieldPosition="0"/>
    </format>
    <format dxfId="53">
      <pivotArea field="10" type="button" dataOnly="0" labelOnly="1" outline="0" axis="axisRow" fieldPosition="0"/>
    </format>
    <format dxfId="52">
      <pivotArea dataOnly="0" labelOnly="1" grandRow="1" outline="0" fieldPosition="0"/>
    </format>
    <format dxfId="51">
      <pivotArea dataOnly="0" labelOnly="1" outline="0" fieldPosition="0">
        <references count="1">
          <reference field="7" count="0"/>
        </references>
      </pivotArea>
    </format>
    <format dxfId="50">
      <pivotArea dataOnly="0" labelOnly="1" grandCol="1" outline="0" fieldPosition="0"/>
    </format>
    <format dxfId="49">
      <pivotArea outline="0" fieldPosition="0"/>
    </format>
    <format dxfId="48">
      <pivotArea field="10" type="button" dataOnly="0" labelOnly="1" outline="0" axis="axisRow" fieldPosition="0"/>
    </format>
    <format dxfId="47">
      <pivotArea dataOnly="0" labelOnly="1" grandRow="1" outline="0" fieldPosition="0"/>
    </format>
    <format dxfId="46">
      <pivotArea dataOnly="0" labelOnly="1" outline="0" fieldPosition="0">
        <references count="1">
          <reference field="7" count="0"/>
        </references>
      </pivotArea>
    </format>
    <format dxfId="45">
      <pivotArea dataOnly="0" labelOnly="1" grandCol="1" outline="0" fieldPosition="0"/>
    </format>
    <format dxfId="44">
      <pivotArea type="all" dataOnly="0" outline="0" fieldPosition="0"/>
    </format>
    <format dxfId="43">
      <pivotArea outline="0" fieldPosition="0"/>
    </format>
    <format dxfId="42">
      <pivotArea type="origin" dataOnly="0" labelOnly="1" outline="0" fieldPosition="0"/>
    </format>
    <format dxfId="41">
      <pivotArea field="7" type="button" dataOnly="0" labelOnly="1" outline="0" axis="axisCol" fieldPosition="0"/>
    </format>
    <format dxfId="40">
      <pivotArea type="topRight" dataOnly="0" labelOnly="1" outline="0" fieldPosition="0"/>
    </format>
    <format dxfId="39">
      <pivotArea field="10" type="button" dataOnly="0" labelOnly="1" outline="0" axis="axisRow" fieldPosition="0"/>
    </format>
    <format dxfId="38">
      <pivotArea dataOnly="0" labelOnly="1" outline="0" fieldPosition="0">
        <references count="1">
          <reference field="10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7" count="0"/>
        </references>
      </pivotArea>
    </format>
    <format dxfId="35">
      <pivotArea dataOnly="0" labelOnly="1" grandCol="1" outline="0" fieldPosition="0"/>
    </format>
    <format dxfId="34">
      <pivotArea type="all" dataOnly="0" outline="0" fieldPosition="0"/>
    </format>
    <format dxfId="33">
      <pivotArea outline="0" fieldPosition="0"/>
    </format>
    <format dxfId="32">
      <pivotArea type="origin" dataOnly="0" labelOnly="1" outline="0" fieldPosition="0"/>
    </format>
    <format dxfId="31">
      <pivotArea field="7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0" type="button" dataOnly="0" labelOnly="1" outline="0" axis="axisRow" fieldPosition="0"/>
    </format>
    <format dxfId="28">
      <pivotArea dataOnly="0" labelOnly="1" outline="0" fieldPosition="0">
        <references count="1">
          <reference field="10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7" count="0"/>
        </references>
      </pivotArea>
    </format>
    <format dxfId="25">
      <pivotArea dataOnly="0" labelOnly="1" grandCol="1" outline="0" fieldPosition="0"/>
    </format>
    <format dxfId="24">
      <pivotArea outline="0" fieldPosition="0"/>
    </format>
    <format dxfId="23">
      <pivotArea dataOnly="0" labelOnly="1" outline="0" fieldPosition="0">
        <references count="1">
          <reference field="10" count="0"/>
        </references>
      </pivotArea>
    </format>
    <format dxfId="22">
      <pivotArea dataOnly="0" labelOnly="1" grandRow="1" outline="0" fieldPosition="0"/>
    </format>
    <format dxfId="21">
      <pivotArea outline="0" fieldPosition="0"/>
    </format>
    <format dxfId="20">
      <pivotArea field="10" type="button" dataOnly="0" labelOnly="1" outline="0" axis="axisRow" fieldPosition="0"/>
    </format>
    <format dxfId="19">
      <pivotArea dataOnly="0" labelOnly="1" outline="0" fieldPosition="0">
        <references count="1">
          <reference field="10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7" count="0"/>
        </references>
      </pivotArea>
    </format>
    <format dxfId="16">
      <pivotArea dataOnly="0" labelOnly="1" grandCol="1" outline="0" fieldPosition="0"/>
    </format>
    <format dxfId="15">
      <pivotArea type="all" dataOnly="0" outline="0" fieldPosition="0"/>
    </format>
    <format dxfId="14">
      <pivotArea outline="0" fieldPosition="0"/>
    </format>
    <format dxfId="13">
      <pivotArea type="origin" dataOnly="0" labelOnly="1" outline="0" fieldPosition="0"/>
    </format>
    <format dxfId="12">
      <pivotArea field="7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0" type="button" dataOnly="0" labelOnly="1" outline="0" axis="axisRow" fieldPosition="0"/>
    </format>
    <format dxfId="9">
      <pivotArea dataOnly="0" labelOnly="1" outline="0" fieldPosition="0">
        <references count="1">
          <reference field="10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7" count="0"/>
        </references>
      </pivotArea>
    </format>
    <format dxfId="6">
      <pivotArea dataOnly="0" labelOnly="1" grandCol="1" outline="0" fieldPosition="0"/>
    </format>
  </format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"/>
  <sheetViews>
    <sheetView zoomScaleNormal="100" workbookViewId="0">
      <selection activeCell="F9" sqref="F9"/>
    </sheetView>
  </sheetViews>
  <sheetFormatPr defaultColWidth="9.109375" defaultRowHeight="13.8" x14ac:dyDescent="0.3"/>
  <cols>
    <col min="1" max="1" width="10.6640625" style="51" bestFit="1" customWidth="1"/>
    <col min="2" max="2" width="11" style="51" bestFit="1" customWidth="1"/>
    <col min="3" max="3" width="10.33203125" style="51" customWidth="1"/>
    <col min="4" max="4" width="11" style="51" customWidth="1"/>
    <col min="5" max="5" width="70.5546875" style="51" bestFit="1" customWidth="1"/>
    <col min="6" max="16384" width="9.109375" style="51"/>
  </cols>
  <sheetData>
    <row r="1" spans="1:7" x14ac:dyDescent="0.3">
      <c r="A1" s="49" t="s">
        <v>6975</v>
      </c>
      <c r="B1" s="49" t="s">
        <v>3862</v>
      </c>
      <c r="C1" s="49" t="s">
        <v>3863</v>
      </c>
      <c r="D1" s="49" t="s">
        <v>139</v>
      </c>
      <c r="E1" s="49" t="s">
        <v>3864</v>
      </c>
      <c r="F1" s="50" t="s">
        <v>3867</v>
      </c>
      <c r="G1" s="50" t="s">
        <v>3868</v>
      </c>
    </row>
    <row r="2" spans="1:7" x14ac:dyDescent="0.3">
      <c r="A2" s="49" t="s">
        <v>9538</v>
      </c>
      <c r="B2" s="49" t="s">
        <v>5348</v>
      </c>
      <c r="C2" s="49">
        <v>823800531</v>
      </c>
      <c r="D2" s="52"/>
      <c r="E2" s="49" t="s">
        <v>6242</v>
      </c>
      <c r="F2" s="50" t="e">
        <f>VLOOKUP(A2, PIVOTILC!A:I,9,FALSE)</f>
        <v>#N/A</v>
      </c>
      <c r="G2" s="50" t="e">
        <f>VLOOKUP(D2, CTEPULL!A:I, 9, FALSE)</f>
        <v>#N/A</v>
      </c>
    </row>
    <row r="3" spans="1:7" x14ac:dyDescent="0.3">
      <c r="A3" s="53" t="s">
        <v>8768</v>
      </c>
      <c r="B3" s="54" t="s">
        <v>8964</v>
      </c>
      <c r="C3" s="49">
        <v>823800846</v>
      </c>
      <c r="D3" s="55"/>
      <c r="E3" s="55" t="s">
        <v>8965</v>
      </c>
      <c r="F3" s="50">
        <f>VLOOKUP(A3, PIVOTILC!A:I,9,FALSE)</f>
        <v>5</v>
      </c>
      <c r="G3" s="50" t="e">
        <f>VLOOKUP(D3, CTEPULL!A:I, 9, FALSE)</f>
        <v>#N/A</v>
      </c>
    </row>
    <row r="4" spans="1:7" x14ac:dyDescent="0.3">
      <c r="A4" s="56" t="s">
        <v>9541</v>
      </c>
      <c r="B4" s="54" t="s">
        <v>9009</v>
      </c>
      <c r="C4" s="43"/>
      <c r="D4" s="52"/>
      <c r="E4" s="49" t="s">
        <v>9015</v>
      </c>
      <c r="F4" s="50" t="e">
        <f>VLOOKUP(A4, PIVOTILC!A:I,9,FALSE)</f>
        <v>#N/A</v>
      </c>
      <c r="G4" s="50" t="e">
        <f>VLOOKUP(D4, CTEPULL!A:I, 9, FALSE)</f>
        <v>#N/A</v>
      </c>
    </row>
    <row r="5" spans="1:7" x14ac:dyDescent="0.3">
      <c r="A5" s="53" t="s">
        <v>9066</v>
      </c>
      <c r="B5" s="49"/>
      <c r="C5" s="49"/>
      <c r="D5" s="52"/>
      <c r="E5" s="49" t="s">
        <v>9074</v>
      </c>
      <c r="F5" s="50">
        <f>VLOOKUP(A5, PIVOTILC!A:I,9,FALSE)</f>
        <v>2</v>
      </c>
      <c r="G5" s="50" t="e">
        <f>VLOOKUP(D5, CTEPULL!A:I, 9, FALSE)</f>
        <v>#N/A</v>
      </c>
    </row>
    <row r="6" spans="1:7" x14ac:dyDescent="0.3">
      <c r="A6" s="53" t="s">
        <v>11196</v>
      </c>
      <c r="B6" s="54"/>
      <c r="C6" s="57"/>
      <c r="D6" s="52"/>
      <c r="E6" s="49" t="s">
        <v>11210</v>
      </c>
      <c r="F6" s="50">
        <f>VLOOKUP(A6, PIVOTILC!A:I,9,FALSE)</f>
        <v>8</v>
      </c>
      <c r="G6" s="50" t="e">
        <f>VLOOKUP(D6, CTEPULL!A:I, 9, FALSE)</f>
        <v>#N/A</v>
      </c>
    </row>
    <row r="7" spans="1:7" x14ac:dyDescent="0.3">
      <c r="A7" s="53" t="s">
        <v>11201</v>
      </c>
      <c r="B7" s="53"/>
      <c r="C7" s="49"/>
      <c r="D7" s="53"/>
      <c r="E7" s="49" t="s">
        <v>11202</v>
      </c>
      <c r="F7" s="50">
        <f>VLOOKUP(A7, PIVOTILC!A:I,9,FALSE)</f>
        <v>8</v>
      </c>
      <c r="G7" s="50" t="e">
        <f>VLOOKUP(D7, CTEPULL!A:I, 9, FALSE)</f>
        <v>#N/A</v>
      </c>
    </row>
    <row r="8" spans="1:7" x14ac:dyDescent="0.3">
      <c r="A8" s="49"/>
      <c r="B8" s="49"/>
      <c r="C8" s="49"/>
      <c r="D8" s="43" t="s">
        <v>12951</v>
      </c>
      <c r="E8" s="49" t="s">
        <v>12954</v>
      </c>
      <c r="F8" s="50" t="e">
        <f>VLOOKUP(A8, PIVOTILC!A:I,9,FALSE)</f>
        <v>#N/A</v>
      </c>
      <c r="G8" s="50">
        <f>VLOOKUP(D8, CTEPULL!A:I, 9, FALSE)</f>
        <v>40</v>
      </c>
    </row>
    <row r="9" spans="1:7" x14ac:dyDescent="0.3">
      <c r="A9" s="49"/>
      <c r="B9" s="49"/>
      <c r="C9" s="49"/>
      <c r="D9" s="49"/>
      <c r="E9" s="49"/>
      <c r="F9" s="50" t="e">
        <f>VLOOKUP(A9, PIVOTILC!A:I,9,FALSE)</f>
        <v>#N/A</v>
      </c>
      <c r="G9" s="50" t="e">
        <f>VLOOKUP(D9, CTEPULL!A:I, 9, FALSE)</f>
        <v>#N/A</v>
      </c>
    </row>
    <row r="10" spans="1:7" x14ac:dyDescent="0.3">
      <c r="A10" s="49"/>
      <c r="B10" s="49"/>
      <c r="C10" s="49"/>
      <c r="D10" s="49"/>
      <c r="E10" s="49"/>
      <c r="F10" s="50" t="e">
        <f>VLOOKUP(A10, PIVOTILC!A:I,9,FALSE)</f>
        <v>#N/A</v>
      </c>
      <c r="G10" s="50" t="e">
        <f>VLOOKUP(D10, CTEPULL!A:I, 9, FALSE)</f>
        <v>#N/A</v>
      </c>
    </row>
    <row r="11" spans="1:7" x14ac:dyDescent="0.3">
      <c r="A11" s="49"/>
      <c r="B11" s="49"/>
      <c r="C11" s="49"/>
      <c r="D11" s="49"/>
      <c r="E11" s="49"/>
      <c r="F11" s="50" t="e">
        <f>VLOOKUP(A11, PIVOTILC!A:I,9,FALSE)</f>
        <v>#N/A</v>
      </c>
      <c r="G11" s="50" t="e">
        <f>VLOOKUP(D11, CTEPULL!A:I, 9, FALSE)</f>
        <v>#N/A</v>
      </c>
    </row>
    <row r="12" spans="1:7" x14ac:dyDescent="0.3">
      <c r="A12" s="49"/>
      <c r="B12" s="49"/>
      <c r="C12" s="49"/>
      <c r="D12" s="49"/>
      <c r="E12" s="49"/>
      <c r="F12" s="50" t="e">
        <f>VLOOKUP(A12, PIVOTILC!A:I,9,FALSE)</f>
        <v>#N/A</v>
      </c>
      <c r="G12" s="50" t="e">
        <f>VLOOKUP(D12, CTEPULL!A:I, 9, FALSE)</f>
        <v>#N/A</v>
      </c>
    </row>
    <row r="13" spans="1:7" x14ac:dyDescent="0.3">
      <c r="A13" s="49"/>
      <c r="B13" s="49"/>
      <c r="C13" s="49"/>
      <c r="D13" s="49"/>
      <c r="E13" s="49"/>
      <c r="F13" s="50" t="e">
        <f>VLOOKUP(A13, PIVOTILC!A:I,9,FALSE)</f>
        <v>#N/A</v>
      </c>
      <c r="G13" s="50" t="e">
        <f>VLOOKUP(D13, CTEPULL!A:I, 9, FALSE)</f>
        <v>#N/A</v>
      </c>
    </row>
    <row r="14" spans="1:7" x14ac:dyDescent="0.3">
      <c r="A14" s="49"/>
      <c r="B14" s="49"/>
      <c r="C14" s="49"/>
      <c r="D14" s="49"/>
      <c r="E14" s="49"/>
      <c r="F14" s="50"/>
      <c r="G14" s="50"/>
    </row>
    <row r="15" spans="1:7" x14ac:dyDescent="0.3">
      <c r="A15" s="49"/>
      <c r="B15" s="49"/>
      <c r="C15" s="49"/>
      <c r="D15" s="49"/>
      <c r="E15" s="49"/>
      <c r="F15" s="50"/>
      <c r="G15" s="50"/>
    </row>
    <row r="16" spans="1:7" x14ac:dyDescent="0.3">
      <c r="A16" s="49"/>
      <c r="B16" s="49"/>
      <c r="C16" s="49"/>
      <c r="D16" s="49"/>
      <c r="E16" s="49"/>
      <c r="F16" s="50"/>
      <c r="G16" s="50"/>
    </row>
    <row r="17" spans="1:7" x14ac:dyDescent="0.3">
      <c r="A17" s="49"/>
      <c r="B17" s="49"/>
      <c r="C17" s="49"/>
      <c r="D17" s="49"/>
      <c r="E17" s="49"/>
      <c r="F17" s="50"/>
      <c r="G17" s="50"/>
    </row>
    <row r="18" spans="1:7" x14ac:dyDescent="0.3">
      <c r="A18" s="49"/>
      <c r="B18" s="49"/>
      <c r="C18" s="49"/>
      <c r="D18" s="49"/>
      <c r="E18" s="49"/>
      <c r="F18" s="50"/>
      <c r="G18" s="50"/>
    </row>
    <row r="19" spans="1:7" x14ac:dyDescent="0.3">
      <c r="A19" s="49"/>
      <c r="B19" s="49"/>
      <c r="C19" s="49"/>
      <c r="D19" s="49"/>
      <c r="E19" s="49"/>
      <c r="F19" s="50"/>
      <c r="G19" s="50"/>
    </row>
    <row r="20" spans="1:7" x14ac:dyDescent="0.3">
      <c r="A20" s="49"/>
      <c r="B20" s="49"/>
      <c r="C20" s="49"/>
      <c r="D20" s="49"/>
      <c r="E20" s="49"/>
      <c r="F20" s="50"/>
      <c r="G20" s="50"/>
    </row>
    <row r="21" spans="1:7" x14ac:dyDescent="0.3">
      <c r="A21" s="49"/>
      <c r="B21" s="49"/>
      <c r="C21" s="49"/>
      <c r="D21" s="49"/>
      <c r="E21" s="49"/>
      <c r="F21" s="50"/>
      <c r="G21" s="50"/>
    </row>
    <row r="22" spans="1:7" x14ac:dyDescent="0.3">
      <c r="A22" s="49"/>
      <c r="B22" s="49"/>
      <c r="C22" s="49"/>
      <c r="D22" s="49"/>
      <c r="E22" s="49"/>
      <c r="F22" s="50"/>
      <c r="G22" s="50"/>
    </row>
    <row r="23" spans="1:7" x14ac:dyDescent="0.3">
      <c r="A23" s="49"/>
      <c r="B23" s="49"/>
      <c r="C23" s="49"/>
      <c r="D23" s="49"/>
      <c r="E23" s="49"/>
      <c r="F23" s="50"/>
      <c r="G23" s="50"/>
    </row>
    <row r="24" spans="1:7" x14ac:dyDescent="0.3">
      <c r="A24" s="49"/>
      <c r="B24" s="49"/>
      <c r="C24" s="49"/>
      <c r="D24" s="49"/>
      <c r="E24" s="49"/>
      <c r="F24" s="50"/>
      <c r="G24" s="50"/>
    </row>
    <row r="25" spans="1:7" x14ac:dyDescent="0.3">
      <c r="A25" s="49"/>
      <c r="B25" s="49"/>
      <c r="C25" s="49"/>
      <c r="D25" s="49"/>
      <c r="E25" s="49"/>
      <c r="F25" s="50"/>
      <c r="G25" s="50"/>
    </row>
    <row r="26" spans="1:7" x14ac:dyDescent="0.3">
      <c r="A26" s="49"/>
      <c r="B26" s="49"/>
      <c r="C26" s="49"/>
      <c r="D26" s="49"/>
      <c r="E26" s="49"/>
      <c r="F26" s="50"/>
      <c r="G26" s="50"/>
    </row>
    <row r="27" spans="1:7" x14ac:dyDescent="0.3">
      <c r="A27" s="49"/>
      <c r="B27" s="49"/>
      <c r="C27" s="49"/>
      <c r="D27" s="49"/>
      <c r="E27" s="49"/>
      <c r="F27" s="50"/>
      <c r="G27" s="50"/>
    </row>
    <row r="28" spans="1:7" x14ac:dyDescent="0.3">
      <c r="A28" s="49"/>
      <c r="B28" s="49"/>
      <c r="C28" s="49"/>
      <c r="D28" s="49"/>
      <c r="E28" s="49"/>
      <c r="F28" s="50"/>
      <c r="G28" s="50"/>
    </row>
  </sheetData>
  <conditionalFormatting sqref="E3">
    <cfRule type="duplicateValues" dxfId="252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K10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11.44140625" defaultRowHeight="10.199999999999999" x14ac:dyDescent="0.2"/>
  <cols>
    <col min="1" max="1" width="8.6640625" style="1" bestFit="1" customWidth="1"/>
    <col min="2" max="2" width="38.109375" style="1" bestFit="1" customWidth="1"/>
    <col min="3" max="9" width="12.5546875" style="1" customWidth="1"/>
    <col min="10" max="10" width="22" style="1" bestFit="1" customWidth="1"/>
    <col min="11" max="16384" width="11.44140625" style="1"/>
  </cols>
  <sheetData>
    <row r="1" spans="1:11" ht="12" customHeight="1" x14ac:dyDescent="0.2">
      <c r="A1" s="6" t="s">
        <v>139</v>
      </c>
      <c r="B1" s="6" t="s">
        <v>140</v>
      </c>
      <c r="C1" s="7">
        <v>43868</v>
      </c>
      <c r="D1" s="7">
        <v>43875</v>
      </c>
      <c r="E1" s="7">
        <v>43882</v>
      </c>
      <c r="F1" s="7">
        <v>43889</v>
      </c>
      <c r="G1" s="7">
        <v>43896</v>
      </c>
      <c r="H1" s="7">
        <v>43903</v>
      </c>
      <c r="I1" s="8" t="s">
        <v>141</v>
      </c>
      <c r="J1" s="1" t="s">
        <v>142</v>
      </c>
      <c r="K1" s="1" t="s">
        <v>3866</v>
      </c>
    </row>
    <row r="2" spans="1:11" ht="12" customHeight="1" x14ac:dyDescent="0.2">
      <c r="A2" s="43" t="s">
        <v>9962</v>
      </c>
      <c r="B2" s="43" t="s">
        <v>12593</v>
      </c>
      <c r="C2" s="44">
        <v>40</v>
      </c>
      <c r="D2" s="44"/>
      <c r="E2" s="44"/>
      <c r="F2" s="44"/>
      <c r="G2" s="35"/>
      <c r="H2" s="35"/>
      <c r="I2" s="5">
        <f t="shared" ref="I2:I65" si="0">SUM(C2:H2)</f>
        <v>40</v>
      </c>
      <c r="J2" s="1" t="str">
        <f>VLOOKUP(A2,RECON!C:D,2,FALSE)</f>
        <v>Singh</v>
      </c>
      <c r="K2" s="1" t="str">
        <f>IFERROR(VLOOKUP(A2, Notes!D:E, 2, FALSE), "-")</f>
        <v>-</v>
      </c>
    </row>
    <row r="3" spans="1:11" ht="12" customHeight="1" x14ac:dyDescent="0.2">
      <c r="A3" s="43" t="s">
        <v>8839</v>
      </c>
      <c r="B3" s="43" t="s">
        <v>9110</v>
      </c>
      <c r="C3" s="44">
        <v>40</v>
      </c>
      <c r="D3" s="44"/>
      <c r="E3" s="44"/>
      <c r="F3" s="44"/>
      <c r="G3" s="35"/>
      <c r="H3" s="35"/>
      <c r="I3" s="5">
        <f t="shared" si="0"/>
        <v>40</v>
      </c>
      <c r="J3" s="1" t="str">
        <f>VLOOKUP(A3,RECON!C:D,2,FALSE)</f>
        <v>Bajio</v>
      </c>
      <c r="K3" s="1" t="str">
        <f>IFERROR(VLOOKUP(A3, Notes!D:E, 2, FALSE), "-")</f>
        <v>-</v>
      </c>
    </row>
    <row r="4" spans="1:11" ht="12" customHeight="1" x14ac:dyDescent="0.2">
      <c r="A4" s="43" t="s">
        <v>4380</v>
      </c>
      <c r="B4" s="43" t="s">
        <v>12996</v>
      </c>
      <c r="C4" s="44">
        <v>32</v>
      </c>
      <c r="D4" s="44"/>
      <c r="E4" s="44"/>
      <c r="F4" s="44"/>
      <c r="G4" s="35"/>
      <c r="H4" s="35"/>
      <c r="I4" s="5">
        <f t="shared" si="0"/>
        <v>32</v>
      </c>
      <c r="J4" s="1" t="str">
        <f>VLOOKUP(A4,RECON!C:D,2,FALSE)</f>
        <v>Batista</v>
      </c>
      <c r="K4" s="1" t="str">
        <f>IFERROR(VLOOKUP(A4, Notes!D:E, 2, FALSE), "-")</f>
        <v>-</v>
      </c>
    </row>
    <row r="5" spans="1:11" ht="12" customHeight="1" x14ac:dyDescent="0.2">
      <c r="A5" s="43" t="s">
        <v>3541</v>
      </c>
      <c r="B5" s="43" t="s">
        <v>3693</v>
      </c>
      <c r="C5" s="44">
        <v>45</v>
      </c>
      <c r="D5" s="44"/>
      <c r="E5" s="44"/>
      <c r="F5" s="44"/>
      <c r="G5" s="35"/>
      <c r="H5" s="35"/>
      <c r="I5" s="5">
        <f t="shared" si="0"/>
        <v>45</v>
      </c>
      <c r="J5" s="1" t="str">
        <f>VLOOKUP(A5,RECON!C:D,2,FALSE)</f>
        <v>Agrawal</v>
      </c>
      <c r="K5" s="1" t="str">
        <f>IFERROR(VLOOKUP(A5, Notes!D:E, 2, FALSE), "-")</f>
        <v>-</v>
      </c>
    </row>
    <row r="6" spans="1:11" ht="12" customHeight="1" x14ac:dyDescent="0.2">
      <c r="A6" s="43" t="s">
        <v>3502</v>
      </c>
      <c r="B6" s="43" t="s">
        <v>9851</v>
      </c>
      <c r="C6" s="44">
        <v>40</v>
      </c>
      <c r="D6" s="44"/>
      <c r="E6" s="44"/>
      <c r="F6" s="44"/>
      <c r="G6" s="35"/>
      <c r="H6" s="35"/>
      <c r="I6" s="5">
        <f t="shared" si="0"/>
        <v>40</v>
      </c>
      <c r="J6" s="1" t="str">
        <f>VLOOKUP(A6,RECON!C:D,2,FALSE)</f>
        <v>Prestes</v>
      </c>
      <c r="K6" s="1" t="str">
        <f>IFERROR(VLOOKUP(A6, Notes!D:E, 2, FALSE), "-")</f>
        <v>-</v>
      </c>
    </row>
    <row r="7" spans="1:11" ht="12" customHeight="1" x14ac:dyDescent="0.2">
      <c r="A7" s="43" t="s">
        <v>913</v>
      </c>
      <c r="B7" s="43" t="s">
        <v>11420</v>
      </c>
      <c r="C7" s="44">
        <v>45</v>
      </c>
      <c r="D7" s="44"/>
      <c r="E7" s="44"/>
      <c r="F7" s="44"/>
      <c r="G7" s="35"/>
      <c r="H7" s="35"/>
      <c r="I7" s="5">
        <f t="shared" si="0"/>
        <v>45</v>
      </c>
      <c r="J7" s="1" t="str">
        <f>VLOOKUP(A7,RECON!C:D,2,FALSE)</f>
        <v>Ladke</v>
      </c>
      <c r="K7" s="1" t="str">
        <f>IFERROR(VLOOKUP(A7, Notes!D:E, 2, FALSE), "-")</f>
        <v>-</v>
      </c>
    </row>
    <row r="8" spans="1:11" ht="12" customHeight="1" x14ac:dyDescent="0.25">
      <c r="A8" s="43" t="s">
        <v>10520</v>
      </c>
      <c r="B8" s="43" t="s">
        <v>10538</v>
      </c>
      <c r="C8">
        <v>40</v>
      </c>
      <c r="D8" s="44"/>
      <c r="E8" s="44"/>
      <c r="F8" s="44"/>
      <c r="G8" s="35"/>
      <c r="H8" s="35"/>
      <c r="I8" s="5">
        <f t="shared" si="0"/>
        <v>40</v>
      </c>
      <c r="J8" s="1" t="str">
        <f>VLOOKUP(A8,RECON!C:D,2,FALSE)</f>
        <v>Hulagur</v>
      </c>
      <c r="K8" s="1" t="str">
        <f>IFERROR(VLOOKUP(A8, Notes!D:E, 2, FALSE), "-")</f>
        <v>-</v>
      </c>
    </row>
    <row r="9" spans="1:11" ht="12" customHeight="1" x14ac:dyDescent="0.2">
      <c r="A9" s="43" t="s">
        <v>4443</v>
      </c>
      <c r="B9" s="43" t="s">
        <v>8626</v>
      </c>
      <c r="C9" s="44">
        <v>50</v>
      </c>
      <c r="D9" s="44"/>
      <c r="E9" s="44"/>
      <c r="F9" s="44"/>
      <c r="G9" s="35"/>
      <c r="H9" s="35"/>
      <c r="I9" s="5">
        <f t="shared" si="0"/>
        <v>50</v>
      </c>
      <c r="J9" s="1" t="str">
        <f>VLOOKUP(A9,RECON!C:D,2,FALSE)</f>
        <v>Gupta</v>
      </c>
      <c r="K9" s="1" t="str">
        <f>IFERROR(VLOOKUP(A9, Notes!D:E, 2, FALSE), "-")</f>
        <v>-</v>
      </c>
    </row>
    <row r="10" spans="1:11" ht="12" customHeight="1" x14ac:dyDescent="0.2">
      <c r="A10" s="43" t="s">
        <v>10566</v>
      </c>
      <c r="B10" s="43" t="s">
        <v>10591</v>
      </c>
      <c r="C10" s="44">
        <v>40</v>
      </c>
      <c r="D10" s="44"/>
      <c r="E10" s="44"/>
      <c r="F10" s="44"/>
      <c r="G10" s="35"/>
      <c r="H10" s="35"/>
      <c r="I10" s="5">
        <f t="shared" si="0"/>
        <v>40</v>
      </c>
      <c r="J10" s="1" t="str">
        <f>VLOOKUP(A10,RECON!C:D,2,FALSE)</f>
        <v>Gupta</v>
      </c>
      <c r="K10" s="1" t="str">
        <f>IFERROR(VLOOKUP(A10, Notes!D:E, 2, FALSE), "-")</f>
        <v>-</v>
      </c>
    </row>
    <row r="11" spans="1:11" ht="12" customHeight="1" x14ac:dyDescent="0.2">
      <c r="A11" s="43" t="s">
        <v>1746</v>
      </c>
      <c r="B11" s="43" t="s">
        <v>1951</v>
      </c>
      <c r="C11" s="44">
        <v>40</v>
      </c>
      <c r="D11" s="44"/>
      <c r="E11" s="44"/>
      <c r="F11" s="44"/>
      <c r="G11" s="35"/>
      <c r="H11" s="35"/>
      <c r="I11" s="5">
        <f t="shared" si="0"/>
        <v>40</v>
      </c>
      <c r="J11" s="1" t="str">
        <f>VLOOKUP(A11,RECON!C:D,2,FALSE)</f>
        <v>Mendoza</v>
      </c>
      <c r="K11" s="1" t="str">
        <f>IFERROR(VLOOKUP(A11, Notes!D:E, 2, FALSE), "-")</f>
        <v>-</v>
      </c>
    </row>
    <row r="12" spans="1:11" ht="12" customHeight="1" x14ac:dyDescent="0.2">
      <c r="A12" s="43" t="s">
        <v>11614</v>
      </c>
      <c r="B12" s="43" t="s">
        <v>11615</v>
      </c>
      <c r="C12" s="44">
        <v>45</v>
      </c>
      <c r="D12" s="44"/>
      <c r="E12" s="44"/>
      <c r="F12" s="44"/>
      <c r="G12" s="35"/>
      <c r="H12" s="35"/>
      <c r="I12" s="5">
        <f t="shared" si="0"/>
        <v>45</v>
      </c>
      <c r="J12" s="1" t="str">
        <f>VLOOKUP(A12,RECON!C:D,2,FALSE)</f>
        <v>Jose</v>
      </c>
      <c r="K12" s="1" t="str">
        <f>IFERROR(VLOOKUP(A12, Notes!D:E, 2, FALSE), "-")</f>
        <v>-</v>
      </c>
    </row>
    <row r="13" spans="1:11" ht="12" customHeight="1" x14ac:dyDescent="0.2">
      <c r="A13" s="43" t="s">
        <v>9862</v>
      </c>
      <c r="B13" s="43" t="s">
        <v>9903</v>
      </c>
      <c r="C13" s="44">
        <v>40</v>
      </c>
      <c r="D13" s="44"/>
      <c r="E13" s="44"/>
      <c r="F13" s="44"/>
      <c r="G13" s="35"/>
      <c r="H13" s="35"/>
      <c r="I13" s="5">
        <f t="shared" si="0"/>
        <v>40</v>
      </c>
      <c r="J13" s="1" t="str">
        <f>VLOOKUP(A13,RECON!C:D,2,FALSE)</f>
        <v>Batang</v>
      </c>
      <c r="K13" s="1" t="str">
        <f>IFERROR(VLOOKUP(A13, Notes!D:E, 2, FALSE), "-")</f>
        <v>-</v>
      </c>
    </row>
    <row r="14" spans="1:11" ht="12" customHeight="1" x14ac:dyDescent="0.25">
      <c r="A14" s="43" t="s">
        <v>11923</v>
      </c>
      <c r="B14" s="43" t="s">
        <v>11939</v>
      </c>
      <c r="C14" s="44">
        <v>45</v>
      </c>
      <c r="D14" s="44"/>
      <c r="E14"/>
      <c r="F14" s="44"/>
      <c r="G14" s="35"/>
      <c r="H14" s="35"/>
      <c r="I14" s="5">
        <f t="shared" si="0"/>
        <v>45</v>
      </c>
      <c r="J14" s="1" t="str">
        <f>VLOOKUP(A14,RECON!C:D,2,FALSE)</f>
        <v>Perumalsamy</v>
      </c>
      <c r="K14" s="1" t="str">
        <f>IFERROR(VLOOKUP(A14, Notes!D:E, 2, FALSE), "-")</f>
        <v>-</v>
      </c>
    </row>
    <row r="15" spans="1:11" ht="12" customHeight="1" x14ac:dyDescent="0.2">
      <c r="A15" s="43" t="s">
        <v>4720</v>
      </c>
      <c r="B15" s="43" t="s">
        <v>9598</v>
      </c>
      <c r="C15" s="44">
        <v>40</v>
      </c>
      <c r="D15" s="44"/>
      <c r="E15" s="44"/>
      <c r="F15" s="44"/>
      <c r="G15" s="35"/>
      <c r="H15" s="35"/>
      <c r="I15" s="5">
        <f t="shared" si="0"/>
        <v>40</v>
      </c>
      <c r="J15" s="1" t="str">
        <f>VLOOKUP(A15,RECON!C:D,2,FALSE)</f>
        <v>Bolano</v>
      </c>
      <c r="K15" s="1" t="str">
        <f>IFERROR(VLOOKUP(A15, Notes!D:E, 2, FALSE), "-")</f>
        <v>-</v>
      </c>
    </row>
    <row r="16" spans="1:11" ht="12" customHeight="1" x14ac:dyDescent="0.2">
      <c r="A16" s="43" t="s">
        <v>5140</v>
      </c>
      <c r="B16" s="43" t="s">
        <v>5422</v>
      </c>
      <c r="C16" s="44">
        <v>40</v>
      </c>
      <c r="D16" s="44"/>
      <c r="E16" s="44"/>
      <c r="F16" s="44"/>
      <c r="G16" s="35"/>
      <c r="H16" s="35"/>
      <c r="I16" s="5">
        <f t="shared" si="0"/>
        <v>40</v>
      </c>
      <c r="J16" s="1" t="str">
        <f>VLOOKUP(A16,RECON!C:D,2,FALSE)</f>
        <v>Naturman</v>
      </c>
      <c r="K16" s="1" t="str">
        <f>IFERROR(VLOOKUP(A16, Notes!D:E, 2, FALSE), "-")</f>
        <v>-</v>
      </c>
    </row>
    <row r="17" spans="1:11" ht="12" customHeight="1" x14ac:dyDescent="0.2">
      <c r="A17" s="43" t="s">
        <v>2215</v>
      </c>
      <c r="B17" s="43" t="s">
        <v>4246</v>
      </c>
      <c r="C17" s="44">
        <v>40</v>
      </c>
      <c r="D17" s="44"/>
      <c r="E17" s="44"/>
      <c r="F17" s="44"/>
      <c r="G17" s="35"/>
      <c r="H17" s="35"/>
      <c r="I17" s="5">
        <f t="shared" si="0"/>
        <v>40</v>
      </c>
      <c r="J17" s="1" t="str">
        <f>VLOOKUP(A17,RECON!C:D,2,FALSE)</f>
        <v>Kevin</v>
      </c>
      <c r="K17" s="1" t="str">
        <f>IFERROR(VLOOKUP(A17, Notes!D:E, 2, FALSE), "-")</f>
        <v>-</v>
      </c>
    </row>
    <row r="18" spans="1:11" ht="12" customHeight="1" x14ac:dyDescent="0.2">
      <c r="A18" s="43" t="s">
        <v>1432</v>
      </c>
      <c r="B18" s="43" t="s">
        <v>1452</v>
      </c>
      <c r="C18" s="44">
        <v>40</v>
      </c>
      <c r="D18" s="44"/>
      <c r="E18" s="44"/>
      <c r="F18" s="44"/>
      <c r="G18" s="35"/>
      <c r="H18" s="35"/>
      <c r="I18" s="5">
        <f t="shared" si="0"/>
        <v>40</v>
      </c>
      <c r="J18" s="1" t="str">
        <f>VLOOKUP(A18,RECON!C:D,2,FALSE)</f>
        <v>P</v>
      </c>
      <c r="K18" s="1" t="str">
        <f>IFERROR(VLOOKUP(A18, Notes!D:E, 2, FALSE), "-")</f>
        <v>-</v>
      </c>
    </row>
    <row r="19" spans="1:11" ht="12" customHeight="1" x14ac:dyDescent="0.2">
      <c r="A19" s="43" t="s">
        <v>11951</v>
      </c>
      <c r="B19" s="43" t="s">
        <v>11952</v>
      </c>
      <c r="C19" s="44">
        <v>40</v>
      </c>
      <c r="D19" s="44"/>
      <c r="E19" s="44"/>
      <c r="F19" s="44"/>
      <c r="G19" s="35"/>
      <c r="H19" s="35"/>
      <c r="I19" s="5">
        <f t="shared" si="0"/>
        <v>40</v>
      </c>
      <c r="J19" s="1" t="str">
        <f>VLOOKUP(A19,RECON!C:D,2,FALSE)</f>
        <v>Pedida</v>
      </c>
      <c r="K19" s="1" t="str">
        <f>IFERROR(VLOOKUP(A19, Notes!D:E, 2, FALSE), "-")</f>
        <v>-</v>
      </c>
    </row>
    <row r="20" spans="1:11" ht="12" customHeight="1" x14ac:dyDescent="0.2">
      <c r="A20" s="43" t="s">
        <v>1270</v>
      </c>
      <c r="B20" s="43" t="s">
        <v>5298</v>
      </c>
      <c r="C20" s="44">
        <v>49</v>
      </c>
      <c r="D20" s="44"/>
      <c r="E20" s="44"/>
      <c r="F20" s="44"/>
      <c r="G20" s="35"/>
      <c r="H20" s="35"/>
      <c r="I20" s="5">
        <f t="shared" si="0"/>
        <v>49</v>
      </c>
      <c r="J20" s="1" t="str">
        <f>VLOOKUP(A20,RECON!C:D,2,FALSE)</f>
        <v>St. Charles</v>
      </c>
      <c r="K20" s="1" t="str">
        <f>IFERROR(VLOOKUP(A20, Notes!D:E, 2, FALSE), "-")</f>
        <v>-</v>
      </c>
    </row>
    <row r="21" spans="1:11" ht="12" customHeight="1" x14ac:dyDescent="0.2">
      <c r="A21" s="43" t="s">
        <v>1623</v>
      </c>
      <c r="B21" s="43" t="s">
        <v>1656</v>
      </c>
      <c r="C21" s="44">
        <v>44.5</v>
      </c>
      <c r="D21" s="44"/>
      <c r="E21" s="44"/>
      <c r="F21" s="44"/>
      <c r="G21" s="35"/>
      <c r="H21" s="35"/>
      <c r="I21" s="5">
        <f t="shared" si="0"/>
        <v>44.5</v>
      </c>
      <c r="J21" s="1" t="str">
        <f>VLOOKUP(A21,RECON!C:D,2,FALSE)</f>
        <v>Araujo</v>
      </c>
      <c r="K21" s="1" t="str">
        <f>IFERROR(VLOOKUP(A21, Notes!D:E, 2, FALSE), "-")</f>
        <v>-</v>
      </c>
    </row>
    <row r="22" spans="1:11" ht="12" customHeight="1" x14ac:dyDescent="0.2">
      <c r="A22" s="43" t="s">
        <v>11828</v>
      </c>
      <c r="B22" s="43" t="s">
        <v>11829</v>
      </c>
      <c r="C22" s="44">
        <v>45</v>
      </c>
      <c r="D22" s="44"/>
      <c r="E22" s="44"/>
      <c r="F22" s="44"/>
      <c r="G22" s="35"/>
      <c r="H22" s="35"/>
      <c r="I22" s="5">
        <f t="shared" si="0"/>
        <v>45</v>
      </c>
      <c r="J22" s="1" t="str">
        <f>VLOOKUP(A22,RECON!C:D,2,FALSE)</f>
        <v>Gregorio</v>
      </c>
      <c r="K22" s="1" t="str">
        <f>IFERROR(VLOOKUP(A22, Notes!D:E, 2, FALSE), "-")</f>
        <v>-</v>
      </c>
    </row>
    <row r="23" spans="1:11" ht="12" customHeight="1" x14ac:dyDescent="0.2">
      <c r="A23" s="43" t="s">
        <v>12906</v>
      </c>
      <c r="B23" s="43" t="s">
        <v>12946</v>
      </c>
      <c r="C23" s="44">
        <v>40</v>
      </c>
      <c r="D23" s="44"/>
      <c r="E23" s="44"/>
      <c r="F23" s="44"/>
      <c r="G23" s="35"/>
      <c r="H23" s="35"/>
      <c r="I23" s="5">
        <f t="shared" si="0"/>
        <v>40</v>
      </c>
      <c r="J23" s="1" t="str">
        <f>VLOOKUP(A23,RECON!C:D,2,FALSE)</f>
        <v>Pedavalli</v>
      </c>
      <c r="K23" s="1" t="str">
        <f>IFERROR(VLOOKUP(A23, Notes!D:E, 2, FALSE), "-")</f>
        <v>-</v>
      </c>
    </row>
    <row r="24" spans="1:11" ht="12" customHeight="1" x14ac:dyDescent="0.2">
      <c r="A24" s="43" t="s">
        <v>3927</v>
      </c>
      <c r="B24" s="43" t="s">
        <v>3983</v>
      </c>
      <c r="C24" s="44">
        <v>33</v>
      </c>
      <c r="D24" s="44"/>
      <c r="E24" s="44"/>
      <c r="F24" s="44"/>
      <c r="G24" s="35"/>
      <c r="H24" s="35"/>
      <c r="I24" s="5">
        <f t="shared" si="0"/>
        <v>33</v>
      </c>
      <c r="J24" s="1" t="str">
        <f>VLOOKUP(A24,RECON!C:D,2,FALSE)</f>
        <v>Kumar</v>
      </c>
      <c r="K24" s="1" t="str">
        <f>IFERROR(VLOOKUP(A24, Notes!D:E, 2, FALSE), "-")</f>
        <v>-</v>
      </c>
    </row>
    <row r="25" spans="1:11" ht="12" customHeight="1" x14ac:dyDescent="0.25">
      <c r="A25" s="43" t="s">
        <v>4391</v>
      </c>
      <c r="B25" s="43" t="s">
        <v>12733</v>
      </c>
      <c r="C25" s="44">
        <v>40</v>
      </c>
      <c r="D25" s="44"/>
      <c r="E25"/>
      <c r="F25" s="44"/>
      <c r="G25" s="35"/>
      <c r="H25" s="35"/>
      <c r="I25" s="5">
        <f t="shared" si="0"/>
        <v>40</v>
      </c>
      <c r="J25" s="1" t="str">
        <f>VLOOKUP(A25,RECON!C:D,2,FALSE)</f>
        <v>Viegas</v>
      </c>
      <c r="K25" s="1" t="str">
        <f>IFERROR(VLOOKUP(A25, Notes!D:E, 2, FALSE), "-")</f>
        <v>-</v>
      </c>
    </row>
    <row r="26" spans="1:11" ht="12" customHeight="1" x14ac:dyDescent="0.2">
      <c r="A26" s="43" t="s">
        <v>867</v>
      </c>
      <c r="B26" s="43" t="s">
        <v>11421</v>
      </c>
      <c r="C26" s="44">
        <v>45</v>
      </c>
      <c r="D26" s="44"/>
      <c r="E26" s="44"/>
      <c r="F26" s="44"/>
      <c r="G26" s="35"/>
      <c r="H26" s="35"/>
      <c r="I26" s="5">
        <f t="shared" si="0"/>
        <v>45</v>
      </c>
      <c r="J26" s="1" t="str">
        <f>VLOOKUP(A26,RECON!C:D,2,FALSE)</f>
        <v>Pinheiro</v>
      </c>
      <c r="K26" s="1" t="str">
        <f>IFERROR(VLOOKUP(A26, Notes!D:E, 2, FALSE), "-")</f>
        <v>-</v>
      </c>
    </row>
    <row r="27" spans="1:11" ht="12" customHeight="1" x14ac:dyDescent="0.2">
      <c r="A27" s="43" t="s">
        <v>3803</v>
      </c>
      <c r="B27" s="43" t="s">
        <v>3837</v>
      </c>
      <c r="C27" s="44">
        <v>45</v>
      </c>
      <c r="D27" s="44"/>
      <c r="E27" s="44"/>
      <c r="F27" s="44"/>
      <c r="G27" s="35"/>
      <c r="H27" s="35"/>
      <c r="I27" s="5">
        <f t="shared" si="0"/>
        <v>45</v>
      </c>
      <c r="J27" s="1" t="str">
        <f>VLOOKUP(A27,RECON!C:D,2,FALSE)</f>
        <v>Rajamandri</v>
      </c>
      <c r="K27" s="1" t="str">
        <f>IFERROR(VLOOKUP(A27, Notes!D:E, 2, FALSE), "-")</f>
        <v>-</v>
      </c>
    </row>
    <row r="28" spans="1:11" ht="12" customHeight="1" x14ac:dyDescent="0.2">
      <c r="A28" s="43" t="s">
        <v>2846</v>
      </c>
      <c r="B28" s="43" t="s">
        <v>2849</v>
      </c>
      <c r="C28" s="44">
        <v>40</v>
      </c>
      <c r="D28" s="44"/>
      <c r="E28" s="44"/>
      <c r="F28" s="44"/>
      <c r="G28" s="35"/>
      <c r="H28" s="35"/>
      <c r="I28" s="5">
        <f t="shared" si="0"/>
        <v>40</v>
      </c>
      <c r="J28" s="1" t="str">
        <f>VLOOKUP(A28,RECON!C:D,2,FALSE)</f>
        <v>Sta. Ana</v>
      </c>
      <c r="K28" s="1" t="str">
        <f>IFERROR(VLOOKUP(A28, Notes!D:E, 2, FALSE), "-")</f>
        <v>-</v>
      </c>
    </row>
    <row r="29" spans="1:11" ht="12" customHeight="1" x14ac:dyDescent="0.2">
      <c r="A29" s="43" t="s">
        <v>7901</v>
      </c>
      <c r="B29" s="43" t="s">
        <v>7928</v>
      </c>
      <c r="C29" s="44">
        <v>40</v>
      </c>
      <c r="D29" s="44"/>
      <c r="E29" s="44"/>
      <c r="F29" s="44"/>
      <c r="G29" s="35"/>
      <c r="H29" s="35"/>
      <c r="I29" s="5">
        <f t="shared" si="0"/>
        <v>40</v>
      </c>
      <c r="J29" s="1" t="str">
        <f>VLOOKUP(A29,RECON!C:D,2,FALSE)</f>
        <v>Calcena</v>
      </c>
      <c r="K29" s="1" t="str">
        <f>IFERROR(VLOOKUP(A29, Notes!D:E, 2, FALSE), "-")</f>
        <v>-</v>
      </c>
    </row>
    <row r="30" spans="1:11" ht="12" customHeight="1" x14ac:dyDescent="0.2">
      <c r="A30" s="43" t="s">
        <v>931</v>
      </c>
      <c r="B30" s="43" t="s">
        <v>11422</v>
      </c>
      <c r="C30" s="44">
        <v>45</v>
      </c>
      <c r="D30" s="44"/>
      <c r="E30" s="44"/>
      <c r="F30" s="44"/>
      <c r="G30" s="35"/>
      <c r="H30" s="35"/>
      <c r="I30" s="5">
        <f t="shared" si="0"/>
        <v>45</v>
      </c>
      <c r="J30" s="1" t="str">
        <f>VLOOKUP(A30,RECON!C:D,2,FALSE)</f>
        <v>Routray</v>
      </c>
      <c r="K30" s="1" t="str">
        <f>IFERROR(VLOOKUP(A30, Notes!D:E, 2, FALSE), "-")</f>
        <v>-</v>
      </c>
    </row>
    <row r="31" spans="1:11" ht="12" customHeight="1" x14ac:dyDescent="0.2">
      <c r="A31" s="43" t="s">
        <v>943</v>
      </c>
      <c r="B31" s="43" t="s">
        <v>11423</v>
      </c>
      <c r="C31" s="44">
        <v>36</v>
      </c>
      <c r="D31" s="44"/>
      <c r="E31" s="44"/>
      <c r="F31" s="44"/>
      <c r="G31" s="35"/>
      <c r="H31" s="35"/>
      <c r="I31" s="5">
        <f t="shared" si="0"/>
        <v>36</v>
      </c>
      <c r="J31" s="1" t="str">
        <f>VLOOKUP(A31,RECON!C:D,2,FALSE)</f>
        <v>Luague</v>
      </c>
      <c r="K31" s="1" t="str">
        <f>IFERROR(VLOOKUP(A31, Notes!D:E, 2, FALSE), "-")</f>
        <v>-</v>
      </c>
    </row>
    <row r="32" spans="1:11" ht="12" customHeight="1" x14ac:dyDescent="0.25">
      <c r="A32" s="43" t="s">
        <v>11021</v>
      </c>
      <c r="B32" s="43" t="s">
        <v>11039</v>
      </c>
      <c r="C32" s="44">
        <v>40</v>
      </c>
      <c r="D32" s="44"/>
      <c r="E32"/>
      <c r="F32" s="44"/>
      <c r="G32" s="35"/>
      <c r="H32" s="35"/>
      <c r="I32" s="5">
        <f t="shared" si="0"/>
        <v>40</v>
      </c>
      <c r="J32" s="1" t="str">
        <f>VLOOKUP(A32,RECON!C:D,2,FALSE)</f>
        <v>Khuntia</v>
      </c>
      <c r="K32" s="1" t="str">
        <f>IFERROR(VLOOKUP(A32, Notes!D:E, 2, FALSE), "-")</f>
        <v>-</v>
      </c>
    </row>
    <row r="33" spans="1:11" ht="12" customHeight="1" x14ac:dyDescent="0.2">
      <c r="A33" s="43" t="s">
        <v>857</v>
      </c>
      <c r="B33" s="43" t="s">
        <v>11424</v>
      </c>
      <c r="C33" s="44">
        <v>44</v>
      </c>
      <c r="D33" s="44"/>
      <c r="E33" s="44"/>
      <c r="F33" s="44"/>
      <c r="G33" s="35"/>
      <c r="H33" s="35"/>
      <c r="I33" s="5">
        <f t="shared" si="0"/>
        <v>44</v>
      </c>
      <c r="J33" s="1" t="str">
        <f>VLOOKUP(A33,RECON!C:D,2,FALSE)</f>
        <v>Filho</v>
      </c>
      <c r="K33" s="1" t="str">
        <f>IFERROR(VLOOKUP(A33, Notes!D:E, 2, FALSE), "-")</f>
        <v>-</v>
      </c>
    </row>
    <row r="34" spans="1:11" ht="12" customHeight="1" x14ac:dyDescent="0.2">
      <c r="A34" s="43" t="s">
        <v>12068</v>
      </c>
      <c r="B34" s="43" t="s">
        <v>12562</v>
      </c>
      <c r="C34" s="44">
        <v>40</v>
      </c>
      <c r="D34" s="44"/>
      <c r="E34" s="44"/>
      <c r="F34" s="44"/>
      <c r="G34" s="35"/>
      <c r="H34" s="35"/>
      <c r="I34" s="5">
        <f t="shared" si="0"/>
        <v>40</v>
      </c>
      <c r="J34" s="1" t="str">
        <f>VLOOKUP(A34,RECON!C:D,2,FALSE)</f>
        <v>Ganguru</v>
      </c>
      <c r="K34" s="1" t="str">
        <f>IFERROR(VLOOKUP(A34, Notes!D:E, 2, FALSE), "-")</f>
        <v>-</v>
      </c>
    </row>
    <row r="35" spans="1:11" ht="12" customHeight="1" x14ac:dyDescent="0.2">
      <c r="A35" s="43" t="s">
        <v>7853</v>
      </c>
      <c r="B35" s="43" t="s">
        <v>11040</v>
      </c>
      <c r="C35" s="44">
        <v>44</v>
      </c>
      <c r="D35" s="44"/>
      <c r="E35" s="44"/>
      <c r="F35" s="44"/>
      <c r="G35" s="35"/>
      <c r="H35" s="35"/>
      <c r="I35" s="5">
        <f t="shared" si="0"/>
        <v>44</v>
      </c>
      <c r="J35" s="1" t="str">
        <f>VLOOKUP(A35,RECON!C:D,2,FALSE)</f>
        <v>Horita</v>
      </c>
      <c r="K35" s="1" t="str">
        <f>IFERROR(VLOOKUP(A35, Notes!D:E, 2, FALSE), "-")</f>
        <v>-</v>
      </c>
    </row>
    <row r="36" spans="1:11" ht="12" customHeight="1" x14ac:dyDescent="0.2">
      <c r="A36" s="43" t="s">
        <v>2044</v>
      </c>
      <c r="B36" s="43" t="s">
        <v>4787</v>
      </c>
      <c r="C36" s="44">
        <v>45</v>
      </c>
      <c r="D36" s="44"/>
      <c r="E36" s="44"/>
      <c r="F36" s="44"/>
      <c r="G36" s="35"/>
      <c r="H36" s="35"/>
      <c r="I36" s="5">
        <f t="shared" si="0"/>
        <v>45</v>
      </c>
      <c r="J36" s="1" t="str">
        <f>VLOOKUP(A36,RECON!C:D,2,FALSE)</f>
        <v>Kumari</v>
      </c>
      <c r="K36" s="1" t="str">
        <f>IFERROR(VLOOKUP(A36, Notes!D:E, 2, FALSE), "-")</f>
        <v>-</v>
      </c>
    </row>
    <row r="37" spans="1:11" ht="12" customHeight="1" x14ac:dyDescent="0.2">
      <c r="A37" s="43" t="s">
        <v>5454</v>
      </c>
      <c r="B37" s="43" t="s">
        <v>9599</v>
      </c>
      <c r="C37" s="44">
        <v>45</v>
      </c>
      <c r="D37" s="44"/>
      <c r="E37" s="44"/>
      <c r="F37" s="44"/>
      <c r="G37" s="35"/>
      <c r="H37" s="35"/>
      <c r="I37" s="5">
        <f t="shared" si="0"/>
        <v>45</v>
      </c>
      <c r="J37" s="1" t="str">
        <f>VLOOKUP(A37,RECON!C:D,2,FALSE)</f>
        <v>Vaitla</v>
      </c>
      <c r="K37" s="1" t="str">
        <f>IFERROR(VLOOKUP(A37, Notes!D:E, 2, FALSE), "-")</f>
        <v>-</v>
      </c>
    </row>
    <row r="38" spans="1:11" ht="12" customHeight="1" x14ac:dyDescent="0.25">
      <c r="A38" s="43" t="s">
        <v>1333</v>
      </c>
      <c r="B38" s="43" t="s">
        <v>1344</v>
      </c>
      <c r="C38" s="44">
        <v>40</v>
      </c>
      <c r="D38" s="44"/>
      <c r="E38"/>
      <c r="F38" s="44"/>
      <c r="G38" s="35"/>
      <c r="H38" s="35"/>
      <c r="I38" s="5">
        <f t="shared" si="0"/>
        <v>40</v>
      </c>
      <c r="J38" s="1" t="str">
        <f>VLOOKUP(A38,RECON!C:D,2,FALSE)</f>
        <v>Liu</v>
      </c>
      <c r="K38" s="1" t="str">
        <f>IFERROR(VLOOKUP(A38, Notes!D:E, 2, FALSE), "-")</f>
        <v>-</v>
      </c>
    </row>
    <row r="39" spans="1:11" ht="12" customHeight="1" x14ac:dyDescent="0.2">
      <c r="A39" s="43" t="s">
        <v>6497</v>
      </c>
      <c r="B39" s="43" t="s">
        <v>6522</v>
      </c>
      <c r="C39" s="44">
        <v>48</v>
      </c>
      <c r="D39" s="44"/>
      <c r="E39" s="44"/>
      <c r="F39" s="44"/>
      <c r="G39" s="35"/>
      <c r="H39" s="35"/>
      <c r="I39" s="5">
        <f t="shared" si="0"/>
        <v>48</v>
      </c>
      <c r="J39" s="1" t="str">
        <f>VLOOKUP(A39,RECON!C:D,2,FALSE)</f>
        <v>Pragasam</v>
      </c>
      <c r="K39" s="1" t="str">
        <f>IFERROR(VLOOKUP(A39, Notes!D:E, 2, FALSE), "-")</f>
        <v>-</v>
      </c>
    </row>
    <row r="40" spans="1:11" ht="12" customHeight="1" x14ac:dyDescent="0.2">
      <c r="A40" s="43" t="s">
        <v>1265</v>
      </c>
      <c r="B40" s="43" t="s">
        <v>1303</v>
      </c>
      <c r="C40" s="44">
        <v>44</v>
      </c>
      <c r="D40" s="44"/>
      <c r="E40" s="44"/>
      <c r="F40" s="44"/>
      <c r="G40" s="35"/>
      <c r="H40" s="35"/>
      <c r="I40" s="5">
        <f t="shared" si="0"/>
        <v>44</v>
      </c>
      <c r="J40" s="1" t="str">
        <f>VLOOKUP(A40,RECON!C:D,2,FALSE)</f>
        <v>Bhawalkar</v>
      </c>
      <c r="K40" s="1" t="str">
        <f>IFERROR(VLOOKUP(A40, Notes!D:E, 2, FALSE), "-")</f>
        <v>-</v>
      </c>
    </row>
    <row r="41" spans="1:11" ht="12" customHeight="1" x14ac:dyDescent="0.2">
      <c r="A41" s="43" t="s">
        <v>4421</v>
      </c>
      <c r="B41" s="43" t="s">
        <v>4456</v>
      </c>
      <c r="C41" s="44">
        <v>40</v>
      </c>
      <c r="D41" s="44"/>
      <c r="E41" s="44"/>
      <c r="F41" s="44"/>
      <c r="G41" s="35"/>
      <c r="H41" s="35"/>
      <c r="I41" s="5">
        <f t="shared" si="0"/>
        <v>40</v>
      </c>
      <c r="J41" s="1" t="str">
        <f>VLOOKUP(A41,RECON!C:D,2,FALSE)</f>
        <v>Kola</v>
      </c>
      <c r="K41" s="1" t="str">
        <f>IFERROR(VLOOKUP(A41, Notes!D:E, 2, FALSE), "-")</f>
        <v>-</v>
      </c>
    </row>
    <row r="42" spans="1:11" ht="12" customHeight="1" x14ac:dyDescent="0.2">
      <c r="A42" s="43" t="s">
        <v>1642</v>
      </c>
      <c r="B42" s="43" t="s">
        <v>1666</v>
      </c>
      <c r="C42" s="44">
        <v>45</v>
      </c>
      <c r="D42" s="44"/>
      <c r="E42" s="44"/>
      <c r="F42" s="44"/>
      <c r="G42" s="35"/>
      <c r="H42" s="35"/>
      <c r="I42" s="5">
        <f t="shared" si="0"/>
        <v>45</v>
      </c>
      <c r="J42" s="1" t="str">
        <f>VLOOKUP(A42,RECON!C:D,2,FALSE)</f>
        <v>Misplacido</v>
      </c>
      <c r="K42" s="1" t="str">
        <f>IFERROR(VLOOKUP(A42, Notes!D:E, 2, FALSE), "-")</f>
        <v>-</v>
      </c>
    </row>
    <row r="43" spans="1:11" ht="12" customHeight="1" x14ac:dyDescent="0.2">
      <c r="A43" s="43" t="s">
        <v>1707</v>
      </c>
      <c r="B43" s="43" t="s">
        <v>4457</v>
      </c>
      <c r="C43" s="44">
        <v>41.5</v>
      </c>
      <c r="D43" s="44"/>
      <c r="E43" s="44"/>
      <c r="F43" s="44"/>
      <c r="G43" s="35"/>
      <c r="H43" s="35"/>
      <c r="I43" s="5">
        <f t="shared" si="0"/>
        <v>41.5</v>
      </c>
      <c r="J43" s="1" t="str">
        <f>VLOOKUP(A43,RECON!C:D,2,FALSE)</f>
        <v>Pingol</v>
      </c>
      <c r="K43" s="1" t="str">
        <f>IFERROR(VLOOKUP(A43, Notes!D:E, 2, FALSE), "-")</f>
        <v>-</v>
      </c>
    </row>
    <row r="44" spans="1:11" ht="12" customHeight="1" x14ac:dyDescent="0.2">
      <c r="A44" s="43" t="s">
        <v>6823</v>
      </c>
      <c r="B44" s="43" t="s">
        <v>6833</v>
      </c>
      <c r="C44" s="44">
        <v>50</v>
      </c>
      <c r="D44" s="44"/>
      <c r="E44" s="44"/>
      <c r="F44" s="44"/>
      <c r="G44" s="35"/>
      <c r="H44" s="35"/>
      <c r="I44" s="5">
        <f t="shared" si="0"/>
        <v>50</v>
      </c>
      <c r="J44" s="1" t="str">
        <f>VLOOKUP(A44,RECON!C:D,2,FALSE)</f>
        <v>Manchana</v>
      </c>
      <c r="K44" s="1" t="str">
        <f>IFERROR(VLOOKUP(A44, Notes!D:E, 2, FALSE), "-")</f>
        <v>-</v>
      </c>
    </row>
    <row r="45" spans="1:11" ht="12" customHeight="1" x14ac:dyDescent="0.2">
      <c r="A45" s="43" t="s">
        <v>962</v>
      </c>
      <c r="B45" s="43" t="s">
        <v>11425</v>
      </c>
      <c r="C45" s="44">
        <v>51</v>
      </c>
      <c r="D45" s="44"/>
      <c r="E45" s="44"/>
      <c r="F45" s="44"/>
      <c r="G45" s="35"/>
      <c r="H45" s="35"/>
      <c r="I45" s="5">
        <f t="shared" si="0"/>
        <v>51</v>
      </c>
      <c r="J45" s="1" t="str">
        <f>VLOOKUP(A45,RECON!C:D,2,FALSE)</f>
        <v>Silva</v>
      </c>
      <c r="K45" s="1" t="str">
        <f>IFERROR(VLOOKUP(A45, Notes!D:E, 2, FALSE), "-")</f>
        <v>-</v>
      </c>
    </row>
    <row r="46" spans="1:11" ht="12" customHeight="1" x14ac:dyDescent="0.2">
      <c r="A46" s="43" t="s">
        <v>9932</v>
      </c>
      <c r="B46" s="43" t="s">
        <v>9950</v>
      </c>
      <c r="C46" s="44">
        <v>40</v>
      </c>
      <c r="D46" s="44"/>
      <c r="E46" s="44"/>
      <c r="F46" s="44"/>
      <c r="G46" s="35"/>
      <c r="H46" s="35"/>
      <c r="I46" s="5">
        <f t="shared" si="0"/>
        <v>40</v>
      </c>
      <c r="J46" s="1" t="str">
        <f>VLOOKUP(A46,RECON!C:D,2,FALSE)</f>
        <v>Jana</v>
      </c>
      <c r="K46" s="1" t="str">
        <f>IFERROR(VLOOKUP(A46, Notes!D:E, 2, FALSE), "-")</f>
        <v>-</v>
      </c>
    </row>
    <row r="47" spans="1:11" ht="12" customHeight="1" x14ac:dyDescent="0.2">
      <c r="A47" s="43" t="s">
        <v>1742</v>
      </c>
      <c r="B47" s="43" t="s">
        <v>1767</v>
      </c>
      <c r="C47" s="44">
        <v>42</v>
      </c>
      <c r="D47" s="44"/>
      <c r="E47" s="44"/>
      <c r="F47" s="44"/>
      <c r="G47" s="35"/>
      <c r="H47" s="35"/>
      <c r="I47" s="5">
        <f t="shared" si="0"/>
        <v>42</v>
      </c>
      <c r="J47" s="1" t="str">
        <f>VLOOKUP(A47,RECON!C:D,2,FALSE)</f>
        <v>Espinas-Goleta</v>
      </c>
      <c r="K47" s="1" t="str">
        <f>IFERROR(VLOOKUP(A47, Notes!D:E, 2, FALSE), "-")</f>
        <v>-</v>
      </c>
    </row>
    <row r="48" spans="1:11" ht="12" customHeight="1" x14ac:dyDescent="0.2">
      <c r="A48" s="43" t="s">
        <v>840</v>
      </c>
      <c r="B48" s="43" t="s">
        <v>11426</v>
      </c>
      <c r="C48" s="44">
        <v>48</v>
      </c>
      <c r="D48" s="44"/>
      <c r="E48" s="44"/>
      <c r="F48" s="44"/>
      <c r="G48" s="35"/>
      <c r="H48" s="35"/>
      <c r="I48" s="5">
        <f t="shared" si="0"/>
        <v>48</v>
      </c>
      <c r="J48" s="1" t="str">
        <f>VLOOKUP(A48,RECON!C:D,2,FALSE)</f>
        <v>Gobi</v>
      </c>
      <c r="K48" s="1" t="str">
        <f>IFERROR(VLOOKUP(A48, Notes!D:E, 2, FALSE), "-")</f>
        <v>-</v>
      </c>
    </row>
    <row r="49" spans="1:11" ht="12" customHeight="1" x14ac:dyDescent="0.2">
      <c r="A49" s="43" t="s">
        <v>4340</v>
      </c>
      <c r="B49" s="43" t="s">
        <v>11427</v>
      </c>
      <c r="C49" s="44">
        <v>40</v>
      </c>
      <c r="D49" s="44"/>
      <c r="E49" s="44"/>
      <c r="F49" s="44"/>
      <c r="G49" s="35"/>
      <c r="H49" s="35"/>
      <c r="I49" s="5">
        <f t="shared" si="0"/>
        <v>40</v>
      </c>
      <c r="J49" s="1" t="str">
        <f>VLOOKUP(A49,RECON!C:D,2,FALSE)</f>
        <v>Ganapathy</v>
      </c>
      <c r="K49" s="1" t="str">
        <f>IFERROR(VLOOKUP(A49, Notes!D:E, 2, FALSE), "-")</f>
        <v>-</v>
      </c>
    </row>
    <row r="50" spans="1:11" ht="12" customHeight="1" x14ac:dyDescent="0.2">
      <c r="A50" s="43" t="s">
        <v>1374</v>
      </c>
      <c r="B50" s="43" t="s">
        <v>12062</v>
      </c>
      <c r="C50" s="44">
        <v>45</v>
      </c>
      <c r="D50" s="44"/>
      <c r="E50" s="44"/>
      <c r="F50" s="44"/>
      <c r="G50" s="35"/>
      <c r="H50" s="35"/>
      <c r="I50" s="5">
        <f t="shared" si="0"/>
        <v>45</v>
      </c>
      <c r="J50" s="1" t="str">
        <f>VLOOKUP(A50,RECON!C:D,2,FALSE)</f>
        <v>Simoes</v>
      </c>
      <c r="K50" s="1" t="str">
        <f>IFERROR(VLOOKUP(A50, Notes!D:E, 2, FALSE), "-")</f>
        <v>-</v>
      </c>
    </row>
    <row r="51" spans="1:11" ht="12" customHeight="1" x14ac:dyDescent="0.2">
      <c r="A51" s="43" t="s">
        <v>3711</v>
      </c>
      <c r="B51" s="43" t="s">
        <v>3724</v>
      </c>
      <c r="C51" s="44">
        <v>45</v>
      </c>
      <c r="D51" s="44"/>
      <c r="E51" s="44"/>
      <c r="F51" s="44"/>
      <c r="G51" s="35"/>
      <c r="H51" s="35"/>
      <c r="I51" s="5">
        <f t="shared" si="0"/>
        <v>45</v>
      </c>
      <c r="J51" s="1" t="str">
        <f>VLOOKUP(A51,RECON!C:D,2,FALSE)</f>
        <v>Gujjula</v>
      </c>
      <c r="K51" s="1" t="str">
        <f>IFERROR(VLOOKUP(A51, Notes!D:E, 2, FALSE), "-")</f>
        <v>-</v>
      </c>
    </row>
    <row r="52" spans="1:11" ht="12" customHeight="1" x14ac:dyDescent="0.2">
      <c r="A52" s="43" t="s">
        <v>5063</v>
      </c>
      <c r="B52" s="43" t="s">
        <v>11041</v>
      </c>
      <c r="C52" s="44">
        <v>40</v>
      </c>
      <c r="D52" s="44"/>
      <c r="E52" s="44"/>
      <c r="F52" s="44"/>
      <c r="G52" s="35"/>
      <c r="H52" s="35"/>
      <c r="I52" s="5">
        <f t="shared" si="0"/>
        <v>40</v>
      </c>
      <c r="J52" s="1" t="str">
        <f>VLOOKUP(A52,RECON!C:D,2,FALSE)</f>
        <v>Kafka</v>
      </c>
      <c r="K52" s="1" t="str">
        <f>IFERROR(VLOOKUP(A52, Notes!D:E, 2, FALSE), "-")</f>
        <v>-</v>
      </c>
    </row>
    <row r="53" spans="1:11" ht="12" customHeight="1" x14ac:dyDescent="0.2">
      <c r="A53" s="43" t="s">
        <v>2108</v>
      </c>
      <c r="B53" s="43" t="s">
        <v>2184</v>
      </c>
      <c r="C53" s="44">
        <v>40</v>
      </c>
      <c r="D53" s="44"/>
      <c r="E53" s="44"/>
      <c r="F53" s="44"/>
      <c r="G53" s="35"/>
      <c r="H53" s="35"/>
      <c r="I53" s="5">
        <f t="shared" si="0"/>
        <v>40</v>
      </c>
      <c r="J53" s="1" t="str">
        <f>VLOOKUP(A53,RECON!C:D,2,FALSE)</f>
        <v>Baylon</v>
      </c>
      <c r="K53" s="1" t="str">
        <f>IFERROR(VLOOKUP(A53, Notes!D:E, 2, FALSE), "-")</f>
        <v>-</v>
      </c>
    </row>
    <row r="54" spans="1:11" ht="12" customHeight="1" x14ac:dyDescent="0.2">
      <c r="A54" s="43" t="s">
        <v>3840</v>
      </c>
      <c r="B54" s="43" t="s">
        <v>3865</v>
      </c>
      <c r="C54" s="44">
        <v>40</v>
      </c>
      <c r="D54" s="44"/>
      <c r="E54" s="44"/>
      <c r="F54" s="44"/>
      <c r="G54" s="35"/>
      <c r="H54" s="35"/>
      <c r="I54" s="5">
        <f t="shared" si="0"/>
        <v>40</v>
      </c>
      <c r="J54" s="1" t="str">
        <f>VLOOKUP(A54,RECON!C:D,2,FALSE)</f>
        <v>Rayala Jr</v>
      </c>
      <c r="K54" s="1" t="str">
        <f>IFERROR(VLOOKUP(A54, Notes!D:E, 2, FALSE), "-")</f>
        <v>-</v>
      </c>
    </row>
    <row r="55" spans="1:11" ht="12" customHeight="1" x14ac:dyDescent="0.2">
      <c r="A55" s="43" t="s">
        <v>10820</v>
      </c>
      <c r="B55" s="43" t="s">
        <v>10821</v>
      </c>
      <c r="C55" s="44">
        <v>40</v>
      </c>
      <c r="D55" s="44"/>
      <c r="E55" s="44"/>
      <c r="F55" s="44"/>
      <c r="G55" s="35"/>
      <c r="H55" s="35"/>
      <c r="I55" s="5">
        <f t="shared" si="0"/>
        <v>40</v>
      </c>
      <c r="J55" s="1" t="str">
        <f>VLOOKUP(A55,RECON!C:D,2,FALSE)</f>
        <v>Aguirre</v>
      </c>
      <c r="K55" s="1" t="str">
        <f>IFERROR(VLOOKUP(A55, Notes!D:E, 2, FALSE), "-")</f>
        <v>-</v>
      </c>
    </row>
    <row r="56" spans="1:11" ht="12" customHeight="1" x14ac:dyDescent="0.2">
      <c r="A56" s="43" t="s">
        <v>6777</v>
      </c>
      <c r="B56" s="43" t="s">
        <v>6792</v>
      </c>
      <c r="C56" s="44">
        <v>45</v>
      </c>
      <c r="D56" s="44"/>
      <c r="E56" s="44"/>
      <c r="F56" s="44"/>
      <c r="G56" s="35"/>
      <c r="H56" s="35"/>
      <c r="I56" s="5">
        <f t="shared" si="0"/>
        <v>45</v>
      </c>
      <c r="J56" s="1" t="str">
        <f>VLOOKUP(A56,RECON!C:D,2,FALSE)</f>
        <v>Santhanam</v>
      </c>
      <c r="K56" s="1" t="str">
        <f>IFERROR(VLOOKUP(A56, Notes!D:E, 2, FALSE), "-")</f>
        <v>-</v>
      </c>
    </row>
    <row r="57" spans="1:11" ht="12" customHeight="1" x14ac:dyDescent="0.2">
      <c r="A57" s="43" t="s">
        <v>6427</v>
      </c>
      <c r="B57" s="43" t="s">
        <v>9904</v>
      </c>
      <c r="C57" s="44">
        <v>40</v>
      </c>
      <c r="D57" s="44"/>
      <c r="E57" s="44"/>
      <c r="F57" s="44"/>
      <c r="G57" s="35"/>
      <c r="H57" s="35"/>
      <c r="I57" s="5">
        <f t="shared" si="0"/>
        <v>40</v>
      </c>
      <c r="J57" s="1" t="str">
        <f>VLOOKUP(A57,RECON!C:D,2,FALSE)</f>
        <v>Vijayakumar</v>
      </c>
      <c r="K57" s="1" t="str">
        <f>IFERROR(VLOOKUP(A57, Notes!D:E, 2, FALSE), "-")</f>
        <v>-</v>
      </c>
    </row>
    <row r="58" spans="1:11" ht="12" customHeight="1" x14ac:dyDescent="0.2">
      <c r="A58" s="43" t="s">
        <v>9710</v>
      </c>
      <c r="B58" s="43" t="s">
        <v>9777</v>
      </c>
      <c r="C58" s="44">
        <v>40</v>
      </c>
      <c r="D58" s="44"/>
      <c r="E58" s="44"/>
      <c r="F58" s="44"/>
      <c r="G58" s="35"/>
      <c r="H58" s="35"/>
      <c r="I58" s="5">
        <f t="shared" si="0"/>
        <v>40</v>
      </c>
      <c r="J58" s="1" t="str">
        <f>VLOOKUP(A58,RECON!C:D,2,FALSE)</f>
        <v>Benedicto</v>
      </c>
      <c r="K58" s="1" t="str">
        <f>IFERROR(VLOOKUP(A58, Notes!D:E, 2, FALSE), "-")</f>
        <v>-</v>
      </c>
    </row>
    <row r="59" spans="1:11" ht="12" customHeight="1" x14ac:dyDescent="0.2">
      <c r="A59" s="43" t="s">
        <v>2087</v>
      </c>
      <c r="B59" s="43" t="s">
        <v>11042</v>
      </c>
      <c r="C59" s="44">
        <v>44</v>
      </c>
      <c r="D59" s="44"/>
      <c r="E59" s="44"/>
      <c r="F59" s="44"/>
      <c r="G59" s="35"/>
      <c r="H59" s="35"/>
      <c r="I59" s="5">
        <f t="shared" si="0"/>
        <v>44</v>
      </c>
      <c r="J59" s="1" t="str">
        <f>VLOOKUP(A59,RECON!C:D,2,FALSE)</f>
        <v>Santana</v>
      </c>
      <c r="K59" s="1" t="str">
        <f>IFERROR(VLOOKUP(A59, Notes!D:E, 2, FALSE), "-")</f>
        <v>-</v>
      </c>
    </row>
    <row r="60" spans="1:11" ht="12" customHeight="1" x14ac:dyDescent="0.2">
      <c r="A60" s="43" t="s">
        <v>3796</v>
      </c>
      <c r="B60" s="43" t="s">
        <v>3817</v>
      </c>
      <c r="C60" s="44">
        <v>40</v>
      </c>
      <c r="D60" s="44"/>
      <c r="E60" s="44"/>
      <c r="F60" s="44"/>
      <c r="G60" s="35"/>
      <c r="H60" s="35"/>
      <c r="I60" s="5">
        <f t="shared" si="0"/>
        <v>40</v>
      </c>
      <c r="J60" s="1" t="str">
        <f>VLOOKUP(A60,RECON!C:D,2,FALSE)</f>
        <v>Merza</v>
      </c>
      <c r="K60" s="1" t="str">
        <f>IFERROR(VLOOKUP(A60, Notes!D:E, 2, FALSE), "-")</f>
        <v>-</v>
      </c>
    </row>
    <row r="61" spans="1:11" ht="12" customHeight="1" x14ac:dyDescent="0.25">
      <c r="A61" s="43" t="s">
        <v>4513</v>
      </c>
      <c r="B61" s="43" t="s">
        <v>9057</v>
      </c>
      <c r="C61" s="44">
        <v>44</v>
      </c>
      <c r="D61"/>
      <c r="E61" s="44"/>
      <c r="F61" s="44"/>
      <c r="G61" s="35"/>
      <c r="H61" s="35"/>
      <c r="I61" s="5">
        <f t="shared" si="0"/>
        <v>44</v>
      </c>
      <c r="J61" s="1" t="str">
        <f>VLOOKUP(A61,RECON!C:D,2,FALSE)</f>
        <v>Cullamco</v>
      </c>
      <c r="K61" s="1" t="str">
        <f>IFERROR(VLOOKUP(A61, Notes!D:E, 2, FALSE), "-")</f>
        <v>-</v>
      </c>
    </row>
    <row r="62" spans="1:11" ht="12" customHeight="1" x14ac:dyDescent="0.25">
      <c r="A62" s="43" t="s">
        <v>881</v>
      </c>
      <c r="B62" s="43" t="s">
        <v>11755</v>
      </c>
      <c r="C62" s="44">
        <v>40</v>
      </c>
      <c r="D62"/>
      <c r="E62"/>
      <c r="F62" s="44"/>
      <c r="G62" s="35"/>
      <c r="H62" s="35"/>
      <c r="I62" s="5">
        <f t="shared" si="0"/>
        <v>40</v>
      </c>
      <c r="J62" s="1" t="str">
        <f>VLOOKUP(A62,RECON!C:D,2,FALSE)</f>
        <v>Kavrani</v>
      </c>
      <c r="K62" s="1" t="str">
        <f>IFERROR(VLOOKUP(A62, Notes!D:E, 2, FALSE), "-")</f>
        <v>-</v>
      </c>
    </row>
    <row r="63" spans="1:11" ht="12" customHeight="1" x14ac:dyDescent="0.2">
      <c r="A63" s="43" t="s">
        <v>3126</v>
      </c>
      <c r="B63" s="43" t="s">
        <v>3429</v>
      </c>
      <c r="C63" s="44">
        <v>40</v>
      </c>
      <c r="D63" s="44"/>
      <c r="E63" s="44"/>
      <c r="F63" s="44"/>
      <c r="G63" s="35"/>
      <c r="H63" s="35"/>
      <c r="I63" s="5">
        <f t="shared" si="0"/>
        <v>40</v>
      </c>
      <c r="J63" s="1" t="str">
        <f>VLOOKUP(A63,RECON!C:D,2,FALSE)</f>
        <v>Guarin</v>
      </c>
      <c r="K63" s="1" t="str">
        <f>IFERROR(VLOOKUP(A63, Notes!D:E, 2, FALSE), "-")</f>
        <v>-</v>
      </c>
    </row>
    <row r="64" spans="1:11" ht="12" customHeight="1" x14ac:dyDescent="0.2">
      <c r="A64" s="43" t="s">
        <v>4362</v>
      </c>
      <c r="B64" s="43" t="s">
        <v>4399</v>
      </c>
      <c r="C64" s="44">
        <v>43.5</v>
      </c>
      <c r="D64" s="44"/>
      <c r="E64" s="44"/>
      <c r="F64" s="44"/>
      <c r="G64" s="35"/>
      <c r="H64" s="35"/>
      <c r="I64" s="5">
        <f t="shared" si="0"/>
        <v>43.5</v>
      </c>
      <c r="J64" s="1" t="str">
        <f>VLOOKUP(A64,RECON!C:D,2,FALSE)</f>
        <v>Mishra</v>
      </c>
      <c r="K64" s="1" t="str">
        <f>IFERROR(VLOOKUP(A64, Notes!D:E, 2, FALSE), "-")</f>
        <v>-</v>
      </c>
    </row>
    <row r="65" spans="1:11" ht="12" customHeight="1" x14ac:dyDescent="0.2">
      <c r="A65" s="43" t="s">
        <v>4163</v>
      </c>
      <c r="B65" s="43" t="s">
        <v>4203</v>
      </c>
      <c r="C65" s="44">
        <v>40</v>
      </c>
      <c r="D65" s="44"/>
      <c r="E65" s="44"/>
      <c r="F65" s="44"/>
      <c r="G65" s="35"/>
      <c r="H65" s="35"/>
      <c r="I65" s="5">
        <f t="shared" si="0"/>
        <v>40</v>
      </c>
      <c r="J65" s="1" t="str">
        <f>VLOOKUP(A65,RECON!C:D,2,FALSE)</f>
        <v>Rl</v>
      </c>
      <c r="K65" s="1" t="str">
        <f>IFERROR(VLOOKUP(A65, Notes!D:E, 2, FALSE), "-")</f>
        <v>-</v>
      </c>
    </row>
    <row r="66" spans="1:11" ht="12" customHeight="1" x14ac:dyDescent="0.25">
      <c r="A66" s="43" t="s">
        <v>8793</v>
      </c>
      <c r="B66" s="43" t="s">
        <v>8924</v>
      </c>
      <c r="C66" s="44">
        <v>45</v>
      </c>
      <c r="D66" s="44"/>
      <c r="E66"/>
      <c r="F66" s="44"/>
      <c r="G66" s="35"/>
      <c r="H66" s="35"/>
      <c r="I66" s="5">
        <f t="shared" ref="I66:I129" si="1">SUM(C66:H66)</f>
        <v>45</v>
      </c>
      <c r="J66" s="1" t="str">
        <f>VLOOKUP(A66,RECON!C:D,2,FALSE)</f>
        <v>Gunda</v>
      </c>
      <c r="K66" s="1" t="str">
        <f>IFERROR(VLOOKUP(A66, Notes!D:E, 2, FALSE), "-")</f>
        <v>-</v>
      </c>
    </row>
    <row r="67" spans="1:11" ht="12" customHeight="1" x14ac:dyDescent="0.2">
      <c r="A67" s="43" t="s">
        <v>12845</v>
      </c>
      <c r="B67" s="43" t="s">
        <v>12879</v>
      </c>
      <c r="C67" s="44">
        <v>34</v>
      </c>
      <c r="D67" s="44"/>
      <c r="E67" s="44"/>
      <c r="F67" s="44"/>
      <c r="G67" s="35"/>
      <c r="H67" s="35"/>
      <c r="I67" s="5">
        <f t="shared" si="1"/>
        <v>34</v>
      </c>
      <c r="J67" s="1" t="str">
        <f>VLOOKUP(A67,RECON!C:D,2,FALSE)</f>
        <v>Modalavalasa</v>
      </c>
      <c r="K67" s="1" t="str">
        <f>IFERROR(VLOOKUP(A67, Notes!D:E, 2, FALSE), "-")</f>
        <v>-</v>
      </c>
    </row>
    <row r="68" spans="1:11" ht="12" customHeight="1" x14ac:dyDescent="0.2">
      <c r="A68" s="43" t="s">
        <v>2854</v>
      </c>
      <c r="B68" s="43" t="s">
        <v>11756</v>
      </c>
      <c r="C68" s="44">
        <v>40</v>
      </c>
      <c r="D68" s="44"/>
      <c r="E68" s="44"/>
      <c r="F68" s="44"/>
      <c r="G68" s="35"/>
      <c r="H68" s="35"/>
      <c r="I68" s="5">
        <f t="shared" si="1"/>
        <v>40</v>
      </c>
      <c r="J68" s="1" t="str">
        <f>VLOOKUP(A68,RECON!C:D,2,FALSE)</f>
        <v>Walekar</v>
      </c>
      <c r="K68" s="1" t="str">
        <f>IFERROR(VLOOKUP(A68, Notes!D:E, 2, FALSE), "-")</f>
        <v>-</v>
      </c>
    </row>
    <row r="69" spans="1:11" ht="12" customHeight="1" x14ac:dyDescent="0.2">
      <c r="A69" s="43" t="s">
        <v>12580</v>
      </c>
      <c r="B69" s="43" t="s">
        <v>12671</v>
      </c>
      <c r="C69" s="44">
        <v>45</v>
      </c>
      <c r="D69" s="44"/>
      <c r="E69" s="44"/>
      <c r="F69" s="44"/>
      <c r="G69" s="35"/>
      <c r="H69" s="35"/>
      <c r="I69" s="5">
        <f t="shared" si="1"/>
        <v>45</v>
      </c>
      <c r="J69" s="1" t="str">
        <f>VLOOKUP(A69,RECON!C:D,2,FALSE)</f>
        <v>Gaikwad</v>
      </c>
      <c r="K69" s="1" t="str">
        <f>IFERROR(VLOOKUP(A69, Notes!D:E, 2, FALSE), "-")</f>
        <v>-</v>
      </c>
    </row>
    <row r="70" spans="1:11" ht="12" customHeight="1" x14ac:dyDescent="0.2">
      <c r="A70" s="43" t="s">
        <v>5070</v>
      </c>
      <c r="B70" s="43" t="s">
        <v>8437</v>
      </c>
      <c r="C70" s="44">
        <v>40</v>
      </c>
      <c r="D70" s="44"/>
      <c r="E70" s="44"/>
      <c r="F70" s="44"/>
      <c r="G70" s="35"/>
      <c r="H70" s="35"/>
      <c r="I70" s="5">
        <f t="shared" si="1"/>
        <v>40</v>
      </c>
      <c r="J70" s="1" t="str">
        <f>VLOOKUP(A70,RECON!C:D,2,FALSE)</f>
        <v>Laylay</v>
      </c>
      <c r="K70" s="1" t="str">
        <f>IFERROR(VLOOKUP(A70, Notes!D:E, 2, FALSE), "-")</f>
        <v>-</v>
      </c>
    </row>
    <row r="71" spans="1:11" ht="12" customHeight="1" x14ac:dyDescent="0.2">
      <c r="A71" s="43" t="s">
        <v>2003</v>
      </c>
      <c r="B71" s="43" t="s">
        <v>2017</v>
      </c>
      <c r="C71" s="44">
        <v>40</v>
      </c>
      <c r="D71" s="44"/>
      <c r="E71" s="44"/>
      <c r="F71" s="44"/>
      <c r="G71" s="35"/>
      <c r="H71" s="35"/>
      <c r="I71" s="5">
        <f t="shared" si="1"/>
        <v>40</v>
      </c>
      <c r="J71" s="1" t="str">
        <f>VLOOKUP(A71,RECON!C:D,2,FALSE)</f>
        <v>Golluri</v>
      </c>
      <c r="K71" s="1" t="str">
        <f>IFERROR(VLOOKUP(A71, Notes!D:E, 2, FALSE), "-")</f>
        <v>-</v>
      </c>
    </row>
    <row r="72" spans="1:11" ht="12" customHeight="1" x14ac:dyDescent="0.2">
      <c r="A72" s="43" t="s">
        <v>5524</v>
      </c>
      <c r="B72" s="43" t="s">
        <v>11043</v>
      </c>
      <c r="C72" s="44">
        <v>40</v>
      </c>
      <c r="D72" s="44"/>
      <c r="E72" s="44"/>
      <c r="F72" s="44"/>
      <c r="G72" s="35"/>
      <c r="H72" s="35"/>
      <c r="I72" s="5">
        <f t="shared" si="1"/>
        <v>40</v>
      </c>
      <c r="J72" s="1" t="str">
        <f>VLOOKUP(A72,RECON!C:D,2,FALSE)</f>
        <v>Tiwari</v>
      </c>
      <c r="K72" s="1" t="str">
        <f>IFERROR(VLOOKUP(A72, Notes!D:E, 2, FALSE), "-")</f>
        <v>-</v>
      </c>
    </row>
    <row r="73" spans="1:11" ht="12" customHeight="1" x14ac:dyDescent="0.2">
      <c r="A73" s="43" t="s">
        <v>1061</v>
      </c>
      <c r="B73" s="43" t="s">
        <v>11757</v>
      </c>
      <c r="C73" s="44">
        <v>44</v>
      </c>
      <c r="D73" s="44"/>
      <c r="E73" s="44"/>
      <c r="F73" s="44"/>
      <c r="G73" s="35"/>
      <c r="H73" s="35"/>
      <c r="I73" s="5">
        <f t="shared" si="1"/>
        <v>44</v>
      </c>
      <c r="J73" s="1" t="str">
        <f>VLOOKUP(A73,RECON!C:D,2,FALSE)</f>
        <v>Kohli</v>
      </c>
      <c r="K73" s="1" t="str">
        <f>IFERROR(VLOOKUP(A73, Notes!D:E, 2, FALSE), "-")</f>
        <v>-</v>
      </c>
    </row>
    <row r="74" spans="1:11" ht="12" customHeight="1" x14ac:dyDescent="0.2">
      <c r="A74" s="43" t="s">
        <v>919</v>
      </c>
      <c r="B74" s="43" t="s">
        <v>11428</v>
      </c>
      <c r="C74" s="44">
        <v>40</v>
      </c>
      <c r="D74" s="44"/>
      <c r="E74" s="44"/>
      <c r="F74" s="44"/>
      <c r="G74" s="35"/>
      <c r="H74" s="35"/>
      <c r="I74" s="5">
        <f t="shared" si="1"/>
        <v>40</v>
      </c>
      <c r="J74" s="1" t="str">
        <f>VLOOKUP(A74,RECON!C:D,2,FALSE)</f>
        <v>Behera</v>
      </c>
      <c r="K74" s="1" t="str">
        <f>IFERROR(VLOOKUP(A74, Notes!D:E, 2, FALSE), "-")</f>
        <v>-</v>
      </c>
    </row>
    <row r="75" spans="1:11" ht="12" customHeight="1" x14ac:dyDescent="0.2">
      <c r="A75" s="43" t="s">
        <v>838</v>
      </c>
      <c r="B75" s="43" t="s">
        <v>11429</v>
      </c>
      <c r="C75" s="44">
        <v>44</v>
      </c>
      <c r="D75" s="44"/>
      <c r="E75" s="44"/>
      <c r="F75" s="44"/>
      <c r="G75" s="35"/>
      <c r="H75" s="35"/>
      <c r="I75" s="5">
        <f t="shared" si="1"/>
        <v>44</v>
      </c>
      <c r="J75" s="1" t="str">
        <f>VLOOKUP(A75,RECON!C:D,2,FALSE)</f>
        <v>Sega</v>
      </c>
      <c r="K75" s="1" t="str">
        <f>IFERROR(VLOOKUP(A75, Notes!D:E, 2, FALSE), "-")</f>
        <v>-</v>
      </c>
    </row>
    <row r="76" spans="1:11" ht="12" customHeight="1" x14ac:dyDescent="0.2">
      <c r="A76" s="43" t="s">
        <v>4227</v>
      </c>
      <c r="B76" s="43" t="s">
        <v>4265</v>
      </c>
      <c r="C76" s="44">
        <v>40</v>
      </c>
      <c r="D76" s="44"/>
      <c r="E76" s="44"/>
      <c r="F76" s="44"/>
      <c r="G76" s="35"/>
      <c r="H76" s="35"/>
      <c r="I76" s="5">
        <f t="shared" si="1"/>
        <v>40</v>
      </c>
      <c r="J76" s="1" t="str">
        <f>VLOOKUP(A76,RECON!C:D,2,FALSE)</f>
        <v>Custodio</v>
      </c>
      <c r="K76" s="1" t="str">
        <f>IFERROR(VLOOKUP(A76, Notes!D:E, 2, FALSE), "-")</f>
        <v>-</v>
      </c>
    </row>
    <row r="77" spans="1:11" ht="12" customHeight="1" x14ac:dyDescent="0.2">
      <c r="A77" s="43" t="s">
        <v>8676</v>
      </c>
      <c r="B77" s="43" t="s">
        <v>8712</v>
      </c>
      <c r="C77" s="44">
        <v>40</v>
      </c>
      <c r="D77" s="44"/>
      <c r="E77" s="44"/>
      <c r="F77" s="44"/>
      <c r="G77" s="35"/>
      <c r="H77" s="35"/>
      <c r="I77" s="5">
        <f t="shared" si="1"/>
        <v>40</v>
      </c>
      <c r="J77" s="1" t="str">
        <f>VLOOKUP(A77,RECON!C:D,2,FALSE)</f>
        <v>Gumop-as</v>
      </c>
      <c r="K77" s="1" t="str">
        <f>IFERROR(VLOOKUP(A77, Notes!D:E, 2, FALSE), "-")</f>
        <v>-</v>
      </c>
    </row>
    <row r="78" spans="1:11" ht="12" customHeight="1" x14ac:dyDescent="0.2">
      <c r="A78" s="43" t="s">
        <v>5310</v>
      </c>
      <c r="B78" s="43" t="s">
        <v>11430</v>
      </c>
      <c r="C78" s="44">
        <v>34</v>
      </c>
      <c r="D78" s="44"/>
      <c r="E78" s="44"/>
      <c r="F78" s="44"/>
      <c r="G78" s="35"/>
      <c r="H78" s="35"/>
      <c r="I78" s="5">
        <f t="shared" si="1"/>
        <v>34</v>
      </c>
      <c r="J78" s="1" t="str">
        <f>VLOOKUP(A78,RECON!C:D,2,FALSE)</f>
        <v>Benig</v>
      </c>
      <c r="K78" s="1" t="str">
        <f>IFERROR(VLOOKUP(A78, Notes!D:E, 2, FALSE), "-")</f>
        <v>-</v>
      </c>
    </row>
    <row r="79" spans="1:11" ht="12" customHeight="1" x14ac:dyDescent="0.2">
      <c r="A79" s="43" t="s">
        <v>9624</v>
      </c>
      <c r="B79" s="43" t="s">
        <v>9660</v>
      </c>
      <c r="C79" s="44">
        <v>40</v>
      </c>
      <c r="D79" s="44"/>
      <c r="E79" s="44"/>
      <c r="F79" s="44"/>
      <c r="G79" s="35"/>
      <c r="H79" s="35"/>
      <c r="I79" s="5">
        <f t="shared" si="1"/>
        <v>40</v>
      </c>
      <c r="J79" s="1" t="str">
        <f>VLOOKUP(A79,RECON!C:D,2,FALSE)</f>
        <v>Bravo</v>
      </c>
      <c r="K79" s="1" t="str">
        <f>IFERROR(VLOOKUP(A79, Notes!D:E, 2, FALSE), "-")</f>
        <v>-</v>
      </c>
    </row>
    <row r="80" spans="1:11" ht="12" customHeight="1" x14ac:dyDescent="0.2">
      <c r="A80" s="43" t="s">
        <v>5247</v>
      </c>
      <c r="B80" s="43" t="s">
        <v>11382</v>
      </c>
      <c r="C80" s="44">
        <v>40</v>
      </c>
      <c r="D80" s="44"/>
      <c r="E80" s="44"/>
      <c r="F80" s="44"/>
      <c r="G80" s="35"/>
      <c r="H80" s="35"/>
      <c r="I80" s="5">
        <f t="shared" si="1"/>
        <v>40</v>
      </c>
      <c r="J80" s="1" t="str">
        <f>VLOOKUP(A80,RECON!C:D,2,FALSE)</f>
        <v>Khot</v>
      </c>
      <c r="K80" s="1" t="str">
        <f>IFERROR(VLOOKUP(A80, Notes!D:E, 2, FALSE), "-")</f>
        <v>-</v>
      </c>
    </row>
    <row r="81" spans="1:11" ht="12" customHeight="1" x14ac:dyDescent="0.2">
      <c r="A81" s="43" t="s">
        <v>1141</v>
      </c>
      <c r="B81" s="43" t="s">
        <v>11431</v>
      </c>
      <c r="C81" s="44">
        <v>45</v>
      </c>
      <c r="D81" s="44"/>
      <c r="E81" s="44"/>
      <c r="F81" s="44"/>
      <c r="G81" s="35"/>
      <c r="H81" s="35"/>
      <c r="I81" s="5">
        <f t="shared" si="1"/>
        <v>45</v>
      </c>
      <c r="J81" s="1" t="str">
        <f>VLOOKUP(A81,RECON!C:D,2,FALSE)</f>
        <v>Mishra</v>
      </c>
      <c r="K81" s="1" t="str">
        <f>IFERROR(VLOOKUP(A81, Notes!D:E, 2, FALSE), "-")</f>
        <v>-</v>
      </c>
    </row>
    <row r="82" spans="1:11" ht="12" customHeight="1" x14ac:dyDescent="0.2">
      <c r="A82" s="43" t="s">
        <v>947</v>
      </c>
      <c r="B82" s="43" t="s">
        <v>11758</v>
      </c>
      <c r="C82" s="44">
        <v>46</v>
      </c>
      <c r="D82" s="44"/>
      <c r="E82" s="44"/>
      <c r="F82" s="44"/>
      <c r="G82" s="35"/>
      <c r="H82" s="35"/>
      <c r="I82" s="5">
        <f t="shared" si="1"/>
        <v>46</v>
      </c>
      <c r="J82" s="1" t="str">
        <f>VLOOKUP(A82,RECON!C:D,2,FALSE)</f>
        <v>Ortaleza</v>
      </c>
      <c r="K82" s="1" t="str">
        <f>IFERROR(VLOOKUP(A82, Notes!D:E, 2, FALSE), "-")</f>
        <v>-</v>
      </c>
    </row>
    <row r="83" spans="1:11" ht="12" customHeight="1" x14ac:dyDescent="0.2">
      <c r="A83" s="43" t="s">
        <v>4746</v>
      </c>
      <c r="B83" s="43" t="s">
        <v>4836</v>
      </c>
      <c r="C83" s="44">
        <v>45</v>
      </c>
      <c r="D83" s="44"/>
      <c r="E83" s="44"/>
      <c r="F83" s="44"/>
      <c r="G83" s="35"/>
      <c r="H83" s="35"/>
      <c r="I83" s="5">
        <f t="shared" si="1"/>
        <v>45</v>
      </c>
      <c r="J83" s="1" t="str">
        <f>VLOOKUP(A83,RECON!C:D,2,FALSE)</f>
        <v>Magat</v>
      </c>
      <c r="K83" s="1" t="str">
        <f>IFERROR(VLOOKUP(A83, Notes!D:E, 2, FALSE), "-")</f>
        <v>-</v>
      </c>
    </row>
    <row r="84" spans="1:11" ht="12" customHeight="1" x14ac:dyDescent="0.2">
      <c r="A84" s="43" t="s">
        <v>10581</v>
      </c>
      <c r="B84" s="43" t="s">
        <v>10667</v>
      </c>
      <c r="C84" s="44">
        <v>40</v>
      </c>
      <c r="D84" s="44"/>
      <c r="E84" s="44"/>
      <c r="F84" s="44"/>
      <c r="G84" s="35"/>
      <c r="H84" s="35"/>
      <c r="I84" s="5">
        <f t="shared" si="1"/>
        <v>40</v>
      </c>
      <c r="J84" s="1" t="str">
        <f>VLOOKUP(A84,RECON!C:D,2,FALSE)</f>
        <v>Ventura</v>
      </c>
      <c r="K84" s="1" t="str">
        <f>IFERROR(VLOOKUP(A84, Notes!D:E, 2, FALSE), "-")</f>
        <v>-</v>
      </c>
    </row>
    <row r="85" spans="1:11" ht="12" customHeight="1" x14ac:dyDescent="0.2">
      <c r="A85" s="43" t="s">
        <v>4501</v>
      </c>
      <c r="B85" s="43" t="s">
        <v>4538</v>
      </c>
      <c r="C85" s="44">
        <v>42</v>
      </c>
      <c r="D85" s="44"/>
      <c r="E85" s="44"/>
      <c r="F85" s="44"/>
      <c r="G85" s="35"/>
      <c r="H85" s="35"/>
      <c r="I85" s="5">
        <f t="shared" si="1"/>
        <v>42</v>
      </c>
      <c r="J85" s="1" t="str">
        <f>VLOOKUP(A85,RECON!C:D,2,FALSE)</f>
        <v>Kamath</v>
      </c>
      <c r="K85" s="1" t="str">
        <f>IFERROR(VLOOKUP(A85, Notes!D:E, 2, FALSE), "-")</f>
        <v>-</v>
      </c>
    </row>
    <row r="86" spans="1:11" ht="12" customHeight="1" x14ac:dyDescent="0.2">
      <c r="A86" s="43" t="s">
        <v>6477</v>
      </c>
      <c r="B86" s="43" t="s">
        <v>11759</v>
      </c>
      <c r="C86" s="44">
        <v>45</v>
      </c>
      <c r="D86" s="44"/>
      <c r="E86" s="44"/>
      <c r="F86" s="44"/>
      <c r="G86" s="35"/>
      <c r="H86" s="35"/>
      <c r="I86" s="5">
        <f t="shared" si="1"/>
        <v>45</v>
      </c>
      <c r="J86" s="1" t="str">
        <f>VLOOKUP(A86,RECON!C:D,2,FALSE)</f>
        <v>Goel</v>
      </c>
      <c r="K86" s="1" t="str">
        <f>IFERROR(VLOOKUP(A86, Notes!D:E, 2, FALSE), "-")</f>
        <v>-</v>
      </c>
    </row>
    <row r="87" spans="1:11" ht="12" customHeight="1" x14ac:dyDescent="0.2">
      <c r="A87" s="43" t="s">
        <v>11105</v>
      </c>
      <c r="B87" s="43" t="s">
        <v>11152</v>
      </c>
      <c r="C87" s="44">
        <v>40</v>
      </c>
      <c r="D87" s="44"/>
      <c r="E87" s="44"/>
      <c r="F87" s="44"/>
      <c r="G87" s="35"/>
      <c r="H87" s="35"/>
      <c r="I87" s="5">
        <f t="shared" si="1"/>
        <v>40</v>
      </c>
      <c r="J87" s="1" t="str">
        <f>VLOOKUP(A87,RECON!C:D,2,FALSE)</f>
        <v>Andrade</v>
      </c>
      <c r="K87" s="1" t="str">
        <f>IFERROR(VLOOKUP(A87, Notes!D:E, 2, FALSE), "-")</f>
        <v>-</v>
      </c>
    </row>
    <row r="88" spans="1:11" ht="12" customHeight="1" x14ac:dyDescent="0.2">
      <c r="A88" s="43" t="s">
        <v>1359</v>
      </c>
      <c r="B88" s="43" t="s">
        <v>1423</v>
      </c>
      <c r="C88" s="44">
        <v>36</v>
      </c>
      <c r="D88" s="44"/>
      <c r="E88" s="44"/>
      <c r="F88" s="44"/>
      <c r="G88" s="35"/>
      <c r="H88" s="35"/>
      <c r="I88" s="5">
        <f t="shared" si="1"/>
        <v>36</v>
      </c>
      <c r="J88" s="1" t="str">
        <f>VLOOKUP(A88,RECON!C:D,2,FALSE)</f>
        <v>Mancelita</v>
      </c>
      <c r="K88" s="1" t="str">
        <f>IFERROR(VLOOKUP(A88, Notes!D:E, 2, FALSE), "-")</f>
        <v>-</v>
      </c>
    </row>
    <row r="89" spans="1:11" ht="12" customHeight="1" x14ac:dyDescent="0.2">
      <c r="A89" s="43" t="s">
        <v>10559</v>
      </c>
      <c r="B89" s="43" t="s">
        <v>10668</v>
      </c>
      <c r="C89" s="44">
        <v>40</v>
      </c>
      <c r="D89" s="44"/>
      <c r="E89" s="44"/>
      <c r="F89" s="44"/>
      <c r="G89" s="35"/>
      <c r="H89" s="35"/>
      <c r="I89" s="5">
        <f t="shared" si="1"/>
        <v>40</v>
      </c>
      <c r="J89" s="1" t="str">
        <f>VLOOKUP(A89,RECON!C:D,2,FALSE)</f>
        <v>Formales</v>
      </c>
      <c r="K89" s="1" t="str">
        <f>IFERROR(VLOOKUP(A89, Notes!D:E, 2, FALSE), "-")</f>
        <v>-</v>
      </c>
    </row>
    <row r="90" spans="1:11" ht="12" customHeight="1" x14ac:dyDescent="0.25">
      <c r="A90" s="43" t="s">
        <v>6343</v>
      </c>
      <c r="B90" s="43" t="s">
        <v>11830</v>
      </c>
      <c r="C90">
        <v>40</v>
      </c>
      <c r="D90" s="44"/>
      <c r="E90" s="44"/>
      <c r="F90" s="44"/>
      <c r="G90" s="35"/>
      <c r="H90" s="35"/>
      <c r="I90" s="5">
        <f t="shared" si="1"/>
        <v>40</v>
      </c>
      <c r="J90" s="1" t="str">
        <f>VLOOKUP(A90,RECON!C:D,2,FALSE)</f>
        <v>Kancharla</v>
      </c>
      <c r="K90" s="1" t="str">
        <f>IFERROR(VLOOKUP(A90, Notes!D:E, 2, FALSE), "-")</f>
        <v>-</v>
      </c>
    </row>
    <row r="91" spans="1:11" ht="12" customHeight="1" x14ac:dyDescent="0.2">
      <c r="A91" s="43" t="s">
        <v>4805</v>
      </c>
      <c r="B91" s="43" t="s">
        <v>4869</v>
      </c>
      <c r="C91" s="44">
        <v>24</v>
      </c>
      <c r="D91" s="44"/>
      <c r="E91" s="44"/>
      <c r="F91" s="44"/>
      <c r="G91" s="35"/>
      <c r="H91" s="35"/>
      <c r="I91" s="5">
        <f t="shared" si="1"/>
        <v>24</v>
      </c>
      <c r="J91" s="1" t="str">
        <f>VLOOKUP(A91,RECON!C:D,2,FALSE)</f>
        <v>Maiti</v>
      </c>
      <c r="K91" s="1" t="str">
        <f>IFERROR(VLOOKUP(A91, Notes!D:E, 2, FALSE), "-")</f>
        <v>-</v>
      </c>
    </row>
    <row r="92" spans="1:11" ht="12" customHeight="1" x14ac:dyDescent="0.2">
      <c r="A92" s="43" t="s">
        <v>4812</v>
      </c>
      <c r="B92" s="43" t="s">
        <v>4837</v>
      </c>
      <c r="C92" s="44">
        <v>36</v>
      </c>
      <c r="D92" s="44"/>
      <c r="E92" s="44"/>
      <c r="F92" s="44"/>
      <c r="G92" s="35"/>
      <c r="H92" s="35"/>
      <c r="I92" s="5">
        <f t="shared" si="1"/>
        <v>36</v>
      </c>
      <c r="J92" s="1" t="str">
        <f>VLOOKUP(A92,RECON!C:D,2,FALSE)</f>
        <v>P C</v>
      </c>
      <c r="K92" s="1" t="str">
        <f>IFERROR(VLOOKUP(A92, Notes!D:E, 2, FALSE), "-")</f>
        <v>-</v>
      </c>
    </row>
    <row r="93" spans="1:11" ht="12" customHeight="1" x14ac:dyDescent="0.2">
      <c r="A93" s="43" t="s">
        <v>11211</v>
      </c>
      <c r="B93" s="43" t="s">
        <v>11212</v>
      </c>
      <c r="C93" s="44">
        <v>45</v>
      </c>
      <c r="D93" s="44"/>
      <c r="E93" s="44"/>
      <c r="F93" s="44"/>
      <c r="G93" s="35"/>
      <c r="H93" s="35"/>
      <c r="I93" s="5">
        <f t="shared" si="1"/>
        <v>45</v>
      </c>
      <c r="J93" s="1" t="str">
        <f>VLOOKUP(A93,RECON!C:D,2,FALSE)</f>
        <v>Balagani</v>
      </c>
      <c r="K93" s="1" t="str">
        <f>IFERROR(VLOOKUP(A93, Notes!D:E, 2, FALSE), "-")</f>
        <v>-</v>
      </c>
    </row>
    <row r="94" spans="1:11" ht="12" customHeight="1" x14ac:dyDescent="0.2">
      <c r="A94" s="43" t="s">
        <v>10612</v>
      </c>
      <c r="B94" s="43" t="s">
        <v>10719</v>
      </c>
      <c r="C94" s="44">
        <v>45</v>
      </c>
      <c r="D94" s="44"/>
      <c r="E94" s="44"/>
      <c r="F94" s="44"/>
      <c r="G94" s="35"/>
      <c r="H94" s="35"/>
      <c r="I94" s="5">
        <f t="shared" si="1"/>
        <v>45</v>
      </c>
      <c r="J94" s="1" t="str">
        <f>VLOOKUP(A94,RECON!C:D,2,FALSE)</f>
        <v>Bondad</v>
      </c>
      <c r="K94" s="1" t="str">
        <f>IFERROR(VLOOKUP(A94, Notes!D:E, 2, FALSE), "-")</f>
        <v>-</v>
      </c>
    </row>
    <row r="95" spans="1:11" ht="12" customHeight="1" x14ac:dyDescent="0.2">
      <c r="A95" s="43" t="s">
        <v>2105</v>
      </c>
      <c r="B95" s="43" t="s">
        <v>11044</v>
      </c>
      <c r="C95" s="44">
        <v>45</v>
      </c>
      <c r="D95" s="44"/>
      <c r="E95" s="44"/>
      <c r="F95" s="44"/>
      <c r="G95" s="35"/>
      <c r="H95" s="35"/>
      <c r="I95" s="5">
        <f t="shared" si="1"/>
        <v>45</v>
      </c>
      <c r="J95" s="1" t="str">
        <f>VLOOKUP(A95,RECON!C:D,2,FALSE)</f>
        <v>Agrawal</v>
      </c>
      <c r="K95" s="1" t="str">
        <f>IFERROR(VLOOKUP(A95, Notes!D:E, 2, FALSE), "-")</f>
        <v>-</v>
      </c>
    </row>
    <row r="96" spans="1:11" ht="12" customHeight="1" x14ac:dyDescent="0.25">
      <c r="A96" s="43" t="s">
        <v>10300</v>
      </c>
      <c r="B96" s="43" t="s">
        <v>10314</v>
      </c>
      <c r="C96" s="44">
        <v>41.5</v>
      </c>
      <c r="D96" s="44"/>
      <c r="E96"/>
      <c r="F96" s="44"/>
      <c r="G96" s="35"/>
      <c r="H96" s="35"/>
      <c r="I96" s="5">
        <f t="shared" si="1"/>
        <v>41.5</v>
      </c>
      <c r="J96" s="1" t="str">
        <f>VLOOKUP(A96,RECON!C:D,2,FALSE)</f>
        <v>Mendoza</v>
      </c>
      <c r="K96" s="1" t="str">
        <f>IFERROR(VLOOKUP(A96, Notes!D:E, 2, FALSE), "-")</f>
        <v>-</v>
      </c>
    </row>
    <row r="97" spans="1:11" ht="12" customHeight="1" x14ac:dyDescent="0.2">
      <c r="A97" s="43" t="s">
        <v>4553</v>
      </c>
      <c r="B97" s="43" t="s">
        <v>4566</v>
      </c>
      <c r="C97" s="44">
        <v>40</v>
      </c>
      <c r="D97" s="44"/>
      <c r="E97" s="44"/>
      <c r="F97" s="44"/>
      <c r="G97" s="35"/>
      <c r="H97" s="35"/>
      <c r="I97" s="5">
        <f t="shared" si="1"/>
        <v>40</v>
      </c>
      <c r="J97" s="1" t="str">
        <f>VLOOKUP(A97,RECON!C:D,2,FALSE)</f>
        <v>Dela Paz</v>
      </c>
      <c r="K97" s="1" t="str">
        <f>IFERROR(VLOOKUP(A97, Notes!D:E, 2, FALSE), "-")</f>
        <v>-</v>
      </c>
    </row>
    <row r="98" spans="1:11" ht="12" customHeight="1" x14ac:dyDescent="0.2">
      <c r="A98" s="43" t="s">
        <v>6425</v>
      </c>
      <c r="B98" s="43" t="s">
        <v>11432</v>
      </c>
      <c r="C98" s="44">
        <v>40</v>
      </c>
      <c r="D98" s="44"/>
      <c r="E98" s="44"/>
      <c r="F98" s="44"/>
      <c r="G98" s="35"/>
      <c r="H98" s="35"/>
      <c r="I98" s="5">
        <f t="shared" si="1"/>
        <v>40</v>
      </c>
      <c r="J98" s="1" t="str">
        <f>VLOOKUP(A98,RECON!C:D,2,FALSE)</f>
        <v>Leonardo</v>
      </c>
      <c r="K98" s="1" t="str">
        <f>IFERROR(VLOOKUP(A98, Notes!D:E, 2, FALSE), "-")</f>
        <v>-</v>
      </c>
    </row>
    <row r="99" spans="1:11" ht="12" customHeight="1" x14ac:dyDescent="0.2">
      <c r="A99" s="43" t="s">
        <v>2897</v>
      </c>
      <c r="B99" s="43" t="s">
        <v>12003</v>
      </c>
      <c r="C99" s="44">
        <v>32</v>
      </c>
      <c r="D99" s="44"/>
      <c r="E99" s="44"/>
      <c r="F99" s="44"/>
      <c r="G99" s="35"/>
      <c r="H99" s="35"/>
      <c r="I99" s="5">
        <f t="shared" si="1"/>
        <v>32</v>
      </c>
      <c r="J99" s="1" t="str">
        <f>VLOOKUP(A99,RECON!C:D,2,FALSE)</f>
        <v>Pedgaonkar</v>
      </c>
      <c r="K99" s="1" t="str">
        <f>IFERROR(VLOOKUP(A99, Notes!D:E, 2, FALSE), "-")</f>
        <v>-</v>
      </c>
    </row>
    <row r="100" spans="1:11" ht="12" customHeight="1" x14ac:dyDescent="0.2">
      <c r="A100" s="43" t="s">
        <v>7801</v>
      </c>
      <c r="B100" s="43" t="s">
        <v>8858</v>
      </c>
      <c r="C100" s="44">
        <v>53</v>
      </c>
      <c r="D100" s="44"/>
      <c r="E100" s="44"/>
      <c r="F100" s="44"/>
      <c r="G100" s="35"/>
      <c r="H100" s="35"/>
      <c r="I100" s="5">
        <f t="shared" si="1"/>
        <v>53</v>
      </c>
      <c r="J100" s="1" t="str">
        <f>VLOOKUP(A100,RECON!C:D,2,FALSE)</f>
        <v>Jogavajjala</v>
      </c>
      <c r="K100" s="1" t="str">
        <f>IFERROR(VLOOKUP(A100, Notes!D:E, 2, FALSE), "-")</f>
        <v>-</v>
      </c>
    </row>
    <row r="101" spans="1:11" ht="12" customHeight="1" x14ac:dyDescent="0.2">
      <c r="A101" s="43" t="s">
        <v>885</v>
      </c>
      <c r="B101" s="43" t="s">
        <v>11433</v>
      </c>
      <c r="C101" s="44">
        <v>40</v>
      </c>
      <c r="D101" s="44"/>
      <c r="E101" s="44"/>
      <c r="F101" s="44"/>
      <c r="G101" s="35"/>
      <c r="H101" s="35"/>
      <c r="I101" s="5">
        <f t="shared" si="1"/>
        <v>40</v>
      </c>
      <c r="J101" s="1" t="str">
        <f>VLOOKUP(A101,RECON!C:D,2,FALSE)</f>
        <v>Panda</v>
      </c>
      <c r="K101" s="1" t="str">
        <f>IFERROR(VLOOKUP(A101, Notes!D:E, 2, FALSE), "-")</f>
        <v>-</v>
      </c>
    </row>
    <row r="102" spans="1:11" ht="12" customHeight="1" x14ac:dyDescent="0.2">
      <c r="A102" s="43" t="s">
        <v>5257</v>
      </c>
      <c r="B102" s="43" t="s">
        <v>5299</v>
      </c>
      <c r="C102" s="44">
        <v>49</v>
      </c>
      <c r="D102" s="44"/>
      <c r="E102" s="44"/>
      <c r="F102" s="44"/>
      <c r="G102" s="35"/>
      <c r="H102" s="35"/>
      <c r="I102" s="5">
        <f t="shared" si="1"/>
        <v>49</v>
      </c>
      <c r="J102" s="1" t="str">
        <f>VLOOKUP(A102,RECON!C:D,2,FALSE)</f>
        <v>Itnal</v>
      </c>
      <c r="K102" s="1" t="str">
        <f>IFERROR(VLOOKUP(A102, Notes!D:E, 2, FALSE), "-")</f>
        <v>-</v>
      </c>
    </row>
    <row r="103" spans="1:11" ht="12" customHeight="1" x14ac:dyDescent="0.2">
      <c r="A103" s="43" t="s">
        <v>4855</v>
      </c>
      <c r="B103" s="43" t="s">
        <v>9600</v>
      </c>
      <c r="C103" s="44">
        <v>27</v>
      </c>
      <c r="D103" s="44"/>
      <c r="E103" s="44"/>
      <c r="F103" s="44"/>
      <c r="G103" s="35"/>
      <c r="H103" s="35"/>
      <c r="I103" s="5">
        <f t="shared" si="1"/>
        <v>27</v>
      </c>
      <c r="J103" s="1" t="str">
        <f>VLOOKUP(A103,RECON!C:D,2,FALSE)</f>
        <v>Konduri</v>
      </c>
      <c r="K103" s="1" t="str">
        <f>IFERROR(VLOOKUP(A103, Notes!D:E, 2, FALSE), "-")</f>
        <v>-</v>
      </c>
    </row>
    <row r="104" spans="1:11" ht="12" customHeight="1" x14ac:dyDescent="0.2">
      <c r="A104" s="43" t="s">
        <v>11998</v>
      </c>
      <c r="B104" s="43" t="s">
        <v>12004</v>
      </c>
      <c r="C104" s="44">
        <v>36</v>
      </c>
      <c r="D104" s="44"/>
      <c r="E104" s="44"/>
      <c r="F104" s="44"/>
      <c r="G104" s="35"/>
      <c r="H104" s="35"/>
      <c r="I104" s="5">
        <f t="shared" si="1"/>
        <v>36</v>
      </c>
      <c r="J104" s="1" t="str">
        <f>VLOOKUP(A104,RECON!C:D,2,FALSE)</f>
        <v>Sumeg-Ang</v>
      </c>
      <c r="K104" s="1" t="str">
        <f>IFERROR(VLOOKUP(A104, Notes!D:E, 2, FALSE), "-")</f>
        <v>-</v>
      </c>
    </row>
    <row r="105" spans="1:11" ht="12" customHeight="1" x14ac:dyDescent="0.2">
      <c r="A105" s="43" t="s">
        <v>6281</v>
      </c>
      <c r="B105" s="43" t="s">
        <v>12734</v>
      </c>
      <c r="C105" s="44">
        <v>45</v>
      </c>
      <c r="D105" s="44"/>
      <c r="E105" s="44"/>
      <c r="F105" s="44"/>
      <c r="G105" s="35"/>
      <c r="H105" s="35"/>
      <c r="I105" s="5">
        <f t="shared" si="1"/>
        <v>45</v>
      </c>
      <c r="J105" s="1" t="str">
        <f>VLOOKUP(A105,RECON!C:D,2,FALSE)</f>
        <v>Gupta</v>
      </c>
      <c r="K105" s="1" t="str">
        <f>IFERROR(VLOOKUP(A105, Notes!D:E, 2, FALSE), "-")</f>
        <v>-</v>
      </c>
    </row>
    <row r="106" spans="1:11" ht="12" customHeight="1" x14ac:dyDescent="0.2">
      <c r="A106" s="43" t="s">
        <v>11387</v>
      </c>
      <c r="B106" s="43" t="s">
        <v>11616</v>
      </c>
      <c r="C106" s="44">
        <v>40</v>
      </c>
      <c r="D106" s="44"/>
      <c r="E106" s="44"/>
      <c r="F106" s="44"/>
      <c r="G106" s="35"/>
      <c r="H106" s="35"/>
      <c r="I106" s="5">
        <f t="shared" si="1"/>
        <v>40</v>
      </c>
      <c r="J106" s="1" t="str">
        <f>VLOOKUP(A106,RECON!C:D,2,FALSE)</f>
        <v>Karia</v>
      </c>
      <c r="K106" s="1" t="str">
        <f>IFERROR(VLOOKUP(A106, Notes!D:E, 2, FALSE), "-")</f>
        <v>-</v>
      </c>
    </row>
    <row r="107" spans="1:11" ht="12" customHeight="1" x14ac:dyDescent="0.2">
      <c r="A107" s="43" t="s">
        <v>6654</v>
      </c>
      <c r="B107" s="43" t="s">
        <v>6670</v>
      </c>
      <c r="C107" s="44">
        <v>40</v>
      </c>
      <c r="D107" s="44"/>
      <c r="E107" s="44"/>
      <c r="F107" s="44"/>
      <c r="G107" s="35"/>
      <c r="H107" s="35"/>
      <c r="I107" s="5">
        <f t="shared" si="1"/>
        <v>40</v>
      </c>
      <c r="J107" s="1" t="str">
        <f>VLOOKUP(A107,RECON!C:D,2,FALSE)</f>
        <v>Kanagasabesan</v>
      </c>
      <c r="K107" s="1" t="str">
        <f>IFERROR(VLOOKUP(A107, Notes!D:E, 2, FALSE), "-")</f>
        <v>-</v>
      </c>
    </row>
    <row r="108" spans="1:11" ht="12" customHeight="1" x14ac:dyDescent="0.2">
      <c r="A108" s="43" t="s">
        <v>8684</v>
      </c>
      <c r="B108" s="43" t="s">
        <v>8713</v>
      </c>
      <c r="C108" s="44">
        <v>40</v>
      </c>
      <c r="D108" s="44"/>
      <c r="E108" s="44"/>
      <c r="F108" s="44"/>
      <c r="G108" s="35"/>
      <c r="H108" s="35"/>
      <c r="I108" s="5">
        <f t="shared" si="1"/>
        <v>40</v>
      </c>
      <c r="J108" s="1" t="str">
        <f>VLOOKUP(A108,RECON!C:D,2,FALSE)</f>
        <v>Kaushik</v>
      </c>
      <c r="K108" s="1" t="str">
        <f>IFERROR(VLOOKUP(A108, Notes!D:E, 2, FALSE), "-")</f>
        <v>-</v>
      </c>
    </row>
    <row r="109" spans="1:11" ht="12" customHeight="1" x14ac:dyDescent="0.2">
      <c r="A109" s="43" t="s">
        <v>10071</v>
      </c>
      <c r="B109" s="43" t="s">
        <v>10085</v>
      </c>
      <c r="C109" s="44">
        <v>32</v>
      </c>
      <c r="D109" s="44"/>
      <c r="E109" s="44"/>
      <c r="F109" s="44"/>
      <c r="G109" s="35"/>
      <c r="H109" s="35"/>
      <c r="I109" s="5">
        <f t="shared" si="1"/>
        <v>32</v>
      </c>
      <c r="J109" s="1" t="str">
        <f>VLOOKUP(A109,RECON!C:D,2,FALSE)</f>
        <v>Perez</v>
      </c>
      <c r="K109" s="1" t="str">
        <f>IFERROR(VLOOKUP(A109, Notes!D:E, 2, FALSE), "-")</f>
        <v>-</v>
      </c>
    </row>
    <row r="110" spans="1:11" ht="12" customHeight="1" x14ac:dyDescent="0.2">
      <c r="A110" s="43" t="s">
        <v>1438</v>
      </c>
      <c r="B110" s="43" t="s">
        <v>1453</v>
      </c>
      <c r="C110" s="44">
        <v>45</v>
      </c>
      <c r="D110" s="44"/>
      <c r="E110" s="44"/>
      <c r="F110" s="44"/>
      <c r="G110" s="35"/>
      <c r="H110" s="35"/>
      <c r="I110" s="5">
        <f t="shared" si="1"/>
        <v>45</v>
      </c>
      <c r="J110" s="1" t="str">
        <f>VLOOKUP(A110,RECON!C:D,2,FALSE)</f>
        <v>Sarmiento</v>
      </c>
      <c r="K110" s="1" t="str">
        <f>IFERROR(VLOOKUP(A110, Notes!D:E, 2, FALSE), "-")</f>
        <v>-</v>
      </c>
    </row>
    <row r="111" spans="1:11" ht="12" customHeight="1" x14ac:dyDescent="0.2">
      <c r="A111" s="43" t="s">
        <v>8736</v>
      </c>
      <c r="B111" s="43" t="s">
        <v>8859</v>
      </c>
      <c r="C111" s="44">
        <v>45</v>
      </c>
      <c r="D111" s="44"/>
      <c r="E111" s="44"/>
      <c r="F111" s="44"/>
      <c r="G111" s="35"/>
      <c r="H111" s="35"/>
      <c r="I111" s="5">
        <f t="shared" si="1"/>
        <v>45</v>
      </c>
      <c r="J111" s="1" t="str">
        <f>VLOOKUP(A111,RECON!C:D,2,FALSE)</f>
        <v>Srivastava</v>
      </c>
      <c r="K111" s="1" t="str">
        <f>IFERROR(VLOOKUP(A111, Notes!D:E, 2, FALSE), "-")</f>
        <v>-</v>
      </c>
    </row>
    <row r="112" spans="1:11" ht="12" customHeight="1" x14ac:dyDescent="0.2">
      <c r="A112" s="43" t="s">
        <v>2346</v>
      </c>
      <c r="B112" s="43" t="s">
        <v>2352</v>
      </c>
      <c r="C112" s="44">
        <v>40</v>
      </c>
      <c r="D112" s="44"/>
      <c r="E112" s="44"/>
      <c r="F112" s="44"/>
      <c r="G112" s="35"/>
      <c r="H112" s="35"/>
      <c r="I112" s="5">
        <f t="shared" si="1"/>
        <v>40</v>
      </c>
      <c r="J112" s="1" t="str">
        <f>VLOOKUP(A112,RECON!C:D,2,FALSE)</f>
        <v>Webb</v>
      </c>
      <c r="K112" s="1" t="str">
        <f>IFERROR(VLOOKUP(A112, Notes!D:E, 2, FALSE), "-")</f>
        <v>-</v>
      </c>
    </row>
    <row r="113" spans="1:11" ht="12" customHeight="1" x14ac:dyDescent="0.2">
      <c r="A113" s="43" t="s">
        <v>6837</v>
      </c>
      <c r="B113" s="43" t="s">
        <v>8256</v>
      </c>
      <c r="C113" s="44">
        <v>40</v>
      </c>
      <c r="D113" s="44"/>
      <c r="E113" s="44"/>
      <c r="F113" s="44"/>
      <c r="G113" s="35"/>
      <c r="H113" s="35"/>
      <c r="I113" s="5">
        <f t="shared" si="1"/>
        <v>40</v>
      </c>
      <c r="J113" s="1" t="str">
        <f>VLOOKUP(A113,RECON!C:D,2,FALSE)</f>
        <v>Palaganas</v>
      </c>
      <c r="K113" s="1" t="str">
        <f>IFERROR(VLOOKUP(A113, Notes!D:E, 2, FALSE), "-")</f>
        <v>-</v>
      </c>
    </row>
    <row r="114" spans="1:11" ht="12" customHeight="1" x14ac:dyDescent="0.2">
      <c r="A114" s="43" t="s">
        <v>4507</v>
      </c>
      <c r="B114" s="43" t="s">
        <v>4616</v>
      </c>
      <c r="C114" s="44">
        <v>45</v>
      </c>
      <c r="D114" s="44"/>
      <c r="E114" s="44"/>
      <c r="F114" s="44"/>
      <c r="G114" s="35"/>
      <c r="H114" s="35"/>
      <c r="I114" s="5">
        <f t="shared" si="1"/>
        <v>45</v>
      </c>
      <c r="J114" s="1" t="str">
        <f>VLOOKUP(A114,RECON!C:D,2,FALSE)</f>
        <v>Angeles</v>
      </c>
      <c r="K114" s="1" t="str">
        <f>IFERROR(VLOOKUP(A114, Notes!D:E, 2, FALSE), "-")</f>
        <v>-</v>
      </c>
    </row>
    <row r="115" spans="1:11" ht="12" customHeight="1" x14ac:dyDescent="0.25">
      <c r="A115" s="43" t="s">
        <v>8197</v>
      </c>
      <c r="B115" s="43" t="s">
        <v>8257</v>
      </c>
      <c r="C115" s="44">
        <v>57</v>
      </c>
      <c r="D115" s="44"/>
      <c r="E115"/>
      <c r="F115" s="44"/>
      <c r="G115" s="35"/>
      <c r="H115" s="35"/>
      <c r="I115" s="5">
        <f t="shared" si="1"/>
        <v>57</v>
      </c>
      <c r="J115" s="1" t="str">
        <f>VLOOKUP(A115,RECON!C:D,2,FALSE)</f>
        <v>Dimayacyac</v>
      </c>
      <c r="K115" s="1" t="str">
        <f>IFERROR(VLOOKUP(A115, Notes!D:E, 2, FALSE), "-")</f>
        <v>-</v>
      </c>
    </row>
    <row r="116" spans="1:11" ht="12" customHeight="1" x14ac:dyDescent="0.2">
      <c r="A116" s="43" t="s">
        <v>8443</v>
      </c>
      <c r="B116" s="43" t="s">
        <v>12005</v>
      </c>
      <c r="C116" s="44">
        <v>45</v>
      </c>
      <c r="D116" s="44"/>
      <c r="E116" s="44"/>
      <c r="F116" s="44"/>
      <c r="G116" s="35"/>
      <c r="H116" s="35"/>
      <c r="I116" s="5">
        <f t="shared" si="1"/>
        <v>45</v>
      </c>
      <c r="J116" s="1" t="str">
        <f>VLOOKUP(A116,RECON!C:D,2,FALSE)</f>
        <v>Gupta</v>
      </c>
      <c r="K116" s="1" t="str">
        <f>IFERROR(VLOOKUP(A116, Notes!D:E, 2, FALSE), "-")</f>
        <v>-</v>
      </c>
    </row>
    <row r="117" spans="1:11" ht="12" customHeight="1" x14ac:dyDescent="0.2">
      <c r="A117" s="43" t="s">
        <v>1954</v>
      </c>
      <c r="B117" s="43" t="s">
        <v>3430</v>
      </c>
      <c r="C117" s="44">
        <v>40</v>
      </c>
      <c r="D117" s="44"/>
      <c r="E117" s="44"/>
      <c r="F117" s="44"/>
      <c r="G117" s="35"/>
      <c r="H117" s="35"/>
      <c r="I117" s="5">
        <f t="shared" si="1"/>
        <v>40</v>
      </c>
      <c r="J117" s="1" t="str">
        <f>VLOOKUP(A117,RECON!C:D,2,FALSE)</f>
        <v>Bansal</v>
      </c>
      <c r="K117" s="1" t="str">
        <f>IFERROR(VLOOKUP(A117, Notes!D:E, 2, FALSE), "-")</f>
        <v>-</v>
      </c>
    </row>
    <row r="118" spans="1:11" ht="12" customHeight="1" x14ac:dyDescent="0.2">
      <c r="A118" s="43" t="s">
        <v>1585</v>
      </c>
      <c r="B118" s="43" t="s">
        <v>4247</v>
      </c>
      <c r="C118" s="44">
        <v>42</v>
      </c>
      <c r="D118" s="44"/>
      <c r="E118" s="44"/>
      <c r="F118" s="44"/>
      <c r="G118" s="35"/>
      <c r="H118" s="35"/>
      <c r="I118" s="5">
        <f t="shared" si="1"/>
        <v>42</v>
      </c>
      <c r="J118" s="1" t="str">
        <f>VLOOKUP(A118,RECON!C:D,2,FALSE)</f>
        <v>Goel</v>
      </c>
      <c r="K118" s="1" t="str">
        <f>IFERROR(VLOOKUP(A118, Notes!D:E, 2, FALSE), "-")</f>
        <v>-</v>
      </c>
    </row>
    <row r="119" spans="1:11" ht="12" customHeight="1" x14ac:dyDescent="0.2">
      <c r="A119" s="43" t="s">
        <v>1200</v>
      </c>
      <c r="B119" s="43" t="s">
        <v>11434</v>
      </c>
      <c r="C119" s="44">
        <v>40</v>
      </c>
      <c r="D119" s="44"/>
      <c r="E119" s="44"/>
      <c r="F119" s="44"/>
      <c r="G119" s="35"/>
      <c r="H119" s="35"/>
      <c r="I119" s="5">
        <f t="shared" si="1"/>
        <v>40</v>
      </c>
      <c r="J119" s="1" t="str">
        <f>VLOOKUP(A119,RECON!C:D,2,FALSE)</f>
        <v>Keskar</v>
      </c>
      <c r="K119" s="1" t="str">
        <f>IFERROR(VLOOKUP(A119, Notes!D:E, 2, FALSE), "-")</f>
        <v>-</v>
      </c>
    </row>
    <row r="120" spans="1:11" ht="12" customHeight="1" x14ac:dyDescent="0.25">
      <c r="A120" s="43" t="s">
        <v>889</v>
      </c>
      <c r="B120" s="43" t="s">
        <v>11435</v>
      </c>
      <c r="C120" s="44">
        <v>40</v>
      </c>
      <c r="D120" s="44"/>
      <c r="E120"/>
      <c r="F120" s="44"/>
      <c r="G120" s="35"/>
      <c r="H120" s="35"/>
      <c r="I120" s="5">
        <f t="shared" si="1"/>
        <v>40</v>
      </c>
      <c r="J120" s="1" t="str">
        <f>VLOOKUP(A120,RECON!C:D,2,FALSE)</f>
        <v>Ramachandra</v>
      </c>
      <c r="K120" s="1" t="str">
        <f>IFERROR(VLOOKUP(A120, Notes!D:E, 2, FALSE), "-")</f>
        <v>-</v>
      </c>
    </row>
    <row r="121" spans="1:11" ht="12" customHeight="1" x14ac:dyDescent="0.2">
      <c r="A121" s="43" t="s">
        <v>6749</v>
      </c>
      <c r="B121" s="43" t="s">
        <v>6793</v>
      </c>
      <c r="C121" s="44">
        <v>47</v>
      </c>
      <c r="D121" s="44"/>
      <c r="E121" s="44"/>
      <c r="F121" s="44"/>
      <c r="G121" s="35"/>
      <c r="H121" s="35"/>
      <c r="I121" s="5">
        <f t="shared" si="1"/>
        <v>47</v>
      </c>
      <c r="J121" s="1" t="str">
        <f>VLOOKUP(A121,RECON!C:D,2,FALSE)</f>
        <v>Balabhadruni</v>
      </c>
      <c r="K121" s="1" t="str">
        <f>IFERROR(VLOOKUP(A121, Notes!D:E, 2, FALSE), "-")</f>
        <v>-</v>
      </c>
    </row>
    <row r="122" spans="1:11" ht="12" customHeight="1" x14ac:dyDescent="0.2">
      <c r="A122" s="43" t="s">
        <v>8668</v>
      </c>
      <c r="B122" s="43" t="s">
        <v>8714</v>
      </c>
      <c r="C122" s="44">
        <v>40</v>
      </c>
      <c r="D122" s="44"/>
      <c r="E122" s="44"/>
      <c r="F122" s="44"/>
      <c r="G122" s="35"/>
      <c r="H122" s="35"/>
      <c r="I122" s="5">
        <f t="shared" si="1"/>
        <v>40</v>
      </c>
      <c r="J122" s="1" t="str">
        <f>VLOOKUP(A122,RECON!C:D,2,FALSE)</f>
        <v>Dawat</v>
      </c>
      <c r="K122" s="1" t="str">
        <f>IFERROR(VLOOKUP(A122, Notes!D:E, 2, FALSE), "-")</f>
        <v>-</v>
      </c>
    </row>
    <row r="123" spans="1:11" ht="12" customHeight="1" x14ac:dyDescent="0.25">
      <c r="A123" s="43" t="s">
        <v>917</v>
      </c>
      <c r="B123" s="43" t="s">
        <v>11436</v>
      </c>
      <c r="C123" s="44">
        <v>40</v>
      </c>
      <c r="D123" s="44"/>
      <c r="E123"/>
      <c r="F123" s="44"/>
      <c r="G123" s="35"/>
      <c r="H123" s="35"/>
      <c r="I123" s="5">
        <f t="shared" si="1"/>
        <v>40</v>
      </c>
      <c r="J123" s="1" t="str">
        <f>VLOOKUP(A123,RECON!C:D,2,FALSE)</f>
        <v>Bhor</v>
      </c>
      <c r="K123" s="1" t="str">
        <f>IFERROR(VLOOKUP(A123, Notes!D:E, 2, FALSE), "-")</f>
        <v>-</v>
      </c>
    </row>
    <row r="124" spans="1:11" ht="12" customHeight="1" x14ac:dyDescent="0.2">
      <c r="A124" s="43" t="s">
        <v>899</v>
      </c>
      <c r="B124" s="43" t="s">
        <v>11437</v>
      </c>
      <c r="C124" s="44">
        <v>40</v>
      </c>
      <c r="D124" s="44"/>
      <c r="E124" s="44"/>
      <c r="F124" s="44"/>
      <c r="G124" s="35"/>
      <c r="H124" s="35"/>
      <c r="I124" s="5">
        <f t="shared" si="1"/>
        <v>40</v>
      </c>
      <c r="J124" s="1" t="str">
        <f>VLOOKUP(A124,RECON!C:D,2,FALSE)</f>
        <v>Eragana</v>
      </c>
      <c r="K124" s="1" t="str">
        <f>IFERROR(VLOOKUP(A124, Notes!D:E, 2, FALSE), "-")</f>
        <v>-</v>
      </c>
    </row>
    <row r="125" spans="1:11" ht="12" customHeight="1" x14ac:dyDescent="0.2">
      <c r="A125" s="43" t="s">
        <v>9729</v>
      </c>
      <c r="B125" s="43" t="s">
        <v>9778</v>
      </c>
      <c r="C125" s="44">
        <v>40</v>
      </c>
      <c r="D125" s="44"/>
      <c r="E125" s="44"/>
      <c r="F125" s="44"/>
      <c r="G125" s="35"/>
      <c r="H125" s="35"/>
      <c r="I125" s="5">
        <f t="shared" si="1"/>
        <v>40</v>
      </c>
      <c r="J125" s="1" t="str">
        <f>VLOOKUP(A125,RECON!C:D,2,FALSE)</f>
        <v>Kumar</v>
      </c>
      <c r="K125" s="1" t="str">
        <f>IFERROR(VLOOKUP(A125, Notes!D:E, 2, FALSE), "-")</f>
        <v>-</v>
      </c>
    </row>
    <row r="126" spans="1:11" ht="12" customHeight="1" x14ac:dyDescent="0.2">
      <c r="A126" s="43" t="s">
        <v>11981</v>
      </c>
      <c r="B126" s="43" t="s">
        <v>13077</v>
      </c>
      <c r="C126" s="44">
        <v>7</v>
      </c>
      <c r="D126" s="44"/>
      <c r="E126" s="44"/>
      <c r="F126" s="44"/>
      <c r="G126" s="35"/>
      <c r="H126" s="35"/>
      <c r="I126" s="5">
        <f t="shared" si="1"/>
        <v>7</v>
      </c>
      <c r="J126" s="1" t="str">
        <f>VLOOKUP(A126,RECON!C:D,2,FALSE)</f>
        <v>Zavala</v>
      </c>
      <c r="K126" s="1" t="str">
        <f>IFERROR(VLOOKUP(A126, Notes!D:E, 2, FALSE), "-")</f>
        <v>-</v>
      </c>
    </row>
    <row r="127" spans="1:11" ht="12" customHeight="1" x14ac:dyDescent="0.2">
      <c r="A127" s="43" t="s">
        <v>12720</v>
      </c>
      <c r="B127" s="43" t="s">
        <v>12735</v>
      </c>
      <c r="C127" s="44">
        <v>40</v>
      </c>
      <c r="D127" s="44"/>
      <c r="E127" s="44"/>
      <c r="F127" s="44"/>
      <c r="G127" s="35"/>
      <c r="H127" s="35"/>
      <c r="I127" s="5">
        <f t="shared" si="1"/>
        <v>40</v>
      </c>
      <c r="J127" s="1" t="str">
        <f>VLOOKUP(A127,RECON!C:D,2,FALSE)</f>
        <v>Hand</v>
      </c>
      <c r="K127" s="1" t="str">
        <f>IFERROR(VLOOKUP(A127, Notes!D:E, 2, FALSE), "-")</f>
        <v>-</v>
      </c>
    </row>
    <row r="128" spans="1:11" ht="12" customHeight="1" x14ac:dyDescent="0.2">
      <c r="A128" s="43" t="s">
        <v>958</v>
      </c>
      <c r="B128" s="43" t="s">
        <v>12006</v>
      </c>
      <c r="C128" s="44">
        <v>42</v>
      </c>
      <c r="D128" s="44"/>
      <c r="E128" s="44"/>
      <c r="F128" s="44"/>
      <c r="G128" s="35"/>
      <c r="H128" s="35"/>
      <c r="I128" s="5">
        <f t="shared" si="1"/>
        <v>42</v>
      </c>
      <c r="J128" s="1" t="str">
        <f>VLOOKUP(A128,RECON!C:D,2,FALSE)</f>
        <v>Meyer</v>
      </c>
      <c r="K128" s="1" t="str">
        <f>IFERROR(VLOOKUP(A128, Notes!D:E, 2, FALSE), "-")</f>
        <v>-</v>
      </c>
    </row>
    <row r="129" spans="1:11" ht="12" customHeight="1" x14ac:dyDescent="0.2">
      <c r="A129" s="43" t="s">
        <v>6315</v>
      </c>
      <c r="B129" s="43" t="s">
        <v>6412</v>
      </c>
      <c r="C129" s="44">
        <v>48</v>
      </c>
      <c r="D129" s="44"/>
      <c r="E129" s="44"/>
      <c r="F129" s="44"/>
      <c r="G129" s="35"/>
      <c r="H129" s="35"/>
      <c r="I129" s="5">
        <f t="shared" si="1"/>
        <v>48</v>
      </c>
      <c r="J129" s="1" t="str">
        <f>VLOOKUP(A129,RECON!C:D,2,FALSE)</f>
        <v>Anonuevo</v>
      </c>
      <c r="K129" s="1" t="str">
        <f>IFERROR(VLOOKUP(A129, Notes!D:E, 2, FALSE), "-")</f>
        <v>-</v>
      </c>
    </row>
    <row r="130" spans="1:11" ht="12" customHeight="1" x14ac:dyDescent="0.2">
      <c r="A130" s="43" t="s">
        <v>6349</v>
      </c>
      <c r="B130" s="43" t="s">
        <v>6523</v>
      </c>
      <c r="C130" s="44">
        <v>45</v>
      </c>
      <c r="D130" s="44"/>
      <c r="E130" s="44"/>
      <c r="F130" s="44"/>
      <c r="G130" s="35"/>
      <c r="H130" s="35"/>
      <c r="I130" s="5">
        <f t="shared" ref="I130:I193" si="2">SUM(C130:H130)</f>
        <v>45</v>
      </c>
      <c r="J130" s="1" t="str">
        <f>VLOOKUP(A130,RECON!C:D,2,FALSE)</f>
        <v>Kumaresan</v>
      </c>
      <c r="K130" s="1" t="str">
        <f>IFERROR(VLOOKUP(A130, Notes!D:E, 2, FALSE), "-")</f>
        <v>-</v>
      </c>
    </row>
    <row r="131" spans="1:11" ht="12" customHeight="1" x14ac:dyDescent="0.2">
      <c r="A131" s="43" t="s">
        <v>950</v>
      </c>
      <c r="B131" s="43" t="s">
        <v>11438</v>
      </c>
      <c r="C131" s="44">
        <v>40</v>
      </c>
      <c r="D131" s="44"/>
      <c r="E131" s="44"/>
      <c r="F131" s="44"/>
      <c r="G131" s="35"/>
      <c r="H131" s="35"/>
      <c r="I131" s="5">
        <f t="shared" si="2"/>
        <v>40</v>
      </c>
      <c r="J131" s="1" t="str">
        <f>VLOOKUP(A131,RECON!C:D,2,FALSE)</f>
        <v>Callos</v>
      </c>
      <c r="K131" s="1" t="str">
        <f>IFERROR(VLOOKUP(A131, Notes!D:E, 2, FALSE), "-")</f>
        <v>-</v>
      </c>
    </row>
    <row r="132" spans="1:11" ht="12" customHeight="1" x14ac:dyDescent="0.2">
      <c r="A132" s="43" t="s">
        <v>873</v>
      </c>
      <c r="B132" s="43" t="s">
        <v>11439</v>
      </c>
      <c r="C132" s="44">
        <v>63</v>
      </c>
      <c r="D132" s="44"/>
      <c r="E132" s="44"/>
      <c r="F132" s="44"/>
      <c r="G132" s="35"/>
      <c r="H132" s="35"/>
      <c r="I132" s="5">
        <f t="shared" si="2"/>
        <v>63</v>
      </c>
      <c r="J132" s="1" t="str">
        <f>VLOOKUP(A132,RECON!C:D,2,FALSE)</f>
        <v>Lima</v>
      </c>
      <c r="K132" s="1" t="str">
        <f>IFERROR(VLOOKUP(A132, Notes!D:E, 2, FALSE), "-")</f>
        <v>-</v>
      </c>
    </row>
    <row r="133" spans="1:11" ht="12" customHeight="1" x14ac:dyDescent="0.2">
      <c r="A133" s="43" t="s">
        <v>1178</v>
      </c>
      <c r="B133" s="43" t="s">
        <v>12736</v>
      </c>
      <c r="C133" s="44">
        <v>40</v>
      </c>
      <c r="D133" s="44"/>
      <c r="E133" s="44"/>
      <c r="F133" s="44"/>
      <c r="G133" s="35"/>
      <c r="H133" s="35"/>
      <c r="I133" s="5">
        <f t="shared" si="2"/>
        <v>40</v>
      </c>
      <c r="J133" s="1" t="str">
        <f>VLOOKUP(A133,RECON!C:D,2,FALSE)</f>
        <v>Bojja</v>
      </c>
      <c r="K133" s="1" t="str">
        <f>IFERROR(VLOOKUP(A133, Notes!D:E, 2, FALSE), "-")</f>
        <v>-</v>
      </c>
    </row>
    <row r="134" spans="1:11" ht="12" customHeight="1" x14ac:dyDescent="0.2">
      <c r="A134" s="43" t="s">
        <v>11239</v>
      </c>
      <c r="B134" s="43" t="s">
        <v>11383</v>
      </c>
      <c r="C134" s="44">
        <v>45</v>
      </c>
      <c r="D134" s="44"/>
      <c r="E134" s="44"/>
      <c r="F134" s="44"/>
      <c r="G134" s="35"/>
      <c r="H134" s="35"/>
      <c r="I134" s="5">
        <f t="shared" si="2"/>
        <v>45</v>
      </c>
      <c r="J134" s="1" t="str">
        <f>VLOOKUP(A134,RECON!C:D,2,FALSE)</f>
        <v>Aguilar</v>
      </c>
      <c r="K134" s="1" t="str">
        <f>IFERROR(VLOOKUP(A134, Notes!D:E, 2, FALSE), "-")</f>
        <v>-</v>
      </c>
    </row>
    <row r="135" spans="1:11" ht="12" customHeight="1" x14ac:dyDescent="0.2">
      <c r="A135" s="43" t="s">
        <v>9665</v>
      </c>
      <c r="B135" s="43" t="s">
        <v>9905</v>
      </c>
      <c r="C135" s="44">
        <v>42</v>
      </c>
      <c r="D135" s="44"/>
      <c r="E135" s="44"/>
      <c r="F135" s="44"/>
      <c r="G135" s="35"/>
      <c r="H135" s="35"/>
      <c r="I135" s="5">
        <f t="shared" si="2"/>
        <v>42</v>
      </c>
      <c r="J135" s="1" t="str">
        <f>VLOOKUP(A135,RECON!C:D,2,FALSE)</f>
        <v>Moral</v>
      </c>
      <c r="K135" s="1" t="str">
        <f>IFERROR(VLOOKUP(A135, Notes!D:E, 2, FALSE), "-")</f>
        <v>-</v>
      </c>
    </row>
    <row r="136" spans="1:11" ht="12" customHeight="1" x14ac:dyDescent="0.2">
      <c r="A136" s="43" t="s">
        <v>2274</v>
      </c>
      <c r="B136" s="43" t="s">
        <v>2950</v>
      </c>
      <c r="C136" s="44">
        <v>45</v>
      </c>
      <c r="D136" s="44"/>
      <c r="E136" s="44"/>
      <c r="F136" s="44"/>
      <c r="G136" s="35"/>
      <c r="H136" s="35"/>
      <c r="I136" s="5">
        <f t="shared" si="2"/>
        <v>45</v>
      </c>
      <c r="J136" s="1" t="str">
        <f>VLOOKUP(A136,RECON!C:D,2,FALSE)</f>
        <v>Venzon</v>
      </c>
      <c r="K136" s="1" t="str">
        <f>IFERROR(VLOOKUP(A136, Notes!D:E, 2, FALSE), "-")</f>
        <v>-</v>
      </c>
    </row>
    <row r="137" spans="1:11" ht="12" customHeight="1" x14ac:dyDescent="0.2">
      <c r="A137" s="43" t="s">
        <v>9041</v>
      </c>
      <c r="B137" s="43" t="s">
        <v>9566</v>
      </c>
      <c r="C137" s="44">
        <v>40</v>
      </c>
      <c r="D137" s="44"/>
      <c r="E137" s="44"/>
      <c r="F137" s="44"/>
      <c r="G137" s="35"/>
      <c r="H137" s="35"/>
      <c r="I137" s="5">
        <f t="shared" si="2"/>
        <v>40</v>
      </c>
      <c r="J137" s="1" t="str">
        <f>VLOOKUP(A137,RECON!C:D,2,FALSE)</f>
        <v>Araujo</v>
      </c>
      <c r="K137" s="1" t="str">
        <f>IFERROR(VLOOKUP(A137, Notes!D:E, 2, FALSE), "-")</f>
        <v>-</v>
      </c>
    </row>
    <row r="138" spans="1:11" ht="12" customHeight="1" x14ac:dyDescent="0.2">
      <c r="A138" s="43" t="s">
        <v>6257</v>
      </c>
      <c r="B138" s="43" t="s">
        <v>8627</v>
      </c>
      <c r="C138" s="44">
        <v>45</v>
      </c>
      <c r="D138" s="44"/>
      <c r="E138" s="44"/>
      <c r="F138" s="44"/>
      <c r="G138" s="35"/>
      <c r="H138" s="35"/>
      <c r="I138" s="5">
        <f t="shared" si="2"/>
        <v>45</v>
      </c>
      <c r="J138" s="1" t="str">
        <f>VLOOKUP(A138,RECON!C:D,2,FALSE)</f>
        <v>Arnipalli</v>
      </c>
      <c r="K138" s="1" t="str">
        <f>IFERROR(VLOOKUP(A138, Notes!D:E, 2, FALSE), "-")</f>
        <v>-</v>
      </c>
    </row>
    <row r="139" spans="1:11" ht="12" customHeight="1" x14ac:dyDescent="0.2">
      <c r="A139" s="43" t="s">
        <v>8541</v>
      </c>
      <c r="B139" s="43" t="s">
        <v>8628</v>
      </c>
      <c r="C139" s="44">
        <v>40</v>
      </c>
      <c r="D139" s="44"/>
      <c r="E139" s="44"/>
      <c r="F139" s="44"/>
      <c r="G139" s="35"/>
      <c r="H139" s="35"/>
      <c r="I139" s="5">
        <f t="shared" si="2"/>
        <v>40</v>
      </c>
      <c r="J139" s="1" t="str">
        <f>VLOOKUP(A139,RECON!C:D,2,FALSE)</f>
        <v>Publico</v>
      </c>
      <c r="K139" s="1" t="str">
        <f>IFERROR(VLOOKUP(A139, Notes!D:E, 2, FALSE), "-")</f>
        <v>-</v>
      </c>
    </row>
    <row r="140" spans="1:11" ht="12" customHeight="1" x14ac:dyDescent="0.2">
      <c r="A140" s="43" t="s">
        <v>1576</v>
      </c>
      <c r="B140" s="43" t="s">
        <v>1607</v>
      </c>
      <c r="C140" s="44">
        <v>40</v>
      </c>
      <c r="D140" s="44"/>
      <c r="E140" s="44"/>
      <c r="F140" s="44"/>
      <c r="G140" s="35"/>
      <c r="H140" s="35"/>
      <c r="I140" s="5">
        <f t="shared" si="2"/>
        <v>40</v>
      </c>
      <c r="J140" s="1" t="str">
        <f>VLOOKUP(A140,RECON!C:D,2,FALSE)</f>
        <v>Kode</v>
      </c>
      <c r="K140" s="1" t="str">
        <f>IFERROR(VLOOKUP(A140, Notes!D:E, 2, FALSE), "-")</f>
        <v>-</v>
      </c>
    </row>
    <row r="141" spans="1:11" ht="12" customHeight="1" x14ac:dyDescent="0.2">
      <c r="A141" s="43" t="s">
        <v>920</v>
      </c>
      <c r="B141" s="43" t="s">
        <v>11440</v>
      </c>
      <c r="C141" s="44">
        <v>41</v>
      </c>
      <c r="D141" s="44"/>
      <c r="E141" s="44"/>
      <c r="F141" s="44"/>
      <c r="G141" s="35"/>
      <c r="H141" s="35"/>
      <c r="I141" s="5">
        <f t="shared" si="2"/>
        <v>41</v>
      </c>
      <c r="J141" s="1" t="str">
        <f>VLOOKUP(A141,RECON!C:D,2,FALSE)</f>
        <v>Kuppireddigari</v>
      </c>
      <c r="K141" s="1" t="str">
        <f>IFERROR(VLOOKUP(A141, Notes!D:E, 2, FALSE), "-")</f>
        <v>-</v>
      </c>
    </row>
    <row r="142" spans="1:11" ht="12" customHeight="1" x14ac:dyDescent="0.25">
      <c r="A142" s="43" t="s">
        <v>1633</v>
      </c>
      <c r="B142" s="43" t="s">
        <v>8629</v>
      </c>
      <c r="C142">
        <v>42</v>
      </c>
      <c r="D142" s="44"/>
      <c r="E142" s="44"/>
      <c r="F142" s="44"/>
      <c r="G142" s="35"/>
      <c r="H142" s="35"/>
      <c r="I142" s="5">
        <f t="shared" si="2"/>
        <v>42</v>
      </c>
      <c r="J142" s="1" t="str">
        <f>VLOOKUP(A142,RECON!C:D,2,FALSE)</f>
        <v>George</v>
      </c>
      <c r="K142" s="1" t="str">
        <f>IFERROR(VLOOKUP(A142, Notes!D:E, 2, FALSE), "-")</f>
        <v>-</v>
      </c>
    </row>
    <row r="143" spans="1:11" ht="12" customHeight="1" x14ac:dyDescent="0.2">
      <c r="A143" s="43" t="s">
        <v>12891</v>
      </c>
      <c r="B143" s="43" t="s">
        <v>12997</v>
      </c>
      <c r="C143" s="44">
        <v>40</v>
      </c>
      <c r="D143" s="44"/>
      <c r="E143" s="44"/>
      <c r="F143" s="44"/>
      <c r="G143" s="35"/>
      <c r="H143" s="35"/>
      <c r="I143" s="5">
        <f t="shared" si="2"/>
        <v>40</v>
      </c>
      <c r="J143" s="1" t="str">
        <f>VLOOKUP(A143,RECON!C:D,2,FALSE)</f>
        <v>Gode</v>
      </c>
      <c r="K143" s="1" t="str">
        <f>IFERROR(VLOOKUP(A143, Notes!D:E, 2, FALSE), "-")</f>
        <v>-</v>
      </c>
    </row>
    <row r="144" spans="1:11" ht="12" customHeight="1" x14ac:dyDescent="0.25">
      <c r="A144" s="43" t="s">
        <v>5158</v>
      </c>
      <c r="B144" s="43" t="s">
        <v>5245</v>
      </c>
      <c r="C144" s="44">
        <v>45</v>
      </c>
      <c r="D144" s="44"/>
      <c r="E144"/>
      <c r="F144" s="44"/>
      <c r="G144" s="35"/>
      <c r="H144" s="35"/>
      <c r="I144" s="5">
        <f t="shared" si="2"/>
        <v>45</v>
      </c>
      <c r="J144" s="1" t="str">
        <f>VLOOKUP(A144,RECON!C:D,2,FALSE)</f>
        <v>Pillas</v>
      </c>
      <c r="K144" s="1" t="str">
        <f>IFERROR(VLOOKUP(A144, Notes!D:E, 2, FALSE), "-")</f>
        <v>-</v>
      </c>
    </row>
    <row r="145" spans="1:11" ht="12" customHeight="1" x14ac:dyDescent="0.2">
      <c r="A145" s="43" t="s">
        <v>6916</v>
      </c>
      <c r="B145" s="43" t="s">
        <v>6948</v>
      </c>
      <c r="C145" s="44">
        <v>45</v>
      </c>
      <c r="D145" s="44"/>
      <c r="E145" s="44"/>
      <c r="F145" s="44"/>
      <c r="G145" s="35"/>
      <c r="H145" s="35"/>
      <c r="I145" s="5">
        <f t="shared" si="2"/>
        <v>45</v>
      </c>
      <c r="J145" s="1" t="str">
        <f>VLOOKUP(A145,RECON!C:D,2,FALSE)</f>
        <v>Capiral</v>
      </c>
      <c r="K145" s="1" t="str">
        <f>IFERROR(VLOOKUP(A145, Notes!D:E, 2, FALSE), "-")</f>
        <v>-</v>
      </c>
    </row>
    <row r="146" spans="1:11" ht="12" customHeight="1" x14ac:dyDescent="0.2">
      <c r="A146" s="43" t="s">
        <v>4027</v>
      </c>
      <c r="B146" s="43" t="s">
        <v>4059</v>
      </c>
      <c r="C146" s="44">
        <v>24</v>
      </c>
      <c r="D146" s="44"/>
      <c r="E146" s="44"/>
      <c r="F146" s="44"/>
      <c r="G146" s="35"/>
      <c r="H146" s="35"/>
      <c r="I146" s="5">
        <f t="shared" si="2"/>
        <v>24</v>
      </c>
      <c r="J146" s="1" t="str">
        <f>VLOOKUP(A146,RECON!C:D,2,FALSE)</f>
        <v>Gunukuri</v>
      </c>
      <c r="K146" s="1" t="str">
        <f>IFERROR(VLOOKUP(A146, Notes!D:E, 2, FALSE), "-")</f>
        <v>-</v>
      </c>
    </row>
    <row r="147" spans="1:11" ht="12" customHeight="1" x14ac:dyDescent="0.2">
      <c r="A147" s="43" t="s">
        <v>2051</v>
      </c>
      <c r="B147" s="43" t="s">
        <v>12063</v>
      </c>
      <c r="C147" s="44">
        <v>42</v>
      </c>
      <c r="D147" s="44"/>
      <c r="E147" s="44"/>
      <c r="F147" s="44"/>
      <c r="G147" s="35"/>
      <c r="H147" s="35"/>
      <c r="I147" s="5">
        <f t="shared" si="2"/>
        <v>42</v>
      </c>
      <c r="J147" s="1" t="str">
        <f>VLOOKUP(A147,RECON!C:D,2,FALSE)</f>
        <v>Machado</v>
      </c>
      <c r="K147" s="1" t="str">
        <f>IFERROR(VLOOKUP(A147, Notes!D:E, 2, FALSE), "-")</f>
        <v>-</v>
      </c>
    </row>
    <row r="148" spans="1:11" ht="12" customHeight="1" x14ac:dyDescent="0.2">
      <c r="A148" s="43" t="s">
        <v>895</v>
      </c>
      <c r="B148" s="43" t="s">
        <v>12007</v>
      </c>
      <c r="C148" s="44">
        <v>36</v>
      </c>
      <c r="D148" s="44"/>
      <c r="E148" s="44"/>
      <c r="F148" s="44"/>
      <c r="G148" s="35"/>
      <c r="H148" s="35"/>
      <c r="I148" s="5">
        <f t="shared" si="2"/>
        <v>36</v>
      </c>
      <c r="J148" s="1" t="str">
        <f>VLOOKUP(A148,RECON!C:D,2,FALSE)</f>
        <v>Brahma</v>
      </c>
      <c r="K148" s="1" t="str">
        <f>IFERROR(VLOOKUP(A148, Notes!D:E, 2, FALSE), "-")</f>
        <v>-</v>
      </c>
    </row>
    <row r="149" spans="1:11" ht="12" customHeight="1" x14ac:dyDescent="0.2">
      <c r="A149" s="43" t="s">
        <v>1628</v>
      </c>
      <c r="B149" s="43" t="s">
        <v>9852</v>
      </c>
      <c r="C149" s="44">
        <v>48</v>
      </c>
      <c r="D149" s="44"/>
      <c r="E149" s="44"/>
      <c r="F149" s="44"/>
      <c r="G149" s="35"/>
      <c r="H149" s="35"/>
      <c r="I149" s="5">
        <f t="shared" si="2"/>
        <v>48</v>
      </c>
      <c r="J149" s="1" t="str">
        <f>VLOOKUP(A149,RECON!C:D,2,FALSE)</f>
        <v>Crisanto</v>
      </c>
      <c r="K149" s="1" t="str">
        <f>IFERROR(VLOOKUP(A149, Notes!D:E, 2, FALSE), "-")</f>
        <v>-</v>
      </c>
    </row>
    <row r="150" spans="1:11" ht="12" customHeight="1" x14ac:dyDescent="0.2">
      <c r="A150" s="43" t="s">
        <v>10543</v>
      </c>
      <c r="B150" s="43" t="s">
        <v>11045</v>
      </c>
      <c r="C150" s="44">
        <v>48</v>
      </c>
      <c r="D150" s="44"/>
      <c r="E150" s="44"/>
      <c r="F150" s="44"/>
      <c r="G150" s="35"/>
      <c r="H150" s="35"/>
      <c r="I150" s="5">
        <f t="shared" si="2"/>
        <v>48</v>
      </c>
      <c r="J150" s="1" t="str">
        <f>VLOOKUP(A150,RECON!C:D,2,FALSE)</f>
        <v>Bassi</v>
      </c>
      <c r="K150" s="1" t="str">
        <f>IFERROR(VLOOKUP(A150, Notes!D:E, 2, FALSE), "-")</f>
        <v>-</v>
      </c>
    </row>
    <row r="151" spans="1:11" ht="12" customHeight="1" x14ac:dyDescent="0.2">
      <c r="A151" s="43" t="s">
        <v>4605</v>
      </c>
      <c r="B151" s="43" t="s">
        <v>4617</v>
      </c>
      <c r="C151" s="44">
        <v>40</v>
      </c>
      <c r="D151" s="44"/>
      <c r="E151" s="44"/>
      <c r="F151" s="44"/>
      <c r="G151" s="35"/>
      <c r="H151" s="35"/>
      <c r="I151" s="5">
        <f t="shared" si="2"/>
        <v>40</v>
      </c>
      <c r="J151" s="1" t="str">
        <f>VLOOKUP(A151,RECON!C:D,2,FALSE)</f>
        <v>Santos</v>
      </c>
      <c r="K151" s="1" t="str">
        <f>IFERROR(VLOOKUP(A151, Notes!D:E, 2, FALSE), "-")</f>
        <v>-</v>
      </c>
    </row>
    <row r="152" spans="1:11" ht="12" customHeight="1" x14ac:dyDescent="0.25">
      <c r="A152" s="43" t="s">
        <v>6923</v>
      </c>
      <c r="B152" s="43" t="s">
        <v>7699</v>
      </c>
      <c r="C152" s="44">
        <v>45</v>
      </c>
      <c r="D152" s="44"/>
      <c r="E152"/>
      <c r="F152" s="44"/>
      <c r="G152" s="35"/>
      <c r="H152" s="35"/>
      <c r="I152" s="5">
        <f t="shared" si="2"/>
        <v>45</v>
      </c>
      <c r="J152" s="1" t="str">
        <f>VLOOKUP(A152,RECON!C:D,2,FALSE)</f>
        <v>Fernandez</v>
      </c>
      <c r="K152" s="1" t="str">
        <f>IFERROR(VLOOKUP(A152, Notes!D:E, 2, FALSE), "-")</f>
        <v>-</v>
      </c>
    </row>
    <row r="153" spans="1:11" ht="12" customHeight="1" x14ac:dyDescent="0.2">
      <c r="A153" s="43" t="s">
        <v>4368</v>
      </c>
      <c r="B153" s="43" t="s">
        <v>4400</v>
      </c>
      <c r="C153" s="44">
        <v>40</v>
      </c>
      <c r="D153" s="44"/>
      <c r="E153" s="44"/>
      <c r="F153" s="44"/>
      <c r="G153" s="35"/>
      <c r="H153" s="35"/>
      <c r="I153" s="5">
        <f t="shared" si="2"/>
        <v>40</v>
      </c>
      <c r="J153" s="1" t="str">
        <f>VLOOKUP(A153,RECON!C:D,2,FALSE)</f>
        <v>Modi</v>
      </c>
      <c r="K153" s="1" t="str">
        <f>IFERROR(VLOOKUP(A153, Notes!D:E, 2, FALSE), "-")</f>
        <v>-</v>
      </c>
    </row>
    <row r="154" spans="1:11" ht="12" customHeight="1" x14ac:dyDescent="0.2">
      <c r="A154" s="43" t="s">
        <v>10208</v>
      </c>
      <c r="B154" s="43" t="s">
        <v>10228</v>
      </c>
      <c r="C154" s="44">
        <v>16</v>
      </c>
      <c r="D154" s="44"/>
      <c r="E154" s="44"/>
      <c r="F154" s="44"/>
      <c r="G154" s="35"/>
      <c r="H154" s="35"/>
      <c r="I154" s="5">
        <f t="shared" si="2"/>
        <v>16</v>
      </c>
      <c r="J154" s="1" t="str">
        <f>VLOOKUP(A154,RECON!C:D,2,FALSE)</f>
        <v>Rajan</v>
      </c>
      <c r="K154" s="1" t="str">
        <f>IFERROR(VLOOKUP(A154, Notes!D:E, 2, FALSE), "-")</f>
        <v>-</v>
      </c>
    </row>
    <row r="155" spans="1:11" ht="12" customHeight="1" x14ac:dyDescent="0.2">
      <c r="A155" s="43" t="s">
        <v>13188</v>
      </c>
      <c r="B155" s="43" t="s">
        <v>13189</v>
      </c>
      <c r="C155" s="44">
        <v>40</v>
      </c>
      <c r="D155" s="44"/>
      <c r="E155" s="44"/>
      <c r="F155" s="44"/>
      <c r="G155" s="35"/>
      <c r="H155" s="35"/>
      <c r="I155" s="5">
        <f t="shared" si="2"/>
        <v>40</v>
      </c>
      <c r="J155" s="1" t="str">
        <f>VLOOKUP(A155,RECON!C:D,2,FALSE)</f>
        <v>Badugu</v>
      </c>
      <c r="K155" s="1" t="str">
        <f>IFERROR(VLOOKUP(A155, Notes!D:E, 2, FALSE), "-")</f>
        <v>-</v>
      </c>
    </row>
    <row r="156" spans="1:11" ht="12" customHeight="1" x14ac:dyDescent="0.2">
      <c r="A156" s="43" t="s">
        <v>11842</v>
      </c>
      <c r="B156" s="43" t="s">
        <v>11940</v>
      </c>
      <c r="C156" s="44">
        <v>40</v>
      </c>
      <c r="D156" s="44"/>
      <c r="E156" s="44"/>
      <c r="F156" s="44"/>
      <c r="G156" s="35"/>
      <c r="H156" s="35"/>
      <c r="I156" s="5">
        <f t="shared" si="2"/>
        <v>40</v>
      </c>
      <c r="J156" s="1" t="str">
        <f>VLOOKUP(A156,RECON!C:D,2,FALSE)</f>
        <v>Annapureddy</v>
      </c>
      <c r="K156" s="1" t="str">
        <f>IFERROR(VLOOKUP(A156, Notes!D:E, 2, FALSE), "-")</f>
        <v>-</v>
      </c>
    </row>
    <row r="157" spans="1:11" ht="12" customHeight="1" x14ac:dyDescent="0.2">
      <c r="A157" s="43" t="s">
        <v>4761</v>
      </c>
      <c r="B157" s="43" t="s">
        <v>4838</v>
      </c>
      <c r="C157" s="44">
        <v>45</v>
      </c>
      <c r="D157" s="44"/>
      <c r="E157" s="44"/>
      <c r="F157" s="44"/>
      <c r="G157" s="35"/>
      <c r="H157" s="35"/>
      <c r="I157" s="5">
        <f t="shared" si="2"/>
        <v>45</v>
      </c>
      <c r="J157" s="1" t="str">
        <f>VLOOKUP(A157,RECON!C:D,2,FALSE)</f>
        <v>Morales</v>
      </c>
      <c r="K157" s="1" t="str">
        <f>IFERROR(VLOOKUP(A157, Notes!D:E, 2, FALSE), "-")</f>
        <v>-</v>
      </c>
    </row>
    <row r="158" spans="1:11" ht="12" customHeight="1" x14ac:dyDescent="0.2">
      <c r="A158" s="43" t="s">
        <v>4878</v>
      </c>
      <c r="B158" s="43" t="s">
        <v>10509</v>
      </c>
      <c r="C158" s="44">
        <v>40</v>
      </c>
      <c r="D158" s="44"/>
      <c r="E158" s="44"/>
      <c r="F158" s="44"/>
      <c r="G158" s="35"/>
      <c r="H158" s="35"/>
      <c r="I158" s="5">
        <f t="shared" si="2"/>
        <v>40</v>
      </c>
      <c r="J158" s="1" t="str">
        <f>VLOOKUP(A158,RECON!C:D,2,FALSE)</f>
        <v>Sarode</v>
      </c>
      <c r="K158" s="1" t="str">
        <f>IFERROR(VLOOKUP(A158, Notes!D:E, 2, FALSE), "-")</f>
        <v>-</v>
      </c>
    </row>
    <row r="159" spans="1:11" ht="12" customHeight="1" x14ac:dyDescent="0.2">
      <c r="A159" s="43" t="s">
        <v>8576</v>
      </c>
      <c r="B159" s="43" t="s">
        <v>8715</v>
      </c>
      <c r="C159" s="44">
        <v>50</v>
      </c>
      <c r="D159" s="44"/>
      <c r="E159" s="44"/>
      <c r="F159" s="44"/>
      <c r="G159" s="35"/>
      <c r="H159" s="35"/>
      <c r="I159" s="5">
        <f t="shared" si="2"/>
        <v>50</v>
      </c>
      <c r="J159" s="1" t="str">
        <f>VLOOKUP(A159,RECON!C:D,2,FALSE)</f>
        <v>Sohal</v>
      </c>
      <c r="K159" s="1" t="str">
        <f>IFERROR(VLOOKUP(A159, Notes!D:E, 2, FALSE), "-")</f>
        <v>-</v>
      </c>
    </row>
    <row r="160" spans="1:11" ht="12" customHeight="1" x14ac:dyDescent="0.2">
      <c r="A160" s="43" t="s">
        <v>6934</v>
      </c>
      <c r="B160" s="43" t="s">
        <v>9601</v>
      </c>
      <c r="C160" s="44">
        <v>40</v>
      </c>
      <c r="D160" s="44"/>
      <c r="E160" s="44"/>
      <c r="F160" s="44"/>
      <c r="G160" s="35"/>
      <c r="H160" s="35"/>
      <c r="I160" s="5">
        <f t="shared" si="2"/>
        <v>40</v>
      </c>
      <c r="J160" s="1" t="str">
        <f>VLOOKUP(A160,RECON!C:D,2,FALSE)</f>
        <v>Reyes</v>
      </c>
      <c r="K160" s="1" t="str">
        <f>IFERROR(VLOOKUP(A160, Notes!D:E, 2, FALSE), "-")</f>
        <v>-</v>
      </c>
    </row>
    <row r="161" spans="1:11" ht="12" customHeight="1" x14ac:dyDescent="0.2">
      <c r="A161" s="43" t="s">
        <v>9630</v>
      </c>
      <c r="B161" s="43" t="s">
        <v>9661</v>
      </c>
      <c r="C161" s="44">
        <v>43</v>
      </c>
      <c r="D161" s="44"/>
      <c r="E161" s="44"/>
      <c r="F161" s="44"/>
      <c r="G161" s="35"/>
      <c r="H161" s="35"/>
      <c r="I161" s="5">
        <f t="shared" si="2"/>
        <v>43</v>
      </c>
      <c r="J161" s="1" t="str">
        <f>VLOOKUP(A161,RECON!C:D,2,FALSE)</f>
        <v>Campbell</v>
      </c>
      <c r="K161" s="1" t="str">
        <f>IFERROR(VLOOKUP(A161, Notes!D:E, 2, FALSE), "-")</f>
        <v>-</v>
      </c>
    </row>
    <row r="162" spans="1:11" ht="12" customHeight="1" x14ac:dyDescent="0.2">
      <c r="A162" s="43" t="s">
        <v>4175</v>
      </c>
      <c r="B162" s="43" t="s">
        <v>4204</v>
      </c>
      <c r="C162" s="44">
        <v>40</v>
      </c>
      <c r="D162" s="44"/>
      <c r="E162" s="44"/>
      <c r="F162" s="44"/>
      <c r="G162" s="35"/>
      <c r="H162" s="35"/>
      <c r="I162" s="5">
        <f t="shared" si="2"/>
        <v>40</v>
      </c>
      <c r="J162" s="1" t="str">
        <f>VLOOKUP(A162,RECON!C:D,2,FALSE)</f>
        <v>Anumagandla</v>
      </c>
      <c r="K162" s="1" t="str">
        <f>IFERROR(VLOOKUP(A162, Notes!D:E, 2, FALSE), "-")</f>
        <v>-</v>
      </c>
    </row>
    <row r="163" spans="1:11" ht="12" customHeight="1" x14ac:dyDescent="0.2">
      <c r="A163" s="43" t="s">
        <v>905</v>
      </c>
      <c r="B163" s="43" t="s">
        <v>12737</v>
      </c>
      <c r="C163" s="44">
        <v>40</v>
      </c>
      <c r="D163" s="44"/>
      <c r="E163" s="44"/>
      <c r="F163" s="44"/>
      <c r="G163" s="35"/>
      <c r="H163" s="35"/>
      <c r="I163" s="5">
        <f t="shared" si="2"/>
        <v>40</v>
      </c>
      <c r="J163" s="1" t="str">
        <f>VLOOKUP(A163,RECON!C:D,2,FALSE)</f>
        <v>Sinha</v>
      </c>
      <c r="K163" s="1" t="str">
        <f>IFERROR(VLOOKUP(A163, Notes!D:E, 2, FALSE), "-")</f>
        <v>-</v>
      </c>
    </row>
    <row r="164" spans="1:11" ht="12" customHeight="1" x14ac:dyDescent="0.2">
      <c r="A164" s="43" t="s">
        <v>5001</v>
      </c>
      <c r="B164" s="43" t="s">
        <v>8438</v>
      </c>
      <c r="C164" s="44">
        <v>40</v>
      </c>
      <c r="D164" s="44"/>
      <c r="E164" s="44"/>
      <c r="F164" s="44"/>
      <c r="G164" s="35"/>
      <c r="H164" s="35"/>
      <c r="I164" s="5">
        <f t="shared" si="2"/>
        <v>40</v>
      </c>
      <c r="J164" s="1" t="str">
        <f>VLOOKUP(A164,RECON!C:D,2,FALSE)</f>
        <v>Brennan</v>
      </c>
      <c r="K164" s="1" t="str">
        <f>IFERROR(VLOOKUP(A164, Notes!D:E, 2, FALSE), "-")</f>
        <v>-</v>
      </c>
    </row>
    <row r="165" spans="1:11" ht="12" customHeight="1" x14ac:dyDescent="0.25">
      <c r="A165" s="43" t="s">
        <v>12637</v>
      </c>
      <c r="B165" s="43" t="s">
        <v>12652</v>
      </c>
      <c r="C165">
        <v>40</v>
      </c>
      <c r="D165" s="44"/>
      <c r="E165" s="44"/>
      <c r="F165" s="44"/>
      <c r="G165" s="35"/>
      <c r="H165" s="35"/>
      <c r="I165" s="5">
        <f t="shared" si="2"/>
        <v>40</v>
      </c>
      <c r="J165" s="1" t="str">
        <f>VLOOKUP(A165,RECON!C:D,2,FALSE)</f>
        <v>Achanta</v>
      </c>
      <c r="K165" s="1" t="str">
        <f>IFERROR(VLOOKUP(A165, Notes!D:E, 2, FALSE), "-")</f>
        <v>-</v>
      </c>
    </row>
    <row r="166" spans="1:11" ht="12" customHeight="1" x14ac:dyDescent="0.2">
      <c r="A166" s="43" t="s">
        <v>8377</v>
      </c>
      <c r="B166" s="43" t="s">
        <v>8407</v>
      </c>
      <c r="C166" s="44">
        <v>18</v>
      </c>
      <c r="D166" s="44"/>
      <c r="E166" s="44"/>
      <c r="F166" s="44"/>
      <c r="G166" s="35"/>
      <c r="H166" s="35"/>
      <c r="I166" s="5">
        <f t="shared" si="2"/>
        <v>18</v>
      </c>
      <c r="J166" s="1" t="str">
        <f>VLOOKUP(A166,RECON!C:D,2,FALSE)</f>
        <v>Kapoor</v>
      </c>
      <c r="K166" s="1" t="str">
        <f>IFERROR(VLOOKUP(A166, Notes!D:E, 2, FALSE), "-")</f>
        <v>-</v>
      </c>
    </row>
    <row r="167" spans="1:11" ht="12" customHeight="1" x14ac:dyDescent="0.2">
      <c r="A167" s="43" t="s">
        <v>13190</v>
      </c>
      <c r="B167" s="43" t="s">
        <v>13191</v>
      </c>
      <c r="C167" s="44">
        <v>40</v>
      </c>
      <c r="D167" s="44"/>
      <c r="E167" s="44"/>
      <c r="F167" s="44"/>
      <c r="G167" s="35"/>
      <c r="H167" s="35"/>
      <c r="I167" s="5">
        <f t="shared" si="2"/>
        <v>40</v>
      </c>
      <c r="J167" s="1" t="str">
        <f>VLOOKUP(A167,RECON!C:D,2,FALSE)</f>
        <v>Ganti</v>
      </c>
      <c r="K167" s="1" t="str">
        <f>IFERROR(VLOOKUP(A167, Notes!D:E, 2, FALSE), "-")</f>
        <v>-</v>
      </c>
    </row>
    <row r="168" spans="1:11" ht="12" customHeight="1" x14ac:dyDescent="0.2">
      <c r="A168" s="43" t="s">
        <v>1711</v>
      </c>
      <c r="B168" s="43" t="s">
        <v>8860</v>
      </c>
      <c r="C168" s="44">
        <v>40</v>
      </c>
      <c r="D168" s="44"/>
      <c r="E168" s="44"/>
      <c r="F168" s="44"/>
      <c r="G168" s="35"/>
      <c r="H168" s="35"/>
      <c r="I168" s="5">
        <f t="shared" si="2"/>
        <v>40</v>
      </c>
      <c r="J168" s="1" t="str">
        <f>VLOOKUP(A168,RECON!C:D,2,FALSE)</f>
        <v>Tan</v>
      </c>
      <c r="K168" s="1" t="str">
        <f>IFERROR(VLOOKUP(A168, Notes!D:E, 2, FALSE), "-")</f>
        <v>-</v>
      </c>
    </row>
    <row r="169" spans="1:11" ht="12" customHeight="1" x14ac:dyDescent="0.2">
      <c r="A169" s="43" t="s">
        <v>6763</v>
      </c>
      <c r="B169" s="43" t="s">
        <v>10137</v>
      </c>
      <c r="C169" s="44">
        <v>45</v>
      </c>
      <c r="D169" s="44"/>
      <c r="E169" s="44"/>
      <c r="F169" s="44"/>
      <c r="G169" s="35"/>
      <c r="H169" s="35"/>
      <c r="I169" s="5">
        <f t="shared" si="2"/>
        <v>45</v>
      </c>
      <c r="J169" s="1" t="str">
        <f>VLOOKUP(A169,RECON!C:D,2,FALSE)</f>
        <v>Sharma</v>
      </c>
      <c r="K169" s="1" t="str">
        <f>IFERROR(VLOOKUP(A169, Notes!D:E, 2, FALSE), "-")</f>
        <v>-</v>
      </c>
    </row>
    <row r="170" spans="1:11" ht="12" customHeight="1" x14ac:dyDescent="0.2">
      <c r="A170" s="43" t="s">
        <v>1292</v>
      </c>
      <c r="B170" s="43" t="s">
        <v>1304</v>
      </c>
      <c r="C170" s="44">
        <v>44</v>
      </c>
      <c r="D170" s="44"/>
      <c r="E170" s="44"/>
      <c r="F170" s="44"/>
      <c r="G170" s="35"/>
      <c r="H170" s="35"/>
      <c r="I170" s="5">
        <f t="shared" si="2"/>
        <v>44</v>
      </c>
      <c r="J170" s="1" t="str">
        <f>VLOOKUP(A170,RECON!C:D,2,FALSE)</f>
        <v>Palempalli</v>
      </c>
      <c r="K170" s="1" t="str">
        <f>IFERROR(VLOOKUP(A170, Notes!D:E, 2, FALSE), "-")</f>
        <v>-</v>
      </c>
    </row>
    <row r="171" spans="1:11" ht="12" customHeight="1" x14ac:dyDescent="0.2">
      <c r="A171" s="43" t="s">
        <v>934</v>
      </c>
      <c r="B171" s="43" t="s">
        <v>11441</v>
      </c>
      <c r="C171" s="44">
        <v>40</v>
      </c>
      <c r="D171" s="44"/>
      <c r="E171" s="44"/>
      <c r="F171" s="44"/>
      <c r="G171" s="35"/>
      <c r="H171" s="35"/>
      <c r="I171" s="5">
        <f t="shared" si="2"/>
        <v>40</v>
      </c>
      <c r="J171" s="1" t="str">
        <f>VLOOKUP(A171,RECON!C:D,2,FALSE)</f>
        <v>Jayarama</v>
      </c>
      <c r="K171" s="1" t="str">
        <f>IFERROR(VLOOKUP(A171, Notes!D:E, 2, FALSE), "-")</f>
        <v>-</v>
      </c>
    </row>
    <row r="172" spans="1:11" ht="12" customHeight="1" x14ac:dyDescent="0.2">
      <c r="A172" s="43" t="s">
        <v>5044</v>
      </c>
      <c r="B172" s="43" t="s">
        <v>5423</v>
      </c>
      <c r="C172" s="44">
        <v>40</v>
      </c>
      <c r="D172" s="44"/>
      <c r="E172" s="44"/>
      <c r="F172" s="44"/>
      <c r="G172" s="35"/>
      <c r="H172" s="35"/>
      <c r="I172" s="5">
        <f t="shared" si="2"/>
        <v>40</v>
      </c>
      <c r="J172" s="1" t="str">
        <f>VLOOKUP(A172,RECON!C:D,2,FALSE)</f>
        <v>Garcia</v>
      </c>
      <c r="K172" s="1" t="str">
        <f>IFERROR(VLOOKUP(A172, Notes!D:E, 2, FALSE), "-")</f>
        <v>-</v>
      </c>
    </row>
    <row r="173" spans="1:11" ht="12" customHeight="1" x14ac:dyDescent="0.2">
      <c r="A173" s="43" t="s">
        <v>927</v>
      </c>
      <c r="B173" s="43" t="s">
        <v>11442</v>
      </c>
      <c r="C173" s="44">
        <v>40</v>
      </c>
      <c r="D173" s="44"/>
      <c r="E173" s="44"/>
      <c r="F173" s="44"/>
      <c r="G173" s="35"/>
      <c r="H173" s="35"/>
      <c r="I173" s="5">
        <f t="shared" si="2"/>
        <v>40</v>
      </c>
      <c r="J173" s="1" t="str">
        <f>VLOOKUP(A173,RECON!C:D,2,FALSE)</f>
        <v>Ramaraj</v>
      </c>
      <c r="K173" s="1" t="str">
        <f>IFERROR(VLOOKUP(A173, Notes!D:E, 2, FALSE), "-")</f>
        <v>-</v>
      </c>
    </row>
    <row r="174" spans="1:11" ht="12" customHeight="1" x14ac:dyDescent="0.2">
      <c r="A174" s="43" t="s">
        <v>3530</v>
      </c>
      <c r="B174" s="43" t="s">
        <v>3610</v>
      </c>
      <c r="C174" s="44">
        <v>45</v>
      </c>
      <c r="D174" s="44"/>
      <c r="E174" s="44"/>
      <c r="F174" s="44"/>
      <c r="G174" s="35"/>
      <c r="H174" s="35"/>
      <c r="I174" s="5">
        <f t="shared" si="2"/>
        <v>45</v>
      </c>
      <c r="J174" s="1" t="str">
        <f>VLOOKUP(A174,RECON!C:D,2,FALSE)</f>
        <v>CH</v>
      </c>
      <c r="K174" s="1" t="str">
        <f>IFERROR(VLOOKUP(A174, Notes!D:E, 2, FALSE), "-")</f>
        <v>-</v>
      </c>
    </row>
    <row r="175" spans="1:11" ht="12" customHeight="1" x14ac:dyDescent="0.2">
      <c r="A175" s="43" t="s">
        <v>4255</v>
      </c>
      <c r="B175" s="43" t="s">
        <v>4266</v>
      </c>
      <c r="C175" s="44">
        <v>32</v>
      </c>
      <c r="D175" s="44"/>
      <c r="E175" s="44"/>
      <c r="F175" s="44"/>
      <c r="G175" s="35"/>
      <c r="H175" s="35"/>
      <c r="I175" s="5">
        <f t="shared" si="2"/>
        <v>32</v>
      </c>
      <c r="J175" s="1" t="str">
        <f>VLOOKUP(A175,RECON!C:D,2,FALSE)</f>
        <v>Kannan</v>
      </c>
      <c r="K175" s="1" t="str">
        <f>IFERROR(VLOOKUP(A175, Notes!D:E, 2, FALSE), "-")</f>
        <v>-</v>
      </c>
    </row>
    <row r="176" spans="1:11" ht="12" customHeight="1" x14ac:dyDescent="0.2">
      <c r="A176" s="43" t="s">
        <v>2028</v>
      </c>
      <c r="B176" s="43" t="s">
        <v>2057</v>
      </c>
      <c r="C176" s="44">
        <v>46</v>
      </c>
      <c r="D176" s="44"/>
      <c r="E176" s="44"/>
      <c r="F176" s="44"/>
      <c r="G176" s="35"/>
      <c r="H176" s="35"/>
      <c r="I176" s="5">
        <f t="shared" si="2"/>
        <v>46</v>
      </c>
      <c r="J176" s="1" t="str">
        <f>VLOOKUP(A176,RECON!C:D,2,FALSE)</f>
        <v>Karak</v>
      </c>
      <c r="K176" s="1" t="str">
        <f>IFERROR(VLOOKUP(A176, Notes!D:E, 2, FALSE), "-")</f>
        <v>-</v>
      </c>
    </row>
    <row r="177" spans="1:11" ht="12" customHeight="1" x14ac:dyDescent="0.2">
      <c r="A177" s="43" t="s">
        <v>10116</v>
      </c>
      <c r="B177" s="43" t="s">
        <v>10176</v>
      </c>
      <c r="C177" s="44">
        <v>40</v>
      </c>
      <c r="D177" s="44"/>
      <c r="E177" s="44"/>
      <c r="F177" s="44"/>
      <c r="G177" s="35"/>
      <c r="H177" s="35"/>
      <c r="I177" s="5">
        <f t="shared" si="2"/>
        <v>40</v>
      </c>
      <c r="J177" s="1" t="str">
        <f>VLOOKUP(A177,RECON!C:D,2,FALSE)</f>
        <v>Vitta</v>
      </c>
      <c r="K177" s="1" t="str">
        <f>IFERROR(VLOOKUP(A177, Notes!D:E, 2, FALSE), "-")</f>
        <v>-</v>
      </c>
    </row>
    <row r="178" spans="1:11" ht="12" customHeight="1" x14ac:dyDescent="0.2">
      <c r="A178" s="43" t="s">
        <v>1102</v>
      </c>
      <c r="B178" s="43" t="s">
        <v>11443</v>
      </c>
      <c r="C178" s="44">
        <v>45</v>
      </c>
      <c r="D178" s="44"/>
      <c r="E178" s="44"/>
      <c r="F178" s="44"/>
      <c r="G178" s="35"/>
      <c r="H178" s="35"/>
      <c r="I178" s="5">
        <f t="shared" si="2"/>
        <v>45</v>
      </c>
      <c r="J178" s="1" t="str">
        <f>VLOOKUP(A178,RECON!C:D,2,FALSE)</f>
        <v>Amor</v>
      </c>
      <c r="K178" s="1" t="str">
        <f>IFERROR(VLOOKUP(A178, Notes!D:E, 2, FALSE), "-")</f>
        <v>-</v>
      </c>
    </row>
    <row r="179" spans="1:11" ht="12" customHeight="1" x14ac:dyDescent="0.2">
      <c r="A179" s="43" t="s">
        <v>886</v>
      </c>
      <c r="B179" s="43" t="s">
        <v>11444</v>
      </c>
      <c r="C179" s="44">
        <v>16</v>
      </c>
      <c r="D179" s="44"/>
      <c r="E179" s="44"/>
      <c r="F179" s="44"/>
      <c r="G179" s="35"/>
      <c r="H179" s="35"/>
      <c r="I179" s="5">
        <f t="shared" si="2"/>
        <v>16</v>
      </c>
      <c r="J179" s="1" t="str">
        <f>VLOOKUP(A179,RECON!C:D,2,FALSE)</f>
        <v>Tharakeswaran</v>
      </c>
      <c r="K179" s="1" t="str">
        <f>IFERROR(VLOOKUP(A179, Notes!D:E, 2, FALSE), "-")</f>
        <v>-</v>
      </c>
    </row>
    <row r="180" spans="1:11" ht="12" customHeight="1" x14ac:dyDescent="0.2">
      <c r="A180" s="43" t="s">
        <v>6244</v>
      </c>
      <c r="B180" s="43" t="s">
        <v>12808</v>
      </c>
      <c r="C180" s="44">
        <v>41</v>
      </c>
      <c r="D180" s="44"/>
      <c r="E180" s="44"/>
      <c r="F180" s="44"/>
      <c r="G180" s="35"/>
      <c r="H180" s="35"/>
      <c r="I180" s="5">
        <f t="shared" si="2"/>
        <v>41</v>
      </c>
      <c r="J180" s="1" t="str">
        <f>VLOOKUP(A180,RECON!C:D,2,FALSE)</f>
        <v>Pereira</v>
      </c>
      <c r="K180" s="1" t="str">
        <f>IFERROR(VLOOKUP(A180, Notes!D:E, 2, FALSE), "-")</f>
        <v>-</v>
      </c>
    </row>
    <row r="181" spans="1:11" ht="12" customHeight="1" x14ac:dyDescent="0.2">
      <c r="A181" s="43" t="s">
        <v>10458</v>
      </c>
      <c r="B181" s="43" t="s">
        <v>10479</v>
      </c>
      <c r="C181" s="44">
        <v>40</v>
      </c>
      <c r="D181" s="44"/>
      <c r="E181" s="44"/>
      <c r="F181" s="44"/>
      <c r="G181" s="35"/>
      <c r="H181" s="35"/>
      <c r="I181" s="5">
        <f t="shared" si="2"/>
        <v>40</v>
      </c>
      <c r="J181" s="1" t="str">
        <f>VLOOKUP(A181,RECON!C:D,2,FALSE)</f>
        <v>Pervela</v>
      </c>
      <c r="K181" s="1" t="str">
        <f>IFERROR(VLOOKUP(A181, Notes!D:E, 2, FALSE), "-")</f>
        <v>-</v>
      </c>
    </row>
    <row r="182" spans="1:11" ht="12" customHeight="1" x14ac:dyDescent="0.25">
      <c r="A182" s="43" t="s">
        <v>6888</v>
      </c>
      <c r="B182" s="43" t="s">
        <v>6880</v>
      </c>
      <c r="C182" s="44">
        <v>40</v>
      </c>
      <c r="D182"/>
      <c r="E182" s="44"/>
      <c r="F182" s="44"/>
      <c r="G182" s="35"/>
      <c r="H182" s="35"/>
      <c r="I182" s="5">
        <f t="shared" si="2"/>
        <v>40</v>
      </c>
      <c r="J182" s="1" t="str">
        <f>VLOOKUP(A182,RECON!C:D,2,FALSE)</f>
        <v>Valeros</v>
      </c>
      <c r="K182" s="1" t="str">
        <f>IFERROR(VLOOKUP(A182, Notes!D:E, 2, FALSE), "-")</f>
        <v>-</v>
      </c>
    </row>
    <row r="183" spans="1:11" ht="12" customHeight="1" x14ac:dyDescent="0.2">
      <c r="A183" s="43" t="s">
        <v>2007</v>
      </c>
      <c r="B183" s="43" t="s">
        <v>12998</v>
      </c>
      <c r="C183" s="44">
        <v>49</v>
      </c>
      <c r="D183" s="44"/>
      <c r="E183" s="44"/>
      <c r="F183" s="44"/>
      <c r="G183" s="35"/>
      <c r="H183" s="35"/>
      <c r="I183" s="5">
        <f t="shared" si="2"/>
        <v>49</v>
      </c>
      <c r="J183" s="1" t="str">
        <f>VLOOKUP(A183,RECON!C:D,2,FALSE)</f>
        <v>Mizael</v>
      </c>
      <c r="K183" s="1" t="str">
        <f>IFERROR(VLOOKUP(A183, Notes!D:E, 2, FALSE), "-")</f>
        <v>-</v>
      </c>
    </row>
    <row r="184" spans="1:11" ht="12" customHeight="1" x14ac:dyDescent="0.2">
      <c r="A184" s="43" t="s">
        <v>9916</v>
      </c>
      <c r="B184" s="43" t="s">
        <v>12809</v>
      </c>
      <c r="C184" s="44">
        <v>45</v>
      </c>
      <c r="D184" s="44"/>
      <c r="E184" s="44"/>
      <c r="F184" s="44"/>
      <c r="G184" s="35"/>
      <c r="H184" s="35"/>
      <c r="I184" s="5">
        <f t="shared" si="2"/>
        <v>45</v>
      </c>
      <c r="J184" s="1" t="str">
        <f>VLOOKUP(A184,RECON!C:D,2,FALSE)</f>
        <v>Ali</v>
      </c>
      <c r="K184" s="1" t="str">
        <f>IFERROR(VLOOKUP(A184, Notes!D:E, 2, FALSE), "-")</f>
        <v>-</v>
      </c>
    </row>
    <row r="185" spans="1:11" ht="12" customHeight="1" x14ac:dyDescent="0.2">
      <c r="A185" s="43" t="s">
        <v>3580</v>
      </c>
      <c r="B185" s="43" t="s">
        <v>9996</v>
      </c>
      <c r="C185" s="44">
        <v>45</v>
      </c>
      <c r="D185" s="44"/>
      <c r="E185" s="44"/>
      <c r="F185" s="44"/>
      <c r="G185" s="35"/>
      <c r="H185" s="35"/>
      <c r="I185" s="5">
        <f t="shared" si="2"/>
        <v>45</v>
      </c>
      <c r="J185" s="1" t="str">
        <f>VLOOKUP(A185,RECON!C:D,2,FALSE)</f>
        <v>Jose</v>
      </c>
      <c r="K185" s="1" t="str">
        <f>IFERROR(VLOOKUP(A185, Notes!D:E, 2, FALSE), "-")</f>
        <v>-</v>
      </c>
    </row>
    <row r="186" spans="1:11" ht="12" customHeight="1" x14ac:dyDescent="0.2">
      <c r="A186" s="43" t="s">
        <v>2323</v>
      </c>
      <c r="B186" s="43" t="s">
        <v>6738</v>
      </c>
      <c r="C186" s="44">
        <v>40</v>
      </c>
      <c r="D186" s="44"/>
      <c r="E186" s="44"/>
      <c r="F186" s="44"/>
      <c r="G186" s="35"/>
      <c r="H186" s="35"/>
      <c r="I186" s="5">
        <f t="shared" si="2"/>
        <v>40</v>
      </c>
      <c r="J186" s="1" t="str">
        <f>VLOOKUP(A186,RECON!C:D,2,FALSE)</f>
        <v>Soria</v>
      </c>
      <c r="K186" s="1" t="str">
        <f>IFERROR(VLOOKUP(A186, Notes!D:E, 2, FALSE), "-")</f>
        <v>-</v>
      </c>
    </row>
    <row r="187" spans="1:11" ht="12" customHeight="1" x14ac:dyDescent="0.2">
      <c r="A187" s="43" t="s">
        <v>12594</v>
      </c>
      <c r="B187" s="43" t="s">
        <v>12595</v>
      </c>
      <c r="C187" s="44">
        <v>40</v>
      </c>
      <c r="D187" s="44"/>
      <c r="E187" s="44"/>
      <c r="F187" s="44"/>
      <c r="G187" s="35"/>
      <c r="H187" s="35"/>
      <c r="I187" s="5">
        <f t="shared" si="2"/>
        <v>40</v>
      </c>
      <c r="J187" s="1" t="str">
        <f>VLOOKUP(A187,RECON!C:D,2,FALSE)</f>
        <v>Gollapalle</v>
      </c>
      <c r="K187" s="1" t="str">
        <f>IFERROR(VLOOKUP(A187, Notes!D:E, 2, FALSE), "-")</f>
        <v>-</v>
      </c>
    </row>
    <row r="188" spans="1:11" ht="12" customHeight="1" x14ac:dyDescent="0.2">
      <c r="A188" s="43" t="s">
        <v>2362</v>
      </c>
      <c r="B188" s="43" t="s">
        <v>2366</v>
      </c>
      <c r="C188" s="44">
        <v>54</v>
      </c>
      <c r="D188" s="44"/>
      <c r="E188" s="44"/>
      <c r="F188" s="44"/>
      <c r="G188" s="35"/>
      <c r="H188" s="35"/>
      <c r="I188" s="5">
        <f t="shared" si="2"/>
        <v>54</v>
      </c>
      <c r="J188" s="1" t="str">
        <f>VLOOKUP(A188,RECON!C:D,2,FALSE)</f>
        <v>Parsewar</v>
      </c>
      <c r="K188" s="1" t="str">
        <f>IFERROR(VLOOKUP(A188, Notes!D:E, 2, FALSE), "-")</f>
        <v>-</v>
      </c>
    </row>
    <row r="189" spans="1:11" ht="12" customHeight="1" x14ac:dyDescent="0.2">
      <c r="A189" s="43" t="s">
        <v>1675</v>
      </c>
      <c r="B189" s="43" t="s">
        <v>7870</v>
      </c>
      <c r="C189" s="44">
        <v>47</v>
      </c>
      <c r="D189" s="44"/>
      <c r="E189" s="44"/>
      <c r="F189" s="44"/>
      <c r="G189" s="35"/>
      <c r="H189" s="35"/>
      <c r="I189" s="5">
        <f t="shared" si="2"/>
        <v>47</v>
      </c>
      <c r="J189" s="1" t="str">
        <f>VLOOKUP(A189,RECON!C:D,2,FALSE)</f>
        <v>Deapera</v>
      </c>
      <c r="K189" s="1" t="str">
        <f>IFERROR(VLOOKUP(A189, Notes!D:E, 2, FALSE), "-")</f>
        <v>-</v>
      </c>
    </row>
    <row r="190" spans="1:11" ht="12" customHeight="1" x14ac:dyDescent="0.2">
      <c r="A190" s="43" t="s">
        <v>8110</v>
      </c>
      <c r="B190" s="43" t="s">
        <v>10315</v>
      </c>
      <c r="C190" s="44">
        <v>40</v>
      </c>
      <c r="D190" s="44"/>
      <c r="E190" s="44"/>
      <c r="F190" s="44"/>
      <c r="G190" s="35"/>
      <c r="H190" s="35"/>
      <c r="I190" s="5">
        <f t="shared" si="2"/>
        <v>40</v>
      </c>
      <c r="J190" s="1" t="str">
        <f>VLOOKUP(A190,RECON!C:D,2,FALSE)</f>
        <v>Lodhi</v>
      </c>
      <c r="K190" s="1" t="str">
        <f>IFERROR(VLOOKUP(A190, Notes!D:E, 2, FALSE), "-")</f>
        <v>-</v>
      </c>
    </row>
    <row r="191" spans="1:11" ht="12" customHeight="1" x14ac:dyDescent="0.2">
      <c r="A191" s="43" t="s">
        <v>8520</v>
      </c>
      <c r="B191" s="43" t="s">
        <v>10138</v>
      </c>
      <c r="C191" s="44">
        <v>48</v>
      </c>
      <c r="D191" s="44"/>
      <c r="E191" s="44"/>
      <c r="F191" s="44"/>
      <c r="G191" s="35"/>
      <c r="H191" s="35"/>
      <c r="I191" s="5">
        <f t="shared" si="2"/>
        <v>48</v>
      </c>
      <c r="J191" s="1" t="str">
        <f>VLOOKUP(A191,RECON!C:D,2,FALSE)</f>
        <v>Tachuri</v>
      </c>
      <c r="K191" s="1" t="str">
        <f>IFERROR(VLOOKUP(A191, Notes!D:E, 2, FALSE), "-")</f>
        <v>-</v>
      </c>
    </row>
    <row r="192" spans="1:11" ht="12" customHeight="1" x14ac:dyDescent="0.2">
      <c r="A192" s="43" t="s">
        <v>4134</v>
      </c>
      <c r="B192" s="43" t="s">
        <v>10316</v>
      </c>
      <c r="C192" s="44">
        <v>32</v>
      </c>
      <c r="D192" s="44"/>
      <c r="E192" s="44"/>
      <c r="F192" s="44"/>
      <c r="G192" s="35"/>
      <c r="H192" s="35"/>
      <c r="I192" s="5">
        <f t="shared" si="2"/>
        <v>32</v>
      </c>
      <c r="J192" s="1" t="str">
        <f>VLOOKUP(A192,RECON!C:D,2,FALSE)</f>
        <v>Mallapre</v>
      </c>
      <c r="K192" s="1" t="str">
        <f>IFERROR(VLOOKUP(A192, Notes!D:E, 2, FALSE), "-")</f>
        <v>-</v>
      </c>
    </row>
    <row r="193" spans="1:11" ht="12" customHeight="1" x14ac:dyDescent="0.25">
      <c r="A193" s="43" t="s">
        <v>4180</v>
      </c>
      <c r="B193" s="43" t="s">
        <v>4205</v>
      </c>
      <c r="C193">
        <v>32</v>
      </c>
      <c r="D193" s="44"/>
      <c r="E193"/>
      <c r="F193" s="44"/>
      <c r="G193" s="35"/>
      <c r="H193" s="35"/>
      <c r="I193" s="5">
        <f t="shared" si="2"/>
        <v>32</v>
      </c>
      <c r="J193" s="1" t="str">
        <f>VLOOKUP(A193,RECON!C:D,2,FALSE)</f>
        <v>Goudappagari</v>
      </c>
      <c r="K193" s="1" t="str">
        <f>IFERROR(VLOOKUP(A193, Notes!D:E, 2, FALSE), "-")</f>
        <v>-</v>
      </c>
    </row>
    <row r="194" spans="1:11" ht="12" customHeight="1" x14ac:dyDescent="0.2">
      <c r="A194" s="43" t="s">
        <v>4926</v>
      </c>
      <c r="B194" s="43" t="s">
        <v>5489</v>
      </c>
      <c r="C194" s="44">
        <v>40</v>
      </c>
      <c r="D194" s="44"/>
      <c r="E194" s="44"/>
      <c r="F194" s="44"/>
      <c r="G194" s="35"/>
      <c r="H194" s="35"/>
      <c r="I194" s="5">
        <f t="shared" ref="I194:I252" si="3">SUM(C194:H194)</f>
        <v>40</v>
      </c>
      <c r="J194" s="1" t="str">
        <f>VLOOKUP(A194,RECON!C:D,2,FALSE)</f>
        <v>Fernandez</v>
      </c>
      <c r="K194" s="1" t="str">
        <f>IFERROR(VLOOKUP(A194, Notes!D:E, 2, FALSE), "-")</f>
        <v>-</v>
      </c>
    </row>
    <row r="195" spans="1:11" ht="12" customHeight="1" x14ac:dyDescent="0.2">
      <c r="A195" s="43" t="s">
        <v>4896</v>
      </c>
      <c r="B195" s="43" t="s">
        <v>4919</v>
      </c>
      <c r="C195" s="44">
        <v>45</v>
      </c>
      <c r="D195" s="44"/>
      <c r="E195" s="44"/>
      <c r="F195" s="44"/>
      <c r="G195" s="35"/>
      <c r="H195" s="35"/>
      <c r="I195" s="5">
        <f t="shared" si="3"/>
        <v>45</v>
      </c>
      <c r="J195" s="1" t="str">
        <f>VLOOKUP(A195,RECON!C:D,2,FALSE)</f>
        <v>Nanda</v>
      </c>
      <c r="K195" s="1" t="str">
        <f>IFERROR(VLOOKUP(A195, Notes!D:E, 2, FALSE), "-")</f>
        <v>-</v>
      </c>
    </row>
    <row r="196" spans="1:11" ht="12" customHeight="1" x14ac:dyDescent="0.2">
      <c r="A196" s="43" t="s">
        <v>1318</v>
      </c>
      <c r="B196" s="43" t="s">
        <v>2861</v>
      </c>
      <c r="C196" s="44">
        <v>44</v>
      </c>
      <c r="D196" s="44"/>
      <c r="E196" s="44"/>
      <c r="F196" s="44"/>
      <c r="G196" s="35"/>
      <c r="H196" s="35"/>
      <c r="I196" s="5">
        <f t="shared" si="3"/>
        <v>44</v>
      </c>
      <c r="J196" s="1" t="str">
        <f>VLOOKUP(A196,RECON!C:D,2,FALSE)</f>
        <v>Kumar</v>
      </c>
      <c r="K196" s="1" t="str">
        <f>IFERROR(VLOOKUP(A196, Notes!D:E, 2, FALSE), "-")</f>
        <v>-</v>
      </c>
    </row>
    <row r="197" spans="1:11" ht="12" customHeight="1" x14ac:dyDescent="0.2">
      <c r="A197" s="43" t="s">
        <v>4750</v>
      </c>
      <c r="B197" s="43" t="s">
        <v>4839</v>
      </c>
      <c r="C197" s="44">
        <v>45</v>
      </c>
      <c r="D197" s="44"/>
      <c r="E197" s="44"/>
      <c r="F197" s="44"/>
      <c r="G197" s="35"/>
      <c r="H197" s="35"/>
      <c r="I197" s="5">
        <f t="shared" si="3"/>
        <v>45</v>
      </c>
      <c r="J197" s="1" t="str">
        <f>VLOOKUP(A197,RECON!C:D,2,FALSE)</f>
        <v>Mati-Ong</v>
      </c>
      <c r="K197" s="1" t="str">
        <f>IFERROR(VLOOKUP(A197, Notes!D:E, 2, FALSE), "-")</f>
        <v>-</v>
      </c>
    </row>
    <row r="198" spans="1:11" ht="12" customHeight="1" x14ac:dyDescent="0.2">
      <c r="A198" s="43" t="s">
        <v>10955</v>
      </c>
      <c r="B198" s="43" t="s">
        <v>11008</v>
      </c>
      <c r="C198" s="44">
        <v>45</v>
      </c>
      <c r="D198" s="44"/>
      <c r="E198" s="44"/>
      <c r="F198" s="44"/>
      <c r="G198" s="35"/>
      <c r="H198" s="35"/>
      <c r="I198" s="5">
        <f t="shared" si="3"/>
        <v>45</v>
      </c>
      <c r="J198" s="1" t="str">
        <f>VLOOKUP(A198,RECON!C:D,2,FALSE)</f>
        <v>Carmona</v>
      </c>
      <c r="K198" s="1" t="str">
        <f>IFERROR(VLOOKUP(A198, Notes!D:E, 2, FALSE), "-")</f>
        <v>-</v>
      </c>
    </row>
    <row r="199" spans="1:11" ht="12" customHeight="1" x14ac:dyDescent="0.2">
      <c r="A199" s="43" t="s">
        <v>4354</v>
      </c>
      <c r="B199" s="43" t="s">
        <v>4401</v>
      </c>
      <c r="C199" s="44">
        <v>40</v>
      </c>
      <c r="D199" s="44"/>
      <c r="E199" s="44"/>
      <c r="F199" s="44"/>
      <c r="G199" s="35"/>
      <c r="H199" s="35"/>
      <c r="I199" s="5">
        <f t="shared" si="3"/>
        <v>40</v>
      </c>
      <c r="J199" s="1" t="str">
        <f>VLOOKUP(A199,RECON!C:D,2,FALSE)</f>
        <v>Racca</v>
      </c>
      <c r="K199" s="1" t="str">
        <f>IFERROR(VLOOKUP(A199, Notes!D:E, 2, FALSE), "-")</f>
        <v>-</v>
      </c>
    </row>
    <row r="200" spans="1:11" ht="12" customHeight="1" x14ac:dyDescent="0.2">
      <c r="A200" s="43" t="s">
        <v>6381</v>
      </c>
      <c r="B200" s="43" t="s">
        <v>8861</v>
      </c>
      <c r="C200" s="44">
        <v>45</v>
      </c>
      <c r="D200" s="44"/>
      <c r="E200" s="44"/>
      <c r="F200" s="44"/>
      <c r="G200" s="35"/>
      <c r="H200" s="35"/>
      <c r="I200" s="5">
        <f t="shared" si="3"/>
        <v>45</v>
      </c>
      <c r="J200" s="1" t="str">
        <f>VLOOKUP(A200,RECON!C:D,2,FALSE)</f>
        <v>Thota</v>
      </c>
      <c r="K200" s="1" t="str">
        <f>IFERROR(VLOOKUP(A200, Notes!D:E, 2, FALSE), "-")</f>
        <v>-</v>
      </c>
    </row>
    <row r="201" spans="1:11" ht="12" customHeight="1" x14ac:dyDescent="0.2">
      <c r="A201" s="43" t="s">
        <v>3586</v>
      </c>
      <c r="B201" s="43" t="s">
        <v>3663</v>
      </c>
      <c r="C201" s="44">
        <v>57</v>
      </c>
      <c r="D201" s="44"/>
      <c r="E201" s="44"/>
      <c r="F201" s="44"/>
      <c r="G201" s="35"/>
      <c r="H201" s="35"/>
      <c r="I201" s="5">
        <f t="shared" si="3"/>
        <v>57</v>
      </c>
      <c r="J201" s="1" t="str">
        <f>VLOOKUP(A201,RECON!C:D,2,FALSE)</f>
        <v>Manjunath</v>
      </c>
      <c r="K201" s="1" t="str">
        <f>IFERROR(VLOOKUP(A201, Notes!D:E, 2, FALSE), "-")</f>
        <v>-</v>
      </c>
    </row>
    <row r="202" spans="1:11" ht="12" customHeight="1" x14ac:dyDescent="0.2">
      <c r="A202" s="43" t="s">
        <v>11330</v>
      </c>
      <c r="B202" s="43" t="s">
        <v>11417</v>
      </c>
      <c r="C202" s="44">
        <v>42</v>
      </c>
      <c r="D202" s="44"/>
      <c r="E202" s="44"/>
      <c r="F202" s="44"/>
      <c r="G202" s="35"/>
      <c r="H202" s="35"/>
      <c r="I202" s="5">
        <f t="shared" si="3"/>
        <v>42</v>
      </c>
      <c r="J202" s="1" t="str">
        <f>VLOOKUP(A202,RECON!C:D,2,FALSE)</f>
        <v>Gopi</v>
      </c>
      <c r="K202" s="1" t="str">
        <f>IFERROR(VLOOKUP(A202, Notes!D:E, 2, FALSE), "-")</f>
        <v>-</v>
      </c>
    </row>
    <row r="203" spans="1:11" ht="12" customHeight="1" x14ac:dyDescent="0.2">
      <c r="A203" s="43" t="s">
        <v>10628</v>
      </c>
      <c r="B203" s="43" t="s">
        <v>10720</v>
      </c>
      <c r="C203" s="44">
        <v>45</v>
      </c>
      <c r="D203" s="44"/>
      <c r="E203" s="44"/>
      <c r="F203" s="44"/>
      <c r="G203" s="35"/>
      <c r="H203" s="35"/>
      <c r="I203" s="5">
        <f t="shared" si="3"/>
        <v>45</v>
      </c>
      <c r="J203" s="1" t="str">
        <f>VLOOKUP(A203,RECON!C:D,2,FALSE)</f>
        <v>Macaranas</v>
      </c>
      <c r="K203" s="1" t="str">
        <f>IFERROR(VLOOKUP(A203, Notes!D:E, 2, FALSE), "-")</f>
        <v>-</v>
      </c>
    </row>
    <row r="204" spans="1:11" ht="12" customHeight="1" x14ac:dyDescent="0.2">
      <c r="A204" s="43" t="s">
        <v>8743</v>
      </c>
      <c r="B204" s="43" t="s">
        <v>8776</v>
      </c>
      <c r="C204" s="44">
        <v>42</v>
      </c>
      <c r="D204" s="44"/>
      <c r="E204" s="44"/>
      <c r="F204" s="44"/>
      <c r="G204" s="35"/>
      <c r="H204" s="35"/>
      <c r="I204" s="5">
        <f t="shared" si="3"/>
        <v>42</v>
      </c>
      <c r="J204" s="1" t="str">
        <f>VLOOKUP(A204,RECON!C:D,2,FALSE)</f>
        <v>Cruz</v>
      </c>
      <c r="K204" s="1" t="str">
        <f>IFERROR(VLOOKUP(A204, Notes!D:E, 2, FALSE), "-")</f>
        <v>-</v>
      </c>
    </row>
    <row r="205" spans="1:11" ht="12" customHeight="1" x14ac:dyDescent="0.2">
      <c r="A205" s="43" t="s">
        <v>4656</v>
      </c>
      <c r="B205" s="43" t="s">
        <v>4870</v>
      </c>
      <c r="C205" s="44">
        <v>32</v>
      </c>
      <c r="D205" s="44"/>
      <c r="E205" s="44"/>
      <c r="F205" s="44"/>
      <c r="G205" s="35"/>
      <c r="H205" s="35"/>
      <c r="I205" s="5">
        <f t="shared" si="3"/>
        <v>32</v>
      </c>
      <c r="J205" s="1" t="str">
        <f>VLOOKUP(A205,RECON!C:D,2,FALSE)</f>
        <v>Hebhraiah</v>
      </c>
      <c r="K205" s="1" t="str">
        <f>IFERROR(VLOOKUP(A205, Notes!D:E, 2, FALSE), "-")</f>
        <v>-</v>
      </c>
    </row>
    <row r="206" spans="1:11" ht="12" customHeight="1" x14ac:dyDescent="0.2">
      <c r="A206" s="43" t="s">
        <v>8879</v>
      </c>
      <c r="B206" s="43" t="s">
        <v>10721</v>
      </c>
      <c r="C206" s="44">
        <v>40</v>
      </c>
      <c r="D206" s="44"/>
      <c r="E206" s="44"/>
      <c r="F206" s="44"/>
      <c r="G206" s="35"/>
      <c r="H206" s="35"/>
      <c r="I206" s="5">
        <f t="shared" si="3"/>
        <v>40</v>
      </c>
      <c r="J206" s="1" t="str">
        <f>VLOOKUP(A206,RECON!C:D,2,FALSE)</f>
        <v>Surendra</v>
      </c>
      <c r="K206" s="1" t="str">
        <f>IFERROR(VLOOKUP(A206, Notes!D:E, 2, FALSE), "-")</f>
        <v>-</v>
      </c>
    </row>
    <row r="207" spans="1:11" ht="12" customHeight="1" x14ac:dyDescent="0.25">
      <c r="A207" s="43" t="s">
        <v>2069</v>
      </c>
      <c r="B207" s="43" t="s">
        <v>2096</v>
      </c>
      <c r="C207" s="44">
        <v>50</v>
      </c>
      <c r="D207"/>
      <c r="E207" s="44"/>
      <c r="F207" s="44"/>
      <c r="G207" s="35"/>
      <c r="H207" s="35"/>
      <c r="I207" s="5">
        <f t="shared" si="3"/>
        <v>50</v>
      </c>
      <c r="J207" s="1" t="str">
        <f>VLOOKUP(A207,RECON!C:D,2,FALSE)</f>
        <v>Bejawada</v>
      </c>
      <c r="K207" s="1" t="str">
        <f>IFERROR(VLOOKUP(A207, Notes!D:E, 2, FALSE), "-")</f>
        <v>-</v>
      </c>
    </row>
    <row r="208" spans="1:11" ht="12" customHeight="1" x14ac:dyDescent="0.2">
      <c r="A208" s="43" t="s">
        <v>11245</v>
      </c>
      <c r="B208" s="43" t="s">
        <v>11325</v>
      </c>
      <c r="C208" s="44">
        <v>40</v>
      </c>
      <c r="D208" s="44"/>
      <c r="E208" s="44"/>
      <c r="F208" s="44"/>
      <c r="G208" s="35"/>
      <c r="H208" s="35"/>
      <c r="I208" s="5">
        <f t="shared" si="3"/>
        <v>40</v>
      </c>
      <c r="J208" s="1" t="str">
        <f>VLOOKUP(A208,RECON!C:D,2,FALSE)</f>
        <v>Almeida</v>
      </c>
      <c r="K208" s="1" t="str">
        <f>IFERROR(VLOOKUP(A208, Notes!D:E, 2, FALSE), "-")</f>
        <v>-</v>
      </c>
    </row>
    <row r="209" spans="1:11" ht="12" customHeight="1" x14ac:dyDescent="0.2">
      <c r="A209" s="43" t="s">
        <v>10838</v>
      </c>
      <c r="B209" s="43" t="s">
        <v>10918</v>
      </c>
      <c r="C209" s="44">
        <v>40</v>
      </c>
      <c r="D209" s="44"/>
      <c r="E209" s="44"/>
      <c r="F209" s="44"/>
      <c r="G209" s="35"/>
      <c r="H209" s="35"/>
      <c r="I209" s="5">
        <f t="shared" si="3"/>
        <v>40</v>
      </c>
      <c r="J209" s="1" t="str">
        <f>VLOOKUP(A209,RECON!C:D,2,FALSE)</f>
        <v>Capaciete</v>
      </c>
      <c r="K209" s="1" t="str">
        <f>IFERROR(VLOOKUP(A209, Notes!D:E, 2, FALSE), "-")</f>
        <v>-</v>
      </c>
    </row>
    <row r="210" spans="1:11" ht="12" customHeight="1" x14ac:dyDescent="0.2">
      <c r="A210" s="43" t="s">
        <v>3760</v>
      </c>
      <c r="B210" s="43" t="s">
        <v>9997</v>
      </c>
      <c r="C210" s="44">
        <v>32</v>
      </c>
      <c r="D210" s="44"/>
      <c r="E210" s="44"/>
      <c r="F210" s="44"/>
      <c r="G210" s="35"/>
      <c r="H210" s="35"/>
      <c r="I210" s="5">
        <f t="shared" si="3"/>
        <v>32</v>
      </c>
      <c r="J210" s="1" t="str">
        <f>VLOOKUP(A210,RECON!C:D,2,FALSE)</f>
        <v>Bheemireddy</v>
      </c>
      <c r="K210" s="1" t="str">
        <f>IFERROR(VLOOKUP(A210, Notes!D:E, 2, FALSE), "-")</f>
        <v>-</v>
      </c>
    </row>
    <row r="211" spans="1:11" ht="12" customHeight="1" x14ac:dyDescent="0.2">
      <c r="A211" s="43" t="s">
        <v>806</v>
      </c>
      <c r="B211" s="43" t="s">
        <v>11445</v>
      </c>
      <c r="C211" s="44">
        <v>40</v>
      </c>
      <c r="D211" s="44"/>
      <c r="E211" s="44"/>
      <c r="F211" s="44"/>
      <c r="G211" s="35"/>
      <c r="H211" s="35"/>
      <c r="I211" s="5">
        <f t="shared" si="3"/>
        <v>40</v>
      </c>
      <c r="J211" s="1" t="str">
        <f>VLOOKUP(A211,RECON!C:D,2,FALSE)</f>
        <v>Cordry</v>
      </c>
      <c r="K211" s="1" t="str">
        <f>IFERROR(VLOOKUP(A211, Notes!D:E, 2, FALSE), "-")</f>
        <v>-</v>
      </c>
    </row>
    <row r="212" spans="1:11" ht="12" customHeight="1" x14ac:dyDescent="0.2">
      <c r="A212" s="43" t="s">
        <v>3752</v>
      </c>
      <c r="B212" s="43" t="s">
        <v>6681</v>
      </c>
      <c r="C212" s="44">
        <v>45</v>
      </c>
      <c r="D212" s="44"/>
      <c r="E212" s="44"/>
      <c r="F212" s="44"/>
      <c r="G212" s="35"/>
      <c r="H212" s="35"/>
      <c r="I212" s="5">
        <f t="shared" si="3"/>
        <v>45</v>
      </c>
      <c r="J212" s="1" t="str">
        <f>VLOOKUP(A212,RECON!C:D,2,FALSE)</f>
        <v>Dash</v>
      </c>
      <c r="K212" s="1" t="str">
        <f>IFERROR(VLOOKUP(A212, Notes!D:E, 2, FALSE), "-")</f>
        <v>-</v>
      </c>
    </row>
    <row r="213" spans="1:11" ht="12" customHeight="1" x14ac:dyDescent="0.2">
      <c r="A213" s="43" t="s">
        <v>3288</v>
      </c>
      <c r="B213" s="43" t="s">
        <v>3431</v>
      </c>
      <c r="C213" s="44">
        <v>44</v>
      </c>
      <c r="D213" s="44"/>
      <c r="E213" s="44"/>
      <c r="F213" s="44"/>
      <c r="G213" s="35"/>
      <c r="H213" s="35"/>
      <c r="I213" s="5">
        <f t="shared" si="3"/>
        <v>44</v>
      </c>
      <c r="J213" s="1" t="str">
        <f>VLOOKUP(A213,RECON!C:D,2,FALSE)</f>
        <v>Policarpio</v>
      </c>
      <c r="K213" s="1" t="str">
        <f>IFERROR(VLOOKUP(A213, Notes!D:E, 2, FALSE), "-")</f>
        <v>-</v>
      </c>
    </row>
    <row r="214" spans="1:11" ht="12" customHeight="1" x14ac:dyDescent="0.2">
      <c r="A214" s="43" t="s">
        <v>1539</v>
      </c>
      <c r="B214" s="43" t="s">
        <v>1557</v>
      </c>
      <c r="C214" s="44">
        <v>45</v>
      </c>
      <c r="D214" s="44"/>
      <c r="E214" s="44"/>
      <c r="F214" s="44"/>
      <c r="G214" s="35"/>
      <c r="H214" s="35"/>
      <c r="I214" s="5">
        <f t="shared" si="3"/>
        <v>45</v>
      </c>
      <c r="J214" s="1" t="str">
        <f>VLOOKUP(A214,RECON!C:D,2,FALSE)</f>
        <v>Vargas</v>
      </c>
      <c r="K214" s="1" t="str">
        <f>IFERROR(VLOOKUP(A214, Notes!D:E, 2, FALSE), "-")</f>
        <v>-</v>
      </c>
    </row>
    <row r="215" spans="1:11" ht="12" customHeight="1" x14ac:dyDescent="0.2">
      <c r="A215" s="43" t="s">
        <v>12543</v>
      </c>
      <c r="B215" s="43" t="s">
        <v>12563</v>
      </c>
      <c r="C215" s="44">
        <v>45</v>
      </c>
      <c r="D215" s="44"/>
      <c r="E215" s="44"/>
      <c r="F215" s="44"/>
      <c r="G215" s="35"/>
      <c r="H215" s="35"/>
      <c r="I215" s="5">
        <f t="shared" si="3"/>
        <v>45</v>
      </c>
      <c r="J215" s="1" t="str">
        <f>VLOOKUP(A215,RECON!C:D,2,FALSE)</f>
        <v>Alamil</v>
      </c>
      <c r="K215" s="1" t="str">
        <f>IFERROR(VLOOKUP(A215, Notes!D:E, 2, FALSE), "-")</f>
        <v>-</v>
      </c>
    </row>
    <row r="216" spans="1:11" ht="12" customHeight="1" x14ac:dyDescent="0.2">
      <c r="A216" s="43" t="s">
        <v>1118</v>
      </c>
      <c r="B216" s="43" t="s">
        <v>11446</v>
      </c>
      <c r="C216" s="44">
        <v>46</v>
      </c>
      <c r="D216" s="44"/>
      <c r="E216" s="44"/>
      <c r="F216" s="44"/>
      <c r="G216" s="35"/>
      <c r="H216" s="35"/>
      <c r="I216" s="5">
        <f t="shared" si="3"/>
        <v>46</v>
      </c>
      <c r="J216" s="1" t="str">
        <f>VLOOKUP(A216,RECON!C:D,2,FALSE)</f>
        <v>Estinopo</v>
      </c>
      <c r="K216" s="1" t="str">
        <f>IFERROR(VLOOKUP(A216, Notes!D:E, 2, FALSE), "-")</f>
        <v>-</v>
      </c>
    </row>
    <row r="217" spans="1:11" ht="12" customHeight="1" x14ac:dyDescent="0.2">
      <c r="A217" s="43" t="s">
        <v>4386</v>
      </c>
      <c r="B217" s="43" t="s">
        <v>4410</v>
      </c>
      <c r="C217" s="44">
        <v>45</v>
      </c>
      <c r="D217" s="44"/>
      <c r="E217" s="44"/>
      <c r="F217" s="44"/>
      <c r="G217" s="35"/>
      <c r="H217" s="35"/>
      <c r="I217" s="5">
        <f t="shared" si="3"/>
        <v>45</v>
      </c>
      <c r="J217" s="1" t="str">
        <f>VLOOKUP(A217,RECON!C:D,2,FALSE)</f>
        <v>Limfueco</v>
      </c>
      <c r="K217" s="1" t="str">
        <f>IFERROR(VLOOKUP(A217, Notes!D:E, 2, FALSE), "-")</f>
        <v>-</v>
      </c>
    </row>
    <row r="218" spans="1:11" ht="12" customHeight="1" x14ac:dyDescent="0.2">
      <c r="A218" s="43" t="s">
        <v>953</v>
      </c>
      <c r="B218" s="43" t="s">
        <v>11447</v>
      </c>
      <c r="C218" s="44">
        <v>32</v>
      </c>
      <c r="D218" s="44"/>
      <c r="E218" s="44"/>
      <c r="F218" s="44"/>
      <c r="G218" s="35"/>
      <c r="H218" s="35"/>
      <c r="I218" s="5">
        <f t="shared" si="3"/>
        <v>32</v>
      </c>
      <c r="J218" s="1" t="str">
        <f>VLOOKUP(A218,RECON!C:D,2,FALSE)</f>
        <v>Mutuc</v>
      </c>
      <c r="K218" s="1" t="str">
        <f>IFERROR(VLOOKUP(A218, Notes!D:E, 2, FALSE), "-")</f>
        <v>-</v>
      </c>
    </row>
    <row r="219" spans="1:11" ht="12" customHeight="1" x14ac:dyDescent="0.2">
      <c r="A219" s="43" t="s">
        <v>6236</v>
      </c>
      <c r="B219" s="43" t="s">
        <v>9602</v>
      </c>
      <c r="C219" s="44">
        <v>40</v>
      </c>
      <c r="D219" s="44"/>
      <c r="E219" s="44"/>
      <c r="F219" s="44"/>
      <c r="G219" s="35"/>
      <c r="H219" s="35"/>
      <c r="I219" s="5">
        <f t="shared" si="3"/>
        <v>40</v>
      </c>
      <c r="J219" s="1" t="str">
        <f>VLOOKUP(A219,RECON!C:D,2,FALSE)</f>
        <v>Rome</v>
      </c>
      <c r="K219" s="1" t="str">
        <f>IFERROR(VLOOKUP(A219, Notes!D:E, 2, FALSE), "-")</f>
        <v>-</v>
      </c>
    </row>
    <row r="220" spans="1:11" ht="12" customHeight="1" x14ac:dyDescent="0.2">
      <c r="A220" s="43" t="s">
        <v>5209</v>
      </c>
      <c r="B220" s="43" t="s">
        <v>10919</v>
      </c>
      <c r="C220" s="44">
        <v>40</v>
      </c>
      <c r="D220" s="44"/>
      <c r="E220" s="44"/>
      <c r="F220" s="44"/>
      <c r="G220" s="35"/>
      <c r="H220" s="35"/>
      <c r="I220" s="5">
        <f t="shared" si="3"/>
        <v>40</v>
      </c>
      <c r="J220" s="1" t="str">
        <f>VLOOKUP(A220,RECON!C:D,2,FALSE)</f>
        <v>Shiota</v>
      </c>
      <c r="K220" s="1" t="str">
        <f>IFERROR(VLOOKUP(A220, Notes!D:E, 2, FALSE), "-")</f>
        <v>-</v>
      </c>
    </row>
    <row r="221" spans="1:11" ht="12" customHeight="1" x14ac:dyDescent="0.2">
      <c r="A221" s="43" t="s">
        <v>5153</v>
      </c>
      <c r="B221" s="43" t="s">
        <v>5248</v>
      </c>
      <c r="C221" s="44">
        <v>53</v>
      </c>
      <c r="D221" s="44"/>
      <c r="E221" s="44"/>
      <c r="F221" s="44"/>
      <c r="G221" s="35"/>
      <c r="H221" s="35"/>
      <c r="I221" s="5">
        <f t="shared" si="3"/>
        <v>53</v>
      </c>
      <c r="J221" s="1" t="str">
        <f>VLOOKUP(A221,RECON!C:D,2,FALSE)</f>
        <v>Paradero</v>
      </c>
      <c r="K221" s="1" t="str">
        <f>IFERROR(VLOOKUP(A221, Notes!D:E, 2, FALSE), "-")</f>
        <v>-</v>
      </c>
    </row>
    <row r="222" spans="1:11" ht="12" customHeight="1" x14ac:dyDescent="0.2">
      <c r="A222" s="43" t="s">
        <v>959</v>
      </c>
      <c r="B222" s="43" t="s">
        <v>11448</v>
      </c>
      <c r="C222" s="44">
        <v>40</v>
      </c>
      <c r="D222" s="44"/>
      <c r="E222" s="44"/>
      <c r="F222" s="44"/>
      <c r="G222" s="35"/>
      <c r="H222" s="35"/>
      <c r="I222" s="5">
        <f t="shared" si="3"/>
        <v>40</v>
      </c>
      <c r="J222" s="1" t="str">
        <f>VLOOKUP(A222,RECON!C:D,2,FALSE)</f>
        <v>Meneses</v>
      </c>
      <c r="K222" s="1" t="str">
        <f>IFERROR(VLOOKUP(A222, Notes!D:E, 2, FALSE), "-")</f>
        <v>-</v>
      </c>
    </row>
    <row r="223" spans="1:11" ht="12" customHeight="1" x14ac:dyDescent="0.2">
      <c r="A223" s="43" t="s">
        <v>6583</v>
      </c>
      <c r="B223" s="43" t="s">
        <v>11046</v>
      </c>
      <c r="C223" s="44">
        <v>40</v>
      </c>
      <c r="D223" s="44"/>
      <c r="E223" s="44"/>
      <c r="F223" s="44"/>
      <c r="G223" s="35"/>
      <c r="H223" s="35"/>
      <c r="I223" s="5">
        <f t="shared" si="3"/>
        <v>40</v>
      </c>
      <c r="J223" s="1" t="str">
        <f>VLOOKUP(A223,RECON!C:D,2,FALSE)</f>
        <v>Ravilla</v>
      </c>
      <c r="K223" s="1" t="str">
        <f>IFERROR(VLOOKUP(A223, Notes!D:E, 2, FALSE), "-")</f>
        <v>-</v>
      </c>
    </row>
    <row r="224" spans="1:11" ht="12" customHeight="1" x14ac:dyDescent="0.2">
      <c r="A224" s="43" t="s">
        <v>6535</v>
      </c>
      <c r="B224" s="43" t="s">
        <v>12653</v>
      </c>
      <c r="C224" s="44">
        <v>52</v>
      </c>
      <c r="D224" s="44"/>
      <c r="E224" s="44"/>
      <c r="F224" s="44"/>
      <c r="G224" s="35"/>
      <c r="H224" s="35"/>
      <c r="I224" s="5">
        <f t="shared" si="3"/>
        <v>52</v>
      </c>
      <c r="J224" s="1" t="str">
        <f>VLOOKUP(A224,RECON!C:D,2,FALSE)</f>
        <v>Kaiber</v>
      </c>
      <c r="K224" s="1" t="str">
        <f>IFERROR(VLOOKUP(A224, Notes!D:E, 2, FALSE), "-")</f>
        <v>-</v>
      </c>
    </row>
    <row r="225" spans="1:11" ht="12" customHeight="1" x14ac:dyDescent="0.2">
      <c r="A225" s="43" t="s">
        <v>870</v>
      </c>
      <c r="B225" s="43" t="s">
        <v>11449</v>
      </c>
      <c r="C225" s="44">
        <v>41</v>
      </c>
      <c r="D225" s="44"/>
      <c r="E225" s="44"/>
      <c r="F225" s="44"/>
      <c r="G225" s="35"/>
      <c r="H225" s="35"/>
      <c r="I225" s="5">
        <f t="shared" si="3"/>
        <v>41</v>
      </c>
      <c r="J225" s="1" t="str">
        <f>VLOOKUP(A225,RECON!C:D,2,FALSE)</f>
        <v>Gomes</v>
      </c>
      <c r="K225" s="1" t="str">
        <f>IFERROR(VLOOKUP(A225, Notes!D:E, 2, FALSE), "-")</f>
        <v>-</v>
      </c>
    </row>
    <row r="226" spans="1:11" ht="12" customHeight="1" x14ac:dyDescent="0.2">
      <c r="A226" s="43" t="s">
        <v>10606</v>
      </c>
      <c r="B226" s="43" t="s">
        <v>10669</v>
      </c>
      <c r="C226" s="44">
        <v>40</v>
      </c>
      <c r="D226" s="44"/>
      <c r="E226" s="44"/>
      <c r="F226" s="44"/>
      <c r="G226" s="35"/>
      <c r="H226" s="35"/>
      <c r="I226" s="5">
        <f t="shared" si="3"/>
        <v>40</v>
      </c>
      <c r="J226" s="1" t="str">
        <f>VLOOKUP(A226,RECON!C:D,2,FALSE)</f>
        <v>Arruda</v>
      </c>
      <c r="K226" s="1" t="str">
        <f>IFERROR(VLOOKUP(A226, Notes!D:E, 2, FALSE), "-")</f>
        <v>-</v>
      </c>
    </row>
    <row r="227" spans="1:11" ht="12" customHeight="1" x14ac:dyDescent="0.2">
      <c r="A227" s="43" t="s">
        <v>850</v>
      </c>
      <c r="B227" s="43" t="s">
        <v>11450</v>
      </c>
      <c r="C227" s="44">
        <v>52</v>
      </c>
      <c r="D227" s="44"/>
      <c r="E227" s="44"/>
      <c r="F227" s="44"/>
      <c r="G227" s="35"/>
      <c r="H227" s="35"/>
      <c r="I227" s="5">
        <f t="shared" si="3"/>
        <v>52</v>
      </c>
      <c r="J227" s="1" t="str">
        <f>VLOOKUP(A227,RECON!C:D,2,FALSE)</f>
        <v>Trento</v>
      </c>
      <c r="K227" s="1" t="str">
        <f>IFERROR(VLOOKUP(A227, Notes!D:E, 2, FALSE), "-")</f>
        <v>-</v>
      </c>
    </row>
    <row r="228" spans="1:11" ht="12" customHeight="1" x14ac:dyDescent="0.2">
      <c r="A228" s="43" t="s">
        <v>4848</v>
      </c>
      <c r="B228" s="43" t="s">
        <v>4879</v>
      </c>
      <c r="C228" s="44">
        <v>40</v>
      </c>
      <c r="D228" s="44"/>
      <c r="E228" s="44"/>
      <c r="F228" s="44"/>
      <c r="G228" s="35"/>
      <c r="H228" s="35"/>
      <c r="I228" s="5">
        <f t="shared" si="3"/>
        <v>40</v>
      </c>
      <c r="J228" s="1" t="str">
        <f>VLOOKUP(A228,RECON!C:D,2,FALSE)</f>
        <v>Gulannanavar</v>
      </c>
      <c r="K228" s="1" t="str">
        <f>IFERROR(VLOOKUP(A228, Notes!D:E, 2, FALSE), "-")</f>
        <v>-</v>
      </c>
    </row>
    <row r="229" spans="1:11" ht="12" customHeight="1" x14ac:dyDescent="0.2">
      <c r="A229" s="43" t="s">
        <v>951</v>
      </c>
      <c r="B229" s="43" t="s">
        <v>11451</v>
      </c>
      <c r="C229" s="44">
        <v>27</v>
      </c>
      <c r="D229" s="44"/>
      <c r="E229" s="44"/>
      <c r="F229" s="44"/>
      <c r="G229" s="35"/>
      <c r="H229" s="35"/>
      <c r="I229" s="5">
        <f t="shared" si="3"/>
        <v>27</v>
      </c>
      <c r="J229" s="1" t="str">
        <f>VLOOKUP(A229,RECON!C:D,2,FALSE)</f>
        <v>Salita</v>
      </c>
      <c r="K229" s="1" t="str">
        <f>IFERROR(VLOOKUP(A229, Notes!D:E, 2, FALSE), "-")</f>
        <v>-</v>
      </c>
    </row>
    <row r="230" spans="1:11" ht="12" customHeight="1" x14ac:dyDescent="0.2">
      <c r="A230" s="43" t="s">
        <v>4570</v>
      </c>
      <c r="B230" s="43" t="s">
        <v>11452</v>
      </c>
      <c r="C230" s="44">
        <v>45</v>
      </c>
      <c r="D230" s="44"/>
      <c r="E230" s="44"/>
      <c r="F230" s="44"/>
      <c r="G230" s="35"/>
      <c r="H230" s="35"/>
      <c r="I230" s="5">
        <f t="shared" si="3"/>
        <v>45</v>
      </c>
      <c r="J230" s="1" t="str">
        <f>VLOOKUP(A230,RECON!C:D,2,FALSE)</f>
        <v>Annigeri</v>
      </c>
      <c r="K230" s="1" t="str">
        <f>IFERROR(VLOOKUP(A230, Notes!D:E, 2, FALSE), "-")</f>
        <v>-</v>
      </c>
    </row>
    <row r="231" spans="1:11" ht="12" customHeight="1" x14ac:dyDescent="0.2">
      <c r="A231" s="43" t="s">
        <v>3483</v>
      </c>
      <c r="B231" s="43" t="s">
        <v>3522</v>
      </c>
      <c r="C231" s="44">
        <v>45</v>
      </c>
      <c r="D231" s="44"/>
      <c r="E231" s="44"/>
      <c r="F231" s="44"/>
      <c r="G231" s="35"/>
      <c r="H231" s="35"/>
      <c r="I231" s="5">
        <f t="shared" si="3"/>
        <v>45</v>
      </c>
      <c r="J231" s="1" t="str">
        <f>VLOOKUP(A231,RECON!C:D,2,FALSE)</f>
        <v>Krishnamurthi</v>
      </c>
      <c r="K231" s="1" t="str">
        <f>IFERROR(VLOOKUP(A231, Notes!D:E, 2, FALSE), "-")</f>
        <v>-</v>
      </c>
    </row>
    <row r="232" spans="1:11" ht="12" customHeight="1" x14ac:dyDescent="0.2">
      <c r="A232" s="43" t="s">
        <v>2327</v>
      </c>
      <c r="B232" s="43" t="s">
        <v>2342</v>
      </c>
      <c r="C232" s="44">
        <v>41</v>
      </c>
      <c r="D232" s="44"/>
      <c r="E232" s="44"/>
      <c r="F232" s="44"/>
      <c r="G232" s="35"/>
      <c r="H232" s="35"/>
      <c r="I232" s="5">
        <f t="shared" si="3"/>
        <v>41</v>
      </c>
      <c r="J232" s="1" t="str">
        <f>VLOOKUP(A232,RECON!C:D,2,FALSE)</f>
        <v>Estacion</v>
      </c>
      <c r="K232" s="1" t="str">
        <f>IFERROR(VLOOKUP(A232, Notes!D:E, 2, FALSE), "-")</f>
        <v>-</v>
      </c>
    </row>
    <row r="233" spans="1:11" ht="12" customHeight="1" x14ac:dyDescent="0.2">
      <c r="A233" s="43" t="s">
        <v>8131</v>
      </c>
      <c r="B233" s="43" t="s">
        <v>8160</v>
      </c>
      <c r="C233" s="44">
        <v>36</v>
      </c>
      <c r="D233" s="44"/>
      <c r="E233" s="44"/>
      <c r="F233" s="44"/>
      <c r="G233" s="35"/>
      <c r="H233" s="35"/>
      <c r="I233" s="5">
        <f t="shared" si="3"/>
        <v>36</v>
      </c>
      <c r="J233" s="1" t="str">
        <f>VLOOKUP(A233,RECON!C:D,2,FALSE)</f>
        <v>Tyagi</v>
      </c>
      <c r="K233" s="1" t="str">
        <f>IFERROR(VLOOKUP(A233, Notes!D:E, 2, FALSE), "-")</f>
        <v>-</v>
      </c>
    </row>
    <row r="234" spans="1:11" ht="12" customHeight="1" x14ac:dyDescent="0.2">
      <c r="A234" s="43" t="s">
        <v>7861</v>
      </c>
      <c r="B234" s="43" t="s">
        <v>11941</v>
      </c>
      <c r="C234" s="44">
        <v>42</v>
      </c>
      <c r="D234" s="44"/>
      <c r="E234" s="44"/>
      <c r="F234" s="44"/>
      <c r="G234" s="35"/>
      <c r="H234" s="35"/>
      <c r="I234" s="5">
        <f t="shared" si="3"/>
        <v>42</v>
      </c>
      <c r="J234" s="1" t="str">
        <f>VLOOKUP(A234,RECON!C:D,2,FALSE)</f>
        <v>Pansan</v>
      </c>
      <c r="K234" s="1" t="str">
        <f>IFERROR(VLOOKUP(A234, Notes!D:E, 2, FALSE), "-")</f>
        <v>-</v>
      </c>
    </row>
    <row r="235" spans="1:11" ht="12" customHeight="1" x14ac:dyDescent="0.2">
      <c r="A235" s="43" t="s">
        <v>3733</v>
      </c>
      <c r="B235" s="43" t="s">
        <v>3785</v>
      </c>
      <c r="C235" s="44">
        <v>50</v>
      </c>
      <c r="D235" s="44"/>
      <c r="E235" s="44"/>
      <c r="F235" s="44"/>
      <c r="G235" s="35"/>
      <c r="H235" s="35"/>
      <c r="I235" s="5">
        <f t="shared" si="3"/>
        <v>50</v>
      </c>
      <c r="J235" s="1" t="str">
        <f>VLOOKUP(A235,RECON!C:D,2,FALSE)</f>
        <v>Golagani</v>
      </c>
      <c r="K235" s="1" t="str">
        <f>IFERROR(VLOOKUP(A235, Notes!D:E, 2, FALSE), "-")</f>
        <v>-</v>
      </c>
    </row>
    <row r="236" spans="1:11" ht="12" customHeight="1" x14ac:dyDescent="0.2">
      <c r="A236" s="43" t="s">
        <v>12828</v>
      </c>
      <c r="B236" s="43" t="s">
        <v>12999</v>
      </c>
      <c r="C236" s="44">
        <v>45</v>
      </c>
      <c r="D236" s="44"/>
      <c r="E236" s="44"/>
      <c r="F236" s="44"/>
      <c r="G236" s="35"/>
      <c r="H236" s="35"/>
      <c r="I236" s="5">
        <f t="shared" si="3"/>
        <v>45</v>
      </c>
      <c r="J236" s="1" t="str">
        <f>VLOOKUP(A236,RECON!C:D,2,FALSE)</f>
        <v>Anchan</v>
      </c>
      <c r="K236" s="1" t="str">
        <f>IFERROR(VLOOKUP(A236, Notes!D:E, 2, FALSE), "-")</f>
        <v>-</v>
      </c>
    </row>
    <row r="237" spans="1:11" ht="12" customHeight="1" x14ac:dyDescent="0.2">
      <c r="A237" s="43" t="s">
        <v>2220</v>
      </c>
      <c r="B237" s="43" t="s">
        <v>2238</v>
      </c>
      <c r="C237" s="44">
        <v>40</v>
      </c>
      <c r="D237" s="44"/>
      <c r="E237" s="44"/>
      <c r="F237" s="44"/>
      <c r="G237" s="35"/>
      <c r="H237" s="35"/>
      <c r="I237" s="5">
        <f t="shared" si="3"/>
        <v>40</v>
      </c>
      <c r="J237" s="1" t="str">
        <f>VLOOKUP(A237,RECON!C:D,2,FALSE)</f>
        <v>Mutuc</v>
      </c>
      <c r="K237" s="1" t="str">
        <f>IFERROR(VLOOKUP(A237, Notes!D:E, 2, FALSE), "-")</f>
        <v>-</v>
      </c>
    </row>
    <row r="238" spans="1:11" ht="12" customHeight="1" x14ac:dyDescent="0.2">
      <c r="A238" s="43" t="s">
        <v>12983</v>
      </c>
      <c r="B238" s="43" t="s">
        <v>13078</v>
      </c>
      <c r="C238" s="44">
        <v>40</v>
      </c>
      <c r="D238" s="44"/>
      <c r="E238" s="44"/>
      <c r="F238" s="44"/>
      <c r="G238" s="35"/>
      <c r="H238" s="35"/>
      <c r="I238" s="5">
        <f t="shared" si="3"/>
        <v>40</v>
      </c>
      <c r="J238" s="1" t="str">
        <f>VLOOKUP(A238,RECON!C:D,2,FALSE)</f>
        <v>Mesquita</v>
      </c>
      <c r="K238" s="1" t="str">
        <f>IFERROR(VLOOKUP(A238, Notes!D:E, 2, FALSE), "-")</f>
        <v>-</v>
      </c>
    </row>
    <row r="239" spans="1:11" ht="12" customHeight="1" x14ac:dyDescent="0.2">
      <c r="A239" s="43" t="s">
        <v>6698</v>
      </c>
      <c r="B239" s="43" t="s">
        <v>6739</v>
      </c>
      <c r="C239" s="44">
        <v>24</v>
      </c>
      <c r="D239" s="44"/>
      <c r="E239" s="44"/>
      <c r="F239" s="44"/>
      <c r="G239" s="35"/>
      <c r="H239" s="35"/>
      <c r="I239" s="5">
        <f t="shared" si="3"/>
        <v>24</v>
      </c>
      <c r="J239" s="1" t="str">
        <f>VLOOKUP(A239,RECON!C:D,2,FALSE)</f>
        <v>Kumari</v>
      </c>
      <c r="K239" s="1" t="str">
        <f>IFERROR(VLOOKUP(A239, Notes!D:E, 2, FALSE), "-")</f>
        <v>-</v>
      </c>
    </row>
    <row r="240" spans="1:11" ht="12" customHeight="1" x14ac:dyDescent="0.2">
      <c r="A240" s="43" t="s">
        <v>1157</v>
      </c>
      <c r="B240" s="43" t="s">
        <v>11831</v>
      </c>
      <c r="C240" s="44">
        <v>40</v>
      </c>
      <c r="D240" s="44"/>
      <c r="E240" s="44"/>
      <c r="F240" s="44"/>
      <c r="G240" s="35"/>
      <c r="H240" s="35"/>
      <c r="I240" s="5">
        <f t="shared" si="3"/>
        <v>40</v>
      </c>
      <c r="J240" s="1" t="str">
        <f>VLOOKUP(A240,RECON!C:D,2,FALSE)</f>
        <v>Reinehr</v>
      </c>
      <c r="K240" s="1" t="str">
        <f>IFERROR(VLOOKUP(A240, Notes!D:E, 2, FALSE), "-")</f>
        <v>-</v>
      </c>
    </row>
    <row r="241" spans="1:11" ht="12" customHeight="1" x14ac:dyDescent="0.25">
      <c r="A241" s="43" t="s">
        <v>6636</v>
      </c>
      <c r="B241" s="43" t="s">
        <v>9058</v>
      </c>
      <c r="C241" s="44">
        <v>40</v>
      </c>
      <c r="D241"/>
      <c r="E241" s="44"/>
      <c r="F241" s="44"/>
      <c r="G241" s="35"/>
      <c r="H241" s="35"/>
      <c r="I241" s="5">
        <f t="shared" si="3"/>
        <v>40</v>
      </c>
      <c r="J241" s="1" t="str">
        <f>VLOOKUP(A241,RECON!C:D,2,FALSE)</f>
        <v>Severino</v>
      </c>
      <c r="K241" s="1" t="str">
        <f>IFERROR(VLOOKUP(A241, Notes!D:E, 2, FALSE), "-")</f>
        <v>-</v>
      </c>
    </row>
    <row r="242" spans="1:11" ht="12" customHeight="1" x14ac:dyDescent="0.2">
      <c r="A242" s="43" t="s">
        <v>1328</v>
      </c>
      <c r="B242" s="43" t="s">
        <v>1345</v>
      </c>
      <c r="C242" s="44">
        <v>42</v>
      </c>
      <c r="D242" s="44"/>
      <c r="E242" s="44"/>
      <c r="F242" s="44"/>
      <c r="G242" s="35"/>
      <c r="H242" s="35"/>
      <c r="I242" s="5">
        <f t="shared" si="3"/>
        <v>42</v>
      </c>
      <c r="J242" s="1" t="str">
        <f>VLOOKUP(A242,RECON!C:D,2,FALSE)</f>
        <v>Edos</v>
      </c>
      <c r="K242" s="1" t="str">
        <f>IFERROR(VLOOKUP(A242, Notes!D:E, 2, FALSE), "-")</f>
        <v>-</v>
      </c>
    </row>
    <row r="243" spans="1:11" ht="12" customHeight="1" x14ac:dyDescent="0.2">
      <c r="A243" s="43" t="s">
        <v>10031</v>
      </c>
      <c r="B243" s="43" t="s">
        <v>10048</v>
      </c>
      <c r="C243" s="44">
        <v>45</v>
      </c>
      <c r="D243" s="44"/>
      <c r="E243" s="44"/>
      <c r="F243" s="44"/>
      <c r="G243" s="35"/>
      <c r="H243" s="35"/>
      <c r="I243" s="5">
        <f t="shared" si="3"/>
        <v>45</v>
      </c>
      <c r="J243" s="1" t="str">
        <f>VLOOKUP(A243,RECON!C:D,2,FALSE)</f>
        <v>Reddy L</v>
      </c>
      <c r="K243" s="1" t="str">
        <f>IFERROR(VLOOKUP(A243, Notes!D:E, 2, FALSE), "-")</f>
        <v>-</v>
      </c>
    </row>
    <row r="244" spans="1:11" ht="12" customHeight="1" x14ac:dyDescent="0.25">
      <c r="A244" s="43" t="s">
        <v>5050</v>
      </c>
      <c r="B244" s="43" t="s">
        <v>5424</v>
      </c>
      <c r="C244" s="44">
        <v>40</v>
      </c>
      <c r="D244"/>
      <c r="E244" s="44"/>
      <c r="F244" s="44"/>
      <c r="G244" s="35"/>
      <c r="H244" s="35"/>
      <c r="I244" s="5">
        <f t="shared" si="3"/>
        <v>40</v>
      </c>
      <c r="J244" s="1" t="str">
        <f>VLOOKUP(A244,RECON!C:D,2,FALSE)</f>
        <v>Gestiada</v>
      </c>
      <c r="K244" s="1" t="str">
        <f>IFERROR(VLOOKUP(A244, Notes!D:E, 2, FALSE), "-")</f>
        <v>-</v>
      </c>
    </row>
    <row r="245" spans="1:11" ht="12" customHeight="1" x14ac:dyDescent="0.2">
      <c r="A245" s="43" t="s">
        <v>4487</v>
      </c>
      <c r="B245" s="43" t="s">
        <v>4542</v>
      </c>
      <c r="C245" s="44">
        <v>40</v>
      </c>
      <c r="D245" s="44"/>
      <c r="E245" s="44"/>
      <c r="F245" s="44"/>
      <c r="G245" s="35"/>
      <c r="H245" s="35"/>
      <c r="I245" s="5">
        <f t="shared" si="3"/>
        <v>40</v>
      </c>
      <c r="J245" s="1" t="str">
        <f>VLOOKUP(A245,RECON!C:D,2,FALSE)</f>
        <v>Gil</v>
      </c>
      <c r="K245" s="1" t="str">
        <f>IFERROR(VLOOKUP(A245, Notes!D:E, 2, FALSE), "-")</f>
        <v>-</v>
      </c>
    </row>
    <row r="246" spans="1:11" ht="12" customHeight="1" x14ac:dyDescent="0.2">
      <c r="A246" s="43" t="s">
        <v>9046</v>
      </c>
      <c r="B246" s="43" t="s">
        <v>9059</v>
      </c>
      <c r="C246" s="44">
        <v>36</v>
      </c>
      <c r="D246" s="44"/>
      <c r="E246" s="44"/>
      <c r="F246" s="44"/>
      <c r="G246" s="35"/>
      <c r="H246" s="35"/>
      <c r="I246" s="5">
        <f t="shared" si="3"/>
        <v>36</v>
      </c>
      <c r="J246" s="1" t="str">
        <f>VLOOKUP(A246,RECON!C:D,2,FALSE)</f>
        <v>Loria</v>
      </c>
      <c r="K246" s="1" t="str">
        <f>IFERROR(VLOOKUP(A246, Notes!D:E, 2, FALSE), "-")</f>
        <v>-</v>
      </c>
    </row>
    <row r="247" spans="1:11" ht="12" customHeight="1" x14ac:dyDescent="0.2">
      <c r="A247" s="43" t="s">
        <v>8654</v>
      </c>
      <c r="B247" s="43" t="s">
        <v>10139</v>
      </c>
      <c r="C247" s="44">
        <v>41</v>
      </c>
      <c r="D247" s="44"/>
      <c r="E247" s="44"/>
      <c r="F247" s="44"/>
      <c r="G247" s="35"/>
      <c r="H247" s="35"/>
      <c r="I247" s="5">
        <f t="shared" si="3"/>
        <v>41</v>
      </c>
      <c r="J247" s="1" t="str">
        <f>VLOOKUP(A247,RECON!C:D,2,FALSE)</f>
        <v>Moraes</v>
      </c>
      <c r="K247" s="1" t="str">
        <f>IFERROR(VLOOKUP(A247, Notes!D:E, 2, FALSE), "-")</f>
        <v>-</v>
      </c>
    </row>
    <row r="248" spans="1:11" ht="12" customHeight="1" x14ac:dyDescent="0.2">
      <c r="A248" s="43" t="s">
        <v>4663</v>
      </c>
      <c r="B248" s="43" t="s">
        <v>11047</v>
      </c>
      <c r="C248" s="44">
        <v>36</v>
      </c>
      <c r="D248" s="44"/>
      <c r="E248" s="44"/>
      <c r="F248" s="44"/>
      <c r="G248" s="35"/>
      <c r="H248" s="35"/>
      <c r="I248" s="5">
        <f t="shared" si="3"/>
        <v>36</v>
      </c>
      <c r="J248" s="1" t="str">
        <f>VLOOKUP(A248,RECON!C:D,2,FALSE)</f>
        <v>Mudiganti</v>
      </c>
      <c r="K248" s="1" t="str">
        <f>IFERROR(VLOOKUP(A248, Notes!D:E, 2, FALSE), "-")</f>
        <v>-</v>
      </c>
    </row>
    <row r="249" spans="1:11" ht="12" customHeight="1" x14ac:dyDescent="0.2">
      <c r="A249" s="43" t="s">
        <v>812</v>
      </c>
      <c r="B249" s="43" t="s">
        <v>11453</v>
      </c>
      <c r="C249" s="44">
        <v>62</v>
      </c>
      <c r="D249" s="44"/>
      <c r="E249" s="44"/>
      <c r="F249" s="44"/>
      <c r="G249" s="35"/>
      <c r="H249" s="35"/>
      <c r="I249" s="5">
        <f t="shared" si="3"/>
        <v>62</v>
      </c>
      <c r="J249" s="1" t="str">
        <f>VLOOKUP(A249,RECON!C:D,2,FALSE)</f>
        <v>Syed</v>
      </c>
      <c r="K249" s="1" t="str">
        <f>IFERROR(VLOOKUP(A249, Notes!D:E, 2, FALSE), "-")</f>
        <v>-</v>
      </c>
    </row>
    <row r="250" spans="1:11" ht="12" customHeight="1" x14ac:dyDescent="0.2">
      <c r="A250" s="43" t="s">
        <v>9805</v>
      </c>
      <c r="B250" s="43" t="s">
        <v>12738</v>
      </c>
      <c r="C250" s="44">
        <v>40</v>
      </c>
      <c r="D250" s="44"/>
      <c r="E250" s="44"/>
      <c r="F250" s="44"/>
      <c r="G250" s="35"/>
      <c r="H250" s="35"/>
      <c r="I250" s="5">
        <f t="shared" si="3"/>
        <v>40</v>
      </c>
      <c r="J250" s="1" t="str">
        <f>VLOOKUP(A250,RECON!C:D,2,FALSE)</f>
        <v>Vajrala</v>
      </c>
      <c r="K250" s="1" t="str">
        <f>IFERROR(VLOOKUP(A250, Notes!D:E, 2, FALSE), "-")</f>
        <v>-</v>
      </c>
    </row>
    <row r="251" spans="1:11" ht="12" customHeight="1" x14ac:dyDescent="0.2">
      <c r="A251" s="43" t="s">
        <v>3641</v>
      </c>
      <c r="B251" s="43" t="s">
        <v>3698</v>
      </c>
      <c r="C251" s="44">
        <v>45</v>
      </c>
      <c r="D251" s="44"/>
      <c r="E251" s="44"/>
      <c r="F251" s="44"/>
      <c r="G251" s="35"/>
      <c r="H251" s="35"/>
      <c r="I251" s="5">
        <f t="shared" si="3"/>
        <v>45</v>
      </c>
      <c r="J251" s="1" t="str">
        <f>VLOOKUP(A251,RECON!C:D,2,FALSE)</f>
        <v>Thandu</v>
      </c>
      <c r="K251" s="1" t="str">
        <f>IFERROR(VLOOKUP(A251, Notes!D:E, 2, FALSE), "-")</f>
        <v>-</v>
      </c>
    </row>
    <row r="252" spans="1:11" ht="12" customHeight="1" x14ac:dyDescent="0.2">
      <c r="A252" s="43" t="s">
        <v>3561</v>
      </c>
      <c r="B252" s="43" t="s">
        <v>8862</v>
      </c>
      <c r="C252" s="44">
        <v>45</v>
      </c>
      <c r="D252" s="44"/>
      <c r="E252" s="44"/>
      <c r="F252" s="44"/>
      <c r="G252" s="35"/>
      <c r="H252" s="35"/>
      <c r="I252" s="5">
        <f t="shared" si="3"/>
        <v>45</v>
      </c>
      <c r="J252" s="1" t="str">
        <f>VLOOKUP(A252,RECON!C:D,2,FALSE)</f>
        <v>ChandrasekharaReddy</v>
      </c>
      <c r="K252" s="1" t="str">
        <f>IFERROR(VLOOKUP(A252, Notes!D:E, 2, FALSE), "-")</f>
        <v>-</v>
      </c>
    </row>
    <row r="253" spans="1:11" ht="12" customHeight="1" x14ac:dyDescent="0.25">
      <c r="A253" s="43" t="s">
        <v>4578</v>
      </c>
      <c r="B253" s="43" t="s">
        <v>11048</v>
      </c>
      <c r="C253" s="44">
        <v>40</v>
      </c>
      <c r="D253" s="44"/>
      <c r="E253"/>
      <c r="F253" s="44"/>
      <c r="G253" s="35"/>
      <c r="H253" s="35"/>
      <c r="I253" s="5">
        <f t="shared" ref="I253:I316" si="4">SUM(C253:H253)</f>
        <v>40</v>
      </c>
      <c r="J253" s="1" t="str">
        <f>VLOOKUP(A253,RECON!C:D,2,FALSE)</f>
        <v>Bommala</v>
      </c>
      <c r="K253" s="1" t="str">
        <f>IFERROR(VLOOKUP(A253, Notes!D:E, 2, FALSE), "-")</f>
        <v>-</v>
      </c>
    </row>
    <row r="254" spans="1:11" ht="12" customHeight="1" x14ac:dyDescent="0.2">
      <c r="A254" s="43" t="s">
        <v>10432</v>
      </c>
      <c r="B254" s="43" t="s">
        <v>10480</v>
      </c>
      <c r="C254" s="44">
        <v>40</v>
      </c>
      <c r="D254" s="44"/>
      <c r="E254" s="44"/>
      <c r="F254" s="44"/>
      <c r="G254" s="35"/>
      <c r="H254" s="35"/>
      <c r="I254" s="5">
        <f t="shared" si="4"/>
        <v>40</v>
      </c>
      <c r="J254" s="1" t="str">
        <f>VLOOKUP(A254,RECON!C:D,2,FALSE)</f>
        <v>Khan</v>
      </c>
      <c r="K254" s="1" t="str">
        <f>IFERROR(VLOOKUP(A254, Notes!D:E, 2, FALSE), "-")</f>
        <v>-</v>
      </c>
    </row>
    <row r="255" spans="1:11" ht="12" customHeight="1" x14ac:dyDescent="0.2">
      <c r="A255" s="43" t="s">
        <v>1191</v>
      </c>
      <c r="B255" s="43" t="s">
        <v>11454</v>
      </c>
      <c r="C255" s="44">
        <v>44</v>
      </c>
      <c r="D255" s="44"/>
      <c r="E255" s="44"/>
      <c r="F255" s="44"/>
      <c r="G255" s="35"/>
      <c r="H255" s="35"/>
      <c r="I255" s="5">
        <f t="shared" si="4"/>
        <v>44</v>
      </c>
      <c r="J255" s="1" t="str">
        <f>VLOOKUP(A255,RECON!C:D,2,FALSE)</f>
        <v>Aggarwal</v>
      </c>
      <c r="K255" s="1" t="str">
        <f>IFERROR(VLOOKUP(A255, Notes!D:E, 2, FALSE), "-")</f>
        <v>-</v>
      </c>
    </row>
    <row r="256" spans="1:11" ht="12" customHeight="1" x14ac:dyDescent="0.2">
      <c r="A256" s="43" t="s">
        <v>4032</v>
      </c>
      <c r="B256" s="43" t="s">
        <v>4085</v>
      </c>
      <c r="C256" s="44">
        <v>45</v>
      </c>
      <c r="D256" s="44"/>
      <c r="E256" s="44"/>
      <c r="F256" s="44"/>
      <c r="G256" s="35"/>
      <c r="H256" s="35"/>
      <c r="I256" s="5">
        <f t="shared" si="4"/>
        <v>45</v>
      </c>
      <c r="J256" s="1" t="str">
        <f>VLOOKUP(A256,RECON!C:D,2,FALSE)</f>
        <v>Banda</v>
      </c>
      <c r="K256" s="1" t="str">
        <f>IFERROR(VLOOKUP(A256, Notes!D:E, 2, FALSE), "-")</f>
        <v>-</v>
      </c>
    </row>
    <row r="257" spans="1:11" ht="12" customHeight="1" x14ac:dyDescent="0.2">
      <c r="A257" s="43" t="s">
        <v>981</v>
      </c>
      <c r="B257" s="43" t="s">
        <v>12739</v>
      </c>
      <c r="C257" s="44">
        <v>45</v>
      </c>
      <c r="D257" s="44"/>
      <c r="E257" s="44"/>
      <c r="F257" s="44"/>
      <c r="G257" s="35"/>
      <c r="H257" s="35"/>
      <c r="I257" s="5">
        <f t="shared" si="4"/>
        <v>45</v>
      </c>
      <c r="J257" s="1" t="str">
        <f>VLOOKUP(A257,RECON!C:D,2,FALSE)</f>
        <v>Krothapalli</v>
      </c>
      <c r="K257" s="1" t="str">
        <f>IFERROR(VLOOKUP(A257, Notes!D:E, 2, FALSE), "-")</f>
        <v>-</v>
      </c>
    </row>
    <row r="258" spans="1:11" ht="12" customHeight="1" x14ac:dyDescent="0.2">
      <c r="A258" s="43" t="s">
        <v>1514</v>
      </c>
      <c r="B258" s="43" t="s">
        <v>1982</v>
      </c>
      <c r="C258" s="44">
        <v>60</v>
      </c>
      <c r="D258" s="44"/>
      <c r="E258" s="44"/>
      <c r="F258" s="44"/>
      <c r="G258" s="35"/>
      <c r="H258" s="35"/>
      <c r="I258" s="5">
        <f t="shared" si="4"/>
        <v>60</v>
      </c>
      <c r="J258" s="1" t="str">
        <f>VLOOKUP(A258,RECON!C:D,2,FALSE)</f>
        <v>Tadlas</v>
      </c>
      <c r="K258" s="1" t="str">
        <f>IFERROR(VLOOKUP(A258, Notes!D:E, 2, FALSE), "-")</f>
        <v>-</v>
      </c>
    </row>
    <row r="259" spans="1:11" ht="12" customHeight="1" x14ac:dyDescent="0.2">
      <c r="A259" s="43" t="s">
        <v>8591</v>
      </c>
      <c r="B259" s="43" t="s">
        <v>11049</v>
      </c>
      <c r="C259" s="44">
        <v>45</v>
      </c>
      <c r="D259" s="44"/>
      <c r="E259" s="44"/>
      <c r="F259" s="44"/>
      <c r="G259" s="35"/>
      <c r="H259" s="35"/>
      <c r="I259" s="5">
        <f t="shared" si="4"/>
        <v>45</v>
      </c>
      <c r="J259" s="1" t="str">
        <f>VLOOKUP(A259,RECON!C:D,2,FALSE)</f>
        <v>Formanes</v>
      </c>
      <c r="K259" s="1" t="str">
        <f>IFERROR(VLOOKUP(A259, Notes!D:E, 2, FALSE), "-")</f>
        <v>-</v>
      </c>
    </row>
    <row r="260" spans="1:11" ht="12" customHeight="1" x14ac:dyDescent="0.25">
      <c r="A260" s="43" t="s">
        <v>8178</v>
      </c>
      <c r="B260" s="43" t="s">
        <v>8205</v>
      </c>
      <c r="C260" s="44">
        <v>40</v>
      </c>
      <c r="D260" s="44"/>
      <c r="E260"/>
      <c r="F260" s="44"/>
      <c r="G260" s="35"/>
      <c r="H260" s="35"/>
      <c r="I260" s="5">
        <f t="shared" si="4"/>
        <v>40</v>
      </c>
      <c r="J260" s="1" t="str">
        <f>VLOOKUP(A260,RECON!C:D,2,FALSE)</f>
        <v>Sachdeva</v>
      </c>
      <c r="K260" s="1" t="str">
        <f>IFERROR(VLOOKUP(A260, Notes!D:E, 2, FALSE), "-")</f>
        <v>-</v>
      </c>
    </row>
    <row r="261" spans="1:11" ht="12" customHeight="1" x14ac:dyDescent="0.2">
      <c r="A261" s="43" t="s">
        <v>6300</v>
      </c>
      <c r="B261" s="43" t="s">
        <v>6564</v>
      </c>
      <c r="C261" s="44">
        <v>40</v>
      </c>
      <c r="D261" s="44"/>
      <c r="E261" s="44"/>
      <c r="F261" s="44"/>
      <c r="G261" s="35"/>
      <c r="H261" s="35"/>
      <c r="I261" s="5">
        <f t="shared" si="4"/>
        <v>40</v>
      </c>
      <c r="J261" s="1" t="str">
        <f>VLOOKUP(A261,RECON!C:D,2,FALSE)</f>
        <v>Raga</v>
      </c>
      <c r="K261" s="1" t="str">
        <f>IFERROR(VLOOKUP(A261, Notes!D:E, 2, FALSE), "-")</f>
        <v>-</v>
      </c>
    </row>
    <row r="262" spans="1:11" ht="12" customHeight="1" x14ac:dyDescent="0.2">
      <c r="A262" s="43" t="s">
        <v>10849</v>
      </c>
      <c r="B262" s="43" t="s">
        <v>11050</v>
      </c>
      <c r="C262" s="44">
        <v>40</v>
      </c>
      <c r="D262" s="44"/>
      <c r="E262" s="44"/>
      <c r="F262" s="44"/>
      <c r="G262" s="35"/>
      <c r="H262" s="35"/>
      <c r="I262" s="5">
        <f t="shared" si="4"/>
        <v>40</v>
      </c>
      <c r="J262" s="1" t="str">
        <f>VLOOKUP(A262,RECON!C:D,2,FALSE)</f>
        <v>Gajula</v>
      </c>
      <c r="K262" s="1" t="str">
        <f>IFERROR(VLOOKUP(A262, Notes!D:E, 2, FALSE), "-")</f>
        <v>-</v>
      </c>
    </row>
    <row r="263" spans="1:11" ht="12" customHeight="1" x14ac:dyDescent="0.2">
      <c r="A263" s="43" t="s">
        <v>2278</v>
      </c>
      <c r="B263" s="43" t="s">
        <v>4248</v>
      </c>
      <c r="C263" s="44">
        <v>40</v>
      </c>
      <c r="D263" s="44"/>
      <c r="E263" s="44"/>
      <c r="F263" s="44"/>
      <c r="G263" s="35"/>
      <c r="H263" s="35"/>
      <c r="I263" s="5">
        <f t="shared" si="4"/>
        <v>40</v>
      </c>
      <c r="J263" s="1" t="str">
        <f>VLOOKUP(A263,RECON!C:D,2,FALSE)</f>
        <v>Jyoti</v>
      </c>
      <c r="K263" s="1" t="str">
        <f>IFERROR(VLOOKUP(A263, Notes!D:E, 2, FALSE), "-")</f>
        <v>-</v>
      </c>
    </row>
    <row r="264" spans="1:11" ht="12" customHeight="1" x14ac:dyDescent="0.2">
      <c r="A264" s="43" t="s">
        <v>1531</v>
      </c>
      <c r="B264" s="43" t="s">
        <v>1558</v>
      </c>
      <c r="C264" s="44">
        <v>40</v>
      </c>
      <c r="D264" s="44"/>
      <c r="E264" s="44"/>
      <c r="F264" s="44"/>
      <c r="G264" s="35"/>
      <c r="H264" s="35"/>
      <c r="I264" s="5">
        <f t="shared" si="4"/>
        <v>40</v>
      </c>
      <c r="J264" s="1" t="str">
        <f>VLOOKUP(A264,RECON!C:D,2,FALSE)</f>
        <v>Arjunan</v>
      </c>
      <c r="K264" s="1" t="str">
        <f>IFERROR(VLOOKUP(A264, Notes!D:E, 2, FALSE), "-")</f>
        <v>-</v>
      </c>
    </row>
    <row r="265" spans="1:11" ht="12" customHeight="1" x14ac:dyDescent="0.2">
      <c r="A265" s="43" t="s">
        <v>2072</v>
      </c>
      <c r="B265" s="43" t="s">
        <v>12740</v>
      </c>
      <c r="C265" s="44">
        <v>44</v>
      </c>
      <c r="D265" s="44"/>
      <c r="E265" s="44"/>
      <c r="F265" s="44"/>
      <c r="G265" s="35"/>
      <c r="H265" s="35"/>
      <c r="I265" s="5">
        <f t="shared" si="4"/>
        <v>44</v>
      </c>
      <c r="J265" s="1" t="str">
        <f>VLOOKUP(A265,RECON!C:D,2,FALSE)</f>
        <v>Boveloni</v>
      </c>
      <c r="K265" s="1" t="str">
        <f>IFERROR(VLOOKUP(A265, Notes!D:E, 2, FALSE), "-")</f>
        <v>-</v>
      </c>
    </row>
    <row r="266" spans="1:11" ht="12" customHeight="1" x14ac:dyDescent="0.2">
      <c r="A266" s="43" t="s">
        <v>9940</v>
      </c>
      <c r="B266" s="43" t="s">
        <v>9951</v>
      </c>
      <c r="C266" s="44">
        <v>17</v>
      </c>
      <c r="D266" s="44"/>
      <c r="E266" s="44"/>
      <c r="F266" s="44"/>
      <c r="G266" s="35"/>
      <c r="H266" s="35"/>
      <c r="I266" s="5">
        <f t="shared" si="4"/>
        <v>17</v>
      </c>
      <c r="J266" s="1" t="str">
        <f>VLOOKUP(A266,RECON!C:D,2,FALSE)</f>
        <v>Panigrahi</v>
      </c>
      <c r="K266" s="1" t="str">
        <f>IFERROR(VLOOKUP(A266, Notes!D:E, 2, FALSE), "-")</f>
        <v>-</v>
      </c>
    </row>
    <row r="267" spans="1:11" ht="12" customHeight="1" x14ac:dyDescent="0.2">
      <c r="A267" s="43" t="s">
        <v>1233</v>
      </c>
      <c r="B267" s="43" t="s">
        <v>11455</v>
      </c>
      <c r="C267" s="44">
        <v>40</v>
      </c>
      <c r="D267" s="44"/>
      <c r="E267" s="44"/>
      <c r="F267" s="44"/>
      <c r="G267" s="35"/>
      <c r="H267" s="35"/>
      <c r="I267" s="5">
        <f t="shared" si="4"/>
        <v>40</v>
      </c>
      <c r="J267" s="1" t="str">
        <f>VLOOKUP(A267,RECON!C:D,2,FALSE)</f>
        <v>Encanto</v>
      </c>
      <c r="K267" s="1" t="str">
        <f>IFERROR(VLOOKUP(A267, Notes!D:E, 2, FALSE), "-")</f>
        <v>-</v>
      </c>
    </row>
    <row r="268" spans="1:11" ht="12" customHeight="1" x14ac:dyDescent="0.2">
      <c r="A268" s="43" t="s">
        <v>10573</v>
      </c>
      <c r="B268" s="43" t="s">
        <v>10920</v>
      </c>
      <c r="C268" s="44">
        <v>40</v>
      </c>
      <c r="D268" s="44"/>
      <c r="E268" s="44"/>
      <c r="F268" s="44"/>
      <c r="G268" s="35"/>
      <c r="H268" s="35"/>
      <c r="I268" s="5">
        <f t="shared" si="4"/>
        <v>40</v>
      </c>
      <c r="J268" s="1" t="str">
        <f>VLOOKUP(A268,RECON!C:D,2,FALSE)</f>
        <v>Jabiguero</v>
      </c>
      <c r="K268" s="1" t="str">
        <f>IFERROR(VLOOKUP(A268, Notes!D:E, 2, FALSE), "-")</f>
        <v>-</v>
      </c>
    </row>
    <row r="269" spans="1:11" ht="12" customHeight="1" x14ac:dyDescent="0.2">
      <c r="A269" s="43" t="s">
        <v>12975</v>
      </c>
      <c r="B269" s="43" t="s">
        <v>13000</v>
      </c>
      <c r="C269" s="44">
        <v>32</v>
      </c>
      <c r="D269" s="44"/>
      <c r="E269" s="44"/>
      <c r="F269" s="44"/>
      <c r="G269" s="35"/>
      <c r="H269" s="35"/>
      <c r="I269" s="5">
        <f t="shared" si="4"/>
        <v>32</v>
      </c>
      <c r="J269" s="1" t="str">
        <f>VLOOKUP(A269,RECON!C:D,2,FALSE)</f>
        <v>Madiano</v>
      </c>
      <c r="K269" s="1" t="str">
        <f>IFERROR(VLOOKUP(A269, Notes!D:E, 2, FALSE), "-")</f>
        <v>-</v>
      </c>
    </row>
    <row r="270" spans="1:11" ht="12" customHeight="1" x14ac:dyDescent="0.2">
      <c r="A270" s="43" t="s">
        <v>2033</v>
      </c>
      <c r="B270" s="43" t="s">
        <v>2104</v>
      </c>
      <c r="C270" s="44">
        <v>40</v>
      </c>
      <c r="D270" s="44"/>
      <c r="E270" s="44"/>
      <c r="F270" s="44"/>
      <c r="G270" s="35"/>
      <c r="H270" s="35"/>
      <c r="I270" s="5">
        <f t="shared" si="4"/>
        <v>40</v>
      </c>
      <c r="J270" s="1" t="str">
        <f>VLOOKUP(A270,RECON!C:D,2,FALSE)</f>
        <v>Zaide</v>
      </c>
      <c r="K270" s="1" t="str">
        <f>IFERROR(VLOOKUP(A270, Notes!D:E, 2, FALSE), "-")</f>
        <v>-</v>
      </c>
    </row>
    <row r="271" spans="1:11" ht="12" customHeight="1" x14ac:dyDescent="0.2">
      <c r="A271" s="43" t="s">
        <v>923</v>
      </c>
      <c r="B271" s="43" t="s">
        <v>12741</v>
      </c>
      <c r="C271" s="44">
        <v>48</v>
      </c>
      <c r="D271" s="44"/>
      <c r="E271" s="44"/>
      <c r="F271" s="44"/>
      <c r="G271" s="35"/>
      <c r="H271" s="35"/>
      <c r="I271" s="5">
        <f t="shared" si="4"/>
        <v>48</v>
      </c>
      <c r="J271" s="1" t="str">
        <f>VLOOKUP(A271,RECON!C:D,2,FALSE)</f>
        <v>Chandwadkar</v>
      </c>
      <c r="K271" s="1" t="str">
        <f>IFERROR(VLOOKUP(A271, Notes!D:E, 2, FALSE), "-")</f>
        <v>-</v>
      </c>
    </row>
    <row r="272" spans="1:11" ht="12" customHeight="1" x14ac:dyDescent="0.2">
      <c r="A272" s="43" t="s">
        <v>4955</v>
      </c>
      <c r="B272" s="43" t="s">
        <v>10722</v>
      </c>
      <c r="C272" s="44">
        <v>40</v>
      </c>
      <c r="D272" s="44"/>
      <c r="E272" s="44"/>
      <c r="F272" s="44"/>
      <c r="G272" s="35"/>
      <c r="H272" s="35"/>
      <c r="I272" s="5">
        <f t="shared" si="4"/>
        <v>40</v>
      </c>
      <c r="J272" s="1" t="str">
        <f>VLOOKUP(A272,RECON!C:D,2,FALSE)</f>
        <v>Somashekar</v>
      </c>
      <c r="K272" s="1" t="str">
        <f>IFERROR(VLOOKUP(A272, Notes!D:E, 2, FALSE), "-")</f>
        <v>-</v>
      </c>
    </row>
    <row r="273" spans="1:11" ht="12" customHeight="1" x14ac:dyDescent="0.2">
      <c r="A273" s="43" t="s">
        <v>10025</v>
      </c>
      <c r="B273" s="43" t="s">
        <v>10049</v>
      </c>
      <c r="C273" s="44">
        <v>54</v>
      </c>
      <c r="D273" s="44"/>
      <c r="E273" s="44"/>
      <c r="F273" s="44"/>
      <c r="G273" s="35"/>
      <c r="H273" s="35"/>
      <c r="I273" s="5">
        <f t="shared" si="4"/>
        <v>54</v>
      </c>
      <c r="J273" s="1" t="str">
        <f>VLOOKUP(A273,RECON!C:D,2,FALSE)</f>
        <v>Murugesan</v>
      </c>
      <c r="K273" s="1" t="str">
        <f>IFERROR(VLOOKUP(A273, Notes!D:E, 2, FALSE), "-")</f>
        <v>-</v>
      </c>
    </row>
    <row r="274" spans="1:11" ht="12" customHeight="1" x14ac:dyDescent="0.25">
      <c r="A274" s="43" t="s">
        <v>5030</v>
      </c>
      <c r="B274" s="43" t="s">
        <v>5425</v>
      </c>
      <c r="C274">
        <v>42</v>
      </c>
      <c r="D274" s="44"/>
      <c r="E274" s="44"/>
      <c r="F274" s="44"/>
      <c r="G274" s="35"/>
      <c r="H274" s="35"/>
      <c r="I274" s="5">
        <f t="shared" si="4"/>
        <v>42</v>
      </c>
      <c r="J274" s="1" t="str">
        <f>VLOOKUP(A274,RECON!C:D,2,FALSE)</f>
        <v>Esteban</v>
      </c>
      <c r="K274" s="1" t="str">
        <f>IFERROR(VLOOKUP(A274, Notes!D:E, 2, FALSE), "-")</f>
        <v>-</v>
      </c>
    </row>
    <row r="275" spans="1:11" ht="12" customHeight="1" x14ac:dyDescent="0.2">
      <c r="A275" s="43" t="s">
        <v>4560</v>
      </c>
      <c r="B275" s="43" t="s">
        <v>4567</v>
      </c>
      <c r="C275" s="44">
        <v>36</v>
      </c>
      <c r="D275" s="44"/>
      <c r="E275" s="44"/>
      <c r="F275" s="44"/>
      <c r="G275" s="35"/>
      <c r="H275" s="35"/>
      <c r="I275" s="5">
        <f t="shared" si="4"/>
        <v>36</v>
      </c>
      <c r="J275" s="1" t="str">
        <f>VLOOKUP(A275,RECON!C:D,2,FALSE)</f>
        <v>Tarrobal</v>
      </c>
      <c r="K275" s="1" t="str">
        <f>IFERROR(VLOOKUP(A275, Notes!D:E, 2, FALSE), "-")</f>
        <v>-</v>
      </c>
    </row>
    <row r="276" spans="1:11" ht="12" customHeight="1" x14ac:dyDescent="0.2">
      <c r="A276" s="43" t="s">
        <v>10711</v>
      </c>
      <c r="B276" s="43" t="s">
        <v>10723</v>
      </c>
      <c r="C276" s="44">
        <v>37</v>
      </c>
      <c r="D276" s="44"/>
      <c r="E276" s="44"/>
      <c r="F276" s="44"/>
      <c r="G276" s="35"/>
      <c r="H276" s="35"/>
      <c r="I276" s="5">
        <f t="shared" si="4"/>
        <v>37</v>
      </c>
      <c r="J276" s="1" t="str">
        <f>VLOOKUP(A276,RECON!C:D,2,FALSE)</f>
        <v>Sotomayor</v>
      </c>
      <c r="K276" s="1" t="str">
        <f>IFERROR(VLOOKUP(A276, Notes!D:E, 2, FALSE), "-")</f>
        <v>-</v>
      </c>
    </row>
    <row r="277" spans="1:11" ht="12" customHeight="1" x14ac:dyDescent="0.2">
      <c r="A277" s="43" t="s">
        <v>6578</v>
      </c>
      <c r="B277" s="43" t="s">
        <v>6671</v>
      </c>
      <c r="C277" s="44">
        <v>40</v>
      </c>
      <c r="D277" s="44"/>
      <c r="E277" s="44"/>
      <c r="F277" s="44"/>
      <c r="G277" s="35"/>
      <c r="H277" s="35"/>
      <c r="I277" s="5">
        <f t="shared" si="4"/>
        <v>40</v>
      </c>
      <c r="J277" s="1" t="str">
        <f>VLOOKUP(A277,RECON!C:D,2,FALSE)</f>
        <v>Modi</v>
      </c>
      <c r="K277" s="1" t="str">
        <f>IFERROR(VLOOKUP(A277, Notes!D:E, 2, FALSE), "-")</f>
        <v>-</v>
      </c>
    </row>
    <row r="278" spans="1:11" ht="12" customHeight="1" x14ac:dyDescent="0.2">
      <c r="A278" s="43" t="s">
        <v>4046</v>
      </c>
      <c r="B278" s="43" t="s">
        <v>4060</v>
      </c>
      <c r="C278" s="44">
        <v>45</v>
      </c>
      <c r="D278" s="44"/>
      <c r="E278" s="44"/>
      <c r="F278" s="44"/>
      <c r="G278" s="35"/>
      <c r="H278" s="35"/>
      <c r="I278" s="5">
        <f t="shared" si="4"/>
        <v>45</v>
      </c>
      <c r="J278" s="1" t="str">
        <f>VLOOKUP(A278,RECON!C:D,2,FALSE)</f>
        <v>Marihal</v>
      </c>
      <c r="K278" s="1" t="str">
        <f>IFERROR(VLOOKUP(A278, Notes!D:E, 2, FALSE), "-")</f>
        <v>-</v>
      </c>
    </row>
    <row r="279" spans="1:11" ht="12" customHeight="1" x14ac:dyDescent="0.2">
      <c r="A279" s="43" t="s">
        <v>787</v>
      </c>
      <c r="B279" s="43" t="s">
        <v>11456</v>
      </c>
      <c r="C279" s="44">
        <v>65</v>
      </c>
      <c r="D279" s="44"/>
      <c r="E279" s="44"/>
      <c r="F279" s="44"/>
      <c r="G279" s="35"/>
      <c r="H279" s="35"/>
      <c r="I279" s="5">
        <f t="shared" si="4"/>
        <v>65</v>
      </c>
      <c r="J279" s="1" t="str">
        <f>VLOOKUP(A279,RECON!C:D,2,FALSE)</f>
        <v>Zago</v>
      </c>
      <c r="K279" s="1" t="str">
        <f>IFERROR(VLOOKUP(A279, Notes!D:E, 2, FALSE), "-")</f>
        <v>-</v>
      </c>
    </row>
    <row r="280" spans="1:11" ht="12" customHeight="1" x14ac:dyDescent="0.2">
      <c r="A280" s="43" t="s">
        <v>4308</v>
      </c>
      <c r="B280" s="43" t="s">
        <v>4309</v>
      </c>
      <c r="C280" s="44">
        <v>44</v>
      </c>
      <c r="D280" s="44"/>
      <c r="E280" s="44"/>
      <c r="F280" s="44"/>
      <c r="G280" s="35"/>
      <c r="H280" s="35"/>
      <c r="I280" s="5">
        <f t="shared" si="4"/>
        <v>44</v>
      </c>
      <c r="J280" s="1" t="str">
        <f>VLOOKUP(A280,RECON!C:D,2,FALSE)</f>
        <v>Ghosh</v>
      </c>
      <c r="K280" s="1" t="str">
        <f>IFERROR(VLOOKUP(A280, Notes!D:E, 2, FALSE), "-")</f>
        <v>-</v>
      </c>
    </row>
    <row r="281" spans="1:11" ht="12" customHeight="1" x14ac:dyDescent="0.2">
      <c r="A281" s="43" t="s">
        <v>1467</v>
      </c>
      <c r="B281" s="43" t="s">
        <v>1952</v>
      </c>
      <c r="C281" s="44">
        <v>40</v>
      </c>
      <c r="D281" s="44"/>
      <c r="E281" s="44"/>
      <c r="F281" s="44"/>
      <c r="G281" s="35"/>
      <c r="H281" s="35"/>
      <c r="I281" s="5">
        <f t="shared" si="4"/>
        <v>40</v>
      </c>
      <c r="J281" s="1" t="str">
        <f>VLOOKUP(A281,RECON!C:D,2,FALSE)</f>
        <v>Fercol</v>
      </c>
      <c r="K281" s="1" t="str">
        <f>IFERROR(VLOOKUP(A281, Notes!D:E, 2, FALSE), "-")</f>
        <v>-</v>
      </c>
    </row>
    <row r="282" spans="1:11" ht="12" customHeight="1" x14ac:dyDescent="0.2">
      <c r="A282" s="43" t="s">
        <v>10689</v>
      </c>
      <c r="B282" s="43" t="s">
        <v>12111</v>
      </c>
      <c r="C282" s="44">
        <v>40</v>
      </c>
      <c r="D282" s="44"/>
      <c r="E282" s="44"/>
      <c r="F282" s="44"/>
      <c r="G282" s="35"/>
      <c r="H282" s="35"/>
      <c r="I282" s="5">
        <f t="shared" si="4"/>
        <v>40</v>
      </c>
      <c r="J282" s="1" t="str">
        <f>VLOOKUP(A282,RECON!C:D,2,FALSE)</f>
        <v>Bragatti</v>
      </c>
      <c r="K282" s="1" t="str">
        <f>IFERROR(VLOOKUP(A282, Notes!D:E, 2, FALSE), "-")</f>
        <v>-</v>
      </c>
    </row>
    <row r="283" spans="1:11" ht="12" customHeight="1" x14ac:dyDescent="0.2">
      <c r="A283" s="43" t="s">
        <v>3923</v>
      </c>
      <c r="B283" s="43" t="s">
        <v>4026</v>
      </c>
      <c r="C283" s="44">
        <v>40</v>
      </c>
      <c r="D283" s="44"/>
      <c r="E283" s="44"/>
      <c r="F283" s="44"/>
      <c r="G283" s="35"/>
      <c r="H283" s="35"/>
      <c r="I283" s="5">
        <f t="shared" si="4"/>
        <v>40</v>
      </c>
      <c r="J283" s="1" t="str">
        <f>VLOOKUP(A283,RECON!C:D,2,FALSE)</f>
        <v>Koduru</v>
      </c>
      <c r="K283" s="1" t="str">
        <f>IFERROR(VLOOKUP(A283, Notes!D:E, 2, FALSE), "-")</f>
        <v>-</v>
      </c>
    </row>
    <row r="284" spans="1:11" ht="12" customHeight="1" x14ac:dyDescent="0.2">
      <c r="A284" s="43" t="s">
        <v>815</v>
      </c>
      <c r="B284" s="43" t="s">
        <v>11457</v>
      </c>
      <c r="C284" s="44">
        <v>40</v>
      </c>
      <c r="D284" s="44"/>
      <c r="E284" s="44"/>
      <c r="F284" s="44"/>
      <c r="G284" s="35"/>
      <c r="H284" s="35"/>
      <c r="I284" s="5">
        <f t="shared" si="4"/>
        <v>40</v>
      </c>
      <c r="J284" s="1" t="str">
        <f>VLOOKUP(A284,RECON!C:D,2,FALSE)</f>
        <v>Das</v>
      </c>
      <c r="K284" s="1" t="str">
        <f>IFERROR(VLOOKUP(A284, Notes!D:E, 2, FALSE), "-")</f>
        <v>-</v>
      </c>
    </row>
    <row r="285" spans="1:11" ht="12" customHeight="1" x14ac:dyDescent="0.25">
      <c r="A285" s="43" t="s">
        <v>9556</v>
      </c>
      <c r="B285" s="43" t="s">
        <v>9567</v>
      </c>
      <c r="C285" s="44">
        <v>45</v>
      </c>
      <c r="D285" s="44"/>
      <c r="E285"/>
      <c r="F285" s="44"/>
      <c r="G285" s="35"/>
      <c r="H285" s="35"/>
      <c r="I285" s="5">
        <f t="shared" si="4"/>
        <v>45</v>
      </c>
      <c r="J285" s="1" t="str">
        <f>VLOOKUP(A285,RECON!C:D,2,FALSE)</f>
        <v>Gofredo</v>
      </c>
      <c r="K285" s="1" t="str">
        <f>IFERROR(VLOOKUP(A285, Notes!D:E, 2, FALSE), "-")</f>
        <v>-</v>
      </c>
    </row>
    <row r="286" spans="1:11" ht="12" customHeight="1" x14ac:dyDescent="0.2">
      <c r="A286" s="43" t="s">
        <v>10153</v>
      </c>
      <c r="B286" s="43" t="s">
        <v>10229</v>
      </c>
      <c r="C286" s="44">
        <v>45</v>
      </c>
      <c r="D286" s="44"/>
      <c r="E286" s="44"/>
      <c r="F286" s="44"/>
      <c r="G286" s="35"/>
      <c r="H286" s="35"/>
      <c r="I286" s="5">
        <f t="shared" si="4"/>
        <v>45</v>
      </c>
      <c r="J286" s="1" t="str">
        <f>VLOOKUP(A286,RECON!C:D,2,FALSE)</f>
        <v>Harsha</v>
      </c>
      <c r="K286" s="1" t="str">
        <f>IFERROR(VLOOKUP(A286, Notes!D:E, 2, FALSE), "-")</f>
        <v>-</v>
      </c>
    </row>
    <row r="287" spans="1:11" ht="12" customHeight="1" x14ac:dyDescent="0.2">
      <c r="A287" s="43" t="s">
        <v>8327</v>
      </c>
      <c r="B287" s="43" t="s">
        <v>11051</v>
      </c>
      <c r="C287" s="44">
        <v>53</v>
      </c>
      <c r="D287" s="44"/>
      <c r="E287" s="44"/>
      <c r="F287" s="44"/>
      <c r="G287" s="35"/>
      <c r="H287" s="35"/>
      <c r="I287" s="5">
        <f t="shared" si="4"/>
        <v>53</v>
      </c>
      <c r="J287" s="1" t="str">
        <f>VLOOKUP(A287,RECON!C:D,2,FALSE)</f>
        <v>Melo</v>
      </c>
      <c r="K287" s="1" t="str">
        <f>IFERROR(VLOOKUP(A287, Notes!D:E, 2, FALSE), "-")</f>
        <v>-</v>
      </c>
    </row>
    <row r="288" spans="1:11" ht="12" customHeight="1" x14ac:dyDescent="0.25">
      <c r="A288" s="43" t="s">
        <v>8527</v>
      </c>
      <c r="B288" s="43" t="s">
        <v>8630</v>
      </c>
      <c r="C288" s="44">
        <v>40</v>
      </c>
      <c r="D288" s="44"/>
      <c r="E288"/>
      <c r="F288" s="44"/>
      <c r="G288" s="35"/>
      <c r="H288" s="35"/>
      <c r="I288" s="5">
        <f t="shared" si="4"/>
        <v>40</v>
      </c>
      <c r="J288" s="1" t="str">
        <f>VLOOKUP(A288,RECON!C:D,2,FALSE)</f>
        <v>Florentino</v>
      </c>
      <c r="K288" s="1" t="str">
        <f>IFERROR(VLOOKUP(A288, Notes!D:E, 2, FALSE), "-")</f>
        <v>-</v>
      </c>
    </row>
    <row r="289" spans="1:11" ht="12" customHeight="1" x14ac:dyDescent="0.2">
      <c r="A289" s="43" t="s">
        <v>10963</v>
      </c>
      <c r="B289" s="43" t="s">
        <v>11052</v>
      </c>
      <c r="C289" s="44">
        <v>40</v>
      </c>
      <c r="D289" s="44"/>
      <c r="E289" s="44"/>
      <c r="F289" s="44"/>
      <c r="G289" s="35"/>
      <c r="H289" s="35"/>
      <c r="I289" s="5">
        <f t="shared" si="4"/>
        <v>40</v>
      </c>
      <c r="J289" s="1" t="str">
        <f>VLOOKUP(A289,RECON!C:D,2,FALSE)</f>
        <v>Cascante</v>
      </c>
      <c r="K289" s="1" t="str">
        <f>IFERROR(VLOOKUP(A289, Notes!D:E, 2, FALSE), "-")</f>
        <v>-</v>
      </c>
    </row>
    <row r="290" spans="1:11" ht="12" customHeight="1" x14ac:dyDescent="0.2">
      <c r="A290" s="43" t="s">
        <v>2170</v>
      </c>
      <c r="B290" s="43" t="s">
        <v>3432</v>
      </c>
      <c r="C290" s="44">
        <v>45</v>
      </c>
      <c r="D290" s="44"/>
      <c r="E290" s="44"/>
      <c r="F290" s="44"/>
      <c r="G290" s="35"/>
      <c r="H290" s="35"/>
      <c r="I290" s="5">
        <f t="shared" si="4"/>
        <v>45</v>
      </c>
      <c r="J290" s="1" t="str">
        <f>VLOOKUP(A290,RECON!C:D,2,FALSE)</f>
        <v>Chada</v>
      </c>
      <c r="K290" s="1" t="str">
        <f>IFERROR(VLOOKUP(A290, Notes!D:E, 2, FALSE), "-")</f>
        <v>-</v>
      </c>
    </row>
    <row r="291" spans="1:11" ht="12" customHeight="1" x14ac:dyDescent="0.2">
      <c r="A291" s="43" t="s">
        <v>12865</v>
      </c>
      <c r="B291" s="43" t="s">
        <v>12947</v>
      </c>
      <c r="C291" s="44">
        <v>45</v>
      </c>
      <c r="D291" s="44"/>
      <c r="E291" s="44"/>
      <c r="F291" s="44"/>
      <c r="G291" s="35"/>
      <c r="H291" s="35"/>
      <c r="I291" s="5">
        <f t="shared" si="4"/>
        <v>45</v>
      </c>
      <c r="J291" s="1" t="str">
        <f>VLOOKUP(A291,RECON!C:D,2,FALSE)</f>
        <v>Alto</v>
      </c>
      <c r="K291" s="1" t="str">
        <f>IFERROR(VLOOKUP(A291, Notes!D:E, 2, FALSE), "-")</f>
        <v>-</v>
      </c>
    </row>
    <row r="292" spans="1:11" ht="12" customHeight="1" x14ac:dyDescent="0.2">
      <c r="A292" s="43" t="s">
        <v>2255</v>
      </c>
      <c r="B292" s="43" t="s">
        <v>2276</v>
      </c>
      <c r="C292" s="44">
        <v>40</v>
      </c>
      <c r="D292" s="44"/>
      <c r="E292" s="44"/>
      <c r="F292" s="44"/>
      <c r="G292" s="35"/>
      <c r="H292" s="35"/>
      <c r="I292" s="5">
        <f t="shared" si="4"/>
        <v>40</v>
      </c>
      <c r="J292" s="1" t="str">
        <f>VLOOKUP(A292,RECON!C:D,2,FALSE)</f>
        <v>Sandoval</v>
      </c>
      <c r="K292" s="1" t="str">
        <f>IFERROR(VLOOKUP(A292, Notes!D:E, 2, FALSE), "-")</f>
        <v>-</v>
      </c>
    </row>
    <row r="293" spans="1:11" ht="12" customHeight="1" x14ac:dyDescent="0.2">
      <c r="A293" s="43" t="s">
        <v>5445</v>
      </c>
      <c r="B293" s="43" t="s">
        <v>6221</v>
      </c>
      <c r="C293" s="44">
        <v>54</v>
      </c>
      <c r="D293" s="44"/>
      <c r="E293" s="44"/>
      <c r="F293" s="44"/>
      <c r="G293" s="35"/>
      <c r="H293" s="35"/>
      <c r="I293" s="5">
        <f t="shared" si="4"/>
        <v>54</v>
      </c>
      <c r="J293" s="1" t="str">
        <f>VLOOKUP(A293,RECON!C:D,2,FALSE)</f>
        <v>Babu</v>
      </c>
      <c r="K293" s="1" t="str">
        <f>IFERROR(VLOOKUP(A293, Notes!D:E, 2, FALSE), "-")</f>
        <v>-</v>
      </c>
    </row>
    <row r="294" spans="1:11" ht="12" customHeight="1" x14ac:dyDescent="0.2">
      <c r="A294" s="43" t="s">
        <v>4295</v>
      </c>
      <c r="B294" s="43" t="s">
        <v>10724</v>
      </c>
      <c r="C294" s="44">
        <v>44</v>
      </c>
      <c r="D294" s="44"/>
      <c r="E294" s="44"/>
      <c r="F294" s="44"/>
      <c r="G294" s="35"/>
      <c r="H294" s="35"/>
      <c r="I294" s="5">
        <f t="shared" si="4"/>
        <v>44</v>
      </c>
      <c r="J294" s="1" t="str">
        <f>VLOOKUP(A294,RECON!C:D,2,FALSE)</f>
        <v>Bufalo</v>
      </c>
      <c r="K294" s="1" t="str">
        <f>IFERROR(VLOOKUP(A294, Notes!D:E, 2, FALSE), "-")</f>
        <v>-</v>
      </c>
    </row>
    <row r="295" spans="1:11" ht="12" customHeight="1" x14ac:dyDescent="0.2">
      <c r="A295" s="43" t="s">
        <v>1699</v>
      </c>
      <c r="B295" s="43" t="s">
        <v>1759</v>
      </c>
      <c r="C295" s="44">
        <v>40</v>
      </c>
      <c r="D295" s="44"/>
      <c r="E295" s="44"/>
      <c r="F295" s="44"/>
      <c r="G295" s="35"/>
      <c r="H295" s="35"/>
      <c r="I295" s="5">
        <f t="shared" si="4"/>
        <v>40</v>
      </c>
      <c r="J295" s="1" t="str">
        <f>VLOOKUP(A295,RECON!C:D,2,FALSE)</f>
        <v>Jamoner</v>
      </c>
      <c r="K295" s="1" t="str">
        <f>IFERROR(VLOOKUP(A295, Notes!D:E, 2, FALSE), "-")</f>
        <v>-</v>
      </c>
    </row>
    <row r="296" spans="1:11" ht="12" customHeight="1" x14ac:dyDescent="0.25">
      <c r="A296" s="43" t="s">
        <v>8060</v>
      </c>
      <c r="B296" s="43" t="s">
        <v>8105</v>
      </c>
      <c r="C296" s="44">
        <v>24</v>
      </c>
      <c r="D296" s="44"/>
      <c r="E296"/>
      <c r="F296" s="44"/>
      <c r="G296" s="35"/>
      <c r="H296" s="35"/>
      <c r="I296" s="5">
        <f t="shared" si="4"/>
        <v>24</v>
      </c>
      <c r="J296" s="1" t="str">
        <f>VLOOKUP(A296,RECON!C:D,2,FALSE)</f>
        <v>Savanth</v>
      </c>
      <c r="K296" s="1" t="str">
        <f>IFERROR(VLOOKUP(A296, Notes!D:E, 2, FALSE), "-")</f>
        <v>-</v>
      </c>
    </row>
    <row r="297" spans="1:11" ht="12" customHeight="1" x14ac:dyDescent="0.2">
      <c r="A297" s="43" t="s">
        <v>4208</v>
      </c>
      <c r="B297" s="43" t="s">
        <v>4215</v>
      </c>
      <c r="C297" s="44">
        <v>56</v>
      </c>
      <c r="D297" s="44"/>
      <c r="E297" s="44"/>
      <c r="F297" s="44"/>
      <c r="G297" s="35"/>
      <c r="H297" s="35"/>
      <c r="I297" s="5">
        <f t="shared" si="4"/>
        <v>56</v>
      </c>
      <c r="J297" s="1" t="str">
        <f>VLOOKUP(A297,RECON!C:D,2,FALSE)</f>
        <v>Ladores</v>
      </c>
      <c r="K297" s="1" t="str">
        <f>IFERROR(VLOOKUP(A297, Notes!D:E, 2, FALSE), "-")</f>
        <v>-</v>
      </c>
    </row>
    <row r="298" spans="1:11" ht="12" customHeight="1" x14ac:dyDescent="0.2">
      <c r="A298" s="43" t="s">
        <v>13110</v>
      </c>
      <c r="B298" s="43" t="s">
        <v>13120</v>
      </c>
      <c r="C298" s="44">
        <v>40</v>
      </c>
      <c r="D298" s="44"/>
      <c r="E298" s="44"/>
      <c r="F298" s="44"/>
      <c r="G298" s="35"/>
      <c r="H298" s="35"/>
      <c r="I298" s="5">
        <f t="shared" si="4"/>
        <v>40</v>
      </c>
      <c r="J298" s="1" t="str">
        <f>VLOOKUP(A298,RECON!C:D,2,FALSE)</f>
        <v>Uppalapati</v>
      </c>
      <c r="K298" s="1" t="str">
        <f>IFERROR(VLOOKUP(A298, Notes!D:E, 2, FALSE), "-")</f>
        <v>-</v>
      </c>
    </row>
    <row r="299" spans="1:11" ht="12" customHeight="1" x14ac:dyDescent="0.2">
      <c r="A299" s="43" t="s">
        <v>10681</v>
      </c>
      <c r="B299" s="43" t="s">
        <v>12654</v>
      </c>
      <c r="C299" s="44">
        <v>40</v>
      </c>
      <c r="D299" s="44"/>
      <c r="E299" s="44"/>
      <c r="F299" s="44"/>
      <c r="G299" s="35"/>
      <c r="H299" s="35"/>
      <c r="I299" s="5">
        <f t="shared" si="4"/>
        <v>40</v>
      </c>
      <c r="J299" s="1" t="str">
        <f>VLOOKUP(A299,RECON!C:D,2,FALSE)</f>
        <v>Rangaswamy</v>
      </c>
      <c r="K299" s="1" t="str">
        <f>IFERROR(VLOOKUP(A299, Notes!D:E, 2, FALSE), "-")</f>
        <v>-</v>
      </c>
    </row>
    <row r="300" spans="1:11" ht="12" customHeight="1" x14ac:dyDescent="0.2">
      <c r="A300" s="43" t="s">
        <v>4933</v>
      </c>
      <c r="B300" s="43" t="s">
        <v>5490</v>
      </c>
      <c r="C300" s="44">
        <v>40</v>
      </c>
      <c r="D300" s="44"/>
      <c r="E300" s="44"/>
      <c r="F300" s="44"/>
      <c r="G300" s="35"/>
      <c r="H300" s="35"/>
      <c r="I300" s="5">
        <f t="shared" si="4"/>
        <v>40</v>
      </c>
      <c r="J300" s="1" t="str">
        <f>VLOOKUP(A300,RECON!C:D,2,FALSE)</f>
        <v>Rahiman</v>
      </c>
      <c r="K300" s="1" t="str">
        <f>IFERROR(VLOOKUP(A300, Notes!D:E, 2, FALSE), "-")</f>
        <v>-</v>
      </c>
    </row>
    <row r="301" spans="1:11" ht="12" customHeight="1" x14ac:dyDescent="0.2">
      <c r="A301" s="43" t="s">
        <v>12083</v>
      </c>
      <c r="B301" s="43" t="s">
        <v>12523</v>
      </c>
      <c r="C301" s="44">
        <v>40</v>
      </c>
      <c r="D301" s="44"/>
      <c r="E301" s="44"/>
      <c r="F301" s="44"/>
      <c r="G301" s="35"/>
      <c r="H301" s="35"/>
      <c r="I301" s="5">
        <f t="shared" si="4"/>
        <v>40</v>
      </c>
      <c r="J301" s="1" t="str">
        <f>VLOOKUP(A301,RECON!C:D,2,FALSE)</f>
        <v>Eusebio</v>
      </c>
      <c r="K301" s="1" t="str">
        <f>IFERROR(VLOOKUP(A301, Notes!D:E, 2, FALSE), "-")</f>
        <v>-</v>
      </c>
    </row>
    <row r="302" spans="1:11" ht="12" customHeight="1" x14ac:dyDescent="0.2">
      <c r="A302" s="43" t="s">
        <v>2127</v>
      </c>
      <c r="B302" s="43" t="s">
        <v>2153</v>
      </c>
      <c r="C302" s="44">
        <v>45</v>
      </c>
      <c r="D302" s="44"/>
      <c r="E302" s="44"/>
      <c r="F302" s="44"/>
      <c r="G302" s="35"/>
      <c r="H302" s="35"/>
      <c r="I302" s="5">
        <f t="shared" si="4"/>
        <v>45</v>
      </c>
      <c r="J302" s="1" t="str">
        <f>VLOOKUP(A302,RECON!C:D,2,FALSE)</f>
        <v>Cuales</v>
      </c>
      <c r="K302" s="1" t="str">
        <f>IFERROR(VLOOKUP(A302, Notes!D:E, 2, FALSE), "-")</f>
        <v>-</v>
      </c>
    </row>
    <row r="303" spans="1:11" ht="12" customHeight="1" x14ac:dyDescent="0.2">
      <c r="A303" s="43" t="s">
        <v>5025</v>
      </c>
      <c r="B303" s="43" t="s">
        <v>11760</v>
      </c>
      <c r="C303" s="44">
        <v>80</v>
      </c>
      <c r="D303" s="44"/>
      <c r="E303" s="44"/>
      <c r="F303" s="44"/>
      <c r="G303" s="35"/>
      <c r="H303" s="35"/>
      <c r="I303" s="5">
        <f t="shared" si="4"/>
        <v>80</v>
      </c>
      <c r="J303" s="1" t="str">
        <f>VLOOKUP(A303,RECON!C:D,2,FALSE)</f>
        <v>Cruz</v>
      </c>
      <c r="K303" s="1" t="str">
        <f>IFERROR(VLOOKUP(A303, Notes!D:E, 2, FALSE), "-")</f>
        <v>-</v>
      </c>
    </row>
    <row r="304" spans="1:11" ht="12" customHeight="1" x14ac:dyDescent="0.2">
      <c r="A304" s="43" t="s">
        <v>10180</v>
      </c>
      <c r="B304" s="43" t="s">
        <v>10284</v>
      </c>
      <c r="C304" s="44">
        <v>40</v>
      </c>
      <c r="D304" s="44"/>
      <c r="E304" s="44"/>
      <c r="F304" s="44"/>
      <c r="G304" s="35"/>
      <c r="H304" s="35"/>
      <c r="I304" s="5">
        <f t="shared" si="4"/>
        <v>40</v>
      </c>
      <c r="J304" s="1" t="str">
        <f>VLOOKUP(A304,RECON!C:D,2,FALSE)</f>
        <v>Ahamed</v>
      </c>
      <c r="K304" s="1" t="str">
        <f>IFERROR(VLOOKUP(A304, Notes!D:E, 2, FALSE), "-")</f>
        <v>-</v>
      </c>
    </row>
    <row r="305" spans="1:11" ht="12" customHeight="1" x14ac:dyDescent="0.2">
      <c r="A305" s="43" t="s">
        <v>6532</v>
      </c>
      <c r="B305" s="43" t="s">
        <v>6533</v>
      </c>
      <c r="C305" s="44">
        <v>40</v>
      </c>
      <c r="D305" s="44"/>
      <c r="E305" s="44"/>
      <c r="F305" s="44"/>
      <c r="G305" s="35"/>
      <c r="H305" s="35"/>
      <c r="I305" s="5">
        <f t="shared" si="4"/>
        <v>40</v>
      </c>
      <c r="J305" s="1" t="str">
        <f>VLOOKUP(A305,RECON!C:D,2,FALSE)</f>
        <v>Gapuz</v>
      </c>
      <c r="K305" s="1" t="str">
        <f>IFERROR(VLOOKUP(A305, Notes!D:E, 2, FALSE), "-")</f>
        <v>-</v>
      </c>
    </row>
    <row r="306" spans="1:11" ht="12" customHeight="1" x14ac:dyDescent="0.2">
      <c r="A306" s="43" t="s">
        <v>11135</v>
      </c>
      <c r="B306" s="43" t="s">
        <v>11153</v>
      </c>
      <c r="C306" s="44">
        <v>40</v>
      </c>
      <c r="D306" s="44"/>
      <c r="E306" s="44"/>
      <c r="F306" s="44"/>
      <c r="G306" s="35"/>
      <c r="H306" s="35"/>
      <c r="I306" s="5">
        <f t="shared" si="4"/>
        <v>40</v>
      </c>
      <c r="J306" s="1" t="str">
        <f>VLOOKUP(A306,RECON!C:D,2,FALSE)</f>
        <v>Garcia</v>
      </c>
      <c r="K306" s="1" t="str">
        <f>IFERROR(VLOOKUP(A306, Notes!D:E, 2, FALSE), "-")</f>
        <v>-</v>
      </c>
    </row>
    <row r="307" spans="1:11" ht="12" customHeight="1" x14ac:dyDescent="0.2">
      <c r="A307" s="43" t="s">
        <v>1478</v>
      </c>
      <c r="B307" s="43" t="s">
        <v>1525</v>
      </c>
      <c r="C307" s="44">
        <v>44</v>
      </c>
      <c r="D307" s="44"/>
      <c r="E307" s="44"/>
      <c r="F307" s="44"/>
      <c r="G307" s="35"/>
      <c r="H307" s="35"/>
      <c r="I307" s="5">
        <f t="shared" si="4"/>
        <v>44</v>
      </c>
      <c r="J307" s="1" t="str">
        <f>VLOOKUP(A307,RECON!C:D,2,FALSE)</f>
        <v>Pereira</v>
      </c>
      <c r="K307" s="1" t="str">
        <f>IFERROR(VLOOKUP(A307, Notes!D:E, 2, FALSE), "-")</f>
        <v>-</v>
      </c>
    </row>
    <row r="308" spans="1:11" ht="12" customHeight="1" x14ac:dyDescent="0.2">
      <c r="A308" s="43" t="s">
        <v>1408</v>
      </c>
      <c r="B308" s="43" t="s">
        <v>1424</v>
      </c>
      <c r="C308" s="44">
        <v>41</v>
      </c>
      <c r="D308" s="44"/>
      <c r="E308" s="44"/>
      <c r="F308" s="44"/>
      <c r="G308" s="35"/>
      <c r="H308" s="35"/>
      <c r="I308" s="5">
        <f t="shared" si="4"/>
        <v>41</v>
      </c>
      <c r="J308" s="1" t="str">
        <f>VLOOKUP(A308,RECON!C:D,2,FALSE)</f>
        <v>Santos</v>
      </c>
      <c r="K308" s="1" t="str">
        <f>IFERROR(VLOOKUP(A308, Notes!D:E, 2, FALSE), "-")</f>
        <v>-</v>
      </c>
    </row>
    <row r="309" spans="1:11" ht="12" customHeight="1" x14ac:dyDescent="0.25">
      <c r="A309" s="43" t="s">
        <v>9035</v>
      </c>
      <c r="B309" s="43" t="s">
        <v>11053</v>
      </c>
      <c r="C309" s="44">
        <v>40</v>
      </c>
      <c r="D309"/>
      <c r="E309" s="44"/>
      <c r="F309" s="44"/>
      <c r="G309" s="35"/>
      <c r="H309" s="35"/>
      <c r="I309" s="5">
        <f t="shared" si="4"/>
        <v>40</v>
      </c>
      <c r="J309" s="1" t="str">
        <f>VLOOKUP(A309,RECON!C:D,2,FALSE)</f>
        <v>Sam</v>
      </c>
      <c r="K309" s="1" t="str">
        <f>IFERROR(VLOOKUP(A309, Notes!D:E, 2, FALSE), "-")</f>
        <v>-</v>
      </c>
    </row>
    <row r="310" spans="1:11" ht="12" customHeight="1" x14ac:dyDescent="0.2">
      <c r="A310" s="43" t="s">
        <v>7756</v>
      </c>
      <c r="B310" s="43" t="s">
        <v>11054</v>
      </c>
      <c r="C310" s="44">
        <v>45</v>
      </c>
      <c r="D310" s="44"/>
      <c r="E310" s="44"/>
      <c r="F310" s="44"/>
      <c r="G310" s="35"/>
      <c r="H310" s="35"/>
      <c r="I310" s="5">
        <f t="shared" si="4"/>
        <v>45</v>
      </c>
      <c r="J310" s="1" t="str">
        <f>VLOOKUP(A310,RECON!C:D,2,FALSE)</f>
        <v>Patro</v>
      </c>
      <c r="K310" s="1" t="str">
        <f>IFERROR(VLOOKUP(A310, Notes!D:E, 2, FALSE), "-")</f>
        <v>-</v>
      </c>
    </row>
    <row r="311" spans="1:11" ht="12" customHeight="1" x14ac:dyDescent="0.2">
      <c r="A311" s="43" t="s">
        <v>8993</v>
      </c>
      <c r="B311" s="43" t="s">
        <v>11154</v>
      </c>
      <c r="C311" s="44">
        <v>40</v>
      </c>
      <c r="D311" s="44"/>
      <c r="E311" s="44"/>
      <c r="F311" s="44"/>
      <c r="G311" s="35"/>
      <c r="H311" s="35"/>
      <c r="I311" s="5">
        <f t="shared" si="4"/>
        <v>40</v>
      </c>
      <c r="J311" s="1" t="str">
        <f>VLOOKUP(A311,RECON!C:D,2,FALSE)</f>
        <v>Tsungai</v>
      </c>
      <c r="K311" s="1" t="str">
        <f>IFERROR(VLOOKUP(A311, Notes!D:E, 2, FALSE), "-")</f>
        <v>-</v>
      </c>
    </row>
    <row r="312" spans="1:11" ht="12" customHeight="1" x14ac:dyDescent="0.2">
      <c r="A312" s="43" t="s">
        <v>928</v>
      </c>
      <c r="B312" s="43" t="s">
        <v>11458</v>
      </c>
      <c r="C312" s="44">
        <v>54</v>
      </c>
      <c r="D312" s="44"/>
      <c r="E312" s="44"/>
      <c r="F312" s="44"/>
      <c r="G312" s="35"/>
      <c r="H312" s="35"/>
      <c r="I312" s="5">
        <f t="shared" si="4"/>
        <v>54</v>
      </c>
      <c r="J312" s="1" t="str">
        <f>VLOOKUP(A312,RECON!C:D,2,FALSE)</f>
        <v>Vusirikala</v>
      </c>
      <c r="K312" s="1" t="str">
        <f>IFERROR(VLOOKUP(A312, Notes!D:E, 2, FALSE), "-")</f>
        <v>-</v>
      </c>
    </row>
    <row r="313" spans="1:11" ht="12" customHeight="1" x14ac:dyDescent="0.2">
      <c r="A313" s="43" t="s">
        <v>4467</v>
      </c>
      <c r="B313" s="43" t="s">
        <v>4539</v>
      </c>
      <c r="C313" s="44">
        <v>40</v>
      </c>
      <c r="D313" s="44"/>
      <c r="E313" s="44"/>
      <c r="F313" s="44"/>
      <c r="G313" s="35"/>
      <c r="H313" s="35"/>
      <c r="I313" s="5">
        <f t="shared" si="4"/>
        <v>40</v>
      </c>
      <c r="J313" s="1" t="str">
        <f>VLOOKUP(A313,RECON!C:D,2,FALSE)</f>
        <v>Cacao</v>
      </c>
      <c r="K313" s="1" t="str">
        <f>IFERROR(VLOOKUP(A313, Notes!D:E, 2, FALSE), "-")</f>
        <v>-</v>
      </c>
    </row>
    <row r="314" spans="1:11" ht="12" customHeight="1" x14ac:dyDescent="0.2">
      <c r="A314" s="43" t="s">
        <v>11661</v>
      </c>
      <c r="B314" s="43" t="s">
        <v>11662</v>
      </c>
      <c r="C314" s="44">
        <v>42</v>
      </c>
      <c r="D314" s="44"/>
      <c r="E314" s="44"/>
      <c r="F314" s="44"/>
      <c r="G314" s="35"/>
      <c r="H314" s="35"/>
      <c r="I314" s="5">
        <f t="shared" si="4"/>
        <v>42</v>
      </c>
      <c r="J314" s="1" t="str">
        <f>VLOOKUP(A314,RECON!C:D,2,FALSE)</f>
        <v>Kalavala</v>
      </c>
      <c r="K314" s="1" t="str">
        <f>IFERROR(VLOOKUP(A314, Notes!D:E, 2, FALSE), "-")</f>
        <v>-</v>
      </c>
    </row>
    <row r="315" spans="1:11" ht="12" customHeight="1" x14ac:dyDescent="0.2">
      <c r="A315" s="43" t="s">
        <v>877</v>
      </c>
      <c r="B315" s="43" t="s">
        <v>11459</v>
      </c>
      <c r="C315" s="44">
        <v>44</v>
      </c>
      <c r="D315" s="44"/>
      <c r="E315" s="44"/>
      <c r="F315" s="44"/>
      <c r="G315" s="35"/>
      <c r="H315" s="35"/>
      <c r="I315" s="5">
        <f t="shared" si="4"/>
        <v>44</v>
      </c>
      <c r="J315" s="1" t="str">
        <f>VLOOKUP(A315,RECON!C:D,2,FALSE)</f>
        <v>Araujo</v>
      </c>
      <c r="K315" s="1" t="str">
        <f>IFERROR(VLOOKUP(A315, Notes!D:E, 2, FALSE), "-")</f>
        <v>-</v>
      </c>
    </row>
    <row r="316" spans="1:11" ht="12" customHeight="1" x14ac:dyDescent="0.25">
      <c r="A316" s="43" t="s">
        <v>6884</v>
      </c>
      <c r="B316" s="43" t="s">
        <v>6942</v>
      </c>
      <c r="C316" s="44">
        <v>40</v>
      </c>
      <c r="D316" s="44"/>
      <c r="E316"/>
      <c r="F316" s="44"/>
      <c r="G316" s="35"/>
      <c r="H316" s="35"/>
      <c r="I316" s="5">
        <f t="shared" si="4"/>
        <v>40</v>
      </c>
      <c r="J316" s="1" t="str">
        <f>VLOOKUP(A316,RECON!C:D,2,FALSE)</f>
        <v>Ceniza</v>
      </c>
      <c r="K316" s="1" t="str">
        <f>IFERROR(VLOOKUP(A316, Notes!D:E, 2, FALSE), "-")</f>
        <v>-</v>
      </c>
    </row>
    <row r="317" spans="1:11" ht="12" customHeight="1" x14ac:dyDescent="0.2">
      <c r="A317" s="43" t="s">
        <v>872</v>
      </c>
      <c r="B317" s="43" t="s">
        <v>11460</v>
      </c>
      <c r="C317" s="44">
        <v>41</v>
      </c>
      <c r="D317" s="44"/>
      <c r="E317" s="44"/>
      <c r="F317" s="44"/>
      <c r="G317" s="35"/>
      <c r="H317" s="35"/>
      <c r="I317" s="5">
        <f t="shared" ref="I317:I380" si="5">SUM(C317:H317)</f>
        <v>41</v>
      </c>
      <c r="J317" s="1" t="str">
        <f>VLOOKUP(A317,RECON!C:D,2,FALSE)</f>
        <v>Spagnollo</v>
      </c>
      <c r="K317" s="1" t="str">
        <f>IFERROR(VLOOKUP(A317, Notes!D:E, 2, FALSE), "-")</f>
        <v>-</v>
      </c>
    </row>
    <row r="318" spans="1:11" ht="12" customHeight="1" x14ac:dyDescent="0.2">
      <c r="A318" s="43" t="s">
        <v>1595</v>
      </c>
      <c r="B318" s="43" t="s">
        <v>1622</v>
      </c>
      <c r="C318" s="44">
        <v>40</v>
      </c>
      <c r="D318" s="44"/>
      <c r="E318" s="44"/>
      <c r="F318" s="44"/>
      <c r="G318" s="35"/>
      <c r="H318" s="35"/>
      <c r="I318" s="5">
        <f t="shared" si="5"/>
        <v>40</v>
      </c>
      <c r="J318" s="1" t="str">
        <f>VLOOKUP(A318,RECON!C:D,2,FALSE)</f>
        <v>Cabasag</v>
      </c>
      <c r="K318" s="1" t="str">
        <f>IFERROR(VLOOKUP(A318, Notes!D:E, 2, FALSE), "-")</f>
        <v>-</v>
      </c>
    </row>
    <row r="319" spans="1:11" ht="12" customHeight="1" x14ac:dyDescent="0.25">
      <c r="A319" s="43" t="s">
        <v>798</v>
      </c>
      <c r="B319" s="43" t="s">
        <v>11461</v>
      </c>
      <c r="C319" s="44">
        <v>42</v>
      </c>
      <c r="D319" s="44"/>
      <c r="E319"/>
      <c r="F319" s="44"/>
      <c r="G319" s="35"/>
      <c r="H319" s="35"/>
      <c r="I319" s="5">
        <f t="shared" si="5"/>
        <v>42</v>
      </c>
      <c r="J319" s="1" t="str">
        <f>VLOOKUP(A319,RECON!C:D,2,FALSE)</f>
        <v>Schraden</v>
      </c>
      <c r="K319" s="1" t="str">
        <f>IFERROR(VLOOKUP(A319, Notes!D:E, 2, FALSE), "-")</f>
        <v>-</v>
      </c>
    </row>
    <row r="320" spans="1:11" ht="12" customHeight="1" x14ac:dyDescent="0.2">
      <c r="A320" s="43" t="s">
        <v>6292</v>
      </c>
      <c r="B320" s="43" t="s">
        <v>6340</v>
      </c>
      <c r="C320" s="44">
        <v>40</v>
      </c>
      <c r="D320" s="44"/>
      <c r="E320" s="44"/>
      <c r="F320" s="44"/>
      <c r="G320" s="35"/>
      <c r="H320" s="35"/>
      <c r="I320" s="5">
        <f t="shared" si="5"/>
        <v>40</v>
      </c>
      <c r="J320" s="1" t="str">
        <f>VLOOKUP(A320,RECON!C:D,2,FALSE)</f>
        <v>Yarra</v>
      </c>
      <c r="K320" s="1" t="str">
        <f>IFERROR(VLOOKUP(A320, Notes!D:E, 2, FALSE), "-")</f>
        <v>-</v>
      </c>
    </row>
    <row r="321" spans="1:11" ht="12" customHeight="1" x14ac:dyDescent="0.2">
      <c r="A321" s="43" t="s">
        <v>1761</v>
      </c>
      <c r="B321" s="43" t="s">
        <v>1818</v>
      </c>
      <c r="C321" s="44">
        <v>40</v>
      </c>
      <c r="D321" s="44"/>
      <c r="E321" s="44"/>
      <c r="F321" s="44"/>
      <c r="G321" s="35"/>
      <c r="H321" s="35"/>
      <c r="I321" s="5">
        <f t="shared" si="5"/>
        <v>40</v>
      </c>
      <c r="J321" s="1" t="str">
        <f>VLOOKUP(A321,RECON!C:D,2,FALSE)</f>
        <v>Domingo</v>
      </c>
      <c r="K321" s="1" t="str">
        <f>IFERROR(VLOOKUP(A321, Notes!D:E, 2, FALSE), "-")</f>
        <v>-</v>
      </c>
    </row>
    <row r="322" spans="1:11" ht="12" customHeight="1" x14ac:dyDescent="0.2">
      <c r="A322" s="43" t="s">
        <v>12965</v>
      </c>
      <c r="B322" s="43" t="s">
        <v>13001</v>
      </c>
      <c r="C322" s="44">
        <v>40</v>
      </c>
      <c r="D322" s="44"/>
      <c r="E322" s="44"/>
      <c r="F322" s="44"/>
      <c r="G322" s="35"/>
      <c r="H322" s="35"/>
      <c r="I322" s="5">
        <f t="shared" si="5"/>
        <v>40</v>
      </c>
      <c r="J322" s="1" t="str">
        <f>VLOOKUP(A322,RECON!C:D,2,FALSE)</f>
        <v>Maruthi</v>
      </c>
      <c r="K322" s="1" t="str">
        <f>IFERROR(VLOOKUP(A322, Notes!D:E, 2, FALSE), "-")</f>
        <v>-</v>
      </c>
    </row>
    <row r="323" spans="1:11" ht="12" customHeight="1" x14ac:dyDescent="0.2">
      <c r="A323" s="43" t="s">
        <v>1776</v>
      </c>
      <c r="B323" s="43" t="s">
        <v>7728</v>
      </c>
      <c r="C323" s="44">
        <v>40</v>
      </c>
      <c r="D323" s="44"/>
      <c r="E323" s="44"/>
      <c r="F323" s="44"/>
      <c r="G323" s="35"/>
      <c r="H323" s="35"/>
      <c r="I323" s="5">
        <f t="shared" si="5"/>
        <v>40</v>
      </c>
      <c r="J323" s="1" t="str">
        <f>VLOOKUP(A323,RECON!C:D,2,FALSE)</f>
        <v>Pothuraju</v>
      </c>
      <c r="K323" s="1" t="str">
        <f>IFERROR(VLOOKUP(A323, Notes!D:E, 2, FALSE), "-")</f>
        <v>-</v>
      </c>
    </row>
    <row r="324" spans="1:11" ht="12" customHeight="1" x14ac:dyDescent="0.2">
      <c r="A324" s="43" t="s">
        <v>12629</v>
      </c>
      <c r="B324" s="43" t="s">
        <v>12672</v>
      </c>
      <c r="C324" s="44">
        <v>40</v>
      </c>
      <c r="D324" s="44"/>
      <c r="E324" s="44"/>
      <c r="F324" s="44"/>
      <c r="G324" s="35"/>
      <c r="H324" s="35"/>
      <c r="I324" s="5">
        <f t="shared" si="5"/>
        <v>40</v>
      </c>
      <c r="J324" s="1" t="str">
        <f>VLOOKUP(A324,RECON!C:D,2,FALSE)</f>
        <v>Cabello</v>
      </c>
      <c r="K324" s="1" t="str">
        <f>IFERROR(VLOOKUP(A324, Notes!D:E, 2, FALSE), "-")</f>
        <v>-</v>
      </c>
    </row>
    <row r="325" spans="1:11" ht="12" customHeight="1" x14ac:dyDescent="0.2">
      <c r="A325" s="43" t="s">
        <v>2048</v>
      </c>
      <c r="B325" s="43" t="s">
        <v>4086</v>
      </c>
      <c r="C325" s="44">
        <v>32</v>
      </c>
      <c r="D325" s="44"/>
      <c r="E325" s="44"/>
      <c r="F325" s="44"/>
      <c r="G325" s="35"/>
      <c r="H325" s="35"/>
      <c r="I325" s="5">
        <f t="shared" si="5"/>
        <v>32</v>
      </c>
      <c r="J325" s="1" t="str">
        <f>VLOOKUP(A325,RECON!C:D,2,FALSE)</f>
        <v>Kumar</v>
      </c>
      <c r="K325" s="1" t="str">
        <f>IFERROR(VLOOKUP(A325, Notes!D:E, 2, FALSE), "-")</f>
        <v>-</v>
      </c>
    </row>
    <row r="326" spans="1:11" ht="12" customHeight="1" x14ac:dyDescent="0.2">
      <c r="A326" s="43" t="s">
        <v>1726</v>
      </c>
      <c r="B326" s="43" t="s">
        <v>3433</v>
      </c>
      <c r="C326" s="44">
        <v>40</v>
      </c>
      <c r="D326" s="44"/>
      <c r="E326" s="44"/>
      <c r="F326" s="44"/>
      <c r="G326" s="35"/>
      <c r="H326" s="35"/>
      <c r="I326" s="5">
        <f t="shared" si="5"/>
        <v>40</v>
      </c>
      <c r="J326" s="1" t="str">
        <f>VLOOKUP(A326,RECON!C:D,2,FALSE)</f>
        <v>Facelo</v>
      </c>
      <c r="K326" s="1" t="str">
        <f>IFERROR(VLOOKUP(A326, Notes!D:E, 2, FALSE), "-")</f>
        <v>-</v>
      </c>
    </row>
    <row r="327" spans="1:11" ht="12" customHeight="1" x14ac:dyDescent="0.2">
      <c r="A327" s="43" t="s">
        <v>808</v>
      </c>
      <c r="B327" s="43" t="s">
        <v>12742</v>
      </c>
      <c r="C327" s="44">
        <v>49</v>
      </c>
      <c r="D327" s="44"/>
      <c r="E327" s="44"/>
      <c r="F327" s="44"/>
      <c r="G327" s="35"/>
      <c r="H327" s="35"/>
      <c r="I327" s="5">
        <f t="shared" si="5"/>
        <v>49</v>
      </c>
      <c r="J327" s="1" t="str">
        <f>VLOOKUP(A327,RECON!C:D,2,FALSE)</f>
        <v>Fonseca</v>
      </c>
      <c r="K327" s="1" t="str">
        <f>IFERROR(VLOOKUP(A327, Notes!D:E, 2, FALSE), "-")</f>
        <v>-</v>
      </c>
    </row>
    <row r="328" spans="1:11" ht="12" customHeight="1" x14ac:dyDescent="0.2">
      <c r="A328" s="43" t="s">
        <v>11118</v>
      </c>
      <c r="B328" s="43" t="s">
        <v>11462</v>
      </c>
      <c r="C328" s="44">
        <v>45</v>
      </c>
      <c r="D328" s="44"/>
      <c r="E328" s="44"/>
      <c r="F328" s="44"/>
      <c r="G328" s="35"/>
      <c r="H328" s="35"/>
      <c r="I328" s="5">
        <f t="shared" si="5"/>
        <v>45</v>
      </c>
      <c r="J328" s="1" t="str">
        <f>VLOOKUP(A328,RECON!C:D,2,FALSE)</f>
        <v>McCutcheon</v>
      </c>
      <c r="K328" s="1" t="str">
        <f>IFERROR(VLOOKUP(A328, Notes!D:E, 2, FALSE), "-")</f>
        <v>-</v>
      </c>
    </row>
    <row r="329" spans="1:11" ht="12" customHeight="1" x14ac:dyDescent="0.2">
      <c r="A329" s="43" t="s">
        <v>8413</v>
      </c>
      <c r="B329" s="43" t="s">
        <v>8477</v>
      </c>
      <c r="C329" s="44">
        <v>40</v>
      </c>
      <c r="D329" s="44"/>
      <c r="E329" s="44"/>
      <c r="F329" s="44"/>
      <c r="G329" s="35"/>
      <c r="H329" s="35"/>
      <c r="I329" s="5">
        <f t="shared" si="5"/>
        <v>40</v>
      </c>
      <c r="J329" s="1" t="str">
        <f>VLOOKUP(A329,RECON!C:D,2,FALSE)</f>
        <v>Kitchon</v>
      </c>
      <c r="K329" s="1" t="str">
        <f>IFERROR(VLOOKUP(A329, Notes!D:E, 2, FALSE), "-")</f>
        <v>-</v>
      </c>
    </row>
    <row r="330" spans="1:11" ht="12" customHeight="1" x14ac:dyDescent="0.2">
      <c r="A330" s="43" t="s">
        <v>12880</v>
      </c>
      <c r="B330" s="43" t="s">
        <v>12881</v>
      </c>
      <c r="C330" s="44">
        <v>42</v>
      </c>
      <c r="D330" s="44"/>
      <c r="E330" s="44"/>
      <c r="F330" s="44"/>
      <c r="G330" s="35"/>
      <c r="H330" s="35"/>
      <c r="I330" s="5">
        <f t="shared" si="5"/>
        <v>42</v>
      </c>
      <c r="J330" s="1" t="str">
        <f>VLOOKUP(A330,RECON!C:D,2,FALSE)</f>
        <v>Malla</v>
      </c>
      <c r="K330" s="1" t="str">
        <f>IFERROR(VLOOKUP(A330, Notes!D:E, 2, FALSE), "-")</f>
        <v>-</v>
      </c>
    </row>
    <row r="331" spans="1:11" ht="12" customHeight="1" x14ac:dyDescent="0.2">
      <c r="A331" s="43" t="s">
        <v>13173</v>
      </c>
      <c r="B331" s="43" t="s">
        <v>13192</v>
      </c>
      <c r="C331" s="44">
        <v>16</v>
      </c>
      <c r="D331" s="44"/>
      <c r="E331" s="44"/>
      <c r="F331" s="44"/>
      <c r="G331" s="35"/>
      <c r="H331" s="35"/>
      <c r="I331" s="5">
        <f t="shared" si="5"/>
        <v>16</v>
      </c>
      <c r="J331" s="1" t="str">
        <f>VLOOKUP(A331,RECON!C:D,2,FALSE)</f>
        <v>Suragani</v>
      </c>
      <c r="K331" s="1" t="str">
        <f>IFERROR(VLOOKUP(A331, Notes!D:E, 2, FALSE), "-")</f>
        <v>-</v>
      </c>
    </row>
    <row r="332" spans="1:11" ht="12" customHeight="1" x14ac:dyDescent="0.2">
      <c r="A332" s="43" t="s">
        <v>4449</v>
      </c>
      <c r="B332" s="43" t="s">
        <v>4475</v>
      </c>
      <c r="C332" s="44">
        <v>46</v>
      </c>
      <c r="D332" s="44"/>
      <c r="E332" s="44"/>
      <c r="F332" s="44"/>
      <c r="G332" s="35"/>
      <c r="H332" s="35"/>
      <c r="I332" s="5">
        <f t="shared" si="5"/>
        <v>46</v>
      </c>
      <c r="J332" s="1" t="str">
        <f>VLOOKUP(A332,RECON!C:D,2,FALSE)</f>
        <v>Marcos Jr</v>
      </c>
      <c r="K332" s="1" t="str">
        <f>IFERROR(VLOOKUP(A332, Notes!D:E, 2, FALSE), "-")</f>
        <v>-</v>
      </c>
    </row>
    <row r="333" spans="1:11" ht="12" customHeight="1" x14ac:dyDescent="0.2">
      <c r="A333" s="43" t="s">
        <v>10250</v>
      </c>
      <c r="B333" s="43" t="s">
        <v>10317</v>
      </c>
      <c r="C333" s="44">
        <v>40</v>
      </c>
      <c r="D333" s="44"/>
      <c r="E333" s="44"/>
      <c r="F333" s="44"/>
      <c r="G333" s="35"/>
      <c r="H333" s="35"/>
      <c r="I333" s="5">
        <f t="shared" si="5"/>
        <v>40</v>
      </c>
      <c r="J333" s="1" t="str">
        <f>VLOOKUP(A333,RECON!C:D,2,FALSE)</f>
        <v>Bianchini</v>
      </c>
      <c r="K333" s="1" t="str">
        <f>IFERROR(VLOOKUP(A333, Notes!D:E, 2, FALSE), "-")</f>
        <v>-</v>
      </c>
    </row>
    <row r="334" spans="1:11" ht="12" customHeight="1" x14ac:dyDescent="0.2">
      <c r="A334" s="43" t="s">
        <v>5313</v>
      </c>
      <c r="B334" s="43" t="s">
        <v>5317</v>
      </c>
      <c r="C334" s="44">
        <v>40</v>
      </c>
      <c r="D334" s="44"/>
      <c r="E334" s="44"/>
      <c r="F334" s="44"/>
      <c r="G334" s="35"/>
      <c r="H334" s="35"/>
      <c r="I334" s="5">
        <f t="shared" si="5"/>
        <v>40</v>
      </c>
      <c r="J334" s="1" t="str">
        <f>VLOOKUP(A334,RECON!C:D,2,FALSE)</f>
        <v>Siddappa</v>
      </c>
      <c r="K334" s="1" t="str">
        <f>IFERROR(VLOOKUP(A334, Notes!D:E, 2, FALSE), "-")</f>
        <v>-</v>
      </c>
    </row>
    <row r="335" spans="1:11" ht="12" customHeight="1" x14ac:dyDescent="0.2">
      <c r="A335" s="43" t="s">
        <v>3536</v>
      </c>
      <c r="B335" s="43" t="s">
        <v>11463</v>
      </c>
      <c r="C335" s="44">
        <v>45</v>
      </c>
      <c r="D335" s="44"/>
      <c r="E335" s="44"/>
      <c r="F335" s="44"/>
      <c r="G335" s="35"/>
      <c r="H335" s="35"/>
      <c r="I335" s="5">
        <f t="shared" si="5"/>
        <v>45</v>
      </c>
      <c r="J335" s="1" t="str">
        <f>VLOOKUP(A335,RECON!C:D,2,FALSE)</f>
        <v>Sharma</v>
      </c>
      <c r="K335" s="1" t="str">
        <f>IFERROR(VLOOKUP(A335, Notes!D:E, 2, FALSE), "-")</f>
        <v>-</v>
      </c>
    </row>
    <row r="336" spans="1:11" ht="12" customHeight="1" x14ac:dyDescent="0.2">
      <c r="A336" s="43" t="s">
        <v>985</v>
      </c>
      <c r="B336" s="43" t="s">
        <v>11464</v>
      </c>
      <c r="C336" s="44">
        <v>40</v>
      </c>
      <c r="D336" s="44"/>
      <c r="E336" s="44"/>
      <c r="F336" s="44"/>
      <c r="G336" s="35"/>
      <c r="H336" s="35"/>
      <c r="I336" s="5">
        <f t="shared" si="5"/>
        <v>40</v>
      </c>
      <c r="J336" s="1" t="str">
        <f>VLOOKUP(A336,RECON!C:D,2,FALSE)</f>
        <v>Sampietri</v>
      </c>
      <c r="K336" s="1" t="str">
        <f>IFERROR(VLOOKUP(A336, Notes!D:E, 2, FALSE), "-")</f>
        <v>-</v>
      </c>
    </row>
    <row r="337" spans="1:11" ht="12" customHeight="1" x14ac:dyDescent="0.2">
      <c r="A337" s="43" t="s">
        <v>1966</v>
      </c>
      <c r="B337" s="43" t="s">
        <v>5318</v>
      </c>
      <c r="C337" s="44">
        <v>48</v>
      </c>
      <c r="D337" s="44"/>
      <c r="E337" s="44"/>
      <c r="F337" s="44"/>
      <c r="G337" s="35"/>
      <c r="H337" s="35"/>
      <c r="I337" s="5">
        <f t="shared" si="5"/>
        <v>48</v>
      </c>
      <c r="J337" s="1" t="str">
        <f>VLOOKUP(A337,RECON!C:D,2,FALSE)</f>
        <v>Macalanda</v>
      </c>
      <c r="K337" s="1" t="str">
        <f>IFERROR(VLOOKUP(A337, Notes!D:E, 2, FALSE), "-")</f>
        <v>-</v>
      </c>
    </row>
    <row r="338" spans="1:11" ht="12" customHeight="1" x14ac:dyDescent="0.2">
      <c r="A338" s="43" t="s">
        <v>935</v>
      </c>
      <c r="B338" s="43" t="s">
        <v>11465</v>
      </c>
      <c r="C338" s="44">
        <v>40</v>
      </c>
      <c r="D338" s="44"/>
      <c r="E338" s="44"/>
      <c r="F338" s="44"/>
      <c r="G338" s="35"/>
      <c r="H338" s="35"/>
      <c r="I338" s="5">
        <f t="shared" si="5"/>
        <v>40</v>
      </c>
      <c r="J338" s="1" t="str">
        <f>VLOOKUP(A338,RECON!C:D,2,FALSE)</f>
        <v>Pandey</v>
      </c>
      <c r="K338" s="1" t="str">
        <f>IFERROR(VLOOKUP(A338, Notes!D:E, 2, FALSE), "-")</f>
        <v>-</v>
      </c>
    </row>
    <row r="339" spans="1:11" ht="12" customHeight="1" x14ac:dyDescent="0.25">
      <c r="A339" s="43" t="s">
        <v>9585</v>
      </c>
      <c r="B339" s="43" t="s">
        <v>13079</v>
      </c>
      <c r="C339" s="44">
        <v>42</v>
      </c>
      <c r="D339" s="44"/>
      <c r="E339"/>
      <c r="F339" s="44"/>
      <c r="G339" s="35"/>
      <c r="H339" s="35"/>
      <c r="I339" s="5">
        <f t="shared" si="5"/>
        <v>42</v>
      </c>
      <c r="J339" s="1" t="str">
        <f>VLOOKUP(A339,RECON!C:D,2,FALSE)</f>
        <v>Tolentino</v>
      </c>
      <c r="K339" s="1" t="str">
        <f>IFERROR(VLOOKUP(A339, Notes!D:E, 2, FALSE), "-")</f>
        <v>-</v>
      </c>
    </row>
    <row r="340" spans="1:11" ht="12" customHeight="1" x14ac:dyDescent="0.2">
      <c r="A340" s="43" t="s">
        <v>3857</v>
      </c>
      <c r="B340" s="43" t="s">
        <v>6255</v>
      </c>
      <c r="C340" s="44">
        <v>41.5</v>
      </c>
      <c r="D340" s="44"/>
      <c r="E340" s="44"/>
      <c r="F340" s="44"/>
      <c r="G340" s="35"/>
      <c r="H340" s="35"/>
      <c r="I340" s="5">
        <f t="shared" si="5"/>
        <v>41.5</v>
      </c>
      <c r="J340" s="1" t="str">
        <f>VLOOKUP(A340,RECON!C:D,2,FALSE)</f>
        <v>Fadallan</v>
      </c>
      <c r="K340" s="1" t="str">
        <f>IFERROR(VLOOKUP(A340, Notes!D:E, 2, FALSE), "-")</f>
        <v>-</v>
      </c>
    </row>
    <row r="341" spans="1:11" ht="12" customHeight="1" x14ac:dyDescent="0.2">
      <c r="A341" s="43" t="s">
        <v>4374</v>
      </c>
      <c r="B341" s="43" t="s">
        <v>4402</v>
      </c>
      <c r="C341" s="44">
        <v>40</v>
      </c>
      <c r="D341" s="44"/>
      <c r="E341" s="44"/>
      <c r="F341" s="44"/>
      <c r="G341" s="35"/>
      <c r="H341" s="35"/>
      <c r="I341" s="5">
        <f t="shared" si="5"/>
        <v>40</v>
      </c>
      <c r="J341" s="1" t="str">
        <f>VLOOKUP(A341,RECON!C:D,2,FALSE)</f>
        <v>Prakash</v>
      </c>
      <c r="K341" s="1" t="str">
        <f>IFERROR(VLOOKUP(A341, Notes!D:E, 2, FALSE), "-")</f>
        <v>-</v>
      </c>
    </row>
    <row r="342" spans="1:11" ht="12" customHeight="1" x14ac:dyDescent="0.2">
      <c r="A342" s="43" t="s">
        <v>4156</v>
      </c>
      <c r="B342" s="43" t="s">
        <v>4249</v>
      </c>
      <c r="C342" s="44">
        <v>45</v>
      </c>
      <c r="D342" s="44"/>
      <c r="E342" s="44"/>
      <c r="F342" s="44"/>
      <c r="G342" s="35"/>
      <c r="H342" s="35"/>
      <c r="I342" s="5">
        <f t="shared" si="5"/>
        <v>45</v>
      </c>
      <c r="J342" s="1" t="str">
        <f>VLOOKUP(A342,RECON!C:D,2,FALSE)</f>
        <v>Rangari</v>
      </c>
      <c r="K342" s="1" t="str">
        <f>IFERROR(VLOOKUP(A342, Notes!D:E, 2, FALSE), "-")</f>
        <v>-</v>
      </c>
    </row>
    <row r="343" spans="1:11" ht="12" customHeight="1" x14ac:dyDescent="0.2">
      <c r="A343" s="43" t="s">
        <v>9618</v>
      </c>
      <c r="B343" s="43" t="s">
        <v>9681</v>
      </c>
      <c r="C343" s="44">
        <v>48</v>
      </c>
      <c r="D343" s="44"/>
      <c r="E343" s="44"/>
      <c r="F343" s="44"/>
      <c r="G343" s="35"/>
      <c r="H343" s="35"/>
      <c r="I343" s="5">
        <f t="shared" si="5"/>
        <v>48</v>
      </c>
      <c r="J343" s="1" t="str">
        <f>VLOOKUP(A343,RECON!C:D,2,FALSE)</f>
        <v>Satya</v>
      </c>
      <c r="K343" s="1" t="str">
        <f>IFERROR(VLOOKUP(A343, Notes!D:E, 2, FALSE), "-")</f>
        <v>-</v>
      </c>
    </row>
    <row r="344" spans="1:11" ht="12" customHeight="1" x14ac:dyDescent="0.2">
      <c r="A344" s="43" t="s">
        <v>10409</v>
      </c>
      <c r="B344" s="43" t="s">
        <v>10410</v>
      </c>
      <c r="C344" s="44">
        <v>32</v>
      </c>
      <c r="D344" s="44"/>
      <c r="E344" s="44"/>
      <c r="F344" s="44"/>
      <c r="G344" s="35"/>
      <c r="H344" s="35"/>
      <c r="I344" s="5">
        <f t="shared" si="5"/>
        <v>32</v>
      </c>
      <c r="J344" s="1" t="str">
        <f>VLOOKUP(A344,RECON!C:D,2,FALSE)</f>
        <v>Sahay</v>
      </c>
      <c r="K344" s="1" t="str">
        <f>IFERROR(VLOOKUP(A344, Notes!D:E, 2, FALSE), "-")</f>
        <v>-</v>
      </c>
    </row>
    <row r="345" spans="1:11" ht="12" customHeight="1" x14ac:dyDescent="0.2">
      <c r="A345" s="43" t="s">
        <v>1223</v>
      </c>
      <c r="B345" s="43" t="s">
        <v>11466</v>
      </c>
      <c r="C345" s="44">
        <v>40</v>
      </c>
      <c r="D345" s="44"/>
      <c r="E345" s="44"/>
      <c r="F345" s="44"/>
      <c r="G345" s="35"/>
      <c r="H345" s="35"/>
      <c r="I345" s="5">
        <f t="shared" si="5"/>
        <v>40</v>
      </c>
      <c r="J345" s="1" t="str">
        <f>VLOOKUP(A345,RECON!C:D,2,FALSE)</f>
        <v>Daulat</v>
      </c>
      <c r="K345" s="1" t="str">
        <f>IFERROR(VLOOKUP(A345, Notes!D:E, 2, FALSE), "-")</f>
        <v>-</v>
      </c>
    </row>
    <row r="346" spans="1:11" ht="12" customHeight="1" x14ac:dyDescent="0.2">
      <c r="A346" s="43" t="s">
        <v>3777</v>
      </c>
      <c r="B346" s="43" t="s">
        <v>3818</v>
      </c>
      <c r="C346" s="44">
        <v>55</v>
      </c>
      <c r="D346" s="44"/>
      <c r="E346" s="44"/>
      <c r="F346" s="44"/>
      <c r="G346" s="35"/>
      <c r="H346" s="35"/>
      <c r="I346" s="5">
        <f t="shared" si="5"/>
        <v>55</v>
      </c>
      <c r="J346" s="1" t="str">
        <f>VLOOKUP(A346,RECON!C:D,2,FALSE)</f>
        <v>Syed</v>
      </c>
      <c r="K346" s="1" t="str">
        <f>IFERROR(VLOOKUP(A346, Notes!D:E, 2, FALSE), "-")</f>
        <v>-</v>
      </c>
    </row>
    <row r="347" spans="1:11" ht="12" customHeight="1" x14ac:dyDescent="0.2">
      <c r="A347" s="43" t="s">
        <v>2881</v>
      </c>
      <c r="B347" s="43" t="s">
        <v>6413</v>
      </c>
      <c r="C347" s="44">
        <v>45</v>
      </c>
      <c r="D347" s="44"/>
      <c r="E347" s="44"/>
      <c r="F347" s="44"/>
      <c r="G347" s="35"/>
      <c r="H347" s="35"/>
      <c r="I347" s="5">
        <f t="shared" si="5"/>
        <v>45</v>
      </c>
      <c r="J347" s="1" t="str">
        <f>VLOOKUP(A347,RECON!C:D,2,FALSE)</f>
        <v>Gullapalli</v>
      </c>
      <c r="K347" s="1" t="str">
        <f>IFERROR(VLOOKUP(A347, Notes!D:E, 2, FALSE), "-")</f>
        <v>-</v>
      </c>
    </row>
    <row r="348" spans="1:11" ht="12" customHeight="1" x14ac:dyDescent="0.2">
      <c r="A348" s="43" t="s">
        <v>1287</v>
      </c>
      <c r="B348" s="43" t="s">
        <v>10318</v>
      </c>
      <c r="C348" s="44">
        <v>40</v>
      </c>
      <c r="D348" s="44"/>
      <c r="E348" s="44"/>
      <c r="F348" s="44"/>
      <c r="G348" s="35"/>
      <c r="H348" s="35"/>
      <c r="I348" s="5">
        <f t="shared" si="5"/>
        <v>40</v>
      </c>
      <c r="J348" s="1" t="str">
        <f>VLOOKUP(A348,RECON!C:D,2,FALSE)</f>
        <v>Padilla</v>
      </c>
      <c r="K348" s="1" t="str">
        <f>IFERROR(VLOOKUP(A348, Notes!D:E, 2, FALSE), "-")</f>
        <v>-</v>
      </c>
    </row>
    <row r="349" spans="1:11" ht="12" customHeight="1" x14ac:dyDescent="0.2">
      <c r="A349" s="43" t="s">
        <v>3547</v>
      </c>
      <c r="B349" s="43" t="s">
        <v>12655</v>
      </c>
      <c r="C349" s="44">
        <v>40</v>
      </c>
      <c r="D349" s="44"/>
      <c r="E349" s="44"/>
      <c r="F349" s="44"/>
      <c r="G349" s="35"/>
      <c r="H349" s="35"/>
      <c r="I349" s="5">
        <f t="shared" si="5"/>
        <v>40</v>
      </c>
      <c r="J349" s="1" t="str">
        <f>VLOOKUP(A349,RECON!C:D,2,FALSE)</f>
        <v>Bastos</v>
      </c>
      <c r="K349" s="1" t="str">
        <f>IFERROR(VLOOKUP(A349, Notes!D:E, 2, FALSE), "-")</f>
        <v>-</v>
      </c>
    </row>
    <row r="350" spans="1:11" ht="12" customHeight="1" x14ac:dyDescent="0.2">
      <c r="A350" s="43" t="s">
        <v>5507</v>
      </c>
      <c r="B350" s="43" t="s">
        <v>8631</v>
      </c>
      <c r="C350" s="44">
        <v>40</v>
      </c>
      <c r="D350" s="44"/>
      <c r="E350" s="44"/>
      <c r="F350" s="44"/>
      <c r="G350" s="35"/>
      <c r="H350" s="35"/>
      <c r="I350" s="5">
        <f t="shared" si="5"/>
        <v>40</v>
      </c>
      <c r="J350" s="1" t="str">
        <f>VLOOKUP(A350,RECON!C:D,2,FALSE)</f>
        <v>Moulali</v>
      </c>
      <c r="K350" s="1" t="str">
        <f>IFERROR(VLOOKUP(A350, Notes!D:E, 2, FALSE), "-")</f>
        <v>-</v>
      </c>
    </row>
    <row r="351" spans="1:11" ht="12" customHeight="1" x14ac:dyDescent="0.2">
      <c r="A351" s="43" t="s">
        <v>4714</v>
      </c>
      <c r="B351" s="43" t="s">
        <v>4840</v>
      </c>
      <c r="C351" s="44">
        <v>40</v>
      </c>
      <c r="D351" s="44"/>
      <c r="E351" s="44"/>
      <c r="F351" s="44"/>
      <c r="G351" s="35"/>
      <c r="H351" s="35"/>
      <c r="I351" s="5">
        <f t="shared" si="5"/>
        <v>40</v>
      </c>
      <c r="J351" s="1" t="str">
        <f>VLOOKUP(A351,RECON!C:D,2,FALSE)</f>
        <v>Sharma</v>
      </c>
      <c r="K351" s="1" t="str">
        <f>IFERROR(VLOOKUP(A351, Notes!D:E, 2, FALSE), "-")</f>
        <v>-</v>
      </c>
    </row>
    <row r="352" spans="1:11" ht="12" customHeight="1" x14ac:dyDescent="0.2">
      <c r="A352" s="43" t="s">
        <v>837</v>
      </c>
      <c r="B352" s="43" t="s">
        <v>11467</v>
      </c>
      <c r="C352" s="44">
        <v>46</v>
      </c>
      <c r="D352" s="44"/>
      <c r="E352" s="44"/>
      <c r="F352" s="44"/>
      <c r="G352" s="35"/>
      <c r="H352" s="35"/>
      <c r="I352" s="5">
        <f t="shared" si="5"/>
        <v>46</v>
      </c>
      <c r="J352" s="1" t="str">
        <f>VLOOKUP(A352,RECON!C:D,2,FALSE)</f>
        <v>Benedini</v>
      </c>
      <c r="K352" s="1" t="str">
        <f>IFERROR(VLOOKUP(A352, Notes!D:E, 2, FALSE), "-")</f>
        <v>-</v>
      </c>
    </row>
    <row r="353" spans="1:11" ht="12" customHeight="1" x14ac:dyDescent="0.2">
      <c r="A353" s="43" t="s">
        <v>852</v>
      </c>
      <c r="B353" s="43" t="s">
        <v>11468</v>
      </c>
      <c r="C353" s="44">
        <v>46</v>
      </c>
      <c r="D353" s="44"/>
      <c r="E353" s="44"/>
      <c r="F353" s="44"/>
      <c r="G353" s="35"/>
      <c r="H353" s="35"/>
      <c r="I353" s="5">
        <f t="shared" si="5"/>
        <v>46</v>
      </c>
      <c r="J353" s="1" t="str">
        <f>VLOOKUP(A353,RECON!C:D,2,FALSE)</f>
        <v>Villalon</v>
      </c>
      <c r="K353" s="1" t="str">
        <f>IFERROR(VLOOKUP(A353, Notes!D:E, 2, FALSE), "-")</f>
        <v>-</v>
      </c>
    </row>
    <row r="354" spans="1:11" ht="12" customHeight="1" x14ac:dyDescent="0.2">
      <c r="A354" s="43" t="s">
        <v>1961</v>
      </c>
      <c r="B354" s="43" t="s">
        <v>9998</v>
      </c>
      <c r="C354" s="44">
        <v>40</v>
      </c>
      <c r="D354" s="44"/>
      <c r="E354" s="44"/>
      <c r="F354" s="44"/>
      <c r="G354" s="35"/>
      <c r="H354" s="35"/>
      <c r="I354" s="5">
        <f t="shared" si="5"/>
        <v>40</v>
      </c>
      <c r="J354" s="1" t="str">
        <f>VLOOKUP(A354,RECON!C:D,2,FALSE)</f>
        <v>Gamboa</v>
      </c>
      <c r="K354" s="1" t="str">
        <f>IFERROR(VLOOKUP(A354, Notes!D:E, 2, FALSE), "-")</f>
        <v>-</v>
      </c>
    </row>
    <row r="355" spans="1:11" ht="12" customHeight="1" x14ac:dyDescent="0.2">
      <c r="A355" s="43" t="s">
        <v>11213</v>
      </c>
      <c r="B355" s="43" t="s">
        <v>11214</v>
      </c>
      <c r="C355" s="44">
        <v>50</v>
      </c>
      <c r="D355" s="44"/>
      <c r="E355" s="44"/>
      <c r="F355" s="44"/>
      <c r="G355" s="35"/>
      <c r="H355" s="35"/>
      <c r="I355" s="5">
        <f t="shared" si="5"/>
        <v>50</v>
      </c>
      <c r="J355" s="1" t="str">
        <f>VLOOKUP(A355,RECON!C:D,2,FALSE)</f>
        <v>Huf</v>
      </c>
      <c r="K355" s="1" t="str">
        <f>IFERROR(VLOOKUP(A355, Notes!D:E, 2, FALSE), "-")</f>
        <v>-</v>
      </c>
    </row>
    <row r="356" spans="1:11" ht="12" customHeight="1" x14ac:dyDescent="0.2">
      <c r="A356" s="43" t="s">
        <v>4428</v>
      </c>
      <c r="B356" s="43" t="s">
        <v>4458</v>
      </c>
      <c r="C356" s="44">
        <v>40</v>
      </c>
      <c r="D356" s="44"/>
      <c r="E356" s="44"/>
      <c r="F356" s="44"/>
      <c r="G356" s="35"/>
      <c r="H356" s="35"/>
      <c r="I356" s="5">
        <f t="shared" si="5"/>
        <v>40</v>
      </c>
      <c r="J356" s="1" t="str">
        <f>VLOOKUP(A356,RECON!C:D,2,FALSE)</f>
        <v>Nowlin</v>
      </c>
      <c r="K356" s="1" t="str">
        <f>IFERROR(VLOOKUP(A356, Notes!D:E, 2, FALSE), "-")</f>
        <v>-</v>
      </c>
    </row>
    <row r="357" spans="1:11" ht="12" customHeight="1" x14ac:dyDescent="0.2">
      <c r="A357" s="43" t="s">
        <v>6686</v>
      </c>
      <c r="B357" s="43" t="s">
        <v>6740</v>
      </c>
      <c r="C357" s="44">
        <v>45</v>
      </c>
      <c r="D357" s="44"/>
      <c r="E357" s="44"/>
      <c r="F357" s="44"/>
      <c r="G357" s="35"/>
      <c r="H357" s="35"/>
      <c r="I357" s="5">
        <f t="shared" si="5"/>
        <v>45</v>
      </c>
      <c r="J357" s="1" t="str">
        <f>VLOOKUP(A357,RECON!C:D,2,FALSE)</f>
        <v>Deyagond</v>
      </c>
      <c r="K357" s="1" t="str">
        <f>IFERROR(VLOOKUP(A357, Notes!D:E, 2, FALSE), "-")</f>
        <v>-</v>
      </c>
    </row>
    <row r="358" spans="1:11" ht="12" customHeight="1" x14ac:dyDescent="0.2">
      <c r="A358" s="43" t="s">
        <v>9825</v>
      </c>
      <c r="B358" s="43" t="s">
        <v>9853</v>
      </c>
      <c r="C358" s="44">
        <v>40</v>
      </c>
      <c r="D358" s="44"/>
      <c r="E358" s="44"/>
      <c r="F358" s="44"/>
      <c r="G358" s="35"/>
      <c r="H358" s="35"/>
      <c r="I358" s="5">
        <f t="shared" si="5"/>
        <v>40</v>
      </c>
      <c r="J358" s="1" t="str">
        <f>VLOOKUP(A358,RECON!C:D,2,FALSE)</f>
        <v>Kotla</v>
      </c>
      <c r="K358" s="1" t="str">
        <f>IFERROR(VLOOKUP(A358, Notes!D:E, 2, FALSE), "-")</f>
        <v>-</v>
      </c>
    </row>
    <row r="359" spans="1:11" ht="12" customHeight="1" x14ac:dyDescent="0.2">
      <c r="A359" s="43" t="s">
        <v>4599</v>
      </c>
      <c r="B359" s="43" t="s">
        <v>4618</v>
      </c>
      <c r="C359" s="44">
        <v>40</v>
      </c>
      <c r="D359" s="44"/>
      <c r="E359" s="44"/>
      <c r="F359" s="44"/>
      <c r="G359" s="35"/>
      <c r="H359" s="35"/>
      <c r="I359" s="5">
        <f t="shared" si="5"/>
        <v>40</v>
      </c>
      <c r="J359" s="1" t="str">
        <f>VLOOKUP(A359,RECON!C:D,2,FALSE)</f>
        <v>Yekkala</v>
      </c>
      <c r="K359" s="1" t="str">
        <f>IFERROR(VLOOKUP(A359, Notes!D:E, 2, FALSE), "-")</f>
        <v>-</v>
      </c>
    </row>
    <row r="360" spans="1:11" ht="12" customHeight="1" x14ac:dyDescent="0.2">
      <c r="A360" s="43" t="s">
        <v>4902</v>
      </c>
      <c r="B360" s="43" t="s">
        <v>4909</v>
      </c>
      <c r="C360" s="44">
        <v>40</v>
      </c>
      <c r="D360" s="44"/>
      <c r="E360" s="44"/>
      <c r="F360" s="44"/>
      <c r="G360" s="35"/>
      <c r="H360" s="35"/>
      <c r="I360" s="5">
        <f t="shared" si="5"/>
        <v>40</v>
      </c>
      <c r="J360" s="1" t="str">
        <f>VLOOKUP(A360,RECON!C:D,2,FALSE)</f>
        <v>Vinitha</v>
      </c>
      <c r="K360" s="1" t="str">
        <f>IFERROR(VLOOKUP(A360, Notes!D:E, 2, FALSE), "-")</f>
        <v>-</v>
      </c>
    </row>
    <row r="361" spans="1:11" ht="12" customHeight="1" x14ac:dyDescent="0.2">
      <c r="A361" s="43" t="s">
        <v>7734</v>
      </c>
      <c r="B361" s="43" t="s">
        <v>7775</v>
      </c>
      <c r="C361" s="44">
        <v>45</v>
      </c>
      <c r="D361" s="44"/>
      <c r="E361" s="44"/>
      <c r="F361" s="44"/>
      <c r="G361" s="35"/>
      <c r="H361" s="35"/>
      <c r="I361" s="5">
        <f t="shared" si="5"/>
        <v>45</v>
      </c>
      <c r="J361" s="1" t="str">
        <f>VLOOKUP(A361,RECON!C:D,2,FALSE)</f>
        <v>Lakshmi</v>
      </c>
      <c r="K361" s="1" t="str">
        <f>IFERROR(VLOOKUP(A361, Notes!D:E, 2, FALSE), "-")</f>
        <v>-</v>
      </c>
    </row>
    <row r="362" spans="1:11" ht="12" customHeight="1" x14ac:dyDescent="0.2">
      <c r="A362" s="43" t="s">
        <v>1620</v>
      </c>
      <c r="B362" s="43" t="s">
        <v>1621</v>
      </c>
      <c r="C362" s="44">
        <v>49</v>
      </c>
      <c r="D362" s="44"/>
      <c r="E362" s="44"/>
      <c r="F362" s="44"/>
      <c r="G362" s="35"/>
      <c r="H362" s="35"/>
      <c r="I362" s="5">
        <f t="shared" si="5"/>
        <v>49</v>
      </c>
      <c r="J362" s="1" t="str">
        <f>VLOOKUP(A362,RECON!C:D,2,FALSE)</f>
        <v>Navarro</v>
      </c>
      <c r="K362" s="1" t="str">
        <f>IFERROR(VLOOKUP(A362, Notes!D:E, 2, FALSE), "-")</f>
        <v>-</v>
      </c>
    </row>
    <row r="363" spans="1:11" ht="12" customHeight="1" x14ac:dyDescent="0.2">
      <c r="A363" s="43" t="s">
        <v>4347</v>
      </c>
      <c r="B363" s="43" t="s">
        <v>4411</v>
      </c>
      <c r="C363" s="44">
        <v>45</v>
      </c>
      <c r="D363" s="44"/>
      <c r="E363" s="44"/>
      <c r="F363" s="44"/>
      <c r="G363" s="35"/>
      <c r="H363" s="35"/>
      <c r="I363" s="5">
        <f t="shared" si="5"/>
        <v>45</v>
      </c>
      <c r="J363" s="1" t="str">
        <f>VLOOKUP(A363,RECON!C:D,2,FALSE)</f>
        <v>Montellano</v>
      </c>
      <c r="K363" s="1" t="str">
        <f>IFERROR(VLOOKUP(A363, Notes!D:E, 2, FALSE), "-")</f>
        <v>-</v>
      </c>
    </row>
    <row r="364" spans="1:11" ht="12" customHeight="1" x14ac:dyDescent="0.2">
      <c r="A364" s="43" t="s">
        <v>9968</v>
      </c>
      <c r="B364" s="43" t="s">
        <v>10725</v>
      </c>
      <c r="C364" s="44">
        <v>45</v>
      </c>
      <c r="D364" s="44"/>
      <c r="E364" s="44"/>
      <c r="F364" s="44"/>
      <c r="G364" s="35"/>
      <c r="H364" s="35"/>
      <c r="I364" s="5">
        <f t="shared" si="5"/>
        <v>45</v>
      </c>
      <c r="J364" s="1" t="str">
        <f>VLOOKUP(A364,RECON!C:D,2,FALSE)</f>
        <v>Sravani</v>
      </c>
      <c r="K364" s="1" t="str">
        <f>IFERROR(VLOOKUP(A364, Notes!D:E, 2, FALSE), "-")</f>
        <v>-</v>
      </c>
    </row>
    <row r="365" spans="1:11" ht="12" customHeight="1" x14ac:dyDescent="0.2">
      <c r="A365" s="43" t="s">
        <v>2111</v>
      </c>
      <c r="B365" s="43" t="s">
        <v>9906</v>
      </c>
      <c r="C365" s="44">
        <v>24</v>
      </c>
      <c r="D365" s="44"/>
      <c r="E365" s="44"/>
      <c r="F365" s="44"/>
      <c r="G365" s="35"/>
      <c r="H365" s="35"/>
      <c r="I365" s="5">
        <f t="shared" si="5"/>
        <v>24</v>
      </c>
      <c r="J365" s="1" t="str">
        <f>VLOOKUP(A365,RECON!C:D,2,FALSE)</f>
        <v>Purushan</v>
      </c>
      <c r="K365" s="1" t="str">
        <f>IFERROR(VLOOKUP(A365, Notes!D:E, 2, FALSE), "-")</f>
        <v>-</v>
      </c>
    </row>
    <row r="366" spans="1:11" ht="12" customHeight="1" x14ac:dyDescent="0.2">
      <c r="A366" s="43" t="s">
        <v>10855</v>
      </c>
      <c r="B366" s="43" t="s">
        <v>10921</v>
      </c>
      <c r="C366" s="44">
        <v>40</v>
      </c>
      <c r="D366" s="44"/>
      <c r="E366" s="44"/>
      <c r="F366" s="44"/>
      <c r="G366" s="35"/>
      <c r="H366" s="35"/>
      <c r="I366" s="5">
        <f t="shared" si="5"/>
        <v>40</v>
      </c>
      <c r="J366" s="1" t="str">
        <f>VLOOKUP(A366,RECON!C:D,2,FALSE)</f>
        <v>Katkuri</v>
      </c>
      <c r="K366" s="1" t="str">
        <f>IFERROR(VLOOKUP(A366, Notes!D:E, 2, FALSE), "-")</f>
        <v>-</v>
      </c>
    </row>
    <row r="367" spans="1:11" ht="12" customHeight="1" x14ac:dyDescent="0.2">
      <c r="A367" s="43" t="s">
        <v>8728</v>
      </c>
      <c r="B367" s="43" t="s">
        <v>8777</v>
      </c>
      <c r="C367" s="44">
        <v>44</v>
      </c>
      <c r="D367" s="44"/>
      <c r="E367" s="44"/>
      <c r="F367" s="44"/>
      <c r="G367" s="35"/>
      <c r="H367" s="35"/>
      <c r="I367" s="5">
        <f t="shared" si="5"/>
        <v>44</v>
      </c>
      <c r="J367" s="1" t="str">
        <f>VLOOKUP(A367,RECON!C:D,2,FALSE)</f>
        <v>Madamsetty</v>
      </c>
      <c r="K367" s="1" t="str">
        <f>IFERROR(VLOOKUP(A367, Notes!D:E, 2, FALSE), "-")</f>
        <v>-</v>
      </c>
    </row>
    <row r="368" spans="1:11" ht="12" customHeight="1" x14ac:dyDescent="0.25">
      <c r="A368" s="43" t="s">
        <v>13048</v>
      </c>
      <c r="B368" s="43" t="s">
        <v>13193</v>
      </c>
      <c r="C368" s="44">
        <v>40</v>
      </c>
      <c r="D368" s="44"/>
      <c r="E368"/>
      <c r="F368" s="44"/>
      <c r="G368" s="35"/>
      <c r="H368" s="35"/>
      <c r="I368" s="5">
        <f t="shared" si="5"/>
        <v>40</v>
      </c>
      <c r="J368" s="1" t="str">
        <f>VLOOKUP(A368,RECON!C:D,2,FALSE)</f>
        <v>Caranay</v>
      </c>
      <c r="K368" s="1" t="str">
        <f>IFERROR(VLOOKUP(A368, Notes!D:E, 2, FALSE), "-")</f>
        <v>-</v>
      </c>
    </row>
    <row r="369" spans="1:11" ht="12" customHeight="1" x14ac:dyDescent="0.2">
      <c r="A369" s="43" t="s">
        <v>888</v>
      </c>
      <c r="B369" s="43" t="s">
        <v>11469</v>
      </c>
      <c r="C369" s="44">
        <v>44</v>
      </c>
      <c r="D369" s="44"/>
      <c r="E369" s="44"/>
      <c r="F369" s="44"/>
      <c r="G369" s="35"/>
      <c r="H369" s="35"/>
      <c r="I369" s="5">
        <f t="shared" si="5"/>
        <v>44</v>
      </c>
      <c r="J369" s="1" t="str">
        <f>VLOOKUP(A369,RECON!C:D,2,FALSE)</f>
        <v>Mysore</v>
      </c>
      <c r="K369" s="1" t="str">
        <f>IFERROR(VLOOKUP(A369, Notes!D:E, 2, FALSE), "-")</f>
        <v>-</v>
      </c>
    </row>
    <row r="370" spans="1:11" ht="12" customHeight="1" x14ac:dyDescent="0.2">
      <c r="A370" s="43" t="s">
        <v>891</v>
      </c>
      <c r="B370" s="43" t="s">
        <v>11470</v>
      </c>
      <c r="C370" s="44">
        <v>33</v>
      </c>
      <c r="D370" s="44"/>
      <c r="E370" s="44"/>
      <c r="F370" s="44"/>
      <c r="G370" s="35"/>
      <c r="H370" s="35"/>
      <c r="I370" s="5">
        <f t="shared" si="5"/>
        <v>33</v>
      </c>
      <c r="J370" s="1" t="str">
        <f>VLOOKUP(A370,RECON!C:D,2,FALSE)</f>
        <v>Arora</v>
      </c>
      <c r="K370" s="1" t="str">
        <f>IFERROR(VLOOKUP(A370, Notes!D:E, 2, FALSE), "-")</f>
        <v>-</v>
      </c>
    </row>
    <row r="371" spans="1:11" ht="12" customHeight="1" x14ac:dyDescent="0.25">
      <c r="A371" s="43" t="s">
        <v>853</v>
      </c>
      <c r="B371" s="43" t="s">
        <v>11471</v>
      </c>
      <c r="C371" s="44">
        <v>44</v>
      </c>
      <c r="D371"/>
      <c r="E371" s="44"/>
      <c r="F371" s="44"/>
      <c r="G371" s="35"/>
      <c r="H371" s="35"/>
      <c r="I371" s="5">
        <f t="shared" si="5"/>
        <v>44</v>
      </c>
      <c r="J371" s="1" t="str">
        <f>VLOOKUP(A371,RECON!C:D,2,FALSE)</f>
        <v>Souza</v>
      </c>
      <c r="K371" s="1" t="str">
        <f>IFERROR(VLOOKUP(A371, Notes!D:E, 2, FALSE), "-")</f>
        <v>-</v>
      </c>
    </row>
    <row r="372" spans="1:11" ht="12" customHeight="1" x14ac:dyDescent="0.2">
      <c r="A372" s="43" t="s">
        <v>2240</v>
      </c>
      <c r="B372" s="43" t="s">
        <v>10319</v>
      </c>
      <c r="C372" s="44">
        <v>45</v>
      </c>
      <c r="D372" s="44"/>
      <c r="E372" s="44"/>
      <c r="F372" s="44"/>
      <c r="G372" s="35"/>
      <c r="H372" s="35"/>
      <c r="I372" s="5">
        <f t="shared" si="5"/>
        <v>45</v>
      </c>
      <c r="J372" s="1" t="str">
        <f>VLOOKUP(A372,RECON!C:D,2,FALSE)</f>
        <v>Joshi</v>
      </c>
      <c r="K372" s="1" t="str">
        <f>IFERROR(VLOOKUP(A372, Notes!D:E, 2, FALSE), "-")</f>
        <v>-</v>
      </c>
    </row>
    <row r="373" spans="1:11" ht="12" customHeight="1" x14ac:dyDescent="0.2">
      <c r="A373" s="43" t="s">
        <v>1023</v>
      </c>
      <c r="B373" s="43" t="s">
        <v>11472</v>
      </c>
      <c r="C373" s="44">
        <v>40</v>
      </c>
      <c r="D373" s="44"/>
      <c r="E373" s="44"/>
      <c r="F373" s="44"/>
      <c r="G373" s="35"/>
      <c r="H373" s="35"/>
      <c r="I373" s="5">
        <f t="shared" si="5"/>
        <v>40</v>
      </c>
      <c r="J373" s="1" t="str">
        <f>VLOOKUP(A373,RECON!C:D,2,FALSE)</f>
        <v>Vasamsetty</v>
      </c>
      <c r="K373" s="1" t="str">
        <f>IFERROR(VLOOKUP(A373, Notes!D:E, 2, FALSE), "-")</f>
        <v>-</v>
      </c>
    </row>
    <row r="374" spans="1:11" ht="12" customHeight="1" x14ac:dyDescent="0.2">
      <c r="A374" s="43" t="s">
        <v>9913</v>
      </c>
      <c r="B374" s="43" t="s">
        <v>9914</v>
      </c>
      <c r="C374" s="44">
        <v>40</v>
      </c>
      <c r="D374" s="44"/>
      <c r="E374" s="44"/>
      <c r="F374" s="44"/>
      <c r="G374" s="35"/>
      <c r="H374" s="35"/>
      <c r="I374" s="5">
        <f t="shared" si="5"/>
        <v>40</v>
      </c>
      <c r="J374" s="1" t="str">
        <f>VLOOKUP(A374,RECON!C:D,2,FALSE)</f>
        <v>Mangaran</v>
      </c>
      <c r="K374" s="1" t="str">
        <f>IFERROR(VLOOKUP(A374, Notes!D:E, 2, FALSE), "-")</f>
        <v>-</v>
      </c>
    </row>
    <row r="375" spans="1:11" ht="12" customHeight="1" x14ac:dyDescent="0.2">
      <c r="A375" s="43" t="s">
        <v>10202</v>
      </c>
      <c r="B375" s="43" t="s">
        <v>10232</v>
      </c>
      <c r="C375" s="44">
        <v>40</v>
      </c>
      <c r="D375" s="44"/>
      <c r="E375" s="44"/>
      <c r="F375" s="44"/>
      <c r="G375" s="35"/>
      <c r="H375" s="35"/>
      <c r="I375" s="5">
        <f t="shared" si="5"/>
        <v>40</v>
      </c>
      <c r="J375" s="1" t="str">
        <f>VLOOKUP(A375,RECON!C:D,2,FALSE)</f>
        <v>Kumar</v>
      </c>
      <c r="K375" s="1" t="str">
        <f>IFERROR(VLOOKUP(A375, Notes!D:E, 2, FALSE), "-")</f>
        <v>-</v>
      </c>
    </row>
    <row r="376" spans="1:11" ht="12" customHeight="1" x14ac:dyDescent="0.2">
      <c r="A376" s="43" t="s">
        <v>5217</v>
      </c>
      <c r="B376" s="43" t="s">
        <v>5426</v>
      </c>
      <c r="C376" s="44">
        <v>40</v>
      </c>
      <c r="D376" s="44"/>
      <c r="E376" s="44"/>
      <c r="F376" s="44"/>
      <c r="G376" s="35"/>
      <c r="H376" s="35"/>
      <c r="I376" s="5">
        <f t="shared" si="5"/>
        <v>40</v>
      </c>
      <c r="J376" s="1" t="str">
        <f>VLOOKUP(A376,RECON!C:D,2,FALSE)</f>
        <v>Tangalin</v>
      </c>
      <c r="K376" s="1" t="str">
        <f>IFERROR(VLOOKUP(A376, Notes!D:E, 2, FALSE), "-")</f>
        <v>-</v>
      </c>
    </row>
    <row r="377" spans="1:11" ht="12" customHeight="1" x14ac:dyDescent="0.2">
      <c r="A377" s="43" t="s">
        <v>8570</v>
      </c>
      <c r="B377" s="43" t="s">
        <v>8716</v>
      </c>
      <c r="C377" s="44">
        <v>40</v>
      </c>
      <c r="D377" s="44"/>
      <c r="E377" s="44"/>
      <c r="F377" s="44"/>
      <c r="G377" s="35"/>
      <c r="H377" s="35"/>
      <c r="I377" s="5">
        <f t="shared" si="5"/>
        <v>40</v>
      </c>
      <c r="J377" s="1" t="str">
        <f>VLOOKUP(A377,RECON!C:D,2,FALSE)</f>
        <v>Kunchala</v>
      </c>
      <c r="K377" s="1" t="str">
        <f>IFERROR(VLOOKUP(A377, Notes!D:E, 2, FALSE), "-")</f>
        <v>-</v>
      </c>
    </row>
    <row r="378" spans="1:11" ht="12" customHeight="1" x14ac:dyDescent="0.2">
      <c r="A378" s="43" t="s">
        <v>8660</v>
      </c>
      <c r="B378" s="43" t="s">
        <v>8717</v>
      </c>
      <c r="C378" s="44">
        <v>40</v>
      </c>
      <c r="D378" s="44"/>
      <c r="E378" s="44"/>
      <c r="F378" s="44"/>
      <c r="G378" s="35"/>
      <c r="H378" s="35"/>
      <c r="I378" s="5">
        <f t="shared" si="5"/>
        <v>40</v>
      </c>
      <c r="J378" s="1" t="str">
        <f>VLOOKUP(A378,RECON!C:D,2,FALSE)</f>
        <v>Abada</v>
      </c>
      <c r="K378" s="1" t="str">
        <f>IFERROR(VLOOKUP(A378, Notes!D:E, 2, FALSE), "-")</f>
        <v>-</v>
      </c>
    </row>
    <row r="379" spans="1:11" ht="12" customHeight="1" x14ac:dyDescent="0.25">
      <c r="A379" s="43" t="s">
        <v>2195</v>
      </c>
      <c r="B379" s="43" t="s">
        <v>4250</v>
      </c>
      <c r="C379" s="44">
        <v>40</v>
      </c>
      <c r="D379" s="44"/>
      <c r="E379"/>
      <c r="F379" s="44"/>
      <c r="G379" s="35"/>
      <c r="H379" s="35"/>
      <c r="I379" s="5">
        <f t="shared" si="5"/>
        <v>40</v>
      </c>
      <c r="J379" s="1" t="str">
        <f>VLOOKUP(A379,RECON!C:D,2,FALSE)</f>
        <v>Dash</v>
      </c>
      <c r="K379" s="1" t="str">
        <f>IFERROR(VLOOKUP(A379, Notes!D:E, 2, FALSE), "-")</f>
        <v>-</v>
      </c>
    </row>
    <row r="380" spans="1:11" ht="12" customHeight="1" x14ac:dyDescent="0.2">
      <c r="A380" s="43" t="s">
        <v>2077</v>
      </c>
      <c r="B380" s="43" t="s">
        <v>8316</v>
      </c>
      <c r="C380" s="44">
        <v>44</v>
      </c>
      <c r="D380" s="44"/>
      <c r="E380" s="44"/>
      <c r="F380" s="44"/>
      <c r="G380" s="35"/>
      <c r="H380" s="35"/>
      <c r="I380" s="5">
        <f t="shared" si="5"/>
        <v>44</v>
      </c>
      <c r="J380" s="1" t="str">
        <f>VLOOKUP(A380,RECON!C:D,2,FALSE)</f>
        <v>Marques</v>
      </c>
      <c r="K380" s="1" t="str">
        <f>IFERROR(VLOOKUP(A380, Notes!D:E, 2, FALSE), "-")</f>
        <v>-</v>
      </c>
    </row>
    <row r="381" spans="1:11" ht="12" customHeight="1" x14ac:dyDescent="0.2">
      <c r="A381" s="43" t="s">
        <v>12607</v>
      </c>
      <c r="B381" s="43" t="s">
        <v>12608</v>
      </c>
      <c r="C381" s="44">
        <v>36</v>
      </c>
      <c r="D381" s="44"/>
      <c r="E381" s="44"/>
      <c r="F381" s="44"/>
      <c r="G381" s="35"/>
      <c r="H381" s="35"/>
      <c r="I381" s="5">
        <f t="shared" ref="I381:I444" si="6">SUM(C381:H381)</f>
        <v>36</v>
      </c>
      <c r="J381" s="1" t="str">
        <f>VLOOKUP(A381,RECON!C:D,2,FALSE)</f>
        <v>Pitchapati</v>
      </c>
      <c r="K381" s="1" t="str">
        <f>IFERROR(VLOOKUP(A381, Notes!D:E, 2, FALSE), "-")</f>
        <v>-</v>
      </c>
    </row>
    <row r="382" spans="1:11" ht="12" customHeight="1" x14ac:dyDescent="0.2">
      <c r="A382" s="43" t="s">
        <v>1249</v>
      </c>
      <c r="B382" s="43" t="s">
        <v>2375</v>
      </c>
      <c r="C382" s="44">
        <v>45</v>
      </c>
      <c r="D382" s="44"/>
      <c r="E382" s="44"/>
      <c r="F382" s="44"/>
      <c r="G382" s="35"/>
      <c r="H382" s="35"/>
      <c r="I382" s="5">
        <f t="shared" si="6"/>
        <v>45</v>
      </c>
      <c r="J382" s="1" t="str">
        <f>VLOOKUP(A382,RECON!C:D,2,FALSE)</f>
        <v>Revita</v>
      </c>
      <c r="K382" s="1" t="str">
        <f>IFERROR(VLOOKUP(A382, Notes!D:E, 2, FALSE), "-")</f>
        <v>-</v>
      </c>
    </row>
    <row r="383" spans="1:11" ht="12" customHeight="1" x14ac:dyDescent="0.2">
      <c r="A383" s="43" t="s">
        <v>4585</v>
      </c>
      <c r="B383" s="43" t="s">
        <v>12596</v>
      </c>
      <c r="C383" s="44">
        <v>45</v>
      </c>
      <c r="D383" s="44"/>
      <c r="E383" s="44"/>
      <c r="F383" s="44"/>
      <c r="G383" s="35"/>
      <c r="H383" s="35"/>
      <c r="I383" s="5">
        <f t="shared" si="6"/>
        <v>45</v>
      </c>
      <c r="J383" s="1" t="str">
        <f>VLOOKUP(A383,RECON!C:D,2,FALSE)</f>
        <v>Jain</v>
      </c>
      <c r="K383" s="1" t="str">
        <f>IFERROR(VLOOKUP(A383, Notes!D:E, 2, FALSE), "-")</f>
        <v>-</v>
      </c>
    </row>
    <row r="384" spans="1:11" ht="12" customHeight="1" x14ac:dyDescent="0.2">
      <c r="A384" s="43" t="s">
        <v>832</v>
      </c>
      <c r="B384" s="43" t="s">
        <v>12564</v>
      </c>
      <c r="C384" s="44">
        <v>42.5</v>
      </c>
      <c r="D384" s="44"/>
      <c r="E384" s="44"/>
      <c r="F384" s="44"/>
      <c r="G384" s="35"/>
      <c r="H384" s="35"/>
      <c r="I384" s="5">
        <f t="shared" si="6"/>
        <v>42.5</v>
      </c>
      <c r="J384" s="1" t="str">
        <f>VLOOKUP(A384,RECON!C:D,2,FALSE)</f>
        <v>Rocha</v>
      </c>
      <c r="K384" s="1" t="str">
        <f>IFERROR(VLOOKUP(A384, Notes!D:E, 2, FALSE), "-")</f>
        <v>-</v>
      </c>
    </row>
    <row r="385" spans="1:11" ht="12" customHeight="1" x14ac:dyDescent="0.2">
      <c r="A385" s="43" t="s">
        <v>4115</v>
      </c>
      <c r="B385" s="43" t="s">
        <v>4140</v>
      </c>
      <c r="C385" s="44">
        <v>40</v>
      </c>
      <c r="D385" s="44"/>
      <c r="E385" s="44"/>
      <c r="F385" s="44"/>
      <c r="G385" s="35"/>
      <c r="H385" s="35"/>
      <c r="I385" s="5">
        <f t="shared" si="6"/>
        <v>40</v>
      </c>
      <c r="J385" s="1" t="str">
        <f>VLOOKUP(A385,RECON!C:D,2,FALSE)</f>
        <v>Pathan</v>
      </c>
      <c r="K385" s="1" t="str">
        <f>IFERROR(VLOOKUP(A385, Notes!D:E, 2, FALSE), "-")</f>
        <v>-</v>
      </c>
    </row>
    <row r="386" spans="1:11" ht="12" customHeight="1" x14ac:dyDescent="0.2">
      <c r="A386" s="43" t="s">
        <v>1007</v>
      </c>
      <c r="B386" s="43" t="s">
        <v>12064</v>
      </c>
      <c r="C386" s="44">
        <v>49</v>
      </c>
      <c r="D386" s="44"/>
      <c r="E386" s="44"/>
      <c r="F386" s="44"/>
      <c r="G386" s="35"/>
      <c r="H386" s="35"/>
      <c r="I386" s="5">
        <f t="shared" si="6"/>
        <v>49</v>
      </c>
      <c r="J386" s="1" t="str">
        <f>VLOOKUP(A386,RECON!C:D,2,FALSE)</f>
        <v>Kaushik</v>
      </c>
      <c r="K386" s="1" t="str">
        <f>IFERROR(VLOOKUP(A386, Notes!D:E, 2, FALSE), "-")</f>
        <v>-</v>
      </c>
    </row>
    <row r="387" spans="1:11" ht="12" customHeight="1" x14ac:dyDescent="0.2">
      <c r="A387" s="43" t="s">
        <v>7973</v>
      </c>
      <c r="B387" s="43" t="s">
        <v>7985</v>
      </c>
      <c r="C387" s="44">
        <v>40</v>
      </c>
      <c r="D387" s="44"/>
      <c r="E387" s="44"/>
      <c r="F387" s="44"/>
      <c r="G387" s="35"/>
      <c r="H387" s="35"/>
      <c r="I387" s="5">
        <f t="shared" si="6"/>
        <v>40</v>
      </c>
      <c r="J387" s="1" t="str">
        <f>VLOOKUP(A387,RECON!C:D,2,FALSE)</f>
        <v>Guinday</v>
      </c>
      <c r="K387" s="1" t="str">
        <f>IFERROR(VLOOKUP(A387, Notes!D:E, 2, FALSE), "-")</f>
        <v>-</v>
      </c>
    </row>
    <row r="388" spans="1:11" ht="12" customHeight="1" x14ac:dyDescent="0.2">
      <c r="A388" s="43" t="s">
        <v>1411</v>
      </c>
      <c r="B388" s="43" t="s">
        <v>8258</v>
      </c>
      <c r="C388" s="44">
        <v>45</v>
      </c>
      <c r="D388" s="44"/>
      <c r="E388" s="44"/>
      <c r="F388" s="44"/>
      <c r="G388" s="35"/>
      <c r="H388" s="35"/>
      <c r="I388" s="5">
        <f t="shared" si="6"/>
        <v>45</v>
      </c>
      <c r="J388" s="1" t="str">
        <f>VLOOKUP(A388,RECON!C:D,2,FALSE)</f>
        <v>V</v>
      </c>
      <c r="K388" s="1" t="str">
        <f>IFERROR(VLOOKUP(A388, Notes!D:E, 2, FALSE), "-")</f>
        <v>-</v>
      </c>
    </row>
    <row r="389" spans="1:11" ht="12" customHeight="1" x14ac:dyDescent="0.2">
      <c r="A389" s="43" t="s">
        <v>1348</v>
      </c>
      <c r="B389" s="43" t="s">
        <v>1389</v>
      </c>
      <c r="C389" s="44">
        <v>40</v>
      </c>
      <c r="D389" s="44"/>
      <c r="E389" s="44"/>
      <c r="F389" s="44"/>
      <c r="G389" s="35"/>
      <c r="H389" s="35"/>
      <c r="I389" s="5">
        <f t="shared" si="6"/>
        <v>40</v>
      </c>
      <c r="J389" s="1" t="str">
        <f>VLOOKUP(A389,RECON!C:D,2,FALSE)</f>
        <v>Duque</v>
      </c>
      <c r="K389" s="1" t="str">
        <f>IFERROR(VLOOKUP(A389, Notes!D:E, 2, FALSE), "-")</f>
        <v>-</v>
      </c>
    </row>
    <row r="390" spans="1:11" ht="12" customHeight="1" x14ac:dyDescent="0.2">
      <c r="A390" s="43" t="s">
        <v>6433</v>
      </c>
      <c r="B390" s="43" t="s">
        <v>10320</v>
      </c>
      <c r="C390" s="44">
        <v>40</v>
      </c>
      <c r="D390" s="44"/>
      <c r="E390" s="44"/>
      <c r="F390" s="44"/>
      <c r="G390" s="35"/>
      <c r="H390" s="35"/>
      <c r="I390" s="5">
        <f t="shared" si="6"/>
        <v>40</v>
      </c>
      <c r="J390" s="1" t="str">
        <f>VLOOKUP(A390,RECON!C:D,2,FALSE)</f>
        <v>Ayroso</v>
      </c>
      <c r="K390" s="1" t="str">
        <f>IFERROR(VLOOKUP(A390, Notes!D:E, 2, FALSE), "-")</f>
        <v>-</v>
      </c>
    </row>
    <row r="391" spans="1:11" ht="12" customHeight="1" x14ac:dyDescent="0.2">
      <c r="A391" s="43" t="s">
        <v>12799</v>
      </c>
      <c r="B391" s="43" t="s">
        <v>12810</v>
      </c>
      <c r="C391" s="44">
        <v>32</v>
      </c>
      <c r="D391" s="44"/>
      <c r="E391" s="44"/>
      <c r="F391" s="44"/>
      <c r="G391" s="35"/>
      <c r="H391" s="35"/>
      <c r="I391" s="5">
        <f t="shared" si="6"/>
        <v>32</v>
      </c>
      <c r="J391" s="1" t="str">
        <f>VLOOKUP(A391,RECON!C:D,2,FALSE)</f>
        <v>Gonuguntla</v>
      </c>
      <c r="K391" s="1" t="str">
        <f>IFERROR(VLOOKUP(A391, Notes!D:E, 2, FALSE), "-")</f>
        <v>-</v>
      </c>
    </row>
    <row r="392" spans="1:11" ht="12" customHeight="1" x14ac:dyDescent="0.25">
      <c r="A392" s="43" t="s">
        <v>5285</v>
      </c>
      <c r="B392" s="43" t="s">
        <v>5300</v>
      </c>
      <c r="C392" s="44">
        <v>42</v>
      </c>
      <c r="D392"/>
      <c r="E392" s="44"/>
      <c r="F392" s="44"/>
      <c r="G392" s="35"/>
      <c r="H392" s="35"/>
      <c r="I392" s="5">
        <f t="shared" si="6"/>
        <v>42</v>
      </c>
      <c r="J392" s="1" t="str">
        <f>VLOOKUP(A392,RECON!C:D,2,FALSE)</f>
        <v>Estrella</v>
      </c>
      <c r="K392" s="1" t="str">
        <f>IFERROR(VLOOKUP(A392, Notes!D:E, 2, FALSE), "-")</f>
        <v>-</v>
      </c>
    </row>
    <row r="393" spans="1:11" ht="12" customHeight="1" x14ac:dyDescent="0.2">
      <c r="A393" s="43" t="s">
        <v>4591</v>
      </c>
      <c r="B393" s="43" t="s">
        <v>4619</v>
      </c>
      <c r="C393" s="44">
        <v>45</v>
      </c>
      <c r="D393" s="44"/>
      <c r="E393" s="44"/>
      <c r="F393" s="44"/>
      <c r="G393" s="35"/>
      <c r="H393" s="35"/>
      <c r="I393" s="5">
        <f t="shared" si="6"/>
        <v>45</v>
      </c>
      <c r="J393" s="1" t="str">
        <f>VLOOKUP(A393,RECON!C:D,2,FALSE)</f>
        <v>Nagaragiri</v>
      </c>
      <c r="K393" s="1" t="str">
        <f>IFERROR(VLOOKUP(A393, Notes!D:E, 2, FALSE), "-")</f>
        <v>-</v>
      </c>
    </row>
    <row r="394" spans="1:11" ht="12" customHeight="1" x14ac:dyDescent="0.2">
      <c r="A394" s="43" t="s">
        <v>1559</v>
      </c>
      <c r="B394" s="43" t="s">
        <v>11761</v>
      </c>
      <c r="C394" s="44">
        <v>40</v>
      </c>
      <c r="D394" s="44"/>
      <c r="E394" s="44"/>
      <c r="F394" s="44"/>
      <c r="G394" s="35"/>
      <c r="H394" s="35"/>
      <c r="I394" s="5">
        <f t="shared" si="6"/>
        <v>40</v>
      </c>
      <c r="J394" s="1" t="str">
        <f>VLOOKUP(A394,RECON!C:D,2,FALSE)</f>
        <v>Melo</v>
      </c>
      <c r="K394" s="1" t="str">
        <f>IFERROR(VLOOKUP(A394, Notes!D:E, 2, FALSE), "-")</f>
        <v>-</v>
      </c>
    </row>
    <row r="395" spans="1:11" ht="12" customHeight="1" x14ac:dyDescent="0.25">
      <c r="A395" s="43" t="s">
        <v>3450</v>
      </c>
      <c r="B395" s="43" t="s">
        <v>3523</v>
      </c>
      <c r="C395" s="44">
        <v>50</v>
      </c>
      <c r="D395" s="44"/>
      <c r="E395"/>
      <c r="F395" s="44"/>
      <c r="G395" s="35"/>
      <c r="H395" s="35"/>
      <c r="I395" s="5">
        <f t="shared" si="6"/>
        <v>50</v>
      </c>
      <c r="J395" s="1" t="str">
        <f>VLOOKUP(A395,RECON!C:D,2,FALSE)</f>
        <v>Patlolla</v>
      </c>
      <c r="K395" s="1" t="str">
        <f>IFERROR(VLOOKUP(A395, Notes!D:E, 2, FALSE), "-")</f>
        <v>-</v>
      </c>
    </row>
    <row r="396" spans="1:11" ht="12" customHeight="1" x14ac:dyDescent="0.2">
      <c r="A396" s="43" t="s">
        <v>11742</v>
      </c>
      <c r="B396" s="43" t="s">
        <v>12811</v>
      </c>
      <c r="C396" s="44">
        <v>40</v>
      </c>
      <c r="D396" s="44"/>
      <c r="E396" s="44"/>
      <c r="F396" s="44"/>
      <c r="G396" s="35"/>
      <c r="H396" s="35"/>
      <c r="I396" s="5">
        <f t="shared" si="6"/>
        <v>40</v>
      </c>
      <c r="J396" s="1" t="str">
        <f>VLOOKUP(A396,RECON!C:D,2,FALSE)</f>
        <v>Dalessandro</v>
      </c>
      <c r="K396" s="1" t="str">
        <f>IFERROR(VLOOKUP(A396, Notes!D:E, 2, FALSE), "-")</f>
        <v>-</v>
      </c>
    </row>
    <row r="397" spans="1:11" ht="12" customHeight="1" x14ac:dyDescent="0.2">
      <c r="A397" s="43" t="s">
        <v>2200</v>
      </c>
      <c r="B397" s="43" t="s">
        <v>10321</v>
      </c>
      <c r="C397" s="44">
        <v>40</v>
      </c>
      <c r="D397" s="44"/>
      <c r="E397" s="44"/>
      <c r="F397" s="44"/>
      <c r="G397" s="35"/>
      <c r="H397" s="35"/>
      <c r="I397" s="5">
        <f t="shared" si="6"/>
        <v>40</v>
      </c>
      <c r="J397" s="1" t="str">
        <f>VLOOKUP(A397,RECON!C:D,2,FALSE)</f>
        <v>Mauricio</v>
      </c>
      <c r="K397" s="1" t="str">
        <f>IFERROR(VLOOKUP(A397, Notes!D:E, 2, FALSE), "-")</f>
        <v>-</v>
      </c>
    </row>
    <row r="398" spans="1:11" ht="12" customHeight="1" x14ac:dyDescent="0.2">
      <c r="A398" s="43" t="s">
        <v>1010</v>
      </c>
      <c r="B398" s="43" t="s">
        <v>11473</v>
      </c>
      <c r="C398" s="44">
        <v>24</v>
      </c>
      <c r="D398" s="44"/>
      <c r="E398" s="44"/>
      <c r="F398" s="44"/>
      <c r="G398" s="35"/>
      <c r="H398" s="35"/>
      <c r="I398" s="5">
        <f t="shared" si="6"/>
        <v>24</v>
      </c>
      <c r="J398" s="1" t="str">
        <f>VLOOKUP(A398,RECON!C:D,2,FALSE)</f>
        <v>Shetty</v>
      </c>
      <c r="K398" s="1" t="str">
        <f>IFERROR(VLOOKUP(A398, Notes!D:E, 2, FALSE), "-")</f>
        <v>-</v>
      </c>
    </row>
    <row r="399" spans="1:11" ht="12" customHeight="1" x14ac:dyDescent="0.2">
      <c r="A399" s="43" t="s">
        <v>4741</v>
      </c>
      <c r="B399" s="43" t="s">
        <v>4841</v>
      </c>
      <c r="C399" s="44">
        <v>40</v>
      </c>
      <c r="D399" s="44"/>
      <c r="E399" s="44"/>
      <c r="F399" s="44"/>
      <c r="G399" s="35"/>
      <c r="H399" s="35"/>
      <c r="I399" s="5">
        <f t="shared" si="6"/>
        <v>40</v>
      </c>
      <c r="J399" s="1" t="str">
        <f>VLOOKUP(A399,RECON!C:D,2,FALSE)</f>
        <v>Kumar</v>
      </c>
      <c r="K399" s="1" t="str">
        <f>IFERROR(VLOOKUP(A399, Notes!D:E, 2, FALSE), "-")</f>
        <v>-</v>
      </c>
    </row>
    <row r="400" spans="1:11" ht="12" customHeight="1" x14ac:dyDescent="0.2">
      <c r="A400" s="43" t="s">
        <v>6459</v>
      </c>
      <c r="B400" s="43" t="s">
        <v>6630</v>
      </c>
      <c r="C400" s="44">
        <v>40</v>
      </c>
      <c r="D400" s="44"/>
      <c r="E400" s="44"/>
      <c r="F400" s="44"/>
      <c r="G400" s="35"/>
      <c r="H400" s="35"/>
      <c r="I400" s="5">
        <f t="shared" si="6"/>
        <v>40</v>
      </c>
      <c r="J400" s="1" t="str">
        <f>VLOOKUP(A400,RECON!C:D,2,FALSE)</f>
        <v>Arevalo</v>
      </c>
      <c r="K400" s="1" t="str">
        <f>IFERROR(VLOOKUP(A400, Notes!D:E, 2, FALSE), "-")</f>
        <v>-</v>
      </c>
    </row>
    <row r="401" spans="1:11" ht="12" customHeight="1" x14ac:dyDescent="0.2">
      <c r="A401" s="43" t="s">
        <v>10791</v>
      </c>
      <c r="B401" s="43" t="s">
        <v>10822</v>
      </c>
      <c r="C401" s="44">
        <v>40</v>
      </c>
      <c r="D401" s="44"/>
      <c r="E401" s="44"/>
      <c r="F401" s="44"/>
      <c r="G401" s="35"/>
      <c r="H401" s="35"/>
      <c r="I401" s="5">
        <f t="shared" si="6"/>
        <v>40</v>
      </c>
      <c r="J401" s="1" t="str">
        <f>VLOOKUP(A401,RECON!C:D,2,FALSE)</f>
        <v>Bisnar</v>
      </c>
      <c r="K401" s="1" t="str">
        <f>IFERROR(VLOOKUP(A401, Notes!D:E, 2, FALSE), "-")</f>
        <v>-</v>
      </c>
    </row>
    <row r="402" spans="1:11" ht="12" customHeight="1" x14ac:dyDescent="0.2">
      <c r="A402" s="43" t="s">
        <v>4169</v>
      </c>
      <c r="B402" s="43" t="s">
        <v>4206</v>
      </c>
      <c r="C402" s="44">
        <v>40</v>
      </c>
      <c r="D402" s="44"/>
      <c r="E402" s="44"/>
      <c r="F402" s="44"/>
      <c r="G402" s="35"/>
      <c r="H402" s="35"/>
      <c r="I402" s="5">
        <f t="shared" si="6"/>
        <v>40</v>
      </c>
      <c r="J402" s="1" t="str">
        <f>VLOOKUP(A402,RECON!C:D,2,FALSE)</f>
        <v>Agustin</v>
      </c>
      <c r="K402" s="1" t="str">
        <f>IFERROR(VLOOKUP(A402, Notes!D:E, 2, FALSE), "-")</f>
        <v>-</v>
      </c>
    </row>
    <row r="403" spans="1:11" ht="12" customHeight="1" x14ac:dyDescent="0.2">
      <c r="A403" s="43" t="s">
        <v>8085</v>
      </c>
      <c r="B403" s="43" t="s">
        <v>8106</v>
      </c>
      <c r="C403" s="44">
        <v>45</v>
      </c>
      <c r="D403" s="44"/>
      <c r="E403" s="44"/>
      <c r="F403" s="44"/>
      <c r="G403" s="35"/>
      <c r="H403" s="35"/>
      <c r="I403" s="5">
        <f t="shared" si="6"/>
        <v>45</v>
      </c>
      <c r="J403" s="1" t="str">
        <f>VLOOKUP(A403,RECON!C:D,2,FALSE)</f>
        <v>Sabat</v>
      </c>
      <c r="K403" s="1" t="str">
        <f>IFERROR(VLOOKUP(A403, Notes!D:E, 2, FALSE), "-")</f>
        <v>-</v>
      </c>
    </row>
    <row r="404" spans="1:11" ht="12" customHeight="1" x14ac:dyDescent="0.2">
      <c r="A404" s="43" t="s">
        <v>1691</v>
      </c>
      <c r="B404" s="43" t="s">
        <v>8259</v>
      </c>
      <c r="C404" s="44">
        <v>45</v>
      </c>
      <c r="D404" s="44"/>
      <c r="E404" s="44"/>
      <c r="F404" s="44"/>
      <c r="G404" s="35"/>
      <c r="H404" s="35"/>
      <c r="I404" s="5">
        <f t="shared" si="6"/>
        <v>45</v>
      </c>
      <c r="J404" s="1" t="str">
        <f>VLOOKUP(A404,RECON!C:D,2,FALSE)</f>
        <v>Siddique</v>
      </c>
      <c r="K404" s="1" t="str">
        <f>IFERROR(VLOOKUP(A404, Notes!D:E, 2, FALSE), "-")</f>
        <v>-</v>
      </c>
    </row>
    <row r="405" spans="1:11" ht="12" customHeight="1" x14ac:dyDescent="0.2">
      <c r="A405" s="43" t="s">
        <v>4735</v>
      </c>
      <c r="B405" s="43" t="s">
        <v>4842</v>
      </c>
      <c r="C405" s="44">
        <v>40</v>
      </c>
      <c r="D405" s="44"/>
      <c r="E405" s="44"/>
      <c r="F405" s="44"/>
      <c r="G405" s="35"/>
      <c r="H405" s="35"/>
      <c r="I405" s="5">
        <f t="shared" si="6"/>
        <v>40</v>
      </c>
      <c r="J405" s="1" t="str">
        <f>VLOOKUP(A405,RECON!C:D,2,FALSE)</f>
        <v>Gica</v>
      </c>
      <c r="K405" s="1" t="str">
        <f>IFERROR(VLOOKUP(A405, Notes!D:E, 2, FALSE), "-")</f>
        <v>-</v>
      </c>
    </row>
    <row r="406" spans="1:11" ht="12" customHeight="1" x14ac:dyDescent="0.2">
      <c r="A406" s="43" t="s">
        <v>2283</v>
      </c>
      <c r="B406" s="43" t="s">
        <v>12597</v>
      </c>
      <c r="C406" s="44">
        <v>52</v>
      </c>
      <c r="D406" s="44"/>
      <c r="E406" s="44"/>
      <c r="F406" s="44"/>
      <c r="G406" s="35"/>
      <c r="H406" s="35"/>
      <c r="I406" s="5">
        <f t="shared" si="6"/>
        <v>52</v>
      </c>
      <c r="J406" s="1" t="str">
        <f>VLOOKUP(A406,RECON!C:D,2,FALSE)</f>
        <v>Silva</v>
      </c>
      <c r="K406" s="1" t="str">
        <f>IFERROR(VLOOKUP(A406, Notes!D:E, 2, FALSE), "-")</f>
        <v>-</v>
      </c>
    </row>
    <row r="407" spans="1:11" ht="12" customHeight="1" x14ac:dyDescent="0.2">
      <c r="A407" s="43" t="s">
        <v>8320</v>
      </c>
      <c r="B407" s="43" t="s">
        <v>10726</v>
      </c>
      <c r="C407" s="44">
        <v>40</v>
      </c>
      <c r="D407" s="44"/>
      <c r="E407" s="44"/>
      <c r="F407" s="44"/>
      <c r="G407" s="35"/>
      <c r="H407" s="35"/>
      <c r="I407" s="5">
        <f t="shared" si="6"/>
        <v>40</v>
      </c>
      <c r="J407" s="1" t="str">
        <f>VLOOKUP(A407,RECON!C:D,2,FALSE)</f>
        <v>Shreenagesh</v>
      </c>
      <c r="K407" s="1" t="str">
        <f>IFERROR(VLOOKUP(A407, Notes!D:E, 2, FALSE), "-")</f>
        <v>-</v>
      </c>
    </row>
    <row r="408" spans="1:11" ht="12" customHeight="1" x14ac:dyDescent="0.2">
      <c r="A408" s="43" t="s">
        <v>10089</v>
      </c>
      <c r="B408" s="43" t="s">
        <v>10140</v>
      </c>
      <c r="C408" s="44">
        <v>40</v>
      </c>
      <c r="D408" s="44"/>
      <c r="E408" s="44"/>
      <c r="F408" s="44"/>
      <c r="G408" s="35"/>
      <c r="H408" s="35"/>
      <c r="I408" s="5">
        <f t="shared" si="6"/>
        <v>40</v>
      </c>
      <c r="J408" s="1" t="str">
        <f>VLOOKUP(A408,RECON!C:D,2,FALSE)</f>
        <v>Shaik</v>
      </c>
      <c r="K408" s="1" t="str">
        <f>IFERROR(VLOOKUP(A408, Notes!D:E, 2, FALSE), "-")</f>
        <v>-</v>
      </c>
    </row>
    <row r="409" spans="1:11" ht="12" customHeight="1" x14ac:dyDescent="0.2">
      <c r="A409" s="43" t="s">
        <v>3280</v>
      </c>
      <c r="B409" s="43" t="s">
        <v>10322</v>
      </c>
      <c r="C409" s="44">
        <v>48</v>
      </c>
      <c r="D409" s="44"/>
      <c r="E409" s="44"/>
      <c r="F409" s="44"/>
      <c r="G409" s="35"/>
      <c r="H409" s="35"/>
      <c r="I409" s="5">
        <f t="shared" si="6"/>
        <v>48</v>
      </c>
      <c r="J409" s="1" t="str">
        <f>VLOOKUP(A409,RECON!C:D,2,FALSE)</f>
        <v>Pinnamareddy</v>
      </c>
      <c r="K409" s="1" t="str">
        <f>IFERROR(VLOOKUP(A409, Notes!D:E, 2, FALSE), "-")</f>
        <v>-</v>
      </c>
    </row>
    <row r="410" spans="1:11" ht="12" customHeight="1" x14ac:dyDescent="0.2">
      <c r="A410" s="43" t="s">
        <v>3508</v>
      </c>
      <c r="B410" s="43" t="s">
        <v>3524</v>
      </c>
      <c r="C410" s="44">
        <v>40</v>
      </c>
      <c r="D410" s="44"/>
      <c r="E410" s="44"/>
      <c r="F410" s="44"/>
      <c r="G410" s="35"/>
      <c r="H410" s="35"/>
      <c r="I410" s="5">
        <f t="shared" si="6"/>
        <v>40</v>
      </c>
      <c r="J410" s="1" t="str">
        <f>VLOOKUP(A410,RECON!C:D,2,FALSE)</f>
        <v>Ramos</v>
      </c>
      <c r="K410" s="1" t="str">
        <f>IFERROR(VLOOKUP(A410, Notes!D:E, 2, FALSE), "-")</f>
        <v>-</v>
      </c>
    </row>
    <row r="411" spans="1:11" ht="12" customHeight="1" x14ac:dyDescent="0.2">
      <c r="A411" s="43" t="s">
        <v>3494</v>
      </c>
      <c r="B411" s="43" t="s">
        <v>6682</v>
      </c>
      <c r="C411" s="44">
        <v>40</v>
      </c>
      <c r="D411" s="44"/>
      <c r="E411" s="44"/>
      <c r="F411" s="44"/>
      <c r="G411" s="35"/>
      <c r="H411" s="35"/>
      <c r="I411" s="5">
        <f t="shared" si="6"/>
        <v>40</v>
      </c>
      <c r="J411" s="1" t="str">
        <f>VLOOKUP(A411,RECON!C:D,2,FALSE)</f>
        <v>Medeiros</v>
      </c>
      <c r="K411" s="1" t="str">
        <f>IFERROR(VLOOKUP(A411, Notes!D:E, 2, FALSE), "-")</f>
        <v>-</v>
      </c>
    </row>
    <row r="412" spans="1:11" ht="12" customHeight="1" x14ac:dyDescent="0.2">
      <c r="A412" s="43" t="s">
        <v>2190</v>
      </c>
      <c r="B412" s="43" t="s">
        <v>2225</v>
      </c>
      <c r="C412" s="44">
        <v>69</v>
      </c>
      <c r="D412" s="44"/>
      <c r="E412" s="44"/>
      <c r="F412" s="44"/>
      <c r="G412" s="35"/>
      <c r="H412" s="35"/>
      <c r="I412" s="5">
        <f t="shared" si="6"/>
        <v>69</v>
      </c>
      <c r="J412" s="1" t="str">
        <f>VLOOKUP(A412,RECON!C:D,2,FALSE)</f>
        <v>Campos</v>
      </c>
      <c r="K412" s="1" t="str">
        <f>IFERROR(VLOOKUP(A412, Notes!D:E, 2, FALSE), "-")</f>
        <v>-</v>
      </c>
    </row>
    <row r="413" spans="1:11" ht="12" customHeight="1" x14ac:dyDescent="0.2">
      <c r="A413" s="43" t="s">
        <v>6573</v>
      </c>
      <c r="B413" s="43" t="s">
        <v>6626</v>
      </c>
      <c r="C413" s="44">
        <v>40</v>
      </c>
      <c r="D413" s="44"/>
      <c r="E413" s="44"/>
      <c r="F413" s="44"/>
      <c r="G413" s="35"/>
      <c r="H413" s="35"/>
      <c r="I413" s="5">
        <f t="shared" si="6"/>
        <v>40</v>
      </c>
      <c r="J413" s="1" t="str">
        <f>VLOOKUP(A413,RECON!C:D,2,FALSE)</f>
        <v>Kumar</v>
      </c>
      <c r="K413" s="1" t="str">
        <f>IFERROR(VLOOKUP(A413, Notes!D:E, 2, FALSE), "-")</f>
        <v>-</v>
      </c>
    </row>
    <row r="414" spans="1:11" ht="12" customHeight="1" x14ac:dyDescent="0.2">
      <c r="A414" s="43" t="s">
        <v>887</v>
      </c>
      <c r="B414" s="43" t="s">
        <v>11474</v>
      </c>
      <c r="C414" s="44">
        <v>40</v>
      </c>
      <c r="D414" s="44"/>
      <c r="E414" s="44"/>
      <c r="F414" s="44"/>
      <c r="G414" s="35"/>
      <c r="H414" s="35"/>
      <c r="I414" s="5">
        <f t="shared" si="6"/>
        <v>40</v>
      </c>
      <c r="J414" s="1" t="str">
        <f>VLOOKUP(A414,RECON!C:D,2,FALSE)</f>
        <v>Chikkala</v>
      </c>
      <c r="K414" s="1" t="str">
        <f>IFERROR(VLOOKUP(A414, Notes!D:E, 2, FALSE), "-")</f>
        <v>-</v>
      </c>
    </row>
    <row r="415" spans="1:11" ht="12" customHeight="1" x14ac:dyDescent="0.25">
      <c r="A415" s="43" t="s">
        <v>6641</v>
      </c>
      <c r="B415" s="43" t="s">
        <v>7891</v>
      </c>
      <c r="C415" s="44">
        <v>51</v>
      </c>
      <c r="D415"/>
      <c r="E415" s="44"/>
      <c r="F415" s="44"/>
      <c r="G415" s="35"/>
      <c r="H415" s="35"/>
      <c r="I415" s="5">
        <f t="shared" si="6"/>
        <v>51</v>
      </c>
      <c r="J415" s="1" t="str">
        <f>VLOOKUP(A415,RECON!C:D,2,FALSE)</f>
        <v>Silva</v>
      </c>
      <c r="K415" s="1" t="str">
        <f>IFERROR(VLOOKUP(A415, Notes!D:E, 2, FALSE), "-")</f>
        <v>-</v>
      </c>
    </row>
    <row r="416" spans="1:11" ht="12" customHeight="1" x14ac:dyDescent="0.2">
      <c r="A416" s="43" t="s">
        <v>1399</v>
      </c>
      <c r="B416" s="43" t="s">
        <v>1425</v>
      </c>
      <c r="C416" s="44">
        <v>47</v>
      </c>
      <c r="D416" s="44"/>
      <c r="E416" s="44"/>
      <c r="F416" s="44"/>
      <c r="G416" s="35"/>
      <c r="H416" s="35"/>
      <c r="I416" s="5">
        <f t="shared" si="6"/>
        <v>47</v>
      </c>
      <c r="J416" s="1" t="str">
        <f>VLOOKUP(A416,RECON!C:D,2,FALSE)</f>
        <v>Nair</v>
      </c>
      <c r="K416" s="1" t="str">
        <f>IFERROR(VLOOKUP(A416, Notes!D:E, 2, FALSE), "-")</f>
        <v>-</v>
      </c>
    </row>
    <row r="417" spans="1:11" ht="12" customHeight="1" x14ac:dyDescent="0.2">
      <c r="A417" s="43" t="s">
        <v>800</v>
      </c>
      <c r="B417" s="43" t="s">
        <v>11475</v>
      </c>
      <c r="C417" s="44">
        <v>45</v>
      </c>
      <c r="D417" s="44"/>
      <c r="E417" s="44"/>
      <c r="F417" s="44"/>
      <c r="G417" s="35"/>
      <c r="H417" s="35"/>
      <c r="I417" s="5">
        <f t="shared" si="6"/>
        <v>45</v>
      </c>
      <c r="J417" s="1" t="str">
        <f>VLOOKUP(A417,RECON!C:D,2,FALSE)</f>
        <v>Okeefe</v>
      </c>
      <c r="K417" s="1" t="str">
        <f>IFERROR(VLOOKUP(A417, Notes!D:E, 2, FALSE), "-")</f>
        <v>-</v>
      </c>
    </row>
    <row r="418" spans="1:11" ht="12" customHeight="1" x14ac:dyDescent="0.2">
      <c r="A418" s="43" t="s">
        <v>11868</v>
      </c>
      <c r="B418" s="43" t="s">
        <v>11942</v>
      </c>
      <c r="C418" s="44">
        <v>40</v>
      </c>
      <c r="D418" s="44"/>
      <c r="E418" s="44"/>
      <c r="F418" s="44"/>
      <c r="G418" s="35"/>
      <c r="H418" s="35"/>
      <c r="I418" s="5">
        <f t="shared" si="6"/>
        <v>40</v>
      </c>
      <c r="J418" s="1" t="str">
        <f>VLOOKUP(A418,RECON!C:D,2,FALSE)</f>
        <v>Uppara</v>
      </c>
      <c r="K418" s="1" t="str">
        <f>IFERROR(VLOOKUP(A418, Notes!D:E, 2, FALSE), "-")</f>
        <v>-</v>
      </c>
    </row>
    <row r="419" spans="1:11" ht="12" customHeight="1" x14ac:dyDescent="0.2">
      <c r="A419" s="43" t="s">
        <v>5204</v>
      </c>
      <c r="B419" s="43" t="s">
        <v>5427</v>
      </c>
      <c r="C419" s="44">
        <v>40</v>
      </c>
      <c r="D419" s="44"/>
      <c r="E419" s="44"/>
      <c r="F419" s="44"/>
      <c r="G419" s="35"/>
      <c r="H419" s="35"/>
      <c r="I419" s="5">
        <f t="shared" si="6"/>
        <v>40</v>
      </c>
      <c r="J419" s="1" t="str">
        <f>VLOOKUP(A419,RECON!C:D,2,FALSE)</f>
        <v>Santos</v>
      </c>
      <c r="K419" s="1" t="str">
        <f>IFERROR(VLOOKUP(A419, Notes!D:E, 2, FALSE), "-")</f>
        <v>-</v>
      </c>
    </row>
    <row r="420" spans="1:11" ht="12" customHeight="1" x14ac:dyDescent="0.2">
      <c r="A420" s="43" t="s">
        <v>1228</v>
      </c>
      <c r="B420" s="43" t="s">
        <v>11476</v>
      </c>
      <c r="C420" s="44">
        <v>41</v>
      </c>
      <c r="D420" s="44"/>
      <c r="E420" s="44"/>
      <c r="F420" s="44"/>
      <c r="G420" s="35"/>
      <c r="H420" s="35"/>
      <c r="I420" s="5">
        <f t="shared" si="6"/>
        <v>41</v>
      </c>
      <c r="J420" s="1" t="str">
        <f>VLOOKUP(A420,RECON!C:D,2,FALSE)</f>
        <v>De Guzman</v>
      </c>
      <c r="K420" s="1" t="str">
        <f>IFERROR(VLOOKUP(A420, Notes!D:E, 2, FALSE), "-")</f>
        <v>-</v>
      </c>
    </row>
    <row r="421" spans="1:11" ht="12" customHeight="1" x14ac:dyDescent="0.2">
      <c r="A421" s="43" t="s">
        <v>4544</v>
      </c>
      <c r="B421" s="43" t="s">
        <v>12598</v>
      </c>
      <c r="C421" s="44">
        <v>45</v>
      </c>
      <c r="D421" s="44"/>
      <c r="E421" s="44"/>
      <c r="F421" s="44"/>
      <c r="G421" s="35"/>
      <c r="H421" s="35"/>
      <c r="I421" s="5">
        <f t="shared" si="6"/>
        <v>45</v>
      </c>
      <c r="J421" s="1" t="str">
        <f>VLOOKUP(A421,RECON!C:D,2,FALSE)</f>
        <v>Peri</v>
      </c>
      <c r="K421" s="1" t="str">
        <f>IFERROR(VLOOKUP(A421, Notes!D:E, 2, FALSE), "-")</f>
        <v>-</v>
      </c>
    </row>
    <row r="422" spans="1:11" ht="12" customHeight="1" x14ac:dyDescent="0.2">
      <c r="A422" s="43" t="s">
        <v>6361</v>
      </c>
      <c r="B422" s="43" t="s">
        <v>6414</v>
      </c>
      <c r="C422" s="44">
        <v>54</v>
      </c>
      <c r="D422" s="44"/>
      <c r="E422" s="44"/>
      <c r="F422" s="44"/>
      <c r="G422" s="35"/>
      <c r="H422" s="35"/>
      <c r="I422" s="5">
        <f t="shared" si="6"/>
        <v>54</v>
      </c>
      <c r="J422" s="1" t="str">
        <f>VLOOKUP(A422,RECON!C:D,2,FALSE)</f>
        <v>Shivashimpiger</v>
      </c>
      <c r="K422" s="1" t="str">
        <f>IFERROR(VLOOKUP(A422, Notes!D:E, 2, FALSE), "-")</f>
        <v>-</v>
      </c>
    </row>
    <row r="423" spans="1:11" ht="12" customHeight="1" x14ac:dyDescent="0.2">
      <c r="A423" s="43" t="s">
        <v>1443</v>
      </c>
      <c r="B423" s="43" t="s">
        <v>12008</v>
      </c>
      <c r="C423" s="44">
        <v>40</v>
      </c>
      <c r="D423" s="44"/>
      <c r="E423" s="44"/>
      <c r="F423" s="44"/>
      <c r="G423" s="35"/>
      <c r="H423" s="35"/>
      <c r="I423" s="5">
        <f t="shared" si="6"/>
        <v>40</v>
      </c>
      <c r="J423" s="1" t="str">
        <f>VLOOKUP(A423,RECON!C:D,2,FALSE)</f>
        <v>Suarez</v>
      </c>
      <c r="K423" s="1" t="str">
        <f>IFERROR(VLOOKUP(A423, Notes!D:E, 2, FALSE), "-")</f>
        <v>-</v>
      </c>
    </row>
    <row r="424" spans="1:11" ht="12" customHeight="1" x14ac:dyDescent="0.2">
      <c r="A424" s="43" t="s">
        <v>9022</v>
      </c>
      <c r="B424" s="43" t="s">
        <v>9779</v>
      </c>
      <c r="C424" s="44">
        <v>45</v>
      </c>
      <c r="D424" s="44"/>
      <c r="E424" s="44"/>
      <c r="F424" s="44"/>
      <c r="G424" s="35"/>
      <c r="H424" s="35"/>
      <c r="I424" s="5">
        <f t="shared" si="6"/>
        <v>45</v>
      </c>
      <c r="J424" s="1" t="str">
        <f>VLOOKUP(A424,RECON!C:D,2,FALSE)</f>
        <v>Dandamudi</v>
      </c>
      <c r="K424" s="1" t="str">
        <f>IFERROR(VLOOKUP(A424, Notes!D:E, 2, FALSE), "-")</f>
        <v>-</v>
      </c>
    </row>
    <row r="425" spans="1:11" ht="12" customHeight="1" x14ac:dyDescent="0.25">
      <c r="A425" s="43" t="s">
        <v>8420</v>
      </c>
      <c r="B425" s="43" t="s">
        <v>8478</v>
      </c>
      <c r="C425" s="44">
        <v>40</v>
      </c>
      <c r="D425"/>
      <c r="E425" s="44"/>
      <c r="F425" s="44"/>
      <c r="G425" s="35"/>
      <c r="H425" s="35"/>
      <c r="I425" s="5">
        <f t="shared" si="6"/>
        <v>40</v>
      </c>
      <c r="J425" s="1" t="str">
        <f>VLOOKUP(A425,RECON!C:D,2,FALSE)</f>
        <v>Maramba</v>
      </c>
      <c r="K425" s="1" t="str">
        <f>IFERROR(VLOOKUP(A425, Notes!D:E, 2, FALSE), "-")</f>
        <v>-</v>
      </c>
    </row>
    <row r="426" spans="1:11" ht="12" customHeight="1" x14ac:dyDescent="0.2">
      <c r="A426" s="43" t="s">
        <v>1132</v>
      </c>
      <c r="B426" s="43" t="s">
        <v>11477</v>
      </c>
      <c r="C426" s="44">
        <v>32</v>
      </c>
      <c r="D426" s="44"/>
      <c r="E426" s="44"/>
      <c r="F426" s="44"/>
      <c r="G426" s="35"/>
      <c r="H426" s="35"/>
      <c r="I426" s="5">
        <f t="shared" si="6"/>
        <v>32</v>
      </c>
      <c r="J426" s="1" t="str">
        <f>VLOOKUP(A426,RECON!C:D,2,FALSE)</f>
        <v>Laude</v>
      </c>
      <c r="K426" s="1" t="str">
        <f>IFERROR(VLOOKUP(A426, Notes!D:E, 2, FALSE), "-")</f>
        <v>-</v>
      </c>
    </row>
    <row r="427" spans="1:11" ht="12" customHeight="1" x14ac:dyDescent="0.2">
      <c r="A427" s="43" t="s">
        <v>3738</v>
      </c>
      <c r="B427" s="43" t="s">
        <v>3749</v>
      </c>
      <c r="C427" s="44">
        <v>40</v>
      </c>
      <c r="D427" s="44"/>
      <c r="E427" s="44"/>
      <c r="F427" s="44"/>
      <c r="G427" s="35"/>
      <c r="H427" s="35"/>
      <c r="I427" s="5">
        <f t="shared" si="6"/>
        <v>40</v>
      </c>
      <c r="J427" s="1" t="str">
        <f>VLOOKUP(A427,RECON!C:D,2,FALSE)</f>
        <v>Lising</v>
      </c>
      <c r="K427" s="1" t="str">
        <f>IFERROR(VLOOKUP(A427, Notes!D:E, 2, FALSE), "-")</f>
        <v>-</v>
      </c>
    </row>
    <row r="428" spans="1:11" ht="12" customHeight="1" x14ac:dyDescent="0.2">
      <c r="A428" s="43" t="s">
        <v>6844</v>
      </c>
      <c r="B428" s="43" t="s">
        <v>10323</v>
      </c>
      <c r="C428" s="44">
        <v>45</v>
      </c>
      <c r="D428" s="44"/>
      <c r="E428" s="44"/>
      <c r="F428" s="44"/>
      <c r="G428" s="35"/>
      <c r="H428" s="35"/>
      <c r="I428" s="5">
        <f t="shared" si="6"/>
        <v>45</v>
      </c>
      <c r="J428" s="1" t="str">
        <f>VLOOKUP(A428,RECON!C:D,2,FALSE)</f>
        <v>Sajjan</v>
      </c>
      <c r="K428" s="1" t="str">
        <f>IFERROR(VLOOKUP(A428, Notes!D:E, 2, FALSE), "-")</f>
        <v>-</v>
      </c>
    </row>
    <row r="429" spans="1:11" ht="12" customHeight="1" x14ac:dyDescent="0.2">
      <c r="A429" s="43" t="s">
        <v>900</v>
      </c>
      <c r="B429" s="43" t="s">
        <v>11478</v>
      </c>
      <c r="C429" s="44">
        <v>40</v>
      </c>
      <c r="D429" s="44"/>
      <c r="E429" s="44"/>
      <c r="F429" s="44"/>
      <c r="G429" s="35"/>
      <c r="H429" s="35"/>
      <c r="I429" s="5">
        <f t="shared" si="6"/>
        <v>40</v>
      </c>
      <c r="J429" s="1" t="str">
        <f>VLOOKUP(A429,RECON!C:D,2,FALSE)</f>
        <v>Desai</v>
      </c>
      <c r="K429" s="1" t="str">
        <f>IFERROR(VLOOKUP(A429, Notes!D:E, 2, FALSE), "-")</f>
        <v>-</v>
      </c>
    </row>
    <row r="430" spans="1:11" ht="12" customHeight="1" x14ac:dyDescent="0.2">
      <c r="A430" s="43" t="s">
        <v>890</v>
      </c>
      <c r="B430" s="43" t="s">
        <v>11479</v>
      </c>
      <c r="C430" s="44">
        <v>45</v>
      </c>
      <c r="D430" s="44"/>
      <c r="E430" s="44"/>
      <c r="F430" s="44"/>
      <c r="G430" s="35"/>
      <c r="H430" s="35"/>
      <c r="I430" s="5">
        <f t="shared" si="6"/>
        <v>45</v>
      </c>
      <c r="J430" s="1" t="str">
        <f>VLOOKUP(A430,RECON!C:D,2,FALSE)</f>
        <v>Konda</v>
      </c>
      <c r="K430" s="1" t="str">
        <f>IFERROR(VLOOKUP(A430, Notes!D:E, 2, FALSE), "-")</f>
        <v>-</v>
      </c>
    </row>
    <row r="431" spans="1:11" ht="12" customHeight="1" x14ac:dyDescent="0.2">
      <c r="A431" s="43" t="s">
        <v>11252</v>
      </c>
      <c r="B431" s="43" t="s">
        <v>11721</v>
      </c>
      <c r="C431" s="44">
        <v>40</v>
      </c>
      <c r="D431" s="44"/>
      <c r="E431" s="44"/>
      <c r="F431" s="44"/>
      <c r="G431" s="35"/>
      <c r="H431" s="35"/>
      <c r="I431" s="5">
        <f t="shared" si="6"/>
        <v>40</v>
      </c>
      <c r="J431" s="1" t="str">
        <f>VLOOKUP(A431,RECON!C:D,2,FALSE)</f>
        <v>Almeida</v>
      </c>
      <c r="K431" s="1" t="str">
        <f>IFERROR(VLOOKUP(A431, Notes!D:E, 2, FALSE), "-")</f>
        <v>-</v>
      </c>
    </row>
    <row r="432" spans="1:11" ht="12" customHeight="1" x14ac:dyDescent="0.2">
      <c r="A432" s="43" t="s">
        <v>3770</v>
      </c>
      <c r="B432" s="43" t="s">
        <v>3786</v>
      </c>
      <c r="C432" s="44">
        <v>42</v>
      </c>
      <c r="D432" s="44"/>
      <c r="E432" s="44"/>
      <c r="F432" s="44"/>
      <c r="G432" s="35"/>
      <c r="H432" s="35"/>
      <c r="I432" s="5">
        <f t="shared" si="6"/>
        <v>42</v>
      </c>
      <c r="J432" s="1" t="str">
        <f>VLOOKUP(A432,RECON!C:D,2,FALSE)</f>
        <v>Reddy</v>
      </c>
      <c r="K432" s="1" t="str">
        <f>IFERROR(VLOOKUP(A432, Notes!D:E, 2, FALSE), "-")</f>
        <v>-</v>
      </c>
    </row>
    <row r="433" spans="1:11" ht="12" customHeight="1" x14ac:dyDescent="0.2">
      <c r="A433" s="43" t="s">
        <v>965</v>
      </c>
      <c r="B433" s="43" t="s">
        <v>11832</v>
      </c>
      <c r="C433" s="44">
        <v>40</v>
      </c>
      <c r="D433" s="44"/>
      <c r="E433" s="44"/>
      <c r="F433" s="44"/>
      <c r="G433" s="35"/>
      <c r="H433" s="35"/>
      <c r="I433" s="5">
        <f t="shared" si="6"/>
        <v>40</v>
      </c>
      <c r="J433" s="1" t="str">
        <f>VLOOKUP(A433,RECON!C:D,2,FALSE)</f>
        <v>Veeregowda</v>
      </c>
      <c r="K433" s="1" t="str">
        <f>IFERROR(VLOOKUP(A433, Notes!D:E, 2, FALSE), "-")</f>
        <v>-</v>
      </c>
    </row>
    <row r="434" spans="1:11" ht="12" customHeight="1" x14ac:dyDescent="0.2">
      <c r="A434" s="43" t="s">
        <v>2226</v>
      </c>
      <c r="B434" s="43" t="s">
        <v>9603</v>
      </c>
      <c r="C434" s="44">
        <v>40</v>
      </c>
      <c r="D434" s="44"/>
      <c r="E434" s="44"/>
      <c r="F434" s="44"/>
      <c r="G434" s="35"/>
      <c r="H434" s="35"/>
      <c r="I434" s="5">
        <f t="shared" si="6"/>
        <v>40</v>
      </c>
      <c r="J434" s="1" t="str">
        <f>VLOOKUP(A434,RECON!C:D,2,FALSE)</f>
        <v>N C</v>
      </c>
      <c r="K434" s="1" t="str">
        <f>IFERROR(VLOOKUP(A434, Notes!D:E, 2, FALSE), "-")</f>
        <v>-</v>
      </c>
    </row>
    <row r="435" spans="1:11" ht="12" customHeight="1" x14ac:dyDescent="0.2">
      <c r="A435" s="43" t="s">
        <v>2151</v>
      </c>
      <c r="B435" s="43" t="s">
        <v>7929</v>
      </c>
      <c r="C435" s="44">
        <v>40</v>
      </c>
      <c r="D435" s="44"/>
      <c r="E435" s="44"/>
      <c r="F435" s="44"/>
      <c r="G435" s="35"/>
      <c r="H435" s="35"/>
      <c r="I435" s="5">
        <f t="shared" si="6"/>
        <v>40</v>
      </c>
      <c r="J435" s="1" t="str">
        <f>VLOOKUP(A435,RECON!C:D,2,FALSE)</f>
        <v>Oliveira</v>
      </c>
      <c r="K435" s="1" t="str">
        <f>IFERROR(VLOOKUP(A435, Notes!D:E, 2, FALSE), "-")</f>
        <v>-</v>
      </c>
    </row>
    <row r="436" spans="1:11" ht="12" customHeight="1" x14ac:dyDescent="0.25">
      <c r="A436" s="43" t="s">
        <v>839</v>
      </c>
      <c r="B436" s="43" t="s">
        <v>11762</v>
      </c>
      <c r="C436" s="44">
        <v>2</v>
      </c>
      <c r="D436"/>
      <c r="E436" s="44"/>
      <c r="F436" s="44"/>
      <c r="G436" s="35"/>
      <c r="H436" s="35"/>
      <c r="I436" s="5">
        <f t="shared" si="6"/>
        <v>2</v>
      </c>
      <c r="J436" s="1" t="str">
        <f>VLOOKUP(A436,RECON!C:D,2,FALSE)</f>
        <v>Sabiao</v>
      </c>
      <c r="K436" s="1" t="str">
        <f>IFERROR(VLOOKUP(A436, Notes!D:E, 2, FALSE), "-")</f>
        <v>-</v>
      </c>
    </row>
    <row r="437" spans="1:11" ht="12" customHeight="1" x14ac:dyDescent="0.2">
      <c r="A437" s="43" t="s">
        <v>9547</v>
      </c>
      <c r="B437" s="43" t="s">
        <v>9662</v>
      </c>
      <c r="C437" s="44">
        <v>40</v>
      </c>
      <c r="D437" s="44"/>
      <c r="E437" s="44"/>
      <c r="F437" s="44"/>
      <c r="G437" s="35"/>
      <c r="H437" s="35"/>
      <c r="I437" s="5">
        <f t="shared" si="6"/>
        <v>40</v>
      </c>
      <c r="J437" s="1" t="str">
        <f>VLOOKUP(A437,RECON!C:D,2,FALSE)</f>
        <v>Vij</v>
      </c>
      <c r="K437" s="1" t="str">
        <f>IFERROR(VLOOKUP(A437, Notes!D:E, 2, FALSE), "-")</f>
        <v>-</v>
      </c>
    </row>
    <row r="438" spans="1:11" ht="12" customHeight="1" x14ac:dyDescent="0.2">
      <c r="A438" s="43" t="s">
        <v>7934</v>
      </c>
      <c r="B438" s="43" t="s">
        <v>7986</v>
      </c>
      <c r="C438" s="44">
        <v>50</v>
      </c>
      <c r="D438" s="44"/>
      <c r="E438" s="44"/>
      <c r="F438" s="44"/>
      <c r="G438" s="35"/>
      <c r="H438" s="35"/>
      <c r="I438" s="5">
        <f t="shared" si="6"/>
        <v>50</v>
      </c>
      <c r="J438" s="1" t="str">
        <f>VLOOKUP(A438,RECON!C:D,2,FALSE)</f>
        <v>Kothari</v>
      </c>
      <c r="K438" s="1" t="str">
        <f>IFERROR(VLOOKUP(A438, Notes!D:E, 2, FALSE), "-")</f>
        <v>-</v>
      </c>
    </row>
    <row r="439" spans="1:11" ht="12" customHeight="1" x14ac:dyDescent="0.2">
      <c r="A439" s="43" t="s">
        <v>11679</v>
      </c>
      <c r="B439" s="43" t="s">
        <v>11722</v>
      </c>
      <c r="C439" s="44">
        <v>45</v>
      </c>
      <c r="D439" s="44"/>
      <c r="E439" s="44"/>
      <c r="F439" s="44"/>
      <c r="G439" s="35"/>
      <c r="H439" s="35"/>
      <c r="I439" s="5">
        <f t="shared" si="6"/>
        <v>45</v>
      </c>
      <c r="J439" s="1" t="str">
        <f>VLOOKUP(A439,RECON!C:D,2,FALSE)</f>
        <v>Jayampu</v>
      </c>
      <c r="K439" s="1" t="str">
        <f>IFERROR(VLOOKUP(A439, Notes!D:E, 2, FALSE), "-")</f>
        <v>-</v>
      </c>
    </row>
    <row r="440" spans="1:11" ht="12" customHeight="1" x14ac:dyDescent="0.2">
      <c r="A440" s="43" t="s">
        <v>1572</v>
      </c>
      <c r="B440" s="43" t="s">
        <v>4871</v>
      </c>
      <c r="C440" s="44">
        <v>12</v>
      </c>
      <c r="D440" s="44"/>
      <c r="E440" s="44"/>
      <c r="F440" s="44"/>
      <c r="G440" s="35"/>
      <c r="H440" s="35"/>
      <c r="I440" s="5">
        <f t="shared" si="6"/>
        <v>12</v>
      </c>
      <c r="J440" s="1" t="str">
        <f>VLOOKUP(A440,RECON!C:D,2,FALSE)</f>
        <v>Faria</v>
      </c>
      <c r="K440" s="1" t="str">
        <f>IFERROR(VLOOKUP(A440, Notes!D:E, 2, FALSE), "-")</f>
        <v>-</v>
      </c>
    </row>
    <row r="441" spans="1:11" ht="12" customHeight="1" x14ac:dyDescent="0.2">
      <c r="A441" s="43" t="s">
        <v>12686</v>
      </c>
      <c r="B441" s="43" t="s">
        <v>12698</v>
      </c>
      <c r="C441" s="44">
        <v>40</v>
      </c>
      <c r="D441" s="44"/>
      <c r="E441" s="44"/>
      <c r="F441" s="44"/>
      <c r="G441" s="35"/>
      <c r="H441" s="35"/>
      <c r="I441" s="5">
        <f t="shared" si="6"/>
        <v>40</v>
      </c>
      <c r="J441" s="1" t="str">
        <f>VLOOKUP(A441,RECON!C:D,2,FALSE)</f>
        <v>Agarwal</v>
      </c>
      <c r="K441" s="1" t="str">
        <f>IFERROR(VLOOKUP(A441, Notes!D:E, 2, FALSE), "-")</f>
        <v>-</v>
      </c>
    </row>
    <row r="442" spans="1:11" ht="12" customHeight="1" x14ac:dyDescent="0.2">
      <c r="A442" s="43" t="s">
        <v>4695</v>
      </c>
      <c r="B442" s="43" t="s">
        <v>4788</v>
      </c>
      <c r="C442" s="44">
        <v>44</v>
      </c>
      <c r="D442" s="44"/>
      <c r="E442" s="44"/>
      <c r="F442" s="44"/>
      <c r="G442" s="35"/>
      <c r="H442" s="35"/>
      <c r="I442" s="5">
        <f t="shared" si="6"/>
        <v>44</v>
      </c>
      <c r="J442" s="1" t="str">
        <f>VLOOKUP(A442,RECON!C:D,2,FALSE)</f>
        <v>Mishra</v>
      </c>
      <c r="K442" s="1" t="str">
        <f>IFERROR(VLOOKUP(A442, Notes!D:E, 2, FALSE), "-")</f>
        <v>-</v>
      </c>
    </row>
    <row r="443" spans="1:11" ht="12" customHeight="1" x14ac:dyDescent="0.2">
      <c r="A443" s="43" t="s">
        <v>7997</v>
      </c>
      <c r="B443" s="43" t="s">
        <v>11763</v>
      </c>
      <c r="C443" s="44">
        <v>45</v>
      </c>
      <c r="D443" s="44"/>
      <c r="E443" s="44"/>
      <c r="F443" s="44"/>
      <c r="G443" s="35"/>
      <c r="H443" s="35"/>
      <c r="I443" s="5">
        <f t="shared" si="6"/>
        <v>45</v>
      </c>
      <c r="J443" s="1" t="str">
        <f>VLOOKUP(A443,RECON!C:D,2,FALSE)</f>
        <v>Roula</v>
      </c>
      <c r="K443" s="1" t="str">
        <f>IFERROR(VLOOKUP(A443, Notes!D:E, 2, FALSE), "-")</f>
        <v>-</v>
      </c>
    </row>
    <row r="444" spans="1:11" ht="12" customHeight="1" x14ac:dyDescent="0.2">
      <c r="A444" s="43" t="s">
        <v>10542</v>
      </c>
      <c r="B444" s="43" t="s">
        <v>10670</v>
      </c>
      <c r="C444" s="44">
        <v>52</v>
      </c>
      <c r="D444" s="44"/>
      <c r="E444" s="44"/>
      <c r="F444" s="44"/>
      <c r="G444" s="35"/>
      <c r="H444" s="35"/>
      <c r="I444" s="5">
        <f t="shared" si="6"/>
        <v>52</v>
      </c>
      <c r="J444" s="1" t="str">
        <f>VLOOKUP(A444,RECON!C:D,2,FALSE)</f>
        <v>Schulze</v>
      </c>
      <c r="K444" s="1" t="str">
        <f>IFERROR(VLOOKUP(A444, Notes!D:E, 2, FALSE), "-")</f>
        <v>-</v>
      </c>
    </row>
    <row r="445" spans="1:11" ht="12" customHeight="1" x14ac:dyDescent="0.2">
      <c r="A445" s="43" t="s">
        <v>5183</v>
      </c>
      <c r="B445" s="43" t="s">
        <v>5428</v>
      </c>
      <c r="C445" s="44">
        <v>40</v>
      </c>
      <c r="D445" s="44"/>
      <c r="E445" s="44"/>
      <c r="F445" s="44"/>
      <c r="G445" s="35"/>
      <c r="H445" s="35"/>
      <c r="I445" s="5">
        <f t="shared" ref="I445:I508" si="7">SUM(C445:H445)</f>
        <v>40</v>
      </c>
      <c r="J445" s="1" t="str">
        <f>VLOOKUP(A445,RECON!C:D,2,FALSE)</f>
        <v>Relleve</v>
      </c>
      <c r="K445" s="1" t="str">
        <f>IFERROR(VLOOKUP(A445, Notes!D:E, 2, FALSE), "-")</f>
        <v>-</v>
      </c>
    </row>
    <row r="446" spans="1:11" ht="12" customHeight="1" x14ac:dyDescent="0.2">
      <c r="A446" s="43" t="s">
        <v>918</v>
      </c>
      <c r="B446" s="43" t="s">
        <v>11480</v>
      </c>
      <c r="C446" s="44">
        <v>40</v>
      </c>
      <c r="D446" s="44"/>
      <c r="E446" s="44"/>
      <c r="F446" s="44"/>
      <c r="G446" s="35"/>
      <c r="H446" s="35"/>
      <c r="I446" s="5">
        <f t="shared" si="7"/>
        <v>40</v>
      </c>
      <c r="J446" s="1" t="str">
        <f>VLOOKUP(A446,RECON!C:D,2,FALSE)</f>
        <v>Chakraborty</v>
      </c>
      <c r="K446" s="1" t="str">
        <f>IFERROR(VLOOKUP(A446, Notes!D:E, 2, FALSE), "-")</f>
        <v>-</v>
      </c>
    </row>
    <row r="447" spans="1:11" ht="12" customHeight="1" x14ac:dyDescent="0.2">
      <c r="A447" s="43" t="s">
        <v>936</v>
      </c>
      <c r="B447" s="43" t="s">
        <v>11481</v>
      </c>
      <c r="C447" s="44">
        <v>45</v>
      </c>
      <c r="D447" s="44"/>
      <c r="E447" s="44"/>
      <c r="F447" s="44"/>
      <c r="G447" s="35"/>
      <c r="H447" s="35"/>
      <c r="I447" s="5">
        <f t="shared" si="7"/>
        <v>45</v>
      </c>
      <c r="J447" s="1" t="str">
        <f>VLOOKUP(A447,RECON!C:D,2,FALSE)</f>
        <v>Rosita</v>
      </c>
      <c r="K447" s="1" t="str">
        <f>IFERROR(VLOOKUP(A447, Notes!D:E, 2, FALSE), "-")</f>
        <v>-</v>
      </c>
    </row>
    <row r="448" spans="1:11" ht="12" customHeight="1" x14ac:dyDescent="0.2">
      <c r="A448" s="43" t="s">
        <v>1567</v>
      </c>
      <c r="B448" s="43" t="s">
        <v>4476</v>
      </c>
      <c r="C448" s="44">
        <v>44.5</v>
      </c>
      <c r="D448" s="44"/>
      <c r="E448" s="44"/>
      <c r="F448" s="44"/>
      <c r="G448" s="35"/>
      <c r="H448" s="35"/>
      <c r="I448" s="5">
        <f t="shared" si="7"/>
        <v>44.5</v>
      </c>
      <c r="J448" s="1" t="str">
        <f>VLOOKUP(A448,RECON!C:D,2,FALSE)</f>
        <v>Barboza</v>
      </c>
      <c r="K448" s="1" t="str">
        <f>IFERROR(VLOOKUP(A448, Notes!D:E, 2, FALSE), "-")</f>
        <v>-</v>
      </c>
    </row>
    <row r="449" spans="1:11" ht="12" customHeight="1" x14ac:dyDescent="0.25">
      <c r="A449" s="43" t="s">
        <v>11740</v>
      </c>
      <c r="B449" s="43" t="s">
        <v>11833</v>
      </c>
      <c r="C449" s="44">
        <v>40</v>
      </c>
      <c r="D449"/>
      <c r="E449" s="44"/>
      <c r="F449" s="44"/>
      <c r="G449" s="35"/>
      <c r="H449" s="35"/>
      <c r="I449" s="5">
        <f t="shared" si="7"/>
        <v>40</v>
      </c>
      <c r="J449" s="1" t="str">
        <f>VLOOKUP(A449,RECON!C:D,2,FALSE)</f>
        <v>Borelli</v>
      </c>
      <c r="K449" s="1" t="str">
        <f>IFERROR(VLOOKUP(A449, Notes!D:E, 2, FALSE), "-")</f>
        <v>-</v>
      </c>
    </row>
    <row r="450" spans="1:11" ht="12" customHeight="1" x14ac:dyDescent="0.2">
      <c r="A450" s="43" t="s">
        <v>4334</v>
      </c>
      <c r="B450" s="43" t="s">
        <v>4420</v>
      </c>
      <c r="C450" s="44">
        <v>45</v>
      </c>
      <c r="D450" s="44"/>
      <c r="E450" s="44"/>
      <c r="F450" s="44"/>
      <c r="G450" s="35"/>
      <c r="H450" s="35"/>
      <c r="I450" s="5">
        <f t="shared" si="7"/>
        <v>45</v>
      </c>
      <c r="J450" s="1" t="str">
        <f>VLOOKUP(A450,RECON!C:D,2,FALSE)</f>
        <v>Bautista</v>
      </c>
      <c r="K450" s="1" t="str">
        <f>IFERROR(VLOOKUP(A450, Notes!D:E, 2, FALSE), "-")</f>
        <v>-</v>
      </c>
    </row>
    <row r="451" spans="1:11" ht="12" customHeight="1" x14ac:dyDescent="0.2">
      <c r="A451" s="43" t="s">
        <v>1039</v>
      </c>
      <c r="B451" s="43" t="s">
        <v>11482</v>
      </c>
      <c r="C451" s="44">
        <v>40</v>
      </c>
      <c r="D451" s="44"/>
      <c r="E451" s="44"/>
      <c r="F451" s="44"/>
      <c r="G451" s="35"/>
      <c r="H451" s="35"/>
      <c r="I451" s="5">
        <f t="shared" si="7"/>
        <v>40</v>
      </c>
      <c r="J451" s="1" t="str">
        <f>VLOOKUP(A451,RECON!C:D,2,FALSE)</f>
        <v>K J</v>
      </c>
      <c r="K451" s="1" t="str">
        <f>IFERROR(VLOOKUP(A451, Notes!D:E, 2, FALSE), "-")</f>
        <v>-</v>
      </c>
    </row>
    <row r="452" spans="1:11" ht="12" customHeight="1" x14ac:dyDescent="0.2">
      <c r="A452" s="43" t="s">
        <v>5396</v>
      </c>
      <c r="B452" s="43" t="s">
        <v>5491</v>
      </c>
      <c r="C452" s="44">
        <v>40</v>
      </c>
      <c r="D452" s="44"/>
      <c r="E452" s="44"/>
      <c r="F452" s="44"/>
      <c r="G452" s="35"/>
      <c r="H452" s="35"/>
      <c r="I452" s="5">
        <f t="shared" si="7"/>
        <v>40</v>
      </c>
      <c r="J452" s="1" t="str">
        <f>VLOOKUP(A452,RECON!C:D,2,FALSE)</f>
        <v>Frye</v>
      </c>
      <c r="K452" s="1" t="str">
        <f>IFERROR(VLOOKUP(A452, Notes!D:E, 2, FALSE), "-")</f>
        <v>-</v>
      </c>
    </row>
    <row r="453" spans="1:11" ht="12" customHeight="1" x14ac:dyDescent="0.2">
      <c r="A453" s="43" t="s">
        <v>2935</v>
      </c>
      <c r="B453" s="43" t="s">
        <v>11055</v>
      </c>
      <c r="C453" s="44">
        <v>55</v>
      </c>
      <c r="D453" s="44"/>
      <c r="E453" s="44"/>
      <c r="F453" s="44"/>
      <c r="G453" s="35"/>
      <c r="H453" s="35"/>
      <c r="I453" s="5">
        <f t="shared" si="7"/>
        <v>55</v>
      </c>
      <c r="J453" s="1" t="str">
        <f>VLOOKUP(A453,RECON!C:D,2,FALSE)</f>
        <v>Kurelli</v>
      </c>
      <c r="K453" s="1" t="str">
        <f>IFERROR(VLOOKUP(A453, Notes!D:E, 2, FALSE), "-")</f>
        <v>-</v>
      </c>
    </row>
    <row r="454" spans="1:11" ht="12" customHeight="1" x14ac:dyDescent="0.2">
      <c r="A454" s="43" t="s">
        <v>5269</v>
      </c>
      <c r="B454" s="43" t="s">
        <v>11483</v>
      </c>
      <c r="C454" s="44">
        <v>55.5</v>
      </c>
      <c r="D454" s="44"/>
      <c r="E454" s="44"/>
      <c r="F454" s="44"/>
      <c r="G454" s="35"/>
      <c r="H454" s="35"/>
      <c r="I454" s="5">
        <f t="shared" si="7"/>
        <v>55.5</v>
      </c>
      <c r="J454" s="1" t="str">
        <f>VLOOKUP(A454,RECON!C:D,2,FALSE)</f>
        <v>Ferraz</v>
      </c>
      <c r="K454" s="1" t="str">
        <f>IFERROR(VLOOKUP(A454, Notes!D:E, 2, FALSE), "-")</f>
        <v>-</v>
      </c>
    </row>
    <row r="455" spans="1:11" ht="12" customHeight="1" x14ac:dyDescent="0.2">
      <c r="A455" s="43" t="s">
        <v>8454</v>
      </c>
      <c r="B455" s="43" t="s">
        <v>11764</v>
      </c>
      <c r="C455" s="44">
        <v>36</v>
      </c>
      <c r="D455" s="44"/>
      <c r="E455" s="44"/>
      <c r="F455" s="44"/>
      <c r="G455" s="35"/>
      <c r="H455" s="35"/>
      <c r="I455" s="5">
        <f t="shared" si="7"/>
        <v>36</v>
      </c>
      <c r="J455" s="1" t="str">
        <f>VLOOKUP(A455,RECON!C:D,2,FALSE)</f>
        <v>Rangel</v>
      </c>
      <c r="K455" s="1" t="str">
        <f>IFERROR(VLOOKUP(A455, Notes!D:E, 2, FALSE), "-")</f>
        <v>-</v>
      </c>
    </row>
    <row r="456" spans="1:11" ht="12" customHeight="1" x14ac:dyDescent="0.2">
      <c r="A456" s="43" t="s">
        <v>4967</v>
      </c>
      <c r="B456" s="43" t="s">
        <v>11384</v>
      </c>
      <c r="C456" s="44">
        <v>40</v>
      </c>
      <c r="D456" s="44"/>
      <c r="E456" s="44"/>
      <c r="F456" s="44"/>
      <c r="G456" s="35"/>
      <c r="H456" s="35"/>
      <c r="I456" s="5">
        <f t="shared" si="7"/>
        <v>40</v>
      </c>
      <c r="J456" s="1" t="str">
        <f>VLOOKUP(A456,RECON!C:D,2,FALSE)</f>
        <v>Aquino</v>
      </c>
      <c r="K456" s="1" t="str">
        <f>IFERROR(VLOOKUP(A456, Notes!D:E, 2, FALSE), "-")</f>
        <v>-</v>
      </c>
    </row>
    <row r="457" spans="1:11" ht="12" customHeight="1" x14ac:dyDescent="0.2">
      <c r="A457" s="43" t="s">
        <v>9028</v>
      </c>
      <c r="B457" s="43" t="s">
        <v>9111</v>
      </c>
      <c r="C457" s="44">
        <v>40</v>
      </c>
      <c r="D457" s="44"/>
      <c r="E457" s="44"/>
      <c r="F457" s="44"/>
      <c r="G457" s="35"/>
      <c r="H457" s="35"/>
      <c r="I457" s="5">
        <f t="shared" si="7"/>
        <v>40</v>
      </c>
      <c r="J457" s="1" t="str">
        <f>VLOOKUP(A457,RECON!C:D,2,FALSE)</f>
        <v>Punati</v>
      </c>
      <c r="K457" s="1" t="str">
        <f>IFERROR(VLOOKUP(A457, Notes!D:E, 2, FALSE), "-")</f>
        <v>-</v>
      </c>
    </row>
    <row r="458" spans="1:11" ht="12" customHeight="1" x14ac:dyDescent="0.2">
      <c r="A458" s="43" t="s">
        <v>996</v>
      </c>
      <c r="B458" s="43" t="s">
        <v>11484</v>
      </c>
      <c r="C458" s="44">
        <v>18</v>
      </c>
      <c r="D458" s="44"/>
      <c r="E458" s="44"/>
      <c r="F458" s="44"/>
      <c r="G458" s="35"/>
      <c r="H458" s="35"/>
      <c r="I458" s="5">
        <f t="shared" si="7"/>
        <v>18</v>
      </c>
      <c r="J458" s="1" t="str">
        <f>VLOOKUP(A458,RECON!C:D,2,FALSE)</f>
        <v>Vasalya</v>
      </c>
      <c r="K458" s="1" t="str">
        <f>IFERROR(VLOOKUP(A458, Notes!D:E, 2, FALSE), "-")</f>
        <v>-</v>
      </c>
    </row>
    <row r="459" spans="1:11" ht="12" customHeight="1" x14ac:dyDescent="0.2">
      <c r="A459" s="43" t="s">
        <v>1272</v>
      </c>
      <c r="B459" s="43" t="s">
        <v>1305</v>
      </c>
      <c r="C459" s="44">
        <v>45</v>
      </c>
      <c r="D459" s="44"/>
      <c r="E459" s="44"/>
      <c r="F459" s="44"/>
      <c r="G459" s="35"/>
      <c r="H459" s="35"/>
      <c r="I459" s="5">
        <f t="shared" si="7"/>
        <v>45</v>
      </c>
      <c r="J459" s="1" t="str">
        <f>VLOOKUP(A459,RECON!C:D,2,FALSE)</f>
        <v>Cruz</v>
      </c>
      <c r="K459" s="1" t="str">
        <f>IFERROR(VLOOKUP(A459, Notes!D:E, 2, FALSE), "-")</f>
        <v>-</v>
      </c>
    </row>
    <row r="460" spans="1:11" ht="12" customHeight="1" x14ac:dyDescent="0.2">
      <c r="A460" s="43" t="s">
        <v>10450</v>
      </c>
      <c r="B460" s="43" t="s">
        <v>12599</v>
      </c>
      <c r="C460" s="44">
        <v>45</v>
      </c>
      <c r="D460" s="44"/>
      <c r="E460" s="44"/>
      <c r="F460" s="44"/>
      <c r="G460" s="35"/>
      <c r="H460" s="35"/>
      <c r="I460" s="5">
        <f t="shared" si="7"/>
        <v>45</v>
      </c>
      <c r="J460" s="1" t="str">
        <f>VLOOKUP(A460,RECON!C:D,2,FALSE)</f>
        <v>Noupada</v>
      </c>
      <c r="K460" s="1" t="str">
        <f>IFERROR(VLOOKUP(A460, Notes!D:E, 2, FALSE), "-")</f>
        <v>-</v>
      </c>
    </row>
    <row r="461" spans="1:11" ht="12" customHeight="1" x14ac:dyDescent="0.2">
      <c r="A461" s="43" t="s">
        <v>868</v>
      </c>
      <c r="B461" s="43" t="s">
        <v>11485</v>
      </c>
      <c r="C461" s="44">
        <v>40</v>
      </c>
      <c r="D461" s="44"/>
      <c r="E461" s="44"/>
      <c r="F461" s="44"/>
      <c r="G461" s="35"/>
      <c r="H461" s="35"/>
      <c r="I461" s="5">
        <f t="shared" si="7"/>
        <v>40</v>
      </c>
      <c r="J461" s="1" t="str">
        <f>VLOOKUP(A461,RECON!C:D,2,FALSE)</f>
        <v>Almeida</v>
      </c>
      <c r="K461" s="1" t="str">
        <f>IFERROR(VLOOKUP(A461, Notes!D:E, 2, FALSE), "-")</f>
        <v>-</v>
      </c>
    </row>
    <row r="462" spans="1:11" ht="12" customHeight="1" x14ac:dyDescent="0.2">
      <c r="A462" s="43" t="s">
        <v>8054</v>
      </c>
      <c r="B462" s="43" t="s">
        <v>4788</v>
      </c>
      <c r="C462" s="44">
        <v>40</v>
      </c>
      <c r="D462" s="44"/>
      <c r="E462" s="44"/>
      <c r="F462" s="44"/>
      <c r="G462" s="35"/>
      <c r="H462" s="35"/>
      <c r="I462" s="5">
        <f t="shared" si="7"/>
        <v>40</v>
      </c>
      <c r="J462" s="1" t="str">
        <f>VLOOKUP(A462,RECON!C:D,2,FALSE)</f>
        <v>Mishra</v>
      </c>
      <c r="K462" s="1" t="str">
        <f>IFERROR(VLOOKUP(A462, Notes!D:E, 2, FALSE), "-")</f>
        <v>-</v>
      </c>
    </row>
    <row r="463" spans="1:11" ht="12" customHeight="1" x14ac:dyDescent="0.2">
      <c r="A463" s="43" t="s">
        <v>7795</v>
      </c>
      <c r="B463" s="43" t="s">
        <v>8163</v>
      </c>
      <c r="C463" s="44">
        <v>59</v>
      </c>
      <c r="D463" s="44"/>
      <c r="E463" s="44"/>
      <c r="F463" s="44"/>
      <c r="G463" s="35"/>
      <c r="H463" s="35"/>
      <c r="I463" s="5">
        <f t="shared" si="7"/>
        <v>59</v>
      </c>
      <c r="J463" s="1" t="str">
        <f>VLOOKUP(A463,RECON!C:D,2,FALSE)</f>
        <v>Gabud</v>
      </c>
      <c r="K463" s="1" t="str">
        <f>IFERROR(VLOOKUP(A463, Notes!D:E, 2, FALSE), "-")</f>
        <v>-</v>
      </c>
    </row>
    <row r="464" spans="1:11" ht="12" customHeight="1" x14ac:dyDescent="0.2">
      <c r="A464" s="43" t="s">
        <v>836</v>
      </c>
      <c r="B464" s="43" t="s">
        <v>11765</v>
      </c>
      <c r="C464" s="44">
        <v>62</v>
      </c>
      <c r="D464" s="44"/>
      <c r="E464" s="44"/>
      <c r="F464" s="44"/>
      <c r="G464" s="35"/>
      <c r="H464" s="35"/>
      <c r="I464" s="5">
        <f t="shared" si="7"/>
        <v>62</v>
      </c>
      <c r="J464" s="1" t="str">
        <f>VLOOKUP(A464,RECON!C:D,2,FALSE)</f>
        <v>Nery</v>
      </c>
      <c r="K464" s="1" t="str">
        <f>IFERROR(VLOOKUP(A464, Notes!D:E, 2, FALSE), "-")</f>
        <v>-</v>
      </c>
    </row>
    <row r="465" spans="1:11" ht="12" customHeight="1" x14ac:dyDescent="0.25">
      <c r="A465" s="43" t="s">
        <v>4105</v>
      </c>
      <c r="B465" s="43" t="s">
        <v>4112</v>
      </c>
      <c r="C465" s="44">
        <v>50</v>
      </c>
      <c r="D465" s="44"/>
      <c r="E465"/>
      <c r="F465" s="44"/>
      <c r="G465" s="35"/>
      <c r="H465" s="35"/>
      <c r="I465" s="5">
        <f t="shared" si="7"/>
        <v>50</v>
      </c>
      <c r="J465" s="1" t="str">
        <f>VLOOKUP(A465,RECON!C:D,2,FALSE)</f>
        <v>Sasidharan</v>
      </c>
      <c r="K465" s="1" t="str">
        <f>IFERROR(VLOOKUP(A465, Notes!D:E, 2, FALSE), "-")</f>
        <v>-</v>
      </c>
    </row>
    <row r="466" spans="1:11" ht="12" customHeight="1" x14ac:dyDescent="0.2">
      <c r="A466" s="43" t="s">
        <v>871</v>
      </c>
      <c r="B466" s="43" t="s">
        <v>11486</v>
      </c>
      <c r="C466" s="44">
        <v>43</v>
      </c>
      <c r="D466" s="44"/>
      <c r="E466" s="44"/>
      <c r="F466" s="44"/>
      <c r="G466" s="35"/>
      <c r="H466" s="35"/>
      <c r="I466" s="5">
        <f t="shared" si="7"/>
        <v>43</v>
      </c>
      <c r="J466" s="1" t="str">
        <f>VLOOKUP(A466,RECON!C:D,2,FALSE)</f>
        <v>Mello</v>
      </c>
      <c r="K466" s="1" t="str">
        <f>IFERROR(VLOOKUP(A466, Notes!D:E, 2, FALSE), "-")</f>
        <v>-</v>
      </c>
    </row>
    <row r="467" spans="1:11" ht="12" customHeight="1" x14ac:dyDescent="0.2">
      <c r="A467" s="43" t="s">
        <v>10784</v>
      </c>
      <c r="B467" s="43" t="s">
        <v>10922</v>
      </c>
      <c r="C467" s="44">
        <v>45</v>
      </c>
      <c r="D467" s="44"/>
      <c r="E467" s="44"/>
      <c r="F467" s="44"/>
      <c r="G467" s="35"/>
      <c r="H467" s="35"/>
      <c r="I467" s="5">
        <f t="shared" si="7"/>
        <v>45</v>
      </c>
      <c r="J467" s="1" t="str">
        <f>VLOOKUP(A467,RECON!C:D,2,FALSE)</f>
        <v>Choudhary</v>
      </c>
      <c r="K467" s="1" t="str">
        <f>IFERROR(VLOOKUP(A467, Notes!D:E, 2, FALSE), "-")</f>
        <v>-</v>
      </c>
    </row>
    <row r="468" spans="1:11" ht="12" customHeight="1" x14ac:dyDescent="0.25">
      <c r="A468" s="43" t="s">
        <v>1504</v>
      </c>
      <c r="B468" s="43" t="s">
        <v>9854</v>
      </c>
      <c r="C468">
        <v>42</v>
      </c>
      <c r="D468" s="44"/>
      <c r="E468" s="44"/>
      <c r="F468" s="44"/>
      <c r="G468" s="35"/>
      <c r="H468" s="35"/>
      <c r="I468" s="5">
        <f t="shared" si="7"/>
        <v>42</v>
      </c>
      <c r="J468" s="1" t="str">
        <f>VLOOKUP(A468,RECON!C:D,2,FALSE)</f>
        <v>Chandrashekar</v>
      </c>
      <c r="K468" s="1" t="str">
        <f>IFERROR(VLOOKUP(A468, Notes!D:E, 2, FALSE), "-")</f>
        <v>-</v>
      </c>
    </row>
    <row r="469" spans="1:11" ht="12" customHeight="1" x14ac:dyDescent="0.2">
      <c r="A469" s="43" t="s">
        <v>897</v>
      </c>
      <c r="B469" s="43" t="s">
        <v>11487</v>
      </c>
      <c r="C469" s="44">
        <v>45</v>
      </c>
      <c r="D469" s="44"/>
      <c r="E469" s="44"/>
      <c r="F469" s="44"/>
      <c r="G469" s="35"/>
      <c r="H469" s="35"/>
      <c r="I469" s="5">
        <f t="shared" si="7"/>
        <v>45</v>
      </c>
      <c r="J469" s="1" t="str">
        <f>VLOOKUP(A469,RECON!C:D,2,FALSE)</f>
        <v>Lineswala</v>
      </c>
      <c r="K469" s="1" t="str">
        <f>IFERROR(VLOOKUP(A469, Notes!D:E, 2, FALSE), "-")</f>
        <v>-</v>
      </c>
    </row>
    <row r="470" spans="1:11" ht="12" customHeight="1" x14ac:dyDescent="0.2">
      <c r="A470" s="43" t="s">
        <v>6839</v>
      </c>
      <c r="B470" s="43" t="s">
        <v>6881</v>
      </c>
      <c r="C470" s="44">
        <v>40</v>
      </c>
      <c r="D470" s="44"/>
      <c r="E470" s="44"/>
      <c r="F470" s="44"/>
      <c r="G470" s="35"/>
      <c r="H470" s="35"/>
      <c r="I470" s="5">
        <f t="shared" si="7"/>
        <v>40</v>
      </c>
      <c r="J470" s="1" t="str">
        <f>VLOOKUP(A470,RECON!C:D,2,FALSE)</f>
        <v>Muppala</v>
      </c>
      <c r="K470" s="1" t="str">
        <f>IFERROR(VLOOKUP(A470, Notes!D:E, 2, FALSE), "-")</f>
        <v>-</v>
      </c>
    </row>
    <row r="471" spans="1:11" ht="12" customHeight="1" x14ac:dyDescent="0.2">
      <c r="A471" s="43" t="s">
        <v>4726</v>
      </c>
      <c r="B471" s="43" t="s">
        <v>12743</v>
      </c>
      <c r="C471" s="44">
        <v>45</v>
      </c>
      <c r="D471" s="44"/>
      <c r="E471" s="44"/>
      <c r="F471" s="44"/>
      <c r="G471" s="35"/>
      <c r="H471" s="35"/>
      <c r="I471" s="5">
        <f t="shared" si="7"/>
        <v>45</v>
      </c>
      <c r="J471" s="1" t="str">
        <f>VLOOKUP(A471,RECON!C:D,2,FALSE)</f>
        <v>Cenal</v>
      </c>
      <c r="K471" s="1" t="str">
        <f>IFERROR(VLOOKUP(A471, Notes!D:E, 2, FALSE), "-")</f>
        <v>-</v>
      </c>
    </row>
    <row r="472" spans="1:11" ht="12" customHeight="1" x14ac:dyDescent="0.2">
      <c r="A472" s="43" t="s">
        <v>866</v>
      </c>
      <c r="B472" s="43" t="s">
        <v>12009</v>
      </c>
      <c r="C472" s="44">
        <v>40</v>
      </c>
      <c r="D472" s="44"/>
      <c r="E472" s="44"/>
      <c r="F472" s="44"/>
      <c r="G472" s="35"/>
      <c r="H472" s="35"/>
      <c r="I472" s="5">
        <f t="shared" si="7"/>
        <v>40</v>
      </c>
      <c r="J472" s="1" t="str">
        <f>VLOOKUP(A472,RECON!C:D,2,FALSE)</f>
        <v>Bilatto</v>
      </c>
      <c r="K472" s="1" t="str">
        <f>IFERROR(VLOOKUP(A472, Notes!D:E, 2, FALSE), "-")</f>
        <v>-</v>
      </c>
    </row>
    <row r="473" spans="1:11" ht="12" customHeight="1" x14ac:dyDescent="0.2">
      <c r="A473" s="43" t="s">
        <v>1370</v>
      </c>
      <c r="B473" s="43" t="s">
        <v>13002</v>
      </c>
      <c r="C473" s="44">
        <v>40</v>
      </c>
      <c r="D473" s="44"/>
      <c r="E473" s="44"/>
      <c r="F473" s="44"/>
      <c r="G473" s="35"/>
      <c r="H473" s="35"/>
      <c r="I473" s="5">
        <f t="shared" si="7"/>
        <v>40</v>
      </c>
      <c r="J473" s="1" t="str">
        <f>VLOOKUP(A473,RECON!C:D,2,FALSE)</f>
        <v>Silva</v>
      </c>
      <c r="K473" s="1" t="str">
        <f>IFERROR(VLOOKUP(A473, Notes!D:E, 2, FALSE), "-")</f>
        <v>-</v>
      </c>
    </row>
    <row r="474" spans="1:11" ht="12" customHeight="1" x14ac:dyDescent="0.2">
      <c r="A474" s="43" t="s">
        <v>11296</v>
      </c>
      <c r="B474" s="43" t="s">
        <v>11326</v>
      </c>
      <c r="C474" s="44">
        <v>40</v>
      </c>
      <c r="D474" s="44"/>
      <c r="E474" s="44"/>
      <c r="F474" s="44"/>
      <c r="G474" s="35"/>
      <c r="H474" s="35"/>
      <c r="I474" s="5">
        <f t="shared" si="7"/>
        <v>40</v>
      </c>
      <c r="J474" s="1" t="str">
        <f>VLOOKUP(A474,RECON!C:D,2,FALSE)</f>
        <v>Silva</v>
      </c>
      <c r="K474" s="1" t="str">
        <f>IFERROR(VLOOKUP(A474, Notes!D:E, 2, FALSE), "-")</f>
        <v>-</v>
      </c>
    </row>
    <row r="475" spans="1:11" ht="12" customHeight="1" x14ac:dyDescent="0.2">
      <c r="A475" s="43" t="s">
        <v>6503</v>
      </c>
      <c r="B475" s="43" t="s">
        <v>6524</v>
      </c>
      <c r="C475" s="44">
        <v>40</v>
      </c>
      <c r="D475" s="44"/>
      <c r="E475" s="44"/>
      <c r="F475" s="44"/>
      <c r="G475" s="35"/>
      <c r="H475" s="35"/>
      <c r="I475" s="5">
        <f t="shared" si="7"/>
        <v>40</v>
      </c>
      <c r="J475" s="1" t="str">
        <f>VLOOKUP(A475,RECON!C:D,2,FALSE)</f>
        <v>Ruzgal</v>
      </c>
      <c r="K475" s="1" t="str">
        <f>IFERROR(VLOOKUP(A475, Notes!D:E, 2, FALSE), "-")</f>
        <v>-</v>
      </c>
    </row>
    <row r="476" spans="1:11" ht="12" customHeight="1" x14ac:dyDescent="0.2">
      <c r="A476" s="43" t="s">
        <v>8807</v>
      </c>
      <c r="B476" s="43" t="s">
        <v>8928</v>
      </c>
      <c r="C476" s="44">
        <v>40</v>
      </c>
      <c r="D476" s="44"/>
      <c r="E476" s="44"/>
      <c r="F476" s="44"/>
      <c r="G476" s="35"/>
      <c r="H476" s="35"/>
      <c r="I476" s="5">
        <f t="shared" si="7"/>
        <v>40</v>
      </c>
      <c r="J476" s="1" t="str">
        <f>VLOOKUP(A476,RECON!C:D,2,FALSE)</f>
        <v>Silva</v>
      </c>
      <c r="K476" s="1" t="str">
        <f>IFERROR(VLOOKUP(A476, Notes!D:E, 2, FALSE), "-")</f>
        <v>-</v>
      </c>
    </row>
    <row r="477" spans="1:11" ht="12" customHeight="1" x14ac:dyDescent="0.2">
      <c r="A477" s="43" t="s">
        <v>10061</v>
      </c>
      <c r="B477" s="43" t="s">
        <v>10112</v>
      </c>
      <c r="C477" s="44">
        <v>40</v>
      </c>
      <c r="D477" s="44"/>
      <c r="E477" s="44"/>
      <c r="F477" s="44"/>
      <c r="G477" s="35"/>
      <c r="H477" s="35"/>
      <c r="I477" s="5">
        <f t="shared" si="7"/>
        <v>40</v>
      </c>
      <c r="J477" s="1" t="str">
        <f>VLOOKUP(A477,RECON!C:D,2,FALSE)</f>
        <v>Mendoza</v>
      </c>
      <c r="K477" s="1" t="str">
        <f>IFERROR(VLOOKUP(A477, Notes!D:E, 2, FALSE), "-")</f>
        <v>-</v>
      </c>
    </row>
    <row r="478" spans="1:11" ht="12" customHeight="1" x14ac:dyDescent="0.2">
      <c r="A478" s="43" t="s">
        <v>2132</v>
      </c>
      <c r="B478" s="43" t="s">
        <v>2185</v>
      </c>
      <c r="C478" s="44">
        <v>40</v>
      </c>
      <c r="D478" s="44"/>
      <c r="E478" s="44"/>
      <c r="F478" s="44"/>
      <c r="G478" s="35"/>
      <c r="H478" s="35"/>
      <c r="I478" s="5">
        <f t="shared" si="7"/>
        <v>40</v>
      </c>
      <c r="J478" s="1" t="str">
        <f>VLOOKUP(A478,RECON!C:D,2,FALSE)</f>
        <v>Gojol</v>
      </c>
      <c r="K478" s="1" t="str">
        <f>IFERROR(VLOOKUP(A478, Notes!D:E, 2, FALSE), "-")</f>
        <v>-</v>
      </c>
    </row>
    <row r="479" spans="1:11" ht="12" customHeight="1" x14ac:dyDescent="0.2">
      <c r="A479" s="43" t="s">
        <v>1737</v>
      </c>
      <c r="B479" s="43" t="s">
        <v>9604</v>
      </c>
      <c r="C479" s="44">
        <v>40</v>
      </c>
      <c r="D479" s="44"/>
      <c r="E479" s="44"/>
      <c r="F479" s="44"/>
      <c r="G479" s="35"/>
      <c r="H479" s="35"/>
      <c r="I479" s="5">
        <f t="shared" si="7"/>
        <v>40</v>
      </c>
      <c r="J479" s="1" t="str">
        <f>VLOOKUP(A479,RECON!C:D,2,FALSE)</f>
        <v>Delima</v>
      </c>
      <c r="K479" s="1" t="str">
        <f>IFERROR(VLOOKUP(A479, Notes!D:E, 2, FALSE), "-")</f>
        <v>-</v>
      </c>
    </row>
    <row r="480" spans="1:11" ht="12" customHeight="1" x14ac:dyDescent="0.2">
      <c r="A480" s="43" t="s">
        <v>12144</v>
      </c>
      <c r="B480" s="43" t="s">
        <v>13003</v>
      </c>
      <c r="C480" s="44">
        <v>44</v>
      </c>
      <c r="D480" s="44"/>
      <c r="E480" s="44"/>
      <c r="F480" s="44"/>
      <c r="G480" s="35"/>
      <c r="H480" s="35"/>
      <c r="I480" s="5">
        <f t="shared" si="7"/>
        <v>44</v>
      </c>
      <c r="J480" s="1" t="str">
        <f>VLOOKUP(A480,RECON!C:D,2,FALSE)</f>
        <v>Kabbas</v>
      </c>
      <c r="K480" s="1" t="str">
        <f>IFERROR(VLOOKUP(A480, Notes!D:E, 2, FALSE), "-")</f>
        <v>-</v>
      </c>
    </row>
    <row r="481" spans="1:11" ht="12" customHeight="1" x14ac:dyDescent="0.2">
      <c r="A481" s="43" t="s">
        <v>944</v>
      </c>
      <c r="B481" s="43" t="s">
        <v>11488</v>
      </c>
      <c r="C481" s="44">
        <v>45</v>
      </c>
      <c r="D481" s="44"/>
      <c r="E481" s="44"/>
      <c r="F481" s="44"/>
      <c r="G481" s="35"/>
      <c r="H481" s="35"/>
      <c r="I481" s="5">
        <f t="shared" si="7"/>
        <v>45</v>
      </c>
      <c r="J481" s="1" t="str">
        <f>VLOOKUP(A481,RECON!C:D,2,FALSE)</f>
        <v>Bacuetes</v>
      </c>
      <c r="K481" s="1" t="str">
        <f>IFERROR(VLOOKUP(A481, Notes!D:E, 2, FALSE), "-")</f>
        <v>-</v>
      </c>
    </row>
    <row r="482" spans="1:11" ht="12" customHeight="1" x14ac:dyDescent="0.2">
      <c r="A482" s="43" t="s">
        <v>1392</v>
      </c>
      <c r="B482" s="43" t="s">
        <v>11056</v>
      </c>
      <c r="C482" s="44">
        <v>45</v>
      </c>
      <c r="D482" s="44"/>
      <c r="E482" s="44"/>
      <c r="F482" s="44"/>
      <c r="G482" s="35"/>
      <c r="H482" s="35"/>
      <c r="I482" s="5">
        <f t="shared" si="7"/>
        <v>45</v>
      </c>
      <c r="J482" s="1" t="str">
        <f>VLOOKUP(A482,RECON!C:D,2,FALSE)</f>
        <v>Del Rosario</v>
      </c>
      <c r="K482" s="1" t="str">
        <f>IFERROR(VLOOKUP(A482, Notes!D:E, 2, FALSE), "-")</f>
        <v>-</v>
      </c>
    </row>
    <row r="483" spans="1:11" ht="12" customHeight="1" x14ac:dyDescent="0.2">
      <c r="A483" s="43" t="s">
        <v>817</v>
      </c>
      <c r="B483" s="43" t="s">
        <v>11489</v>
      </c>
      <c r="C483" s="44">
        <v>45</v>
      </c>
      <c r="D483" s="44"/>
      <c r="E483" s="44"/>
      <c r="F483" s="44"/>
      <c r="G483" s="35"/>
      <c r="H483" s="35"/>
      <c r="I483" s="5">
        <f t="shared" si="7"/>
        <v>45</v>
      </c>
      <c r="J483" s="1" t="str">
        <f>VLOOKUP(A483,RECON!C:D,2,FALSE)</f>
        <v>Amlapure</v>
      </c>
      <c r="K483" s="1" t="str">
        <f>IFERROR(VLOOKUP(A483, Notes!D:E, 2, FALSE), "-")</f>
        <v>-</v>
      </c>
    </row>
    <row r="484" spans="1:11" ht="12" customHeight="1" x14ac:dyDescent="0.2">
      <c r="A484" s="43" t="s">
        <v>4077</v>
      </c>
      <c r="B484" s="43" t="s">
        <v>6812</v>
      </c>
      <c r="C484" s="44">
        <v>42</v>
      </c>
      <c r="D484" s="44"/>
      <c r="E484" s="44"/>
      <c r="F484" s="44"/>
      <c r="G484" s="35"/>
      <c r="H484" s="35"/>
      <c r="I484" s="5">
        <f t="shared" si="7"/>
        <v>42</v>
      </c>
      <c r="J484" s="1" t="str">
        <f>VLOOKUP(A484,RECON!C:D,2,FALSE)</f>
        <v>Pimentel</v>
      </c>
      <c r="K484" s="1" t="str">
        <f>IFERROR(VLOOKUP(A484, Notes!D:E, 2, FALSE), "-")</f>
        <v>-</v>
      </c>
    </row>
    <row r="485" spans="1:11" ht="12" customHeight="1" x14ac:dyDescent="0.2">
      <c r="A485" s="43" t="s">
        <v>926</v>
      </c>
      <c r="B485" s="43" t="s">
        <v>11490</v>
      </c>
      <c r="C485" s="44">
        <v>40</v>
      </c>
      <c r="D485" s="44"/>
      <c r="E485" s="44"/>
      <c r="F485" s="44"/>
      <c r="G485" s="35"/>
      <c r="H485" s="35"/>
      <c r="I485" s="5">
        <f t="shared" si="7"/>
        <v>40</v>
      </c>
      <c r="J485" s="1" t="str">
        <f>VLOOKUP(A485,RECON!C:D,2,FALSE)</f>
        <v>Tadinada</v>
      </c>
      <c r="K485" s="1" t="str">
        <f>IFERROR(VLOOKUP(A485, Notes!D:E, 2, FALSE), "-")</f>
        <v>-</v>
      </c>
    </row>
    <row r="486" spans="1:11" ht="12" customHeight="1" x14ac:dyDescent="0.2">
      <c r="A486" s="43" t="s">
        <v>3913</v>
      </c>
      <c r="B486" s="43" t="s">
        <v>3984</v>
      </c>
      <c r="C486" s="44">
        <v>45</v>
      </c>
      <c r="D486" s="44"/>
      <c r="E486" s="44"/>
      <c r="F486" s="44"/>
      <c r="G486" s="35"/>
      <c r="H486" s="35"/>
      <c r="I486" s="5">
        <f t="shared" si="7"/>
        <v>45</v>
      </c>
      <c r="J486" s="1" t="str">
        <f>VLOOKUP(A486,RECON!C:D,2,FALSE)</f>
        <v>Pena</v>
      </c>
      <c r="K486" s="1" t="str">
        <f>IFERROR(VLOOKUP(A486, Notes!D:E, 2, FALSE), "-")</f>
        <v>-</v>
      </c>
    </row>
    <row r="487" spans="1:11" ht="12" customHeight="1" x14ac:dyDescent="0.2">
      <c r="A487" s="43" t="s">
        <v>3628</v>
      </c>
      <c r="B487" s="43" t="s">
        <v>6892</v>
      </c>
      <c r="C487" s="44">
        <v>45</v>
      </c>
      <c r="D487" s="44"/>
      <c r="E487" s="44"/>
      <c r="F487" s="44"/>
      <c r="G487" s="35"/>
      <c r="H487" s="35"/>
      <c r="I487" s="5">
        <f t="shared" si="7"/>
        <v>45</v>
      </c>
      <c r="J487" s="1" t="str">
        <f>VLOOKUP(A487,RECON!C:D,2,FALSE)</f>
        <v>Govindarajulu</v>
      </c>
      <c r="K487" s="1" t="str">
        <f>IFERROR(VLOOKUP(A487, Notes!D:E, 2, FALSE), "-")</f>
        <v>-</v>
      </c>
    </row>
    <row r="488" spans="1:11" ht="12" customHeight="1" x14ac:dyDescent="0.2">
      <c r="A488" s="43" t="s">
        <v>901</v>
      </c>
      <c r="B488" s="43" t="s">
        <v>11491</v>
      </c>
      <c r="C488" s="44">
        <v>45</v>
      </c>
      <c r="D488" s="44"/>
      <c r="E488" s="44"/>
      <c r="F488" s="44"/>
      <c r="G488" s="35"/>
      <c r="H488" s="35"/>
      <c r="I488" s="5">
        <f t="shared" si="7"/>
        <v>45</v>
      </c>
      <c r="J488" s="1" t="str">
        <f>VLOOKUP(A488,RECON!C:D,2,FALSE)</f>
        <v>Patil</v>
      </c>
      <c r="K488" s="1" t="str">
        <f>IFERROR(VLOOKUP(A488, Notes!D:E, 2, FALSE), "-")</f>
        <v>-</v>
      </c>
    </row>
    <row r="489" spans="1:11" ht="12" customHeight="1" x14ac:dyDescent="0.2">
      <c r="A489" s="43" t="s">
        <v>11276</v>
      </c>
      <c r="B489" s="43" t="s">
        <v>11327</v>
      </c>
      <c r="C489" s="44">
        <v>40</v>
      </c>
      <c r="D489" s="44"/>
      <c r="E489" s="44"/>
      <c r="F489" s="44"/>
      <c r="G489" s="35"/>
      <c r="H489" s="35"/>
      <c r="I489" s="5">
        <f t="shared" si="7"/>
        <v>40</v>
      </c>
      <c r="J489" s="1" t="str">
        <f>VLOOKUP(A489,RECON!C:D,2,FALSE)</f>
        <v>Harachide</v>
      </c>
      <c r="K489" s="1" t="str">
        <f>IFERROR(VLOOKUP(A489, Notes!D:E, 2, FALSE), "-")</f>
        <v>-</v>
      </c>
    </row>
    <row r="490" spans="1:11" ht="12" customHeight="1" x14ac:dyDescent="0.2">
      <c r="A490" s="43" t="s">
        <v>939</v>
      </c>
      <c r="B490" s="43" t="s">
        <v>11492</v>
      </c>
      <c r="C490" s="44">
        <v>45</v>
      </c>
      <c r="D490" s="44"/>
      <c r="E490" s="44"/>
      <c r="F490" s="44"/>
      <c r="G490" s="35"/>
      <c r="H490" s="35"/>
      <c r="I490" s="5">
        <f t="shared" si="7"/>
        <v>45</v>
      </c>
      <c r="J490" s="1" t="str">
        <f>VLOOKUP(A490,RECON!C:D,2,FALSE)</f>
        <v>Bayani</v>
      </c>
      <c r="K490" s="1" t="str">
        <f>IFERROR(VLOOKUP(A490, Notes!D:E, 2, FALSE), "-")</f>
        <v>-</v>
      </c>
    </row>
    <row r="491" spans="1:11" ht="12" customHeight="1" x14ac:dyDescent="0.2">
      <c r="A491" s="43" t="s">
        <v>12744</v>
      </c>
      <c r="B491" s="43" t="s">
        <v>12745</v>
      </c>
      <c r="C491" s="44">
        <v>40</v>
      </c>
      <c r="D491" s="44"/>
      <c r="E491" s="44"/>
      <c r="F491" s="44"/>
      <c r="G491" s="35"/>
      <c r="H491" s="35"/>
      <c r="I491" s="5">
        <f t="shared" si="7"/>
        <v>40</v>
      </c>
      <c r="J491" s="1" t="str">
        <f>VLOOKUP(A491,RECON!C:D,2,FALSE)</f>
        <v>Jena</v>
      </c>
      <c r="K491" s="1" t="str">
        <f>IFERROR(VLOOKUP(A491, Notes!D:E, 2, FALSE), "-")</f>
        <v>-</v>
      </c>
    </row>
    <row r="492" spans="1:11" ht="12" customHeight="1" x14ac:dyDescent="0.25">
      <c r="A492" s="43" t="s">
        <v>954</v>
      </c>
      <c r="B492" s="43" t="s">
        <v>11493</v>
      </c>
      <c r="C492" s="44">
        <v>45</v>
      </c>
      <c r="D492" s="44"/>
      <c r="E492"/>
      <c r="F492" s="44"/>
      <c r="G492" s="35"/>
      <c r="H492" s="35"/>
      <c r="I492" s="5">
        <f t="shared" si="7"/>
        <v>45</v>
      </c>
      <c r="J492" s="1" t="str">
        <f>VLOOKUP(A492,RECON!C:D,2,FALSE)</f>
        <v>Cruz</v>
      </c>
      <c r="K492" s="1" t="str">
        <f>IFERROR(VLOOKUP(A492, Notes!D:E, 2, FALSE), "-")</f>
        <v>-</v>
      </c>
    </row>
    <row r="493" spans="1:11" ht="12" customHeight="1" x14ac:dyDescent="0.2">
      <c r="A493" s="43" t="s">
        <v>5407</v>
      </c>
      <c r="B493" s="43" t="s">
        <v>5492</v>
      </c>
      <c r="C493" s="44">
        <v>45</v>
      </c>
      <c r="D493" s="44"/>
      <c r="E493" s="44"/>
      <c r="F493" s="44"/>
      <c r="G493" s="35"/>
      <c r="H493" s="35"/>
      <c r="I493" s="5">
        <f t="shared" si="7"/>
        <v>45</v>
      </c>
      <c r="J493" s="1" t="str">
        <f>VLOOKUP(A493,RECON!C:D,2,FALSE)</f>
        <v>Cabanilla</v>
      </c>
      <c r="K493" s="1" t="str">
        <f>IFERROR(VLOOKUP(A493, Notes!D:E, 2, FALSE), "-")</f>
        <v>-</v>
      </c>
    </row>
    <row r="494" spans="1:11" ht="12" customHeight="1" x14ac:dyDescent="0.2">
      <c r="A494" s="43" t="s">
        <v>2967</v>
      </c>
      <c r="B494" s="43" t="s">
        <v>2968</v>
      </c>
      <c r="C494" s="44">
        <v>40</v>
      </c>
      <c r="D494" s="44"/>
      <c r="E494" s="44"/>
      <c r="F494" s="44"/>
      <c r="G494" s="35"/>
      <c r="H494" s="35"/>
      <c r="I494" s="5">
        <f t="shared" si="7"/>
        <v>40</v>
      </c>
      <c r="J494" s="1" t="str">
        <f>VLOOKUP(A494,RECON!C:D,2,FALSE)</f>
        <v>Bhat</v>
      </c>
      <c r="K494" s="1" t="str">
        <f>IFERROR(VLOOKUP(A494, Notes!D:E, 2, FALSE), "-")</f>
        <v>-</v>
      </c>
    </row>
    <row r="495" spans="1:11" ht="12" customHeight="1" x14ac:dyDescent="0.2">
      <c r="A495" s="43" t="s">
        <v>3477</v>
      </c>
      <c r="B495" s="43" t="s">
        <v>10324</v>
      </c>
      <c r="C495" s="44">
        <v>40</v>
      </c>
      <c r="D495" s="44"/>
      <c r="E495" s="44"/>
      <c r="F495" s="44"/>
      <c r="G495" s="35"/>
      <c r="H495" s="35"/>
      <c r="I495" s="5">
        <f t="shared" si="7"/>
        <v>40</v>
      </c>
      <c r="J495" s="1" t="str">
        <f>VLOOKUP(A495,RECON!C:D,2,FALSE)</f>
        <v>Jawed</v>
      </c>
      <c r="K495" s="1" t="str">
        <f>IFERROR(VLOOKUP(A495, Notes!D:E, 2, FALSE), "-")</f>
        <v>-</v>
      </c>
    </row>
    <row r="496" spans="1:11" ht="12" customHeight="1" x14ac:dyDescent="0.2">
      <c r="A496" s="43" t="s">
        <v>10549</v>
      </c>
      <c r="B496" s="43" t="s">
        <v>10592</v>
      </c>
      <c r="C496" s="44">
        <v>45</v>
      </c>
      <c r="D496" s="44"/>
      <c r="E496" s="44"/>
      <c r="F496" s="44"/>
      <c r="G496" s="35"/>
      <c r="H496" s="35"/>
      <c r="I496" s="5">
        <f t="shared" si="7"/>
        <v>45</v>
      </c>
      <c r="J496" s="1" t="str">
        <f>VLOOKUP(A496,RECON!C:D,2,FALSE)</f>
        <v>Bhamore</v>
      </c>
      <c r="K496" s="1" t="str">
        <f>IFERROR(VLOOKUP(A496, Notes!D:E, 2, FALSE), "-")</f>
        <v>-</v>
      </c>
    </row>
    <row r="497" spans="1:11" ht="12" customHeight="1" x14ac:dyDescent="0.2">
      <c r="A497" s="43" t="s">
        <v>6911</v>
      </c>
      <c r="B497" s="43" t="s">
        <v>6949</v>
      </c>
      <c r="C497" s="44">
        <v>42</v>
      </c>
      <c r="D497" s="44"/>
      <c r="E497" s="44"/>
      <c r="F497" s="44"/>
      <c r="G497" s="35"/>
      <c r="H497" s="35"/>
      <c r="I497" s="5">
        <f t="shared" si="7"/>
        <v>42</v>
      </c>
      <c r="J497" s="1" t="str">
        <f>VLOOKUP(A497,RECON!C:D,2,FALSE)</f>
        <v>Capale</v>
      </c>
      <c r="K497" s="1" t="str">
        <f>IFERROR(VLOOKUP(A497, Notes!D:E, 2, FALSE), "-")</f>
        <v>-</v>
      </c>
    </row>
    <row r="498" spans="1:11" ht="12" customHeight="1" x14ac:dyDescent="0.25">
      <c r="A498" s="43" t="s">
        <v>818</v>
      </c>
      <c r="B498" s="43" t="s">
        <v>11494</v>
      </c>
      <c r="C498" s="44">
        <v>24</v>
      </c>
      <c r="D498"/>
      <c r="E498" s="44"/>
      <c r="F498" s="44"/>
      <c r="G498" s="35"/>
      <c r="H498" s="35"/>
      <c r="I498" s="5">
        <f t="shared" si="7"/>
        <v>24</v>
      </c>
      <c r="J498" s="1" t="str">
        <f>VLOOKUP(A498,RECON!C:D,2,FALSE)</f>
        <v>Sharma</v>
      </c>
      <c r="K498" s="1" t="str">
        <f>IFERROR(VLOOKUP(A498, Notes!D:E, 2, FALSE), "-")</f>
        <v>-</v>
      </c>
    </row>
    <row r="499" spans="1:11" ht="12" customHeight="1" x14ac:dyDescent="0.25">
      <c r="A499" s="43" t="s">
        <v>4730</v>
      </c>
      <c r="B499" s="43" t="s">
        <v>4843</v>
      </c>
      <c r="C499" s="44">
        <v>48</v>
      </c>
      <c r="D499"/>
      <c r="E499" s="44"/>
      <c r="F499" s="44"/>
      <c r="G499" s="35"/>
      <c r="H499" s="35"/>
      <c r="I499" s="5">
        <f t="shared" si="7"/>
        <v>48</v>
      </c>
      <c r="J499" s="1" t="str">
        <f>VLOOKUP(A499,RECON!C:D,2,FALSE)</f>
        <v>Dumo</v>
      </c>
      <c r="K499" s="1" t="str">
        <f>IFERROR(VLOOKUP(A499, Notes!D:E, 2, FALSE), "-")</f>
        <v>-</v>
      </c>
    </row>
    <row r="500" spans="1:11" ht="12" customHeight="1" x14ac:dyDescent="0.2">
      <c r="A500" s="43" t="s">
        <v>9638</v>
      </c>
      <c r="B500" s="43" t="s">
        <v>12508</v>
      </c>
      <c r="C500" s="44">
        <v>40</v>
      </c>
      <c r="D500" s="44"/>
      <c r="E500" s="44"/>
      <c r="F500" s="44"/>
      <c r="G500" s="35"/>
      <c r="H500" s="35"/>
      <c r="I500" s="5">
        <f t="shared" si="7"/>
        <v>40</v>
      </c>
      <c r="J500" s="1" t="str">
        <f>VLOOKUP(A500,RECON!C:D,2,FALSE)</f>
        <v>Garg</v>
      </c>
      <c r="K500" s="1" t="str">
        <f>IFERROR(VLOOKUP(A500, Notes!D:E, 2, FALSE), "-")</f>
        <v>-</v>
      </c>
    </row>
    <row r="501" spans="1:11" ht="12" customHeight="1" x14ac:dyDescent="0.2">
      <c r="A501" s="43" t="s">
        <v>2223</v>
      </c>
      <c r="B501" s="43" t="s">
        <v>2232</v>
      </c>
      <c r="C501" s="44">
        <v>40</v>
      </c>
      <c r="D501" s="44"/>
      <c r="E501" s="44"/>
      <c r="F501" s="44"/>
      <c r="G501" s="35"/>
      <c r="H501" s="35"/>
      <c r="I501" s="5">
        <f t="shared" si="7"/>
        <v>40</v>
      </c>
      <c r="J501" s="1" t="str">
        <f>VLOOKUP(A501,RECON!C:D,2,FALSE)</f>
        <v>Prudente</v>
      </c>
      <c r="K501" s="1" t="str">
        <f>IFERROR(VLOOKUP(A501, Notes!D:E, 2, FALSE), "-")</f>
        <v>-</v>
      </c>
    </row>
    <row r="502" spans="1:11" ht="12" customHeight="1" x14ac:dyDescent="0.2">
      <c r="A502" s="43" t="s">
        <v>8011</v>
      </c>
      <c r="B502" s="43" t="s">
        <v>8033</v>
      </c>
      <c r="C502" s="44">
        <v>52</v>
      </c>
      <c r="D502" s="44"/>
      <c r="E502" s="44"/>
      <c r="F502" s="44"/>
      <c r="G502" s="35"/>
      <c r="H502" s="35"/>
      <c r="I502" s="5">
        <f t="shared" si="7"/>
        <v>52</v>
      </c>
      <c r="J502" s="1" t="str">
        <f>VLOOKUP(A502,RECON!C:D,2,FALSE)</f>
        <v>Singh</v>
      </c>
      <c r="K502" s="1" t="str">
        <f>IFERROR(VLOOKUP(A502, Notes!D:E, 2, FALSE), "-")</f>
        <v>-</v>
      </c>
    </row>
    <row r="503" spans="1:11" ht="12" customHeight="1" x14ac:dyDescent="0.2">
      <c r="A503" s="43" t="s">
        <v>1965</v>
      </c>
      <c r="B503" s="43" t="s">
        <v>1983</v>
      </c>
      <c r="C503" s="44">
        <v>40</v>
      </c>
      <c r="D503" s="44"/>
      <c r="E503" s="44"/>
      <c r="F503" s="44"/>
      <c r="G503" s="35"/>
      <c r="H503" s="35"/>
      <c r="I503" s="5">
        <f t="shared" si="7"/>
        <v>40</v>
      </c>
      <c r="J503" s="1" t="str">
        <f>VLOOKUP(A503,RECON!C:D,2,FALSE)</f>
        <v>Gawade</v>
      </c>
      <c r="K503" s="1" t="str">
        <f>IFERROR(VLOOKUP(A503, Notes!D:E, 2, FALSE), "-")</f>
        <v>-</v>
      </c>
    </row>
    <row r="504" spans="1:11" ht="12" customHeight="1" x14ac:dyDescent="0.2">
      <c r="A504" s="43" t="s">
        <v>892</v>
      </c>
      <c r="B504" s="43" t="s">
        <v>12746</v>
      </c>
      <c r="C504" s="44">
        <v>61</v>
      </c>
      <c r="D504" s="44"/>
      <c r="E504" s="44"/>
      <c r="F504" s="44"/>
      <c r="G504" s="35"/>
      <c r="H504" s="35"/>
      <c r="I504" s="5">
        <f t="shared" si="7"/>
        <v>61</v>
      </c>
      <c r="J504" s="1" t="str">
        <f>VLOOKUP(A504,RECON!C:D,2,FALSE)</f>
        <v>Hinge</v>
      </c>
      <c r="K504" s="1" t="str">
        <f>IFERROR(VLOOKUP(A504, Notes!D:E, 2, FALSE), "-")</f>
        <v>-</v>
      </c>
    </row>
    <row r="505" spans="1:11" ht="12" customHeight="1" x14ac:dyDescent="0.2">
      <c r="A505" s="43" t="s">
        <v>830</v>
      </c>
      <c r="B505" s="43" t="s">
        <v>11495</v>
      </c>
      <c r="C505" s="44">
        <v>44</v>
      </c>
      <c r="D505" s="44"/>
      <c r="E505" s="44"/>
      <c r="F505" s="44"/>
      <c r="G505" s="35"/>
      <c r="H505" s="35"/>
      <c r="I505" s="5">
        <f t="shared" si="7"/>
        <v>44</v>
      </c>
      <c r="J505" s="1" t="str">
        <f>VLOOKUP(A505,RECON!C:D,2,FALSE)</f>
        <v>Pedroni</v>
      </c>
      <c r="K505" s="1" t="str">
        <f>IFERROR(VLOOKUP(A505, Notes!D:E, 2, FALSE), "-")</f>
        <v>-</v>
      </c>
    </row>
    <row r="506" spans="1:11" ht="12" customHeight="1" x14ac:dyDescent="0.2">
      <c r="A506" s="43" t="s">
        <v>916</v>
      </c>
      <c r="B506" s="43" t="s">
        <v>11496</v>
      </c>
      <c r="C506" s="44">
        <v>48</v>
      </c>
      <c r="D506" s="44"/>
      <c r="E506" s="44"/>
      <c r="F506" s="44"/>
      <c r="G506" s="35"/>
      <c r="H506" s="35"/>
      <c r="I506" s="5">
        <f t="shared" si="7"/>
        <v>48</v>
      </c>
      <c r="J506" s="1" t="str">
        <f>VLOOKUP(A506,RECON!C:D,2,FALSE)</f>
        <v>Gadua</v>
      </c>
      <c r="K506" s="1" t="str">
        <f>IFERROR(VLOOKUP(A506, Notes!D:E, 2, FALSE), "-")</f>
        <v>-</v>
      </c>
    </row>
    <row r="507" spans="1:11" ht="12" customHeight="1" x14ac:dyDescent="0.2">
      <c r="A507" s="43" t="s">
        <v>942</v>
      </c>
      <c r="B507" s="43" t="s">
        <v>11497</v>
      </c>
      <c r="C507" s="44">
        <v>45</v>
      </c>
      <c r="D507" s="44"/>
      <c r="E507" s="44"/>
      <c r="F507" s="44"/>
      <c r="G507" s="35"/>
      <c r="H507" s="35"/>
      <c r="I507" s="5">
        <f t="shared" si="7"/>
        <v>45</v>
      </c>
      <c r="J507" s="1" t="str">
        <f>VLOOKUP(A507,RECON!C:D,2,FALSE)</f>
        <v>Ordonez</v>
      </c>
      <c r="K507" s="1" t="str">
        <f>IFERROR(VLOOKUP(A507, Notes!D:E, 2, FALSE), "-")</f>
        <v>-</v>
      </c>
    </row>
    <row r="508" spans="1:11" ht="12" customHeight="1" x14ac:dyDescent="0.2">
      <c r="A508" s="43" t="s">
        <v>9877</v>
      </c>
      <c r="B508" s="43" t="s">
        <v>9907</v>
      </c>
      <c r="C508" s="44">
        <v>45</v>
      </c>
      <c r="D508" s="44"/>
      <c r="E508" s="44"/>
      <c r="F508" s="44"/>
      <c r="G508" s="35"/>
      <c r="H508" s="35"/>
      <c r="I508" s="5">
        <f t="shared" si="7"/>
        <v>45</v>
      </c>
      <c r="J508" s="1" t="str">
        <f>VLOOKUP(A508,RECON!C:D,2,FALSE)</f>
        <v>Niere</v>
      </c>
      <c r="K508" s="1" t="str">
        <f>IFERROR(VLOOKUP(A508, Notes!D:E, 2, FALSE), "-")</f>
        <v>-</v>
      </c>
    </row>
    <row r="509" spans="1:11" ht="12" customHeight="1" x14ac:dyDescent="0.2">
      <c r="A509" s="43" t="s">
        <v>6264</v>
      </c>
      <c r="B509" s="43" t="s">
        <v>6273</v>
      </c>
      <c r="C509" s="44">
        <v>37</v>
      </c>
      <c r="D509" s="44"/>
      <c r="E509" s="44"/>
      <c r="F509" s="44"/>
      <c r="G509" s="35"/>
      <c r="H509" s="35"/>
      <c r="I509" s="5">
        <f t="shared" ref="I509:I571" si="8">SUM(C509:H509)</f>
        <v>37</v>
      </c>
      <c r="J509" s="1" t="str">
        <f>VLOOKUP(A509,RECON!C:D,2,FALSE)</f>
        <v>Cascasan</v>
      </c>
      <c r="K509" s="1" t="str">
        <f>IFERROR(VLOOKUP(A509, Notes!D:E, 2, FALSE), "-")</f>
        <v>-</v>
      </c>
    </row>
    <row r="510" spans="1:11" ht="12" customHeight="1" x14ac:dyDescent="0.2">
      <c r="A510" s="43" t="s">
        <v>6445</v>
      </c>
      <c r="B510" s="43" t="s">
        <v>6456</v>
      </c>
      <c r="C510" s="44">
        <v>40</v>
      </c>
      <c r="D510" s="44"/>
      <c r="E510" s="44"/>
      <c r="F510" s="44"/>
      <c r="G510" s="35"/>
      <c r="H510" s="35"/>
      <c r="I510" s="5">
        <f t="shared" si="8"/>
        <v>40</v>
      </c>
      <c r="J510" s="1" t="str">
        <f>VLOOKUP(A510,RECON!C:D,2,FALSE)</f>
        <v>Elorcha</v>
      </c>
      <c r="K510" s="1" t="str">
        <f>IFERROR(VLOOKUP(A510, Notes!D:E, 2, FALSE), "-")</f>
        <v>-</v>
      </c>
    </row>
    <row r="511" spans="1:11" ht="12" customHeight="1" x14ac:dyDescent="0.2">
      <c r="A511" s="43" t="s">
        <v>1076</v>
      </c>
      <c r="B511" s="43" t="s">
        <v>11498</v>
      </c>
      <c r="C511" s="44">
        <v>52</v>
      </c>
      <c r="D511" s="44"/>
      <c r="E511" s="44"/>
      <c r="F511" s="44"/>
      <c r="G511" s="35"/>
      <c r="H511" s="35"/>
      <c r="I511" s="5">
        <f t="shared" si="8"/>
        <v>52</v>
      </c>
      <c r="J511" s="1" t="str">
        <f>VLOOKUP(A511,RECON!C:D,2,FALSE)</f>
        <v>Gowda</v>
      </c>
      <c r="K511" s="1" t="str">
        <f>IFERROR(VLOOKUP(A511, Notes!D:E, 2, FALSE), "-")</f>
        <v>-</v>
      </c>
    </row>
    <row r="512" spans="1:11" ht="12" customHeight="1" x14ac:dyDescent="0.2">
      <c r="A512" s="43" t="s">
        <v>11992</v>
      </c>
      <c r="B512" s="43" t="s">
        <v>12010</v>
      </c>
      <c r="C512" s="44">
        <v>32</v>
      </c>
      <c r="D512" s="44"/>
      <c r="E512" s="44"/>
      <c r="F512" s="44"/>
      <c r="G512" s="35"/>
      <c r="H512" s="35"/>
      <c r="I512" s="5">
        <f t="shared" si="8"/>
        <v>32</v>
      </c>
      <c r="J512" s="1" t="str">
        <f>VLOOKUP(A512,RECON!C:D,2,FALSE)</f>
        <v>Sharan</v>
      </c>
      <c r="K512" s="1" t="str">
        <f>IFERROR(VLOOKUP(A512, Notes!D:E, 2, FALSE), "-")</f>
        <v>-</v>
      </c>
    </row>
    <row r="513" spans="1:11" ht="12" customHeight="1" x14ac:dyDescent="0.2">
      <c r="A513" s="43" t="s">
        <v>7989</v>
      </c>
      <c r="B513" s="43" t="s">
        <v>8076</v>
      </c>
      <c r="C513" s="44">
        <v>50</v>
      </c>
      <c r="D513" s="44"/>
      <c r="E513" s="44"/>
      <c r="F513" s="44"/>
      <c r="G513" s="35"/>
      <c r="H513" s="35"/>
      <c r="I513" s="5">
        <f t="shared" si="8"/>
        <v>50</v>
      </c>
      <c r="J513" s="1" t="str">
        <f>VLOOKUP(A513,RECON!C:D,2,FALSE)</f>
        <v>Kurugodappanava</v>
      </c>
      <c r="K513" s="1" t="str">
        <f>IFERROR(VLOOKUP(A513, Notes!D:E, 2, FALSE), "-")</f>
        <v>-</v>
      </c>
    </row>
    <row r="514" spans="1:11" ht="12" customHeight="1" x14ac:dyDescent="0.25">
      <c r="A514" s="43" t="s">
        <v>9870</v>
      </c>
      <c r="B514" s="43" t="s">
        <v>9908</v>
      </c>
      <c r="C514" s="44">
        <v>40</v>
      </c>
      <c r="D514"/>
      <c r="E514" s="44"/>
      <c r="F514" s="44"/>
      <c r="G514" s="35"/>
      <c r="H514" s="35"/>
      <c r="I514" s="5">
        <f t="shared" si="8"/>
        <v>40</v>
      </c>
      <c r="J514" s="1" t="str">
        <f>VLOOKUP(A514,RECON!C:D,2,FALSE)</f>
        <v>Geron</v>
      </c>
      <c r="K514" s="1" t="str">
        <f>IFERROR(VLOOKUP(A514, Notes!D:E, 2, FALSE), "-")</f>
        <v>-</v>
      </c>
    </row>
    <row r="515" spans="1:11" ht="12" customHeight="1" x14ac:dyDescent="0.2">
      <c r="A515" s="43" t="s">
        <v>5461</v>
      </c>
      <c r="B515" s="43" t="s">
        <v>5493</v>
      </c>
      <c r="C515" s="44">
        <v>45</v>
      </c>
      <c r="D515" s="44"/>
      <c r="E515" s="44"/>
      <c r="F515" s="44"/>
      <c r="G515" s="35"/>
      <c r="H515" s="35"/>
      <c r="I515" s="5">
        <f t="shared" si="8"/>
        <v>45</v>
      </c>
      <c r="J515" s="1" t="str">
        <f>VLOOKUP(A515,RECON!C:D,2,FALSE)</f>
        <v>Bejedor</v>
      </c>
      <c r="K515" s="1" t="str">
        <f>IFERROR(VLOOKUP(A515, Notes!D:E, 2, FALSE), "-")</f>
        <v>-</v>
      </c>
    </row>
    <row r="516" spans="1:11" ht="12" customHeight="1" x14ac:dyDescent="0.2">
      <c r="A516" s="43" t="s">
        <v>1768</v>
      </c>
      <c r="B516" s="43" t="s">
        <v>4087</v>
      </c>
      <c r="C516" s="44">
        <v>45</v>
      </c>
      <c r="D516" s="44"/>
      <c r="E516" s="44"/>
      <c r="F516" s="44"/>
      <c r="G516" s="35"/>
      <c r="H516" s="35"/>
      <c r="I516" s="5">
        <f t="shared" si="8"/>
        <v>45</v>
      </c>
      <c r="J516" s="1" t="str">
        <f>VLOOKUP(A516,RECON!C:D,2,FALSE)</f>
        <v>Bendalam</v>
      </c>
      <c r="K516" s="1" t="str">
        <f>IFERROR(VLOOKUP(A516, Notes!D:E, 2, FALSE), "-")</f>
        <v>-</v>
      </c>
    </row>
    <row r="517" spans="1:11" ht="12" customHeight="1" x14ac:dyDescent="0.2">
      <c r="A517" s="43" t="s">
        <v>10873</v>
      </c>
      <c r="B517" s="43" t="s">
        <v>11057</v>
      </c>
      <c r="C517" s="44">
        <v>47</v>
      </c>
      <c r="D517" s="44"/>
      <c r="E517" s="44"/>
      <c r="F517" s="44"/>
      <c r="G517" s="35"/>
      <c r="H517" s="35"/>
      <c r="I517" s="5">
        <f t="shared" si="8"/>
        <v>47</v>
      </c>
      <c r="J517" s="1" t="str">
        <f>VLOOKUP(A517,RECON!C:D,2,FALSE)</f>
        <v>Bastos</v>
      </c>
      <c r="K517" s="1" t="str">
        <f>IFERROR(VLOOKUP(A517, Notes!D:E, 2, FALSE), "-")</f>
        <v>-</v>
      </c>
    </row>
    <row r="518" spans="1:11" ht="12" customHeight="1" x14ac:dyDescent="0.2">
      <c r="A518" s="43" t="s">
        <v>4260</v>
      </c>
      <c r="B518" s="43" t="s">
        <v>4303</v>
      </c>
      <c r="C518" s="44">
        <v>40</v>
      </c>
      <c r="D518" s="44"/>
      <c r="E518" s="44"/>
      <c r="F518" s="44"/>
      <c r="G518" s="35"/>
      <c r="H518" s="35"/>
      <c r="I518" s="5">
        <f t="shared" si="8"/>
        <v>40</v>
      </c>
      <c r="J518" s="1" t="str">
        <f>VLOOKUP(A518,RECON!C:D,2,FALSE)</f>
        <v>Menon</v>
      </c>
      <c r="K518" s="1" t="str">
        <f>IFERROR(VLOOKUP(A518, Notes!D:E, 2, FALSE), "-")</f>
        <v>-</v>
      </c>
    </row>
    <row r="519" spans="1:11" ht="12" customHeight="1" x14ac:dyDescent="0.25">
      <c r="A519" s="43" t="s">
        <v>4767</v>
      </c>
      <c r="B519" s="43" t="s">
        <v>5494</v>
      </c>
      <c r="C519" s="44">
        <v>48</v>
      </c>
      <c r="D519" s="44"/>
      <c r="E519"/>
      <c r="F519" s="44"/>
      <c r="G519" s="35"/>
      <c r="H519" s="35"/>
      <c r="I519" s="5">
        <f t="shared" si="8"/>
        <v>48</v>
      </c>
      <c r="J519" s="1" t="str">
        <f>VLOOKUP(A519,RECON!C:D,2,FALSE)</f>
        <v>Paderon</v>
      </c>
      <c r="K519" s="1" t="str">
        <f>IFERROR(VLOOKUP(A519, Notes!D:E, 2, FALSE), "-")</f>
        <v>-</v>
      </c>
    </row>
    <row r="520" spans="1:11" ht="12" customHeight="1" x14ac:dyDescent="0.2">
      <c r="A520" s="43" t="s">
        <v>11854</v>
      </c>
      <c r="B520" s="43" t="s">
        <v>13004</v>
      </c>
      <c r="C520" s="44">
        <v>50</v>
      </c>
      <c r="D520" s="44"/>
      <c r="E520" s="44"/>
      <c r="F520" s="44"/>
      <c r="G520" s="35"/>
      <c r="H520" s="35"/>
      <c r="I520" s="5">
        <f t="shared" si="8"/>
        <v>50</v>
      </c>
      <c r="J520" s="1" t="str">
        <f>VLOOKUP(A520,RECON!C:D,2,FALSE)</f>
        <v>Gopalam</v>
      </c>
      <c r="K520" s="1" t="str">
        <f>IFERROR(VLOOKUP(A520, Notes!D:E, 2, FALSE), "-")</f>
        <v>-</v>
      </c>
    </row>
    <row r="521" spans="1:11" ht="12" customHeight="1" x14ac:dyDescent="0.2">
      <c r="A521" s="43" t="s">
        <v>910</v>
      </c>
      <c r="B521" s="43" t="s">
        <v>11499</v>
      </c>
      <c r="C521" s="44">
        <v>40</v>
      </c>
      <c r="D521" s="44"/>
      <c r="E521" s="44"/>
      <c r="F521" s="44"/>
      <c r="G521" s="35"/>
      <c r="H521" s="35"/>
      <c r="I521" s="5">
        <f t="shared" si="8"/>
        <v>40</v>
      </c>
      <c r="J521" s="1" t="str">
        <f>VLOOKUP(A521,RECON!C:D,2,FALSE)</f>
        <v>Singh</v>
      </c>
      <c r="K521" s="1" t="str">
        <f>IFERROR(VLOOKUP(A521, Notes!D:E, 2, FALSE), "-")</f>
        <v>-</v>
      </c>
    </row>
    <row r="522" spans="1:11" ht="12" customHeight="1" x14ac:dyDescent="0.2">
      <c r="A522" s="43" t="s">
        <v>10015</v>
      </c>
      <c r="B522" s="43" t="s">
        <v>12600</v>
      </c>
      <c r="C522" s="44">
        <v>53</v>
      </c>
      <c r="D522" s="44"/>
      <c r="E522" s="44"/>
      <c r="F522" s="44"/>
      <c r="G522" s="35"/>
      <c r="H522" s="35"/>
      <c r="I522" s="5">
        <f t="shared" si="8"/>
        <v>53</v>
      </c>
      <c r="J522" s="1" t="str">
        <f>VLOOKUP(A522,RECON!C:D,2,FALSE)</f>
        <v>Mohan</v>
      </c>
      <c r="K522" s="1" t="str">
        <f>IFERROR(VLOOKUP(A522, Notes!D:E, 2, FALSE), "-")</f>
        <v>-</v>
      </c>
    </row>
    <row r="523" spans="1:11" ht="12" customHeight="1" x14ac:dyDescent="0.2">
      <c r="A523" s="43" t="s">
        <v>3460</v>
      </c>
      <c r="B523" s="43" t="s">
        <v>3525</v>
      </c>
      <c r="C523" s="44">
        <v>40</v>
      </c>
      <c r="D523" s="44"/>
      <c r="E523" s="44"/>
      <c r="F523" s="44"/>
      <c r="G523" s="35"/>
      <c r="H523" s="35"/>
      <c r="I523" s="5">
        <f t="shared" si="8"/>
        <v>40</v>
      </c>
      <c r="J523" s="1" t="str">
        <f>VLOOKUP(A523,RECON!C:D,2,FALSE)</f>
        <v>TS</v>
      </c>
      <c r="K523" s="1" t="str">
        <f>IFERROR(VLOOKUP(A523, Notes!D:E, 2, FALSE), "-")</f>
        <v>-</v>
      </c>
    </row>
    <row r="524" spans="1:11" ht="12" customHeight="1" x14ac:dyDescent="0.2">
      <c r="A524" s="43" t="s">
        <v>1455</v>
      </c>
      <c r="B524" s="43" t="s">
        <v>10727</v>
      </c>
      <c r="C524" s="44">
        <v>53</v>
      </c>
      <c r="D524" s="44"/>
      <c r="E524" s="44"/>
      <c r="F524" s="44"/>
      <c r="G524" s="35"/>
      <c r="H524" s="35"/>
      <c r="I524" s="5">
        <f t="shared" si="8"/>
        <v>53</v>
      </c>
      <c r="J524" s="1" t="str">
        <f>VLOOKUP(A524,RECON!C:D,2,FALSE)</f>
        <v>Berala</v>
      </c>
      <c r="K524" s="1" t="str">
        <f>IFERROR(VLOOKUP(A524, Notes!D:E, 2, FALSE), "-")</f>
        <v>-</v>
      </c>
    </row>
    <row r="525" spans="1:11" ht="12" customHeight="1" x14ac:dyDescent="0.2">
      <c r="A525" s="43" t="s">
        <v>3887</v>
      </c>
      <c r="B525" s="43" t="s">
        <v>8260</v>
      </c>
      <c r="C525" s="44">
        <v>40</v>
      </c>
      <c r="D525" s="44"/>
      <c r="E525" s="44"/>
      <c r="F525" s="44"/>
      <c r="G525" s="35"/>
      <c r="H525" s="35"/>
      <c r="I525" s="5">
        <f t="shared" si="8"/>
        <v>40</v>
      </c>
      <c r="J525" s="1" t="str">
        <f>VLOOKUP(A525,RECON!C:D,2,FALSE)</f>
        <v>Vanteru</v>
      </c>
      <c r="K525" s="1" t="str">
        <f>IFERROR(VLOOKUP(A525, Notes!D:E, 2, FALSE), "-")</f>
        <v>-</v>
      </c>
    </row>
    <row r="526" spans="1:11" ht="12" customHeight="1" x14ac:dyDescent="0.2">
      <c r="A526" s="43" t="s">
        <v>11630</v>
      </c>
      <c r="B526" s="43" t="s">
        <v>12812</v>
      </c>
      <c r="C526" s="44">
        <v>32</v>
      </c>
      <c r="D526" s="44"/>
      <c r="E526" s="44"/>
      <c r="F526" s="44"/>
      <c r="G526" s="35"/>
      <c r="H526" s="35"/>
      <c r="I526" s="5">
        <f t="shared" si="8"/>
        <v>32</v>
      </c>
      <c r="J526" s="1" t="str">
        <f>VLOOKUP(A526,RECON!C:D,2,FALSE)</f>
        <v>Giraldo</v>
      </c>
      <c r="K526" s="1" t="str">
        <f>IFERROR(VLOOKUP(A526, Notes!D:E, 2, FALSE), "-")</f>
        <v>-</v>
      </c>
    </row>
    <row r="527" spans="1:11" ht="12" customHeight="1" x14ac:dyDescent="0.2">
      <c r="A527" s="43" t="s">
        <v>7675</v>
      </c>
      <c r="B527" s="43" t="s">
        <v>8632</v>
      </c>
      <c r="C527" s="44">
        <v>50</v>
      </c>
      <c r="D527" s="44"/>
      <c r="E527" s="44"/>
      <c r="F527" s="44"/>
      <c r="G527" s="35"/>
      <c r="H527" s="35"/>
      <c r="I527" s="5">
        <f t="shared" si="8"/>
        <v>50</v>
      </c>
      <c r="J527" s="1" t="str">
        <f>VLOOKUP(A527,RECON!C:D,2,FALSE)</f>
        <v>Kanawade</v>
      </c>
      <c r="K527" s="1" t="str">
        <f>IFERROR(VLOOKUP(A527, Notes!D:E, 2, FALSE), "-")</f>
        <v>-</v>
      </c>
    </row>
    <row r="528" spans="1:11" ht="12" customHeight="1" x14ac:dyDescent="0.2">
      <c r="A528" s="43" t="s">
        <v>874</v>
      </c>
      <c r="B528" s="43" t="s">
        <v>11500</v>
      </c>
      <c r="C528" s="44">
        <v>40</v>
      </c>
      <c r="D528" s="44"/>
      <c r="E528" s="44"/>
      <c r="F528" s="44"/>
      <c r="G528" s="35"/>
      <c r="H528" s="35"/>
      <c r="I528" s="5">
        <f t="shared" si="8"/>
        <v>40</v>
      </c>
      <c r="J528" s="1" t="str">
        <f>VLOOKUP(A528,RECON!C:D,2,FALSE)</f>
        <v>Monteiro</v>
      </c>
      <c r="K528" s="1" t="str">
        <f>IFERROR(VLOOKUP(A528, Notes!D:E, 2, FALSE), "-")</f>
        <v>-</v>
      </c>
    </row>
    <row r="529" spans="1:11" ht="12" customHeight="1" x14ac:dyDescent="0.2">
      <c r="A529" s="43" t="s">
        <v>9115</v>
      </c>
      <c r="B529" s="43" t="s">
        <v>9663</v>
      </c>
      <c r="C529" s="44">
        <v>45</v>
      </c>
      <c r="D529" s="44"/>
      <c r="E529" s="44"/>
      <c r="F529" s="44"/>
      <c r="G529" s="35"/>
      <c r="H529" s="35"/>
      <c r="I529" s="5">
        <f t="shared" si="8"/>
        <v>45</v>
      </c>
      <c r="J529" s="1" t="str">
        <f>VLOOKUP(A529,RECON!C:D,2,FALSE)</f>
        <v>Abburi</v>
      </c>
      <c r="K529" s="1" t="str">
        <f>IFERROR(VLOOKUP(A529, Notes!D:E, 2, FALSE), "-")</f>
        <v>-</v>
      </c>
    </row>
    <row r="530" spans="1:11" ht="12" customHeight="1" x14ac:dyDescent="0.2">
      <c r="A530" s="43" t="s">
        <v>11215</v>
      </c>
      <c r="B530" s="43" t="s">
        <v>11216</v>
      </c>
      <c r="C530" s="44">
        <v>45</v>
      </c>
      <c r="D530" s="44"/>
      <c r="E530" s="44"/>
      <c r="F530" s="44"/>
      <c r="G530" s="35"/>
      <c r="H530" s="35"/>
      <c r="I530" s="5">
        <f t="shared" si="8"/>
        <v>45</v>
      </c>
      <c r="J530" s="1" t="str">
        <f>VLOOKUP(A530,RECON!C:D,2,FALSE)</f>
        <v>Gotico</v>
      </c>
      <c r="K530" s="1" t="str">
        <f>IFERROR(VLOOKUP(A530, Notes!D:E, 2, FALSE), "-")</f>
        <v>-</v>
      </c>
    </row>
    <row r="531" spans="1:11" ht="12" customHeight="1" x14ac:dyDescent="0.2">
      <c r="A531" s="43" t="s">
        <v>6224</v>
      </c>
      <c r="B531" s="43" t="s">
        <v>9855</v>
      </c>
      <c r="C531" s="44">
        <v>16</v>
      </c>
      <c r="D531" s="44"/>
      <c r="E531" s="44"/>
      <c r="F531" s="44"/>
      <c r="G531" s="35"/>
      <c r="H531" s="35"/>
      <c r="I531" s="5">
        <f t="shared" si="8"/>
        <v>16</v>
      </c>
      <c r="J531" s="1" t="str">
        <f>VLOOKUP(A531,RECON!C:D,2,FALSE)</f>
        <v>Paula</v>
      </c>
      <c r="K531" s="1" t="str">
        <f>IFERROR(VLOOKUP(A531, Notes!D:E, 2, FALSE), "-")</f>
        <v>-</v>
      </c>
    </row>
    <row r="532" spans="1:11" ht="12" customHeight="1" x14ac:dyDescent="0.2">
      <c r="A532" s="43" t="s">
        <v>8448</v>
      </c>
      <c r="B532" s="43" t="s">
        <v>12601</v>
      </c>
      <c r="C532" s="44">
        <v>40</v>
      </c>
      <c r="D532" s="44"/>
      <c r="E532" s="44"/>
      <c r="F532" s="44"/>
      <c r="G532" s="35"/>
      <c r="H532" s="35"/>
      <c r="I532" s="5">
        <f t="shared" si="8"/>
        <v>40</v>
      </c>
      <c r="J532" s="1" t="str">
        <f>VLOOKUP(A532,RECON!C:D,2,FALSE)</f>
        <v>Parambil</v>
      </c>
      <c r="K532" s="1" t="str">
        <f>IFERROR(VLOOKUP(A532, Notes!D:E, 2, FALSE), "-")</f>
        <v>-</v>
      </c>
    </row>
    <row r="533" spans="1:11" ht="12" customHeight="1" x14ac:dyDescent="0.2">
      <c r="A533" s="43" t="s">
        <v>6905</v>
      </c>
      <c r="B533" s="43" t="s">
        <v>6950</v>
      </c>
      <c r="C533" s="44">
        <v>36</v>
      </c>
      <c r="D533" s="44"/>
      <c r="E533" s="44"/>
      <c r="F533" s="44"/>
      <c r="G533" s="35"/>
      <c r="H533" s="35"/>
      <c r="I533" s="5">
        <f t="shared" si="8"/>
        <v>36</v>
      </c>
      <c r="J533" s="1" t="str">
        <f>VLOOKUP(A533,RECON!C:D,2,FALSE)</f>
        <v>Atico</v>
      </c>
      <c r="K533" s="1" t="str">
        <f>IFERROR(VLOOKUP(A533, Notes!D:E, 2, FALSE), "-")</f>
        <v>-</v>
      </c>
    </row>
    <row r="534" spans="1:11" ht="12" customHeight="1" x14ac:dyDescent="0.25">
      <c r="A534" s="43" t="s">
        <v>1081</v>
      </c>
      <c r="B534" s="43" t="s">
        <v>11501</v>
      </c>
      <c r="C534" s="44">
        <v>49</v>
      </c>
      <c r="D534"/>
      <c r="E534" s="44"/>
      <c r="F534" s="44"/>
      <c r="G534" s="35"/>
      <c r="H534" s="35"/>
      <c r="I534" s="5">
        <f t="shared" si="8"/>
        <v>49</v>
      </c>
      <c r="J534" s="1" t="str">
        <f>VLOOKUP(A534,RECON!C:D,2,FALSE)</f>
        <v>Magbuhos</v>
      </c>
      <c r="K534" s="1" t="str">
        <f>IFERROR(VLOOKUP(A534, Notes!D:E, 2, FALSE), "-")</f>
        <v>-</v>
      </c>
    </row>
    <row r="535" spans="1:11" ht="12" customHeight="1" x14ac:dyDescent="0.2">
      <c r="A535" s="43" t="s">
        <v>6488</v>
      </c>
      <c r="B535" s="43" t="s">
        <v>6525</v>
      </c>
      <c r="C535" s="44">
        <v>45</v>
      </c>
      <c r="D535" s="44"/>
      <c r="E535" s="44"/>
      <c r="F535" s="44"/>
      <c r="G535" s="35"/>
      <c r="H535" s="35"/>
      <c r="I535" s="5">
        <f t="shared" si="8"/>
        <v>45</v>
      </c>
      <c r="J535" s="1" t="str">
        <f>VLOOKUP(A535,RECON!C:D,2,FALSE)</f>
        <v>Sravani</v>
      </c>
      <c r="K535" s="1" t="str">
        <f>IFERROR(VLOOKUP(A535, Notes!D:E, 2, FALSE), "-")</f>
        <v>-</v>
      </c>
    </row>
    <row r="536" spans="1:11" ht="12" customHeight="1" x14ac:dyDescent="0.2">
      <c r="A536" s="43" t="s">
        <v>7683</v>
      </c>
      <c r="B536" s="43" t="s">
        <v>7700</v>
      </c>
      <c r="C536" s="44">
        <v>52</v>
      </c>
      <c r="D536" s="44"/>
      <c r="E536" s="44"/>
      <c r="F536" s="44"/>
      <c r="G536" s="35"/>
      <c r="H536" s="35"/>
      <c r="I536" s="5">
        <f t="shared" si="8"/>
        <v>52</v>
      </c>
      <c r="J536" s="1" t="str">
        <f>VLOOKUP(A536,RECON!C:D,2,FALSE)</f>
        <v>Lucero</v>
      </c>
      <c r="K536" s="1" t="str">
        <f>IFERROR(VLOOKUP(A536, Notes!D:E, 2, FALSE), "-")</f>
        <v>-</v>
      </c>
    </row>
    <row r="537" spans="1:11" ht="12" customHeight="1" x14ac:dyDescent="0.2">
      <c r="A537" s="43" t="s">
        <v>1071</v>
      </c>
      <c r="B537" s="43" t="s">
        <v>11502</v>
      </c>
      <c r="C537" s="44">
        <v>46</v>
      </c>
      <c r="D537" s="44"/>
      <c r="E537" s="44"/>
      <c r="F537" s="44"/>
      <c r="G537" s="35"/>
      <c r="H537" s="35"/>
      <c r="I537" s="5">
        <f t="shared" si="8"/>
        <v>46</v>
      </c>
      <c r="J537" s="1" t="str">
        <f>VLOOKUP(A537,RECON!C:D,2,FALSE)</f>
        <v>Dela Cruz</v>
      </c>
      <c r="K537" s="1" t="str">
        <f>IFERROR(VLOOKUP(A537, Notes!D:E, 2, FALSE), "-")</f>
        <v>-</v>
      </c>
    </row>
    <row r="538" spans="1:11" ht="12" customHeight="1" x14ac:dyDescent="0.2">
      <c r="A538" s="43" t="s">
        <v>4002</v>
      </c>
      <c r="B538" s="43" t="s">
        <v>10056</v>
      </c>
      <c r="C538" s="44">
        <v>40</v>
      </c>
      <c r="D538" s="44"/>
      <c r="E538" s="44"/>
      <c r="F538" s="44"/>
      <c r="G538" s="35"/>
      <c r="H538" s="35"/>
      <c r="I538" s="5">
        <f t="shared" si="8"/>
        <v>40</v>
      </c>
      <c r="J538" s="1" t="str">
        <f>VLOOKUP(A538,RECON!C:D,2,FALSE)</f>
        <v>Gomez</v>
      </c>
      <c r="K538" s="1" t="str">
        <f>IFERROR(VLOOKUP(A538, Notes!D:E, 2, FALSE), "-")</f>
        <v>-</v>
      </c>
    </row>
    <row r="539" spans="1:11" ht="12" customHeight="1" x14ac:dyDescent="0.2">
      <c r="A539" s="43" t="s">
        <v>3598</v>
      </c>
      <c r="B539" s="43" t="s">
        <v>3611</v>
      </c>
      <c r="C539" s="44">
        <v>40</v>
      </c>
      <c r="D539" s="44"/>
      <c r="E539" s="44"/>
      <c r="F539" s="44"/>
      <c r="G539" s="35"/>
      <c r="H539" s="35"/>
      <c r="I539" s="5">
        <f t="shared" si="8"/>
        <v>40</v>
      </c>
      <c r="J539" s="1" t="str">
        <f>VLOOKUP(A539,RECON!C:D,2,FALSE)</f>
        <v>Prabhu</v>
      </c>
      <c r="K539" s="1" t="str">
        <f>IFERROR(VLOOKUP(A539, Notes!D:E, 2, FALSE), "-")</f>
        <v>-</v>
      </c>
    </row>
    <row r="540" spans="1:11" ht="12" customHeight="1" x14ac:dyDescent="0.25">
      <c r="A540" s="43" t="s">
        <v>12958</v>
      </c>
      <c r="B540" s="43" t="s">
        <v>13005</v>
      </c>
      <c r="C540" s="44">
        <v>45</v>
      </c>
      <c r="D540" s="44"/>
      <c r="E540"/>
      <c r="F540" s="44"/>
      <c r="G540" s="35"/>
      <c r="H540" s="35"/>
      <c r="I540" s="5">
        <f t="shared" si="8"/>
        <v>45</v>
      </c>
      <c r="J540" s="1" t="str">
        <f>VLOOKUP(A540,RECON!C:D,2,FALSE)</f>
        <v>Kannikeswaran</v>
      </c>
      <c r="K540" s="1" t="str">
        <f>IFERROR(VLOOKUP(A540, Notes!D:E, 2, FALSE), "-")</f>
        <v>-</v>
      </c>
    </row>
    <row r="541" spans="1:11" ht="12" customHeight="1" x14ac:dyDescent="0.2">
      <c r="A541" s="43" t="s">
        <v>930</v>
      </c>
      <c r="B541" s="43" t="s">
        <v>11503</v>
      </c>
      <c r="C541" s="44">
        <v>40</v>
      </c>
      <c r="D541" s="44"/>
      <c r="E541" s="44"/>
      <c r="F541" s="44"/>
      <c r="G541" s="35"/>
      <c r="H541" s="35"/>
      <c r="I541" s="5">
        <f t="shared" si="8"/>
        <v>40</v>
      </c>
      <c r="J541" s="1" t="str">
        <f>VLOOKUP(A541,RECON!C:D,2,FALSE)</f>
        <v>Singh</v>
      </c>
      <c r="K541" s="1" t="str">
        <f>IFERROR(VLOOKUP(A541, Notes!D:E, 2, FALSE), "-")</f>
        <v>-</v>
      </c>
    </row>
    <row r="542" spans="1:11" ht="12" customHeight="1" x14ac:dyDescent="0.25">
      <c r="A542" s="43" t="s">
        <v>10810</v>
      </c>
      <c r="B542" s="43" t="s">
        <v>10923</v>
      </c>
      <c r="C542" s="44">
        <v>40</v>
      </c>
      <c r="D542" s="44"/>
      <c r="E542"/>
      <c r="F542" s="44"/>
      <c r="G542" s="35"/>
      <c r="H542" s="35"/>
      <c r="I542" s="5">
        <f t="shared" si="8"/>
        <v>40</v>
      </c>
      <c r="J542" s="1" t="str">
        <f>VLOOKUP(A542,RECON!C:D,2,FALSE)</f>
        <v>Vieira</v>
      </c>
      <c r="K542" s="1" t="str">
        <f>IFERROR(VLOOKUP(A542, Notes!D:E, 2, FALSE), "-")</f>
        <v>-</v>
      </c>
    </row>
    <row r="543" spans="1:11" ht="12" customHeight="1" x14ac:dyDescent="0.2">
      <c r="A543" s="43" t="s">
        <v>883</v>
      </c>
      <c r="B543" s="43" t="s">
        <v>11766</v>
      </c>
      <c r="C543" s="44">
        <v>45</v>
      </c>
      <c r="D543" s="44"/>
      <c r="E543" s="44"/>
      <c r="F543" s="44"/>
      <c r="G543" s="35"/>
      <c r="H543" s="35"/>
      <c r="I543" s="5">
        <f t="shared" si="8"/>
        <v>45</v>
      </c>
      <c r="J543" s="1" t="str">
        <f>VLOOKUP(A543,RECON!C:D,2,FALSE)</f>
        <v>Jayakumar</v>
      </c>
      <c r="K543" s="1" t="str">
        <f>IFERROR(VLOOKUP(A543, Notes!D:E, 2, FALSE), "-")</f>
        <v>-</v>
      </c>
    </row>
    <row r="544" spans="1:11" ht="12" customHeight="1" x14ac:dyDescent="0.2">
      <c r="A544" s="43" t="s">
        <v>1003</v>
      </c>
      <c r="B544" s="43" t="s">
        <v>12112</v>
      </c>
      <c r="C544" s="44">
        <v>50</v>
      </c>
      <c r="D544" s="44"/>
      <c r="E544" s="44"/>
      <c r="F544" s="44"/>
      <c r="G544" s="35"/>
      <c r="H544" s="35"/>
      <c r="I544" s="5">
        <f t="shared" si="8"/>
        <v>50</v>
      </c>
      <c r="J544" s="1" t="str">
        <f>VLOOKUP(A544,RECON!C:D,2,FALSE)</f>
        <v>Laranjeira</v>
      </c>
      <c r="K544" s="1" t="str">
        <f>IFERROR(VLOOKUP(A544, Notes!D:E, 2, FALSE), "-")</f>
        <v>-</v>
      </c>
    </row>
    <row r="545" spans="1:11" ht="12" customHeight="1" x14ac:dyDescent="0.2">
      <c r="A545" s="43" t="s">
        <v>9787</v>
      </c>
      <c r="B545" s="43" t="s">
        <v>9856</v>
      </c>
      <c r="C545" s="44">
        <v>40</v>
      </c>
      <c r="D545" s="44"/>
      <c r="E545" s="44"/>
      <c r="F545" s="44"/>
      <c r="G545" s="35"/>
      <c r="H545" s="35"/>
      <c r="I545" s="5">
        <f t="shared" si="8"/>
        <v>40</v>
      </c>
      <c r="J545" s="1" t="str">
        <f>VLOOKUP(A545,RECON!C:D,2,FALSE)</f>
        <v>Day-yo</v>
      </c>
      <c r="K545" s="1" t="str">
        <f>IFERROR(VLOOKUP(A545, Notes!D:E, 2, FALSE), "-")</f>
        <v>-</v>
      </c>
    </row>
    <row r="546" spans="1:11" ht="12" customHeight="1" x14ac:dyDescent="0.2">
      <c r="A546" s="43" t="s">
        <v>4644</v>
      </c>
      <c r="B546" s="43" t="s">
        <v>11058</v>
      </c>
      <c r="C546" s="44">
        <v>36</v>
      </c>
      <c r="D546" s="44"/>
      <c r="E546" s="44"/>
      <c r="F546" s="44"/>
      <c r="G546" s="35"/>
      <c r="H546" s="35"/>
      <c r="I546" s="5">
        <f t="shared" si="8"/>
        <v>36</v>
      </c>
      <c r="J546" s="1" t="str">
        <f>VLOOKUP(A546,RECON!C:D,2,FALSE)</f>
        <v>Bombhore</v>
      </c>
      <c r="K546" s="1" t="str">
        <f>IFERROR(VLOOKUP(A546, Notes!D:E, 2, FALSE), "-")</f>
        <v>-</v>
      </c>
    </row>
    <row r="547" spans="1:11" ht="12" customHeight="1" x14ac:dyDescent="0.25">
      <c r="A547" s="43" t="s">
        <v>11180</v>
      </c>
      <c r="B547" s="43" t="s">
        <v>11188</v>
      </c>
      <c r="C547">
        <v>40</v>
      </c>
      <c r="D547" s="44"/>
      <c r="E547" s="44"/>
      <c r="F547" s="44"/>
      <c r="G547" s="35"/>
      <c r="H547" s="35"/>
      <c r="I547" s="5">
        <f t="shared" si="8"/>
        <v>40</v>
      </c>
      <c r="J547" s="1" t="str">
        <f>VLOOKUP(A547,RECON!C:D,2,FALSE)</f>
        <v>Deshpande</v>
      </c>
      <c r="K547" s="1" t="str">
        <f>IFERROR(VLOOKUP(A547, Notes!D:E, 2, FALSE), "-")</f>
        <v>-</v>
      </c>
    </row>
    <row r="548" spans="1:11" ht="12" customHeight="1" x14ac:dyDescent="0.2">
      <c r="A548" s="43" t="s">
        <v>3962</v>
      </c>
      <c r="B548" s="43" t="s">
        <v>11385</v>
      </c>
      <c r="C548" s="44">
        <v>41</v>
      </c>
      <c r="D548" s="44"/>
      <c r="E548" s="44"/>
      <c r="F548" s="44"/>
      <c r="G548" s="35"/>
      <c r="H548" s="35"/>
      <c r="I548" s="5">
        <f t="shared" si="8"/>
        <v>41</v>
      </c>
      <c r="J548" s="1" t="str">
        <f>VLOOKUP(A548,RECON!C:D,2,FALSE)</f>
        <v>Santos</v>
      </c>
      <c r="K548" s="1" t="str">
        <f>IFERROR(VLOOKUP(A548, Notes!D:E, 2, FALSE), "-")</f>
        <v>-</v>
      </c>
    </row>
    <row r="549" spans="1:11" ht="12" customHeight="1" x14ac:dyDescent="0.2">
      <c r="A549" s="43" t="s">
        <v>898</v>
      </c>
      <c r="B549" s="43" t="s">
        <v>11767</v>
      </c>
      <c r="C549" s="44">
        <v>60</v>
      </c>
      <c r="D549" s="44"/>
      <c r="E549" s="44"/>
      <c r="F549" s="44"/>
      <c r="G549" s="35"/>
      <c r="H549" s="35"/>
      <c r="I549" s="5">
        <f t="shared" si="8"/>
        <v>60</v>
      </c>
      <c r="J549" s="1" t="str">
        <f>VLOOKUP(A549,RECON!C:D,2,FALSE)</f>
        <v>Pai</v>
      </c>
      <c r="K549" s="1" t="str">
        <f>IFERROR(VLOOKUP(A549, Notes!D:E, 2, FALSE), "-")</f>
        <v>-</v>
      </c>
    </row>
    <row r="550" spans="1:11" ht="12" customHeight="1" x14ac:dyDescent="0.2">
      <c r="A550" s="43" t="s">
        <v>2206</v>
      </c>
      <c r="B550" s="43" t="s">
        <v>11768</v>
      </c>
      <c r="C550" s="44">
        <v>45</v>
      </c>
      <c r="D550" s="44"/>
      <c r="E550" s="44"/>
      <c r="F550" s="44"/>
      <c r="G550" s="35"/>
      <c r="H550" s="35"/>
      <c r="I550" s="5">
        <f t="shared" si="8"/>
        <v>45</v>
      </c>
      <c r="J550" s="1" t="str">
        <f>VLOOKUP(A550,RECON!C:D,2,FALSE)</f>
        <v>Rez</v>
      </c>
      <c r="K550" s="1" t="str">
        <f>IFERROR(VLOOKUP(A550, Notes!D:E, 2, FALSE), "-")</f>
        <v>-</v>
      </c>
    </row>
    <row r="551" spans="1:11" ht="12" customHeight="1" x14ac:dyDescent="0.2">
      <c r="A551" s="43" t="s">
        <v>8938</v>
      </c>
      <c r="B551" s="43" t="s">
        <v>12747</v>
      </c>
      <c r="C551" s="44">
        <v>60</v>
      </c>
      <c r="D551" s="44"/>
      <c r="E551" s="44"/>
      <c r="F551" s="44"/>
      <c r="G551" s="35"/>
      <c r="H551" s="35"/>
      <c r="I551" s="5">
        <f t="shared" si="8"/>
        <v>60</v>
      </c>
      <c r="J551" s="1" t="str">
        <f>VLOOKUP(A551,RECON!C:D,2,FALSE)</f>
        <v>Nayak</v>
      </c>
      <c r="K551" s="1" t="str">
        <f>IFERROR(VLOOKUP(A551, Notes!D:E, 2, FALSE), "-")</f>
        <v>-</v>
      </c>
    </row>
    <row r="552" spans="1:11" ht="12" customHeight="1" x14ac:dyDescent="0.2">
      <c r="A552" s="43" t="s">
        <v>6230</v>
      </c>
      <c r="B552" s="43" t="s">
        <v>10325</v>
      </c>
      <c r="C552" s="44">
        <v>40</v>
      </c>
      <c r="D552" s="44"/>
      <c r="E552" s="44"/>
      <c r="F552" s="44"/>
      <c r="G552" s="35"/>
      <c r="H552" s="35"/>
      <c r="I552" s="5">
        <f t="shared" si="8"/>
        <v>40</v>
      </c>
      <c r="J552" s="1" t="str">
        <f>VLOOKUP(A552,RECON!C:D,2,FALSE)</f>
        <v>Reodique</v>
      </c>
      <c r="K552" s="1" t="str">
        <f>IFERROR(VLOOKUP(A552, Notes!D:E, 2, FALSE), "-")</f>
        <v>-</v>
      </c>
    </row>
    <row r="553" spans="1:11" ht="12" customHeight="1" x14ac:dyDescent="0.2">
      <c r="A553" s="43" t="s">
        <v>9716</v>
      </c>
      <c r="B553" s="43" t="s">
        <v>9780</v>
      </c>
      <c r="C553" s="44">
        <v>53</v>
      </c>
      <c r="D553" s="44"/>
      <c r="E553" s="44"/>
      <c r="F553" s="44"/>
      <c r="G553" s="35"/>
      <c r="H553" s="35"/>
      <c r="I553" s="5">
        <f t="shared" si="8"/>
        <v>53</v>
      </c>
      <c r="J553" s="1" t="str">
        <f>VLOOKUP(A553,RECON!C:D,2,FALSE)</f>
        <v>Bs</v>
      </c>
      <c r="K553" s="1" t="str">
        <f>IFERROR(VLOOKUP(A553, Notes!D:E, 2, FALSE), "-")</f>
        <v>-</v>
      </c>
    </row>
    <row r="554" spans="1:11" ht="12" customHeight="1" x14ac:dyDescent="0.2">
      <c r="A554" s="43" t="s">
        <v>8482</v>
      </c>
      <c r="B554" s="43" t="s">
        <v>8557</v>
      </c>
      <c r="C554" s="44">
        <v>40</v>
      </c>
      <c r="D554" s="44"/>
      <c r="E554" s="44"/>
      <c r="F554" s="44"/>
      <c r="G554" s="35"/>
      <c r="H554" s="35"/>
      <c r="I554" s="5">
        <f t="shared" si="8"/>
        <v>40</v>
      </c>
      <c r="J554" s="1" t="str">
        <f>VLOOKUP(A554,RECON!C:D,2,FALSE)</f>
        <v>Khan</v>
      </c>
      <c r="K554" s="1" t="str">
        <f>IFERROR(VLOOKUP(A554, Notes!D:E, 2, FALSE), "-")</f>
        <v>-</v>
      </c>
    </row>
    <row r="555" spans="1:11" ht="12" customHeight="1" x14ac:dyDescent="0.2">
      <c r="A555" s="43" t="s">
        <v>7741</v>
      </c>
      <c r="B555" s="43" t="s">
        <v>7776</v>
      </c>
      <c r="C555" s="44">
        <v>45</v>
      </c>
      <c r="D555" s="44"/>
      <c r="E555" s="44"/>
      <c r="F555" s="44"/>
      <c r="G555" s="35"/>
      <c r="H555" s="35"/>
      <c r="I555" s="5">
        <f t="shared" si="8"/>
        <v>45</v>
      </c>
      <c r="J555" s="1" t="str">
        <f>VLOOKUP(A555,RECON!C:D,2,FALSE)</f>
        <v>Mani</v>
      </c>
      <c r="K555" s="1" t="str">
        <f>IFERROR(VLOOKUP(A555, Notes!D:E, 2, FALSE), "-")</f>
        <v>-</v>
      </c>
    </row>
    <row r="556" spans="1:11" ht="12" customHeight="1" x14ac:dyDescent="0.2">
      <c r="A556" s="43" t="s">
        <v>5014</v>
      </c>
      <c r="B556" s="43" t="s">
        <v>5429</v>
      </c>
      <c r="C556" s="44">
        <v>40</v>
      </c>
      <c r="D556" s="44"/>
      <c r="E556" s="44"/>
      <c r="F556" s="44"/>
      <c r="G556" s="35"/>
      <c r="H556" s="35"/>
      <c r="I556" s="5">
        <f t="shared" si="8"/>
        <v>40</v>
      </c>
      <c r="J556" s="1" t="str">
        <f>VLOOKUP(A556,RECON!C:D,2,FALSE)</f>
        <v>Creo</v>
      </c>
      <c r="K556" s="1" t="str">
        <f>IFERROR(VLOOKUP(A556, Notes!D:E, 2, FALSE), "-")</f>
        <v>-</v>
      </c>
    </row>
    <row r="557" spans="1:11" ht="12" customHeight="1" x14ac:dyDescent="0.2">
      <c r="A557" s="43" t="s">
        <v>2962</v>
      </c>
      <c r="B557" s="43" t="s">
        <v>3434</v>
      </c>
      <c r="C557" s="44">
        <v>45</v>
      </c>
      <c r="D557" s="44"/>
      <c r="E557" s="44"/>
      <c r="F557" s="44"/>
      <c r="G557" s="35"/>
      <c r="H557" s="35"/>
      <c r="I557" s="5">
        <f t="shared" si="8"/>
        <v>45</v>
      </c>
      <c r="J557" s="1" t="str">
        <f>VLOOKUP(A557,RECON!C:D,2,FALSE)</f>
        <v>DSouza</v>
      </c>
      <c r="K557" s="1" t="str">
        <f>IFERROR(VLOOKUP(A557, Notes!D:E, 2, FALSE), "-")</f>
        <v>-</v>
      </c>
    </row>
    <row r="558" spans="1:11" ht="12" customHeight="1" x14ac:dyDescent="0.2">
      <c r="A558" s="43" t="s">
        <v>1365</v>
      </c>
      <c r="B558" s="43" t="s">
        <v>1390</v>
      </c>
      <c r="C558" s="44">
        <v>40</v>
      </c>
      <c r="D558" s="44"/>
      <c r="E558" s="44"/>
      <c r="F558" s="44"/>
      <c r="G558" s="35"/>
      <c r="H558" s="35"/>
      <c r="I558" s="5">
        <f t="shared" si="8"/>
        <v>40</v>
      </c>
      <c r="J558" s="1" t="str">
        <f>VLOOKUP(A558,RECON!C:D,2,FALSE)</f>
        <v>Sahu</v>
      </c>
      <c r="K558" s="1" t="str">
        <f>IFERROR(VLOOKUP(A558, Notes!D:E, 2, FALSE), "-")</f>
        <v>-</v>
      </c>
    </row>
    <row r="559" spans="1:11" ht="12" customHeight="1" x14ac:dyDescent="0.2">
      <c r="A559" s="43" t="s">
        <v>884</v>
      </c>
      <c r="B559" s="43" t="s">
        <v>11504</v>
      </c>
      <c r="C559" s="44">
        <v>32</v>
      </c>
      <c r="D559" s="44"/>
      <c r="E559" s="44"/>
      <c r="F559" s="44"/>
      <c r="G559" s="35"/>
      <c r="H559" s="35"/>
      <c r="I559" s="5">
        <f t="shared" si="8"/>
        <v>32</v>
      </c>
      <c r="J559" s="1" t="str">
        <f>VLOOKUP(A559,RECON!C:D,2,FALSE)</f>
        <v>Sairajan</v>
      </c>
      <c r="K559" s="1" t="str">
        <f>IFERROR(VLOOKUP(A559, Notes!D:E, 2, FALSE), "-")</f>
        <v>-</v>
      </c>
    </row>
    <row r="560" spans="1:11" ht="12" customHeight="1" x14ac:dyDescent="0.2">
      <c r="A560" s="43" t="s">
        <v>1111</v>
      </c>
      <c r="B560" s="43" t="s">
        <v>11505</v>
      </c>
      <c r="C560" s="44">
        <v>50</v>
      </c>
      <c r="D560" s="44"/>
      <c r="E560" s="44"/>
      <c r="F560" s="44"/>
      <c r="G560" s="35"/>
      <c r="H560" s="35"/>
      <c r="I560" s="5">
        <f t="shared" si="8"/>
        <v>50</v>
      </c>
      <c r="J560" s="1" t="str">
        <f>VLOOKUP(A560,RECON!C:D,2,FALSE)</f>
        <v>Correa</v>
      </c>
      <c r="K560" s="1" t="str">
        <f>IFERROR(VLOOKUP(A560, Notes!D:E, 2, FALSE), "-")</f>
        <v>-</v>
      </c>
    </row>
    <row r="561" spans="1:11" ht="12" customHeight="1" x14ac:dyDescent="0.2">
      <c r="A561" s="43" t="s">
        <v>5020</v>
      </c>
      <c r="B561" s="43" t="s">
        <v>5430</v>
      </c>
      <c r="C561" s="44">
        <v>40</v>
      </c>
      <c r="D561" s="44"/>
      <c r="E561" s="44"/>
      <c r="F561" s="44"/>
      <c r="G561" s="35"/>
      <c r="H561" s="35"/>
      <c r="I561" s="5">
        <f t="shared" si="8"/>
        <v>40</v>
      </c>
      <c r="J561" s="1" t="str">
        <f>VLOOKUP(A561,RECON!C:D,2,FALSE)</f>
        <v>Cruz</v>
      </c>
      <c r="K561" s="1" t="str">
        <f>IFERROR(VLOOKUP(A561, Notes!D:E, 2, FALSE), "-")</f>
        <v>-</v>
      </c>
    </row>
    <row r="562" spans="1:11" ht="12" customHeight="1" x14ac:dyDescent="0.2">
      <c r="A562" s="43" t="s">
        <v>2941</v>
      </c>
      <c r="B562" s="43" t="s">
        <v>2942</v>
      </c>
      <c r="C562" s="44">
        <v>40</v>
      </c>
      <c r="D562" s="44"/>
      <c r="E562" s="44"/>
      <c r="F562" s="44"/>
      <c r="G562" s="35"/>
      <c r="H562" s="35"/>
      <c r="I562" s="5">
        <f t="shared" si="8"/>
        <v>40</v>
      </c>
      <c r="J562" s="1" t="str">
        <f>VLOOKUP(A562,RECON!C:D,2,FALSE)</f>
        <v>De Guzman</v>
      </c>
      <c r="K562" s="1" t="str">
        <f>IFERROR(VLOOKUP(A562, Notes!D:E, 2, FALSE), "-")</f>
        <v>-</v>
      </c>
    </row>
    <row r="563" spans="1:11" ht="12" customHeight="1" x14ac:dyDescent="0.2">
      <c r="A563" s="43" t="s">
        <v>8953</v>
      </c>
      <c r="B563" s="43" t="s">
        <v>9000</v>
      </c>
      <c r="C563" s="44">
        <v>44</v>
      </c>
      <c r="D563" s="44"/>
      <c r="E563" s="44"/>
      <c r="F563" s="44"/>
      <c r="G563" s="35"/>
      <c r="H563" s="35"/>
      <c r="I563" s="5">
        <f t="shared" si="8"/>
        <v>44</v>
      </c>
      <c r="J563" s="1" t="str">
        <f>VLOOKUP(A563,RECON!C:D,2,FALSE)</f>
        <v>Sreenivasa</v>
      </c>
      <c r="K563" s="1" t="str">
        <f>IFERROR(VLOOKUP(A563, Notes!D:E, 2, FALSE), "-")</f>
        <v>-</v>
      </c>
    </row>
    <row r="564" spans="1:11" ht="12" customHeight="1" x14ac:dyDescent="0.2">
      <c r="A564" s="43" t="s">
        <v>1379</v>
      </c>
      <c r="B564" s="43" t="s">
        <v>1391</v>
      </c>
      <c r="C564" s="44">
        <v>32</v>
      </c>
      <c r="D564" s="44"/>
      <c r="E564" s="44"/>
      <c r="F564" s="44"/>
      <c r="G564" s="35"/>
      <c r="H564" s="35"/>
      <c r="I564" s="5">
        <f t="shared" si="8"/>
        <v>32</v>
      </c>
      <c r="J564" s="1" t="str">
        <f>VLOOKUP(A564,RECON!C:D,2,FALSE)</f>
        <v>Tanjoco</v>
      </c>
      <c r="K564" s="1" t="str">
        <f>IFERROR(VLOOKUP(A564, Notes!D:E, 2, FALSE), "-")</f>
        <v>-</v>
      </c>
    </row>
    <row r="565" spans="1:11" ht="12" customHeight="1" x14ac:dyDescent="0.2">
      <c r="A565" s="43" t="s">
        <v>2975</v>
      </c>
      <c r="B565" s="43" t="s">
        <v>9857</v>
      </c>
      <c r="C565" s="44">
        <v>51</v>
      </c>
      <c r="D565" s="44"/>
      <c r="E565" s="44"/>
      <c r="F565" s="44"/>
      <c r="G565" s="35"/>
      <c r="H565" s="35"/>
      <c r="I565" s="5">
        <f t="shared" si="8"/>
        <v>51</v>
      </c>
      <c r="J565" s="1" t="str">
        <f>VLOOKUP(A565,RECON!C:D,2,FALSE)</f>
        <v>Vallabhu</v>
      </c>
      <c r="K565" s="1" t="str">
        <f>IFERROR(VLOOKUP(A565, Notes!D:E, 2, FALSE), "-")</f>
        <v>-</v>
      </c>
    </row>
    <row r="566" spans="1:11" ht="12" customHeight="1" x14ac:dyDescent="0.2">
      <c r="A566" s="43" t="s">
        <v>1052</v>
      </c>
      <c r="B566" s="43" t="s">
        <v>11769</v>
      </c>
      <c r="C566" s="44">
        <v>45</v>
      </c>
      <c r="D566" s="44"/>
      <c r="E566" s="44"/>
      <c r="F566" s="44"/>
      <c r="G566" s="35"/>
      <c r="H566" s="35"/>
      <c r="I566" s="5">
        <f t="shared" si="8"/>
        <v>45</v>
      </c>
      <c r="J566" s="1" t="str">
        <f>VLOOKUP(A566,RECON!C:D,2,FALSE)</f>
        <v>Boya</v>
      </c>
      <c r="K566" s="1" t="str">
        <f>IFERROR(VLOOKUP(A566, Notes!D:E, 2, FALSE), "-")</f>
        <v>-</v>
      </c>
    </row>
    <row r="567" spans="1:11" ht="12" customHeight="1" x14ac:dyDescent="0.2">
      <c r="A567" s="43" t="s">
        <v>1854</v>
      </c>
      <c r="B567" s="43" t="s">
        <v>11155</v>
      </c>
      <c r="C567" s="44">
        <v>40</v>
      </c>
      <c r="D567" s="44"/>
      <c r="E567" s="44"/>
      <c r="F567" s="44"/>
      <c r="G567" s="35"/>
      <c r="H567" s="35"/>
      <c r="I567" s="5">
        <f t="shared" si="8"/>
        <v>40</v>
      </c>
      <c r="J567" s="1" t="str">
        <f>VLOOKUP(A567,RECON!C:D,2,FALSE)</f>
        <v>Kadlac</v>
      </c>
      <c r="K567" s="1" t="str">
        <f>IFERROR(VLOOKUP(A567, Notes!D:E, 2, FALSE), "-")</f>
        <v>-</v>
      </c>
    </row>
    <row r="568" spans="1:11" ht="12" customHeight="1" x14ac:dyDescent="0.2">
      <c r="A568" s="43" t="s">
        <v>9975</v>
      </c>
      <c r="B568" s="43" t="s">
        <v>10050</v>
      </c>
      <c r="C568" s="44">
        <v>45</v>
      </c>
      <c r="D568" s="44"/>
      <c r="E568" s="44"/>
      <c r="F568" s="44"/>
      <c r="G568" s="35"/>
      <c r="H568" s="35"/>
      <c r="I568" s="5">
        <f t="shared" si="8"/>
        <v>45</v>
      </c>
      <c r="J568" s="1" t="str">
        <f>VLOOKUP(A568,RECON!C:D,2,FALSE)</f>
        <v>Adabala</v>
      </c>
      <c r="K568" s="1" t="str">
        <f>IFERROR(VLOOKUP(A568, Notes!D:E, 2, FALSE), "-")</f>
        <v>-</v>
      </c>
    </row>
    <row r="569" spans="1:11" ht="12" customHeight="1" x14ac:dyDescent="0.2">
      <c r="A569" s="43" t="s">
        <v>1168</v>
      </c>
      <c r="B569" s="43" t="s">
        <v>11506</v>
      </c>
      <c r="C569" s="44">
        <v>50</v>
      </c>
      <c r="D569" s="44"/>
      <c r="E569" s="44"/>
      <c r="F569" s="44"/>
      <c r="G569" s="35"/>
      <c r="H569" s="35"/>
      <c r="I569" s="5">
        <f t="shared" si="8"/>
        <v>50</v>
      </c>
      <c r="J569" s="1" t="str">
        <f>VLOOKUP(A569,RECON!C:D,2,FALSE)</f>
        <v>Sardinha</v>
      </c>
      <c r="K569" s="1" t="str">
        <f>IFERROR(VLOOKUP(A569, Notes!D:E, 2, FALSE), "-")</f>
        <v>-</v>
      </c>
    </row>
    <row r="570" spans="1:11" ht="12" customHeight="1" x14ac:dyDescent="0.2">
      <c r="A570" s="43" t="s">
        <v>1238</v>
      </c>
      <c r="B570" s="43" t="s">
        <v>11507</v>
      </c>
      <c r="C570" s="44">
        <v>45</v>
      </c>
      <c r="D570" s="44"/>
      <c r="E570" s="44"/>
      <c r="F570" s="44"/>
      <c r="G570" s="35"/>
      <c r="H570" s="35"/>
      <c r="I570" s="5">
        <f t="shared" si="8"/>
        <v>45</v>
      </c>
      <c r="J570" s="1" t="str">
        <f>VLOOKUP(A570,RECON!C:D,2,FALSE)</f>
        <v>Menguez</v>
      </c>
      <c r="K570" s="1" t="str">
        <f>IFERROR(VLOOKUP(A570, Notes!D:E, 2, FALSE), "-")</f>
        <v>-</v>
      </c>
    </row>
    <row r="571" spans="1:11" ht="12" customHeight="1" x14ac:dyDescent="0.2">
      <c r="A571" s="43" t="s">
        <v>12924</v>
      </c>
      <c r="B571" s="43" t="s">
        <v>12948</v>
      </c>
      <c r="C571" s="44">
        <v>45</v>
      </c>
      <c r="D571" s="44"/>
      <c r="E571" s="44"/>
      <c r="F571" s="44"/>
      <c r="G571" s="35"/>
      <c r="H571" s="35"/>
      <c r="I571" s="5">
        <f t="shared" si="8"/>
        <v>45</v>
      </c>
      <c r="J571" s="1" t="str">
        <f>VLOOKUP(A571,RECON!C:D,2,FALSE)</f>
        <v>Shridhar</v>
      </c>
      <c r="K571" s="1" t="str">
        <f>IFERROR(VLOOKUP(A571, Notes!D:E, 2, FALSE), "-")</f>
        <v>-</v>
      </c>
    </row>
    <row r="572" spans="1:11" ht="12" customHeight="1" x14ac:dyDescent="0.2">
      <c r="A572" s="43" t="s">
        <v>971</v>
      </c>
      <c r="B572" s="43" t="s">
        <v>11508</v>
      </c>
      <c r="C572" s="44">
        <v>45</v>
      </c>
      <c r="D572" s="44"/>
      <c r="E572" s="44"/>
      <c r="F572" s="44"/>
      <c r="G572" s="35"/>
      <c r="H572" s="35"/>
      <c r="I572" s="5">
        <f t="shared" ref="I572:I635" si="9">SUM(C572:H572)</f>
        <v>45</v>
      </c>
      <c r="J572" s="1" t="str">
        <f>VLOOKUP(A572,RECON!C:D,2,FALSE)</f>
        <v>Paturi</v>
      </c>
      <c r="K572" s="1" t="str">
        <f>IFERROR(VLOOKUP(A572, Notes!D:E, 2, FALSE), "-")</f>
        <v>-</v>
      </c>
    </row>
    <row r="573" spans="1:11" ht="12" customHeight="1" x14ac:dyDescent="0.2">
      <c r="A573" s="43" t="s">
        <v>1681</v>
      </c>
      <c r="B573" s="43" t="s">
        <v>6415</v>
      </c>
      <c r="C573" s="44">
        <v>53</v>
      </c>
      <c r="D573" s="44"/>
      <c r="E573" s="44"/>
      <c r="F573" s="44"/>
      <c r="G573" s="35"/>
      <c r="H573" s="35"/>
      <c r="I573" s="5">
        <f t="shared" si="9"/>
        <v>53</v>
      </c>
      <c r="J573" s="1" t="str">
        <f>VLOOKUP(A573,RECON!C:D,2,FALSE)</f>
        <v>Llarina</v>
      </c>
      <c r="K573" s="1" t="str">
        <f>IFERROR(VLOOKUP(A573, Notes!D:E, 2, FALSE), "-")</f>
        <v>-</v>
      </c>
    </row>
    <row r="574" spans="1:11" ht="12" customHeight="1" x14ac:dyDescent="0.2">
      <c r="A574" s="43" t="s">
        <v>2287</v>
      </c>
      <c r="B574" s="43" t="s">
        <v>2306</v>
      </c>
      <c r="C574" s="44">
        <v>40</v>
      </c>
      <c r="D574" s="44"/>
      <c r="E574" s="44"/>
      <c r="F574" s="44"/>
      <c r="G574" s="35"/>
      <c r="H574" s="35"/>
      <c r="I574" s="5">
        <f t="shared" si="9"/>
        <v>40</v>
      </c>
      <c r="J574" s="1" t="str">
        <f>VLOOKUP(A574,RECON!C:D,2,FALSE)</f>
        <v>Mhase</v>
      </c>
      <c r="K574" s="1" t="str">
        <f>IFERROR(VLOOKUP(A574, Notes!D:E, 2, FALSE), "-")</f>
        <v>-</v>
      </c>
    </row>
    <row r="575" spans="1:11" ht="12" customHeight="1" x14ac:dyDescent="0.2">
      <c r="A575" s="43" t="s">
        <v>6471</v>
      </c>
      <c r="B575" s="43" t="s">
        <v>6534</v>
      </c>
      <c r="C575" s="44">
        <v>56</v>
      </c>
      <c r="D575" s="44"/>
      <c r="E575" s="44"/>
      <c r="F575" s="44"/>
      <c r="G575" s="35"/>
      <c r="H575" s="35"/>
      <c r="I575" s="5">
        <f t="shared" si="9"/>
        <v>56</v>
      </c>
      <c r="J575" s="1" t="str">
        <f>VLOOKUP(A575,RECON!C:D,2,FALSE)</f>
        <v>Galagali</v>
      </c>
      <c r="K575" s="1" t="str">
        <f>IFERROR(VLOOKUP(A575, Notes!D:E, 2, FALSE), "-")</f>
        <v>-</v>
      </c>
    </row>
    <row r="576" spans="1:11" ht="12" customHeight="1" x14ac:dyDescent="0.25">
      <c r="A576" s="43" t="s">
        <v>5190</v>
      </c>
      <c r="B576" s="43" t="s">
        <v>8863</v>
      </c>
      <c r="C576" s="44">
        <v>40</v>
      </c>
      <c r="D576" s="44"/>
      <c r="E576"/>
      <c r="F576" s="44"/>
      <c r="G576" s="35"/>
      <c r="H576" s="35"/>
      <c r="I576" s="5">
        <f t="shared" si="9"/>
        <v>40</v>
      </c>
      <c r="J576" s="1" t="str">
        <f>VLOOKUP(A576,RECON!C:D,2,FALSE)</f>
        <v>Samuel</v>
      </c>
      <c r="K576" s="1" t="str">
        <f>IFERROR(VLOOKUP(A576, Notes!D:E, 2, FALSE), "-")</f>
        <v>-</v>
      </c>
    </row>
    <row r="577" spans="1:11" ht="12" customHeight="1" x14ac:dyDescent="0.2">
      <c r="A577" s="43" t="s">
        <v>6723</v>
      </c>
      <c r="B577" s="43" t="s">
        <v>6794</v>
      </c>
      <c r="C577" s="44">
        <v>40</v>
      </c>
      <c r="D577" s="44"/>
      <c r="E577" s="44"/>
      <c r="F577" s="44"/>
      <c r="G577" s="35"/>
      <c r="H577" s="35"/>
      <c r="I577" s="5">
        <f t="shared" si="9"/>
        <v>40</v>
      </c>
      <c r="J577" s="1" t="str">
        <f>VLOOKUP(A577,RECON!C:D,2,FALSE)</f>
        <v>Campos</v>
      </c>
      <c r="K577" s="1" t="str">
        <f>IFERROR(VLOOKUP(A577, Notes!D:E, 2, FALSE), "-")</f>
        <v>-</v>
      </c>
    </row>
    <row r="578" spans="1:11" ht="12" customHeight="1" x14ac:dyDescent="0.2">
      <c r="A578" s="43" t="s">
        <v>4009</v>
      </c>
      <c r="B578" s="43" t="s">
        <v>8864</v>
      </c>
      <c r="C578" s="44">
        <v>40</v>
      </c>
      <c r="D578" s="44"/>
      <c r="E578" s="44"/>
      <c r="F578" s="44"/>
      <c r="G578" s="35"/>
      <c r="H578" s="35"/>
      <c r="I578" s="5">
        <f t="shared" si="9"/>
        <v>40</v>
      </c>
      <c r="J578" s="1" t="str">
        <f>VLOOKUP(A578,RECON!C:D,2,FALSE)</f>
        <v>Nucom</v>
      </c>
      <c r="K578" s="1" t="str">
        <f>IFERROR(VLOOKUP(A578, Notes!D:E, 2, FALSE), "-")</f>
        <v>-</v>
      </c>
    </row>
    <row r="579" spans="1:11" ht="12" customHeight="1" x14ac:dyDescent="0.2">
      <c r="A579" s="43" t="s">
        <v>10369</v>
      </c>
      <c r="B579" s="43" t="s">
        <v>10395</v>
      </c>
      <c r="C579" s="44">
        <v>51</v>
      </c>
      <c r="D579" s="44"/>
      <c r="E579" s="44"/>
      <c r="F579" s="44"/>
      <c r="G579" s="35"/>
      <c r="H579" s="35"/>
      <c r="I579" s="5">
        <f t="shared" si="9"/>
        <v>51</v>
      </c>
      <c r="J579" s="1" t="str">
        <f>VLOOKUP(A579,RECON!C:D,2,FALSE)</f>
        <v>Longanilla</v>
      </c>
      <c r="K579" s="1" t="str">
        <f>IFERROR(VLOOKUP(A579, Notes!D:E, 2, FALSE), "-")</f>
        <v>-</v>
      </c>
    </row>
    <row r="580" spans="1:11" ht="12" customHeight="1" x14ac:dyDescent="0.2">
      <c r="A580" s="43" t="s">
        <v>4911</v>
      </c>
      <c r="B580" s="43" t="s">
        <v>13080</v>
      </c>
      <c r="C580" s="44">
        <v>40</v>
      </c>
      <c r="D580" s="44"/>
      <c r="E580" s="44"/>
      <c r="F580" s="44"/>
      <c r="G580" s="35"/>
      <c r="H580" s="35"/>
      <c r="I580" s="5">
        <f t="shared" si="9"/>
        <v>40</v>
      </c>
      <c r="J580" s="1" t="str">
        <f>VLOOKUP(A580,RECON!C:D,2,FALSE)</f>
        <v>Doddapaneni</v>
      </c>
      <c r="K580" s="1" t="str">
        <f>IFERROR(VLOOKUP(A580, Notes!D:E, 2, FALSE), "-")</f>
        <v>-</v>
      </c>
    </row>
    <row r="581" spans="1:11" ht="12" customHeight="1" x14ac:dyDescent="0.2">
      <c r="A581" s="43" t="s">
        <v>2820</v>
      </c>
      <c r="B581" s="43" t="s">
        <v>2821</v>
      </c>
      <c r="C581" s="44">
        <v>40</v>
      </c>
      <c r="D581" s="44"/>
      <c r="E581" s="44"/>
      <c r="F581" s="44"/>
      <c r="G581" s="35"/>
      <c r="H581" s="35"/>
      <c r="I581" s="5">
        <f t="shared" si="9"/>
        <v>40</v>
      </c>
      <c r="J581" s="1" t="str">
        <f>VLOOKUP(A581,RECON!C:D,2,FALSE)</f>
        <v>Galo</v>
      </c>
      <c r="K581" s="1" t="str">
        <f>IFERROR(VLOOKUP(A581, Notes!D:E, 2, FALSE), "-")</f>
        <v>-</v>
      </c>
    </row>
    <row r="582" spans="1:11" ht="12" customHeight="1" x14ac:dyDescent="0.2">
      <c r="A582" s="43" t="s">
        <v>921</v>
      </c>
      <c r="B582" s="43" t="s">
        <v>11770</v>
      </c>
      <c r="C582" s="44">
        <v>40</v>
      </c>
      <c r="D582" s="44"/>
      <c r="E582" s="44"/>
      <c r="F582" s="44"/>
      <c r="G582" s="35"/>
      <c r="H582" s="35"/>
      <c r="I582" s="5">
        <f t="shared" si="9"/>
        <v>40</v>
      </c>
      <c r="J582" s="1" t="str">
        <f>VLOOKUP(A582,RECON!C:D,2,FALSE)</f>
        <v>Thakur</v>
      </c>
      <c r="K582" s="1" t="str">
        <f>IFERROR(VLOOKUP(A582, Notes!D:E, 2, FALSE), "-")</f>
        <v>-</v>
      </c>
    </row>
    <row r="583" spans="1:11" ht="12" customHeight="1" x14ac:dyDescent="0.25">
      <c r="A583" s="43" t="s">
        <v>5322</v>
      </c>
      <c r="B583" s="43" t="s">
        <v>5495</v>
      </c>
      <c r="C583">
        <v>40</v>
      </c>
      <c r="D583" s="44"/>
      <c r="E583" s="44"/>
      <c r="F583" s="44"/>
      <c r="G583" s="35"/>
      <c r="H583" s="35"/>
      <c r="I583" s="5">
        <f t="shared" si="9"/>
        <v>40</v>
      </c>
      <c r="J583" s="1" t="str">
        <f>VLOOKUP(A583,RECON!C:D,2,FALSE)</f>
        <v>Gopal</v>
      </c>
      <c r="K583" s="1" t="str">
        <f>IFERROR(VLOOKUP(A583, Notes!D:E, 2, FALSE), "-")</f>
        <v>-</v>
      </c>
    </row>
    <row r="584" spans="1:11" ht="12" customHeight="1" x14ac:dyDescent="0.2">
      <c r="A584" s="43" t="s">
        <v>3445</v>
      </c>
      <c r="B584" s="43" t="s">
        <v>12011</v>
      </c>
      <c r="C584" s="44">
        <v>45</v>
      </c>
      <c r="D584" s="44"/>
      <c r="E584" s="44"/>
      <c r="F584" s="44"/>
      <c r="G584" s="35"/>
      <c r="H584" s="35"/>
      <c r="I584" s="5">
        <f t="shared" si="9"/>
        <v>45</v>
      </c>
      <c r="J584" s="1" t="str">
        <f>VLOOKUP(A584,RECON!C:D,2,FALSE)</f>
        <v>Patil</v>
      </c>
      <c r="K584" s="1" t="str">
        <f>IFERROR(VLOOKUP(A584, Notes!D:E, 2, FALSE), "-")</f>
        <v>-</v>
      </c>
    </row>
    <row r="585" spans="1:11" ht="12" customHeight="1" x14ac:dyDescent="0.2">
      <c r="A585" s="43" t="s">
        <v>2138</v>
      </c>
      <c r="B585" s="43" t="s">
        <v>2154</v>
      </c>
      <c r="C585" s="44">
        <v>40</v>
      </c>
      <c r="D585" s="44"/>
      <c r="E585" s="44"/>
      <c r="F585" s="44"/>
      <c r="G585" s="35"/>
      <c r="H585" s="35"/>
      <c r="I585" s="5">
        <f t="shared" si="9"/>
        <v>40</v>
      </c>
      <c r="J585" s="1" t="str">
        <f>VLOOKUP(A585,RECON!C:D,2,FALSE)</f>
        <v>Vaidya</v>
      </c>
      <c r="K585" s="1" t="str">
        <f>IFERROR(VLOOKUP(A585, Notes!D:E, 2, FALSE), "-")</f>
        <v>-</v>
      </c>
    </row>
    <row r="586" spans="1:11" ht="12" customHeight="1" x14ac:dyDescent="0.2">
      <c r="A586" s="43" t="s">
        <v>3155</v>
      </c>
      <c r="B586" s="43" t="s">
        <v>8718</v>
      </c>
      <c r="C586" s="44">
        <v>40</v>
      </c>
      <c r="D586" s="44"/>
      <c r="E586" s="44"/>
      <c r="F586" s="44"/>
      <c r="G586" s="35"/>
      <c r="H586" s="35"/>
      <c r="I586" s="5">
        <f t="shared" si="9"/>
        <v>40</v>
      </c>
      <c r="J586" s="1" t="str">
        <f>VLOOKUP(A586,RECON!C:D,2,FALSE)</f>
        <v>Kalam</v>
      </c>
      <c r="K586" s="1" t="str">
        <f>IFERROR(VLOOKUP(A586, Notes!D:E, 2, FALSE), "-")</f>
        <v>-</v>
      </c>
    </row>
    <row r="587" spans="1:11" ht="12" customHeight="1" x14ac:dyDescent="0.2">
      <c r="A587" s="43" t="s">
        <v>2064</v>
      </c>
      <c r="B587" s="43" t="s">
        <v>2093</v>
      </c>
      <c r="C587" s="44">
        <v>40</v>
      </c>
      <c r="D587" s="44"/>
      <c r="E587" s="44"/>
      <c r="F587" s="44"/>
      <c r="G587" s="35"/>
      <c r="H587" s="35"/>
      <c r="I587" s="5">
        <f t="shared" si="9"/>
        <v>40</v>
      </c>
      <c r="J587" s="1" t="str">
        <f>VLOOKUP(A587,RECON!C:D,2,FALSE)</f>
        <v>Bacbac</v>
      </c>
      <c r="K587" s="1" t="str">
        <f>IFERROR(VLOOKUP(A587, Notes!D:E, 2, FALSE), "-")</f>
        <v>-</v>
      </c>
    </row>
    <row r="588" spans="1:11" ht="12" customHeight="1" x14ac:dyDescent="0.2">
      <c r="A588" s="43" t="s">
        <v>3955</v>
      </c>
      <c r="B588" s="43" t="s">
        <v>3985</v>
      </c>
      <c r="C588" s="44">
        <v>40</v>
      </c>
      <c r="D588" s="44"/>
      <c r="E588" s="44"/>
      <c r="F588" s="44"/>
      <c r="G588" s="35"/>
      <c r="H588" s="35"/>
      <c r="I588" s="5">
        <f t="shared" si="9"/>
        <v>40</v>
      </c>
      <c r="J588" s="1" t="str">
        <f>VLOOKUP(A588,RECON!C:D,2,FALSE)</f>
        <v>Hembram</v>
      </c>
      <c r="K588" s="1" t="str">
        <f>IFERROR(VLOOKUP(A588, Notes!D:E, 2, FALSE), "-")</f>
        <v>-</v>
      </c>
    </row>
    <row r="589" spans="1:11" ht="12" customHeight="1" x14ac:dyDescent="0.2">
      <c r="A589" s="43" t="s">
        <v>10555</v>
      </c>
      <c r="B589" s="43" t="s">
        <v>10593</v>
      </c>
      <c r="C589" s="44">
        <v>40</v>
      </c>
      <c r="D589" s="44"/>
      <c r="E589" s="44"/>
      <c r="F589" s="44"/>
      <c r="G589" s="35"/>
      <c r="H589" s="35"/>
      <c r="I589" s="5">
        <f t="shared" si="9"/>
        <v>40</v>
      </c>
      <c r="J589" s="1" t="str">
        <f>VLOOKUP(A589,RECON!C:D,2,FALSE)</f>
        <v>De Castro</v>
      </c>
      <c r="K589" s="1" t="str">
        <f>IFERROR(VLOOKUP(A589, Notes!D:E, 2, FALSE), "-")</f>
        <v>-</v>
      </c>
    </row>
    <row r="590" spans="1:11" ht="12" customHeight="1" x14ac:dyDescent="0.2">
      <c r="A590" s="43" t="s">
        <v>2097</v>
      </c>
      <c r="B590" s="43" t="s">
        <v>10326</v>
      </c>
      <c r="C590" s="44">
        <v>40</v>
      </c>
      <c r="D590" s="44"/>
      <c r="E590" s="44"/>
      <c r="F590" s="44"/>
      <c r="G590" s="35"/>
      <c r="H590" s="35"/>
      <c r="I590" s="5">
        <f t="shared" si="9"/>
        <v>40</v>
      </c>
      <c r="J590" s="1" t="str">
        <f>VLOOKUP(A590,RECON!C:D,2,FALSE)</f>
        <v>Andrada</v>
      </c>
      <c r="K590" s="1" t="str">
        <f>IFERROR(VLOOKUP(A590, Notes!D:E, 2, FALSE), "-")</f>
        <v>-</v>
      </c>
    </row>
    <row r="591" spans="1:11" ht="12" customHeight="1" x14ac:dyDescent="0.2">
      <c r="A591" s="43" t="s">
        <v>1780</v>
      </c>
      <c r="B591" s="43" t="s">
        <v>11059</v>
      </c>
      <c r="C591" s="44">
        <v>40</v>
      </c>
      <c r="D591" s="44"/>
      <c r="E591" s="44"/>
      <c r="F591" s="44"/>
      <c r="G591" s="35"/>
      <c r="H591" s="35"/>
      <c r="I591" s="5">
        <f t="shared" si="9"/>
        <v>40</v>
      </c>
      <c r="J591" s="1" t="str">
        <f>VLOOKUP(A591,RECON!C:D,2,FALSE)</f>
        <v>Siddaveeraiah</v>
      </c>
      <c r="K591" s="1" t="str">
        <f>IFERROR(VLOOKUP(A591, Notes!D:E, 2, FALSE), "-")</f>
        <v>-</v>
      </c>
    </row>
    <row r="592" spans="1:11" ht="12" customHeight="1" x14ac:dyDescent="0.2">
      <c r="A592" s="43" t="s">
        <v>3438</v>
      </c>
      <c r="B592" s="43" t="s">
        <v>3467</v>
      </c>
      <c r="C592" s="44">
        <v>36</v>
      </c>
      <c r="D592" s="44"/>
      <c r="E592" s="44"/>
      <c r="F592" s="44"/>
      <c r="G592" s="35"/>
      <c r="H592" s="35"/>
      <c r="I592" s="5">
        <f t="shared" si="9"/>
        <v>36</v>
      </c>
      <c r="J592" s="1" t="str">
        <f>VLOOKUP(A592,RECON!C:D,2,FALSE)</f>
        <v>Cayas</v>
      </c>
      <c r="K592" s="1" t="str">
        <f>IFERROR(VLOOKUP(A592, Notes!D:E, 2, FALSE), "-")</f>
        <v>-</v>
      </c>
    </row>
    <row r="593" spans="1:11" ht="12" customHeight="1" x14ac:dyDescent="0.2">
      <c r="A593" s="43" t="s">
        <v>4090</v>
      </c>
      <c r="B593" s="43" t="s">
        <v>4122</v>
      </c>
      <c r="C593" s="44">
        <v>40</v>
      </c>
      <c r="D593" s="44"/>
      <c r="E593" s="44"/>
      <c r="F593" s="44"/>
      <c r="G593" s="35"/>
      <c r="H593" s="35"/>
      <c r="I593" s="5">
        <f t="shared" si="9"/>
        <v>40</v>
      </c>
      <c r="J593" s="1" t="str">
        <f>VLOOKUP(A593,RECON!C:D,2,FALSE)</f>
        <v>Nag</v>
      </c>
      <c r="K593" s="1" t="str">
        <f>IFERROR(VLOOKUP(A593, Notes!D:E, 2, FALSE), "-")</f>
        <v>-</v>
      </c>
    </row>
    <row r="594" spans="1:11" ht="12" customHeight="1" x14ac:dyDescent="0.2">
      <c r="A594" s="43" t="s">
        <v>4757</v>
      </c>
      <c r="B594" s="43" t="s">
        <v>4844</v>
      </c>
      <c r="C594" s="44">
        <v>35</v>
      </c>
      <c r="D594" s="44"/>
      <c r="E594" s="44"/>
      <c r="F594" s="44"/>
      <c r="G594" s="35"/>
      <c r="H594" s="35"/>
      <c r="I594" s="5">
        <f t="shared" si="9"/>
        <v>35</v>
      </c>
      <c r="J594" s="1" t="str">
        <f>VLOOKUP(A594,RECON!C:D,2,FALSE)</f>
        <v>Miranda</v>
      </c>
      <c r="K594" s="1" t="str">
        <f>IFERROR(VLOOKUP(A594, Notes!D:E, 2, FALSE), "-")</f>
        <v>-</v>
      </c>
    </row>
    <row r="595" spans="1:11" ht="12" customHeight="1" x14ac:dyDescent="0.2">
      <c r="A595" s="43" t="s">
        <v>11130</v>
      </c>
      <c r="B595" s="43" t="s">
        <v>11156</v>
      </c>
      <c r="C595" s="44">
        <v>44</v>
      </c>
      <c r="D595" s="44"/>
      <c r="E595" s="44"/>
      <c r="F595" s="44"/>
      <c r="G595" s="35"/>
      <c r="H595" s="35"/>
      <c r="I595" s="5">
        <f t="shared" si="9"/>
        <v>44</v>
      </c>
      <c r="J595" s="1" t="str">
        <f>VLOOKUP(A595,RECON!C:D,2,FALSE)</f>
        <v>Costa</v>
      </c>
      <c r="K595" s="1" t="str">
        <f>IFERROR(VLOOKUP(A595, Notes!D:E, 2, FALSE), "-")</f>
        <v>-</v>
      </c>
    </row>
    <row r="596" spans="1:11" ht="12" customHeight="1" x14ac:dyDescent="0.2">
      <c r="A596" s="43" t="s">
        <v>1028</v>
      </c>
      <c r="B596" s="43" t="s">
        <v>11509</v>
      </c>
      <c r="C596" s="44">
        <v>40</v>
      </c>
      <c r="D596" s="44"/>
      <c r="E596" s="44"/>
      <c r="F596" s="44"/>
      <c r="G596" s="35"/>
      <c r="H596" s="35"/>
      <c r="I596" s="5">
        <f t="shared" si="9"/>
        <v>40</v>
      </c>
      <c r="J596" s="1" t="str">
        <f>VLOOKUP(A596,RECON!C:D,2,FALSE)</f>
        <v>Aguilucho</v>
      </c>
      <c r="K596" s="1" t="str">
        <f>IFERROR(VLOOKUP(A596, Notes!D:E, 2, FALSE), "-")</f>
        <v>-</v>
      </c>
    </row>
    <row r="597" spans="1:11" ht="12" customHeight="1" x14ac:dyDescent="0.25">
      <c r="A597" s="43" t="s">
        <v>851</v>
      </c>
      <c r="B597" s="43" t="s">
        <v>12656</v>
      </c>
      <c r="C597" s="44">
        <v>44</v>
      </c>
      <c r="D597"/>
      <c r="E597" s="44"/>
      <c r="F597" s="44"/>
      <c r="G597" s="35"/>
      <c r="H597" s="35"/>
      <c r="I597" s="5">
        <f t="shared" si="9"/>
        <v>44</v>
      </c>
      <c r="J597" s="1" t="str">
        <f>VLOOKUP(A597,RECON!C:D,2,FALSE)</f>
        <v>Sarri</v>
      </c>
      <c r="K597" s="1" t="str">
        <f>IFERROR(VLOOKUP(A597, Notes!D:E, 2, FALSE), "-")</f>
        <v>-</v>
      </c>
    </row>
    <row r="598" spans="1:11" ht="12" customHeight="1" x14ac:dyDescent="0.2">
      <c r="A598" s="43" t="s">
        <v>3789</v>
      </c>
      <c r="B598" s="43" t="s">
        <v>3819</v>
      </c>
      <c r="C598" s="44">
        <v>46</v>
      </c>
      <c r="D598" s="44"/>
      <c r="E598" s="44"/>
      <c r="F598" s="44"/>
      <c r="G598" s="35"/>
      <c r="H598" s="35"/>
      <c r="I598" s="5">
        <f t="shared" si="9"/>
        <v>46</v>
      </c>
      <c r="J598" s="1" t="str">
        <f>VLOOKUP(A598,RECON!C:D,2,FALSE)</f>
        <v>Hautea</v>
      </c>
      <c r="K598" s="1" t="str">
        <f>IFERROR(VLOOKUP(A598, Notes!D:E, 2, FALSE), "-")</f>
        <v>-</v>
      </c>
    </row>
    <row r="599" spans="1:11" ht="12" customHeight="1" x14ac:dyDescent="0.2">
      <c r="A599" s="43" t="s">
        <v>8934</v>
      </c>
      <c r="B599" s="43" t="s">
        <v>8935</v>
      </c>
      <c r="C599" s="44">
        <v>45</v>
      </c>
      <c r="D599" s="44"/>
      <c r="E599" s="44"/>
      <c r="F599" s="44"/>
      <c r="G599" s="35"/>
      <c r="H599" s="35"/>
      <c r="I599" s="5">
        <f t="shared" si="9"/>
        <v>45</v>
      </c>
      <c r="J599" s="1" t="str">
        <f>VLOOKUP(A599,RECON!C:D,2,FALSE)</f>
        <v>BC</v>
      </c>
      <c r="K599" s="1" t="str">
        <f>IFERROR(VLOOKUP(A599, Notes!D:E, 2, FALSE), "-")</f>
        <v>-</v>
      </c>
    </row>
    <row r="600" spans="1:11" ht="12" customHeight="1" x14ac:dyDescent="0.2">
      <c r="A600" s="43" t="s">
        <v>5414</v>
      </c>
      <c r="B600" s="43" t="s">
        <v>5431</v>
      </c>
      <c r="C600" s="44">
        <v>44</v>
      </c>
      <c r="D600" s="44"/>
      <c r="E600" s="44"/>
      <c r="F600" s="44"/>
      <c r="G600" s="35"/>
      <c r="H600" s="35"/>
      <c r="I600" s="5">
        <f t="shared" si="9"/>
        <v>44</v>
      </c>
      <c r="J600" s="1" t="str">
        <f>VLOOKUP(A600,RECON!C:D,2,FALSE)</f>
        <v>Tapel</v>
      </c>
      <c r="K600" s="1" t="str">
        <f>IFERROR(VLOOKUP(A600, Notes!D:E, 2, FALSE), "-")</f>
        <v>-</v>
      </c>
    </row>
    <row r="601" spans="1:11" ht="12" customHeight="1" x14ac:dyDescent="0.25">
      <c r="A601" s="43" t="s">
        <v>9736</v>
      </c>
      <c r="B601" s="43" t="s">
        <v>9781</v>
      </c>
      <c r="C601" s="44">
        <v>32</v>
      </c>
      <c r="D601" s="44"/>
      <c r="E601"/>
      <c r="F601" s="44"/>
      <c r="G601" s="35"/>
      <c r="H601" s="35"/>
      <c r="I601" s="5">
        <f t="shared" si="9"/>
        <v>32</v>
      </c>
      <c r="J601" s="1" t="str">
        <f>VLOOKUP(A601,RECON!C:D,2,FALSE)</f>
        <v>Salarda</v>
      </c>
      <c r="K601" s="1" t="str">
        <f>IFERROR(VLOOKUP(A601, Notes!D:E, 2, FALSE), "-")</f>
        <v>-</v>
      </c>
    </row>
    <row r="602" spans="1:11" ht="12" customHeight="1" x14ac:dyDescent="0.2">
      <c r="A602" s="43" t="s">
        <v>9052</v>
      </c>
      <c r="B602" s="43" t="s">
        <v>10728</v>
      </c>
      <c r="C602" s="44">
        <v>53</v>
      </c>
      <c r="D602" s="44"/>
      <c r="E602" s="44"/>
      <c r="F602" s="44"/>
      <c r="G602" s="35"/>
      <c r="H602" s="35"/>
      <c r="I602" s="5">
        <f t="shared" si="9"/>
        <v>53</v>
      </c>
      <c r="J602" s="1" t="str">
        <f>VLOOKUP(A602,RECON!C:D,2,FALSE)</f>
        <v>Mohanan</v>
      </c>
      <c r="K602" s="1" t="str">
        <f>IFERROR(VLOOKUP(A602, Notes!D:E, 2, FALSE), "-")</f>
        <v>-</v>
      </c>
    </row>
    <row r="603" spans="1:11" ht="12" customHeight="1" x14ac:dyDescent="0.2">
      <c r="A603" s="43" t="s">
        <v>5304</v>
      </c>
      <c r="B603" s="43" t="s">
        <v>5319</v>
      </c>
      <c r="C603" s="44">
        <v>40</v>
      </c>
      <c r="D603" s="44"/>
      <c r="E603" s="44"/>
      <c r="F603" s="44"/>
      <c r="G603" s="35"/>
      <c r="H603" s="35"/>
      <c r="I603" s="5">
        <f t="shared" si="9"/>
        <v>40</v>
      </c>
      <c r="J603" s="1" t="str">
        <f>VLOOKUP(A603,RECON!C:D,2,FALSE)</f>
        <v>Ahamed</v>
      </c>
      <c r="K603" s="1" t="str">
        <f>IFERROR(VLOOKUP(A603, Notes!D:E, 2, FALSE), "-")</f>
        <v>-</v>
      </c>
    </row>
    <row r="604" spans="1:11" ht="12" customHeight="1" x14ac:dyDescent="0.2">
      <c r="A604" s="43" t="s">
        <v>6756</v>
      </c>
      <c r="B604" s="43" t="s">
        <v>9605</v>
      </c>
      <c r="C604" s="44">
        <v>40</v>
      </c>
      <c r="D604" s="44"/>
      <c r="E604" s="44"/>
      <c r="F604" s="44"/>
      <c r="G604" s="35"/>
      <c r="H604" s="35"/>
      <c r="I604" s="5">
        <f t="shared" si="9"/>
        <v>40</v>
      </c>
      <c r="J604" s="1" t="str">
        <f>VLOOKUP(A604,RECON!C:D,2,FALSE)</f>
        <v>Giddaluru</v>
      </c>
      <c r="K604" s="1" t="str">
        <f>IFERROR(VLOOKUP(A604, Notes!D:E, 2, FALSE), "-")</f>
        <v>-</v>
      </c>
    </row>
    <row r="605" spans="1:11" ht="12" customHeight="1" x14ac:dyDescent="0.2">
      <c r="A605" s="43" t="s">
        <v>8904</v>
      </c>
      <c r="B605" s="43" t="s">
        <v>11771</v>
      </c>
      <c r="C605" s="44">
        <v>45</v>
      </c>
      <c r="D605" s="44"/>
      <c r="E605" s="44"/>
      <c r="F605" s="44"/>
      <c r="G605" s="35"/>
      <c r="H605" s="35"/>
      <c r="I605" s="5">
        <f t="shared" si="9"/>
        <v>45</v>
      </c>
      <c r="J605" s="1" t="str">
        <f>VLOOKUP(A605,RECON!C:D,2,FALSE)</f>
        <v>Jha</v>
      </c>
      <c r="K605" s="1" t="str">
        <f>IFERROR(VLOOKUP(A605, Notes!D:E, 2, FALSE), "-")</f>
        <v>-</v>
      </c>
    </row>
    <row r="606" spans="1:11" ht="12" customHeight="1" x14ac:dyDescent="0.2">
      <c r="A606" s="43" t="s">
        <v>3906</v>
      </c>
      <c r="B606" s="43" t="s">
        <v>3920</v>
      </c>
      <c r="C606" s="44">
        <v>45</v>
      </c>
      <c r="D606" s="44"/>
      <c r="E606" s="44"/>
      <c r="F606" s="44"/>
      <c r="G606" s="35"/>
      <c r="H606" s="35"/>
      <c r="I606" s="5">
        <f t="shared" si="9"/>
        <v>45</v>
      </c>
      <c r="J606" s="1" t="str">
        <f>VLOOKUP(A606,RECON!C:D,2,FALSE)</f>
        <v>Kethu</v>
      </c>
      <c r="K606" s="1" t="str">
        <f>IFERROR(VLOOKUP(A606, Notes!D:E, 2, FALSE), "-")</f>
        <v>-</v>
      </c>
    </row>
    <row r="607" spans="1:11" ht="12" customHeight="1" x14ac:dyDescent="0.2">
      <c r="A607" s="43" t="s">
        <v>813</v>
      </c>
      <c r="B607" s="43" t="s">
        <v>11510</v>
      </c>
      <c r="C607" s="44">
        <v>40</v>
      </c>
      <c r="D607" s="44"/>
      <c r="E607" s="44"/>
      <c r="F607" s="44"/>
      <c r="G607" s="35"/>
      <c r="H607" s="35"/>
      <c r="I607" s="5">
        <f t="shared" si="9"/>
        <v>40</v>
      </c>
      <c r="J607" s="1" t="str">
        <f>VLOOKUP(A607,RECON!C:D,2,FALSE)</f>
        <v>Joshirao</v>
      </c>
      <c r="K607" s="1" t="str">
        <f>IFERROR(VLOOKUP(A607, Notes!D:E, 2, FALSE), "-")</f>
        <v>-</v>
      </c>
    </row>
    <row r="608" spans="1:11" ht="12" customHeight="1" x14ac:dyDescent="0.2">
      <c r="A608" s="43" t="s">
        <v>6590</v>
      </c>
      <c r="B608" s="43" t="s">
        <v>6627</v>
      </c>
      <c r="C608" s="44">
        <v>32</v>
      </c>
      <c r="D608" s="44"/>
      <c r="E608" s="44"/>
      <c r="F608" s="44"/>
      <c r="G608" s="35"/>
      <c r="H608" s="35"/>
      <c r="I608" s="5">
        <f t="shared" si="9"/>
        <v>32</v>
      </c>
      <c r="J608" s="1" t="str">
        <f>VLOOKUP(A608,RECON!C:D,2,FALSE)</f>
        <v>Pango</v>
      </c>
      <c r="K608" s="1" t="str">
        <f>IFERROR(VLOOKUP(A608, Notes!D:E, 2, FALSE), "-")</f>
        <v>-</v>
      </c>
    </row>
    <row r="609" spans="1:11" ht="12" customHeight="1" x14ac:dyDescent="0.2">
      <c r="A609" s="43" t="s">
        <v>11617</v>
      </c>
      <c r="B609" s="43" t="s">
        <v>11618</v>
      </c>
      <c r="C609" s="44">
        <v>44</v>
      </c>
      <c r="D609" s="44"/>
      <c r="E609" s="44"/>
      <c r="F609" s="44"/>
      <c r="G609" s="35"/>
      <c r="H609" s="35"/>
      <c r="I609" s="5">
        <f t="shared" si="9"/>
        <v>44</v>
      </c>
      <c r="J609" s="1" t="str">
        <f>VLOOKUP(A609,RECON!C:D,2,FALSE)</f>
        <v>Dutta</v>
      </c>
      <c r="K609" s="1" t="str">
        <f>IFERROR(VLOOKUP(A609, Notes!D:E, 2, FALSE), "-")</f>
        <v>-</v>
      </c>
    </row>
    <row r="610" spans="1:11" ht="12" customHeight="1" x14ac:dyDescent="0.2">
      <c r="A610" s="43" t="s">
        <v>12531</v>
      </c>
      <c r="B610" s="43" t="s">
        <v>12602</v>
      </c>
      <c r="C610" s="44">
        <v>45</v>
      </c>
      <c r="D610" s="44"/>
      <c r="E610" s="44"/>
      <c r="F610" s="44"/>
      <c r="G610" s="35"/>
      <c r="H610" s="35"/>
      <c r="I610" s="5">
        <f t="shared" si="9"/>
        <v>45</v>
      </c>
      <c r="J610" s="1" t="str">
        <f>VLOOKUP(A610,RECON!C:D,2,FALSE)</f>
        <v>Das</v>
      </c>
      <c r="K610" s="1" t="str">
        <f>IFERROR(VLOOKUP(A610, Notes!D:E, 2, FALSE), "-")</f>
        <v>-</v>
      </c>
    </row>
    <row r="611" spans="1:11" ht="12" customHeight="1" x14ac:dyDescent="0.2">
      <c r="A611" s="43" t="s">
        <v>3705</v>
      </c>
      <c r="B611" s="43" t="s">
        <v>11060</v>
      </c>
      <c r="C611" s="44">
        <v>40</v>
      </c>
      <c r="D611" s="44"/>
      <c r="E611" s="44"/>
      <c r="F611" s="44"/>
      <c r="G611" s="35"/>
      <c r="H611" s="35"/>
      <c r="I611" s="5">
        <f t="shared" si="9"/>
        <v>40</v>
      </c>
      <c r="J611" s="1" t="str">
        <f>VLOOKUP(A611,RECON!C:D,2,FALSE)</f>
        <v>Girija Premchandran</v>
      </c>
      <c r="K611" s="1" t="str">
        <f>IFERROR(VLOOKUP(A611, Notes!D:E, 2, FALSE), "-")</f>
        <v>-</v>
      </c>
    </row>
    <row r="612" spans="1:11" ht="12" customHeight="1" x14ac:dyDescent="0.2">
      <c r="A612" s="43" t="s">
        <v>10265</v>
      </c>
      <c r="B612" s="43" t="s">
        <v>10327</v>
      </c>
      <c r="C612" s="44">
        <v>45</v>
      </c>
      <c r="D612" s="44"/>
      <c r="E612" s="44"/>
      <c r="F612" s="44"/>
      <c r="G612" s="35"/>
      <c r="H612" s="35"/>
      <c r="I612" s="5">
        <f t="shared" si="9"/>
        <v>45</v>
      </c>
      <c r="J612" s="1" t="str">
        <f>VLOOKUP(A612,RECON!C:D,2,FALSE)</f>
        <v>Matias</v>
      </c>
      <c r="K612" s="1" t="str">
        <f>IFERROR(VLOOKUP(A612, Notes!D:E, 2, FALSE), "-")</f>
        <v>-</v>
      </c>
    </row>
    <row r="613" spans="1:11" ht="12" customHeight="1" x14ac:dyDescent="0.2">
      <c r="A613" s="43" t="s">
        <v>2980</v>
      </c>
      <c r="B613" s="43" t="s">
        <v>2981</v>
      </c>
      <c r="C613" s="44">
        <v>47</v>
      </c>
      <c r="D613" s="44"/>
      <c r="E613" s="44"/>
      <c r="F613" s="44"/>
      <c r="G613" s="35"/>
      <c r="H613" s="35"/>
      <c r="I613" s="5">
        <f t="shared" si="9"/>
        <v>47</v>
      </c>
      <c r="J613" s="1" t="str">
        <f>VLOOKUP(A613,RECON!C:D,2,FALSE)</f>
        <v>Singh</v>
      </c>
      <c r="K613" s="1" t="str">
        <f>IFERROR(VLOOKUP(A613, Notes!D:E, 2, FALSE), "-")</f>
        <v>-</v>
      </c>
    </row>
    <row r="614" spans="1:11" ht="12" customHeight="1" x14ac:dyDescent="0.2">
      <c r="A614" s="43" t="s">
        <v>8547</v>
      </c>
      <c r="B614" s="43" t="s">
        <v>8558</v>
      </c>
      <c r="C614" s="44">
        <v>22</v>
      </c>
      <c r="D614" s="44"/>
      <c r="E614" s="44"/>
      <c r="F614" s="44"/>
      <c r="G614" s="35"/>
      <c r="H614" s="35"/>
      <c r="I614" s="5">
        <f t="shared" si="9"/>
        <v>22</v>
      </c>
      <c r="J614" s="1" t="str">
        <f>VLOOKUP(A614,RECON!C:D,2,FALSE)</f>
        <v>Sahoo</v>
      </c>
      <c r="K614" s="1" t="str">
        <f>IFERROR(VLOOKUP(A614, Notes!D:E, 2, FALSE), "-")</f>
        <v>-</v>
      </c>
    </row>
    <row r="615" spans="1:11" ht="12" customHeight="1" x14ac:dyDescent="0.2">
      <c r="A615" s="43" t="s">
        <v>945</v>
      </c>
      <c r="B615" s="43" t="s">
        <v>11511</v>
      </c>
      <c r="C615" s="44">
        <v>45</v>
      </c>
      <c r="D615" s="44"/>
      <c r="E615" s="44"/>
      <c r="F615" s="44"/>
      <c r="G615" s="35"/>
      <c r="H615" s="35"/>
      <c r="I615" s="5">
        <f t="shared" si="9"/>
        <v>45</v>
      </c>
      <c r="J615" s="1" t="str">
        <f>VLOOKUP(A615,RECON!C:D,2,FALSE)</f>
        <v>Eligio</v>
      </c>
      <c r="K615" s="1" t="str">
        <f>IFERROR(VLOOKUP(A615, Notes!D:E, 2, FALSE), "-")</f>
        <v>-</v>
      </c>
    </row>
    <row r="616" spans="1:11" ht="12" customHeight="1" x14ac:dyDescent="0.2">
      <c r="A616" s="43" t="s">
        <v>10981</v>
      </c>
      <c r="B616" s="43" t="s">
        <v>11061</v>
      </c>
      <c r="C616" s="44">
        <v>40</v>
      </c>
      <c r="D616" s="44"/>
      <c r="E616" s="44"/>
      <c r="F616" s="44"/>
      <c r="G616" s="35"/>
      <c r="H616" s="35"/>
      <c r="I616" s="5">
        <f t="shared" si="9"/>
        <v>40</v>
      </c>
      <c r="J616" s="1" t="str">
        <f>VLOOKUP(A616,RECON!C:D,2,FALSE)</f>
        <v>Magsajo</v>
      </c>
      <c r="K616" s="1" t="str">
        <f>IFERROR(VLOOKUP(A616, Notes!D:E, 2, FALSE), "-")</f>
        <v>-</v>
      </c>
    </row>
    <row r="617" spans="1:11" ht="12" customHeight="1" x14ac:dyDescent="0.2">
      <c r="A617" s="43" t="s">
        <v>8223</v>
      </c>
      <c r="B617" s="43" t="s">
        <v>8317</v>
      </c>
      <c r="C617" s="44">
        <v>40</v>
      </c>
      <c r="D617" s="44"/>
      <c r="E617" s="44"/>
      <c r="F617" s="44"/>
      <c r="G617" s="35"/>
      <c r="H617" s="35"/>
      <c r="I617" s="5">
        <f t="shared" si="9"/>
        <v>40</v>
      </c>
      <c r="J617" s="1" t="str">
        <f>VLOOKUP(A617,RECON!C:D,2,FALSE)</f>
        <v>Ledda</v>
      </c>
      <c r="K617" s="1" t="str">
        <f>IFERROR(VLOOKUP(A617, Notes!D:E, 2, FALSE), "-")</f>
        <v>-</v>
      </c>
    </row>
    <row r="618" spans="1:11" ht="12" customHeight="1" x14ac:dyDescent="0.25">
      <c r="A618" s="43" t="s">
        <v>3634</v>
      </c>
      <c r="B618" s="43" t="s">
        <v>3664</v>
      </c>
      <c r="C618" s="44">
        <v>45</v>
      </c>
      <c r="D618" s="44"/>
      <c r="E618"/>
      <c r="F618" s="44"/>
      <c r="G618" s="35"/>
      <c r="H618" s="35"/>
      <c r="I618" s="5">
        <f t="shared" si="9"/>
        <v>45</v>
      </c>
      <c r="J618" s="1" t="str">
        <f>VLOOKUP(A618,RECON!C:D,2,FALSE)</f>
        <v>Pandey</v>
      </c>
      <c r="K618" s="1" t="str">
        <f>IFERROR(VLOOKUP(A618, Notes!D:E, 2, FALSE), "-")</f>
        <v>-</v>
      </c>
    </row>
    <row r="619" spans="1:11" ht="12" customHeight="1" x14ac:dyDescent="0.2">
      <c r="A619" s="43" t="s">
        <v>3670</v>
      </c>
      <c r="B619" s="43" t="s">
        <v>4789</v>
      </c>
      <c r="C619" s="44">
        <v>32</v>
      </c>
      <c r="D619" s="44"/>
      <c r="E619" s="44"/>
      <c r="F619" s="44"/>
      <c r="G619" s="35"/>
      <c r="H619" s="35"/>
      <c r="I619" s="5">
        <f t="shared" si="9"/>
        <v>32</v>
      </c>
      <c r="J619" s="1" t="str">
        <f>VLOOKUP(A619,RECON!C:D,2,FALSE)</f>
        <v>Bapathu</v>
      </c>
      <c r="K619" s="1" t="str">
        <f>IFERROR(VLOOKUP(A619, Notes!D:E, 2, FALSE), "-")</f>
        <v>-</v>
      </c>
    </row>
    <row r="620" spans="1:11" ht="12" customHeight="1" x14ac:dyDescent="0.2">
      <c r="A620" s="43" t="s">
        <v>833</v>
      </c>
      <c r="B620" s="43" t="s">
        <v>11512</v>
      </c>
      <c r="C620" s="44">
        <v>52</v>
      </c>
      <c r="D620" s="44"/>
      <c r="E620" s="44"/>
      <c r="F620" s="44"/>
      <c r="G620" s="35"/>
      <c r="H620" s="35"/>
      <c r="I620" s="5">
        <f t="shared" si="9"/>
        <v>52</v>
      </c>
      <c r="J620" s="1" t="str">
        <f>VLOOKUP(A620,RECON!C:D,2,FALSE)</f>
        <v>Oliveira</v>
      </c>
      <c r="K620" s="1" t="str">
        <f>IFERROR(VLOOKUP(A620, Notes!D:E, 2, FALSE), "-")</f>
        <v>-</v>
      </c>
    </row>
    <row r="621" spans="1:11" ht="12" customHeight="1" x14ac:dyDescent="0.2">
      <c r="A621" s="43" t="s">
        <v>4126</v>
      </c>
      <c r="B621" s="43" t="s">
        <v>11772</v>
      </c>
      <c r="C621" s="44">
        <v>45</v>
      </c>
      <c r="D621" s="44"/>
      <c r="E621" s="44"/>
      <c r="F621" s="44"/>
      <c r="G621" s="35"/>
      <c r="H621" s="35"/>
      <c r="I621" s="5">
        <f t="shared" si="9"/>
        <v>45</v>
      </c>
      <c r="J621" s="1" t="str">
        <f>VLOOKUP(A621,RECON!C:D,2,FALSE)</f>
        <v>Ananthu</v>
      </c>
      <c r="K621" s="1" t="str">
        <f>IFERROR(VLOOKUP(A621, Notes!D:E, 2, FALSE), "-")</f>
        <v>-</v>
      </c>
    </row>
    <row r="622" spans="1:11" ht="12" customHeight="1" x14ac:dyDescent="0.2">
      <c r="A622" s="43" t="s">
        <v>3902</v>
      </c>
      <c r="B622" s="43" t="s">
        <v>3921</v>
      </c>
      <c r="C622" s="44">
        <v>40</v>
      </c>
      <c r="D622" s="44"/>
      <c r="E622" s="44"/>
      <c r="F622" s="44"/>
      <c r="G622" s="35"/>
      <c r="H622" s="35"/>
      <c r="I622" s="5">
        <f t="shared" si="9"/>
        <v>40</v>
      </c>
      <c r="J622" s="1" t="str">
        <f>VLOOKUP(A622,RECON!C:D,2,FALSE)</f>
        <v>Bokka</v>
      </c>
      <c r="K622" s="1" t="str">
        <f>IFERROR(VLOOKUP(A622, Notes!D:E, 2, FALSE), "-")</f>
        <v>-</v>
      </c>
    </row>
    <row r="623" spans="1:11" ht="12" customHeight="1" x14ac:dyDescent="0.2">
      <c r="A623" s="43" t="s">
        <v>9610</v>
      </c>
      <c r="B623" s="43" t="s">
        <v>9664</v>
      </c>
      <c r="C623" s="44">
        <v>34</v>
      </c>
      <c r="D623" s="44"/>
      <c r="E623" s="44"/>
      <c r="F623" s="44"/>
      <c r="G623" s="35"/>
      <c r="H623" s="35"/>
      <c r="I623" s="5">
        <f t="shared" si="9"/>
        <v>34</v>
      </c>
      <c r="J623" s="1" t="str">
        <f>VLOOKUP(A623,RECON!C:D,2,FALSE)</f>
        <v>Ganta</v>
      </c>
      <c r="K623" s="1" t="str">
        <f>IFERROR(VLOOKUP(A623, Notes!D:E, 2, FALSE), "-")</f>
        <v>-</v>
      </c>
    </row>
    <row r="624" spans="1:11" ht="12" customHeight="1" x14ac:dyDescent="0.2">
      <c r="A624" s="43" t="s">
        <v>4219</v>
      </c>
      <c r="B624" s="43" t="s">
        <v>4251</v>
      </c>
      <c r="C624" s="44">
        <v>40</v>
      </c>
      <c r="D624" s="44"/>
      <c r="E624" s="44"/>
      <c r="F624" s="44"/>
      <c r="G624" s="35"/>
      <c r="H624" s="35"/>
      <c r="I624" s="5">
        <f t="shared" si="9"/>
        <v>40</v>
      </c>
      <c r="J624" s="1" t="str">
        <f>VLOOKUP(A624,RECON!C:D,2,FALSE)</f>
        <v>Bhise</v>
      </c>
      <c r="K624" s="1" t="str">
        <f>IFERROR(VLOOKUP(A624, Notes!D:E, 2, FALSE), "-")</f>
        <v>-</v>
      </c>
    </row>
    <row r="625" spans="1:11" ht="12" customHeight="1" x14ac:dyDescent="0.2">
      <c r="A625" s="43" t="s">
        <v>3621</v>
      </c>
      <c r="B625" s="43" t="s">
        <v>3694</v>
      </c>
      <c r="C625" s="44">
        <v>40</v>
      </c>
      <c r="D625" s="44"/>
      <c r="E625" s="44"/>
      <c r="F625" s="44"/>
      <c r="G625" s="35"/>
      <c r="H625" s="35"/>
      <c r="I625" s="5">
        <f t="shared" si="9"/>
        <v>40</v>
      </c>
      <c r="J625" s="1" t="str">
        <f>VLOOKUP(A625,RECON!C:D,2,FALSE)</f>
        <v>Busita</v>
      </c>
      <c r="K625" s="1" t="str">
        <f>IFERROR(VLOOKUP(A625, Notes!D:E, 2, FALSE), "-")</f>
        <v>-</v>
      </c>
    </row>
    <row r="626" spans="1:11" ht="12" customHeight="1" x14ac:dyDescent="0.2">
      <c r="A626" s="43" t="s">
        <v>11266</v>
      </c>
      <c r="B626" s="43" t="s">
        <v>11328</v>
      </c>
      <c r="C626" s="44">
        <v>40</v>
      </c>
      <c r="D626" s="44"/>
      <c r="E626" s="44"/>
      <c r="F626" s="44"/>
      <c r="G626" s="35"/>
      <c r="H626" s="35"/>
      <c r="I626" s="5">
        <f t="shared" si="9"/>
        <v>40</v>
      </c>
      <c r="J626" s="1" t="str">
        <f>VLOOKUP(A626,RECON!C:D,2,FALSE)</f>
        <v>Fronza</v>
      </c>
      <c r="K626" s="1" t="str">
        <f>IFERROR(VLOOKUP(A626, Notes!D:E, 2, FALSE), "-")</f>
        <v>-</v>
      </c>
    </row>
    <row r="627" spans="1:11" ht="12" customHeight="1" x14ac:dyDescent="0.2">
      <c r="A627" s="43" t="s">
        <v>9868</v>
      </c>
      <c r="B627" s="43" t="s">
        <v>12603</v>
      </c>
      <c r="C627" s="44">
        <v>40</v>
      </c>
      <c r="D627" s="44"/>
      <c r="E627" s="44"/>
      <c r="F627" s="44"/>
      <c r="G627" s="35"/>
      <c r="H627" s="35"/>
      <c r="I627" s="5">
        <f t="shared" si="9"/>
        <v>40</v>
      </c>
      <c r="J627" s="1" t="str">
        <f>VLOOKUP(A627,RECON!C:D,2,FALSE)</f>
        <v>Dato</v>
      </c>
      <c r="K627" s="1" t="str">
        <f>IFERROR(VLOOKUP(A627, Notes!D:E, 2, FALSE), "-")</f>
        <v>-</v>
      </c>
    </row>
    <row r="628" spans="1:11" ht="12" customHeight="1" x14ac:dyDescent="0.25">
      <c r="A628" s="43" t="s">
        <v>7957</v>
      </c>
      <c r="B628" s="43" t="s">
        <v>8037</v>
      </c>
      <c r="C628">
        <v>45</v>
      </c>
      <c r="D628" s="44"/>
      <c r="E628" s="44"/>
      <c r="F628" s="44"/>
      <c r="G628" s="35"/>
      <c r="H628" s="35"/>
      <c r="I628" s="5">
        <f t="shared" si="9"/>
        <v>45</v>
      </c>
      <c r="J628" s="1" t="str">
        <f>VLOOKUP(A628,RECON!C:D,2,FALSE)</f>
        <v>Paul</v>
      </c>
      <c r="K628" s="1" t="str">
        <f>IFERROR(VLOOKUP(A628, Notes!D:E, 2, FALSE), "-")</f>
        <v>-</v>
      </c>
    </row>
    <row r="629" spans="1:11" ht="12" customHeight="1" x14ac:dyDescent="0.25">
      <c r="A629" s="43" t="s">
        <v>1413</v>
      </c>
      <c r="B629" s="43" t="s">
        <v>1426</v>
      </c>
      <c r="C629" s="44">
        <v>46</v>
      </c>
      <c r="D629" s="44"/>
      <c r="E629"/>
      <c r="F629" s="44"/>
      <c r="G629" s="35"/>
      <c r="H629" s="35"/>
      <c r="I629" s="5">
        <f t="shared" si="9"/>
        <v>46</v>
      </c>
      <c r="J629" s="1" t="str">
        <f>VLOOKUP(A629,RECON!C:D,2,FALSE)</f>
        <v>Wolkey</v>
      </c>
      <c r="K629" s="1" t="str">
        <f>IFERROR(VLOOKUP(A629, Notes!D:E, 2, FALSE), "-")</f>
        <v>-</v>
      </c>
    </row>
    <row r="630" spans="1:11" ht="12" customHeight="1" x14ac:dyDescent="0.2">
      <c r="A630" s="43" t="s">
        <v>12105</v>
      </c>
      <c r="B630" s="43" t="s">
        <v>12509</v>
      </c>
      <c r="C630" s="44">
        <v>40</v>
      </c>
      <c r="D630" s="44"/>
      <c r="E630" s="44"/>
      <c r="F630" s="44"/>
      <c r="G630" s="35"/>
      <c r="H630" s="35"/>
      <c r="I630" s="5">
        <f t="shared" si="9"/>
        <v>40</v>
      </c>
      <c r="J630" s="1" t="str">
        <f>VLOOKUP(A630,RECON!C:D,2,FALSE)</f>
        <v>Pimentel</v>
      </c>
      <c r="K630" s="1" t="str">
        <f>IFERROR(VLOOKUP(A630, Notes!D:E, 2, FALSE), "-")</f>
        <v>-</v>
      </c>
    </row>
    <row r="631" spans="1:11" ht="12" customHeight="1" x14ac:dyDescent="0.2">
      <c r="A631" s="43" t="s">
        <v>856</v>
      </c>
      <c r="B631" s="43" t="s">
        <v>13081</v>
      </c>
      <c r="C631" s="44">
        <v>55</v>
      </c>
      <c r="D631" s="44"/>
      <c r="E631" s="44"/>
      <c r="F631" s="44"/>
      <c r="G631" s="35"/>
      <c r="H631" s="35"/>
      <c r="I631" s="5">
        <f t="shared" si="9"/>
        <v>55</v>
      </c>
      <c r="J631" s="1" t="str">
        <f>VLOOKUP(A631,RECON!C:D,2,FALSE)</f>
        <v>Freitas</v>
      </c>
      <c r="K631" s="1" t="str">
        <f>IFERROR(VLOOKUP(A631, Notes!D:E, 2, FALSE), "-")</f>
        <v>-</v>
      </c>
    </row>
    <row r="632" spans="1:11" ht="12" customHeight="1" x14ac:dyDescent="0.2">
      <c r="A632" s="43" t="s">
        <v>1548</v>
      </c>
      <c r="B632" s="43" t="s">
        <v>1566</v>
      </c>
      <c r="C632" s="44">
        <v>51</v>
      </c>
      <c r="D632" s="44"/>
      <c r="E632" s="44"/>
      <c r="F632" s="44"/>
      <c r="G632" s="35"/>
      <c r="H632" s="35"/>
      <c r="I632" s="5">
        <f t="shared" si="9"/>
        <v>51</v>
      </c>
      <c r="J632" s="1" t="str">
        <f>VLOOKUP(A632,RECON!C:D,2,FALSE)</f>
        <v>Fernandine</v>
      </c>
      <c r="K632" s="1" t="str">
        <f>IFERROR(VLOOKUP(A632, Notes!D:E, 2, FALSE), "-")</f>
        <v>-</v>
      </c>
    </row>
    <row r="633" spans="1:11" ht="12" customHeight="1" x14ac:dyDescent="0.2">
      <c r="A633" s="43" t="s">
        <v>9077</v>
      </c>
      <c r="B633" s="43" t="s">
        <v>9112</v>
      </c>
      <c r="C633" s="44">
        <v>40</v>
      </c>
      <c r="D633" s="44"/>
      <c r="E633" s="44"/>
      <c r="F633" s="44"/>
      <c r="G633" s="35"/>
      <c r="H633" s="35"/>
      <c r="I633" s="5">
        <f t="shared" si="9"/>
        <v>40</v>
      </c>
      <c r="J633" s="1" t="str">
        <f>VLOOKUP(A633,RECON!C:D,2,FALSE)</f>
        <v>Patel</v>
      </c>
      <c r="K633" s="1" t="str">
        <f>IFERROR(VLOOKUP(A633, Notes!D:E, 2, FALSE), "-")</f>
        <v>-</v>
      </c>
    </row>
    <row r="634" spans="1:11" ht="12" customHeight="1" x14ac:dyDescent="0.2">
      <c r="A634" s="43" t="s">
        <v>3846</v>
      </c>
      <c r="B634" s="43" t="s">
        <v>3852</v>
      </c>
      <c r="C634" s="44">
        <v>45</v>
      </c>
      <c r="D634" s="44"/>
      <c r="E634" s="44"/>
      <c r="F634" s="44"/>
      <c r="G634" s="35"/>
      <c r="H634" s="35"/>
      <c r="I634" s="5">
        <f t="shared" si="9"/>
        <v>45</v>
      </c>
      <c r="J634" s="1" t="str">
        <f>VLOOKUP(A634,RECON!C:D,2,FALSE)</f>
        <v>Tulasi</v>
      </c>
      <c r="K634" s="1" t="str">
        <f>IFERROR(VLOOKUP(A634, Notes!D:E, 2, FALSE), "-")</f>
        <v>-</v>
      </c>
    </row>
    <row r="635" spans="1:11" ht="12" customHeight="1" x14ac:dyDescent="0.2">
      <c r="A635" s="43" t="s">
        <v>8230</v>
      </c>
      <c r="B635" s="43" t="s">
        <v>8261</v>
      </c>
      <c r="C635" s="44">
        <v>45</v>
      </c>
      <c r="D635" s="44"/>
      <c r="E635" s="44"/>
      <c r="F635" s="44"/>
      <c r="G635" s="35"/>
      <c r="H635" s="35"/>
      <c r="I635" s="5">
        <f t="shared" si="9"/>
        <v>45</v>
      </c>
      <c r="J635" s="1" t="str">
        <f>VLOOKUP(A635,RECON!C:D,2,FALSE)</f>
        <v>M</v>
      </c>
      <c r="K635" s="1" t="str">
        <f>IFERROR(VLOOKUP(A635, Notes!D:E, 2, FALSE), "-")</f>
        <v>-</v>
      </c>
    </row>
    <row r="636" spans="1:11" ht="12" customHeight="1" x14ac:dyDescent="0.2">
      <c r="A636" s="43" t="s">
        <v>6746</v>
      </c>
      <c r="B636" s="43" t="s">
        <v>7871</v>
      </c>
      <c r="C636" s="44">
        <v>44</v>
      </c>
      <c r="D636" s="44"/>
      <c r="E636" s="44"/>
      <c r="F636" s="44"/>
      <c r="G636" s="35"/>
      <c r="H636" s="35"/>
      <c r="I636" s="5">
        <f t="shared" ref="I636:I699" si="10">SUM(C636:H636)</f>
        <v>44</v>
      </c>
      <c r="J636" s="1" t="str">
        <f>VLOOKUP(A636,RECON!C:D,2,FALSE)</f>
        <v>Almeida</v>
      </c>
      <c r="K636" s="1" t="str">
        <f>IFERROR(VLOOKUP(A636, Notes!D:E, 2, FALSE), "-")</f>
        <v>-</v>
      </c>
    </row>
    <row r="637" spans="1:11" ht="12" customHeight="1" x14ac:dyDescent="0.2">
      <c r="A637" s="43" t="s">
        <v>3603</v>
      </c>
      <c r="B637" s="43" t="s">
        <v>3665</v>
      </c>
      <c r="C637" s="44">
        <v>40</v>
      </c>
      <c r="D637" s="44"/>
      <c r="E637" s="44"/>
      <c r="F637" s="44"/>
      <c r="G637" s="35"/>
      <c r="H637" s="35"/>
      <c r="I637" s="5">
        <f t="shared" si="10"/>
        <v>40</v>
      </c>
      <c r="J637" s="1" t="str">
        <f>VLOOKUP(A637,RECON!C:D,2,FALSE)</f>
        <v>Requez</v>
      </c>
      <c r="K637" s="1" t="str">
        <f>IFERROR(VLOOKUP(A637, Notes!D:E, 2, FALSE), "-")</f>
        <v>-</v>
      </c>
    </row>
    <row r="638" spans="1:11" ht="12" customHeight="1" x14ac:dyDescent="0.2">
      <c r="A638" s="43" t="s">
        <v>2023</v>
      </c>
      <c r="B638" s="43" t="s">
        <v>11062</v>
      </c>
      <c r="C638" s="44">
        <v>45</v>
      </c>
      <c r="D638" s="44"/>
      <c r="E638" s="44"/>
      <c r="F638" s="44"/>
      <c r="G638" s="35"/>
      <c r="H638" s="35"/>
      <c r="I638" s="5">
        <f t="shared" si="10"/>
        <v>45</v>
      </c>
      <c r="J638" s="1" t="str">
        <f>VLOOKUP(A638,RECON!C:D,2,FALSE)</f>
        <v>Salles</v>
      </c>
      <c r="K638" s="1" t="str">
        <f>IFERROR(VLOOKUP(A638, Notes!D:E, 2, FALSE), "-")</f>
        <v>-</v>
      </c>
    </row>
    <row r="639" spans="1:11" ht="12" customHeight="1" x14ac:dyDescent="0.25">
      <c r="A639" s="43" t="s">
        <v>10426</v>
      </c>
      <c r="B639" s="43" t="s">
        <v>10510</v>
      </c>
      <c r="C639" s="44">
        <v>45</v>
      </c>
      <c r="D639" s="44"/>
      <c r="E639"/>
      <c r="F639" s="44"/>
      <c r="G639" s="35"/>
      <c r="H639" s="35"/>
      <c r="I639" s="5">
        <f t="shared" si="10"/>
        <v>45</v>
      </c>
      <c r="J639" s="1" t="str">
        <f>VLOOKUP(A639,RECON!C:D,2,FALSE)</f>
        <v>Chowdareddy</v>
      </c>
      <c r="K639" s="1" t="str">
        <f>IFERROR(VLOOKUP(A639, Notes!D:E, 2, FALSE), "-")</f>
        <v>-</v>
      </c>
    </row>
    <row r="640" spans="1:11" ht="12" customHeight="1" x14ac:dyDescent="0.2">
      <c r="A640" s="43" t="s">
        <v>904</v>
      </c>
      <c r="B640" s="43" t="s">
        <v>11513</v>
      </c>
      <c r="C640" s="44">
        <v>27</v>
      </c>
      <c r="D640" s="44"/>
      <c r="E640" s="44"/>
      <c r="F640" s="44"/>
      <c r="G640" s="35"/>
      <c r="H640" s="35"/>
      <c r="I640" s="5">
        <f t="shared" si="10"/>
        <v>27</v>
      </c>
      <c r="J640" s="1" t="str">
        <f>VLOOKUP(A640,RECON!C:D,2,FALSE)</f>
        <v>Yeruva</v>
      </c>
      <c r="K640" s="1" t="str">
        <f>IFERROR(VLOOKUP(A640, Notes!D:E, 2, FALSE), "-")</f>
        <v>-</v>
      </c>
    </row>
    <row r="641" spans="1:11" ht="12" customHeight="1" x14ac:dyDescent="0.2">
      <c r="A641" s="43" t="s">
        <v>9018</v>
      </c>
      <c r="B641" s="43" t="s">
        <v>9060</v>
      </c>
      <c r="C641" s="44">
        <v>40</v>
      </c>
      <c r="D641" s="44"/>
      <c r="E641" s="44"/>
      <c r="F641" s="44"/>
      <c r="G641" s="35"/>
      <c r="H641" s="35"/>
      <c r="I641" s="5">
        <f t="shared" si="10"/>
        <v>40</v>
      </c>
      <c r="J641" s="1" t="str">
        <f>VLOOKUP(A641,RECON!C:D,2,FALSE)</f>
        <v>Chockalingam Pillai</v>
      </c>
      <c r="K641" s="1" t="str">
        <f>IFERROR(VLOOKUP(A641, Notes!D:E, 2, FALSE), "-")</f>
        <v>-</v>
      </c>
    </row>
    <row r="642" spans="1:11" ht="12" customHeight="1" x14ac:dyDescent="0.2">
      <c r="A642" s="43" t="s">
        <v>4017</v>
      </c>
      <c r="B642" s="43" t="s">
        <v>10365</v>
      </c>
      <c r="C642" s="44">
        <v>52</v>
      </c>
      <c r="D642" s="44"/>
      <c r="E642" s="44"/>
      <c r="F642" s="44"/>
      <c r="G642" s="35"/>
      <c r="H642" s="35"/>
      <c r="I642" s="5">
        <f t="shared" si="10"/>
        <v>52</v>
      </c>
      <c r="J642" s="1" t="str">
        <f>VLOOKUP(A642,RECON!C:D,2,FALSE)</f>
        <v>Silva</v>
      </c>
      <c r="K642" s="1" t="str">
        <f>IFERROR(VLOOKUP(A642, Notes!D:E, 2, FALSE), "-")</f>
        <v>-</v>
      </c>
    </row>
    <row r="643" spans="1:11" ht="12" customHeight="1" x14ac:dyDescent="0.2">
      <c r="A643" s="43" t="s">
        <v>11709</v>
      </c>
      <c r="B643" s="43" t="s">
        <v>11723</v>
      </c>
      <c r="C643" s="44">
        <v>45</v>
      </c>
      <c r="D643" s="44"/>
      <c r="E643" s="44"/>
      <c r="F643" s="44"/>
      <c r="G643" s="35"/>
      <c r="H643" s="35"/>
      <c r="I643" s="5">
        <f t="shared" si="10"/>
        <v>45</v>
      </c>
      <c r="J643" s="1" t="str">
        <f>VLOOKUP(A643,RECON!C:D,2,FALSE)</f>
        <v>Octavo</v>
      </c>
      <c r="K643" s="1" t="str">
        <f>IFERROR(VLOOKUP(A643, Notes!D:E, 2, FALSE), "-")</f>
        <v>-</v>
      </c>
    </row>
    <row r="644" spans="1:11" ht="12" customHeight="1" x14ac:dyDescent="0.2">
      <c r="A644" s="43" t="s">
        <v>8301</v>
      </c>
      <c r="B644" s="43" t="s">
        <v>8343</v>
      </c>
      <c r="C644" s="44">
        <v>40</v>
      </c>
      <c r="D644" s="44"/>
      <c r="E644" s="44"/>
      <c r="F644" s="44"/>
      <c r="G644" s="35"/>
      <c r="H644" s="35"/>
      <c r="I644" s="5">
        <f t="shared" si="10"/>
        <v>40</v>
      </c>
      <c r="J644" s="1" t="str">
        <f>VLOOKUP(A644,RECON!C:D,2,FALSE)</f>
        <v>Macero</v>
      </c>
      <c r="K644" s="1" t="str">
        <f>IFERROR(VLOOKUP(A644, Notes!D:E, 2, FALSE), "-")</f>
        <v>-</v>
      </c>
    </row>
    <row r="645" spans="1:11" ht="12" customHeight="1" x14ac:dyDescent="0.25">
      <c r="A645" s="43" t="s">
        <v>8116</v>
      </c>
      <c r="B645" s="43" t="s">
        <v>8161</v>
      </c>
      <c r="C645" s="44">
        <v>26</v>
      </c>
      <c r="D645" s="44"/>
      <c r="E645"/>
      <c r="F645" s="44"/>
      <c r="G645" s="35"/>
      <c r="H645" s="35"/>
      <c r="I645" s="5">
        <f t="shared" si="10"/>
        <v>26</v>
      </c>
      <c r="J645" s="1" t="str">
        <f>VLOOKUP(A645,RECON!C:D,2,FALSE)</f>
        <v>Mazumder</v>
      </c>
      <c r="K645" s="1" t="str">
        <f>IFERROR(VLOOKUP(A645, Notes!D:E, 2, FALSE), "-")</f>
        <v>-</v>
      </c>
    </row>
    <row r="646" spans="1:11" ht="12" customHeight="1" x14ac:dyDescent="0.2">
      <c r="A646" s="43" t="s">
        <v>8889</v>
      </c>
      <c r="B646" s="43" t="s">
        <v>9001</v>
      </c>
      <c r="C646" s="44">
        <v>45</v>
      </c>
      <c r="D646" s="44"/>
      <c r="E646" s="44"/>
      <c r="F646" s="44"/>
      <c r="G646" s="35"/>
      <c r="H646" s="35"/>
      <c r="I646" s="5">
        <f t="shared" si="10"/>
        <v>45</v>
      </c>
      <c r="J646" s="1" t="str">
        <f>VLOOKUP(A646,RECON!C:D,2,FALSE)</f>
        <v>Mangahas</v>
      </c>
      <c r="K646" s="1" t="str">
        <f>IFERROR(VLOOKUP(A646, Notes!D:E, 2, FALSE), "-")</f>
        <v>-</v>
      </c>
    </row>
    <row r="647" spans="1:11" ht="12" customHeight="1" x14ac:dyDescent="0.25">
      <c r="A647" s="43" t="s">
        <v>8138</v>
      </c>
      <c r="B647" s="43" t="s">
        <v>10729</v>
      </c>
      <c r="C647" s="44">
        <v>40</v>
      </c>
      <c r="D647" s="44"/>
      <c r="E647"/>
      <c r="F647" s="44"/>
      <c r="G647" s="35"/>
      <c r="H647" s="35"/>
      <c r="I647" s="5">
        <f t="shared" si="10"/>
        <v>40</v>
      </c>
      <c r="J647" s="1" t="str">
        <f>VLOOKUP(A647,RECON!C:D,2,FALSE)</f>
        <v>Vidal</v>
      </c>
      <c r="K647" s="1" t="str">
        <f>IFERROR(VLOOKUP(A647, Notes!D:E, 2, FALSE), "-")</f>
        <v>-</v>
      </c>
    </row>
    <row r="648" spans="1:11" ht="12" customHeight="1" x14ac:dyDescent="0.25">
      <c r="A648" s="43" t="s">
        <v>11400</v>
      </c>
      <c r="B648" s="43" t="s">
        <v>11619</v>
      </c>
      <c r="C648" s="44">
        <v>32</v>
      </c>
      <c r="D648" s="44"/>
      <c r="E648"/>
      <c r="F648" s="44"/>
      <c r="G648" s="35"/>
      <c r="H648" s="35"/>
      <c r="I648" s="5">
        <f t="shared" si="10"/>
        <v>32</v>
      </c>
      <c r="J648" s="1" t="str">
        <f>VLOOKUP(A648,RECON!C:D,2,FALSE)</f>
        <v>Garcia</v>
      </c>
      <c r="K648" s="1" t="str">
        <f>IFERROR(VLOOKUP(A648, Notes!D:E, 2, FALSE), "-")</f>
        <v>-</v>
      </c>
    </row>
    <row r="649" spans="1:11" ht="12" customHeight="1" x14ac:dyDescent="0.2">
      <c r="A649" s="43" t="s">
        <v>11393</v>
      </c>
      <c r="B649" s="43" t="s">
        <v>11834</v>
      </c>
      <c r="C649" s="44">
        <v>32</v>
      </c>
      <c r="D649" s="44"/>
      <c r="E649" s="44"/>
      <c r="F649" s="44"/>
      <c r="G649" s="35"/>
      <c r="H649" s="35"/>
      <c r="I649" s="5">
        <f t="shared" si="10"/>
        <v>32</v>
      </c>
      <c r="J649" s="1" t="str">
        <f>VLOOKUP(A649,RECON!C:D,2,FALSE)</f>
        <v>Castillo</v>
      </c>
      <c r="K649" s="1" t="str">
        <f>IFERROR(VLOOKUP(A649, Notes!D:E, 2, FALSE), "-")</f>
        <v>-</v>
      </c>
    </row>
    <row r="650" spans="1:11" ht="12" customHeight="1" x14ac:dyDescent="0.2">
      <c r="A650" s="43" t="s">
        <v>3615</v>
      </c>
      <c r="B650" s="43" t="s">
        <v>12748</v>
      </c>
      <c r="C650" s="44">
        <v>44</v>
      </c>
      <c r="D650" s="44"/>
      <c r="E650" s="44"/>
      <c r="F650" s="44"/>
      <c r="G650" s="35"/>
      <c r="H650" s="35"/>
      <c r="I650" s="5">
        <f t="shared" si="10"/>
        <v>44</v>
      </c>
      <c r="J650" s="1" t="str">
        <f>VLOOKUP(A650,RECON!C:D,2,FALSE)</f>
        <v>Bandyopadhyay</v>
      </c>
      <c r="K650" s="1" t="str">
        <f>IFERROR(VLOOKUP(A650, Notes!D:E, 2, FALSE), "-")</f>
        <v>-</v>
      </c>
    </row>
    <row r="651" spans="1:11" ht="12" customHeight="1" x14ac:dyDescent="0.2">
      <c r="A651" s="43" t="s">
        <v>9800</v>
      </c>
      <c r="B651" s="43" t="s">
        <v>9858</v>
      </c>
      <c r="C651" s="44">
        <v>40</v>
      </c>
      <c r="D651" s="44"/>
      <c r="E651" s="44"/>
      <c r="F651" s="44"/>
      <c r="G651" s="35"/>
      <c r="H651" s="35"/>
      <c r="I651" s="5">
        <f t="shared" si="10"/>
        <v>40</v>
      </c>
      <c r="J651" s="1" t="str">
        <f>VLOOKUP(A651,RECON!C:D,2,FALSE)</f>
        <v>Nallam</v>
      </c>
      <c r="K651" s="1" t="str">
        <f>IFERROR(VLOOKUP(A651, Notes!D:E, 2, FALSE), "-")</f>
        <v>-</v>
      </c>
    </row>
    <row r="652" spans="1:11" ht="12" customHeight="1" x14ac:dyDescent="0.2">
      <c r="A652" s="43" t="s">
        <v>1460</v>
      </c>
      <c r="B652" s="43" t="s">
        <v>11773</v>
      </c>
      <c r="C652" s="44">
        <v>45</v>
      </c>
      <c r="D652" s="44"/>
      <c r="E652" s="44"/>
      <c r="F652" s="44"/>
      <c r="G652" s="35"/>
      <c r="H652" s="35"/>
      <c r="I652" s="5">
        <f t="shared" si="10"/>
        <v>45</v>
      </c>
      <c r="J652" s="1" t="str">
        <f>VLOOKUP(A652,RECON!C:D,2,FALSE)</f>
        <v>Bernal</v>
      </c>
      <c r="K652" s="1" t="str">
        <f>IFERROR(VLOOKUP(A652, Notes!D:E, 2, FALSE), "-")</f>
        <v>-</v>
      </c>
    </row>
    <row r="653" spans="1:11" ht="12" customHeight="1" x14ac:dyDescent="0.2">
      <c r="A653" s="43" t="s">
        <v>10187</v>
      </c>
      <c r="B653" s="43" t="s">
        <v>10230</v>
      </c>
      <c r="C653" s="44">
        <v>40</v>
      </c>
      <c r="D653" s="44"/>
      <c r="E653" s="44"/>
      <c r="F653" s="44"/>
      <c r="G653" s="35"/>
      <c r="H653" s="35"/>
      <c r="I653" s="5">
        <f t="shared" si="10"/>
        <v>40</v>
      </c>
      <c r="J653" s="1" t="str">
        <f>VLOOKUP(A653,RECON!C:D,2,FALSE)</f>
        <v>Joshy</v>
      </c>
      <c r="K653" s="1" t="str">
        <f>IFERROR(VLOOKUP(A653, Notes!D:E, 2, FALSE), "-")</f>
        <v>-</v>
      </c>
    </row>
    <row r="654" spans="1:11" ht="12" customHeight="1" x14ac:dyDescent="0.25">
      <c r="A654" s="43" t="s">
        <v>3730</v>
      </c>
      <c r="B654" s="43" t="s">
        <v>3750</v>
      </c>
      <c r="C654" s="44">
        <v>45</v>
      </c>
      <c r="D654" s="44"/>
      <c r="E654"/>
      <c r="F654" s="44"/>
      <c r="G654" s="35"/>
      <c r="H654" s="35"/>
      <c r="I654" s="5">
        <f t="shared" si="10"/>
        <v>45</v>
      </c>
      <c r="J654" s="1" t="str">
        <f>VLOOKUP(A654,RECON!C:D,2,FALSE)</f>
        <v>Ebrada</v>
      </c>
      <c r="K654" s="1" t="str">
        <f>IFERROR(VLOOKUP(A654, Notes!D:E, 2, FALSE), "-")</f>
        <v>-</v>
      </c>
    </row>
    <row r="655" spans="1:11" ht="12" customHeight="1" x14ac:dyDescent="0.2">
      <c r="A655" s="43" t="s">
        <v>5147</v>
      </c>
      <c r="B655" s="43" t="s">
        <v>5432</v>
      </c>
      <c r="C655" s="44">
        <v>46</v>
      </c>
      <c r="D655" s="44"/>
      <c r="E655" s="44"/>
      <c r="F655" s="44"/>
      <c r="G655" s="35"/>
      <c r="H655" s="35"/>
      <c r="I655" s="5">
        <f t="shared" si="10"/>
        <v>46</v>
      </c>
      <c r="J655" s="1" t="str">
        <f>VLOOKUP(A655,RECON!C:D,2,FALSE)</f>
        <v>Padayao</v>
      </c>
      <c r="K655" s="1" t="str">
        <f>IFERROR(VLOOKUP(A655, Notes!D:E, 2, FALSE), "-")</f>
        <v>-</v>
      </c>
    </row>
    <row r="656" spans="1:11" ht="12" customHeight="1" x14ac:dyDescent="0.2">
      <c r="A656" s="43" t="s">
        <v>2112</v>
      </c>
      <c r="B656" s="43" t="s">
        <v>2117</v>
      </c>
      <c r="C656" s="44">
        <v>45</v>
      </c>
      <c r="D656" s="44"/>
      <c r="E656" s="44"/>
      <c r="F656" s="44"/>
      <c r="G656" s="35"/>
      <c r="H656" s="35"/>
      <c r="I656" s="5">
        <f t="shared" si="10"/>
        <v>45</v>
      </c>
      <c r="J656" s="1" t="str">
        <f>VLOOKUP(A656,RECON!C:D,2,FALSE)</f>
        <v>Teli</v>
      </c>
      <c r="K656" s="1" t="str">
        <f>IFERROR(VLOOKUP(A656, Notes!D:E, 2, FALSE), "-")</f>
        <v>-</v>
      </c>
    </row>
    <row r="657" spans="1:11" ht="12" customHeight="1" x14ac:dyDescent="0.2">
      <c r="A657" s="43" t="s">
        <v>1686</v>
      </c>
      <c r="B657" s="43" t="s">
        <v>11063</v>
      </c>
      <c r="C657" s="44">
        <v>53</v>
      </c>
      <c r="D657" s="44"/>
      <c r="E657" s="44"/>
      <c r="F657" s="44"/>
      <c r="G657" s="35"/>
      <c r="H657" s="35"/>
      <c r="I657" s="5">
        <f t="shared" si="10"/>
        <v>53</v>
      </c>
      <c r="J657" s="1" t="str">
        <f>VLOOKUP(A657,RECON!C:D,2,FALSE)</f>
        <v>Ortiz</v>
      </c>
      <c r="K657" s="1" t="str">
        <f>IFERROR(VLOOKUP(A657, Notes!D:E, 2, FALSE), "-")</f>
        <v>-</v>
      </c>
    </row>
    <row r="658" spans="1:11" ht="12" customHeight="1" x14ac:dyDescent="0.25">
      <c r="A658" s="43" t="s">
        <v>10246</v>
      </c>
      <c r="B658" s="43" t="s">
        <v>10328</v>
      </c>
      <c r="C658" s="44">
        <v>36</v>
      </c>
      <c r="D658"/>
      <c r="E658" s="44"/>
      <c r="F658" s="44"/>
      <c r="G658" s="35"/>
      <c r="H658" s="35"/>
      <c r="I658" s="5">
        <f t="shared" si="10"/>
        <v>36</v>
      </c>
      <c r="J658" s="1" t="str">
        <f>VLOOKUP(A658,RECON!C:D,2,FALSE)</f>
        <v>Radhakrishnakaimal</v>
      </c>
      <c r="K658" s="1" t="str">
        <f>IFERROR(VLOOKUP(A658, Notes!D:E, 2, FALSE), "-")</f>
        <v>-</v>
      </c>
    </row>
    <row r="659" spans="1:11" ht="12" customHeight="1" x14ac:dyDescent="0.2">
      <c r="A659" s="43" t="s">
        <v>4801</v>
      </c>
      <c r="B659" s="43" t="s">
        <v>4845</v>
      </c>
      <c r="C659" s="44">
        <v>40</v>
      </c>
      <c r="D659" s="44"/>
      <c r="E659" s="44"/>
      <c r="F659" s="44"/>
      <c r="G659" s="35"/>
      <c r="H659" s="35"/>
      <c r="I659" s="5">
        <f t="shared" si="10"/>
        <v>40</v>
      </c>
      <c r="J659" s="1" t="str">
        <f>VLOOKUP(A659,RECON!C:D,2,FALSE)</f>
        <v>Kumar</v>
      </c>
      <c r="K659" s="1" t="str">
        <f>IFERROR(VLOOKUP(A659, Notes!D:E, 2, FALSE), "-")</f>
        <v>-</v>
      </c>
    </row>
    <row r="660" spans="1:11" ht="12" customHeight="1" x14ac:dyDescent="0.2">
      <c r="A660" s="43" t="s">
        <v>4142</v>
      </c>
      <c r="B660" s="43" t="s">
        <v>4187</v>
      </c>
      <c r="C660" s="44">
        <v>40</v>
      </c>
      <c r="D660" s="44"/>
      <c r="E660" s="44"/>
      <c r="F660" s="44"/>
      <c r="G660" s="35"/>
      <c r="H660" s="35"/>
      <c r="I660" s="5">
        <f t="shared" si="10"/>
        <v>40</v>
      </c>
      <c r="J660" s="1" t="str">
        <f>VLOOKUP(A660,RECON!C:D,2,FALSE)</f>
        <v>Meenkeri</v>
      </c>
      <c r="K660" s="1" t="str">
        <f>IFERROR(VLOOKUP(A660, Notes!D:E, 2, FALSE), "-")</f>
        <v>-</v>
      </c>
    </row>
    <row r="661" spans="1:11" ht="12" customHeight="1" x14ac:dyDescent="0.2">
      <c r="A661" s="43" t="s">
        <v>8640</v>
      </c>
      <c r="B661" s="43" t="s">
        <v>8719</v>
      </c>
      <c r="C661" s="44">
        <v>45</v>
      </c>
      <c r="D661" s="44"/>
      <c r="E661" s="44"/>
      <c r="F661" s="44"/>
      <c r="G661" s="35"/>
      <c r="H661" s="35"/>
      <c r="I661" s="5">
        <f t="shared" si="10"/>
        <v>45</v>
      </c>
      <c r="J661" s="1" t="str">
        <f>VLOOKUP(A661,RECON!C:D,2,FALSE)</f>
        <v>Bindu</v>
      </c>
      <c r="K661" s="1" t="str">
        <f>IFERROR(VLOOKUP(A661, Notes!D:E, 2, FALSE), "-")</f>
        <v>-</v>
      </c>
    </row>
    <row r="662" spans="1:11" ht="12" customHeight="1" x14ac:dyDescent="0.2">
      <c r="A662" s="43" t="s">
        <v>6804</v>
      </c>
      <c r="B662" s="43" t="s">
        <v>6829</v>
      </c>
      <c r="C662" s="44">
        <v>40</v>
      </c>
      <c r="D662" s="44"/>
      <c r="E662" s="44"/>
      <c r="F662" s="44"/>
      <c r="G662" s="35"/>
      <c r="H662" s="35"/>
      <c r="I662" s="5">
        <f t="shared" si="10"/>
        <v>40</v>
      </c>
      <c r="J662" s="1" t="str">
        <f>VLOOKUP(A662,RECON!C:D,2,FALSE)</f>
        <v>Balanag</v>
      </c>
      <c r="K662" s="1" t="str">
        <f>IFERROR(VLOOKUP(A662, Notes!D:E, 2, FALSE), "-")</f>
        <v>-</v>
      </c>
    </row>
    <row r="663" spans="1:11" ht="12" customHeight="1" x14ac:dyDescent="0.2">
      <c r="A663" s="43" t="s">
        <v>820</v>
      </c>
      <c r="B663" s="43" t="s">
        <v>11514</v>
      </c>
      <c r="C663" s="44">
        <v>45</v>
      </c>
      <c r="D663" s="44"/>
      <c r="E663" s="44"/>
      <c r="F663" s="44"/>
      <c r="G663" s="35"/>
      <c r="H663" s="35"/>
      <c r="I663" s="5">
        <f t="shared" si="10"/>
        <v>45</v>
      </c>
      <c r="J663" s="1" t="str">
        <f>VLOOKUP(A663,RECON!C:D,2,FALSE)</f>
        <v>Kaushik</v>
      </c>
      <c r="K663" s="1" t="str">
        <f>IFERROR(VLOOKUP(A663, Notes!D:E, 2, FALSE), "-")</f>
        <v>-</v>
      </c>
    </row>
    <row r="664" spans="1:11" ht="12" customHeight="1" x14ac:dyDescent="0.2">
      <c r="A664" s="43" t="s">
        <v>952</v>
      </c>
      <c r="B664" s="43" t="s">
        <v>11515</v>
      </c>
      <c r="C664" s="44">
        <v>47</v>
      </c>
      <c r="D664" s="44"/>
      <c r="E664" s="44"/>
      <c r="F664" s="44"/>
      <c r="G664" s="35"/>
      <c r="H664" s="35"/>
      <c r="I664" s="5">
        <f t="shared" si="10"/>
        <v>47</v>
      </c>
      <c r="J664" s="1" t="str">
        <f>VLOOKUP(A664,RECON!C:D,2,FALSE)</f>
        <v>Garcia</v>
      </c>
      <c r="K664" s="1" t="str">
        <f>IFERROR(VLOOKUP(A664, Notes!D:E, 2, FALSE), "-")</f>
        <v>-</v>
      </c>
    </row>
    <row r="665" spans="1:11" ht="12" customHeight="1" x14ac:dyDescent="0.2">
      <c r="A665" s="43" t="s">
        <v>4321</v>
      </c>
      <c r="B665" s="43" t="s">
        <v>4332</v>
      </c>
      <c r="C665" s="44">
        <v>40</v>
      </c>
      <c r="D665" s="44"/>
      <c r="E665" s="44"/>
      <c r="F665" s="44"/>
      <c r="G665" s="35"/>
      <c r="H665" s="35"/>
      <c r="I665" s="5">
        <f t="shared" si="10"/>
        <v>40</v>
      </c>
      <c r="J665" s="1" t="str">
        <f>VLOOKUP(A665,RECON!C:D,2,FALSE)</f>
        <v>Balasubramanian</v>
      </c>
      <c r="K665" s="1" t="str">
        <f>IFERROR(VLOOKUP(A665, Notes!D:E, 2, FALSE), "-")</f>
        <v>-</v>
      </c>
    </row>
    <row r="666" spans="1:11" ht="12" customHeight="1" x14ac:dyDescent="0.25">
      <c r="A666" s="43" t="s">
        <v>1148</v>
      </c>
      <c r="B666" s="43" t="s">
        <v>11516</v>
      </c>
      <c r="C666" s="44">
        <v>45</v>
      </c>
      <c r="D666" s="44"/>
      <c r="E666"/>
      <c r="F666" s="44"/>
      <c r="G666" s="35"/>
      <c r="H666" s="35"/>
      <c r="I666" s="5">
        <f t="shared" si="10"/>
        <v>45</v>
      </c>
      <c r="J666" s="1" t="str">
        <f>VLOOKUP(A666,RECON!C:D,2,FALSE)</f>
        <v>Raghu</v>
      </c>
      <c r="K666" s="1" t="str">
        <f>IFERROR(VLOOKUP(A666, Notes!D:E, 2, FALSE), "-")</f>
        <v>-</v>
      </c>
    </row>
    <row r="667" spans="1:11" ht="12" customHeight="1" x14ac:dyDescent="0.2">
      <c r="A667" s="43" t="s">
        <v>11620</v>
      </c>
      <c r="B667" s="43" t="s">
        <v>11621</v>
      </c>
      <c r="C667" s="44">
        <v>36</v>
      </c>
      <c r="D667" s="44"/>
      <c r="E667" s="44"/>
      <c r="F667" s="44"/>
      <c r="G667" s="35"/>
      <c r="H667" s="35"/>
      <c r="I667" s="5">
        <f t="shared" si="10"/>
        <v>36</v>
      </c>
      <c r="J667" s="1" t="str">
        <f>VLOOKUP(A667,RECON!C:D,2,FALSE)</f>
        <v>Santos</v>
      </c>
      <c r="K667" s="1" t="str">
        <f>IFERROR(VLOOKUP(A667, Notes!D:E, 2, FALSE), "-")</f>
        <v>-</v>
      </c>
    </row>
    <row r="668" spans="1:11" ht="12" customHeight="1" x14ac:dyDescent="0.2">
      <c r="A668" s="43" t="s">
        <v>3489</v>
      </c>
      <c r="B668" s="43" t="s">
        <v>3612</v>
      </c>
      <c r="C668" s="44">
        <v>43</v>
      </c>
      <c r="D668" s="44"/>
      <c r="E668" s="44"/>
      <c r="F668" s="44"/>
      <c r="G668" s="35"/>
      <c r="H668" s="35"/>
      <c r="I668" s="5">
        <f t="shared" si="10"/>
        <v>43</v>
      </c>
      <c r="J668" s="1" t="str">
        <f>VLOOKUP(A668,RECON!C:D,2,FALSE)</f>
        <v>Kumari</v>
      </c>
      <c r="K668" s="1" t="str">
        <f>IFERROR(VLOOKUP(A668, Notes!D:E, 2, FALSE), "-")</f>
        <v>-</v>
      </c>
    </row>
    <row r="669" spans="1:11" ht="12" customHeight="1" x14ac:dyDescent="0.2">
      <c r="A669" s="43" t="s">
        <v>12129</v>
      </c>
      <c r="B669" s="43" t="s">
        <v>12510</v>
      </c>
      <c r="C669" s="44">
        <v>50</v>
      </c>
      <c r="D669" s="44"/>
      <c r="E669" s="44"/>
      <c r="F669" s="44"/>
      <c r="G669" s="35"/>
      <c r="H669" s="35"/>
      <c r="I669" s="5">
        <f t="shared" si="10"/>
        <v>50</v>
      </c>
      <c r="J669" s="1" t="str">
        <f>VLOOKUP(A669,RECON!C:D,2,FALSE)</f>
        <v>Narra</v>
      </c>
      <c r="K669" s="1" t="str">
        <f>IFERROR(VLOOKUP(A669, Notes!D:E, 2, FALSE), "-")</f>
        <v>-</v>
      </c>
    </row>
    <row r="670" spans="1:11" ht="12" customHeight="1" x14ac:dyDescent="0.2">
      <c r="A670" s="43" t="s">
        <v>2031</v>
      </c>
      <c r="B670" s="43" t="s">
        <v>12749</v>
      </c>
      <c r="C670" s="44">
        <v>41</v>
      </c>
      <c r="D670" s="44"/>
      <c r="E670" s="44"/>
      <c r="F670" s="44"/>
      <c r="G670" s="35"/>
      <c r="H670" s="35"/>
      <c r="I670" s="5">
        <f t="shared" si="10"/>
        <v>41</v>
      </c>
      <c r="J670" s="1" t="str">
        <f>VLOOKUP(A670,RECON!C:D,2,FALSE)</f>
        <v>Pereira</v>
      </c>
      <c r="K670" s="1" t="str">
        <f>IFERROR(VLOOKUP(A670, Notes!D:E, 2, FALSE), "-")</f>
        <v>-</v>
      </c>
    </row>
    <row r="671" spans="1:11" ht="12" customHeight="1" x14ac:dyDescent="0.2">
      <c r="A671" s="43" t="s">
        <v>1044</v>
      </c>
      <c r="B671" s="43" t="s">
        <v>11517</v>
      </c>
      <c r="C671" s="44">
        <v>40</v>
      </c>
      <c r="D671" s="44"/>
      <c r="E671" s="44"/>
      <c r="F671" s="44"/>
      <c r="G671" s="35"/>
      <c r="H671" s="35"/>
      <c r="I671" s="5">
        <f t="shared" si="10"/>
        <v>40</v>
      </c>
      <c r="J671" s="1" t="str">
        <f>VLOOKUP(A671,RECON!C:D,2,FALSE)</f>
        <v>Bailamane</v>
      </c>
      <c r="K671" s="1" t="str">
        <f>IFERROR(VLOOKUP(A671, Notes!D:E, 2, FALSE), "-")</f>
        <v>-</v>
      </c>
    </row>
    <row r="672" spans="1:11" ht="12" customHeight="1" x14ac:dyDescent="0.25">
      <c r="A672" s="43" t="s">
        <v>12123</v>
      </c>
      <c r="B672" s="43" t="s">
        <v>12511</v>
      </c>
      <c r="C672" s="44">
        <v>40</v>
      </c>
      <c r="D672" s="44"/>
      <c r="E672"/>
      <c r="F672" s="44"/>
      <c r="G672" s="35"/>
      <c r="H672" s="35"/>
      <c r="I672" s="5">
        <f t="shared" si="10"/>
        <v>40</v>
      </c>
      <c r="J672" s="1" t="str">
        <f>VLOOKUP(A672,RECON!C:D,2,FALSE)</f>
        <v>Gupta</v>
      </c>
      <c r="K672" s="1" t="str">
        <f>IFERROR(VLOOKUP(A672, Notes!D:E, 2, FALSE), "-")</f>
        <v>-</v>
      </c>
    </row>
    <row r="673" spans="1:11" ht="12" customHeight="1" x14ac:dyDescent="0.2">
      <c r="A673" s="43" t="s">
        <v>1560</v>
      </c>
      <c r="B673" s="43" t="s">
        <v>11518</v>
      </c>
      <c r="C673" s="44">
        <v>60</v>
      </c>
      <c r="D673" s="44"/>
      <c r="E673" s="44"/>
      <c r="F673" s="44"/>
      <c r="G673" s="35"/>
      <c r="H673" s="35"/>
      <c r="I673" s="5">
        <f t="shared" si="10"/>
        <v>60</v>
      </c>
      <c r="J673" s="1" t="str">
        <f>VLOOKUP(A673,RECON!C:D,2,FALSE)</f>
        <v>Conceicao</v>
      </c>
      <c r="K673" s="1" t="str">
        <f>IFERROR(VLOOKUP(A673, Notes!D:E, 2, FALSE), "-")</f>
        <v>-</v>
      </c>
    </row>
    <row r="674" spans="1:11" ht="12" customHeight="1" x14ac:dyDescent="0.2">
      <c r="A674" s="43" t="s">
        <v>1057</v>
      </c>
      <c r="B674" s="43" t="s">
        <v>11519</v>
      </c>
      <c r="C674" s="44">
        <v>42</v>
      </c>
      <c r="D674" s="44"/>
      <c r="E674" s="44"/>
      <c r="F674" s="44"/>
      <c r="G674" s="35"/>
      <c r="H674" s="35"/>
      <c r="I674" s="5">
        <f t="shared" si="10"/>
        <v>42</v>
      </c>
      <c r="J674" s="1" t="str">
        <f>VLOOKUP(A674,RECON!C:D,2,FALSE)</f>
        <v>Kadam</v>
      </c>
      <c r="K674" s="1" t="str">
        <f>IFERROR(VLOOKUP(A674, Notes!D:E, 2, FALSE), "-")</f>
        <v>-</v>
      </c>
    </row>
    <row r="675" spans="1:11" ht="12" customHeight="1" x14ac:dyDescent="0.2">
      <c r="A675" s="43" t="s">
        <v>10021</v>
      </c>
      <c r="B675" s="43" t="s">
        <v>11520</v>
      </c>
      <c r="C675" s="44">
        <v>40</v>
      </c>
      <c r="D675" s="44"/>
      <c r="E675" s="44"/>
      <c r="F675" s="44"/>
      <c r="G675" s="35"/>
      <c r="H675" s="35"/>
      <c r="I675" s="5">
        <f t="shared" si="10"/>
        <v>40</v>
      </c>
      <c r="J675" s="1" t="str">
        <f>VLOOKUP(A675,RECON!C:D,2,FALSE)</f>
        <v>Cruz</v>
      </c>
      <c r="K675" s="1" t="str">
        <f>IFERROR(VLOOKUP(A675, Notes!D:E, 2, FALSE), "-")</f>
        <v>-</v>
      </c>
    </row>
    <row r="676" spans="1:11" ht="12" customHeight="1" x14ac:dyDescent="0.2">
      <c r="A676" s="43" t="s">
        <v>1086</v>
      </c>
      <c r="B676" s="43" t="s">
        <v>11521</v>
      </c>
      <c r="C676" s="44">
        <v>44</v>
      </c>
      <c r="D676" s="44"/>
      <c r="E676" s="44"/>
      <c r="F676" s="44"/>
      <c r="G676" s="35"/>
      <c r="H676" s="35"/>
      <c r="I676" s="5">
        <f t="shared" si="10"/>
        <v>44</v>
      </c>
      <c r="J676" s="1" t="str">
        <f>VLOOKUP(A676,RECON!C:D,2,FALSE)</f>
        <v>Rao</v>
      </c>
      <c r="K676" s="1" t="str">
        <f>IFERROR(VLOOKUP(A676, Notes!D:E, 2, FALSE), "-")</f>
        <v>-</v>
      </c>
    </row>
    <row r="677" spans="1:11" ht="12" customHeight="1" x14ac:dyDescent="0.2">
      <c r="A677" s="43" t="s">
        <v>8512</v>
      </c>
      <c r="B677" s="43" t="s">
        <v>8633</v>
      </c>
      <c r="C677" s="44">
        <v>54</v>
      </c>
      <c r="D677" s="44"/>
      <c r="E677" s="44"/>
      <c r="F677" s="44"/>
      <c r="G677" s="35"/>
      <c r="H677" s="35"/>
      <c r="I677" s="5">
        <f t="shared" si="10"/>
        <v>54</v>
      </c>
      <c r="J677" s="1" t="str">
        <f>VLOOKUP(A677,RECON!C:D,2,FALSE)</f>
        <v>Pilakka Kanthakkil</v>
      </c>
      <c r="K677" s="1" t="str">
        <f>IFERROR(VLOOKUP(A677, Notes!D:E, 2, FALSE), "-")</f>
        <v>-</v>
      </c>
    </row>
    <row r="678" spans="1:11" ht="12" customHeight="1" x14ac:dyDescent="0.2">
      <c r="A678" s="43" t="s">
        <v>1717</v>
      </c>
      <c r="B678" s="43" t="s">
        <v>7729</v>
      </c>
      <c r="C678" s="44">
        <v>43</v>
      </c>
      <c r="D678" s="44"/>
      <c r="E678" s="44"/>
      <c r="F678" s="44"/>
      <c r="G678" s="35"/>
      <c r="H678" s="35"/>
      <c r="I678" s="5">
        <f t="shared" si="10"/>
        <v>43</v>
      </c>
      <c r="J678" s="1" t="str">
        <f>VLOOKUP(A678,RECON!C:D,2,FALSE)</f>
        <v>Gupta</v>
      </c>
      <c r="K678" s="1" t="str">
        <f>IFERROR(VLOOKUP(A678, Notes!D:E, 2, FALSE), "-")</f>
        <v>-</v>
      </c>
    </row>
    <row r="679" spans="1:11" ht="12" customHeight="1" x14ac:dyDescent="0.2">
      <c r="A679" s="43" t="s">
        <v>4479</v>
      </c>
      <c r="B679" s="43" t="s">
        <v>4872</v>
      </c>
      <c r="C679" s="44">
        <v>24</v>
      </c>
      <c r="D679" s="44"/>
      <c r="E679" s="44"/>
      <c r="F679" s="44"/>
      <c r="G679" s="35"/>
      <c r="H679" s="35"/>
      <c r="I679" s="5">
        <f t="shared" si="10"/>
        <v>24</v>
      </c>
      <c r="J679" s="1" t="str">
        <f>VLOOKUP(A679,RECON!C:D,2,FALSE)</f>
        <v>Adiuba</v>
      </c>
      <c r="K679" s="1" t="str">
        <f>IFERROR(VLOOKUP(A679, Notes!D:E, 2, FALSE), "-")</f>
        <v>-</v>
      </c>
    </row>
    <row r="680" spans="1:11" ht="12" customHeight="1" x14ac:dyDescent="0.2">
      <c r="A680" s="43" t="s">
        <v>8468</v>
      </c>
      <c r="B680" s="43" t="s">
        <v>8500</v>
      </c>
      <c r="C680" s="44">
        <v>41</v>
      </c>
      <c r="D680" s="44"/>
      <c r="E680" s="44"/>
      <c r="F680" s="44"/>
      <c r="G680" s="35"/>
      <c r="H680" s="35"/>
      <c r="I680" s="5">
        <f t="shared" si="10"/>
        <v>41</v>
      </c>
      <c r="J680" s="1" t="str">
        <f>VLOOKUP(A680,RECON!C:D,2,FALSE)</f>
        <v>Reputana</v>
      </c>
      <c r="K680" s="1" t="str">
        <f>IFERROR(VLOOKUP(A680, Notes!D:E, 2, FALSE), "-")</f>
        <v>-</v>
      </c>
    </row>
    <row r="681" spans="1:11" ht="12" customHeight="1" x14ac:dyDescent="0.2">
      <c r="A681" s="43" t="s">
        <v>2971</v>
      </c>
      <c r="B681" s="43" t="s">
        <v>4790</v>
      </c>
      <c r="C681" s="44">
        <v>45</v>
      </c>
      <c r="D681" s="44"/>
      <c r="E681" s="44"/>
      <c r="F681" s="44"/>
      <c r="G681" s="35"/>
      <c r="H681" s="35"/>
      <c r="I681" s="5">
        <f t="shared" si="10"/>
        <v>45</v>
      </c>
      <c r="J681" s="1" t="str">
        <f>VLOOKUP(A681,RECON!C:D,2,FALSE)</f>
        <v>Gupta</v>
      </c>
      <c r="K681" s="1" t="str">
        <f>IFERROR(VLOOKUP(A681, Notes!D:E, 2, FALSE), "-")</f>
        <v>-</v>
      </c>
    </row>
    <row r="682" spans="1:11" ht="12" customHeight="1" x14ac:dyDescent="0.2">
      <c r="A682" s="43" t="s">
        <v>1508</v>
      </c>
      <c r="B682" s="43" t="s">
        <v>12512</v>
      </c>
      <c r="C682" s="44">
        <v>41</v>
      </c>
      <c r="D682" s="44"/>
      <c r="E682" s="44"/>
      <c r="F682" s="44"/>
      <c r="G682" s="35"/>
      <c r="H682" s="35"/>
      <c r="I682" s="5">
        <f t="shared" si="10"/>
        <v>41</v>
      </c>
      <c r="J682" s="1" t="str">
        <f>VLOOKUP(A682,RECON!C:D,2,FALSE)</f>
        <v>Moraes</v>
      </c>
      <c r="K682" s="1" t="str">
        <f>IFERROR(VLOOKUP(A682, Notes!D:E, 2, FALSE), "-")</f>
        <v>-</v>
      </c>
    </row>
    <row r="683" spans="1:11" ht="12" customHeight="1" x14ac:dyDescent="0.2">
      <c r="A683" s="43" t="s">
        <v>8751</v>
      </c>
      <c r="B683" s="43" t="s">
        <v>8778</v>
      </c>
      <c r="C683" s="44">
        <v>40</v>
      </c>
      <c r="D683" s="44"/>
      <c r="E683" s="44"/>
      <c r="F683" s="44"/>
      <c r="G683" s="35"/>
      <c r="H683" s="35"/>
      <c r="I683" s="5">
        <f t="shared" si="10"/>
        <v>40</v>
      </c>
      <c r="J683" s="1" t="str">
        <f>VLOOKUP(A683,RECON!C:D,2,FALSE)</f>
        <v>Lacaolacao</v>
      </c>
      <c r="K683" s="1" t="str">
        <f>IFERROR(VLOOKUP(A683, Notes!D:E, 2, FALSE), "-")</f>
        <v>-</v>
      </c>
    </row>
    <row r="684" spans="1:11" ht="12" customHeight="1" x14ac:dyDescent="0.2">
      <c r="A684" s="43" t="s">
        <v>1278</v>
      </c>
      <c r="B684" s="43" t="s">
        <v>12813</v>
      </c>
      <c r="C684" s="44">
        <v>42</v>
      </c>
      <c r="D684" s="44"/>
      <c r="E684" s="44"/>
      <c r="F684" s="44"/>
      <c r="G684" s="35"/>
      <c r="H684" s="35"/>
      <c r="I684" s="5">
        <f t="shared" si="10"/>
        <v>42</v>
      </c>
      <c r="J684" s="1" t="str">
        <f>VLOOKUP(A684,RECON!C:D,2,FALSE)</f>
        <v>Manivannan</v>
      </c>
      <c r="K684" s="1" t="str">
        <f>IFERROR(VLOOKUP(A684, Notes!D:E, 2, FALSE), "-")</f>
        <v>-</v>
      </c>
    </row>
    <row r="685" spans="1:11" ht="12" customHeight="1" x14ac:dyDescent="0.2">
      <c r="A685" s="43" t="s">
        <v>6703</v>
      </c>
      <c r="B685" s="43" t="s">
        <v>12657</v>
      </c>
      <c r="C685" s="44">
        <v>40</v>
      </c>
      <c r="D685" s="44"/>
      <c r="E685" s="44"/>
      <c r="F685" s="44"/>
      <c r="G685" s="35"/>
      <c r="H685" s="35"/>
      <c r="I685" s="5">
        <f t="shared" si="10"/>
        <v>40</v>
      </c>
      <c r="J685" s="1" t="str">
        <f>VLOOKUP(A685,RECON!C:D,2,FALSE)</f>
        <v>Brito</v>
      </c>
      <c r="K685" s="1" t="str">
        <f>IFERROR(VLOOKUP(A685, Notes!D:E, 2, FALSE), "-")</f>
        <v>-</v>
      </c>
    </row>
    <row r="686" spans="1:11" ht="12" customHeight="1" x14ac:dyDescent="0.2">
      <c r="A686" s="43" t="s">
        <v>5327</v>
      </c>
      <c r="B686" s="43" t="s">
        <v>5355</v>
      </c>
      <c r="C686" s="44">
        <v>40</v>
      </c>
      <c r="D686" s="44"/>
      <c r="E686" s="44"/>
      <c r="F686" s="44"/>
      <c r="G686" s="35"/>
      <c r="H686" s="35"/>
      <c r="I686" s="5">
        <f t="shared" si="10"/>
        <v>40</v>
      </c>
      <c r="J686" s="1" t="str">
        <f>VLOOKUP(A686,RECON!C:D,2,FALSE)</f>
        <v>Navi</v>
      </c>
      <c r="K686" s="1" t="str">
        <f>IFERROR(VLOOKUP(A686, Notes!D:E, 2, FALSE), "-")</f>
        <v>-</v>
      </c>
    </row>
    <row r="687" spans="1:11" ht="12" customHeight="1" x14ac:dyDescent="0.2">
      <c r="A687" s="43" t="s">
        <v>10644</v>
      </c>
      <c r="B687" s="43" t="s">
        <v>10730</v>
      </c>
      <c r="C687" s="44">
        <v>40</v>
      </c>
      <c r="D687" s="44"/>
      <c r="E687" s="44"/>
      <c r="F687" s="44"/>
      <c r="G687" s="35"/>
      <c r="H687" s="35"/>
      <c r="I687" s="5">
        <f t="shared" si="10"/>
        <v>40</v>
      </c>
      <c r="J687" s="1" t="str">
        <f>VLOOKUP(A687,RECON!C:D,2,FALSE)</f>
        <v>Souza</v>
      </c>
      <c r="K687" s="1" t="str">
        <f>IFERROR(VLOOKUP(A687, Notes!D:E, 2, FALSE), "-")</f>
        <v>-</v>
      </c>
    </row>
    <row r="688" spans="1:11" ht="12" customHeight="1" x14ac:dyDescent="0.2">
      <c r="A688" s="43" t="s">
        <v>1658</v>
      </c>
      <c r="B688" s="43" t="s">
        <v>8439</v>
      </c>
      <c r="C688" s="44">
        <v>44</v>
      </c>
      <c r="D688" s="44"/>
      <c r="E688" s="44"/>
      <c r="F688" s="44"/>
      <c r="G688" s="35"/>
      <c r="H688" s="35"/>
      <c r="I688" s="5">
        <f t="shared" si="10"/>
        <v>44</v>
      </c>
      <c r="J688" s="1" t="str">
        <f>VLOOKUP(A688,RECON!C:D,2,FALSE)</f>
        <v>Bottura</v>
      </c>
      <c r="K688" s="1" t="str">
        <f>IFERROR(VLOOKUP(A688, Notes!D:E, 2, FALSE), "-")</f>
        <v>-</v>
      </c>
    </row>
    <row r="689" spans="1:11" ht="12" customHeight="1" x14ac:dyDescent="0.2">
      <c r="A689" s="43" t="s">
        <v>8284</v>
      </c>
      <c r="B689" s="43" t="s">
        <v>8344</v>
      </c>
      <c r="C689" s="44">
        <v>40</v>
      </c>
      <c r="D689" s="44"/>
      <c r="E689" s="44"/>
      <c r="F689" s="44"/>
      <c r="G689" s="35"/>
      <c r="H689" s="35"/>
      <c r="I689" s="5">
        <f t="shared" si="10"/>
        <v>40</v>
      </c>
      <c r="J689" s="1" t="str">
        <f>VLOOKUP(A689,RECON!C:D,2,FALSE)</f>
        <v>Queiroz</v>
      </c>
      <c r="K689" s="1" t="str">
        <f>IFERROR(VLOOKUP(A689, Notes!D:E, 2, FALSE), "-")</f>
        <v>-</v>
      </c>
    </row>
    <row r="690" spans="1:11" ht="12" customHeight="1" x14ac:dyDescent="0.2">
      <c r="A690" s="43" t="s">
        <v>10376</v>
      </c>
      <c r="B690" s="43" t="s">
        <v>10404</v>
      </c>
      <c r="C690" s="44">
        <v>67</v>
      </c>
      <c r="D690" s="44"/>
      <c r="E690" s="44"/>
      <c r="F690" s="44"/>
      <c r="G690" s="35"/>
      <c r="H690" s="35"/>
      <c r="I690" s="5">
        <f t="shared" si="10"/>
        <v>67</v>
      </c>
      <c r="J690" s="1" t="str">
        <f>VLOOKUP(A690,RECON!C:D,2,FALSE)</f>
        <v>Nair</v>
      </c>
      <c r="K690" s="1" t="str">
        <f>IFERROR(VLOOKUP(A690, Notes!D:E, 2, FALSE), "-")</f>
        <v>-</v>
      </c>
    </row>
    <row r="691" spans="1:11" ht="12" customHeight="1" x14ac:dyDescent="0.2">
      <c r="A691" s="43" t="s">
        <v>876</v>
      </c>
      <c r="B691" s="43" t="s">
        <v>11522</v>
      </c>
      <c r="C691" s="44">
        <v>40</v>
      </c>
      <c r="D691" s="44"/>
      <c r="E691" s="44"/>
      <c r="F691" s="44"/>
      <c r="G691" s="35"/>
      <c r="H691" s="35"/>
      <c r="I691" s="5">
        <f t="shared" si="10"/>
        <v>40</v>
      </c>
      <c r="J691" s="1" t="str">
        <f>VLOOKUP(A691,RECON!C:D,2,FALSE)</f>
        <v>Angeli</v>
      </c>
      <c r="K691" s="1" t="str">
        <f>IFERROR(VLOOKUP(A691, Notes!D:E, 2, FALSE), "-")</f>
        <v>-</v>
      </c>
    </row>
    <row r="692" spans="1:11" ht="12" customHeight="1" x14ac:dyDescent="0.2">
      <c r="A692" s="43" t="s">
        <v>5084</v>
      </c>
      <c r="B692" s="43" t="s">
        <v>5433</v>
      </c>
      <c r="C692" s="44">
        <v>40</v>
      </c>
      <c r="D692" s="44"/>
      <c r="E692" s="44"/>
      <c r="F692" s="44"/>
      <c r="G692" s="35"/>
      <c r="H692" s="35"/>
      <c r="I692" s="5">
        <f t="shared" si="10"/>
        <v>40</v>
      </c>
      <c r="J692" s="1" t="str">
        <f>VLOOKUP(A692,RECON!C:D,2,FALSE)</f>
        <v>Luu</v>
      </c>
      <c r="K692" s="1" t="str">
        <f>IFERROR(VLOOKUP(A692, Notes!D:E, 2, FALSE), "-")</f>
        <v>-</v>
      </c>
    </row>
    <row r="693" spans="1:11" ht="12" customHeight="1" x14ac:dyDescent="0.2">
      <c r="A693" s="43" t="s">
        <v>4633</v>
      </c>
      <c r="B693" s="43" t="s">
        <v>4642</v>
      </c>
      <c r="C693" s="44">
        <v>18</v>
      </c>
      <c r="D693" s="44"/>
      <c r="E693" s="44"/>
      <c r="F693" s="44"/>
      <c r="G693" s="35"/>
      <c r="H693" s="35"/>
      <c r="I693" s="5">
        <f t="shared" si="10"/>
        <v>18</v>
      </c>
      <c r="J693" s="1" t="str">
        <f>VLOOKUP(A693,RECON!C:D,2,FALSE)</f>
        <v>Velivela</v>
      </c>
      <c r="K693" s="1" t="str">
        <f>IFERROR(VLOOKUP(A693, Notes!D:E, 2, FALSE), "-")</f>
        <v>-</v>
      </c>
    </row>
    <row r="694" spans="1:11" ht="12" customHeight="1" x14ac:dyDescent="0.2">
      <c r="A694" s="43" t="s">
        <v>4622</v>
      </c>
      <c r="B694" s="43" t="s">
        <v>10731</v>
      </c>
      <c r="C694" s="44">
        <v>40</v>
      </c>
      <c r="D694" s="44"/>
      <c r="E694" s="44"/>
      <c r="F694" s="44"/>
      <c r="G694" s="35"/>
      <c r="H694" s="35"/>
      <c r="I694" s="5">
        <f t="shared" si="10"/>
        <v>40</v>
      </c>
      <c r="J694" s="1" t="str">
        <f>VLOOKUP(A694,RECON!C:D,2,FALSE)</f>
        <v>Raymundo</v>
      </c>
      <c r="K694" s="1" t="str">
        <f>IFERROR(VLOOKUP(A694, Notes!D:E, 2, FALSE), "-")</f>
        <v>-</v>
      </c>
    </row>
    <row r="695" spans="1:11" ht="12" customHeight="1" x14ac:dyDescent="0.2">
      <c r="A695" s="43" t="s">
        <v>8987</v>
      </c>
      <c r="B695" s="43" t="s">
        <v>9002</v>
      </c>
      <c r="C695" s="44">
        <v>40</v>
      </c>
      <c r="D695" s="44"/>
      <c r="E695" s="44"/>
      <c r="F695" s="44"/>
      <c r="G695" s="35"/>
      <c r="H695" s="35"/>
      <c r="I695" s="5">
        <f t="shared" si="10"/>
        <v>40</v>
      </c>
      <c r="J695" s="1" t="str">
        <f>VLOOKUP(A695,RECON!C:D,2,FALSE)</f>
        <v>Rosete</v>
      </c>
      <c r="K695" s="1" t="str">
        <f>IFERROR(VLOOKUP(A695, Notes!D:E, 2, FALSE), "-")</f>
        <v>-</v>
      </c>
    </row>
    <row r="696" spans="1:11" ht="12" customHeight="1" x14ac:dyDescent="0.2">
      <c r="A696" s="43" t="s">
        <v>3726</v>
      </c>
      <c r="B696" s="43" t="s">
        <v>9859</v>
      </c>
      <c r="C696" s="44">
        <v>44</v>
      </c>
      <c r="D696" s="44"/>
      <c r="E696" s="44"/>
      <c r="F696" s="44"/>
      <c r="G696" s="35"/>
      <c r="H696" s="35"/>
      <c r="I696" s="5">
        <f t="shared" si="10"/>
        <v>44</v>
      </c>
      <c r="J696" s="1" t="str">
        <f>VLOOKUP(A696,RECON!C:D,2,FALSE)</f>
        <v>Cruz</v>
      </c>
      <c r="K696" s="1" t="str">
        <f>IFERROR(VLOOKUP(A696, Notes!D:E, 2, FALSE), "-")</f>
        <v>-</v>
      </c>
    </row>
    <row r="697" spans="1:11" ht="12" customHeight="1" x14ac:dyDescent="0.2">
      <c r="A697" s="43" t="s">
        <v>9704</v>
      </c>
      <c r="B697" s="43" t="s">
        <v>9782</v>
      </c>
      <c r="C697" s="44">
        <v>40</v>
      </c>
      <c r="D697" s="44"/>
      <c r="E697" s="44"/>
      <c r="F697" s="44"/>
      <c r="G697" s="35"/>
      <c r="H697" s="35"/>
      <c r="I697" s="5">
        <f t="shared" si="10"/>
        <v>40</v>
      </c>
      <c r="J697" s="1" t="str">
        <f>VLOOKUP(A697,RECON!C:D,2,FALSE)</f>
        <v>Balaga</v>
      </c>
      <c r="K697" s="1" t="str">
        <f>IFERROR(VLOOKUP(A697, Notes!D:E, 2, FALSE), "-")</f>
        <v>-</v>
      </c>
    </row>
    <row r="698" spans="1:11" ht="12" customHeight="1" x14ac:dyDescent="0.2">
      <c r="A698" s="43" t="s">
        <v>10123</v>
      </c>
      <c r="B698" s="43" t="s">
        <v>10141</v>
      </c>
      <c r="C698" s="44">
        <v>40</v>
      </c>
      <c r="D698" s="44"/>
      <c r="E698" s="44"/>
      <c r="F698" s="44"/>
      <c r="G698" s="35"/>
      <c r="H698" s="35"/>
      <c r="I698" s="5">
        <f t="shared" si="10"/>
        <v>40</v>
      </c>
      <c r="J698" s="1" t="str">
        <f>VLOOKUP(A698,RECON!C:D,2,FALSE)</f>
        <v>Acuna</v>
      </c>
      <c r="K698" s="1" t="str">
        <f>IFERROR(VLOOKUP(A698, Notes!D:E, 2, FALSE), "-")</f>
        <v>-</v>
      </c>
    </row>
    <row r="699" spans="1:11" ht="12" customHeight="1" x14ac:dyDescent="0.2">
      <c r="A699" s="43" t="s">
        <v>2372</v>
      </c>
      <c r="B699" s="43" t="s">
        <v>2822</v>
      </c>
      <c r="C699" s="44">
        <v>43</v>
      </c>
      <c r="D699" s="44"/>
      <c r="E699" s="44"/>
      <c r="F699" s="44"/>
      <c r="G699" s="35"/>
      <c r="H699" s="35"/>
      <c r="I699" s="5">
        <f t="shared" si="10"/>
        <v>43</v>
      </c>
      <c r="J699" s="1" t="str">
        <f>VLOOKUP(A699,RECON!C:D,2,FALSE)</f>
        <v>KUMAR</v>
      </c>
      <c r="K699" s="1" t="str">
        <f>IFERROR(VLOOKUP(A699, Notes!D:E, 2, FALSE), "-")</f>
        <v>-</v>
      </c>
    </row>
    <row r="700" spans="1:11" ht="12" customHeight="1" x14ac:dyDescent="0.2">
      <c r="A700" s="43" t="s">
        <v>924</v>
      </c>
      <c r="B700" s="43" t="s">
        <v>11523</v>
      </c>
      <c r="C700" s="44">
        <v>45</v>
      </c>
      <c r="D700" s="44"/>
      <c r="E700" s="44"/>
      <c r="F700" s="44"/>
      <c r="G700" s="35"/>
      <c r="H700" s="35"/>
      <c r="I700" s="5">
        <f t="shared" ref="I700:I763" si="11">SUM(C700:H700)</f>
        <v>45</v>
      </c>
      <c r="J700" s="1" t="str">
        <f>VLOOKUP(A700,RECON!C:D,2,FALSE)</f>
        <v>Naik</v>
      </c>
      <c r="K700" s="1" t="str">
        <f>IFERROR(VLOOKUP(A700, Notes!D:E, 2, FALSE), "-")</f>
        <v>-</v>
      </c>
    </row>
    <row r="701" spans="1:11" ht="12" customHeight="1" x14ac:dyDescent="0.2">
      <c r="A701" s="43" t="s">
        <v>12076</v>
      </c>
      <c r="B701" s="43" t="s">
        <v>12513</v>
      </c>
      <c r="C701" s="44">
        <v>40</v>
      </c>
      <c r="D701" s="44"/>
      <c r="E701" s="44"/>
      <c r="F701" s="44"/>
      <c r="G701" s="35"/>
      <c r="H701" s="35"/>
      <c r="I701" s="5">
        <f t="shared" si="11"/>
        <v>40</v>
      </c>
      <c r="J701" s="1" t="str">
        <f>VLOOKUP(A701,RECON!C:D,2,FALSE)</f>
        <v>Bassig</v>
      </c>
      <c r="K701" s="1" t="str">
        <f>IFERROR(VLOOKUP(A701, Notes!D:E, 2, FALSE), "-")</f>
        <v>-</v>
      </c>
    </row>
    <row r="702" spans="1:11" ht="12" customHeight="1" x14ac:dyDescent="0.2">
      <c r="A702" s="43" t="s">
        <v>13055</v>
      </c>
      <c r="B702" s="43" t="s">
        <v>13121</v>
      </c>
      <c r="C702" s="44">
        <v>40</v>
      </c>
      <c r="D702" s="44"/>
      <c r="E702" s="44"/>
      <c r="F702" s="44"/>
      <c r="G702" s="35"/>
      <c r="H702" s="35"/>
      <c r="I702" s="5">
        <f t="shared" si="11"/>
        <v>40</v>
      </c>
      <c r="J702" s="1" t="str">
        <f>VLOOKUP(A702,RECON!C:D,2,FALSE)</f>
        <v>Clemente</v>
      </c>
      <c r="K702" s="1" t="str">
        <f>IFERROR(VLOOKUP(A702, Notes!D:E, 2, FALSE), "-")</f>
        <v>-</v>
      </c>
    </row>
    <row r="703" spans="1:11" ht="12" customHeight="1" x14ac:dyDescent="0.2">
      <c r="A703" s="43" t="s">
        <v>949</v>
      </c>
      <c r="B703" s="43" t="s">
        <v>11524</v>
      </c>
      <c r="C703" s="44">
        <v>40</v>
      </c>
      <c r="D703" s="44"/>
      <c r="E703" s="44"/>
      <c r="F703" s="44"/>
      <c r="G703" s="35"/>
      <c r="H703" s="35"/>
      <c r="I703" s="5">
        <f t="shared" si="11"/>
        <v>40</v>
      </c>
      <c r="J703" s="1" t="str">
        <f>VLOOKUP(A703,RECON!C:D,2,FALSE)</f>
        <v>Mac Yee</v>
      </c>
      <c r="K703" s="1" t="str">
        <f>IFERROR(VLOOKUP(A703, Notes!D:E, 2, FALSE), "-")</f>
        <v>-</v>
      </c>
    </row>
    <row r="704" spans="1:11" ht="12" customHeight="1" x14ac:dyDescent="0.2">
      <c r="A704" s="43" t="s">
        <v>6287</v>
      </c>
      <c r="B704" s="43" t="s">
        <v>6299</v>
      </c>
      <c r="C704" s="44">
        <v>40</v>
      </c>
      <c r="D704" s="44"/>
      <c r="E704" s="44"/>
      <c r="F704" s="44"/>
      <c r="G704" s="35"/>
      <c r="H704" s="35"/>
      <c r="I704" s="5">
        <f t="shared" si="11"/>
        <v>40</v>
      </c>
      <c r="J704" s="1" t="str">
        <f>VLOOKUP(A704,RECON!C:D,2,FALSE)</f>
        <v>Patojoshi</v>
      </c>
      <c r="K704" s="1" t="str">
        <f>IFERROR(VLOOKUP(A704, Notes!D:E, 2, FALSE), "-")</f>
        <v>-</v>
      </c>
    </row>
    <row r="705" spans="1:11" ht="12" customHeight="1" x14ac:dyDescent="0.25">
      <c r="A705" s="43" t="s">
        <v>4041</v>
      </c>
      <c r="B705" s="43" t="s">
        <v>4042</v>
      </c>
      <c r="C705" s="44">
        <v>40</v>
      </c>
      <c r="D705" s="44"/>
      <c r="E705"/>
      <c r="F705" s="44"/>
      <c r="G705" s="35"/>
      <c r="H705" s="35"/>
      <c r="I705" s="5">
        <f t="shared" si="11"/>
        <v>40</v>
      </c>
      <c r="J705" s="1" t="str">
        <f>VLOOKUP(A705,RECON!C:D,2,FALSE)</f>
        <v>Gupta</v>
      </c>
      <c r="K705" s="1" t="str">
        <f>IFERROR(VLOOKUP(A705, Notes!D:E, 2, FALSE), "-")</f>
        <v>-</v>
      </c>
    </row>
    <row r="706" spans="1:11" ht="12" customHeight="1" x14ac:dyDescent="0.2">
      <c r="A706" s="43" t="s">
        <v>1338</v>
      </c>
      <c r="B706" s="43" t="s">
        <v>10539</v>
      </c>
      <c r="C706" s="44">
        <v>40</v>
      </c>
      <c r="D706" s="44"/>
      <c r="E706" s="44"/>
      <c r="F706" s="44"/>
      <c r="G706" s="35"/>
      <c r="H706" s="35"/>
      <c r="I706" s="5">
        <f t="shared" si="11"/>
        <v>40</v>
      </c>
      <c r="J706" s="1" t="str">
        <f>VLOOKUP(A706,RECON!C:D,2,FALSE)</f>
        <v>Sesso</v>
      </c>
      <c r="K706" s="1" t="str">
        <f>IFERROR(VLOOKUP(A706, Notes!D:E, 2, FALSE), "-")</f>
        <v>-</v>
      </c>
    </row>
    <row r="707" spans="1:11" ht="12" customHeight="1" x14ac:dyDescent="0.2">
      <c r="A707" s="43" t="s">
        <v>10142</v>
      </c>
      <c r="B707" s="43" t="s">
        <v>12814</v>
      </c>
      <c r="C707" s="44">
        <v>45</v>
      </c>
      <c r="D707" s="44"/>
      <c r="E707" s="44"/>
      <c r="F707" s="44"/>
      <c r="G707" s="35"/>
      <c r="H707" s="35"/>
      <c r="I707" s="5">
        <f t="shared" si="11"/>
        <v>45</v>
      </c>
      <c r="J707" s="1" t="str">
        <f>VLOOKUP(A707,RECON!C:D,2,FALSE)</f>
        <v>Villanueva</v>
      </c>
      <c r="K707" s="1" t="str">
        <f>IFERROR(VLOOKUP(A707, Notes!D:E, 2, FALSE), "-")</f>
        <v>-</v>
      </c>
    </row>
    <row r="708" spans="1:11" ht="12" customHeight="1" x14ac:dyDescent="0.2">
      <c r="A708" s="43" t="s">
        <v>2159</v>
      </c>
      <c r="B708" s="43" t="s">
        <v>2167</v>
      </c>
      <c r="C708" s="44">
        <v>40</v>
      </c>
      <c r="D708" s="44"/>
      <c r="E708" s="44"/>
      <c r="F708" s="44"/>
      <c r="G708" s="35"/>
      <c r="H708" s="35"/>
      <c r="I708" s="5">
        <f t="shared" si="11"/>
        <v>40</v>
      </c>
      <c r="J708" s="1" t="str">
        <f>VLOOKUP(A708,RECON!C:D,2,FALSE)</f>
        <v>Natividad</v>
      </c>
      <c r="K708" s="1" t="str">
        <f>IFERROR(VLOOKUP(A708, Notes!D:E, 2, FALSE), "-")</f>
        <v>-</v>
      </c>
    </row>
    <row r="709" spans="1:11" ht="12" customHeight="1" x14ac:dyDescent="0.2">
      <c r="A709" s="43" t="s">
        <v>1848</v>
      </c>
      <c r="B709" s="43" t="s">
        <v>1915</v>
      </c>
      <c r="C709" s="44">
        <v>36</v>
      </c>
      <c r="D709" s="44"/>
      <c r="E709" s="44"/>
      <c r="F709" s="44"/>
      <c r="G709" s="35"/>
      <c r="H709" s="35"/>
      <c r="I709" s="5">
        <f t="shared" si="11"/>
        <v>36</v>
      </c>
      <c r="J709" s="1" t="str">
        <f>VLOOKUP(A709,RECON!C:D,2,FALSE)</f>
        <v>Magpantay</v>
      </c>
      <c r="K709" s="1" t="str">
        <f>IFERROR(VLOOKUP(A709, Notes!D:E, 2, FALSE), "-")</f>
        <v>-</v>
      </c>
    </row>
    <row r="710" spans="1:11" ht="12" customHeight="1" x14ac:dyDescent="0.2">
      <c r="A710" s="43" t="s">
        <v>10382</v>
      </c>
      <c r="B710" s="43" t="s">
        <v>10396</v>
      </c>
      <c r="C710" s="44">
        <v>40</v>
      </c>
      <c r="D710" s="44"/>
      <c r="E710" s="44"/>
      <c r="F710" s="44"/>
      <c r="G710" s="35"/>
      <c r="H710" s="35"/>
      <c r="I710" s="5">
        <f t="shared" si="11"/>
        <v>40</v>
      </c>
      <c r="J710" s="1" t="str">
        <f>VLOOKUP(A710,RECON!C:D,2,FALSE)</f>
        <v>Robles</v>
      </c>
      <c r="K710" s="1" t="str">
        <f>IFERROR(VLOOKUP(A710, Notes!D:E, 2, FALSE), "-")</f>
        <v>-</v>
      </c>
    </row>
    <row r="711" spans="1:11" ht="12" customHeight="1" x14ac:dyDescent="0.2">
      <c r="A711" s="43" t="s">
        <v>12090</v>
      </c>
      <c r="B711" s="43" t="s">
        <v>12514</v>
      </c>
      <c r="C711" s="44">
        <v>40</v>
      </c>
      <c r="D711" s="44"/>
      <c r="E711" s="44"/>
      <c r="F711" s="44"/>
      <c r="G711" s="35"/>
      <c r="H711" s="35"/>
      <c r="I711" s="5">
        <f t="shared" si="11"/>
        <v>40</v>
      </c>
      <c r="J711" s="1" t="str">
        <f>VLOOKUP(A711,RECON!C:D,2,FALSE)</f>
        <v>Fajardo</v>
      </c>
      <c r="K711" s="1" t="str">
        <f>IFERROR(VLOOKUP(A711, Notes!D:E, 2, FALSE), "-")</f>
        <v>-</v>
      </c>
    </row>
    <row r="712" spans="1:11" ht="12" customHeight="1" x14ac:dyDescent="0.2">
      <c r="A712" s="43" t="s">
        <v>11019</v>
      </c>
      <c r="B712" s="43" t="s">
        <v>11064</v>
      </c>
      <c r="C712" s="44">
        <v>45</v>
      </c>
      <c r="D712" s="44"/>
      <c r="E712" s="44"/>
      <c r="F712" s="44"/>
      <c r="G712" s="35"/>
      <c r="H712" s="35"/>
      <c r="I712" s="5">
        <f t="shared" si="11"/>
        <v>45</v>
      </c>
      <c r="J712" s="1" t="str">
        <f>VLOOKUP(A712,RECON!C:D,2,FALSE)</f>
        <v>Kakaraparti</v>
      </c>
      <c r="K712" s="1" t="str">
        <f>IFERROR(VLOOKUP(A712, Notes!D:E, 2, FALSE), "-")</f>
        <v>-</v>
      </c>
    </row>
    <row r="713" spans="1:11" ht="12" customHeight="1" x14ac:dyDescent="0.2">
      <c r="A713" s="43" t="s">
        <v>10695</v>
      </c>
      <c r="B713" s="43" t="s">
        <v>10823</v>
      </c>
      <c r="C713" s="44">
        <v>40</v>
      </c>
      <c r="D713" s="44"/>
      <c r="E713" s="44"/>
      <c r="F713" s="44"/>
      <c r="G713" s="35"/>
      <c r="H713" s="35"/>
      <c r="I713" s="5">
        <f t="shared" si="11"/>
        <v>40</v>
      </c>
      <c r="J713" s="1" t="str">
        <f>VLOOKUP(A713,RECON!C:D,2,FALSE)</f>
        <v>Dabandan</v>
      </c>
      <c r="K713" s="1" t="str">
        <f>IFERROR(VLOOKUP(A713, Notes!D:E, 2, FALSE), "-")</f>
        <v>-</v>
      </c>
    </row>
    <row r="714" spans="1:11" ht="12" customHeight="1" x14ac:dyDescent="0.2">
      <c r="A714" s="43" t="s">
        <v>1314</v>
      </c>
      <c r="B714" s="43" t="s">
        <v>1326</v>
      </c>
      <c r="C714" s="44">
        <v>62</v>
      </c>
      <c r="D714" s="44"/>
      <c r="E714" s="44"/>
      <c r="F714" s="44"/>
      <c r="G714" s="35"/>
      <c r="H714" s="35"/>
      <c r="I714" s="5">
        <f t="shared" si="11"/>
        <v>62</v>
      </c>
      <c r="J714" s="1" t="str">
        <f>VLOOKUP(A714,RECON!C:D,2,FALSE)</f>
        <v>Daddala</v>
      </c>
      <c r="K714" s="1" t="str">
        <f>IFERROR(VLOOKUP(A714, Notes!D:E, 2, FALSE), "-")</f>
        <v>-</v>
      </c>
    </row>
    <row r="715" spans="1:11" ht="12" customHeight="1" x14ac:dyDescent="0.2">
      <c r="A715" s="43" t="s">
        <v>3699</v>
      </c>
      <c r="B715" s="43" t="s">
        <v>9606</v>
      </c>
      <c r="C715" s="44">
        <v>45</v>
      </c>
      <c r="D715" s="44"/>
      <c r="E715" s="44"/>
      <c r="F715" s="44"/>
      <c r="G715" s="35"/>
      <c r="H715" s="35"/>
      <c r="I715" s="5">
        <f t="shared" si="11"/>
        <v>45</v>
      </c>
      <c r="J715" s="1" t="str">
        <f>VLOOKUP(A715,RECON!C:D,2,FALSE)</f>
        <v>Nallabothula</v>
      </c>
      <c r="K715" s="1" t="str">
        <f>IFERROR(VLOOKUP(A715, Notes!D:E, 2, FALSE), "-")</f>
        <v>-</v>
      </c>
    </row>
    <row r="716" spans="1:11" ht="12" customHeight="1" x14ac:dyDescent="0.2">
      <c r="A716" s="43" t="s">
        <v>7821</v>
      </c>
      <c r="B716" s="43" t="s">
        <v>7834</v>
      </c>
      <c r="C716" s="44">
        <v>36</v>
      </c>
      <c r="D716" s="44"/>
      <c r="E716" s="44"/>
      <c r="F716" s="44"/>
      <c r="G716" s="35"/>
      <c r="H716" s="35"/>
      <c r="I716" s="5">
        <f t="shared" si="11"/>
        <v>36</v>
      </c>
      <c r="J716" s="1" t="str">
        <f>VLOOKUP(A716,RECON!C:D,2,FALSE)</f>
        <v>Sundarrajan</v>
      </c>
      <c r="K716" s="1" t="str">
        <f>IFERROR(VLOOKUP(A716, Notes!D:E, 2, FALSE), "-")</f>
        <v>-</v>
      </c>
    </row>
    <row r="717" spans="1:11" ht="12" customHeight="1" x14ac:dyDescent="0.2">
      <c r="A717" s="43" t="s">
        <v>7708</v>
      </c>
      <c r="B717" s="43" t="s">
        <v>7730</v>
      </c>
      <c r="C717" s="44">
        <v>45</v>
      </c>
      <c r="D717" s="44"/>
      <c r="E717" s="44"/>
      <c r="F717" s="44"/>
      <c r="G717" s="35"/>
      <c r="H717" s="35"/>
      <c r="I717" s="5">
        <f t="shared" si="11"/>
        <v>45</v>
      </c>
      <c r="J717" s="1" t="str">
        <f>VLOOKUP(A717,RECON!C:D,2,FALSE)</f>
        <v>Saha</v>
      </c>
      <c r="K717" s="1" t="str">
        <f>IFERROR(VLOOKUP(A717, Notes!D:E, 2, FALSE), "-")</f>
        <v>-</v>
      </c>
    </row>
    <row r="718" spans="1:11" ht="12" customHeight="1" x14ac:dyDescent="0.2">
      <c r="A718" s="43" t="s">
        <v>1813</v>
      </c>
      <c r="B718" s="43" t="s">
        <v>1907</v>
      </c>
      <c r="C718" s="44">
        <v>40</v>
      </c>
      <c r="D718" s="44"/>
      <c r="E718" s="44"/>
      <c r="F718" s="44"/>
      <c r="G718" s="35"/>
      <c r="H718" s="35"/>
      <c r="I718" s="5">
        <f t="shared" si="11"/>
        <v>40</v>
      </c>
      <c r="J718" s="1" t="str">
        <f>VLOOKUP(A718,RECON!C:D,2,FALSE)</f>
        <v>Salarda</v>
      </c>
      <c r="K718" s="1" t="str">
        <f>IFERROR(VLOOKUP(A718, Notes!D:E, 2, FALSE), "-")</f>
        <v>-</v>
      </c>
    </row>
    <row r="719" spans="1:11" ht="12" customHeight="1" x14ac:dyDescent="0.2">
      <c r="A719" s="43" t="s">
        <v>7946</v>
      </c>
      <c r="B719" s="43" t="s">
        <v>10732</v>
      </c>
      <c r="C719" s="44">
        <v>40</v>
      </c>
      <c r="D719" s="44"/>
      <c r="E719" s="44"/>
      <c r="F719" s="44"/>
      <c r="G719" s="35"/>
      <c r="H719" s="35"/>
      <c r="I719" s="5">
        <f t="shared" si="11"/>
        <v>40</v>
      </c>
      <c r="J719" s="1" t="str">
        <f>VLOOKUP(A719,RECON!C:D,2,FALSE)</f>
        <v>Marras</v>
      </c>
      <c r="K719" s="1" t="str">
        <f>IFERROR(VLOOKUP(A719, Notes!D:E, 2, FALSE), "-")</f>
        <v>-</v>
      </c>
    </row>
    <row r="720" spans="1:11" ht="12" customHeight="1" x14ac:dyDescent="0.2">
      <c r="A720" s="43" t="s">
        <v>2925</v>
      </c>
      <c r="B720" s="43" t="s">
        <v>3435</v>
      </c>
      <c r="C720" s="44">
        <v>45</v>
      </c>
      <c r="D720" s="44"/>
      <c r="E720" s="44"/>
      <c r="F720" s="44"/>
      <c r="G720" s="35"/>
      <c r="H720" s="35"/>
      <c r="I720" s="5">
        <f t="shared" si="11"/>
        <v>45</v>
      </c>
      <c r="J720" s="1" t="str">
        <f>VLOOKUP(A720,RECON!C:D,2,FALSE)</f>
        <v>Gauraw</v>
      </c>
      <c r="K720" s="1" t="str">
        <f>IFERROR(VLOOKUP(A720, Notes!D:E, 2, FALSE), "-")</f>
        <v>-</v>
      </c>
    </row>
    <row r="721" spans="1:11" ht="12" customHeight="1" x14ac:dyDescent="0.2">
      <c r="A721" s="43" t="s">
        <v>4822</v>
      </c>
      <c r="B721" s="43" t="s">
        <v>4846</v>
      </c>
      <c r="C721" s="44">
        <v>48</v>
      </c>
      <c r="D721" s="44"/>
      <c r="E721" s="44"/>
      <c r="F721" s="44"/>
      <c r="G721" s="35"/>
      <c r="H721" s="35"/>
      <c r="I721" s="5">
        <f t="shared" si="11"/>
        <v>48</v>
      </c>
      <c r="J721" s="1" t="str">
        <f>VLOOKUP(A721,RECON!C:D,2,FALSE)</f>
        <v>Lobrido</v>
      </c>
      <c r="K721" s="1" t="str">
        <f>IFERROR(VLOOKUP(A721, Notes!D:E, 2, FALSE), "-")</f>
        <v>-</v>
      </c>
    </row>
    <row r="722" spans="1:11" ht="12" customHeight="1" x14ac:dyDescent="0.2">
      <c r="A722" s="43" t="s">
        <v>4232</v>
      </c>
      <c r="B722" s="43" t="s">
        <v>4252</v>
      </c>
      <c r="C722" s="44">
        <v>45</v>
      </c>
      <c r="D722" s="44"/>
      <c r="E722" s="44"/>
      <c r="F722" s="44"/>
      <c r="G722" s="35"/>
      <c r="H722" s="35"/>
      <c r="I722" s="5">
        <f t="shared" si="11"/>
        <v>45</v>
      </c>
      <c r="J722" s="1" t="str">
        <f>VLOOKUP(A722,RECON!C:D,2,FALSE)</f>
        <v>Gawaran</v>
      </c>
      <c r="K722" s="1" t="str">
        <f>IFERROR(VLOOKUP(A722, Notes!D:E, 2, FALSE), "-")</f>
        <v>-</v>
      </c>
    </row>
    <row r="723" spans="1:11" ht="12" customHeight="1" x14ac:dyDescent="0.2">
      <c r="A723" s="43" t="s">
        <v>909</v>
      </c>
      <c r="B723" s="43" t="s">
        <v>11774</v>
      </c>
      <c r="C723" s="44">
        <v>40</v>
      </c>
      <c r="D723" s="44"/>
      <c r="E723" s="44"/>
      <c r="F723" s="44"/>
      <c r="G723" s="35"/>
      <c r="H723" s="35"/>
      <c r="I723" s="5">
        <f t="shared" si="11"/>
        <v>40</v>
      </c>
      <c r="J723" s="1" t="str">
        <f>VLOOKUP(A723,RECON!C:D,2,FALSE)</f>
        <v>Balan</v>
      </c>
      <c r="K723" s="1" t="str">
        <f>IFERROR(VLOOKUP(A723, Notes!D:E, 2, FALSE), "-")</f>
        <v>-</v>
      </c>
    </row>
    <row r="724" spans="1:11" ht="12" customHeight="1" x14ac:dyDescent="0.2">
      <c r="A724" s="43" t="s">
        <v>7667</v>
      </c>
      <c r="B724" s="43" t="s">
        <v>7777</v>
      </c>
      <c r="C724" s="44">
        <v>40</v>
      </c>
      <c r="D724" s="44"/>
      <c r="E724" s="44"/>
      <c r="F724" s="44"/>
      <c r="G724" s="35"/>
      <c r="H724" s="35"/>
      <c r="I724" s="5">
        <f t="shared" si="11"/>
        <v>40</v>
      </c>
      <c r="J724" s="1" t="str">
        <f>VLOOKUP(A724,RECON!C:D,2,FALSE)</f>
        <v>GS</v>
      </c>
      <c r="K724" s="1" t="str">
        <f>IFERROR(VLOOKUP(A724, Notes!D:E, 2, FALSE), "-")</f>
        <v>-</v>
      </c>
    </row>
    <row r="725" spans="1:11" ht="12" customHeight="1" x14ac:dyDescent="0.2">
      <c r="A725" s="43" t="s">
        <v>4194</v>
      </c>
      <c r="B725" s="43" t="s">
        <v>4239</v>
      </c>
      <c r="C725" s="44">
        <v>45</v>
      </c>
      <c r="D725" s="44"/>
      <c r="E725" s="44"/>
      <c r="F725" s="44"/>
      <c r="G725" s="35"/>
      <c r="H725" s="35"/>
      <c r="I725" s="5">
        <f t="shared" si="11"/>
        <v>45</v>
      </c>
      <c r="J725" s="1" t="str">
        <f>VLOOKUP(A725,RECON!C:D,2,FALSE)</f>
        <v>Shah</v>
      </c>
      <c r="K725" s="1" t="str">
        <f>IFERROR(VLOOKUP(A725, Notes!D:E, 2, FALSE), "-")</f>
        <v>-</v>
      </c>
    </row>
    <row r="726" spans="1:11" ht="12" customHeight="1" x14ac:dyDescent="0.2">
      <c r="A726" s="43" t="s">
        <v>10306</v>
      </c>
      <c r="B726" s="43" t="s">
        <v>10397</v>
      </c>
      <c r="C726" s="44">
        <v>40</v>
      </c>
      <c r="D726" s="44"/>
      <c r="E726" s="44"/>
      <c r="F726" s="44"/>
      <c r="G726" s="35"/>
      <c r="H726" s="35"/>
      <c r="I726" s="5">
        <f t="shared" si="11"/>
        <v>40</v>
      </c>
      <c r="J726" s="1" t="str">
        <f>VLOOKUP(A726,RECON!C:D,2,FALSE)</f>
        <v>Vydana</v>
      </c>
      <c r="K726" s="1" t="str">
        <f>IFERROR(VLOOKUP(A726, Notes!D:E, 2, FALSE), "-")</f>
        <v>-</v>
      </c>
    </row>
    <row r="727" spans="1:11" ht="12" customHeight="1" x14ac:dyDescent="0.25">
      <c r="A727" s="43" t="s">
        <v>6374</v>
      </c>
      <c r="B727" s="43" t="s">
        <v>6416</v>
      </c>
      <c r="C727" s="44">
        <v>45</v>
      </c>
      <c r="D727" s="44"/>
      <c r="E727"/>
      <c r="F727" s="44"/>
      <c r="G727" s="35"/>
      <c r="H727" s="35"/>
      <c r="I727" s="5">
        <f t="shared" si="11"/>
        <v>45</v>
      </c>
      <c r="J727" s="1" t="str">
        <f>VLOOKUP(A727,RECON!C:D,2,FALSE)</f>
        <v>Perocho</v>
      </c>
      <c r="K727" s="1" t="str">
        <f>IFERROR(VLOOKUP(A727, Notes!D:E, 2, FALSE), "-")</f>
        <v>-</v>
      </c>
    </row>
    <row r="728" spans="1:11" ht="12" customHeight="1" x14ac:dyDescent="0.2">
      <c r="A728" s="43" t="s">
        <v>8124</v>
      </c>
      <c r="B728" s="43" t="s">
        <v>8162</v>
      </c>
      <c r="C728" s="44">
        <v>40</v>
      </c>
      <c r="D728" s="44"/>
      <c r="E728" s="44"/>
      <c r="F728" s="44"/>
      <c r="G728" s="35"/>
      <c r="H728" s="35"/>
      <c r="I728" s="5">
        <f t="shared" si="11"/>
        <v>40</v>
      </c>
      <c r="J728" s="1" t="str">
        <f>VLOOKUP(A728,RECON!C:D,2,FALSE)</f>
        <v>Rao</v>
      </c>
      <c r="K728" s="1" t="str">
        <f>IFERROR(VLOOKUP(A728, Notes!D:E, 2, FALSE), "-")</f>
        <v>-</v>
      </c>
    </row>
    <row r="729" spans="1:11" ht="12" customHeight="1" x14ac:dyDescent="0.2">
      <c r="A729" s="43" t="s">
        <v>7813</v>
      </c>
      <c r="B729" s="43" t="s">
        <v>7835</v>
      </c>
      <c r="C729" s="44">
        <v>40</v>
      </c>
      <c r="D729" s="44"/>
      <c r="E729" s="44"/>
      <c r="F729" s="44"/>
      <c r="G729" s="35"/>
      <c r="H729" s="35"/>
      <c r="I729" s="5">
        <f t="shared" si="11"/>
        <v>40</v>
      </c>
      <c r="J729" s="1" t="str">
        <f>VLOOKUP(A729,RECON!C:D,2,FALSE)</f>
        <v>Barquin</v>
      </c>
      <c r="K729" s="1" t="str">
        <f>IFERROR(VLOOKUP(A729, Notes!D:E, 2, FALSE), "-")</f>
        <v>-</v>
      </c>
    </row>
    <row r="730" spans="1:11" ht="12" customHeight="1" x14ac:dyDescent="0.2">
      <c r="A730" s="43" t="s">
        <v>911</v>
      </c>
      <c r="B730" s="43" t="s">
        <v>11525</v>
      </c>
      <c r="C730" s="44">
        <v>42</v>
      </c>
      <c r="D730" s="44"/>
      <c r="E730" s="44"/>
      <c r="F730" s="44"/>
      <c r="G730" s="35"/>
      <c r="H730" s="35"/>
      <c r="I730" s="5">
        <f t="shared" si="11"/>
        <v>42</v>
      </c>
      <c r="J730" s="1" t="str">
        <f>VLOOKUP(A730,RECON!C:D,2,FALSE)</f>
        <v>Pi</v>
      </c>
      <c r="K730" s="1" t="str">
        <f>IFERROR(VLOOKUP(A730, Notes!D:E, 2, FALSE), "-")</f>
        <v>-</v>
      </c>
    </row>
    <row r="731" spans="1:11" ht="12" customHeight="1" x14ac:dyDescent="0.2">
      <c r="A731" s="43" t="s">
        <v>1563</v>
      </c>
      <c r="B731" s="43" t="s">
        <v>8262</v>
      </c>
      <c r="C731" s="44">
        <v>40</v>
      </c>
      <c r="D731" s="44"/>
      <c r="E731" s="44"/>
      <c r="F731" s="44"/>
      <c r="G731" s="35"/>
      <c r="H731" s="35"/>
      <c r="I731" s="5">
        <f t="shared" si="11"/>
        <v>40</v>
      </c>
      <c r="J731" s="1" t="str">
        <f>VLOOKUP(A731,RECON!C:D,2,FALSE)</f>
        <v>Radhakrishnan</v>
      </c>
      <c r="K731" s="1" t="str">
        <f>IFERROR(VLOOKUP(A731, Notes!D:E, 2, FALSE), "-")</f>
        <v>-</v>
      </c>
    </row>
    <row r="732" spans="1:11" ht="12" customHeight="1" x14ac:dyDescent="0.2">
      <c r="A732" s="43" t="s">
        <v>11026</v>
      </c>
      <c r="B732" s="43" t="s">
        <v>12750</v>
      </c>
      <c r="C732" s="44">
        <v>45</v>
      </c>
      <c r="D732" s="44"/>
      <c r="E732" s="44"/>
      <c r="F732" s="44"/>
      <c r="G732" s="35"/>
      <c r="H732" s="35"/>
      <c r="I732" s="5">
        <f t="shared" si="11"/>
        <v>45</v>
      </c>
      <c r="J732" s="1" t="str">
        <f>VLOOKUP(A732,RECON!C:D,2,FALSE)</f>
        <v>Masilamani</v>
      </c>
      <c r="K732" s="1" t="str">
        <f>IFERROR(VLOOKUP(A732, Notes!D:E, 2, FALSE), "-")</f>
        <v>-</v>
      </c>
    </row>
    <row r="733" spans="1:11" ht="12" customHeight="1" x14ac:dyDescent="0.25">
      <c r="A733" s="43" t="s">
        <v>6798</v>
      </c>
      <c r="B733" s="43" t="s">
        <v>6830</v>
      </c>
      <c r="C733" s="44">
        <v>40</v>
      </c>
      <c r="D733" s="44"/>
      <c r="E733"/>
      <c r="F733" s="44"/>
      <c r="G733" s="35"/>
      <c r="H733" s="35"/>
      <c r="I733" s="5">
        <f t="shared" si="11"/>
        <v>40</v>
      </c>
      <c r="J733" s="1" t="str">
        <f>VLOOKUP(A733,RECON!C:D,2,FALSE)</f>
        <v>Mattoo</v>
      </c>
      <c r="K733" s="1" t="str">
        <f>IFERROR(VLOOKUP(A733, Notes!D:E, 2, FALSE), "-")</f>
        <v>-</v>
      </c>
    </row>
    <row r="734" spans="1:11" ht="12" customHeight="1" x14ac:dyDescent="0.2">
      <c r="A734" s="43" t="s">
        <v>12525</v>
      </c>
      <c r="B734" s="43" t="s">
        <v>12565</v>
      </c>
      <c r="C734" s="44">
        <v>40</v>
      </c>
      <c r="D734" s="44"/>
      <c r="E734" s="44"/>
      <c r="F734" s="44"/>
      <c r="G734" s="35"/>
      <c r="H734" s="35"/>
      <c r="I734" s="5">
        <f t="shared" si="11"/>
        <v>40</v>
      </c>
      <c r="J734" s="1" t="str">
        <f>VLOOKUP(A734,RECON!C:D,2,FALSE)</f>
        <v>Bedariya</v>
      </c>
      <c r="K734" s="1" t="str">
        <f>IFERROR(VLOOKUP(A734, Notes!D:E, 2, FALSE), "-")</f>
        <v>-</v>
      </c>
    </row>
    <row r="735" spans="1:11" ht="12" customHeight="1" x14ac:dyDescent="0.2">
      <c r="A735" s="43" t="s">
        <v>3938</v>
      </c>
      <c r="B735" s="43" t="s">
        <v>13006</v>
      </c>
      <c r="C735" s="44">
        <v>40</v>
      </c>
      <c r="D735" s="44"/>
      <c r="E735" s="44"/>
      <c r="F735" s="44"/>
      <c r="G735" s="35"/>
      <c r="H735" s="35"/>
      <c r="I735" s="5">
        <f t="shared" si="11"/>
        <v>40</v>
      </c>
      <c r="J735" s="1" t="str">
        <f>VLOOKUP(A735,RECON!C:D,2,FALSE)</f>
        <v>Pereira</v>
      </c>
      <c r="K735" s="1" t="str">
        <f>IFERROR(VLOOKUP(A735, Notes!D:E, 2, FALSE), "-")</f>
        <v>-</v>
      </c>
    </row>
    <row r="736" spans="1:11" ht="12" customHeight="1" x14ac:dyDescent="0.2">
      <c r="A736" s="43" t="s">
        <v>6368</v>
      </c>
      <c r="B736" s="43" t="s">
        <v>6417</v>
      </c>
      <c r="C736" s="44">
        <v>45</v>
      </c>
      <c r="D736" s="44"/>
      <c r="E736" s="44"/>
      <c r="F736" s="44"/>
      <c r="G736" s="35"/>
      <c r="H736" s="35"/>
      <c r="I736" s="5">
        <f t="shared" si="11"/>
        <v>45</v>
      </c>
      <c r="J736" s="1" t="str">
        <f>VLOOKUP(A736,RECON!C:D,2,FALSE)</f>
        <v>Buico</v>
      </c>
      <c r="K736" s="1" t="str">
        <f>IFERROR(VLOOKUP(A736, Notes!D:E, 2, FALSE), "-")</f>
        <v>-</v>
      </c>
    </row>
    <row r="737" spans="1:11" ht="12" customHeight="1" x14ac:dyDescent="0.2">
      <c r="A737" s="43" t="s">
        <v>2930</v>
      </c>
      <c r="B737" s="43" t="s">
        <v>11526</v>
      </c>
      <c r="C737" s="44">
        <v>45</v>
      </c>
      <c r="D737" s="44"/>
      <c r="E737" s="44"/>
      <c r="F737" s="44"/>
      <c r="G737" s="35"/>
      <c r="H737" s="35"/>
      <c r="I737" s="5">
        <f t="shared" si="11"/>
        <v>45</v>
      </c>
      <c r="J737" s="1" t="str">
        <f>VLOOKUP(A737,RECON!C:D,2,FALSE)</f>
        <v>George</v>
      </c>
      <c r="K737" s="1" t="str">
        <f>IFERROR(VLOOKUP(A737, Notes!D:E, 2, FALSE), "-")</f>
        <v>-</v>
      </c>
    </row>
    <row r="738" spans="1:11" ht="12" customHeight="1" x14ac:dyDescent="0.2">
      <c r="A738" s="43" t="s">
        <v>1608</v>
      </c>
      <c r="B738" s="43" t="s">
        <v>1618</v>
      </c>
      <c r="C738" s="44">
        <v>40</v>
      </c>
      <c r="D738" s="44"/>
      <c r="E738" s="44"/>
      <c r="F738" s="44"/>
      <c r="G738" s="35"/>
      <c r="H738" s="35"/>
      <c r="I738" s="5">
        <f t="shared" si="11"/>
        <v>40</v>
      </c>
      <c r="J738" s="1" t="str">
        <f>VLOOKUP(A738,RECON!C:D,2,FALSE)</f>
        <v>Dominguez</v>
      </c>
      <c r="K738" s="1" t="str">
        <f>IFERROR(VLOOKUP(A738, Notes!D:E, 2, FALSE), "-")</f>
        <v>-</v>
      </c>
    </row>
    <row r="739" spans="1:11" ht="12" customHeight="1" x14ac:dyDescent="0.2">
      <c r="A739" s="43" t="s">
        <v>6536</v>
      </c>
      <c r="B739" s="43" t="s">
        <v>11775</v>
      </c>
      <c r="C739" s="44">
        <v>45</v>
      </c>
      <c r="D739" s="44"/>
      <c r="E739" s="44"/>
      <c r="F739" s="44"/>
      <c r="G739" s="35"/>
      <c r="H739" s="35"/>
      <c r="I739" s="5">
        <f t="shared" si="11"/>
        <v>45</v>
      </c>
      <c r="J739" s="1" t="str">
        <f>VLOOKUP(A739,RECON!C:D,2,FALSE)</f>
        <v>Gopal Reddy</v>
      </c>
      <c r="K739" s="1" t="str">
        <f>IFERROR(VLOOKUP(A739, Notes!D:E, 2, FALSE), "-")</f>
        <v>-</v>
      </c>
    </row>
    <row r="740" spans="1:11" ht="12" customHeight="1" x14ac:dyDescent="0.2">
      <c r="A740" s="43" t="s">
        <v>13039</v>
      </c>
      <c r="B740" s="43" t="s">
        <v>13082</v>
      </c>
      <c r="C740" s="44">
        <v>45</v>
      </c>
      <c r="D740" s="44"/>
      <c r="E740" s="44"/>
      <c r="F740" s="44"/>
      <c r="G740" s="35"/>
      <c r="H740" s="35"/>
      <c r="I740" s="5">
        <f t="shared" si="11"/>
        <v>45</v>
      </c>
      <c r="J740" s="1" t="str">
        <f>VLOOKUP(A740,RECON!C:D,2,FALSE)</f>
        <v>Walimbe</v>
      </c>
      <c r="K740" s="1" t="str">
        <f>IFERROR(VLOOKUP(A740, Notes!D:E, 2, FALSE), "-")</f>
        <v>-</v>
      </c>
    </row>
    <row r="741" spans="1:11" ht="12" customHeight="1" x14ac:dyDescent="0.2">
      <c r="A741" s="43" t="s">
        <v>1204</v>
      </c>
      <c r="B741" s="43" t="s">
        <v>11527</v>
      </c>
      <c r="C741" s="44">
        <v>40</v>
      </c>
      <c r="D741" s="44"/>
      <c r="E741" s="44"/>
      <c r="F741" s="44"/>
      <c r="G741" s="35"/>
      <c r="H741" s="35"/>
      <c r="I741" s="5">
        <f t="shared" si="11"/>
        <v>40</v>
      </c>
      <c r="J741" s="1" t="str">
        <f>VLOOKUP(A741,RECON!C:D,2,FALSE)</f>
        <v>Mane</v>
      </c>
      <c r="K741" s="1" t="str">
        <f>IFERROR(VLOOKUP(A741, Notes!D:E, 2, FALSE), "-")</f>
        <v>-</v>
      </c>
    </row>
    <row r="742" spans="1:11" ht="12" customHeight="1" x14ac:dyDescent="0.2">
      <c r="A742" s="43" t="s">
        <v>1403</v>
      </c>
      <c r="B742" s="43" t="s">
        <v>1427</v>
      </c>
      <c r="C742" s="44">
        <v>42</v>
      </c>
      <c r="D742" s="44"/>
      <c r="E742" s="44"/>
      <c r="F742" s="44"/>
      <c r="G742" s="35"/>
      <c r="H742" s="35"/>
      <c r="I742" s="5">
        <f t="shared" si="11"/>
        <v>42</v>
      </c>
      <c r="J742" s="1" t="str">
        <f>VLOOKUP(A742,RECON!C:D,2,FALSE)</f>
        <v>Pinjala</v>
      </c>
      <c r="K742" s="1" t="str">
        <f>IFERROR(VLOOKUP(A742, Notes!D:E, 2, FALSE), "-")</f>
        <v>-</v>
      </c>
    </row>
    <row r="743" spans="1:11" ht="12" customHeight="1" x14ac:dyDescent="0.2">
      <c r="A743" s="43" t="s">
        <v>1750</v>
      </c>
      <c r="B743" s="43" t="s">
        <v>7731</v>
      </c>
      <c r="C743" s="44">
        <v>45</v>
      </c>
      <c r="D743" s="44"/>
      <c r="E743" s="44"/>
      <c r="F743" s="44"/>
      <c r="G743" s="35"/>
      <c r="H743" s="35"/>
      <c r="I743" s="5">
        <f t="shared" si="11"/>
        <v>45</v>
      </c>
      <c r="J743" s="1" t="str">
        <f>VLOOKUP(A743,RECON!C:D,2,FALSE)</f>
        <v>Ns</v>
      </c>
      <c r="K743" s="1" t="str">
        <f>IFERROR(VLOOKUP(A743, Notes!D:E, 2, FALSE), "-")</f>
        <v>-</v>
      </c>
    </row>
    <row r="744" spans="1:11" ht="12" customHeight="1" x14ac:dyDescent="0.2">
      <c r="A744" s="43" t="s">
        <v>894</v>
      </c>
      <c r="B744" s="43" t="s">
        <v>12012</v>
      </c>
      <c r="C744" s="44">
        <v>40</v>
      </c>
      <c r="D744" s="44"/>
      <c r="E744" s="44"/>
      <c r="F744" s="44"/>
      <c r="G744" s="35"/>
      <c r="H744" s="35"/>
      <c r="I744" s="5">
        <f t="shared" si="11"/>
        <v>40</v>
      </c>
      <c r="J744" s="1" t="str">
        <f>VLOOKUP(A744,RECON!C:D,2,FALSE)</f>
        <v>Patiyam</v>
      </c>
      <c r="K744" s="1" t="str">
        <f>IFERROR(VLOOKUP(A744, Notes!D:E, 2, FALSE), "-")</f>
        <v>-</v>
      </c>
    </row>
    <row r="745" spans="1:11" ht="12" customHeight="1" x14ac:dyDescent="0.2">
      <c r="A745" s="43" t="s">
        <v>10952</v>
      </c>
      <c r="B745" s="43" t="s">
        <v>11157</v>
      </c>
      <c r="C745" s="44">
        <v>53</v>
      </c>
      <c r="D745" s="44"/>
      <c r="E745" s="44"/>
      <c r="F745" s="44"/>
      <c r="G745" s="35"/>
      <c r="H745" s="35"/>
      <c r="I745" s="5">
        <f t="shared" si="11"/>
        <v>53</v>
      </c>
      <c r="J745" s="1" t="str">
        <f>VLOOKUP(A745,RECON!C:D,2,FALSE)</f>
        <v>Calico</v>
      </c>
      <c r="K745" s="1" t="str">
        <f>IFERROR(VLOOKUP(A745, Notes!D:E, 2, FALSE), "-")</f>
        <v>-</v>
      </c>
    </row>
    <row r="746" spans="1:11" ht="12" customHeight="1" x14ac:dyDescent="0.2">
      <c r="A746" s="43" t="s">
        <v>12151</v>
      </c>
      <c r="B746" s="43" t="s">
        <v>12515</v>
      </c>
      <c r="C746" s="44">
        <v>54</v>
      </c>
      <c r="D746" s="44"/>
      <c r="E746" s="44"/>
      <c r="F746" s="44"/>
      <c r="G746" s="35"/>
      <c r="H746" s="35"/>
      <c r="I746" s="5">
        <f t="shared" si="11"/>
        <v>54</v>
      </c>
      <c r="J746" s="1" t="str">
        <f>VLOOKUP(A746,RECON!C:D,2,FALSE)</f>
        <v>Lucila</v>
      </c>
      <c r="K746" s="1" t="str">
        <f>IFERROR(VLOOKUP(A746, Notes!D:E, 2, FALSE), "-")</f>
        <v>-</v>
      </c>
    </row>
    <row r="747" spans="1:11" ht="12" customHeight="1" x14ac:dyDescent="0.2">
      <c r="A747" s="43" t="s">
        <v>4983</v>
      </c>
      <c r="B747" s="43" t="s">
        <v>5496</v>
      </c>
      <c r="C747" s="44">
        <v>32</v>
      </c>
      <c r="D747" s="44"/>
      <c r="E747" s="44"/>
      <c r="F747" s="44"/>
      <c r="G747" s="35"/>
      <c r="H747" s="35"/>
      <c r="I747" s="5">
        <f t="shared" si="11"/>
        <v>32</v>
      </c>
      <c r="J747" s="1" t="str">
        <f>VLOOKUP(A747,RECON!C:D,2,FALSE)</f>
        <v>Becerril Peredo</v>
      </c>
      <c r="K747" s="1" t="str">
        <f>IFERROR(VLOOKUP(A747, Notes!D:E, 2, FALSE), "-")</f>
        <v>-</v>
      </c>
    </row>
    <row r="748" spans="1:11" ht="12" customHeight="1" x14ac:dyDescent="0.2">
      <c r="A748" s="43" t="s">
        <v>1647</v>
      </c>
      <c r="B748" s="43" t="s">
        <v>1657</v>
      </c>
      <c r="C748" s="44">
        <v>40</v>
      </c>
      <c r="D748" s="44"/>
      <c r="E748" s="44"/>
      <c r="F748" s="44"/>
      <c r="G748" s="35"/>
      <c r="H748" s="35"/>
      <c r="I748" s="5">
        <f t="shared" si="11"/>
        <v>40</v>
      </c>
      <c r="J748" s="1" t="str">
        <f>VLOOKUP(A748,RECON!C:D,2,FALSE)</f>
        <v>Villanueva</v>
      </c>
      <c r="K748" s="1" t="str">
        <f>IFERROR(VLOOKUP(A748, Notes!D:E, 2, FALSE), "-")</f>
        <v>-</v>
      </c>
    </row>
    <row r="749" spans="1:11" ht="12" customHeight="1" x14ac:dyDescent="0.2">
      <c r="A749" s="43" t="s">
        <v>2164</v>
      </c>
      <c r="B749" s="43" t="s">
        <v>2169</v>
      </c>
      <c r="C749" s="44">
        <v>45</v>
      </c>
      <c r="D749" s="44"/>
      <c r="E749" s="44"/>
      <c r="F749" s="44"/>
      <c r="G749" s="35"/>
      <c r="H749" s="35"/>
      <c r="I749" s="5">
        <f t="shared" si="11"/>
        <v>45</v>
      </c>
      <c r="J749" s="1" t="str">
        <f>VLOOKUP(A749,RECON!C:D,2,FALSE)</f>
        <v>Pakkir</v>
      </c>
      <c r="K749" s="1" t="str">
        <f>IFERROR(VLOOKUP(A749, Notes!D:E, 2, FALSE), "-")</f>
        <v>-</v>
      </c>
    </row>
    <row r="750" spans="1:11" ht="12" customHeight="1" x14ac:dyDescent="0.2">
      <c r="A750" s="43" t="s">
        <v>8801</v>
      </c>
      <c r="B750" s="43" t="s">
        <v>8837</v>
      </c>
      <c r="C750" s="44">
        <v>40</v>
      </c>
      <c r="D750" s="44"/>
      <c r="E750" s="44"/>
      <c r="F750" s="44"/>
      <c r="G750" s="35"/>
      <c r="H750" s="35"/>
      <c r="I750" s="5">
        <f t="shared" si="11"/>
        <v>40</v>
      </c>
      <c r="J750" s="1" t="str">
        <f>VLOOKUP(A750,RECON!C:D,2,FALSE)</f>
        <v>Secherla</v>
      </c>
      <c r="K750" s="1" t="str">
        <f>IFERROR(VLOOKUP(A750, Notes!D:E, 2, FALSE), "-")</f>
        <v>-</v>
      </c>
    </row>
    <row r="751" spans="1:11" ht="12" customHeight="1" x14ac:dyDescent="0.2">
      <c r="A751" s="43" t="s">
        <v>1106</v>
      </c>
      <c r="B751" s="43" t="s">
        <v>11528</v>
      </c>
      <c r="C751" s="44">
        <v>40</v>
      </c>
      <c r="D751" s="44"/>
      <c r="E751" s="44"/>
      <c r="F751" s="44"/>
      <c r="G751" s="35"/>
      <c r="H751" s="35"/>
      <c r="I751" s="5">
        <f t="shared" si="11"/>
        <v>40</v>
      </c>
      <c r="J751" s="1" t="str">
        <f>VLOOKUP(A751,RECON!C:D,2,FALSE)</f>
        <v>Beere</v>
      </c>
      <c r="K751" s="1" t="str">
        <f>IFERROR(VLOOKUP(A751, Notes!D:E, 2, FALSE), "-")</f>
        <v>-</v>
      </c>
    </row>
    <row r="752" spans="1:11" ht="12" customHeight="1" x14ac:dyDescent="0.25">
      <c r="A752" s="43" t="s">
        <v>10993</v>
      </c>
      <c r="B752" s="43" t="s">
        <v>11009</v>
      </c>
      <c r="C752">
        <v>40</v>
      </c>
      <c r="D752" s="44"/>
      <c r="E752" s="44"/>
      <c r="F752" s="44"/>
      <c r="G752" s="35"/>
      <c r="H752" s="35"/>
      <c r="I752" s="5">
        <f t="shared" si="11"/>
        <v>40</v>
      </c>
      <c r="J752" s="1" t="str">
        <f>VLOOKUP(A752,RECON!C:D,2,FALSE)</f>
        <v>Venugopal</v>
      </c>
      <c r="K752" s="1" t="str">
        <f>IFERROR(VLOOKUP(A752, Notes!D:E, 2, FALSE), "-")</f>
        <v>-</v>
      </c>
    </row>
    <row r="753" spans="1:11" ht="12" customHeight="1" x14ac:dyDescent="0.2">
      <c r="A753" s="43" t="s">
        <v>933</v>
      </c>
      <c r="B753" s="43" t="s">
        <v>11529</v>
      </c>
      <c r="C753" s="44">
        <v>40</v>
      </c>
      <c r="D753" s="44"/>
      <c r="E753" s="44"/>
      <c r="F753" s="44"/>
      <c r="G753" s="35"/>
      <c r="H753" s="35"/>
      <c r="I753" s="5">
        <f t="shared" si="11"/>
        <v>40</v>
      </c>
      <c r="J753" s="1" t="str">
        <f>VLOOKUP(A753,RECON!C:D,2,FALSE)</f>
        <v>Kota</v>
      </c>
      <c r="K753" s="1" t="str">
        <f>IFERROR(VLOOKUP(A753, Notes!D:E, 2, FALSE), "-")</f>
        <v>-</v>
      </c>
    </row>
    <row r="754" spans="1:11" ht="12" customHeight="1" x14ac:dyDescent="0.2">
      <c r="A754" s="43" t="s">
        <v>3932</v>
      </c>
      <c r="B754" s="43" t="s">
        <v>11530</v>
      </c>
      <c r="C754" s="44">
        <v>45</v>
      </c>
      <c r="D754" s="44"/>
      <c r="E754" s="44"/>
      <c r="F754" s="44"/>
      <c r="G754" s="35"/>
      <c r="H754" s="35"/>
      <c r="I754" s="5">
        <f t="shared" si="11"/>
        <v>45</v>
      </c>
      <c r="J754" s="1" t="str">
        <f>VLOOKUP(A754,RECON!C:D,2,FALSE)</f>
        <v>Mehta</v>
      </c>
      <c r="K754" s="1" t="str">
        <f>IFERROR(VLOOKUP(A754, Notes!D:E, 2, FALSE), "-")</f>
        <v>-</v>
      </c>
    </row>
    <row r="755" spans="1:11" ht="12" customHeight="1" x14ac:dyDescent="0.2">
      <c r="A755" s="43" t="s">
        <v>7841</v>
      </c>
      <c r="B755" s="43" t="s">
        <v>7842</v>
      </c>
      <c r="C755" s="44">
        <v>40</v>
      </c>
      <c r="D755" s="44"/>
      <c r="E755" s="44"/>
      <c r="F755" s="44"/>
      <c r="G755" s="35"/>
      <c r="H755" s="35"/>
      <c r="I755" s="5">
        <f t="shared" si="11"/>
        <v>40</v>
      </c>
      <c r="J755" s="1" t="str">
        <f>VLOOKUP(A755,RECON!C:D,2,FALSE)</f>
        <v>Lingaiah</v>
      </c>
      <c r="K755" s="1" t="str">
        <f>IFERROR(VLOOKUP(A755, Notes!D:E, 2, FALSE), "-")</f>
        <v>-</v>
      </c>
    </row>
    <row r="756" spans="1:11" ht="12" customHeight="1" x14ac:dyDescent="0.25">
      <c r="A756" s="43" t="s">
        <v>1196</v>
      </c>
      <c r="B756" s="43" t="s">
        <v>13007</v>
      </c>
      <c r="C756" s="44">
        <v>50</v>
      </c>
      <c r="D756" s="44"/>
      <c r="E756"/>
      <c r="F756" s="44"/>
      <c r="G756" s="35"/>
      <c r="H756" s="35"/>
      <c r="I756" s="5">
        <f t="shared" si="11"/>
        <v>50</v>
      </c>
      <c r="J756" s="1" t="str">
        <f>VLOOKUP(A756,RECON!C:D,2,FALSE)</f>
        <v>Creste</v>
      </c>
      <c r="K756" s="1" t="str">
        <f>IFERROR(VLOOKUP(A756, Notes!D:E, 2, FALSE), "-")</f>
        <v>-</v>
      </c>
    </row>
    <row r="757" spans="1:11" ht="12" customHeight="1" x14ac:dyDescent="0.2">
      <c r="A757" s="43" t="s">
        <v>1497</v>
      </c>
      <c r="B757" s="43" t="s">
        <v>1544</v>
      </c>
      <c r="C757" s="44">
        <v>44</v>
      </c>
      <c r="D757" s="44"/>
      <c r="E757" s="44"/>
      <c r="F757" s="44"/>
      <c r="G757" s="35"/>
      <c r="H757" s="35"/>
      <c r="I757" s="5">
        <f t="shared" si="11"/>
        <v>44</v>
      </c>
      <c r="J757" s="1" t="str">
        <f>VLOOKUP(A757,RECON!C:D,2,FALSE)</f>
        <v>Antonio</v>
      </c>
      <c r="K757" s="1" t="str">
        <f>IFERROR(VLOOKUP(A757, Notes!D:E, 2, FALSE), "-")</f>
        <v>-</v>
      </c>
    </row>
    <row r="758" spans="1:11" ht="12" customHeight="1" x14ac:dyDescent="0.2">
      <c r="A758" s="43" t="s">
        <v>6900</v>
      </c>
      <c r="B758" s="43" t="s">
        <v>6951</v>
      </c>
      <c r="C758" s="44">
        <v>40</v>
      </c>
      <c r="D758" s="44"/>
      <c r="E758" s="44"/>
      <c r="F758" s="44"/>
      <c r="G758" s="35"/>
      <c r="H758" s="35"/>
      <c r="I758" s="5">
        <f t="shared" si="11"/>
        <v>40</v>
      </c>
      <c r="J758" s="1" t="str">
        <f>VLOOKUP(A758,RECON!C:D,2,FALSE)</f>
        <v>Krishnan</v>
      </c>
      <c r="K758" s="1" t="str">
        <f>IFERROR(VLOOKUP(A758, Notes!D:E, 2, FALSE), "-")</f>
        <v>-</v>
      </c>
    </row>
    <row r="759" spans="1:11" ht="12" customHeight="1" x14ac:dyDescent="0.2">
      <c r="A759" s="43" t="s">
        <v>855</v>
      </c>
      <c r="B759" s="43" t="s">
        <v>12013</v>
      </c>
      <c r="C759" s="44">
        <v>60</v>
      </c>
      <c r="D759" s="44"/>
      <c r="E759" s="44"/>
      <c r="F759" s="44"/>
      <c r="G759" s="35"/>
      <c r="H759" s="35"/>
      <c r="I759" s="5">
        <f t="shared" si="11"/>
        <v>60</v>
      </c>
      <c r="J759" s="1" t="str">
        <f>VLOOKUP(A759,RECON!C:D,2,FALSE)</f>
        <v>Medeiros</v>
      </c>
      <c r="K759" s="1" t="str">
        <f>IFERROR(VLOOKUP(A759, Notes!D:E, 2, FALSE), "-")</f>
        <v>-</v>
      </c>
    </row>
    <row r="760" spans="1:11" ht="12" customHeight="1" x14ac:dyDescent="0.2">
      <c r="A760" s="43" t="s">
        <v>4997</v>
      </c>
      <c r="B760" s="43" t="s">
        <v>5246</v>
      </c>
      <c r="C760" s="44">
        <v>40</v>
      </c>
      <c r="D760" s="44"/>
      <c r="E760" s="44"/>
      <c r="F760" s="44"/>
      <c r="G760" s="35"/>
      <c r="H760" s="35"/>
      <c r="I760" s="5">
        <f t="shared" si="11"/>
        <v>40</v>
      </c>
      <c r="J760" s="1" t="str">
        <f>VLOOKUP(A760,RECON!C:D,2,FALSE)</f>
        <v>Bravo</v>
      </c>
      <c r="K760" s="1" t="str">
        <f>IFERROR(VLOOKUP(A760, Notes!D:E, 2, FALSE), "-")</f>
        <v>-</v>
      </c>
    </row>
    <row r="761" spans="1:11" ht="12" customHeight="1" x14ac:dyDescent="0.2">
      <c r="A761" s="43" t="s">
        <v>3314</v>
      </c>
      <c r="B761" s="43" t="s">
        <v>3526</v>
      </c>
      <c r="C761" s="44">
        <v>45</v>
      </c>
      <c r="D761" s="44"/>
      <c r="E761" s="44"/>
      <c r="F761" s="44"/>
      <c r="G761" s="35"/>
      <c r="H761" s="35"/>
      <c r="I761" s="5">
        <f t="shared" si="11"/>
        <v>45</v>
      </c>
      <c r="J761" s="1" t="str">
        <f>VLOOKUP(A761,RECON!C:D,2,FALSE)</f>
        <v>Regula</v>
      </c>
      <c r="K761" s="1" t="str">
        <f>IFERROR(VLOOKUP(A761, Notes!D:E, 2, FALSE), "-")</f>
        <v>-</v>
      </c>
    </row>
    <row r="762" spans="1:11" ht="12" customHeight="1" x14ac:dyDescent="0.2">
      <c r="A762" s="43" t="s">
        <v>914</v>
      </c>
      <c r="B762" s="43" t="s">
        <v>11531</v>
      </c>
      <c r="C762" s="44">
        <v>40</v>
      </c>
      <c r="D762" s="44"/>
      <c r="E762" s="44"/>
      <c r="F762" s="44"/>
      <c r="G762" s="35"/>
      <c r="H762" s="35"/>
      <c r="I762" s="5">
        <f t="shared" si="11"/>
        <v>40</v>
      </c>
      <c r="J762" s="1" t="str">
        <f>VLOOKUP(A762,RECON!C:D,2,FALSE)</f>
        <v>Poduval</v>
      </c>
      <c r="K762" s="1" t="str">
        <f>IFERROR(VLOOKUP(A762, Notes!D:E, 2, FALSE), "-")</f>
        <v>-</v>
      </c>
    </row>
    <row r="763" spans="1:11" ht="12" customHeight="1" x14ac:dyDescent="0.2">
      <c r="A763" s="43" t="s">
        <v>1784</v>
      </c>
      <c r="B763" s="43" t="s">
        <v>11386</v>
      </c>
      <c r="C763" s="44">
        <v>40</v>
      </c>
      <c r="D763" s="44"/>
      <c r="E763" s="44"/>
      <c r="F763" s="44"/>
      <c r="G763" s="35"/>
      <c r="H763" s="35"/>
      <c r="I763" s="5">
        <f t="shared" si="11"/>
        <v>40</v>
      </c>
      <c r="J763" s="1" t="str">
        <f>VLOOKUP(A763,RECON!C:D,2,FALSE)</f>
        <v>Vennamalla</v>
      </c>
      <c r="K763" s="1" t="str">
        <f>IFERROR(VLOOKUP(A763, Notes!D:E, 2, FALSE), "-")</f>
        <v>-</v>
      </c>
    </row>
    <row r="764" spans="1:11" ht="12" customHeight="1" x14ac:dyDescent="0.2">
      <c r="A764" s="43" t="s">
        <v>10824</v>
      </c>
      <c r="B764" s="43" t="s">
        <v>10825</v>
      </c>
      <c r="C764" s="44">
        <v>40</v>
      </c>
      <c r="D764" s="44"/>
      <c r="E764" s="44"/>
      <c r="F764" s="44"/>
      <c r="G764" s="35"/>
      <c r="H764" s="35"/>
      <c r="I764" s="5">
        <f t="shared" ref="I764:I827" si="12">SUM(C764:H764)</f>
        <v>40</v>
      </c>
      <c r="J764" s="1" t="str">
        <f>VLOOKUP(A764,RECON!C:D,2,FALSE)</f>
        <v>Souza</v>
      </c>
      <c r="K764" s="1" t="str">
        <f>IFERROR(VLOOKUP(A764, Notes!D:E, 2, FALSE), "-")</f>
        <v>-</v>
      </c>
    </row>
    <row r="765" spans="1:11" ht="12" customHeight="1" x14ac:dyDescent="0.2">
      <c r="A765" s="43" t="s">
        <v>4519</v>
      </c>
      <c r="B765" s="43" t="s">
        <v>4540</v>
      </c>
      <c r="C765" s="44">
        <v>40</v>
      </c>
      <c r="D765" s="44"/>
      <c r="E765" s="44"/>
      <c r="F765" s="44"/>
      <c r="G765" s="35"/>
      <c r="H765" s="35"/>
      <c r="I765" s="5">
        <f t="shared" si="12"/>
        <v>40</v>
      </c>
      <c r="J765" s="1" t="str">
        <f>VLOOKUP(A765,RECON!C:D,2,FALSE)</f>
        <v>Dulog</v>
      </c>
      <c r="K765" s="1" t="str">
        <f>IFERROR(VLOOKUP(A765, Notes!D:E, 2, FALSE), "-")</f>
        <v>-</v>
      </c>
    </row>
    <row r="766" spans="1:11" ht="12" customHeight="1" x14ac:dyDescent="0.2">
      <c r="A766" s="43" t="s">
        <v>3950</v>
      </c>
      <c r="B766" s="43" t="s">
        <v>11835</v>
      </c>
      <c r="C766" s="44">
        <v>40</v>
      </c>
      <c r="D766" s="44"/>
      <c r="E766" s="44"/>
      <c r="F766" s="44"/>
      <c r="G766" s="35"/>
      <c r="H766" s="35"/>
      <c r="I766" s="5">
        <f t="shared" si="12"/>
        <v>40</v>
      </c>
      <c r="J766" s="1" t="str">
        <f>VLOOKUP(A766,RECON!C:D,2,FALSE)</f>
        <v>Francisco</v>
      </c>
      <c r="K766" s="1" t="str">
        <f>IFERROR(VLOOKUP(A766, Notes!D:E, 2, FALSE), "-")</f>
        <v>-</v>
      </c>
    </row>
    <row r="767" spans="1:11" ht="12" customHeight="1" x14ac:dyDescent="0.2">
      <c r="A767" s="43" t="s">
        <v>8174</v>
      </c>
      <c r="B767" s="43" t="s">
        <v>8263</v>
      </c>
      <c r="C767" s="44">
        <v>53</v>
      </c>
      <c r="D767" s="44"/>
      <c r="E767" s="44"/>
      <c r="F767" s="44"/>
      <c r="G767" s="35"/>
      <c r="H767" s="35"/>
      <c r="I767" s="5">
        <f t="shared" si="12"/>
        <v>53</v>
      </c>
      <c r="J767" s="1" t="str">
        <f>VLOOKUP(A767,RECON!C:D,2,FALSE)</f>
        <v>Avanti</v>
      </c>
      <c r="K767" s="1" t="str">
        <f>IFERROR(VLOOKUP(A767, Notes!D:E, 2, FALSE), "-")</f>
        <v>-</v>
      </c>
    </row>
    <row r="768" spans="1:11" ht="12" customHeight="1" x14ac:dyDescent="0.2">
      <c r="A768" s="43" t="s">
        <v>5468</v>
      </c>
      <c r="B768" s="43" t="s">
        <v>5497</v>
      </c>
      <c r="C768" s="44">
        <v>43</v>
      </c>
      <c r="D768" s="44"/>
      <c r="E768" s="44"/>
      <c r="F768" s="44"/>
      <c r="G768" s="35"/>
      <c r="H768" s="35"/>
      <c r="I768" s="5">
        <f t="shared" si="12"/>
        <v>43</v>
      </c>
      <c r="J768" s="1" t="str">
        <f>VLOOKUP(A768,RECON!C:D,2,FALSE)</f>
        <v>Madrid</v>
      </c>
      <c r="K768" s="1" t="str">
        <f>IFERROR(VLOOKUP(A768, Notes!D:E, 2, FALSE), "-")</f>
        <v>-</v>
      </c>
    </row>
    <row r="769" spans="1:11" ht="12" customHeight="1" x14ac:dyDescent="0.2">
      <c r="A769" s="43" t="s">
        <v>8504</v>
      </c>
      <c r="B769" s="43" t="s">
        <v>8634</v>
      </c>
      <c r="C769" s="44">
        <v>50</v>
      </c>
      <c r="D769" s="44"/>
      <c r="E769" s="44"/>
      <c r="F769" s="44"/>
      <c r="G769" s="35"/>
      <c r="H769" s="35"/>
      <c r="I769" s="5">
        <f t="shared" si="12"/>
        <v>50</v>
      </c>
      <c r="J769" s="1" t="str">
        <f>VLOOKUP(A769,RECON!C:D,2,FALSE)</f>
        <v>Moganti</v>
      </c>
      <c r="K769" s="1" t="str">
        <f>IFERROR(VLOOKUP(A769, Notes!D:E, 2, FALSE), "-")</f>
        <v>-</v>
      </c>
    </row>
    <row r="770" spans="1:11" ht="12" customHeight="1" x14ac:dyDescent="0.2">
      <c r="A770" s="43" t="s">
        <v>6439</v>
      </c>
      <c r="B770" s="43" t="s">
        <v>6526</v>
      </c>
      <c r="C770" s="44">
        <v>40</v>
      </c>
      <c r="D770" s="44"/>
      <c r="E770" s="44"/>
      <c r="F770" s="44"/>
      <c r="G770" s="35"/>
      <c r="H770" s="35"/>
      <c r="I770" s="5">
        <f t="shared" si="12"/>
        <v>40</v>
      </c>
      <c r="J770" s="1" t="str">
        <f>VLOOKUP(A770,RECON!C:D,2,FALSE)</f>
        <v>Dhotre</v>
      </c>
      <c r="K770" s="1" t="str">
        <f>IFERROR(VLOOKUP(A770, Notes!D:E, 2, FALSE), "-")</f>
        <v>-</v>
      </c>
    </row>
    <row r="771" spans="1:11" ht="12" customHeight="1" x14ac:dyDescent="0.2">
      <c r="A771" s="43" t="s">
        <v>1798</v>
      </c>
      <c r="B771" s="43" t="s">
        <v>2360</v>
      </c>
      <c r="C771" s="44">
        <v>40</v>
      </c>
      <c r="D771" s="44"/>
      <c r="E771" s="44"/>
      <c r="F771" s="44"/>
      <c r="G771" s="35"/>
      <c r="H771" s="35"/>
      <c r="I771" s="5">
        <f t="shared" si="12"/>
        <v>40</v>
      </c>
      <c r="J771" s="1" t="str">
        <f>VLOOKUP(A771,RECON!C:D,2,FALSE)</f>
        <v>Dioco</v>
      </c>
      <c r="K771" s="1" t="str">
        <f>IFERROR(VLOOKUP(A771, Notes!D:E, 2, FALSE), "-")</f>
        <v>-</v>
      </c>
    </row>
    <row r="772" spans="1:11" ht="12" customHeight="1" x14ac:dyDescent="0.2">
      <c r="A772" s="43" t="s">
        <v>3874</v>
      </c>
      <c r="B772" s="43" t="s">
        <v>10733</v>
      </c>
      <c r="C772" s="44">
        <v>53</v>
      </c>
      <c r="D772" s="44"/>
      <c r="E772" s="44"/>
      <c r="F772" s="44"/>
      <c r="G772" s="35"/>
      <c r="H772" s="35"/>
      <c r="I772" s="5">
        <f t="shared" si="12"/>
        <v>53</v>
      </c>
      <c r="J772" s="1" t="str">
        <f>VLOOKUP(A772,RECON!C:D,2,FALSE)</f>
        <v>Devi</v>
      </c>
      <c r="K772" s="1" t="str">
        <f>IFERROR(VLOOKUP(A772, Notes!D:E, 2, FALSE), "-")</f>
        <v>-</v>
      </c>
    </row>
    <row r="773" spans="1:11" ht="12" customHeight="1" x14ac:dyDescent="0.2">
      <c r="A773" s="43" t="s">
        <v>807</v>
      </c>
      <c r="B773" s="43" t="s">
        <v>11532</v>
      </c>
      <c r="C773" s="44">
        <v>43</v>
      </c>
      <c r="D773" s="44"/>
      <c r="E773" s="44"/>
      <c r="F773" s="44"/>
      <c r="G773" s="35"/>
      <c r="H773" s="35"/>
      <c r="I773" s="5">
        <f t="shared" si="12"/>
        <v>43</v>
      </c>
      <c r="J773" s="1" t="str">
        <f>VLOOKUP(A773,RECON!C:D,2,FALSE)</f>
        <v>Vohra</v>
      </c>
      <c r="K773" s="1" t="str">
        <f>IFERROR(VLOOKUP(A773, Notes!D:E, 2, FALSE), "-")</f>
        <v>-</v>
      </c>
    </row>
    <row r="774" spans="1:11" ht="12" customHeight="1" x14ac:dyDescent="0.2">
      <c r="A774" s="43" t="s">
        <v>2294</v>
      </c>
      <c r="B774" s="43" t="s">
        <v>9909</v>
      </c>
      <c r="C774" s="44">
        <v>40</v>
      </c>
      <c r="D774" s="44"/>
      <c r="E774" s="44"/>
      <c r="F774" s="44"/>
      <c r="G774" s="35"/>
      <c r="H774" s="35"/>
      <c r="I774" s="5">
        <f t="shared" si="12"/>
        <v>40</v>
      </c>
      <c r="J774" s="1" t="str">
        <f>VLOOKUP(A774,RECON!C:D,2,FALSE)</f>
        <v>Patil</v>
      </c>
      <c r="K774" s="1" t="str">
        <f>IFERROR(VLOOKUP(A774, Notes!D:E, 2, FALSE), "-")</f>
        <v>-</v>
      </c>
    </row>
    <row r="775" spans="1:11" ht="12" customHeight="1" x14ac:dyDescent="0.2">
      <c r="A775" s="43" t="s">
        <v>10346</v>
      </c>
      <c r="B775" s="43" t="s">
        <v>10398</v>
      </c>
      <c r="C775" s="44">
        <v>40</v>
      </c>
      <c r="D775" s="44"/>
      <c r="E775" s="44"/>
      <c r="F775" s="44"/>
      <c r="G775" s="35"/>
      <c r="H775" s="35"/>
      <c r="I775" s="5">
        <f t="shared" si="12"/>
        <v>40</v>
      </c>
      <c r="J775" s="1" t="str">
        <f>VLOOKUP(A775,RECON!C:D,2,FALSE)</f>
        <v>Said</v>
      </c>
      <c r="K775" s="1" t="str">
        <f>IFERROR(VLOOKUP(A775, Notes!D:E, 2, FALSE), "-")</f>
        <v>-</v>
      </c>
    </row>
    <row r="776" spans="1:11" ht="12" customHeight="1" x14ac:dyDescent="0.25">
      <c r="A776" s="43" t="s">
        <v>10078</v>
      </c>
      <c r="B776" s="43" t="s">
        <v>10143</v>
      </c>
      <c r="C776" s="44">
        <v>45</v>
      </c>
      <c r="D776" s="44"/>
      <c r="E776"/>
      <c r="F776" s="44"/>
      <c r="G776" s="35"/>
      <c r="H776" s="35"/>
      <c r="I776" s="5">
        <f t="shared" si="12"/>
        <v>45</v>
      </c>
      <c r="J776" s="1" t="str">
        <f>VLOOKUP(A776,RECON!C:D,2,FALSE)</f>
        <v>Tumilap</v>
      </c>
      <c r="K776" s="1" t="str">
        <f>IFERROR(VLOOKUP(A776, Notes!D:E, 2, FALSE), "-")</f>
        <v>-</v>
      </c>
    </row>
    <row r="777" spans="1:11" ht="12" customHeight="1" x14ac:dyDescent="0.2">
      <c r="A777" s="43" t="s">
        <v>835</v>
      </c>
      <c r="B777" s="43" t="s">
        <v>11533</v>
      </c>
      <c r="C777" s="44">
        <v>40</v>
      </c>
      <c r="D777" s="44"/>
      <c r="E777" s="44"/>
      <c r="F777" s="44"/>
      <c r="G777" s="35"/>
      <c r="H777" s="35"/>
      <c r="I777" s="5">
        <f t="shared" si="12"/>
        <v>40</v>
      </c>
      <c r="J777" s="1" t="str">
        <f>VLOOKUP(A777,RECON!C:D,2,FALSE)</f>
        <v>Ponciano</v>
      </c>
      <c r="K777" s="1" t="str">
        <f>IFERROR(VLOOKUP(A777, Notes!D:E, 2, FALSE), "-")</f>
        <v>-</v>
      </c>
    </row>
    <row r="778" spans="1:11" ht="12" customHeight="1" x14ac:dyDescent="0.2">
      <c r="A778" s="43" t="s">
        <v>1434</v>
      </c>
      <c r="B778" s="43" t="s">
        <v>11534</v>
      </c>
      <c r="C778" s="44">
        <v>54</v>
      </c>
      <c r="D778" s="44"/>
      <c r="E778" s="44"/>
      <c r="F778" s="44"/>
      <c r="G778" s="35"/>
      <c r="H778" s="35"/>
      <c r="I778" s="5">
        <f t="shared" si="12"/>
        <v>54</v>
      </c>
      <c r="J778" s="1" t="str">
        <f>VLOOKUP(A778,RECON!C:D,2,FALSE)</f>
        <v>Raju</v>
      </c>
      <c r="K778" s="1" t="str">
        <f>IFERROR(VLOOKUP(A778, Notes!D:E, 2, FALSE), "-")</f>
        <v>-</v>
      </c>
    </row>
    <row r="779" spans="1:11" ht="12" customHeight="1" x14ac:dyDescent="0.2">
      <c r="A779" s="43" t="s">
        <v>4880</v>
      </c>
      <c r="B779" s="43" t="s">
        <v>12014</v>
      </c>
      <c r="C779" s="44">
        <v>24</v>
      </c>
      <c r="D779" s="44"/>
      <c r="E779" s="44"/>
      <c r="F779" s="44"/>
      <c r="G779" s="35"/>
      <c r="H779" s="35"/>
      <c r="I779" s="5">
        <f t="shared" si="12"/>
        <v>24</v>
      </c>
      <c r="J779" s="1" t="str">
        <f>VLOOKUP(A779,RECON!C:D,2,FALSE)</f>
        <v>Tomacruz</v>
      </c>
      <c r="K779" s="1" t="str">
        <f>IFERROR(VLOOKUP(A779, Notes!D:E, 2, FALSE), "-")</f>
        <v>-</v>
      </c>
    </row>
    <row r="780" spans="1:11" ht="12" customHeight="1" x14ac:dyDescent="0.2">
      <c r="A780" s="43" t="s">
        <v>8648</v>
      </c>
      <c r="B780" s="43" t="s">
        <v>8720</v>
      </c>
      <c r="C780" s="44">
        <v>45</v>
      </c>
      <c r="D780" s="44"/>
      <c r="E780" s="44"/>
      <c r="F780" s="44"/>
      <c r="G780" s="35"/>
      <c r="H780" s="35"/>
      <c r="I780" s="5">
        <f t="shared" si="12"/>
        <v>45</v>
      </c>
      <c r="J780" s="1" t="str">
        <f>VLOOKUP(A780,RECON!C:D,2,FALSE)</f>
        <v>Mohammed</v>
      </c>
      <c r="K780" s="1" t="str">
        <f>IFERROR(VLOOKUP(A780, Notes!D:E, 2, FALSE), "-")</f>
        <v>-</v>
      </c>
    </row>
    <row r="781" spans="1:11" ht="12" customHeight="1" x14ac:dyDescent="0.2">
      <c r="A781" s="43" t="s">
        <v>6275</v>
      </c>
      <c r="B781" s="43" t="s">
        <v>12751</v>
      </c>
      <c r="C781" s="44">
        <v>40</v>
      </c>
      <c r="D781" s="44"/>
      <c r="E781" s="44"/>
      <c r="F781" s="44"/>
      <c r="G781" s="35"/>
      <c r="H781" s="35"/>
      <c r="I781" s="5">
        <f t="shared" si="12"/>
        <v>40</v>
      </c>
      <c r="J781" s="1" t="str">
        <f>VLOOKUP(A781,RECON!C:D,2,FALSE)</f>
        <v>Faria</v>
      </c>
      <c r="K781" s="1" t="str">
        <f>IFERROR(VLOOKUP(A781, Notes!D:E, 2, FALSE), "-")</f>
        <v>-</v>
      </c>
    </row>
    <row r="782" spans="1:11" ht="12" customHeight="1" x14ac:dyDescent="0.2">
      <c r="A782" s="43" t="s">
        <v>8213</v>
      </c>
      <c r="B782" s="43" t="s">
        <v>8264</v>
      </c>
      <c r="C782" s="44">
        <v>40</v>
      </c>
      <c r="D782" s="44"/>
      <c r="E782" s="44"/>
      <c r="F782" s="44"/>
      <c r="G782" s="35"/>
      <c r="H782" s="35"/>
      <c r="I782" s="5">
        <f t="shared" si="12"/>
        <v>40</v>
      </c>
      <c r="J782" s="1" t="str">
        <f>VLOOKUP(A782,RECON!C:D,2,FALSE)</f>
        <v>Santra</v>
      </c>
      <c r="K782" s="1" t="str">
        <f>IFERROR(VLOOKUP(A782, Notes!D:E, 2, FALSE), "-")</f>
        <v>-</v>
      </c>
    </row>
    <row r="783" spans="1:11" ht="12" customHeight="1" x14ac:dyDescent="0.2">
      <c r="A783" s="43" t="s">
        <v>2315</v>
      </c>
      <c r="B783" s="43" t="s">
        <v>2336</v>
      </c>
      <c r="C783" s="44">
        <v>40</v>
      </c>
      <c r="D783" s="44"/>
      <c r="E783" s="44"/>
      <c r="F783" s="44"/>
      <c r="G783" s="35"/>
      <c r="H783" s="35"/>
      <c r="I783" s="5">
        <f t="shared" si="12"/>
        <v>40</v>
      </c>
      <c r="J783" s="1" t="str">
        <f>VLOOKUP(A783,RECON!C:D,2,FALSE)</f>
        <v>Govara</v>
      </c>
      <c r="K783" s="1" t="str">
        <f>IFERROR(VLOOKUP(A783, Notes!D:E, 2, FALSE), "-")</f>
        <v>-</v>
      </c>
    </row>
    <row r="784" spans="1:11" ht="12" customHeight="1" x14ac:dyDescent="0.2">
      <c r="A784" s="43" t="s">
        <v>938</v>
      </c>
      <c r="B784" s="43" t="s">
        <v>11535</v>
      </c>
      <c r="C784" s="44">
        <v>45</v>
      </c>
      <c r="D784" s="44"/>
      <c r="E784" s="44"/>
      <c r="F784" s="44"/>
      <c r="G784" s="35"/>
      <c r="H784" s="35"/>
      <c r="I784" s="5">
        <f t="shared" si="12"/>
        <v>45</v>
      </c>
      <c r="J784" s="1" t="str">
        <f>VLOOKUP(A784,RECON!C:D,2,FALSE)</f>
        <v>Paliza</v>
      </c>
      <c r="K784" s="1" t="str">
        <f>IFERROR(VLOOKUP(A784, Notes!D:E, 2, FALSE), "-")</f>
        <v>-</v>
      </c>
    </row>
    <row r="785" spans="1:11" ht="12" customHeight="1" x14ac:dyDescent="0.2">
      <c r="A785" s="43" t="s">
        <v>4062</v>
      </c>
      <c r="B785" s="43" t="s">
        <v>11536</v>
      </c>
      <c r="C785" s="44">
        <v>45</v>
      </c>
      <c r="D785" s="44"/>
      <c r="E785" s="44"/>
      <c r="F785" s="44"/>
      <c r="G785" s="35"/>
      <c r="H785" s="35"/>
      <c r="I785" s="5">
        <f t="shared" si="12"/>
        <v>45</v>
      </c>
      <c r="J785" s="1" t="str">
        <f>VLOOKUP(A785,RECON!C:D,2,FALSE)</f>
        <v>Prasad</v>
      </c>
      <c r="K785" s="1" t="str">
        <f>IFERROR(VLOOKUP(A785, Notes!D:E, 2, FALSE), "-")</f>
        <v>-</v>
      </c>
    </row>
    <row r="786" spans="1:11" ht="12" customHeight="1" x14ac:dyDescent="0.2">
      <c r="A786" s="43" t="s">
        <v>2884</v>
      </c>
      <c r="B786" s="43" t="s">
        <v>2907</v>
      </c>
      <c r="C786" s="44">
        <v>45</v>
      </c>
      <c r="D786" s="44"/>
      <c r="E786" s="44"/>
      <c r="F786" s="44"/>
      <c r="G786" s="35"/>
      <c r="H786" s="35"/>
      <c r="I786" s="5">
        <f t="shared" si="12"/>
        <v>45</v>
      </c>
      <c r="J786" s="1" t="str">
        <f>VLOOKUP(A786,RECON!C:D,2,FALSE)</f>
        <v>UK</v>
      </c>
      <c r="K786" s="1" t="str">
        <f>IFERROR(VLOOKUP(A786, Notes!D:E, 2, FALSE), "-")</f>
        <v>-</v>
      </c>
    </row>
    <row r="787" spans="1:11" ht="12" customHeight="1" x14ac:dyDescent="0.2">
      <c r="A787" s="43" t="s">
        <v>6769</v>
      </c>
      <c r="B787" s="43" t="s">
        <v>6795</v>
      </c>
      <c r="C787" s="44">
        <v>45</v>
      </c>
      <c r="D787" s="44"/>
      <c r="E787" s="44"/>
      <c r="F787" s="44"/>
      <c r="G787" s="35"/>
      <c r="H787" s="35"/>
      <c r="I787" s="5">
        <f t="shared" si="12"/>
        <v>45</v>
      </c>
      <c r="J787" s="1" t="str">
        <f>VLOOKUP(A787,RECON!C:D,2,FALSE)</f>
        <v>Agsalog</v>
      </c>
      <c r="K787" s="1" t="str">
        <f>IFERROR(VLOOKUP(A787, Notes!D:E, 2, FALSE), "-")</f>
        <v>-</v>
      </c>
    </row>
    <row r="788" spans="1:11" ht="12" customHeight="1" x14ac:dyDescent="0.2">
      <c r="A788" s="43" t="s">
        <v>6962</v>
      </c>
      <c r="B788" s="43" t="s">
        <v>7701</v>
      </c>
      <c r="C788" s="44">
        <v>42</v>
      </c>
      <c r="D788" s="44"/>
      <c r="E788" s="44"/>
      <c r="F788" s="44"/>
      <c r="G788" s="35"/>
      <c r="H788" s="35"/>
      <c r="I788" s="5">
        <f t="shared" si="12"/>
        <v>42</v>
      </c>
      <c r="J788" s="1" t="str">
        <f>VLOOKUP(A788,RECON!C:D,2,FALSE)</f>
        <v>Sobieski</v>
      </c>
      <c r="K788" s="1" t="str">
        <f>IFERROR(VLOOKUP(A788, Notes!D:E, 2, FALSE), "-")</f>
        <v>-</v>
      </c>
    </row>
    <row r="789" spans="1:11" ht="12" customHeight="1" x14ac:dyDescent="0.2">
      <c r="A789" s="43" t="s">
        <v>6612</v>
      </c>
      <c r="B789" s="43" t="s">
        <v>6628</v>
      </c>
      <c r="C789" s="44">
        <v>54</v>
      </c>
      <c r="D789" s="44"/>
      <c r="E789" s="44"/>
      <c r="F789" s="44"/>
      <c r="G789" s="35"/>
      <c r="H789" s="35"/>
      <c r="I789" s="5">
        <f t="shared" si="12"/>
        <v>54</v>
      </c>
      <c r="J789" s="1" t="str">
        <f>VLOOKUP(A789,RECON!C:D,2,FALSE)</f>
        <v>Hernandez</v>
      </c>
      <c r="K789" s="1" t="str">
        <f>IFERROR(VLOOKUP(A789, Notes!D:E, 2, FALSE), "-")</f>
        <v>-</v>
      </c>
    </row>
    <row r="790" spans="1:11" ht="12" customHeight="1" x14ac:dyDescent="0.2">
      <c r="A790" s="43" t="s">
        <v>1720</v>
      </c>
      <c r="B790" s="43" t="s">
        <v>10734</v>
      </c>
      <c r="C790" s="44">
        <v>44</v>
      </c>
      <c r="D790" s="44"/>
      <c r="E790" s="44"/>
      <c r="F790" s="44"/>
      <c r="G790" s="35"/>
      <c r="H790" s="35"/>
      <c r="I790" s="5">
        <f t="shared" si="12"/>
        <v>44</v>
      </c>
      <c r="J790" s="1" t="str">
        <f>VLOOKUP(A790,RECON!C:D,2,FALSE)</f>
        <v>Nogueira</v>
      </c>
      <c r="K790" s="1" t="str">
        <f>IFERROR(VLOOKUP(A790, Notes!D:E, 2, FALSE), "-")</f>
        <v>-</v>
      </c>
    </row>
    <row r="791" spans="1:11" ht="12" customHeight="1" x14ac:dyDescent="0.2">
      <c r="A791" s="43" t="s">
        <v>10841</v>
      </c>
      <c r="B791" s="43" t="s">
        <v>12604</v>
      </c>
      <c r="C791" s="44">
        <v>45</v>
      </c>
      <c r="D791" s="44"/>
      <c r="E791" s="44"/>
      <c r="F791" s="44"/>
      <c r="G791" s="35"/>
      <c r="H791" s="35"/>
      <c r="I791" s="5">
        <f t="shared" si="12"/>
        <v>45</v>
      </c>
      <c r="J791" s="1" t="str">
        <f>VLOOKUP(A791,RECON!C:D,2,FALSE)</f>
        <v>Deep</v>
      </c>
      <c r="K791" s="1" t="str">
        <f>IFERROR(VLOOKUP(A791, Notes!D:E, 2, FALSE), "-")</f>
        <v>-</v>
      </c>
    </row>
    <row r="792" spans="1:11" ht="12" customHeight="1" x14ac:dyDescent="0.2">
      <c r="A792" s="43" t="s">
        <v>1704</v>
      </c>
      <c r="B792" s="43" t="s">
        <v>11537</v>
      </c>
      <c r="C792" s="44">
        <v>36</v>
      </c>
      <c r="D792" s="44"/>
      <c r="E792" s="44"/>
      <c r="F792" s="44"/>
      <c r="G792" s="35"/>
      <c r="H792" s="35"/>
      <c r="I792" s="5">
        <f t="shared" si="12"/>
        <v>36</v>
      </c>
      <c r="J792" s="1" t="str">
        <f>VLOOKUP(A792,RECON!C:D,2,FALSE)</f>
        <v>Mendoza</v>
      </c>
      <c r="K792" s="1" t="str">
        <f>IFERROR(VLOOKUP(A792, Notes!D:E, 2, FALSE), "-")</f>
        <v>-</v>
      </c>
    </row>
    <row r="793" spans="1:11" ht="12" customHeight="1" x14ac:dyDescent="0.2">
      <c r="A793" s="43" t="s">
        <v>8398</v>
      </c>
      <c r="B793" s="43" t="s">
        <v>8408</v>
      </c>
      <c r="C793" s="44">
        <v>45</v>
      </c>
      <c r="D793" s="44"/>
      <c r="E793" s="44"/>
      <c r="F793" s="44"/>
      <c r="G793" s="35"/>
      <c r="H793" s="35"/>
      <c r="I793" s="5">
        <f t="shared" si="12"/>
        <v>45</v>
      </c>
      <c r="J793" s="1" t="str">
        <f>VLOOKUP(A793,RECON!C:D,2,FALSE)</f>
        <v>Fernandez</v>
      </c>
      <c r="K793" s="1" t="str">
        <f>IFERROR(VLOOKUP(A793, Notes!D:E, 2, FALSE), "-")</f>
        <v>-</v>
      </c>
    </row>
    <row r="794" spans="1:11" ht="12" customHeight="1" x14ac:dyDescent="0.2">
      <c r="A794" s="43" t="s">
        <v>4071</v>
      </c>
      <c r="B794" s="43" t="s">
        <v>4088</v>
      </c>
      <c r="C794" s="44">
        <v>44</v>
      </c>
      <c r="D794" s="44"/>
      <c r="E794" s="44"/>
      <c r="F794" s="44"/>
      <c r="G794" s="35"/>
      <c r="H794" s="35"/>
      <c r="I794" s="5">
        <f t="shared" si="12"/>
        <v>44</v>
      </c>
      <c r="J794" s="1" t="str">
        <f>VLOOKUP(A794,RECON!C:D,2,FALSE)</f>
        <v>Barnabe</v>
      </c>
      <c r="K794" s="1" t="str">
        <f>IFERROR(VLOOKUP(A794, Notes!D:E, 2, FALSE), "-")</f>
        <v>-</v>
      </c>
    </row>
    <row r="795" spans="1:11" ht="12" customHeight="1" x14ac:dyDescent="0.2">
      <c r="A795" s="43" t="s">
        <v>875</v>
      </c>
      <c r="B795" s="43" t="s">
        <v>13008</v>
      </c>
      <c r="C795" s="44">
        <v>40</v>
      </c>
      <c r="D795" s="44"/>
      <c r="E795" s="44"/>
      <c r="F795" s="44"/>
      <c r="G795" s="35"/>
      <c r="H795" s="35"/>
      <c r="I795" s="5">
        <f t="shared" si="12"/>
        <v>40</v>
      </c>
      <c r="J795" s="1" t="str">
        <f>VLOOKUP(A795,RECON!C:D,2,FALSE)</f>
        <v>Perri</v>
      </c>
      <c r="K795" s="1" t="str">
        <f>IFERROR(VLOOKUP(A795, Notes!D:E, 2, FALSE), "-")</f>
        <v>-</v>
      </c>
    </row>
    <row r="796" spans="1:11" ht="12" customHeight="1" x14ac:dyDescent="0.25">
      <c r="A796" s="43" t="s">
        <v>3591</v>
      </c>
      <c r="B796" s="43" t="s">
        <v>11538</v>
      </c>
      <c r="C796" s="44">
        <v>40</v>
      </c>
      <c r="D796" s="44"/>
      <c r="E796"/>
      <c r="F796" s="44"/>
      <c r="G796" s="35"/>
      <c r="H796" s="35"/>
      <c r="I796" s="5">
        <f t="shared" si="12"/>
        <v>40</v>
      </c>
      <c r="J796" s="1" t="str">
        <f>VLOOKUP(A796,RECON!C:D,2,FALSE)</f>
        <v>Papaguppam</v>
      </c>
      <c r="K796" s="1" t="str">
        <f>IFERROR(VLOOKUP(A796, Notes!D:E, 2, FALSE), "-")</f>
        <v>-</v>
      </c>
    </row>
    <row r="797" spans="1:11" ht="12" customHeight="1" x14ac:dyDescent="0.2">
      <c r="A797" s="43" t="s">
        <v>5390</v>
      </c>
      <c r="B797" s="43" t="s">
        <v>9607</v>
      </c>
      <c r="C797" s="44">
        <v>50</v>
      </c>
      <c r="D797" s="44"/>
      <c r="E797" s="44"/>
      <c r="F797" s="44"/>
      <c r="G797" s="35"/>
      <c r="H797" s="35"/>
      <c r="I797" s="5">
        <f t="shared" si="12"/>
        <v>50</v>
      </c>
      <c r="J797" s="1" t="str">
        <f>VLOOKUP(A797,RECON!C:D,2,FALSE)</f>
        <v>Daluvai</v>
      </c>
      <c r="K797" s="1" t="str">
        <f>IFERROR(VLOOKUP(A797, Notes!D:E, 2, FALSE), "-")</f>
        <v>-</v>
      </c>
    </row>
    <row r="798" spans="1:11" ht="12" customHeight="1" x14ac:dyDescent="0.2">
      <c r="A798" s="43" t="s">
        <v>4689</v>
      </c>
      <c r="B798" s="43" t="s">
        <v>5284</v>
      </c>
      <c r="C798" s="44">
        <v>18</v>
      </c>
      <c r="D798" s="44"/>
      <c r="E798" s="44"/>
      <c r="F798" s="44"/>
      <c r="G798" s="35"/>
      <c r="H798" s="35"/>
      <c r="I798" s="5">
        <f t="shared" si="12"/>
        <v>18</v>
      </c>
      <c r="J798" s="1" t="str">
        <f>VLOOKUP(A798,RECON!C:D,2,FALSE)</f>
        <v>Kusha</v>
      </c>
      <c r="K798" s="1" t="str">
        <f>IFERROR(VLOOKUP(A798, Notes!D:E, 2, FALSE), "-")</f>
        <v>-</v>
      </c>
    </row>
    <row r="799" spans="1:11" ht="12" customHeight="1" x14ac:dyDescent="0.25">
      <c r="A799" s="43" t="s">
        <v>12837</v>
      </c>
      <c r="B799" s="43" t="s">
        <v>12949</v>
      </c>
      <c r="C799" s="44">
        <v>45</v>
      </c>
      <c r="D799" s="44"/>
      <c r="E799"/>
      <c r="F799" s="44"/>
      <c r="G799" s="35"/>
      <c r="H799" s="35"/>
      <c r="I799" s="5">
        <f t="shared" si="12"/>
        <v>45</v>
      </c>
      <c r="J799" s="1" t="str">
        <f>VLOOKUP(A799,RECON!C:D,2,FALSE)</f>
        <v>Kunder</v>
      </c>
      <c r="K799" s="1" t="str">
        <f>IFERROR(VLOOKUP(A799, Notes!D:E, 2, FALSE), "-")</f>
        <v>-</v>
      </c>
    </row>
    <row r="800" spans="1:11" ht="12" customHeight="1" x14ac:dyDescent="0.2">
      <c r="A800" s="43" t="s">
        <v>6530</v>
      </c>
      <c r="B800" s="43" t="s">
        <v>6531</v>
      </c>
      <c r="C800" s="44">
        <v>54</v>
      </c>
      <c r="D800" s="44"/>
      <c r="E800" s="44"/>
      <c r="F800" s="44"/>
      <c r="G800" s="35"/>
      <c r="H800" s="35"/>
      <c r="I800" s="5">
        <f t="shared" si="12"/>
        <v>54</v>
      </c>
      <c r="J800" s="1" t="str">
        <f>VLOOKUP(A800,RECON!C:D,2,FALSE)</f>
        <v>Bhatnagar</v>
      </c>
      <c r="K800" s="1" t="str">
        <f>IFERROR(VLOOKUP(A800, Notes!D:E, 2, FALSE), "-")</f>
        <v>-</v>
      </c>
    </row>
    <row r="801" spans="1:11" ht="12" customHeight="1" x14ac:dyDescent="0.2">
      <c r="A801" s="43" t="s">
        <v>5289</v>
      </c>
      <c r="B801" s="43" t="s">
        <v>5301</v>
      </c>
      <c r="C801" s="44">
        <v>48</v>
      </c>
      <c r="D801" s="44"/>
      <c r="E801" s="44"/>
      <c r="F801" s="44"/>
      <c r="G801" s="35"/>
      <c r="H801" s="35"/>
      <c r="I801" s="5">
        <f t="shared" si="12"/>
        <v>48</v>
      </c>
      <c r="J801" s="1" t="str">
        <f>VLOOKUP(A801,RECON!C:D,2,FALSE)</f>
        <v>Ranes</v>
      </c>
      <c r="K801" s="1" t="str">
        <f>IFERROR(VLOOKUP(A801, Notes!D:E, 2, FALSE), "-")</f>
        <v>-</v>
      </c>
    </row>
    <row r="802" spans="1:11" ht="12" customHeight="1" x14ac:dyDescent="0.2">
      <c r="A802" s="43" t="s">
        <v>1637</v>
      </c>
      <c r="B802" s="43" t="s">
        <v>4620</v>
      </c>
      <c r="C802" s="44">
        <v>16</v>
      </c>
      <c r="D802" s="44"/>
      <c r="E802" s="44"/>
      <c r="F802" s="44"/>
      <c r="G802" s="35"/>
      <c r="H802" s="35"/>
      <c r="I802" s="5">
        <f t="shared" si="12"/>
        <v>16</v>
      </c>
      <c r="J802" s="1" t="str">
        <f>VLOOKUP(A802,RECON!C:D,2,FALSE)</f>
        <v>Jacobe</v>
      </c>
      <c r="K802" s="1" t="str">
        <f>IFERROR(VLOOKUP(A802, Notes!D:E, 2, FALSE), "-")</f>
        <v>-</v>
      </c>
    </row>
    <row r="803" spans="1:11" ht="12" customHeight="1" x14ac:dyDescent="0.25">
      <c r="A803" s="43" t="s">
        <v>1091</v>
      </c>
      <c r="B803" s="43" t="s">
        <v>11539</v>
      </c>
      <c r="C803" s="44">
        <v>44</v>
      </c>
      <c r="D803" s="44"/>
      <c r="E803"/>
      <c r="F803" s="44"/>
      <c r="G803" s="35"/>
      <c r="H803" s="35"/>
      <c r="I803" s="5">
        <f t="shared" si="12"/>
        <v>44</v>
      </c>
      <c r="J803" s="1" t="str">
        <f>VLOOKUP(A803,RECON!C:D,2,FALSE)</f>
        <v>Rodovalho</v>
      </c>
      <c r="K803" s="1" t="str">
        <f>IFERROR(VLOOKUP(A803, Notes!D:E, 2, FALSE), "-")</f>
        <v>-</v>
      </c>
    </row>
    <row r="804" spans="1:11" ht="12" customHeight="1" x14ac:dyDescent="0.2">
      <c r="A804" s="43" t="s">
        <v>6661</v>
      </c>
      <c r="B804" s="43" t="s">
        <v>6683</v>
      </c>
      <c r="C804" s="44">
        <v>45</v>
      </c>
      <c r="D804" s="44"/>
      <c r="E804" s="44"/>
      <c r="F804" s="44"/>
      <c r="G804" s="35"/>
      <c r="H804" s="35"/>
      <c r="I804" s="5">
        <f t="shared" si="12"/>
        <v>45</v>
      </c>
      <c r="J804" s="1" t="str">
        <f>VLOOKUP(A804,RECON!C:D,2,FALSE)</f>
        <v>Mendoza</v>
      </c>
      <c r="K804" s="1" t="str">
        <f>IFERROR(VLOOKUP(A804, Notes!D:E, 2, FALSE), "-")</f>
        <v>-</v>
      </c>
    </row>
    <row r="805" spans="1:11" ht="12" customHeight="1" x14ac:dyDescent="0.2">
      <c r="A805" s="43" t="s">
        <v>8597</v>
      </c>
      <c r="B805" s="43" t="s">
        <v>8635</v>
      </c>
      <c r="C805" s="44">
        <v>40</v>
      </c>
      <c r="D805" s="44"/>
      <c r="E805" s="44"/>
      <c r="F805" s="44"/>
      <c r="G805" s="35"/>
      <c r="H805" s="35"/>
      <c r="I805" s="5">
        <f t="shared" si="12"/>
        <v>40</v>
      </c>
      <c r="J805" s="1" t="str">
        <f>VLOOKUP(A805,RECON!C:D,2,FALSE)</f>
        <v>Quitadio</v>
      </c>
      <c r="K805" s="1" t="str">
        <f>IFERROR(VLOOKUP(A805, Notes!D:E, 2, FALSE), "-")</f>
        <v>-</v>
      </c>
    </row>
    <row r="806" spans="1:11" ht="12" customHeight="1" x14ac:dyDescent="0.25">
      <c r="A806" s="43" t="s">
        <v>9673</v>
      </c>
      <c r="B806" s="43" t="s">
        <v>9701</v>
      </c>
      <c r="C806">
        <v>45</v>
      </c>
      <c r="D806" s="44"/>
      <c r="E806" s="44"/>
      <c r="F806" s="44"/>
      <c r="G806" s="35"/>
      <c r="H806" s="35"/>
      <c r="I806" s="5">
        <f t="shared" si="12"/>
        <v>45</v>
      </c>
      <c r="J806" s="1" t="str">
        <f>VLOOKUP(A806,RECON!C:D,2,FALSE)</f>
        <v>Misal</v>
      </c>
      <c r="K806" s="1" t="str">
        <f>IFERROR(VLOOKUP(A806, Notes!D:E, 2, FALSE), "-")</f>
        <v>-</v>
      </c>
    </row>
    <row r="807" spans="1:11" ht="12" customHeight="1" x14ac:dyDescent="0.2">
      <c r="A807" s="43" t="s">
        <v>10238</v>
      </c>
      <c r="B807" s="43" t="s">
        <v>10399</v>
      </c>
      <c r="C807" s="44">
        <v>40</v>
      </c>
      <c r="D807" s="44"/>
      <c r="E807" s="44"/>
      <c r="F807" s="44"/>
      <c r="G807" s="35"/>
      <c r="H807" s="35"/>
      <c r="I807" s="5">
        <f t="shared" si="12"/>
        <v>40</v>
      </c>
      <c r="J807" s="1" t="str">
        <f>VLOOKUP(A807,RECON!C:D,2,FALSE)</f>
        <v>Pinniboina</v>
      </c>
      <c r="K807" s="1" t="str">
        <f>IFERROR(VLOOKUP(A807, Notes!D:E, 2, FALSE), "-")</f>
        <v>-</v>
      </c>
    </row>
    <row r="808" spans="1:11" ht="12" customHeight="1" x14ac:dyDescent="0.25">
      <c r="A808" s="43" t="s">
        <v>6322</v>
      </c>
      <c r="B808" s="43" t="s">
        <v>6341</v>
      </c>
      <c r="C808">
        <v>45</v>
      </c>
      <c r="D808" s="44"/>
      <c r="E808" s="44"/>
      <c r="F808" s="44"/>
      <c r="G808" s="35"/>
      <c r="H808" s="35"/>
      <c r="I808" s="5">
        <f t="shared" si="12"/>
        <v>45</v>
      </c>
      <c r="J808" s="1" t="str">
        <f>VLOOKUP(A808,RECON!C:D,2,FALSE)</f>
        <v>Descallar</v>
      </c>
      <c r="K808" s="1" t="str">
        <f>IFERROR(VLOOKUP(A808, Notes!D:E, 2, FALSE), "-")</f>
        <v>-</v>
      </c>
    </row>
    <row r="809" spans="1:11" ht="12" customHeight="1" x14ac:dyDescent="0.2">
      <c r="A809" s="43" t="s">
        <v>858</v>
      </c>
      <c r="B809" s="43" t="s">
        <v>12752</v>
      </c>
      <c r="C809" s="44">
        <v>47</v>
      </c>
      <c r="D809" s="44"/>
      <c r="E809" s="44"/>
      <c r="F809" s="44"/>
      <c r="G809" s="35"/>
      <c r="H809" s="35"/>
      <c r="I809" s="5">
        <f t="shared" si="12"/>
        <v>47</v>
      </c>
      <c r="J809" s="1" t="str">
        <f>VLOOKUP(A809,RECON!C:D,2,FALSE)</f>
        <v>Araujo</v>
      </c>
      <c r="K809" s="1" t="str">
        <f>IFERROR(VLOOKUP(A809, Notes!D:E, 2, FALSE), "-")</f>
        <v>-</v>
      </c>
    </row>
    <row r="810" spans="1:11" ht="12" customHeight="1" x14ac:dyDescent="0.2">
      <c r="A810" s="43" t="s">
        <v>4674</v>
      </c>
      <c r="B810" s="43" t="s">
        <v>4682</v>
      </c>
      <c r="C810" s="44">
        <v>40</v>
      </c>
      <c r="D810" s="44"/>
      <c r="E810" s="44"/>
      <c r="F810" s="44"/>
      <c r="G810" s="35"/>
      <c r="H810" s="35"/>
      <c r="I810" s="5">
        <f t="shared" si="12"/>
        <v>40</v>
      </c>
      <c r="J810" s="1" t="str">
        <f>VLOOKUP(A810,RECON!C:D,2,FALSE)</f>
        <v>Cadiz</v>
      </c>
      <c r="K810" s="1" t="str">
        <f>IFERROR(VLOOKUP(A810, Notes!D:E, 2, FALSE), "-")</f>
        <v>-</v>
      </c>
    </row>
    <row r="811" spans="1:11" ht="12" customHeight="1" x14ac:dyDescent="0.2">
      <c r="A811" s="43" t="s">
        <v>10292</v>
      </c>
      <c r="B811" s="43" t="s">
        <v>10366</v>
      </c>
      <c r="C811" s="44">
        <v>45</v>
      </c>
      <c r="D811" s="44"/>
      <c r="E811" s="44"/>
      <c r="F811" s="44"/>
      <c r="G811" s="35"/>
      <c r="H811" s="35"/>
      <c r="I811" s="5">
        <f t="shared" si="12"/>
        <v>45</v>
      </c>
      <c r="J811" s="1" t="str">
        <f>VLOOKUP(A811,RECON!C:D,2,FALSE)</f>
        <v>Dinlasan</v>
      </c>
      <c r="K811" s="1" t="str">
        <f>IFERROR(VLOOKUP(A811, Notes!D:E, 2, FALSE), "-")</f>
        <v>-</v>
      </c>
    </row>
    <row r="812" spans="1:11" ht="12" customHeight="1" x14ac:dyDescent="0.2">
      <c r="A812" s="43" t="s">
        <v>2919</v>
      </c>
      <c r="B812" s="43" t="s">
        <v>11776</v>
      </c>
      <c r="C812" s="44">
        <v>44</v>
      </c>
      <c r="D812" s="44"/>
      <c r="E812" s="44"/>
      <c r="F812" s="44"/>
      <c r="G812" s="35"/>
      <c r="H812" s="35"/>
      <c r="I812" s="5">
        <f t="shared" si="12"/>
        <v>44</v>
      </c>
      <c r="J812" s="1" t="str">
        <f>VLOOKUP(A812,RECON!C:D,2,FALSE)</f>
        <v>Benassi</v>
      </c>
      <c r="K812" s="1" t="str">
        <f>IFERROR(VLOOKUP(A812, Notes!D:E, 2, FALSE), "-")</f>
        <v>-</v>
      </c>
    </row>
    <row r="813" spans="1:11" ht="12" customHeight="1" x14ac:dyDescent="0.2">
      <c r="A813" s="43" t="s">
        <v>8721</v>
      </c>
      <c r="B813" s="43" t="s">
        <v>8900</v>
      </c>
      <c r="C813" s="44">
        <v>45</v>
      </c>
      <c r="D813" s="44"/>
      <c r="E813" s="44"/>
      <c r="F813" s="44"/>
      <c r="G813" s="35"/>
      <c r="H813" s="35"/>
      <c r="I813" s="5">
        <f t="shared" si="12"/>
        <v>45</v>
      </c>
      <c r="J813" s="1" t="str">
        <f>VLOOKUP(A813,RECON!C:D,2,FALSE)</f>
        <v>Balte</v>
      </c>
      <c r="K813" s="1" t="str">
        <f>IFERROR(VLOOKUP(A813, Notes!D:E, 2, FALSE), "-")</f>
        <v>-</v>
      </c>
    </row>
    <row r="814" spans="1:11" ht="12" customHeight="1" x14ac:dyDescent="0.2">
      <c r="A814" s="43" t="s">
        <v>2147</v>
      </c>
      <c r="B814" s="43" t="s">
        <v>2168</v>
      </c>
      <c r="C814" s="44">
        <v>40</v>
      </c>
      <c r="D814" s="44"/>
      <c r="E814" s="44"/>
      <c r="F814" s="44"/>
      <c r="G814" s="35"/>
      <c r="H814" s="35"/>
      <c r="I814" s="5">
        <f t="shared" si="12"/>
        <v>40</v>
      </c>
      <c r="J814" s="1" t="str">
        <f>VLOOKUP(A814,RECON!C:D,2,FALSE)</f>
        <v>Montero</v>
      </c>
      <c r="K814" s="1" t="str">
        <f>IFERROR(VLOOKUP(A814, Notes!D:E, 2, FALSE), "-")</f>
        <v>-</v>
      </c>
    </row>
    <row r="815" spans="1:11" ht="12" customHeight="1" x14ac:dyDescent="0.2">
      <c r="A815" s="43" t="s">
        <v>1810</v>
      </c>
      <c r="B815" s="43" t="s">
        <v>11540</v>
      </c>
      <c r="C815" s="44">
        <v>50</v>
      </c>
      <c r="D815" s="44"/>
      <c r="E815" s="44"/>
      <c r="F815" s="44"/>
      <c r="G815" s="35"/>
      <c r="H815" s="35"/>
      <c r="I815" s="5">
        <f t="shared" si="12"/>
        <v>50</v>
      </c>
      <c r="J815" s="1" t="str">
        <f>VLOOKUP(A815,RECON!C:D,2,FALSE)</f>
        <v>Kondreddy</v>
      </c>
      <c r="K815" s="1" t="str">
        <f>IFERROR(VLOOKUP(A815, Notes!D:E, 2, FALSE), "-")</f>
        <v>-</v>
      </c>
    </row>
    <row r="816" spans="1:11" ht="12" customHeight="1" x14ac:dyDescent="0.2">
      <c r="A816" s="43" t="s">
        <v>1535</v>
      </c>
      <c r="B816" s="43" t="s">
        <v>11541</v>
      </c>
      <c r="C816" s="44">
        <v>45</v>
      </c>
      <c r="D816" s="44"/>
      <c r="E816" s="44"/>
      <c r="F816" s="44"/>
      <c r="G816" s="35"/>
      <c r="H816" s="35"/>
      <c r="I816" s="5">
        <f t="shared" si="12"/>
        <v>45</v>
      </c>
      <c r="J816" s="1" t="str">
        <f>VLOOKUP(A816,RECON!C:D,2,FALSE)</f>
        <v>Dizon</v>
      </c>
      <c r="K816" s="1" t="str">
        <f>IFERROR(VLOOKUP(A816, Notes!D:E, 2, FALSE), "-")</f>
        <v>-</v>
      </c>
    </row>
    <row r="817" spans="1:11" ht="12" customHeight="1" x14ac:dyDescent="0.2">
      <c r="A817" s="43" t="s">
        <v>2891</v>
      </c>
      <c r="B817" s="43" t="s">
        <v>2917</v>
      </c>
      <c r="C817" s="44">
        <v>45</v>
      </c>
      <c r="D817" s="44"/>
      <c r="E817" s="44"/>
      <c r="F817" s="44"/>
      <c r="G817" s="35"/>
      <c r="H817" s="35"/>
      <c r="I817" s="5">
        <f t="shared" si="12"/>
        <v>45</v>
      </c>
      <c r="J817" s="1" t="str">
        <f>VLOOKUP(A817,RECON!C:D,2,FALSE)</f>
        <v>Reddy</v>
      </c>
      <c r="K817" s="1" t="str">
        <f>IFERROR(VLOOKUP(A817, Notes!D:E, 2, FALSE), "-")</f>
        <v>-</v>
      </c>
    </row>
    <row r="818" spans="1:11" ht="12" customHeight="1" x14ac:dyDescent="0.2">
      <c r="A818" s="43" t="s">
        <v>816</v>
      </c>
      <c r="B818" s="43" t="s">
        <v>11542</v>
      </c>
      <c r="C818" s="44">
        <v>45</v>
      </c>
      <c r="D818" s="44"/>
      <c r="E818" s="44"/>
      <c r="F818" s="44"/>
      <c r="G818" s="35"/>
      <c r="H818" s="35"/>
      <c r="I818" s="5">
        <f t="shared" si="12"/>
        <v>45</v>
      </c>
      <c r="J818" s="1" t="str">
        <f>VLOOKUP(A818,RECON!C:D,2,FALSE)</f>
        <v>Kolachalam</v>
      </c>
      <c r="K818" s="1" t="str">
        <f>IFERROR(VLOOKUP(A818, Notes!D:E, 2, FALSE), "-")</f>
        <v>-</v>
      </c>
    </row>
    <row r="819" spans="1:11" ht="12" customHeight="1" x14ac:dyDescent="0.2">
      <c r="A819" s="43" t="s">
        <v>834</v>
      </c>
      <c r="B819" s="43" t="s">
        <v>13083</v>
      </c>
      <c r="C819" s="44">
        <v>38</v>
      </c>
      <c r="D819" s="44"/>
      <c r="E819" s="44"/>
      <c r="F819" s="44"/>
      <c r="G819" s="35"/>
      <c r="H819" s="35"/>
      <c r="I819" s="5">
        <f t="shared" si="12"/>
        <v>38</v>
      </c>
      <c r="J819" s="1" t="str">
        <f>VLOOKUP(A819,RECON!C:D,2,FALSE)</f>
        <v>Matos</v>
      </c>
      <c r="K819" s="1" t="str">
        <f>IFERROR(VLOOKUP(A819, Notes!D:E, 2, FALSE), "-")</f>
        <v>-</v>
      </c>
    </row>
    <row r="820" spans="1:11" ht="12" customHeight="1" x14ac:dyDescent="0.2">
      <c r="A820" s="43" t="s">
        <v>11356</v>
      </c>
      <c r="B820" s="43" t="s">
        <v>11543</v>
      </c>
      <c r="C820" s="44">
        <v>11</v>
      </c>
      <c r="D820" s="44"/>
      <c r="E820" s="44"/>
      <c r="F820" s="44"/>
      <c r="G820" s="35"/>
      <c r="H820" s="35"/>
      <c r="I820" s="5">
        <f t="shared" si="12"/>
        <v>11</v>
      </c>
      <c r="J820" s="1" t="str">
        <f>VLOOKUP(A820,RECON!C:D,2,FALSE)</f>
        <v>Westerfield</v>
      </c>
      <c r="K820" s="1" t="str">
        <f>IFERROR(VLOOKUP(A820, Notes!D:E, 2, FALSE), "-")</f>
        <v>-</v>
      </c>
    </row>
    <row r="821" spans="1:11" ht="12" customHeight="1" x14ac:dyDescent="0.2">
      <c r="A821" s="43" t="s">
        <v>1429</v>
      </c>
      <c r="B821" s="43" t="s">
        <v>6893</v>
      </c>
      <c r="C821" s="44">
        <v>45</v>
      </c>
      <c r="D821" s="44"/>
      <c r="E821" s="44"/>
      <c r="F821" s="44"/>
      <c r="G821" s="35"/>
      <c r="H821" s="35"/>
      <c r="I821" s="5">
        <f t="shared" si="12"/>
        <v>45</v>
      </c>
      <c r="J821" s="1" t="str">
        <f>VLOOKUP(A821,RECON!C:D,2,FALSE)</f>
        <v>Dondu</v>
      </c>
      <c r="K821" s="1" t="str">
        <f>IFERROR(VLOOKUP(A821, Notes!D:E, 2, FALSE), "-")</f>
        <v>-</v>
      </c>
    </row>
    <row r="822" spans="1:11" ht="12" customHeight="1" x14ac:dyDescent="0.2">
      <c r="A822" s="43" t="s">
        <v>3989</v>
      </c>
      <c r="B822" s="43" t="s">
        <v>9999</v>
      </c>
      <c r="C822" s="44">
        <v>54</v>
      </c>
      <c r="D822" s="44"/>
      <c r="E822" s="44"/>
      <c r="F822" s="44"/>
      <c r="G822" s="35"/>
      <c r="H822" s="35"/>
      <c r="I822" s="5">
        <f t="shared" si="12"/>
        <v>54</v>
      </c>
      <c r="J822" s="1" t="str">
        <f>VLOOKUP(A822,RECON!C:D,2,FALSE)</f>
        <v>Rout</v>
      </c>
      <c r="K822" s="1" t="str">
        <f>IFERROR(VLOOKUP(A822, Notes!D:E, 2, FALSE), "-")</f>
        <v>-</v>
      </c>
    </row>
    <row r="823" spans="1:11" ht="12" customHeight="1" x14ac:dyDescent="0.2">
      <c r="A823" s="43" t="s">
        <v>1019</v>
      </c>
      <c r="B823" s="43" t="s">
        <v>11544</v>
      </c>
      <c r="C823" s="44">
        <v>40</v>
      </c>
      <c r="D823" s="44"/>
      <c r="E823" s="44"/>
      <c r="F823" s="44"/>
      <c r="G823" s="35"/>
      <c r="H823" s="35"/>
      <c r="I823" s="5">
        <f t="shared" si="12"/>
        <v>40</v>
      </c>
      <c r="J823" s="1" t="str">
        <f>VLOOKUP(A823,RECON!C:D,2,FALSE)</f>
        <v>Singh</v>
      </c>
      <c r="K823" s="1" t="str">
        <f>IFERROR(VLOOKUP(A823, Notes!D:E, 2, FALSE), "-")</f>
        <v>-</v>
      </c>
    </row>
    <row r="824" spans="1:11" ht="12" customHeight="1" x14ac:dyDescent="0.2">
      <c r="A824" s="43" t="s">
        <v>2249</v>
      </c>
      <c r="B824" s="43" t="s">
        <v>2262</v>
      </c>
      <c r="C824" s="44">
        <v>40</v>
      </c>
      <c r="D824" s="44"/>
      <c r="E824" s="44"/>
      <c r="F824" s="44"/>
      <c r="G824" s="35"/>
      <c r="H824" s="35"/>
      <c r="I824" s="5">
        <f t="shared" si="12"/>
        <v>40</v>
      </c>
      <c r="J824" s="1" t="str">
        <f>VLOOKUP(A824,RECON!C:D,2,FALSE)</f>
        <v>Villarroya</v>
      </c>
      <c r="K824" s="1" t="str">
        <f>IFERROR(VLOOKUP(A824, Notes!D:E, 2, FALSE), "-")</f>
        <v>-</v>
      </c>
    </row>
    <row r="825" spans="1:11" ht="12" customHeight="1" x14ac:dyDescent="0.2">
      <c r="A825" s="43" t="s">
        <v>823</v>
      </c>
      <c r="B825" s="43" t="s">
        <v>11777</v>
      </c>
      <c r="C825" s="44">
        <v>40</v>
      </c>
      <c r="D825" s="44"/>
      <c r="E825" s="44"/>
      <c r="F825" s="44"/>
      <c r="G825" s="35"/>
      <c r="H825" s="35"/>
      <c r="I825" s="5">
        <f t="shared" si="12"/>
        <v>40</v>
      </c>
      <c r="J825" s="1" t="str">
        <f>VLOOKUP(A825,RECON!C:D,2,FALSE)</f>
        <v>Gialdi</v>
      </c>
      <c r="K825" s="1" t="str">
        <f>IFERROR(VLOOKUP(A825, Notes!D:E, 2, FALSE), "-")</f>
        <v>-</v>
      </c>
    </row>
    <row r="826" spans="1:11" ht="12" customHeight="1" x14ac:dyDescent="0.25">
      <c r="A826" s="43" t="s">
        <v>2060</v>
      </c>
      <c r="B826" s="43" t="s">
        <v>6457</v>
      </c>
      <c r="C826" s="44">
        <v>53</v>
      </c>
      <c r="D826"/>
      <c r="E826" s="44"/>
      <c r="F826" s="44"/>
      <c r="G826" s="35"/>
      <c r="H826" s="35"/>
      <c r="I826" s="5">
        <f t="shared" si="12"/>
        <v>53</v>
      </c>
      <c r="J826" s="1" t="str">
        <f>VLOOKUP(A826,RECON!C:D,2,FALSE)</f>
        <v>Andrade</v>
      </c>
      <c r="K826" s="1" t="str">
        <f>IFERROR(VLOOKUP(A826, Notes!D:E, 2, FALSE), "-")</f>
        <v>-</v>
      </c>
    </row>
    <row r="827" spans="1:11" ht="12" customHeight="1" x14ac:dyDescent="0.2">
      <c r="A827" s="43" t="s">
        <v>12537</v>
      </c>
      <c r="B827" s="43" t="s">
        <v>12566</v>
      </c>
      <c r="C827" s="44">
        <v>40</v>
      </c>
      <c r="D827" s="44"/>
      <c r="E827" s="44"/>
      <c r="F827" s="44"/>
      <c r="G827" s="35"/>
      <c r="H827" s="35"/>
      <c r="I827" s="5">
        <f t="shared" si="12"/>
        <v>40</v>
      </c>
      <c r="J827" s="1" t="str">
        <f>VLOOKUP(A827,RECON!C:D,2,FALSE)</f>
        <v>Gouni</v>
      </c>
      <c r="K827" s="1" t="str">
        <f>IFERROR(VLOOKUP(A827, Notes!D:E, 2, FALSE), "-")</f>
        <v>-</v>
      </c>
    </row>
    <row r="828" spans="1:11" ht="12" customHeight="1" x14ac:dyDescent="0.2">
      <c r="A828" s="43" t="s">
        <v>3995</v>
      </c>
      <c r="B828" s="43" t="s">
        <v>4040</v>
      </c>
      <c r="C828" s="44">
        <v>48</v>
      </c>
      <c r="D828" s="44"/>
      <c r="E828" s="44"/>
      <c r="F828" s="44"/>
      <c r="G828" s="35"/>
      <c r="H828" s="35"/>
      <c r="I828" s="5">
        <f t="shared" ref="I828:I889" si="13">SUM(C828:H828)</f>
        <v>48</v>
      </c>
      <c r="J828" s="1" t="str">
        <f>VLOOKUP(A828,RECON!C:D,2,FALSE)</f>
        <v>Abejar</v>
      </c>
      <c r="K828" s="1" t="str">
        <f>IFERROR(VLOOKUP(A828, Notes!D:E, 2, FALSE), "-")</f>
        <v>-</v>
      </c>
    </row>
    <row r="829" spans="1:11" ht="12" customHeight="1" x14ac:dyDescent="0.2">
      <c r="A829" s="43" t="s">
        <v>10439</v>
      </c>
      <c r="B829" s="43" t="s">
        <v>10481</v>
      </c>
      <c r="C829" s="44">
        <v>45</v>
      </c>
      <c r="D829" s="44"/>
      <c r="E829" s="44"/>
      <c r="F829" s="44"/>
      <c r="G829" s="35"/>
      <c r="H829" s="35"/>
      <c r="I829" s="5">
        <f t="shared" si="13"/>
        <v>45</v>
      </c>
      <c r="J829" s="1" t="str">
        <f>VLOOKUP(A829,RECON!C:D,2,FALSE)</f>
        <v>Rajagopal</v>
      </c>
      <c r="K829" s="1" t="str">
        <f>IFERROR(VLOOKUP(A829, Notes!D:E, 2, FALSE), "-")</f>
        <v>-</v>
      </c>
    </row>
    <row r="830" spans="1:11" ht="12" customHeight="1" x14ac:dyDescent="0.2">
      <c r="A830" s="43" t="s">
        <v>5098</v>
      </c>
      <c r="B830" s="43" t="s">
        <v>7892</v>
      </c>
      <c r="C830" s="44">
        <v>40</v>
      </c>
      <c r="D830" s="44"/>
      <c r="E830" s="44"/>
      <c r="F830" s="44"/>
      <c r="G830" s="35"/>
      <c r="H830" s="35"/>
      <c r="I830" s="5">
        <f t="shared" si="13"/>
        <v>40</v>
      </c>
      <c r="J830" s="1" t="str">
        <f>VLOOKUP(A830,RECON!C:D,2,FALSE)</f>
        <v>Martin</v>
      </c>
      <c r="K830" s="1" t="str">
        <f>IFERROR(VLOOKUP(A830, Notes!D:E, 2, FALSE), "-")</f>
        <v>-</v>
      </c>
    </row>
    <row r="831" spans="1:11" ht="12" customHeight="1" x14ac:dyDescent="0.2">
      <c r="A831" s="43" t="s">
        <v>11668</v>
      </c>
      <c r="B831" s="43" t="s">
        <v>11778</v>
      </c>
      <c r="C831" s="44">
        <v>40</v>
      </c>
      <c r="D831" s="44"/>
      <c r="E831" s="44"/>
      <c r="F831" s="44"/>
      <c r="G831" s="35"/>
      <c r="H831" s="35"/>
      <c r="I831" s="5">
        <f t="shared" si="13"/>
        <v>40</v>
      </c>
      <c r="J831" s="1" t="str">
        <f>VLOOKUP(A831,RECON!C:D,2,FALSE)</f>
        <v>Basnet</v>
      </c>
      <c r="K831" s="1" t="str">
        <f>IFERROR(VLOOKUP(A831, Notes!D:E, 2, FALSE), "-")</f>
        <v>-</v>
      </c>
    </row>
    <row r="832" spans="1:11" ht="12" customHeight="1" x14ac:dyDescent="0.2">
      <c r="A832" s="43" t="s">
        <v>13145</v>
      </c>
      <c r="B832" s="43" t="s">
        <v>13194</v>
      </c>
      <c r="C832" s="44">
        <v>40</v>
      </c>
      <c r="D832" s="44"/>
      <c r="E832" s="44"/>
      <c r="F832" s="44"/>
      <c r="G832" s="35"/>
      <c r="H832" s="35"/>
      <c r="I832" s="5">
        <f t="shared" si="13"/>
        <v>40</v>
      </c>
      <c r="J832" s="1" t="str">
        <f>VLOOKUP(A832,RECON!C:D,2,FALSE)</f>
        <v>Balabadruni</v>
      </c>
      <c r="K832" s="1" t="str">
        <f>IFERROR(VLOOKUP(A832, Notes!D:E, 2, FALSE), "-")</f>
        <v>-</v>
      </c>
    </row>
    <row r="833" spans="1:11" ht="12" customHeight="1" x14ac:dyDescent="0.25">
      <c r="A833" s="43" t="s">
        <v>4462</v>
      </c>
      <c r="B833" s="43" t="s">
        <v>4477</v>
      </c>
      <c r="C833" s="44">
        <v>45</v>
      </c>
      <c r="D833"/>
      <c r="E833"/>
      <c r="F833" s="44"/>
      <c r="G833" s="35"/>
      <c r="H833" s="35"/>
      <c r="I833" s="5">
        <f t="shared" si="13"/>
        <v>45</v>
      </c>
      <c r="J833" s="1" t="str">
        <f>VLOOKUP(A833,RECON!C:D,2,FALSE)</f>
        <v>Shameer</v>
      </c>
      <c r="K833" s="1" t="str">
        <f>IFERROR(VLOOKUP(A833, Notes!D:E, 2, FALSE), "-")</f>
        <v>-</v>
      </c>
    </row>
    <row r="834" spans="1:11" ht="12" customHeight="1" x14ac:dyDescent="0.2">
      <c r="A834" s="43" t="s">
        <v>8270</v>
      </c>
      <c r="B834" s="43" t="s">
        <v>8345</v>
      </c>
      <c r="C834" s="44">
        <v>40</v>
      </c>
      <c r="D834" s="44"/>
      <c r="E834" s="44"/>
      <c r="F834" s="44"/>
      <c r="G834" s="35"/>
      <c r="H834" s="35"/>
      <c r="I834" s="5">
        <f t="shared" si="13"/>
        <v>40</v>
      </c>
      <c r="J834" s="1" t="str">
        <f>VLOOKUP(A834,RECON!C:D,2,FALSE)</f>
        <v>Maiochi</v>
      </c>
      <c r="K834" s="1" t="str">
        <f>IFERROR(VLOOKUP(A834, Notes!D:E, 2, FALSE), "-")</f>
        <v>-</v>
      </c>
    </row>
    <row r="835" spans="1:11" ht="12" customHeight="1" x14ac:dyDescent="0.2">
      <c r="A835" s="43" t="s">
        <v>902</v>
      </c>
      <c r="B835" s="43" t="s">
        <v>11545</v>
      </c>
      <c r="C835" s="44">
        <v>30</v>
      </c>
      <c r="D835" s="44"/>
      <c r="E835" s="44"/>
      <c r="F835" s="44"/>
      <c r="G835" s="35"/>
      <c r="H835" s="35"/>
      <c r="I835" s="5">
        <f t="shared" si="13"/>
        <v>30</v>
      </c>
      <c r="J835" s="1" t="str">
        <f>VLOOKUP(A835,RECON!C:D,2,FALSE)</f>
        <v>Nampally</v>
      </c>
      <c r="K835" s="1" t="str">
        <f>IFERROR(VLOOKUP(A835, Notes!D:E, 2, FALSE), "-")</f>
        <v>-</v>
      </c>
    </row>
    <row r="836" spans="1:11" ht="12" customHeight="1" x14ac:dyDescent="0.2">
      <c r="A836" s="43" t="s">
        <v>8534</v>
      </c>
      <c r="B836" s="43" t="s">
        <v>8559</v>
      </c>
      <c r="C836" s="44">
        <v>40</v>
      </c>
      <c r="D836" s="44"/>
      <c r="E836" s="44"/>
      <c r="F836" s="44"/>
      <c r="G836" s="35"/>
      <c r="H836" s="35"/>
      <c r="I836" s="5">
        <f t="shared" si="13"/>
        <v>40</v>
      </c>
      <c r="J836" s="1" t="str">
        <f>VLOOKUP(A836,RECON!C:D,2,FALSE)</f>
        <v>Magno</v>
      </c>
      <c r="K836" s="1" t="str">
        <f>IFERROR(VLOOKUP(A836, Notes!D:E, 2, FALSE), "-")</f>
        <v>-</v>
      </c>
    </row>
    <row r="837" spans="1:11" ht="12" customHeight="1" x14ac:dyDescent="0.2">
      <c r="A837" s="43" t="s">
        <v>9724</v>
      </c>
      <c r="B837" s="43" t="s">
        <v>9783</v>
      </c>
      <c r="C837" s="44">
        <v>32</v>
      </c>
      <c r="D837" s="44"/>
      <c r="E837" s="44"/>
      <c r="F837" s="44"/>
      <c r="G837" s="35"/>
      <c r="H837" s="35"/>
      <c r="I837" s="5">
        <f t="shared" si="13"/>
        <v>32</v>
      </c>
      <c r="J837" s="1" t="str">
        <f>VLOOKUP(A837,RECON!C:D,2,FALSE)</f>
        <v>Krishnamoorthy</v>
      </c>
      <c r="K837" s="1" t="str">
        <f>IFERROR(VLOOKUP(A837, Notes!D:E, 2, FALSE), "-")</f>
        <v>-</v>
      </c>
    </row>
    <row r="838" spans="1:11" ht="12" customHeight="1" x14ac:dyDescent="0.2">
      <c r="A838" s="43" t="s">
        <v>948</v>
      </c>
      <c r="B838" s="43" t="s">
        <v>11546</v>
      </c>
      <c r="C838" s="44">
        <v>52</v>
      </c>
      <c r="D838" s="44"/>
      <c r="E838" s="44"/>
      <c r="F838" s="44"/>
      <c r="G838" s="35"/>
      <c r="H838" s="35"/>
      <c r="I838" s="5">
        <f t="shared" si="13"/>
        <v>52</v>
      </c>
      <c r="J838" s="1" t="str">
        <f>VLOOKUP(A838,RECON!C:D,2,FALSE)</f>
        <v>Llanes</v>
      </c>
      <c r="K838" s="1" t="str">
        <f>IFERROR(VLOOKUP(A838, Notes!D:E, 2, FALSE), "-")</f>
        <v>-</v>
      </c>
    </row>
    <row r="839" spans="1:11" ht="12" customHeight="1" x14ac:dyDescent="0.2">
      <c r="A839" s="43" t="s">
        <v>5513</v>
      </c>
      <c r="B839" s="43" t="s">
        <v>6222</v>
      </c>
      <c r="C839" s="44">
        <v>48</v>
      </c>
      <c r="D839" s="44"/>
      <c r="E839" s="44"/>
      <c r="F839" s="44"/>
      <c r="G839" s="35"/>
      <c r="H839" s="35"/>
      <c r="I839" s="5">
        <f t="shared" si="13"/>
        <v>48</v>
      </c>
      <c r="J839" s="1" t="str">
        <f>VLOOKUP(A839,RECON!C:D,2,FALSE)</f>
        <v>Muninarayanappa</v>
      </c>
      <c r="K839" s="1" t="str">
        <f>IFERROR(VLOOKUP(A839, Notes!D:E, 2, FALSE), "-")</f>
        <v>-</v>
      </c>
    </row>
    <row r="840" spans="1:11" ht="12" customHeight="1" x14ac:dyDescent="0.2">
      <c r="A840" s="43" t="s">
        <v>7914</v>
      </c>
      <c r="B840" s="43" t="s">
        <v>10735</v>
      </c>
      <c r="C840" s="44">
        <v>45</v>
      </c>
      <c r="D840" s="44"/>
      <c r="E840" s="44"/>
      <c r="F840" s="44"/>
      <c r="G840" s="35"/>
      <c r="H840" s="35"/>
      <c r="I840" s="5">
        <f t="shared" si="13"/>
        <v>45</v>
      </c>
      <c r="J840" s="1" t="str">
        <f>VLOOKUP(A840,RECON!C:D,2,FALSE)</f>
        <v>Pradhan</v>
      </c>
      <c r="K840" s="1" t="str">
        <f>IFERROR(VLOOKUP(A840, Notes!D:E, 2, FALSE), "-")</f>
        <v>-</v>
      </c>
    </row>
    <row r="841" spans="1:11" ht="12" customHeight="1" x14ac:dyDescent="0.2">
      <c r="A841" s="43" t="s">
        <v>4668</v>
      </c>
      <c r="B841" s="43" t="s">
        <v>4683</v>
      </c>
      <c r="C841" s="44">
        <v>40</v>
      </c>
      <c r="D841" s="44"/>
      <c r="E841" s="44"/>
      <c r="F841" s="44"/>
      <c r="G841" s="35"/>
      <c r="H841" s="35"/>
      <c r="I841" s="5">
        <f t="shared" si="13"/>
        <v>40</v>
      </c>
      <c r="J841" s="1" t="str">
        <f>VLOOKUP(A841,RECON!C:D,2,FALSE)</f>
        <v>Shikhare</v>
      </c>
      <c r="K841" s="1" t="str">
        <f>IFERROR(VLOOKUP(A841, Notes!D:E, 2, FALSE), "-")</f>
        <v>-</v>
      </c>
    </row>
    <row r="842" spans="1:11" ht="12" customHeight="1" x14ac:dyDescent="0.2">
      <c r="A842" s="43" t="s">
        <v>8886</v>
      </c>
      <c r="B842" s="43" t="s">
        <v>8901</v>
      </c>
      <c r="C842" s="44">
        <v>40</v>
      </c>
      <c r="D842" s="44"/>
      <c r="E842" s="44"/>
      <c r="F842" s="44"/>
      <c r="G842" s="35"/>
      <c r="H842" s="35"/>
      <c r="I842" s="5">
        <f t="shared" si="13"/>
        <v>40</v>
      </c>
      <c r="J842" s="1" t="str">
        <f>VLOOKUP(A842,RECON!C:D,2,FALSE)</f>
        <v>Manago</v>
      </c>
      <c r="K842" s="1" t="str">
        <f>IFERROR(VLOOKUP(A842, Notes!D:E, 2, FALSE), "-")</f>
        <v>-</v>
      </c>
    </row>
    <row r="843" spans="1:11" ht="12" customHeight="1" x14ac:dyDescent="0.2">
      <c r="A843" s="43" t="s">
        <v>10097</v>
      </c>
      <c r="B843" s="43" t="s">
        <v>10113</v>
      </c>
      <c r="C843" s="44">
        <v>40</v>
      </c>
      <c r="D843" s="44"/>
      <c r="E843" s="44"/>
      <c r="F843" s="44"/>
      <c r="G843" s="35"/>
      <c r="H843" s="35"/>
      <c r="I843" s="5">
        <f t="shared" si="13"/>
        <v>40</v>
      </c>
      <c r="J843" s="1" t="str">
        <f>VLOOKUP(A843,RECON!C:D,2,FALSE)</f>
        <v>Tolentino</v>
      </c>
      <c r="K843" s="1" t="str">
        <f>IFERROR(VLOOKUP(A843, Notes!D:E, 2, FALSE), "-")</f>
        <v>-</v>
      </c>
    </row>
    <row r="844" spans="1:11" ht="12" customHeight="1" x14ac:dyDescent="0.2">
      <c r="A844" s="43" t="s">
        <v>2331</v>
      </c>
      <c r="B844" s="43" t="s">
        <v>2349</v>
      </c>
      <c r="C844" s="44">
        <v>50</v>
      </c>
      <c r="D844" s="44"/>
      <c r="E844" s="44"/>
      <c r="F844" s="44"/>
      <c r="G844" s="35"/>
      <c r="H844" s="35"/>
      <c r="I844" s="5">
        <f t="shared" si="13"/>
        <v>50</v>
      </c>
      <c r="J844" s="1" t="str">
        <f>VLOOKUP(A844,RECON!C:D,2,FALSE)</f>
        <v>Fernandez</v>
      </c>
      <c r="K844" s="1" t="str">
        <f>IFERROR(VLOOKUP(A844, Notes!D:E, 2, FALSE), "-")</f>
        <v>-</v>
      </c>
    </row>
    <row r="845" spans="1:11" ht="12" customHeight="1" x14ac:dyDescent="0.2">
      <c r="A845" s="43" t="s">
        <v>915</v>
      </c>
      <c r="B845" s="43" t="s">
        <v>11547</v>
      </c>
      <c r="C845" s="44">
        <v>40</v>
      </c>
      <c r="D845" s="44"/>
      <c r="E845" s="44"/>
      <c r="F845" s="44"/>
      <c r="G845" s="35"/>
      <c r="H845" s="35"/>
      <c r="I845" s="5">
        <f t="shared" si="13"/>
        <v>40</v>
      </c>
      <c r="J845" s="1" t="str">
        <f>VLOOKUP(A845,RECON!C:D,2,FALSE)</f>
        <v>Kumar</v>
      </c>
      <c r="K845" s="1" t="str">
        <f>IFERROR(VLOOKUP(A845, Notes!D:E, 2, FALSE), "-")</f>
        <v>-</v>
      </c>
    </row>
    <row r="846" spans="1:11" ht="12" customHeight="1" x14ac:dyDescent="0.2">
      <c r="A846" s="43" t="s">
        <v>2343</v>
      </c>
      <c r="B846" s="43" t="s">
        <v>2353</v>
      </c>
      <c r="C846" s="44">
        <v>45</v>
      </c>
      <c r="D846" s="44"/>
      <c r="E846" s="44"/>
      <c r="F846" s="44"/>
      <c r="G846" s="35"/>
      <c r="H846" s="35"/>
      <c r="I846" s="5">
        <f t="shared" si="13"/>
        <v>45</v>
      </c>
      <c r="J846" s="1" t="str">
        <f>VLOOKUP(A846,RECON!C:D,2,FALSE)</f>
        <v>Reddy</v>
      </c>
      <c r="K846" s="1" t="str">
        <f>IFERROR(VLOOKUP(A846, Notes!D:E, 2, FALSE), "-")</f>
        <v>-</v>
      </c>
    </row>
    <row r="847" spans="1:11" ht="12" customHeight="1" x14ac:dyDescent="0.2">
      <c r="A847" s="43" t="s">
        <v>2908</v>
      </c>
      <c r="B847" s="43" t="s">
        <v>4791</v>
      </c>
      <c r="C847" s="44">
        <v>48</v>
      </c>
      <c r="D847" s="44"/>
      <c r="E847" s="44"/>
      <c r="F847" s="44"/>
      <c r="G847" s="35"/>
      <c r="H847" s="35"/>
      <c r="I847" s="5">
        <f t="shared" si="13"/>
        <v>48</v>
      </c>
      <c r="J847" s="1" t="str">
        <f>VLOOKUP(A847,RECON!C:D,2,FALSE)</f>
        <v>Ayuthu</v>
      </c>
      <c r="K847" s="1" t="str">
        <f>IFERROR(VLOOKUP(A847, Notes!D:E, 2, FALSE), "-")</f>
        <v>-</v>
      </c>
    </row>
    <row r="848" spans="1:11" ht="12" customHeight="1" x14ac:dyDescent="0.2">
      <c r="A848" s="43" t="s">
        <v>11346</v>
      </c>
      <c r="B848" s="43" t="s">
        <v>11418</v>
      </c>
      <c r="C848" s="44">
        <v>40</v>
      </c>
      <c r="D848" s="44"/>
      <c r="E848" s="44"/>
      <c r="F848" s="44"/>
      <c r="G848" s="35"/>
      <c r="H848" s="35"/>
      <c r="I848" s="5">
        <f t="shared" si="13"/>
        <v>40</v>
      </c>
      <c r="J848" s="1" t="str">
        <f>VLOOKUP(A848,RECON!C:D,2,FALSE)</f>
        <v>Dizon</v>
      </c>
      <c r="K848" s="1" t="str">
        <f>IFERROR(VLOOKUP(A848, Notes!D:E, 2, FALSE), "-")</f>
        <v>-</v>
      </c>
    </row>
    <row r="849" spans="1:11" ht="12" customHeight="1" x14ac:dyDescent="0.2">
      <c r="A849" s="43" t="s">
        <v>1600</v>
      </c>
      <c r="B849" s="43" t="s">
        <v>1619</v>
      </c>
      <c r="C849" s="44">
        <v>53</v>
      </c>
      <c r="D849" s="44"/>
      <c r="E849" s="44"/>
      <c r="F849" s="44"/>
      <c r="G849" s="35"/>
      <c r="H849" s="35"/>
      <c r="I849" s="5">
        <f t="shared" si="13"/>
        <v>53</v>
      </c>
      <c r="J849" s="1" t="str">
        <f>VLOOKUP(A849,RECON!C:D,2,FALSE)</f>
        <v>Rathnakar</v>
      </c>
      <c r="K849" s="1" t="str">
        <f>IFERROR(VLOOKUP(A849, Notes!D:E, 2, FALSE), "-")</f>
        <v>-</v>
      </c>
    </row>
    <row r="850" spans="1:11" ht="12" customHeight="1" x14ac:dyDescent="0.2">
      <c r="A850" s="43" t="s">
        <v>4948</v>
      </c>
      <c r="B850" s="43" t="s">
        <v>10736</v>
      </c>
      <c r="C850" s="44">
        <v>40</v>
      </c>
      <c r="D850" s="44"/>
      <c r="E850" s="44"/>
      <c r="F850" s="44"/>
      <c r="G850" s="35"/>
      <c r="H850" s="35"/>
      <c r="I850" s="5">
        <f t="shared" si="13"/>
        <v>40</v>
      </c>
      <c r="J850" s="1" t="str">
        <f>VLOOKUP(A850,RECON!C:D,2,FALSE)</f>
        <v>Muruganandam</v>
      </c>
      <c r="K850" s="1" t="str">
        <f>IFERROR(VLOOKUP(A850, Notes!D:E, 2, FALSE), "-")</f>
        <v>-</v>
      </c>
    </row>
    <row r="851" spans="1:11" ht="12" customHeight="1" x14ac:dyDescent="0.2">
      <c r="A851" s="43" t="s">
        <v>11687</v>
      </c>
      <c r="B851" s="43" t="s">
        <v>11779</v>
      </c>
      <c r="C851" s="44">
        <v>40</v>
      </c>
      <c r="D851" s="44"/>
      <c r="E851" s="44"/>
      <c r="F851" s="44"/>
      <c r="G851" s="35"/>
      <c r="H851" s="35"/>
      <c r="I851" s="5">
        <f t="shared" si="13"/>
        <v>40</v>
      </c>
      <c r="J851" s="1" t="str">
        <f>VLOOKUP(A851,RECON!C:D,2,FALSE)</f>
        <v>Prava</v>
      </c>
      <c r="K851" s="1" t="str">
        <f>IFERROR(VLOOKUP(A851, Notes!D:E, 2, FALSE), "-")</f>
        <v>-</v>
      </c>
    </row>
    <row r="852" spans="1:11" ht="12" customHeight="1" x14ac:dyDescent="0.2">
      <c r="A852" s="43" t="s">
        <v>6929</v>
      </c>
      <c r="B852" s="43" t="s">
        <v>6952</v>
      </c>
      <c r="C852" s="44">
        <v>40</v>
      </c>
      <c r="D852" s="44"/>
      <c r="E852" s="44"/>
      <c r="F852" s="44"/>
      <c r="G852" s="35"/>
      <c r="H852" s="35"/>
      <c r="I852" s="5">
        <f t="shared" si="13"/>
        <v>40</v>
      </c>
      <c r="J852" s="1" t="str">
        <f>VLOOKUP(A852,RECON!C:D,2,FALSE)</f>
        <v>Gupta</v>
      </c>
      <c r="K852" s="1" t="str">
        <f>IFERROR(VLOOKUP(A852, Notes!D:E, 2, FALSE), "-")</f>
        <v>-</v>
      </c>
    </row>
    <row r="853" spans="1:11" ht="12" customHeight="1" x14ac:dyDescent="0.2">
      <c r="A853" s="43" t="s">
        <v>4651</v>
      </c>
      <c r="B853" s="43" t="s">
        <v>4684</v>
      </c>
      <c r="C853" s="44">
        <v>45</v>
      </c>
      <c r="D853" s="44"/>
      <c r="E853" s="44"/>
      <c r="F853" s="44"/>
      <c r="G853" s="35"/>
      <c r="H853" s="35"/>
      <c r="I853" s="5">
        <f t="shared" si="13"/>
        <v>45</v>
      </c>
      <c r="J853" s="1" t="str">
        <f>VLOOKUP(A853,RECON!C:D,2,FALSE)</f>
        <v>Das</v>
      </c>
      <c r="K853" s="1" t="str">
        <f>IFERROR(VLOOKUP(A853, Notes!D:E, 2, FALSE), "-")</f>
        <v>-</v>
      </c>
    </row>
    <row r="854" spans="1:11" ht="12" customHeight="1" x14ac:dyDescent="0.2">
      <c r="A854" s="43" t="s">
        <v>3574</v>
      </c>
      <c r="B854" s="43" t="s">
        <v>3666</v>
      </c>
      <c r="C854" s="44">
        <v>45</v>
      </c>
      <c r="D854" s="44"/>
      <c r="E854" s="44"/>
      <c r="F854" s="44"/>
      <c r="G854" s="35"/>
      <c r="H854" s="35"/>
      <c r="I854" s="5">
        <f t="shared" si="13"/>
        <v>45</v>
      </c>
      <c r="J854" s="1" t="str">
        <f>VLOOKUP(A854,RECON!C:D,2,FALSE)</f>
        <v>Janapareddy</v>
      </c>
      <c r="K854" s="1" t="str">
        <f>IFERROR(VLOOKUP(A854, Notes!D:E, 2, FALSE), "-")</f>
        <v>-</v>
      </c>
    </row>
    <row r="855" spans="1:11" ht="12" customHeight="1" x14ac:dyDescent="0.2">
      <c r="A855" s="43" t="s">
        <v>10674</v>
      </c>
      <c r="B855" s="43" t="s">
        <v>10737</v>
      </c>
      <c r="C855" s="44">
        <v>40</v>
      </c>
      <c r="D855" s="44"/>
      <c r="E855" s="44"/>
      <c r="F855" s="44"/>
      <c r="G855" s="35"/>
      <c r="H855" s="35"/>
      <c r="I855" s="5">
        <f t="shared" si="13"/>
        <v>40</v>
      </c>
      <c r="J855" s="1" t="str">
        <f>VLOOKUP(A855,RECON!C:D,2,FALSE)</f>
        <v>Kanaka</v>
      </c>
      <c r="K855" s="1" t="str">
        <f>IFERROR(VLOOKUP(A855, Notes!D:E, 2, FALSE), "-")</f>
        <v>-</v>
      </c>
    </row>
    <row r="856" spans="1:11" ht="12" customHeight="1" x14ac:dyDescent="0.2">
      <c r="A856" s="43" t="s">
        <v>869</v>
      </c>
      <c r="B856" s="43" t="s">
        <v>11548</v>
      </c>
      <c r="C856" s="44">
        <v>40</v>
      </c>
      <c r="D856" s="44"/>
      <c r="E856" s="44"/>
      <c r="F856" s="44"/>
      <c r="G856" s="35"/>
      <c r="H856" s="35"/>
      <c r="I856" s="5">
        <f t="shared" si="13"/>
        <v>40</v>
      </c>
      <c r="J856" s="1" t="str">
        <f>VLOOKUP(A856,RECON!C:D,2,FALSE)</f>
        <v>Santos</v>
      </c>
      <c r="K856" s="1" t="str">
        <f>IFERROR(VLOOKUP(A856, Notes!D:E, 2, FALSE), "-")</f>
        <v>-</v>
      </c>
    </row>
    <row r="857" spans="1:11" ht="12" customHeight="1" x14ac:dyDescent="0.2">
      <c r="A857" s="43" t="s">
        <v>903</v>
      </c>
      <c r="B857" s="43" t="s">
        <v>12605</v>
      </c>
      <c r="C857" s="44">
        <v>51</v>
      </c>
      <c r="D857" s="44"/>
      <c r="E857" s="44"/>
      <c r="F857" s="44"/>
      <c r="G857" s="35"/>
      <c r="H857" s="35"/>
      <c r="I857" s="5">
        <f t="shared" si="13"/>
        <v>51</v>
      </c>
      <c r="J857" s="1" t="str">
        <f>VLOOKUP(A857,RECON!C:D,2,FALSE)</f>
        <v>Sinha</v>
      </c>
      <c r="K857" s="1" t="str">
        <f>IFERROR(VLOOKUP(A857, Notes!D:E, 2, FALSE), "-")</f>
        <v>-</v>
      </c>
    </row>
    <row r="858" spans="1:11" ht="12" customHeight="1" x14ac:dyDescent="0.2">
      <c r="A858" s="43" t="s">
        <v>12516</v>
      </c>
      <c r="B858" s="43" t="s">
        <v>12517</v>
      </c>
      <c r="C858" s="44">
        <v>40</v>
      </c>
      <c r="D858" s="44"/>
      <c r="E858" s="44"/>
      <c r="F858" s="44"/>
      <c r="G858" s="35"/>
      <c r="H858" s="35"/>
      <c r="I858" s="5">
        <f t="shared" si="13"/>
        <v>40</v>
      </c>
      <c r="J858" s="1" t="str">
        <f>VLOOKUP(A858,RECON!C:D,2,FALSE)</f>
        <v>Mambarasu</v>
      </c>
      <c r="K858" s="1" t="str">
        <f>IFERROR(VLOOKUP(A858, Notes!D:E, 2, FALSE), "-")</f>
        <v>-</v>
      </c>
    </row>
    <row r="859" spans="1:11" ht="12" customHeight="1" x14ac:dyDescent="0.2">
      <c r="A859" s="43" t="s">
        <v>8817</v>
      </c>
      <c r="B859" s="43" t="s">
        <v>8865</v>
      </c>
      <c r="C859" s="44">
        <v>40</v>
      </c>
      <c r="D859" s="44"/>
      <c r="E859" s="44"/>
      <c r="F859" s="44"/>
      <c r="G859" s="35"/>
      <c r="H859" s="35"/>
      <c r="I859" s="5">
        <f t="shared" si="13"/>
        <v>40</v>
      </c>
      <c r="J859" s="1" t="str">
        <f>VLOOKUP(A859,RECON!C:D,2,FALSE)</f>
        <v>Hernandez</v>
      </c>
      <c r="K859" s="1" t="str">
        <f>IFERROR(VLOOKUP(A859, Notes!D:E, 2, FALSE), "-")</f>
        <v>-</v>
      </c>
    </row>
    <row r="860" spans="1:11" ht="12" customHeight="1" x14ac:dyDescent="0.2">
      <c r="A860" s="43" t="s">
        <v>8040</v>
      </c>
      <c r="B860" s="43" t="s">
        <v>8107</v>
      </c>
      <c r="C860" s="44">
        <v>40</v>
      </c>
      <c r="D860" s="44"/>
      <c r="E860" s="44"/>
      <c r="F860" s="44"/>
      <c r="G860" s="35"/>
      <c r="H860" s="35"/>
      <c r="I860" s="5">
        <f t="shared" si="13"/>
        <v>40</v>
      </c>
      <c r="J860" s="1" t="str">
        <f>VLOOKUP(A860,RECON!C:D,2,FALSE)</f>
        <v>CN</v>
      </c>
      <c r="K860" s="1" t="str">
        <f>IFERROR(VLOOKUP(A860, Notes!D:E, 2, FALSE), "-")</f>
        <v>-</v>
      </c>
    </row>
    <row r="861" spans="1:11" ht="12" customHeight="1" x14ac:dyDescent="0.2">
      <c r="A861" s="43" t="s">
        <v>10975</v>
      </c>
      <c r="B861" s="43" t="s">
        <v>11065</v>
      </c>
      <c r="C861" s="44">
        <v>40</v>
      </c>
      <c r="D861" s="44"/>
      <c r="E861" s="44"/>
      <c r="F861" s="44"/>
      <c r="G861" s="35"/>
      <c r="H861" s="35"/>
      <c r="I861" s="5">
        <f t="shared" si="13"/>
        <v>40</v>
      </c>
      <c r="J861" s="1" t="str">
        <f>VLOOKUP(A861,RECON!C:D,2,FALSE)</f>
        <v>Lee</v>
      </c>
      <c r="K861" s="1" t="str">
        <f>IFERROR(VLOOKUP(A861, Notes!D:E, 2, FALSE), "-")</f>
        <v>-</v>
      </c>
    </row>
    <row r="862" spans="1:11" ht="12" customHeight="1" x14ac:dyDescent="0.2">
      <c r="A862" s="43" t="s">
        <v>10799</v>
      </c>
      <c r="B862" s="43" t="s">
        <v>10826</v>
      </c>
      <c r="C862" s="44">
        <v>40</v>
      </c>
      <c r="D862" s="44"/>
      <c r="E862" s="44"/>
      <c r="F862" s="44"/>
      <c r="G862" s="35"/>
      <c r="H862" s="35"/>
      <c r="I862" s="5">
        <f t="shared" si="13"/>
        <v>40</v>
      </c>
      <c r="J862" s="1" t="str">
        <f>VLOOKUP(A862,RECON!C:D,2,FALSE)</f>
        <v>Costa</v>
      </c>
      <c r="K862" s="1" t="str">
        <f>IFERROR(VLOOKUP(A862, Notes!D:E, 2, FALSE), "-")</f>
        <v>-</v>
      </c>
    </row>
    <row r="863" spans="1:11" ht="12" customHeight="1" x14ac:dyDescent="0.25">
      <c r="A863" s="43" t="s">
        <v>12096</v>
      </c>
      <c r="B863" s="43" t="s">
        <v>12113</v>
      </c>
      <c r="C863">
        <v>40</v>
      </c>
      <c r="D863" s="44"/>
      <c r="E863" s="44"/>
      <c r="F863" s="44"/>
      <c r="G863" s="35"/>
      <c r="H863" s="35"/>
      <c r="I863" s="5">
        <f t="shared" si="13"/>
        <v>40</v>
      </c>
      <c r="J863" s="1" t="str">
        <f>VLOOKUP(A863,RECON!C:D,2,FALSE)</f>
        <v>Feliciano</v>
      </c>
      <c r="K863" s="1" t="str">
        <f>IFERROR(VLOOKUP(A863, Notes!D:E, 2, FALSE), "-")</f>
        <v>-</v>
      </c>
    </row>
    <row r="864" spans="1:11" ht="12" customHeight="1" x14ac:dyDescent="0.2">
      <c r="A864" s="43" t="s">
        <v>929</v>
      </c>
      <c r="B864" s="43" t="s">
        <v>11549</v>
      </c>
      <c r="C864" s="44">
        <v>42</v>
      </c>
      <c r="D864" s="44"/>
      <c r="E864" s="44"/>
      <c r="F864" s="44"/>
      <c r="G864" s="35"/>
      <c r="H864" s="35"/>
      <c r="I864" s="5">
        <f t="shared" si="13"/>
        <v>42</v>
      </c>
      <c r="J864" s="1" t="str">
        <f>VLOOKUP(A864,RECON!C:D,2,FALSE)</f>
        <v>Krishna</v>
      </c>
      <c r="K864" s="1" t="str">
        <f>IFERROR(VLOOKUP(A864, Notes!D:E, 2, FALSE), "-")</f>
        <v>-</v>
      </c>
    </row>
    <row r="865" spans="1:11" ht="12" customHeight="1" x14ac:dyDescent="0.2">
      <c r="A865" s="43" t="s">
        <v>5238</v>
      </c>
      <c r="B865" s="43" t="s">
        <v>5434</v>
      </c>
      <c r="C865" s="44">
        <v>43</v>
      </c>
      <c r="D865" s="44"/>
      <c r="E865" s="44"/>
      <c r="F865" s="44"/>
      <c r="G865" s="35"/>
      <c r="H865" s="35"/>
      <c r="I865" s="5">
        <f t="shared" si="13"/>
        <v>43</v>
      </c>
      <c r="J865" s="1" t="str">
        <f>VLOOKUP(A865,RECON!C:D,2,FALSE)</f>
        <v>Wilson</v>
      </c>
      <c r="K865" s="1" t="str">
        <f>IFERROR(VLOOKUP(A865, Notes!D:E, 2, FALSE), "-")</f>
        <v>-</v>
      </c>
    </row>
    <row r="866" spans="1:11" ht="12" customHeight="1" x14ac:dyDescent="0.2">
      <c r="A866" s="43" t="s">
        <v>10257</v>
      </c>
      <c r="B866" s="43" t="s">
        <v>10329</v>
      </c>
      <c r="C866" s="44">
        <v>40</v>
      </c>
      <c r="D866" s="44"/>
      <c r="E866" s="44"/>
      <c r="F866" s="44"/>
      <c r="G866" s="35"/>
      <c r="H866" s="35"/>
      <c r="I866" s="5">
        <f t="shared" si="13"/>
        <v>40</v>
      </c>
      <c r="J866" s="1" t="str">
        <f>VLOOKUP(A866,RECON!C:D,2,FALSE)</f>
        <v>Cordova</v>
      </c>
      <c r="K866" s="1" t="str">
        <f>IFERROR(VLOOKUP(A866, Notes!D:E, 2, FALSE), "-")</f>
        <v>-</v>
      </c>
    </row>
    <row r="867" spans="1:11" ht="12" customHeight="1" x14ac:dyDescent="0.2">
      <c r="A867" s="43" t="s">
        <v>3683</v>
      </c>
      <c r="B867" s="43" t="s">
        <v>11550</v>
      </c>
      <c r="C867" s="44">
        <v>40</v>
      </c>
      <c r="D867" s="44"/>
      <c r="E867" s="44"/>
      <c r="F867" s="44"/>
      <c r="G867" s="35"/>
      <c r="H867" s="35"/>
      <c r="I867" s="5">
        <f t="shared" si="13"/>
        <v>40</v>
      </c>
      <c r="J867" s="1" t="str">
        <f>VLOOKUP(A867,RECON!C:D,2,FALSE)</f>
        <v>Reddy</v>
      </c>
      <c r="K867" s="1" t="str">
        <f>IFERROR(VLOOKUP(A867, Notes!D:E, 2, FALSE), "-")</f>
        <v>-</v>
      </c>
    </row>
    <row r="868" spans="1:11" ht="12" customHeight="1" x14ac:dyDescent="0.2">
      <c r="A868" s="43" t="s">
        <v>1667</v>
      </c>
      <c r="B868" s="43" t="s">
        <v>1697</v>
      </c>
      <c r="C868" s="44">
        <v>40</v>
      </c>
      <c r="D868" s="44"/>
      <c r="E868" s="44"/>
      <c r="F868" s="44"/>
      <c r="G868" s="35"/>
      <c r="H868" s="35"/>
      <c r="I868" s="5">
        <f t="shared" si="13"/>
        <v>40</v>
      </c>
      <c r="J868" s="1" t="str">
        <f>VLOOKUP(A868,RECON!C:D,2,FALSE)</f>
        <v>Andres</v>
      </c>
      <c r="K868" s="1" t="str">
        <f>IFERROR(VLOOKUP(A868, Notes!D:E, 2, FALSE), "-")</f>
        <v>-</v>
      </c>
    </row>
    <row r="869" spans="1:11" ht="12" customHeight="1" x14ac:dyDescent="0.2">
      <c r="A869" s="43" t="s">
        <v>11918</v>
      </c>
      <c r="B869" s="43" t="s">
        <v>11943</v>
      </c>
      <c r="C869" s="44">
        <v>40</v>
      </c>
      <c r="D869" s="44"/>
      <c r="E869" s="44"/>
      <c r="F869" s="44"/>
      <c r="G869" s="35"/>
      <c r="H869" s="35"/>
      <c r="I869" s="5">
        <f t="shared" si="13"/>
        <v>40</v>
      </c>
      <c r="J869" s="1" t="str">
        <f>VLOOKUP(A869,RECON!C:D,2,FALSE)</f>
        <v>Krishnamoorthy</v>
      </c>
      <c r="K869" s="1" t="str">
        <f>IFERROR(VLOOKUP(A869, Notes!D:E, 2, FALSE), "-")</f>
        <v>-</v>
      </c>
    </row>
    <row r="870" spans="1:11" ht="12" customHeight="1" x14ac:dyDescent="0.2">
      <c r="A870" s="43" t="s">
        <v>5077</v>
      </c>
      <c r="B870" s="43" t="s">
        <v>5435</v>
      </c>
      <c r="C870" s="44">
        <v>24</v>
      </c>
      <c r="D870" s="44"/>
      <c r="E870" s="44"/>
      <c r="F870" s="44"/>
      <c r="G870" s="35"/>
      <c r="H870" s="35"/>
      <c r="I870" s="5">
        <f t="shared" si="13"/>
        <v>24</v>
      </c>
      <c r="J870" s="1" t="str">
        <f>VLOOKUP(A870,RECON!C:D,2,FALSE)</f>
        <v>Leano</v>
      </c>
      <c r="K870" s="1" t="str">
        <f>IFERROR(VLOOKUP(A870, Notes!D:E, 2, FALSE), "-")</f>
        <v>-</v>
      </c>
    </row>
    <row r="871" spans="1:11" ht="12" customHeight="1" x14ac:dyDescent="0.2">
      <c r="A871" s="43" t="s">
        <v>814</v>
      </c>
      <c r="B871" s="43" t="s">
        <v>11551</v>
      </c>
      <c r="C871" s="44">
        <v>40</v>
      </c>
      <c r="D871" s="44"/>
      <c r="E871" s="44"/>
      <c r="F871" s="44"/>
      <c r="G871" s="35"/>
      <c r="H871" s="35"/>
      <c r="I871" s="5">
        <f t="shared" si="13"/>
        <v>40</v>
      </c>
      <c r="J871" s="1" t="str">
        <f>VLOOKUP(A871,RECON!C:D,2,FALSE)</f>
        <v>Choudhary</v>
      </c>
      <c r="K871" s="1" t="str">
        <f>IFERROR(VLOOKUP(A871, Notes!D:E, 2, FALSE), "-")</f>
        <v>-</v>
      </c>
    </row>
    <row r="872" spans="1:11" ht="12" customHeight="1" x14ac:dyDescent="0.2">
      <c r="A872" s="43" t="s">
        <v>12042</v>
      </c>
      <c r="B872" s="43" t="s">
        <v>12065</v>
      </c>
      <c r="C872" s="44">
        <v>45</v>
      </c>
      <c r="D872" s="44"/>
      <c r="E872" s="44"/>
      <c r="F872" s="44"/>
      <c r="G872" s="35"/>
      <c r="H872" s="35"/>
      <c r="I872" s="5">
        <f t="shared" si="13"/>
        <v>45</v>
      </c>
      <c r="J872" s="1" t="str">
        <f>VLOOKUP(A872,RECON!C:D,2,FALSE)</f>
        <v>Sundereshan</v>
      </c>
      <c r="K872" s="1" t="str">
        <f>IFERROR(VLOOKUP(A872, Notes!D:E, 2, FALSE), "-")</f>
        <v>-</v>
      </c>
    </row>
    <row r="873" spans="1:11" ht="12" customHeight="1" x14ac:dyDescent="0.2">
      <c r="A873" s="43" t="s">
        <v>2186</v>
      </c>
      <c r="B873" s="43" t="s">
        <v>4267</v>
      </c>
      <c r="C873" s="44">
        <v>40</v>
      </c>
      <c r="D873" s="44"/>
      <c r="E873" s="44"/>
      <c r="F873" s="44"/>
      <c r="G873" s="35"/>
      <c r="H873" s="35"/>
      <c r="I873" s="5">
        <f t="shared" si="13"/>
        <v>40</v>
      </c>
      <c r="J873" s="1" t="str">
        <f>VLOOKUP(A873,RECON!C:D,2,FALSE)</f>
        <v>Byrappa</v>
      </c>
      <c r="K873" s="1" t="str">
        <f>IFERROR(VLOOKUP(A873, Notes!D:E, 2, FALSE), "-")</f>
        <v>-</v>
      </c>
    </row>
    <row r="874" spans="1:11" ht="12" customHeight="1" x14ac:dyDescent="0.2">
      <c r="A874" s="43" t="s">
        <v>3676</v>
      </c>
      <c r="B874" s="43" t="s">
        <v>4253</v>
      </c>
      <c r="C874" s="44">
        <v>40</v>
      </c>
      <c r="D874" s="44"/>
      <c r="E874" s="44"/>
      <c r="F874" s="44"/>
      <c r="G874" s="35"/>
      <c r="H874" s="35"/>
      <c r="I874" s="5">
        <f t="shared" si="13"/>
        <v>40</v>
      </c>
      <c r="J874" s="1" t="str">
        <f>VLOOKUP(A874,RECON!C:D,2,FALSE)</f>
        <v>Barhate</v>
      </c>
      <c r="K874" s="1" t="str">
        <f>IFERROR(VLOOKUP(A874, Notes!D:E, 2, FALSE), "-")</f>
        <v>-</v>
      </c>
    </row>
    <row r="875" spans="1:11" ht="12" customHeight="1" x14ac:dyDescent="0.2">
      <c r="A875" s="43" t="s">
        <v>10503</v>
      </c>
      <c r="B875" s="43" t="s">
        <v>12753</v>
      </c>
      <c r="C875" s="44">
        <v>40</v>
      </c>
      <c r="D875" s="44"/>
      <c r="E875" s="44"/>
      <c r="F875" s="44"/>
      <c r="G875" s="35"/>
      <c r="H875" s="35"/>
      <c r="I875" s="5">
        <f t="shared" si="13"/>
        <v>40</v>
      </c>
      <c r="J875" s="1" t="str">
        <f>VLOOKUP(A875,RECON!C:D,2,FALSE)</f>
        <v>Tejido</v>
      </c>
      <c r="K875" s="1" t="str">
        <f>IFERROR(VLOOKUP(A875, Notes!D:E, 2, FALSE), "-")</f>
        <v>-</v>
      </c>
    </row>
    <row r="876" spans="1:11" ht="12" customHeight="1" x14ac:dyDescent="0.2">
      <c r="A876" s="43" t="s">
        <v>9750</v>
      </c>
      <c r="B876" s="43" t="s">
        <v>9784</v>
      </c>
      <c r="C876" s="44">
        <v>40</v>
      </c>
      <c r="D876" s="44"/>
      <c r="E876" s="44"/>
      <c r="F876" s="44"/>
      <c r="G876" s="35"/>
      <c r="H876" s="35"/>
      <c r="I876" s="5">
        <f t="shared" si="13"/>
        <v>40</v>
      </c>
      <c r="J876" s="1" t="str">
        <f>VLOOKUP(A876,RECON!C:D,2,FALSE)</f>
        <v>Lambert</v>
      </c>
      <c r="K876" s="1" t="str">
        <f>IFERROR(VLOOKUP(A876, Notes!D:E, 2, FALSE), "-")</f>
        <v>-</v>
      </c>
    </row>
    <row r="877" spans="1:11" ht="12" customHeight="1" x14ac:dyDescent="0.2">
      <c r="A877" s="43" t="s">
        <v>11338</v>
      </c>
      <c r="B877" s="43" t="s">
        <v>11419</v>
      </c>
      <c r="C877" s="44">
        <v>40</v>
      </c>
      <c r="D877" s="44"/>
      <c r="E877" s="44"/>
      <c r="F877" s="44"/>
      <c r="G877" s="35"/>
      <c r="H877" s="35"/>
      <c r="I877" s="5">
        <f t="shared" si="13"/>
        <v>40</v>
      </c>
      <c r="J877" s="1" t="str">
        <f>VLOOKUP(A877,RECON!C:D,2,FALSE)</f>
        <v>Amodia</v>
      </c>
      <c r="K877" s="1" t="str">
        <f>IFERROR(VLOOKUP(A877, Notes!D:E, 2, FALSE), "-")</f>
        <v>-</v>
      </c>
    </row>
    <row r="878" spans="1:11" ht="12" customHeight="1" x14ac:dyDescent="0.2">
      <c r="A878" s="43" t="s">
        <v>9982</v>
      </c>
      <c r="B878" s="43" t="s">
        <v>10051</v>
      </c>
      <c r="C878" s="44">
        <v>40</v>
      </c>
      <c r="D878" s="44"/>
      <c r="E878" s="44"/>
      <c r="F878" s="44"/>
      <c r="G878" s="35"/>
      <c r="H878" s="35"/>
      <c r="I878" s="5">
        <f t="shared" si="13"/>
        <v>40</v>
      </c>
      <c r="J878" s="1" t="str">
        <f>VLOOKUP(A878,RECON!C:D,2,FALSE)</f>
        <v>Cabungcal</v>
      </c>
      <c r="K878" s="1" t="str">
        <f>IFERROR(VLOOKUP(A878, Notes!D:E, 2, FALSE), "-")</f>
        <v>-</v>
      </c>
    </row>
    <row r="879" spans="1:11" ht="12" customHeight="1" x14ac:dyDescent="0.25">
      <c r="A879" s="43" t="s">
        <v>8912</v>
      </c>
      <c r="B879" s="43" t="s">
        <v>8929</v>
      </c>
      <c r="C879" s="44">
        <v>45</v>
      </c>
      <c r="D879"/>
      <c r="E879" s="44"/>
      <c r="F879" s="44"/>
      <c r="G879" s="35"/>
      <c r="H879" s="35"/>
      <c r="I879" s="5">
        <f t="shared" si="13"/>
        <v>45</v>
      </c>
      <c r="J879" s="1" t="str">
        <f>VLOOKUP(A879,RECON!C:D,2,FALSE)</f>
        <v>Marcelo</v>
      </c>
      <c r="K879" s="1" t="str">
        <f>IFERROR(VLOOKUP(A879, Notes!D:E, 2, FALSE), "-")</f>
        <v>-</v>
      </c>
    </row>
    <row r="880" spans="1:11" ht="12" customHeight="1" x14ac:dyDescent="0.2">
      <c r="A880" s="43" t="s">
        <v>1014</v>
      </c>
      <c r="B880" s="43" t="s">
        <v>11552</v>
      </c>
      <c r="C880" s="44">
        <v>36</v>
      </c>
      <c r="D880" s="44"/>
      <c r="E880" s="44"/>
      <c r="F880" s="44"/>
      <c r="G880" s="35"/>
      <c r="H880" s="35"/>
      <c r="I880" s="5">
        <f t="shared" si="13"/>
        <v>36</v>
      </c>
      <c r="J880" s="1" t="str">
        <f>VLOOKUP(A880,RECON!C:D,2,FALSE)</f>
        <v>Chukkambotla</v>
      </c>
      <c r="K880" s="1" t="str">
        <f>IFERROR(VLOOKUP(A880, Notes!D:E, 2, FALSE), "-")</f>
        <v>-</v>
      </c>
    </row>
    <row r="881" spans="1:11" ht="12" customHeight="1" x14ac:dyDescent="0.2">
      <c r="A881" s="43" t="s">
        <v>5164</v>
      </c>
      <c r="B881" s="43" t="s">
        <v>5436</v>
      </c>
      <c r="C881" s="44">
        <v>40</v>
      </c>
      <c r="D881" s="44"/>
      <c r="E881" s="44"/>
      <c r="F881" s="44"/>
      <c r="G881" s="35"/>
      <c r="H881" s="35"/>
      <c r="I881" s="5">
        <f t="shared" si="13"/>
        <v>40</v>
      </c>
      <c r="J881" s="1" t="str">
        <f>VLOOKUP(A881,RECON!C:D,2,FALSE)</f>
        <v>Pimentel</v>
      </c>
      <c r="K881" s="1" t="str">
        <f>IFERROR(VLOOKUP(A881, Notes!D:E, 2, FALSE), "-")</f>
        <v>-</v>
      </c>
    </row>
    <row r="882" spans="1:11" ht="12" customHeight="1" x14ac:dyDescent="0.2">
      <c r="A882" s="43" t="s">
        <v>831</v>
      </c>
      <c r="B882" s="43" t="s">
        <v>11553</v>
      </c>
      <c r="C882" s="44">
        <v>36</v>
      </c>
      <c r="D882" s="44"/>
      <c r="E882" s="44"/>
      <c r="F882" s="44"/>
      <c r="G882" s="35"/>
      <c r="H882" s="35"/>
      <c r="I882" s="5">
        <f t="shared" si="13"/>
        <v>36</v>
      </c>
      <c r="J882" s="1" t="str">
        <f>VLOOKUP(A882,RECON!C:D,2,FALSE)</f>
        <v>Fecchio</v>
      </c>
      <c r="K882" s="1" t="str">
        <f>IFERROR(VLOOKUP(A882, Notes!D:E, 2, FALSE), "-")</f>
        <v>-</v>
      </c>
    </row>
    <row r="883" spans="1:11" ht="12" customHeight="1" x14ac:dyDescent="0.2">
      <c r="A883" s="43" t="s">
        <v>3568</v>
      </c>
      <c r="B883" s="43" t="s">
        <v>3667</v>
      </c>
      <c r="C883" s="44">
        <v>45</v>
      </c>
      <c r="D883" s="44"/>
      <c r="E883" s="44"/>
      <c r="F883" s="44"/>
      <c r="G883" s="35"/>
      <c r="H883" s="35"/>
      <c r="I883" s="5">
        <f t="shared" si="13"/>
        <v>45</v>
      </c>
      <c r="J883" s="1" t="str">
        <f>VLOOKUP(A883,RECON!C:D,2,FALSE)</f>
        <v>Ibrahim</v>
      </c>
      <c r="K883" s="1" t="str">
        <f>IFERROR(VLOOKUP(A883, Notes!D:E, 2, FALSE), "-")</f>
        <v>-</v>
      </c>
    </row>
    <row r="884" spans="1:11" ht="12" customHeight="1" x14ac:dyDescent="0.2">
      <c r="A884" s="43" t="s">
        <v>5091</v>
      </c>
      <c r="B884" s="43" t="s">
        <v>5437</v>
      </c>
      <c r="C884" s="44">
        <v>40</v>
      </c>
      <c r="D884" s="44"/>
      <c r="E884" s="44"/>
      <c r="F884" s="44"/>
      <c r="G884" s="35"/>
      <c r="H884" s="35"/>
      <c r="I884" s="5">
        <f t="shared" si="13"/>
        <v>40</v>
      </c>
      <c r="J884" s="1" t="str">
        <f>VLOOKUP(A884,RECON!C:D,2,FALSE)</f>
        <v>Madronio</v>
      </c>
      <c r="K884" s="1" t="str">
        <f>IFERROR(VLOOKUP(A884, Notes!D:E, 2, FALSE), "-")</f>
        <v>-</v>
      </c>
    </row>
    <row r="885" spans="1:11" ht="12" customHeight="1" x14ac:dyDescent="0.2">
      <c r="A885" s="43" t="s">
        <v>11736</v>
      </c>
      <c r="B885" s="43" t="s">
        <v>11836</v>
      </c>
      <c r="C885" s="44">
        <v>45</v>
      </c>
      <c r="D885" s="44"/>
      <c r="E885" s="44"/>
      <c r="F885" s="44"/>
      <c r="G885" s="35"/>
      <c r="H885" s="35"/>
      <c r="I885" s="5">
        <f t="shared" si="13"/>
        <v>45</v>
      </c>
      <c r="J885" s="1" t="str">
        <f>VLOOKUP(A885,RECON!C:D,2,FALSE)</f>
        <v>Singh</v>
      </c>
      <c r="K885" s="1" t="str">
        <f>IFERROR(VLOOKUP(A885, Notes!D:E, 2, FALSE), "-")</f>
        <v>-</v>
      </c>
    </row>
    <row r="886" spans="1:11" ht="12" customHeight="1" x14ac:dyDescent="0.25">
      <c r="A886" s="43" t="s">
        <v>8459</v>
      </c>
      <c r="B886" s="43" t="s">
        <v>8501</v>
      </c>
      <c r="C886" s="44">
        <v>48.5</v>
      </c>
      <c r="D886"/>
      <c r="E886" s="44"/>
      <c r="F886" s="44"/>
      <c r="G886" s="35"/>
      <c r="H886" s="35"/>
      <c r="I886" s="5">
        <f t="shared" si="13"/>
        <v>48.5</v>
      </c>
      <c r="J886" s="1" t="str">
        <f>VLOOKUP(A886,RECON!C:D,2,FALSE)</f>
        <v>Dela Cruz</v>
      </c>
      <c r="K886" s="1" t="str">
        <f>IFERROR(VLOOKUP(A886, Notes!D:E, 2, FALSE), "-")</f>
        <v>-</v>
      </c>
    </row>
    <row r="887" spans="1:11" ht="12" customHeight="1" x14ac:dyDescent="0.2">
      <c r="A887" s="43" t="s">
        <v>941</v>
      </c>
      <c r="B887" s="43" t="s">
        <v>11554</v>
      </c>
      <c r="C887" s="44">
        <v>40</v>
      </c>
      <c r="D887" s="44"/>
      <c r="E887" s="44"/>
      <c r="F887" s="44"/>
      <c r="G887" s="35"/>
      <c r="H887" s="35"/>
      <c r="I887" s="5">
        <f t="shared" si="13"/>
        <v>40</v>
      </c>
      <c r="J887" s="1" t="str">
        <f>VLOOKUP(A887,RECON!C:D,2,FALSE)</f>
        <v>Santos</v>
      </c>
      <c r="K887" s="1" t="str">
        <f>IFERROR(VLOOKUP(A887, Notes!D:E, 2, FALSE), "-")</f>
        <v>-</v>
      </c>
    </row>
    <row r="888" spans="1:11" ht="12" customHeight="1" x14ac:dyDescent="0.2">
      <c r="A888" s="43" t="s">
        <v>4795</v>
      </c>
      <c r="B888" s="43" t="s">
        <v>7893</v>
      </c>
      <c r="C888" s="44">
        <v>40</v>
      </c>
      <c r="D888" s="44"/>
      <c r="E888" s="44"/>
      <c r="F888" s="44"/>
      <c r="G888" s="35"/>
      <c r="H888" s="35"/>
      <c r="I888" s="5">
        <f t="shared" si="13"/>
        <v>40</v>
      </c>
      <c r="J888" s="1" t="str">
        <f>VLOOKUP(A888,RECON!C:D,2,FALSE)</f>
        <v>Kulkarni</v>
      </c>
      <c r="K888" s="1" t="str">
        <f>IFERROR(VLOOKUP(A888, Notes!D:E, 2, FALSE), "-")</f>
        <v>-</v>
      </c>
    </row>
    <row r="889" spans="1:11" ht="12" customHeight="1" x14ac:dyDescent="0.25">
      <c r="A889" s="43" t="s">
        <v>6894</v>
      </c>
      <c r="B889" s="43" t="s">
        <v>8265</v>
      </c>
      <c r="C889" s="44">
        <v>34</v>
      </c>
      <c r="D889" s="44"/>
      <c r="E889"/>
      <c r="F889" s="44"/>
      <c r="G889" s="35"/>
      <c r="H889" s="35"/>
      <c r="I889" s="5">
        <f t="shared" si="13"/>
        <v>34</v>
      </c>
      <c r="J889" s="1" t="str">
        <f>VLOOKUP(A889,RECON!C:D,2,FALSE)</f>
        <v>Chaugule</v>
      </c>
      <c r="K889" s="1" t="str">
        <f>IFERROR(VLOOKUP(A889, Notes!D:E, 2, FALSE), "-")</f>
        <v>-</v>
      </c>
    </row>
    <row r="890" spans="1:11" ht="12" customHeight="1" x14ac:dyDescent="0.2">
      <c r="A890" s="43" t="s">
        <v>5448</v>
      </c>
      <c r="B890" s="43" t="s">
        <v>5521</v>
      </c>
      <c r="C890" s="44">
        <v>40</v>
      </c>
      <c r="D890" s="44"/>
      <c r="E890" s="44"/>
      <c r="F890" s="44"/>
      <c r="G890" s="35"/>
      <c r="H890" s="35"/>
      <c r="I890" s="5">
        <f t="shared" ref="I890:I953" si="14">SUM(C890:H890)</f>
        <v>40</v>
      </c>
      <c r="J890" s="1" t="str">
        <f>VLOOKUP(A890,RECON!C:D,2,FALSE)</f>
        <v>Namasivayam</v>
      </c>
      <c r="K890" s="1" t="str">
        <f>IFERROR(VLOOKUP(A890, Notes!D:E, 2, FALSE), "-")</f>
        <v>-</v>
      </c>
    </row>
    <row r="891" spans="1:11" ht="12" customHeight="1" x14ac:dyDescent="0.2">
      <c r="A891" s="43" t="s">
        <v>1591</v>
      </c>
      <c r="B891" s="43" t="s">
        <v>4792</v>
      </c>
      <c r="C891" s="44">
        <v>45</v>
      </c>
      <c r="D891" s="44"/>
      <c r="E891" s="44"/>
      <c r="F891" s="44"/>
      <c r="G891" s="35"/>
      <c r="H891" s="35"/>
      <c r="I891" s="5">
        <f t="shared" si="14"/>
        <v>45</v>
      </c>
      <c r="J891" s="1" t="str">
        <f>VLOOKUP(A891,RECON!C:D,2,FALSE)</f>
        <v>Batchu</v>
      </c>
      <c r="K891" s="1" t="str">
        <f>IFERROR(VLOOKUP(A891, Notes!D:E, 2, FALSE), "-")</f>
        <v>-</v>
      </c>
    </row>
    <row r="892" spans="1:11" ht="12" customHeight="1" x14ac:dyDescent="0.2">
      <c r="A892" s="43" t="s">
        <v>1244</v>
      </c>
      <c r="B892" s="43" t="s">
        <v>1306</v>
      </c>
      <c r="C892" s="44">
        <v>38</v>
      </c>
      <c r="D892" s="44"/>
      <c r="E892" s="44"/>
      <c r="F892" s="44"/>
      <c r="G892" s="35"/>
      <c r="H892" s="35"/>
      <c r="I892" s="5">
        <f t="shared" si="14"/>
        <v>38</v>
      </c>
      <c r="J892" s="1" t="str">
        <f>VLOOKUP(A892,RECON!C:D,2,FALSE)</f>
        <v>Purohit</v>
      </c>
      <c r="K892" s="1" t="str">
        <f>IFERROR(VLOOKUP(A892, Notes!D:E, 2, FALSE), "-")</f>
        <v>-</v>
      </c>
    </row>
    <row r="893" spans="1:11" ht="12" customHeight="1" x14ac:dyDescent="0.25">
      <c r="A893" s="43" t="s">
        <v>10195</v>
      </c>
      <c r="B893" s="43" t="s">
        <v>10231</v>
      </c>
      <c r="C893" s="44">
        <v>32</v>
      </c>
      <c r="D893"/>
      <c r="E893" s="44"/>
      <c r="F893" s="44"/>
      <c r="G893" s="35"/>
      <c r="H893" s="35"/>
      <c r="I893" s="5">
        <f t="shared" si="14"/>
        <v>32</v>
      </c>
      <c r="J893" s="1" t="str">
        <f>VLOOKUP(A893,RECON!C:D,2,FALSE)</f>
        <v>Kumar</v>
      </c>
      <c r="K893" s="1" t="str">
        <f>IFERROR(VLOOKUP(A893, Notes!D:E, 2, FALSE), "-")</f>
        <v>-</v>
      </c>
    </row>
    <row r="894" spans="1:11" ht="12" customHeight="1" x14ac:dyDescent="0.2">
      <c r="A894" s="43" t="s">
        <v>7872</v>
      </c>
      <c r="B894" s="43" t="s">
        <v>10738</v>
      </c>
      <c r="C894" s="44">
        <v>40</v>
      </c>
      <c r="D894" s="44"/>
      <c r="E894" s="44"/>
      <c r="F894" s="44"/>
      <c r="G894" s="35"/>
      <c r="H894" s="35"/>
      <c r="I894" s="5">
        <f t="shared" si="14"/>
        <v>40</v>
      </c>
      <c r="J894" s="1" t="str">
        <f>VLOOKUP(A894,RECON!C:D,2,FALSE)</f>
        <v>Golla</v>
      </c>
      <c r="K894" s="1" t="str">
        <f>IFERROR(VLOOKUP(A894, Notes!D:E, 2, FALSE), "-")</f>
        <v>-</v>
      </c>
    </row>
    <row r="895" spans="1:11" ht="12" customHeight="1" x14ac:dyDescent="0.2">
      <c r="A895" s="43" t="s">
        <v>3454</v>
      </c>
      <c r="B895" s="43" t="s">
        <v>3986</v>
      </c>
      <c r="C895" s="44">
        <v>40</v>
      </c>
      <c r="D895" s="44"/>
      <c r="E895" s="44"/>
      <c r="F895" s="44"/>
      <c r="G895" s="35"/>
      <c r="H895" s="35"/>
      <c r="I895" s="5">
        <f t="shared" si="14"/>
        <v>40</v>
      </c>
      <c r="J895" s="1" t="str">
        <f>VLOOKUP(A895,RECON!C:D,2,FALSE)</f>
        <v>Peram</v>
      </c>
      <c r="K895" s="1" t="str">
        <f>IFERROR(VLOOKUP(A895, Notes!D:E, 2, FALSE), "-")</f>
        <v>-</v>
      </c>
    </row>
    <row r="896" spans="1:11" ht="12" customHeight="1" x14ac:dyDescent="0.25">
      <c r="A896" s="43" t="s">
        <v>6329</v>
      </c>
      <c r="B896" s="43" t="s">
        <v>8866</v>
      </c>
      <c r="C896" s="44">
        <v>36</v>
      </c>
      <c r="D896"/>
      <c r="E896" s="44"/>
      <c r="F896" s="44"/>
      <c r="G896" s="35"/>
      <c r="H896" s="35"/>
      <c r="I896" s="5">
        <f t="shared" si="14"/>
        <v>36</v>
      </c>
      <c r="J896" s="1" t="str">
        <f>VLOOKUP(A896,RECON!C:D,2,FALSE)</f>
        <v>Gonzalez</v>
      </c>
      <c r="K896" s="1" t="str">
        <f>IFERROR(VLOOKUP(A896, Notes!D:E, 2, FALSE), "-")</f>
        <v>-</v>
      </c>
    </row>
    <row r="897" spans="1:11" ht="12" customHeight="1" x14ac:dyDescent="0.2">
      <c r="A897" s="43" t="s">
        <v>6855</v>
      </c>
      <c r="B897" s="43" t="s">
        <v>6882</v>
      </c>
      <c r="C897" s="44">
        <v>54</v>
      </c>
      <c r="D897" s="44"/>
      <c r="E897" s="44"/>
      <c r="F897" s="44"/>
      <c r="G897" s="35"/>
      <c r="H897" s="35"/>
      <c r="I897" s="5">
        <f t="shared" si="14"/>
        <v>54</v>
      </c>
      <c r="J897" s="1" t="str">
        <f>VLOOKUP(A897,RECON!C:D,2,FALSE)</f>
        <v>Tinio</v>
      </c>
      <c r="K897" s="1" t="str">
        <f>IFERROR(VLOOKUP(A897, Notes!D:E, 2, FALSE), "-")</f>
        <v>-</v>
      </c>
    </row>
    <row r="898" spans="1:11" ht="12" customHeight="1" x14ac:dyDescent="0.2">
      <c r="A898" s="43" t="s">
        <v>893</v>
      </c>
      <c r="B898" s="43" t="s">
        <v>11555</v>
      </c>
      <c r="C898" s="44">
        <v>32</v>
      </c>
      <c r="D898" s="44"/>
      <c r="E898" s="44"/>
      <c r="F898" s="44"/>
      <c r="G898" s="35"/>
      <c r="H898" s="35"/>
      <c r="I898" s="5">
        <f t="shared" si="14"/>
        <v>32</v>
      </c>
      <c r="J898" s="1" t="str">
        <f>VLOOKUP(A898,RECON!C:D,2,FALSE)</f>
        <v>Puhan</v>
      </c>
      <c r="K898" s="1" t="str">
        <f>IFERROR(VLOOKUP(A898, Notes!D:E, 2, FALSE), "-")</f>
        <v>-</v>
      </c>
    </row>
    <row r="899" spans="1:11" ht="12" customHeight="1" x14ac:dyDescent="0.25">
      <c r="A899" s="43" t="s">
        <v>1283</v>
      </c>
      <c r="B899" s="43" t="s">
        <v>1307</v>
      </c>
      <c r="C899" s="44">
        <v>40</v>
      </c>
      <c r="D899" s="44"/>
      <c r="E899"/>
      <c r="F899" s="44"/>
      <c r="G899" s="35"/>
      <c r="H899" s="35"/>
      <c r="I899" s="5">
        <f t="shared" si="14"/>
        <v>40</v>
      </c>
      <c r="J899" s="1" t="str">
        <f>VLOOKUP(A899,RECON!C:D,2,FALSE)</f>
        <v>P</v>
      </c>
      <c r="K899" s="1" t="str">
        <f>IFERROR(VLOOKUP(A899, Notes!D:E, 2, FALSE), "-")</f>
        <v>-</v>
      </c>
    </row>
    <row r="900" spans="1:11" ht="12" customHeight="1" x14ac:dyDescent="0.2">
      <c r="A900" s="43" t="s">
        <v>1035</v>
      </c>
      <c r="B900" s="43" t="s">
        <v>11556</v>
      </c>
      <c r="C900" s="44">
        <v>42</v>
      </c>
      <c r="D900" s="44"/>
      <c r="E900" s="44"/>
      <c r="F900" s="44"/>
      <c r="G900" s="35"/>
      <c r="H900" s="35"/>
      <c r="I900" s="5">
        <f t="shared" si="14"/>
        <v>42</v>
      </c>
      <c r="J900" s="1" t="str">
        <f>VLOOKUP(A900,RECON!C:D,2,FALSE)</f>
        <v>Maan</v>
      </c>
      <c r="K900" s="1" t="str">
        <f>IFERROR(VLOOKUP(A900, Notes!D:E, 2, FALSE), "-")</f>
        <v>-</v>
      </c>
    </row>
    <row r="901" spans="1:11" ht="12" customHeight="1" x14ac:dyDescent="0.2">
      <c r="A901" s="43" t="s">
        <v>1136</v>
      </c>
      <c r="B901" s="43" t="s">
        <v>11557</v>
      </c>
      <c r="C901" s="44">
        <v>40</v>
      </c>
      <c r="D901" s="44"/>
      <c r="E901" s="44"/>
      <c r="F901" s="44"/>
      <c r="G901" s="35"/>
      <c r="H901" s="35"/>
      <c r="I901" s="5">
        <f t="shared" si="14"/>
        <v>40</v>
      </c>
      <c r="J901" s="1" t="str">
        <f>VLOOKUP(A901,RECON!C:D,2,FALSE)</f>
        <v>Mekala</v>
      </c>
      <c r="K901" s="1" t="str">
        <f>IFERROR(VLOOKUP(A901, Notes!D:E, 2, FALSE), "-")</f>
        <v>-</v>
      </c>
    </row>
    <row r="902" spans="1:11" ht="12" customHeight="1" x14ac:dyDescent="0.2">
      <c r="A902" s="43" t="s">
        <v>4774</v>
      </c>
      <c r="B902" s="43" t="s">
        <v>4793</v>
      </c>
      <c r="C902" s="44">
        <v>40</v>
      </c>
      <c r="D902" s="44"/>
      <c r="E902" s="44"/>
      <c r="F902" s="44"/>
      <c r="G902" s="35"/>
      <c r="H902" s="35"/>
      <c r="I902" s="5">
        <f t="shared" si="14"/>
        <v>40</v>
      </c>
      <c r="J902" s="1" t="str">
        <f>VLOOKUP(A902,RECON!C:D,2,FALSE)</f>
        <v>Villamayor</v>
      </c>
      <c r="K902" s="1" t="str">
        <f>IFERROR(VLOOKUP(A902, Notes!D:E, 2, FALSE), "-")</f>
        <v>-</v>
      </c>
    </row>
    <row r="903" spans="1:11" ht="12" customHeight="1" x14ac:dyDescent="0.2">
      <c r="A903" s="43" t="s">
        <v>1473</v>
      </c>
      <c r="B903" s="43" t="s">
        <v>1526</v>
      </c>
      <c r="C903" s="44">
        <v>45</v>
      </c>
      <c r="D903" s="44"/>
      <c r="E903" s="44"/>
      <c r="F903" s="44"/>
      <c r="G903" s="35"/>
      <c r="H903" s="35"/>
      <c r="I903" s="5">
        <f t="shared" si="14"/>
        <v>45</v>
      </c>
      <c r="J903" s="1" t="str">
        <f>VLOOKUP(A903,RECON!C:D,2,FALSE)</f>
        <v>Mohapatra</v>
      </c>
      <c r="K903" s="1" t="str">
        <f>IFERROR(VLOOKUP(A903, Notes!D:E, 2, FALSE), "-")</f>
        <v>-</v>
      </c>
    </row>
    <row r="904" spans="1:11" ht="12" customHeight="1" x14ac:dyDescent="0.2">
      <c r="A904" s="43" t="s">
        <v>2850</v>
      </c>
      <c r="B904" s="43" t="s">
        <v>2862</v>
      </c>
      <c r="C904" s="44">
        <v>45</v>
      </c>
      <c r="D904" s="44"/>
      <c r="E904" s="44"/>
      <c r="F904" s="44"/>
      <c r="G904" s="35"/>
      <c r="H904" s="35"/>
      <c r="I904" s="5">
        <f t="shared" si="14"/>
        <v>45</v>
      </c>
      <c r="J904" s="1" t="str">
        <f>VLOOKUP(A904,RECON!C:D,2,FALSE)</f>
        <v>Paulose</v>
      </c>
      <c r="K904" s="1" t="str">
        <f>IFERROR(VLOOKUP(A904, Notes!D:E, 2, FALSE), "-")</f>
        <v>-</v>
      </c>
    </row>
    <row r="905" spans="1:11" ht="12" customHeight="1" x14ac:dyDescent="0.25">
      <c r="A905" s="43" t="s">
        <v>10057</v>
      </c>
      <c r="B905" s="43" t="s">
        <v>10058</v>
      </c>
      <c r="C905" s="44">
        <v>40</v>
      </c>
      <c r="D905"/>
      <c r="E905" s="44"/>
      <c r="F905" s="44"/>
      <c r="G905" s="35"/>
      <c r="H905" s="35"/>
      <c r="I905" s="5">
        <f t="shared" si="14"/>
        <v>40</v>
      </c>
      <c r="J905" s="1" t="str">
        <f>VLOOKUP(A905,RECON!C:D,2,FALSE)</f>
        <v>Panes</v>
      </c>
      <c r="K905" s="1" t="str">
        <f>IFERROR(VLOOKUP(A905, Notes!D:E, 2, FALSE), "-")</f>
        <v>-</v>
      </c>
    </row>
    <row r="906" spans="1:11" ht="12" customHeight="1" x14ac:dyDescent="0.2">
      <c r="A906" s="43" t="s">
        <v>8392</v>
      </c>
      <c r="B906" s="43" t="s">
        <v>8440</v>
      </c>
      <c r="C906" s="44">
        <v>40</v>
      </c>
      <c r="D906" s="44"/>
      <c r="E906" s="44"/>
      <c r="F906" s="44"/>
      <c r="G906" s="35"/>
      <c r="H906" s="35"/>
      <c r="I906" s="5">
        <f t="shared" si="14"/>
        <v>40</v>
      </c>
      <c r="J906" s="1" t="str">
        <f>VLOOKUP(A906,RECON!C:D,2,FALSE)</f>
        <v>Ramakrishnan</v>
      </c>
      <c r="K906" s="1" t="str">
        <f>IFERROR(VLOOKUP(A906, Notes!D:E, 2, FALSE), "-")</f>
        <v>-</v>
      </c>
    </row>
    <row r="907" spans="1:11" ht="12" customHeight="1" x14ac:dyDescent="0.2">
      <c r="A907" s="43" t="s">
        <v>940</v>
      </c>
      <c r="B907" s="43" t="s">
        <v>11558</v>
      </c>
      <c r="C907" s="44">
        <v>9</v>
      </c>
      <c r="D907" s="44"/>
      <c r="E907" s="44"/>
      <c r="F907" s="44"/>
      <c r="G907" s="35"/>
      <c r="H907" s="35"/>
      <c r="I907" s="5">
        <f t="shared" si="14"/>
        <v>9</v>
      </c>
      <c r="J907" s="1" t="str">
        <f>VLOOKUP(A907,RECON!C:D,2,FALSE)</f>
        <v>Francisco</v>
      </c>
      <c r="K907" s="1" t="str">
        <f>IFERROR(VLOOKUP(A907, Notes!D:E, 2, FALSE), "-")</f>
        <v>-</v>
      </c>
    </row>
    <row r="908" spans="1:11" ht="12" customHeight="1" x14ac:dyDescent="0.2">
      <c r="A908" s="43" t="s">
        <v>1488</v>
      </c>
      <c r="B908" s="43" t="s">
        <v>11066</v>
      </c>
      <c r="C908" s="44">
        <v>42</v>
      </c>
      <c r="D908" s="44"/>
      <c r="E908" s="44"/>
      <c r="F908" s="44"/>
      <c r="G908" s="35"/>
      <c r="H908" s="35"/>
      <c r="I908" s="5">
        <f t="shared" si="14"/>
        <v>42</v>
      </c>
      <c r="J908" s="1" t="str">
        <f>VLOOKUP(A908,RECON!C:D,2,FALSE)</f>
        <v>Templonuevo</v>
      </c>
      <c r="K908" s="1" t="str">
        <f>IFERROR(VLOOKUP(A908, Notes!D:E, 2, FALSE), "-")</f>
        <v>-</v>
      </c>
    </row>
    <row r="909" spans="1:11" ht="12" customHeight="1" x14ac:dyDescent="0.2">
      <c r="A909" s="43" t="s">
        <v>1957</v>
      </c>
      <c r="B909" s="43" t="s">
        <v>2357</v>
      </c>
      <c r="C909" s="44">
        <v>40</v>
      </c>
      <c r="D909" s="44"/>
      <c r="E909" s="44"/>
      <c r="F909" s="44"/>
      <c r="G909" s="35"/>
      <c r="H909" s="35"/>
      <c r="I909" s="5">
        <f t="shared" si="14"/>
        <v>40</v>
      </c>
      <c r="J909" s="1" t="str">
        <f>VLOOKUP(A909,RECON!C:D,2,FALSE)</f>
        <v>Billakanti</v>
      </c>
      <c r="K909" s="1" t="str">
        <f>IFERROR(VLOOKUP(A909, Notes!D:E, 2, FALSE), "-")</f>
        <v>-</v>
      </c>
    </row>
    <row r="910" spans="1:11" ht="12" customHeight="1" x14ac:dyDescent="0.2">
      <c r="A910" s="43" t="s">
        <v>912</v>
      </c>
      <c r="B910" s="43" t="s">
        <v>11559</v>
      </c>
      <c r="C910" s="44">
        <v>40</v>
      </c>
      <c r="D910" s="44"/>
      <c r="E910" s="44"/>
      <c r="F910" s="44"/>
      <c r="G910" s="35"/>
      <c r="H910" s="35"/>
      <c r="I910" s="5">
        <f t="shared" si="14"/>
        <v>40</v>
      </c>
      <c r="J910" s="1" t="str">
        <f>VLOOKUP(A910,RECON!C:D,2,FALSE)</f>
        <v>Subramanian</v>
      </c>
      <c r="K910" s="1" t="str">
        <f>IFERROR(VLOOKUP(A910, Notes!D:E, 2, FALSE), "-")</f>
        <v>-</v>
      </c>
    </row>
    <row r="911" spans="1:11" ht="12" customHeight="1" x14ac:dyDescent="0.2">
      <c r="A911" s="43" t="s">
        <v>1946</v>
      </c>
      <c r="B911" s="43" t="s">
        <v>5374</v>
      </c>
      <c r="C911" s="44">
        <v>40</v>
      </c>
      <c r="D911" s="44"/>
      <c r="E911" s="44"/>
      <c r="F911" s="44"/>
      <c r="G911" s="35"/>
      <c r="H911" s="35"/>
      <c r="I911" s="5">
        <f t="shared" si="14"/>
        <v>40</v>
      </c>
      <c r="J911" s="1" t="str">
        <f>VLOOKUP(A911,RECON!C:D,2,FALSE)</f>
        <v>Gonzales</v>
      </c>
      <c r="K911" s="1" t="str">
        <f>IFERROR(VLOOKUP(A911, Notes!D:E, 2, FALSE), "-")</f>
        <v>-</v>
      </c>
    </row>
    <row r="912" spans="1:11" ht="12" customHeight="1" x14ac:dyDescent="0.2">
      <c r="A912" s="43" t="s">
        <v>10600</v>
      </c>
      <c r="B912" s="43" t="s">
        <v>10924</v>
      </c>
      <c r="C912" s="44">
        <v>45</v>
      </c>
      <c r="D912" s="44"/>
      <c r="E912" s="44"/>
      <c r="F912" s="44"/>
      <c r="G912" s="35"/>
      <c r="H912" s="35"/>
      <c r="I912" s="5">
        <f t="shared" si="14"/>
        <v>45</v>
      </c>
      <c r="J912" s="1" t="str">
        <f>VLOOKUP(A912,RECON!C:D,2,FALSE)</f>
        <v>Anand</v>
      </c>
      <c r="K912" s="1" t="str">
        <f>IFERROR(VLOOKUP(A912, Notes!D:E, 2, FALSE), "-")</f>
        <v>-</v>
      </c>
    </row>
    <row r="913" spans="1:11" ht="12" customHeight="1" x14ac:dyDescent="0.2">
      <c r="A913" s="43" t="s">
        <v>10273</v>
      </c>
      <c r="B913" s="43" t="s">
        <v>10330</v>
      </c>
      <c r="C913" s="44">
        <v>45</v>
      </c>
      <c r="D913" s="44"/>
      <c r="E913" s="44"/>
      <c r="F913" s="44"/>
      <c r="G913" s="35"/>
      <c r="H913" s="35"/>
      <c r="I913" s="5">
        <f t="shared" si="14"/>
        <v>45</v>
      </c>
      <c r="J913" s="1" t="str">
        <f>VLOOKUP(A913,RECON!C:D,2,FALSE)</f>
        <v>Thinakaran</v>
      </c>
      <c r="K913" s="1" t="str">
        <f>IFERROR(VLOOKUP(A913, Notes!D:E, 2, FALSE), "-")</f>
        <v>-</v>
      </c>
    </row>
    <row r="914" spans="1:11" ht="12" customHeight="1" x14ac:dyDescent="0.2">
      <c r="A914" s="43" t="s">
        <v>5475</v>
      </c>
      <c r="B914" s="43" t="s">
        <v>5498</v>
      </c>
      <c r="C914" s="44">
        <v>40</v>
      </c>
      <c r="D914" s="44"/>
      <c r="E914" s="44"/>
      <c r="F914" s="44"/>
      <c r="G914" s="35"/>
      <c r="H914" s="35"/>
      <c r="I914" s="5">
        <f t="shared" si="14"/>
        <v>40</v>
      </c>
      <c r="J914" s="1" t="str">
        <f>VLOOKUP(A914,RECON!C:D,2,FALSE)</f>
        <v>Tripathy</v>
      </c>
      <c r="K914" s="1" t="str">
        <f>IFERROR(VLOOKUP(A914, Notes!D:E, 2, FALSE), "-")</f>
        <v>-</v>
      </c>
    </row>
    <row r="915" spans="1:11" ht="12" customHeight="1" x14ac:dyDescent="0.25">
      <c r="A915" s="43" t="s">
        <v>8383</v>
      </c>
      <c r="B915" s="43" t="s">
        <v>8409</v>
      </c>
      <c r="C915">
        <v>40</v>
      </c>
      <c r="D915" s="44"/>
      <c r="E915" s="44"/>
      <c r="F915" s="44"/>
      <c r="G915" s="35"/>
      <c r="H915" s="35"/>
      <c r="I915" s="5">
        <f t="shared" si="14"/>
        <v>40</v>
      </c>
      <c r="J915" s="1" t="str">
        <f>VLOOKUP(A915,RECON!C:D,2,FALSE)</f>
        <v>Sadineni</v>
      </c>
      <c r="K915" s="1" t="str">
        <f>IFERROR(VLOOKUP(A915, Notes!D:E, 2, FALSE), "-")</f>
        <v>-</v>
      </c>
    </row>
    <row r="916" spans="1:11" ht="12" customHeight="1" x14ac:dyDescent="0.2">
      <c r="A916" s="43" t="s">
        <v>11182</v>
      </c>
      <c r="B916" s="43" t="s">
        <v>11189</v>
      </c>
      <c r="C916" s="44">
        <v>32</v>
      </c>
      <c r="D916" s="44"/>
      <c r="E916" s="44"/>
      <c r="F916" s="44"/>
      <c r="G916" s="35"/>
      <c r="H916" s="35"/>
      <c r="I916" s="5">
        <f t="shared" si="14"/>
        <v>32</v>
      </c>
      <c r="J916" s="1" t="str">
        <f>VLOOKUP(A916,RECON!C:D,2,FALSE)</f>
        <v>Ona</v>
      </c>
      <c r="K916" s="1" t="str">
        <f>IFERROR(VLOOKUP(A916, Notes!D:E, 2, FALSE), "-")</f>
        <v>-</v>
      </c>
    </row>
    <row r="917" spans="1:11" ht="12" customHeight="1" x14ac:dyDescent="0.2">
      <c r="A917" s="43" t="s">
        <v>2176</v>
      </c>
      <c r="B917" s="43" t="s">
        <v>12754</v>
      </c>
      <c r="C917" s="44">
        <v>42</v>
      </c>
      <c r="D917" s="44"/>
      <c r="E917" s="44"/>
      <c r="F917" s="44"/>
      <c r="G917" s="35"/>
      <c r="H917" s="35"/>
      <c r="I917" s="5">
        <f t="shared" si="14"/>
        <v>42</v>
      </c>
      <c r="J917" s="1" t="str">
        <f>VLOOKUP(A917,RECON!C:D,2,FALSE)</f>
        <v>Ferreira</v>
      </c>
      <c r="K917" s="1" t="str">
        <f>IFERROR(VLOOKUP(A917, Notes!D:E, 2, FALSE), "-")</f>
        <v>-</v>
      </c>
    </row>
    <row r="918" spans="1:11" ht="12" customHeight="1" x14ac:dyDescent="0.25">
      <c r="A918" s="43" t="s">
        <v>1213</v>
      </c>
      <c r="B918" s="43" t="s">
        <v>11560</v>
      </c>
      <c r="C918">
        <v>45</v>
      </c>
      <c r="D918" s="44"/>
      <c r="E918" s="44"/>
      <c r="F918" s="44"/>
      <c r="G918" s="35"/>
      <c r="H918" s="35"/>
      <c r="I918" s="5">
        <f t="shared" si="14"/>
        <v>45</v>
      </c>
      <c r="J918" s="1" t="str">
        <f>VLOOKUP(A918,RECON!C:D,2,FALSE)</f>
        <v>Roldan</v>
      </c>
      <c r="K918" s="1" t="str">
        <f>IFERROR(VLOOKUP(A918, Notes!D:E, 2, FALSE), "-")</f>
        <v>-</v>
      </c>
    </row>
    <row r="919" spans="1:11" ht="12" customHeight="1" x14ac:dyDescent="0.2">
      <c r="A919" s="43" t="s">
        <v>10895</v>
      </c>
      <c r="B919" s="43" t="s">
        <v>11158</v>
      </c>
      <c r="C919" s="44">
        <v>45</v>
      </c>
      <c r="D919" s="44"/>
      <c r="E919" s="44"/>
      <c r="F919" s="44"/>
      <c r="G919" s="35"/>
      <c r="H919" s="35"/>
      <c r="I919" s="5">
        <f t="shared" si="14"/>
        <v>45</v>
      </c>
      <c r="J919" s="1" t="str">
        <f>VLOOKUP(A919,RECON!C:D,2,FALSE)</f>
        <v>Viloria</v>
      </c>
      <c r="K919" s="1" t="str">
        <f>IFERROR(VLOOKUP(A919, Notes!D:E, 2, FALSE), "-")</f>
        <v>-</v>
      </c>
    </row>
    <row r="920" spans="1:11" ht="12" customHeight="1" x14ac:dyDescent="0.2">
      <c r="A920" s="43" t="s">
        <v>989</v>
      </c>
      <c r="B920" s="43" t="s">
        <v>11561</v>
      </c>
      <c r="C920" s="44">
        <v>56</v>
      </c>
      <c r="D920" s="44"/>
      <c r="E920" s="44"/>
      <c r="F920" s="44"/>
      <c r="G920" s="35"/>
      <c r="H920" s="35"/>
      <c r="I920" s="5">
        <f t="shared" si="14"/>
        <v>56</v>
      </c>
      <c r="J920" s="1" t="str">
        <f>VLOOKUP(A920,RECON!C:D,2,FALSE)</f>
        <v>Salazar</v>
      </c>
      <c r="K920" s="1" t="str">
        <f>IFERROR(VLOOKUP(A920, Notes!D:E, 2, FALSE), "-")</f>
        <v>-</v>
      </c>
    </row>
    <row r="921" spans="1:11" ht="12" customHeight="1" x14ac:dyDescent="0.2">
      <c r="A921" s="43" t="s">
        <v>6566</v>
      </c>
      <c r="B921" s="43" t="s">
        <v>6606</v>
      </c>
      <c r="C921" s="44">
        <v>40</v>
      </c>
      <c r="D921" s="44"/>
      <c r="E921" s="44"/>
      <c r="F921" s="44"/>
      <c r="G921" s="35"/>
      <c r="H921" s="35"/>
      <c r="I921" s="5">
        <f t="shared" si="14"/>
        <v>40</v>
      </c>
      <c r="J921" s="1" t="str">
        <f>VLOOKUP(A921,RECON!C:D,2,FALSE)</f>
        <v>Eshwarappa</v>
      </c>
      <c r="K921" s="1" t="str">
        <f>IFERROR(VLOOKUP(A921, Notes!D:E, 2, FALSE), "-")</f>
        <v>-</v>
      </c>
    </row>
    <row r="922" spans="1:11" ht="12" customHeight="1" x14ac:dyDescent="0.2">
      <c r="A922" s="43" t="s">
        <v>11017</v>
      </c>
      <c r="B922" s="43" t="s">
        <v>11067</v>
      </c>
      <c r="C922" s="44">
        <v>40</v>
      </c>
      <c r="D922" s="44"/>
      <c r="E922" s="44"/>
      <c r="F922" s="44"/>
      <c r="G922" s="35"/>
      <c r="H922" s="35"/>
      <c r="I922" s="5">
        <f t="shared" si="14"/>
        <v>40</v>
      </c>
      <c r="J922" s="1" t="str">
        <f>VLOOKUP(A922,RECON!C:D,2,FALSE)</f>
        <v>Govindasamy</v>
      </c>
      <c r="K922" s="1" t="str">
        <f>IFERROR(VLOOKUP(A922, Notes!D:E, 2, FALSE), "-")</f>
        <v>-</v>
      </c>
    </row>
    <row r="923" spans="1:11" ht="12" customHeight="1" x14ac:dyDescent="0.2">
      <c r="A923" s="43" t="s">
        <v>1502</v>
      </c>
      <c r="B923" s="43" t="s">
        <v>1527</v>
      </c>
      <c r="C923" s="44">
        <v>45</v>
      </c>
      <c r="D923" s="44"/>
      <c r="E923" s="44"/>
      <c r="F923" s="44"/>
      <c r="G923" s="35"/>
      <c r="H923" s="35"/>
      <c r="I923" s="5">
        <f t="shared" si="14"/>
        <v>45</v>
      </c>
      <c r="J923" s="1" t="str">
        <f>VLOOKUP(A923,RECON!C:D,2,FALSE)</f>
        <v>Capili</v>
      </c>
      <c r="K923" s="1" t="str">
        <f>IFERROR(VLOOKUP(A923, Notes!D:E, 2, FALSE), "-")</f>
        <v>-</v>
      </c>
    </row>
    <row r="924" spans="1:11" ht="12" customHeight="1" x14ac:dyDescent="0.2">
      <c r="A924" s="43" t="s">
        <v>5291</v>
      </c>
      <c r="B924" s="43" t="s">
        <v>5302</v>
      </c>
      <c r="C924" s="44">
        <v>45</v>
      </c>
      <c r="D924" s="44"/>
      <c r="E924" s="44"/>
      <c r="F924" s="44"/>
      <c r="G924" s="35"/>
      <c r="H924" s="35"/>
      <c r="I924" s="5">
        <f t="shared" si="14"/>
        <v>45</v>
      </c>
      <c r="J924" s="1" t="str">
        <f>VLOOKUP(A924,RECON!C:D,2,FALSE)</f>
        <v>Tan</v>
      </c>
      <c r="K924" s="1" t="str">
        <f>IFERROR(VLOOKUP(A924, Notes!D:E, 2, FALSE), "-")</f>
        <v>-</v>
      </c>
    </row>
    <row r="925" spans="1:11" ht="12" customHeight="1" x14ac:dyDescent="0.2">
      <c r="A925" s="43" t="s">
        <v>1256</v>
      </c>
      <c r="B925" s="43" t="s">
        <v>11562</v>
      </c>
      <c r="C925" s="44">
        <v>45</v>
      </c>
      <c r="D925" s="44"/>
      <c r="E925" s="44"/>
      <c r="F925" s="44"/>
      <c r="G925" s="35"/>
      <c r="H925" s="35"/>
      <c r="I925" s="5">
        <f t="shared" si="14"/>
        <v>45</v>
      </c>
      <c r="J925" s="1" t="str">
        <f>VLOOKUP(A925,RECON!C:D,2,FALSE)</f>
        <v>Villaluz</v>
      </c>
      <c r="K925" s="1" t="str">
        <f>IFERROR(VLOOKUP(A925, Notes!D:E, 2, FALSE), "-")</f>
        <v>-</v>
      </c>
    </row>
    <row r="926" spans="1:11" ht="12" customHeight="1" x14ac:dyDescent="0.2">
      <c r="A926" s="43" t="s">
        <v>4149</v>
      </c>
      <c r="B926" s="43" t="s">
        <v>11780</v>
      </c>
      <c r="C926" s="44">
        <v>54</v>
      </c>
      <c r="D926" s="44"/>
      <c r="E926" s="44"/>
      <c r="F926" s="44"/>
      <c r="G926" s="35"/>
      <c r="H926" s="35"/>
      <c r="I926" s="5">
        <f t="shared" si="14"/>
        <v>54</v>
      </c>
      <c r="J926" s="1" t="str">
        <f>VLOOKUP(A926,RECON!C:D,2,FALSE)</f>
        <v>Pudota</v>
      </c>
      <c r="K926" s="1" t="str">
        <f>IFERROR(VLOOKUP(A926, Notes!D:E, 2, FALSE), "-")</f>
        <v>-</v>
      </c>
    </row>
    <row r="927" spans="1:11" ht="12" customHeight="1" x14ac:dyDescent="0.2">
      <c r="A927" s="43" t="s">
        <v>10635</v>
      </c>
      <c r="B927" s="43" t="s">
        <v>10739</v>
      </c>
      <c r="C927" s="44">
        <v>40</v>
      </c>
      <c r="D927" s="44"/>
      <c r="E927" s="44"/>
      <c r="F927" s="44"/>
      <c r="G927" s="35"/>
      <c r="H927" s="35"/>
      <c r="I927" s="5">
        <f t="shared" si="14"/>
        <v>40</v>
      </c>
      <c r="J927" s="1" t="str">
        <f>VLOOKUP(A927,RECON!C:D,2,FALSE)</f>
        <v>Pavanelli</v>
      </c>
      <c r="K927" s="1" t="str">
        <f>IFERROR(VLOOKUP(A927, Notes!D:E, 2, FALSE), "-")</f>
        <v>-</v>
      </c>
    </row>
    <row r="928" spans="1:11" ht="12" customHeight="1" x14ac:dyDescent="0.25">
      <c r="A928" s="43" t="s">
        <v>1484</v>
      </c>
      <c r="B928" s="43" t="s">
        <v>1528</v>
      </c>
      <c r="C928" s="44">
        <v>40</v>
      </c>
      <c r="D928" s="44"/>
      <c r="E928"/>
      <c r="F928" s="44"/>
      <c r="G928" s="35"/>
      <c r="H928" s="35"/>
      <c r="I928" s="5">
        <f t="shared" si="14"/>
        <v>40</v>
      </c>
      <c r="J928" s="1" t="str">
        <f>VLOOKUP(A928,RECON!C:D,2,FALSE)</f>
        <v>Sirisha</v>
      </c>
      <c r="K928" s="1" t="str">
        <f>IFERROR(VLOOKUP(A928, Notes!D:E, 2, FALSE), "-")</f>
        <v>-</v>
      </c>
    </row>
    <row r="929" spans="1:11" ht="12" customHeight="1" x14ac:dyDescent="0.2">
      <c r="A929" s="43" t="s">
        <v>1660</v>
      </c>
      <c r="B929" s="43" t="s">
        <v>2376</v>
      </c>
      <c r="C929" s="44">
        <v>40</v>
      </c>
      <c r="D929" s="44"/>
      <c r="E929" s="44"/>
      <c r="F929" s="44"/>
      <c r="G929" s="35"/>
      <c r="H929" s="35"/>
      <c r="I929" s="5">
        <f t="shared" si="14"/>
        <v>40</v>
      </c>
      <c r="J929" s="1" t="str">
        <f>VLOOKUP(A929,RECON!C:D,2,FALSE)</f>
        <v>Faelnar</v>
      </c>
      <c r="K929" s="1" t="str">
        <f>IFERROR(VLOOKUP(A929, Notes!D:E, 2, FALSE), "-")</f>
        <v>-</v>
      </c>
    </row>
    <row r="930" spans="1:11" ht="12" customHeight="1" x14ac:dyDescent="0.2">
      <c r="A930" s="43" t="s">
        <v>2272</v>
      </c>
      <c r="B930" s="43" t="s">
        <v>2293</v>
      </c>
      <c r="C930" s="44">
        <v>45</v>
      </c>
      <c r="D930" s="44"/>
      <c r="E930" s="44"/>
      <c r="F930" s="44"/>
      <c r="G930" s="35"/>
      <c r="H930" s="35"/>
      <c r="I930" s="5">
        <f t="shared" si="14"/>
        <v>45</v>
      </c>
      <c r="J930" s="1" t="str">
        <f>VLOOKUP(A930,RECON!C:D,2,FALSE)</f>
        <v>S</v>
      </c>
      <c r="K930" s="1" t="str">
        <f>IFERROR(VLOOKUP(A930, Notes!D:E, 2, FALSE), "-")</f>
        <v>-</v>
      </c>
    </row>
    <row r="931" spans="1:11" ht="12" customHeight="1" x14ac:dyDescent="0.2">
      <c r="A931" s="43" t="s">
        <v>12897</v>
      </c>
      <c r="B931" s="43" t="s">
        <v>12950</v>
      </c>
      <c r="C931" s="44">
        <v>45</v>
      </c>
      <c r="D931" s="44"/>
      <c r="E931" s="44"/>
      <c r="F931" s="44"/>
      <c r="G931" s="35"/>
      <c r="H931" s="35"/>
      <c r="I931" s="5">
        <f t="shared" si="14"/>
        <v>45</v>
      </c>
      <c r="J931" s="1" t="str">
        <f>VLOOKUP(A931,RECON!C:D,2,FALSE)</f>
        <v>Malar</v>
      </c>
      <c r="K931" s="1" t="str">
        <f>IFERROR(VLOOKUP(A931, Notes!D:E, 2, FALSE), "-")</f>
        <v>-</v>
      </c>
    </row>
    <row r="932" spans="1:11" ht="12" customHeight="1" x14ac:dyDescent="0.2">
      <c r="A932" s="43" t="s">
        <v>5197</v>
      </c>
      <c r="B932" s="43" t="s">
        <v>5438</v>
      </c>
      <c r="C932" s="44">
        <v>40</v>
      </c>
      <c r="D932" s="44"/>
      <c r="E932" s="44"/>
      <c r="F932" s="44"/>
      <c r="G932" s="35"/>
      <c r="H932" s="35"/>
      <c r="I932" s="5">
        <f t="shared" si="14"/>
        <v>40</v>
      </c>
      <c r="J932" s="1" t="str">
        <f>VLOOKUP(A932,RECON!C:D,2,FALSE)</f>
        <v>Sanidad</v>
      </c>
      <c r="K932" s="1" t="str">
        <f>IFERROR(VLOOKUP(A932, Notes!D:E, 2, FALSE), "-")</f>
        <v>-</v>
      </c>
    </row>
    <row r="933" spans="1:11" ht="12" customHeight="1" x14ac:dyDescent="0.25">
      <c r="A933" s="43" t="s">
        <v>6692</v>
      </c>
      <c r="B933" s="43" t="s">
        <v>6720</v>
      </c>
      <c r="C933" s="44">
        <v>50</v>
      </c>
      <c r="D933" s="44"/>
      <c r="E933"/>
      <c r="F933" s="44"/>
      <c r="G933" s="35"/>
      <c r="H933" s="35"/>
      <c r="I933" s="5">
        <f t="shared" si="14"/>
        <v>50</v>
      </c>
      <c r="J933" s="1" t="str">
        <f>VLOOKUP(A933,RECON!C:D,2,FALSE)</f>
        <v>Khetan</v>
      </c>
      <c r="K933" s="1" t="str">
        <f>IFERROR(VLOOKUP(A933, Notes!D:E, 2, FALSE), "-")</f>
        <v>-</v>
      </c>
    </row>
    <row r="934" spans="1:11" ht="12" customHeight="1" x14ac:dyDescent="0.2">
      <c r="A934" s="43" t="s">
        <v>2320</v>
      </c>
      <c r="B934" s="43" t="s">
        <v>12755</v>
      </c>
      <c r="C934" s="44">
        <v>20</v>
      </c>
      <c r="D934" s="44"/>
      <c r="E934" s="44"/>
      <c r="F934" s="44"/>
      <c r="G934" s="35"/>
      <c r="H934" s="35"/>
      <c r="I934" s="5">
        <f t="shared" si="14"/>
        <v>20</v>
      </c>
      <c r="J934" s="1" t="str">
        <f>VLOOKUP(A934,RECON!C:D,2,FALSE)</f>
        <v>Rodrigues</v>
      </c>
      <c r="K934" s="1" t="str">
        <f>IFERROR(VLOOKUP(A934, Notes!D:E, 2, FALSE), "-")</f>
        <v>-</v>
      </c>
    </row>
    <row r="935" spans="1:11" ht="12" customHeight="1" x14ac:dyDescent="0.2">
      <c r="A935" s="43" t="s">
        <v>10161</v>
      </c>
      <c r="B935" s="43" t="s">
        <v>10177</v>
      </c>
      <c r="C935" s="44">
        <v>40</v>
      </c>
      <c r="D935" s="44"/>
      <c r="E935" s="44"/>
      <c r="F935" s="44"/>
      <c r="G935" s="35"/>
      <c r="H935" s="35"/>
      <c r="I935" s="5">
        <f t="shared" si="14"/>
        <v>40</v>
      </c>
      <c r="J935" s="1" t="str">
        <f>VLOOKUP(A935,RECON!C:D,2,FALSE)</f>
        <v>KA</v>
      </c>
      <c r="K935" s="1" t="str">
        <f>IFERROR(VLOOKUP(A935, Notes!D:E, 2, FALSE), "-")</f>
        <v>-</v>
      </c>
    </row>
    <row r="936" spans="1:11" ht="12" customHeight="1" x14ac:dyDescent="0.2">
      <c r="A936" s="43" t="s">
        <v>2011</v>
      </c>
      <c r="B936" s="43" t="s">
        <v>11159</v>
      </c>
      <c r="C936" s="44">
        <v>41</v>
      </c>
      <c r="D936" s="44"/>
      <c r="E936" s="44"/>
      <c r="F936" s="44"/>
      <c r="G936" s="35"/>
      <c r="H936" s="35"/>
      <c r="I936" s="5">
        <f t="shared" si="14"/>
        <v>41</v>
      </c>
      <c r="J936" s="1" t="str">
        <f>VLOOKUP(A936,RECON!C:D,2,FALSE)</f>
        <v>Ranillo</v>
      </c>
      <c r="K936" s="1" t="str">
        <f>IFERROR(VLOOKUP(A936, Notes!D:E, 2, FALSE), "-")</f>
        <v>-</v>
      </c>
    </row>
    <row r="937" spans="1:11" ht="12" customHeight="1" x14ac:dyDescent="0.2">
      <c r="A937" s="43" t="s">
        <v>10862</v>
      </c>
      <c r="B937" s="43" t="s">
        <v>10925</v>
      </c>
      <c r="C937" s="44">
        <v>44</v>
      </c>
      <c r="D937" s="44"/>
      <c r="E937" s="44"/>
      <c r="F937" s="44"/>
      <c r="G937" s="35"/>
      <c r="H937" s="35"/>
      <c r="I937" s="5">
        <f t="shared" si="14"/>
        <v>44</v>
      </c>
      <c r="J937" s="1" t="str">
        <f>VLOOKUP(A937,RECON!C:D,2,FALSE)</f>
        <v>Addepalli</v>
      </c>
      <c r="K937" s="1" t="str">
        <f>IFERROR(VLOOKUP(A937, Notes!D:E, 2, FALSE), "-")</f>
        <v>-</v>
      </c>
    </row>
    <row r="938" spans="1:11" ht="12" customHeight="1" x14ac:dyDescent="0.2">
      <c r="A938" s="43" t="s">
        <v>882</v>
      </c>
      <c r="B938" s="43" t="s">
        <v>11563</v>
      </c>
      <c r="C938" s="44">
        <v>45</v>
      </c>
      <c r="D938" s="44"/>
      <c r="E938" s="44"/>
      <c r="F938" s="44"/>
      <c r="G938" s="35"/>
      <c r="H938" s="35"/>
      <c r="I938" s="5">
        <f t="shared" si="14"/>
        <v>45</v>
      </c>
      <c r="J938" s="1" t="str">
        <f>VLOOKUP(A938,RECON!C:D,2,FALSE)</f>
        <v>Goyal</v>
      </c>
      <c r="K938" s="1" t="str">
        <f>IFERROR(VLOOKUP(A938, Notes!D:E, 2, FALSE), "-")</f>
        <v>-</v>
      </c>
    </row>
    <row r="939" spans="1:11" ht="12" customHeight="1" x14ac:dyDescent="0.2">
      <c r="A939" s="43" t="s">
        <v>2896</v>
      </c>
      <c r="B939" s="43" t="s">
        <v>11837</v>
      </c>
      <c r="C939" s="44">
        <v>44</v>
      </c>
      <c r="D939" s="44"/>
      <c r="E939" s="44"/>
      <c r="F939" s="44"/>
      <c r="G939" s="35"/>
      <c r="H939" s="35"/>
      <c r="I939" s="5">
        <f t="shared" si="14"/>
        <v>44</v>
      </c>
      <c r="J939" s="1" t="str">
        <f>VLOOKUP(A939,RECON!C:D,2,FALSE)</f>
        <v>Silva</v>
      </c>
      <c r="K939" s="1" t="str">
        <f>IFERROR(VLOOKUP(A939, Notes!D:E, 2, FALSE), "-")</f>
        <v>-</v>
      </c>
    </row>
    <row r="940" spans="1:11" ht="12" customHeight="1" x14ac:dyDescent="0.2">
      <c r="A940" s="43" t="s">
        <v>10705</v>
      </c>
      <c r="B940" s="43" t="s">
        <v>10740</v>
      </c>
      <c r="C940" s="44">
        <v>40</v>
      </c>
      <c r="D940" s="44"/>
      <c r="E940" s="44"/>
      <c r="F940" s="44"/>
      <c r="G940" s="35"/>
      <c r="H940" s="35"/>
      <c r="I940" s="5">
        <f t="shared" si="14"/>
        <v>40</v>
      </c>
      <c r="J940" s="1" t="str">
        <f>VLOOKUP(A940,RECON!C:D,2,FALSE)</f>
        <v>Oliveira</v>
      </c>
      <c r="K940" s="1" t="str">
        <f>IFERROR(VLOOKUP(A940, Notes!D:E, 2, FALSE), "-")</f>
        <v>-</v>
      </c>
    </row>
    <row r="941" spans="1:11" ht="12" customHeight="1" x14ac:dyDescent="0.2">
      <c r="A941" s="43" t="s">
        <v>8191</v>
      </c>
      <c r="B941" s="43" t="s">
        <v>8206</v>
      </c>
      <c r="C941" s="44">
        <v>41</v>
      </c>
      <c r="D941" s="44"/>
      <c r="E941" s="44"/>
      <c r="F941" s="44"/>
      <c r="G941" s="35"/>
      <c r="H941" s="35"/>
      <c r="I941" s="5">
        <f t="shared" si="14"/>
        <v>41</v>
      </c>
      <c r="J941" s="1" t="str">
        <f>VLOOKUP(A941,RECON!C:D,2,FALSE)</f>
        <v>Andrade</v>
      </c>
      <c r="K941" s="1" t="str">
        <f>IFERROR(VLOOKUP(A941, Notes!D:E, 2, FALSE), "-")</f>
        <v>-</v>
      </c>
    </row>
    <row r="942" spans="1:11" ht="12" customHeight="1" x14ac:dyDescent="0.2">
      <c r="A942" s="43" t="s">
        <v>5402</v>
      </c>
      <c r="B942" s="43" t="s">
        <v>6684</v>
      </c>
      <c r="C942" s="44">
        <v>40</v>
      </c>
      <c r="D942" s="44"/>
      <c r="E942" s="44"/>
      <c r="F942" s="44"/>
      <c r="G942" s="35"/>
      <c r="H942" s="35"/>
      <c r="I942" s="5">
        <f t="shared" si="14"/>
        <v>40</v>
      </c>
      <c r="J942" s="1" t="str">
        <f>VLOOKUP(A942,RECON!C:D,2,FALSE)</f>
        <v>Saxena</v>
      </c>
      <c r="K942" s="1" t="str">
        <f>IFERROR(VLOOKUP(A942, Notes!D:E, 2, FALSE), "-")</f>
        <v>-</v>
      </c>
    </row>
    <row r="943" spans="1:11" ht="12" customHeight="1" x14ac:dyDescent="0.2">
      <c r="A943" s="43" t="s">
        <v>3973</v>
      </c>
      <c r="B943" s="43" t="s">
        <v>3987</v>
      </c>
      <c r="C943" s="44">
        <v>39</v>
      </c>
      <c r="D943" s="44"/>
      <c r="E943" s="44"/>
      <c r="F943" s="44"/>
      <c r="G943" s="35"/>
      <c r="H943" s="35"/>
      <c r="I943" s="5">
        <f t="shared" si="14"/>
        <v>39</v>
      </c>
      <c r="J943" s="1" t="str">
        <f>VLOOKUP(A943,RECON!C:D,2,FALSE)</f>
        <v>Malabanan</v>
      </c>
      <c r="K943" s="1" t="str">
        <f>IFERROR(VLOOKUP(A943, Notes!D:E, 2, FALSE), "-")</f>
        <v>-</v>
      </c>
    </row>
    <row r="944" spans="1:11" ht="12" customHeight="1" x14ac:dyDescent="0.2">
      <c r="A944" s="43" t="s">
        <v>4492</v>
      </c>
      <c r="B944" s="43" t="s">
        <v>4873</v>
      </c>
      <c r="C944" s="44">
        <v>32</v>
      </c>
      <c r="D944" s="44"/>
      <c r="E944" s="44"/>
      <c r="F944" s="44"/>
      <c r="G944" s="35"/>
      <c r="H944" s="35"/>
      <c r="I944" s="5">
        <f t="shared" si="14"/>
        <v>32</v>
      </c>
      <c r="J944" s="1" t="str">
        <f>VLOOKUP(A944,RECON!C:D,2,FALSE)</f>
        <v>Halili</v>
      </c>
      <c r="K944" s="1" t="str">
        <f>IFERROR(VLOOKUP(A944, Notes!D:E, 2, FALSE), "-")</f>
        <v>-</v>
      </c>
    </row>
    <row r="945" spans="1:11" ht="12" customHeight="1" x14ac:dyDescent="0.2">
      <c r="A945" s="43" t="s">
        <v>7966</v>
      </c>
      <c r="B945" s="43" t="s">
        <v>11564</v>
      </c>
      <c r="C945" s="44">
        <v>54</v>
      </c>
      <c r="D945" s="44"/>
      <c r="E945" s="44"/>
      <c r="F945" s="44"/>
      <c r="G945" s="35"/>
      <c r="H945" s="35"/>
      <c r="I945" s="5">
        <f t="shared" si="14"/>
        <v>54</v>
      </c>
      <c r="J945" s="1" t="str">
        <f>VLOOKUP(A945,RECON!C:D,2,FALSE)</f>
        <v>Sugumaran</v>
      </c>
      <c r="K945" s="1" t="str">
        <f>IFERROR(VLOOKUP(A945, Notes!D:E, 2, FALSE), "-")</f>
        <v>-</v>
      </c>
    </row>
    <row r="946" spans="1:11" ht="12" customHeight="1" x14ac:dyDescent="0.2">
      <c r="A946" s="43" t="s">
        <v>12916</v>
      </c>
      <c r="B946" s="43" t="s">
        <v>13009</v>
      </c>
      <c r="C946" s="44">
        <v>45</v>
      </c>
      <c r="D946" s="44"/>
      <c r="E946" s="44"/>
      <c r="F946" s="44"/>
      <c r="G946" s="35"/>
      <c r="H946" s="35"/>
      <c r="I946" s="5">
        <f t="shared" si="14"/>
        <v>45</v>
      </c>
      <c r="J946" s="1" t="str">
        <f>VLOOKUP(A946,RECON!C:D,2,FALSE)</f>
        <v>Felipe</v>
      </c>
      <c r="K946" s="1" t="str">
        <f>IFERROR(VLOOKUP(A946, Notes!D:E, 2, FALSE), "-")</f>
        <v>-</v>
      </c>
    </row>
    <row r="947" spans="1:11" ht="12" customHeight="1" x14ac:dyDescent="0.25">
      <c r="A947" s="43" t="s">
        <v>10496</v>
      </c>
      <c r="B947" s="43" t="s">
        <v>10511</v>
      </c>
      <c r="C947" s="44">
        <v>40</v>
      </c>
      <c r="D947" s="44"/>
      <c r="E947"/>
      <c r="F947" s="44"/>
      <c r="G947" s="35"/>
      <c r="H947" s="35"/>
      <c r="I947" s="5">
        <f t="shared" si="14"/>
        <v>40</v>
      </c>
      <c r="J947" s="1" t="str">
        <f>VLOOKUP(A947,RECON!C:D,2,FALSE)</f>
        <v>Magdangal</v>
      </c>
      <c r="K947" s="1" t="str">
        <f>IFERROR(VLOOKUP(A947, Notes!D:E, 2, FALSE), "-")</f>
        <v>-</v>
      </c>
    </row>
    <row r="948" spans="1:11" ht="12" customHeight="1" x14ac:dyDescent="0.2">
      <c r="A948" s="43" t="s">
        <v>4699</v>
      </c>
      <c r="B948" s="43" t="s">
        <v>4941</v>
      </c>
      <c r="C948" s="44">
        <v>32</v>
      </c>
      <c r="D948" s="44"/>
      <c r="E948" s="44"/>
      <c r="F948" s="44"/>
      <c r="G948" s="35"/>
      <c r="H948" s="35"/>
      <c r="I948" s="5">
        <f t="shared" si="14"/>
        <v>32</v>
      </c>
      <c r="J948" s="1" t="str">
        <f>VLOOKUP(A948,RECON!C:D,2,FALSE)</f>
        <v>Shanmugam</v>
      </c>
      <c r="K948" s="1" t="str">
        <f>IFERROR(VLOOKUP(A948, Notes!D:E, 2, FALSE), "-")</f>
        <v>-</v>
      </c>
    </row>
    <row r="949" spans="1:11" ht="12" customHeight="1" x14ac:dyDescent="0.2">
      <c r="A949" s="43" t="s">
        <v>1671</v>
      </c>
      <c r="B949" s="43" t="s">
        <v>1724</v>
      </c>
      <c r="C949" s="44">
        <v>40</v>
      </c>
      <c r="D949" s="44"/>
      <c r="E949" s="44"/>
      <c r="F949" s="44"/>
      <c r="G949" s="35"/>
      <c r="H949" s="35"/>
      <c r="I949" s="5">
        <f t="shared" si="14"/>
        <v>40</v>
      </c>
      <c r="J949" s="1" t="str">
        <f>VLOOKUP(A949,RECON!C:D,2,FALSE)</f>
        <v>Benedicto</v>
      </c>
      <c r="K949" s="1" t="str">
        <f>IFERROR(VLOOKUP(A949, Notes!D:E, 2, FALSE), "-")</f>
        <v>-</v>
      </c>
    </row>
    <row r="950" spans="1:11" ht="12" customHeight="1" x14ac:dyDescent="0.2">
      <c r="A950" s="43" t="s">
        <v>8584</v>
      </c>
      <c r="B950" s="43" t="s">
        <v>8636</v>
      </c>
      <c r="C950" s="44">
        <v>42</v>
      </c>
      <c r="D950" s="44"/>
      <c r="E950" s="44"/>
      <c r="F950" s="44"/>
      <c r="G950" s="35"/>
      <c r="H950" s="35"/>
      <c r="I950" s="5">
        <f t="shared" si="14"/>
        <v>42</v>
      </c>
      <c r="J950" s="1" t="str">
        <f>VLOOKUP(A950,RECON!C:D,2,FALSE)</f>
        <v>Caluag</v>
      </c>
      <c r="K950" s="1" t="str">
        <f>IFERROR(VLOOKUP(A950, Notes!D:E, 2, FALSE), "-")</f>
        <v>-</v>
      </c>
    </row>
    <row r="951" spans="1:11" ht="12" customHeight="1" x14ac:dyDescent="0.2">
      <c r="A951" s="43" t="s">
        <v>4100</v>
      </c>
      <c r="B951" s="43" t="s">
        <v>4113</v>
      </c>
      <c r="C951" s="44">
        <v>48</v>
      </c>
      <c r="D951" s="44"/>
      <c r="E951" s="44"/>
      <c r="F951" s="44"/>
      <c r="G951" s="35"/>
      <c r="H951" s="35"/>
      <c r="I951" s="5">
        <f t="shared" si="14"/>
        <v>48</v>
      </c>
      <c r="J951" s="1" t="str">
        <f>VLOOKUP(A951,RECON!C:D,2,FALSE)</f>
        <v>Santos</v>
      </c>
      <c r="K951" s="1" t="str">
        <f>IFERROR(VLOOKUP(A951, Notes!D:E, 2, FALSE), "-")</f>
        <v>-</v>
      </c>
    </row>
    <row r="952" spans="1:11" ht="12" customHeight="1" x14ac:dyDescent="0.25">
      <c r="A952" s="43" t="s">
        <v>11703</v>
      </c>
      <c r="B952" s="43" t="s">
        <v>11724</v>
      </c>
      <c r="C952" s="44">
        <v>40</v>
      </c>
      <c r="D952" s="44"/>
      <c r="E952"/>
      <c r="F952" s="44"/>
      <c r="G952" s="35"/>
      <c r="H952" s="35"/>
      <c r="I952" s="5">
        <f t="shared" si="14"/>
        <v>40</v>
      </c>
      <c r="J952" s="1" t="str">
        <f>VLOOKUP(A952,RECON!C:D,2,FALSE)</f>
        <v>Keerthi</v>
      </c>
      <c r="K952" s="1" t="str">
        <f>IFERROR(VLOOKUP(A952, Notes!D:E, 2, FALSE), "-")</f>
        <v>-</v>
      </c>
    </row>
    <row r="953" spans="1:11" ht="12" customHeight="1" x14ac:dyDescent="0.2">
      <c r="A953" s="43" t="s">
        <v>6709</v>
      </c>
      <c r="B953" s="43" t="s">
        <v>12015</v>
      </c>
      <c r="C953" s="44">
        <v>40</v>
      </c>
      <c r="D953" s="44"/>
      <c r="E953" s="44"/>
      <c r="F953" s="44"/>
      <c r="G953" s="35"/>
      <c r="H953" s="35"/>
      <c r="I953" s="5">
        <f t="shared" si="14"/>
        <v>40</v>
      </c>
      <c r="J953" s="1" t="str">
        <f>VLOOKUP(A953,RECON!C:D,2,FALSE)</f>
        <v>Dainez</v>
      </c>
      <c r="K953" s="1" t="str">
        <f>IFERROR(VLOOKUP(A953, Notes!D:E, 2, FALSE), "-")</f>
        <v>-</v>
      </c>
    </row>
    <row r="954" spans="1:11" ht="12" customHeight="1" x14ac:dyDescent="0.2">
      <c r="A954" s="43" t="s">
        <v>1970</v>
      </c>
      <c r="B954" s="43" t="s">
        <v>2001</v>
      </c>
      <c r="C954" s="44">
        <v>45</v>
      </c>
      <c r="D954" s="44"/>
      <c r="E954" s="44"/>
      <c r="F954" s="44"/>
      <c r="G954" s="35"/>
      <c r="H954" s="35"/>
      <c r="I954" s="5">
        <f t="shared" ref="I954:I1017" si="15">SUM(C954:H954)</f>
        <v>45</v>
      </c>
      <c r="J954" s="1" t="str">
        <f>VLOOKUP(A954,RECON!C:D,2,FALSE)</f>
        <v>Mehra</v>
      </c>
      <c r="K954" s="1" t="str">
        <f>IFERROR(VLOOKUP(A954, Notes!D:E, 2, FALSE), "-")</f>
        <v>-</v>
      </c>
    </row>
    <row r="955" spans="1:11" ht="12" customHeight="1" x14ac:dyDescent="0.2">
      <c r="A955" s="43" t="s">
        <v>937</v>
      </c>
      <c r="B955" s="43" t="s">
        <v>11565</v>
      </c>
      <c r="C955" s="44">
        <v>46</v>
      </c>
      <c r="D955" s="44"/>
      <c r="E955" s="44"/>
      <c r="F955" s="44"/>
      <c r="G955" s="35"/>
      <c r="H955" s="35"/>
      <c r="I955" s="5">
        <f t="shared" si="15"/>
        <v>46</v>
      </c>
      <c r="J955" s="1" t="str">
        <f>VLOOKUP(A955,RECON!C:D,2,FALSE)</f>
        <v>Tibo-Oc</v>
      </c>
      <c r="K955" s="1" t="str">
        <f>IFERROR(VLOOKUP(A955, Notes!D:E, 2, FALSE), "-")</f>
        <v>-</v>
      </c>
    </row>
    <row r="956" spans="1:11" ht="12" customHeight="1" x14ac:dyDescent="0.2">
      <c r="A956" s="43" t="s">
        <v>977</v>
      </c>
      <c r="B956" s="43" t="s">
        <v>11566</v>
      </c>
      <c r="C956" s="44">
        <v>45</v>
      </c>
      <c r="D956" s="44"/>
      <c r="E956" s="44"/>
      <c r="F956" s="44"/>
      <c r="G956" s="35"/>
      <c r="H956" s="35"/>
      <c r="I956" s="5">
        <f t="shared" si="15"/>
        <v>45</v>
      </c>
      <c r="J956" s="1" t="str">
        <f>VLOOKUP(A956,RECON!C:D,2,FALSE)</f>
        <v>O</v>
      </c>
      <c r="K956" s="1" t="str">
        <f>IFERROR(VLOOKUP(A956, Notes!D:E, 2, FALSE), "-")</f>
        <v>-</v>
      </c>
    </row>
    <row r="957" spans="1:11" ht="12" customHeight="1" x14ac:dyDescent="0.2">
      <c r="A957" s="43" t="s">
        <v>3825</v>
      </c>
      <c r="B957" s="43" t="s">
        <v>13122</v>
      </c>
      <c r="C957" s="44">
        <v>40</v>
      </c>
      <c r="D957" s="44"/>
      <c r="E957" s="44"/>
      <c r="F957" s="44"/>
      <c r="G957" s="35"/>
      <c r="H957" s="35"/>
      <c r="I957" s="5">
        <f t="shared" si="15"/>
        <v>40</v>
      </c>
      <c r="J957" s="1" t="str">
        <f>VLOOKUP(A957,RECON!C:D,2,FALSE)</f>
        <v>Francisco</v>
      </c>
      <c r="K957" s="1" t="str">
        <f>IFERROR(VLOOKUP(A957, Notes!D:E, 2, FALSE), "-")</f>
        <v>-</v>
      </c>
    </row>
    <row r="958" spans="1:11" ht="12" customHeight="1" x14ac:dyDescent="0.2">
      <c r="A958" s="43" t="s">
        <v>6652</v>
      </c>
      <c r="B958" s="43" t="s">
        <v>6721</v>
      </c>
      <c r="C958" s="44">
        <v>40</v>
      </c>
      <c r="D958" s="44"/>
      <c r="E958" s="44"/>
      <c r="F958" s="44"/>
      <c r="G958" s="35"/>
      <c r="H958" s="35"/>
      <c r="I958" s="5">
        <f t="shared" si="15"/>
        <v>40</v>
      </c>
      <c r="J958" s="1" t="str">
        <f>VLOOKUP(A958,RECON!C:D,2,FALSE)</f>
        <v>Cruz</v>
      </c>
      <c r="K958" s="1" t="str">
        <f>IFERROR(VLOOKUP(A958, Notes!D:E, 2, FALSE), "-")</f>
        <v>-</v>
      </c>
    </row>
    <row r="959" spans="1:11" ht="12" customHeight="1" x14ac:dyDescent="0.2">
      <c r="A959" s="43" t="s">
        <v>5177</v>
      </c>
      <c r="B959" s="43" t="s">
        <v>5439</v>
      </c>
      <c r="C959" s="44">
        <v>32</v>
      </c>
      <c r="D959" s="44"/>
      <c r="E959" s="44"/>
      <c r="F959" s="44"/>
      <c r="G959" s="35"/>
      <c r="H959" s="35"/>
      <c r="I959" s="5">
        <f t="shared" si="15"/>
        <v>32</v>
      </c>
      <c r="J959" s="1" t="str">
        <f>VLOOKUP(A959,RECON!C:D,2,FALSE)</f>
        <v>Ranganathan</v>
      </c>
      <c r="K959" s="1" t="str">
        <f>IFERROR(VLOOKUP(A959, Notes!D:E, 2, FALSE), "-")</f>
        <v>-</v>
      </c>
    </row>
    <row r="960" spans="1:11" ht="12" customHeight="1" x14ac:dyDescent="0.2">
      <c r="A960" s="43" t="s">
        <v>11838</v>
      </c>
      <c r="B960" s="43" t="s">
        <v>11839</v>
      </c>
      <c r="C960" s="44">
        <v>42</v>
      </c>
      <c r="D960" s="44"/>
      <c r="E960" s="44"/>
      <c r="F960" s="44"/>
      <c r="G960" s="35"/>
      <c r="H960" s="35"/>
      <c r="I960" s="5">
        <f t="shared" si="15"/>
        <v>42</v>
      </c>
      <c r="J960" s="1" t="str">
        <f>VLOOKUP(A960,RECON!C:D,2,FALSE)</f>
        <v>Devineni</v>
      </c>
      <c r="K960" s="1" t="str">
        <f>IFERROR(VLOOKUP(A960, Notes!D:E, 2, FALSE), "-")</f>
        <v>-</v>
      </c>
    </row>
    <row r="961" spans="1:11" ht="12" customHeight="1" x14ac:dyDescent="0.25">
      <c r="A961" s="43" t="s">
        <v>1792</v>
      </c>
      <c r="B961" s="43" t="s">
        <v>1889</v>
      </c>
      <c r="C961" s="44">
        <v>40</v>
      </c>
      <c r="D961" s="44"/>
      <c r="E961"/>
      <c r="F961" s="44"/>
      <c r="G961" s="35"/>
      <c r="H961" s="35"/>
      <c r="I961" s="5">
        <f t="shared" si="15"/>
        <v>40</v>
      </c>
      <c r="J961" s="1" t="str">
        <f>VLOOKUP(A961,RECON!C:D,2,FALSE)</f>
        <v>Arpon</v>
      </c>
      <c r="K961" s="1" t="str">
        <f>IFERROR(VLOOKUP(A961, Notes!D:E, 2, FALSE), "-")</f>
        <v>-</v>
      </c>
    </row>
    <row r="962" spans="1:11" ht="12" customHeight="1" x14ac:dyDescent="0.2">
      <c r="A962" s="43" t="s">
        <v>6481</v>
      </c>
      <c r="B962" s="43" t="s">
        <v>8867</v>
      </c>
      <c r="C962" s="44">
        <v>46</v>
      </c>
      <c r="D962" s="44"/>
      <c r="E962" s="44"/>
      <c r="F962" s="44"/>
      <c r="G962" s="35"/>
      <c r="H962" s="35"/>
      <c r="I962" s="5">
        <f t="shared" si="15"/>
        <v>46</v>
      </c>
      <c r="J962" s="1" t="str">
        <f>VLOOKUP(A962,RECON!C:D,2,FALSE)</f>
        <v>Sadineni</v>
      </c>
      <c r="K962" s="1" t="str">
        <f>IFERROR(VLOOKUP(A962, Notes!D:E, 2, FALSE), "-")</f>
        <v>-</v>
      </c>
    </row>
    <row r="963" spans="1:11" ht="12" customHeight="1" x14ac:dyDescent="0.25">
      <c r="A963" s="43" t="s">
        <v>8870</v>
      </c>
      <c r="B963" s="43" t="s">
        <v>8925</v>
      </c>
      <c r="C963" s="44">
        <v>51</v>
      </c>
      <c r="D963" s="44"/>
      <c r="E963"/>
      <c r="F963" s="44"/>
      <c r="G963" s="35"/>
      <c r="H963" s="35"/>
      <c r="I963" s="5">
        <f t="shared" si="15"/>
        <v>51</v>
      </c>
      <c r="J963" s="1" t="str">
        <f>VLOOKUP(A963,RECON!C:D,2,FALSE)</f>
        <v>Amireddy</v>
      </c>
      <c r="K963" s="1" t="str">
        <f>IFERROR(VLOOKUP(A963, Notes!D:E, 2, FALSE), "-")</f>
        <v>-</v>
      </c>
    </row>
    <row r="964" spans="1:11" ht="12" customHeight="1" x14ac:dyDescent="0.2">
      <c r="A964" s="43" t="s">
        <v>10950</v>
      </c>
      <c r="B964" s="43" t="s">
        <v>11160</v>
      </c>
      <c r="C964" s="44">
        <v>53</v>
      </c>
      <c r="D964" s="44"/>
      <c r="E964" s="44"/>
      <c r="F964" s="44"/>
      <c r="G964" s="35"/>
      <c r="H964" s="35"/>
      <c r="I964" s="5">
        <f t="shared" si="15"/>
        <v>53</v>
      </c>
      <c r="J964" s="1" t="str">
        <f>VLOOKUP(A964,RECON!C:D,2,FALSE)</f>
        <v>Buscano</v>
      </c>
      <c r="K964" s="1" t="str">
        <f>IFERROR(VLOOKUP(A964, Notes!D:E, 2, FALSE), "-")</f>
        <v>-</v>
      </c>
    </row>
    <row r="965" spans="1:11" ht="12" customHeight="1" x14ac:dyDescent="0.25">
      <c r="A965" s="43" t="s">
        <v>1729</v>
      </c>
      <c r="B965" s="43" t="s">
        <v>1819</v>
      </c>
      <c r="C965" s="44">
        <v>40</v>
      </c>
      <c r="D965"/>
      <c r="E965" s="44"/>
      <c r="F965" s="44"/>
      <c r="G965" s="35"/>
      <c r="H965" s="35"/>
      <c r="I965" s="5">
        <f t="shared" si="15"/>
        <v>40</v>
      </c>
      <c r="J965" s="1" t="str">
        <f>VLOOKUP(A965,RECON!C:D,2,FALSE)</f>
        <v>Salming</v>
      </c>
      <c r="K965" s="1" t="str">
        <f>IFERROR(VLOOKUP(A965, Notes!D:E, 2, FALSE), "-")</f>
        <v>-</v>
      </c>
    </row>
    <row r="966" spans="1:11" ht="12" customHeight="1" x14ac:dyDescent="0.2">
      <c r="A966" s="43" t="s">
        <v>11781</v>
      </c>
      <c r="B966" s="43" t="s">
        <v>11782</v>
      </c>
      <c r="C966" s="44">
        <v>45</v>
      </c>
      <c r="D966" s="44"/>
      <c r="E966" s="44"/>
      <c r="F966" s="44"/>
      <c r="G966" s="35"/>
      <c r="H966" s="35"/>
      <c r="I966" s="5">
        <f t="shared" si="15"/>
        <v>45</v>
      </c>
      <c r="J966" s="1" t="str">
        <f>VLOOKUP(A966,RECON!C:D,2,FALSE)</f>
        <v>Kasim</v>
      </c>
      <c r="K966" s="1" t="str">
        <f>IFERROR(VLOOKUP(A966, Notes!D:E, 2, FALSE), "-")</f>
        <v>-</v>
      </c>
    </row>
    <row r="967" spans="1:11" ht="12" customHeight="1" x14ac:dyDescent="0.2">
      <c r="A967" s="43" t="s">
        <v>8184</v>
      </c>
      <c r="B967" s="43" t="s">
        <v>8637</v>
      </c>
      <c r="C967" s="44">
        <v>40</v>
      </c>
      <c r="D967" s="44"/>
      <c r="E967" s="44"/>
      <c r="F967" s="44"/>
      <c r="G967" s="35"/>
      <c r="H967" s="35"/>
      <c r="I967" s="5">
        <f t="shared" si="15"/>
        <v>40</v>
      </c>
      <c r="J967" s="1" t="str">
        <f>VLOOKUP(A967,RECON!C:D,2,FALSE)</f>
        <v>Tian</v>
      </c>
      <c r="K967" s="1" t="str">
        <f>IFERROR(VLOOKUP(A967, Notes!D:E, 2, FALSE), "-")</f>
        <v>-</v>
      </c>
    </row>
    <row r="968" spans="1:11" ht="12" customHeight="1" x14ac:dyDescent="0.2">
      <c r="A968" s="43" t="s">
        <v>2264</v>
      </c>
      <c r="B968" s="43" t="s">
        <v>2270</v>
      </c>
      <c r="C968" s="44">
        <v>50</v>
      </c>
      <c r="D968" s="44"/>
      <c r="E968" s="44"/>
      <c r="F968" s="44"/>
      <c r="G968" s="35"/>
      <c r="H968" s="35"/>
      <c r="I968" s="5">
        <f t="shared" si="15"/>
        <v>50</v>
      </c>
      <c r="J968" s="1" t="str">
        <f>VLOOKUP(A968,RECON!C:D,2,FALSE)</f>
        <v>Prakash</v>
      </c>
      <c r="K968" s="1" t="str">
        <f>IFERROR(VLOOKUP(A968, Notes!D:E, 2, FALSE), "-")</f>
        <v>-</v>
      </c>
    </row>
    <row r="969" spans="1:11" ht="12" customHeight="1" x14ac:dyDescent="0.2">
      <c r="A969" s="43" t="s">
        <v>8066</v>
      </c>
      <c r="B969" s="43" t="s">
        <v>8266</v>
      </c>
      <c r="C969" s="44">
        <v>40</v>
      </c>
      <c r="D969" s="44"/>
      <c r="E969" s="44"/>
      <c r="F969" s="44"/>
      <c r="G969" s="35"/>
      <c r="H969" s="35"/>
      <c r="I969" s="5">
        <f t="shared" si="15"/>
        <v>40</v>
      </c>
      <c r="J969" s="1" t="str">
        <f>VLOOKUP(A969,RECON!C:D,2,FALSE)</f>
        <v>Senger</v>
      </c>
      <c r="K969" s="1" t="str">
        <f>IFERROR(VLOOKUP(A969, Notes!D:E, 2, FALSE), "-")</f>
        <v>-</v>
      </c>
    </row>
    <row r="970" spans="1:11" ht="12" customHeight="1" x14ac:dyDescent="0.2">
      <c r="A970" s="43" t="s">
        <v>7748</v>
      </c>
      <c r="B970" s="43" t="s">
        <v>7778</v>
      </c>
      <c r="C970" s="44">
        <v>40</v>
      </c>
      <c r="D970" s="44"/>
      <c r="E970" s="44"/>
      <c r="F970" s="44"/>
      <c r="G970" s="35"/>
      <c r="H970" s="35"/>
      <c r="I970" s="5">
        <f t="shared" si="15"/>
        <v>40</v>
      </c>
      <c r="J970" s="1" t="str">
        <f>VLOOKUP(A970,RECON!C:D,2,FALSE)</f>
        <v>Ancheta</v>
      </c>
      <c r="K970" s="1" t="str">
        <f>IFERROR(VLOOKUP(A970, Notes!D:E, 2, FALSE), "-")</f>
        <v>-</v>
      </c>
    </row>
    <row r="971" spans="1:11" ht="12" customHeight="1" x14ac:dyDescent="0.2">
      <c r="A971" s="43" t="s">
        <v>1582</v>
      </c>
      <c r="B971" s="43" t="s">
        <v>6831</v>
      </c>
      <c r="C971" s="44">
        <v>55.5</v>
      </c>
      <c r="D971" s="44"/>
      <c r="E971" s="44"/>
      <c r="F971" s="44"/>
      <c r="G971" s="35"/>
      <c r="H971" s="35"/>
      <c r="I971" s="5">
        <f t="shared" si="15"/>
        <v>55.5</v>
      </c>
      <c r="J971" s="1" t="str">
        <f>VLOOKUP(A971,RECON!C:D,2,FALSE)</f>
        <v>Silva</v>
      </c>
      <c r="K971" s="1" t="str">
        <f>IFERROR(VLOOKUP(A971, Notes!D:E, 2, FALSE), "-")</f>
        <v>-</v>
      </c>
    </row>
    <row r="972" spans="1:11" ht="12" customHeight="1" x14ac:dyDescent="0.2">
      <c r="A972" s="43" t="s">
        <v>6728</v>
      </c>
      <c r="B972" s="43" t="s">
        <v>6796</v>
      </c>
      <c r="C972" s="44">
        <v>40</v>
      </c>
      <c r="D972" s="44"/>
      <c r="E972" s="44"/>
      <c r="F972" s="44"/>
      <c r="G972" s="35"/>
      <c r="H972" s="35"/>
      <c r="I972" s="5">
        <f t="shared" si="15"/>
        <v>40</v>
      </c>
      <c r="J972" s="1" t="str">
        <f>VLOOKUP(A972,RECON!C:D,2,FALSE)</f>
        <v>Cerado</v>
      </c>
      <c r="K972" s="1" t="str">
        <f>IFERROR(VLOOKUP(A972, Notes!D:E, 2, FALSE), "-")</f>
        <v>-</v>
      </c>
    </row>
    <row r="973" spans="1:11" ht="12" customHeight="1" x14ac:dyDescent="0.25">
      <c r="A973" s="43" t="s">
        <v>4435</v>
      </c>
      <c r="B973" s="43" t="s">
        <v>4459</v>
      </c>
      <c r="C973" s="44">
        <v>40</v>
      </c>
      <c r="D973"/>
      <c r="E973" s="44"/>
      <c r="F973" s="44"/>
      <c r="G973" s="35"/>
      <c r="H973" s="35"/>
      <c r="I973" s="5">
        <f t="shared" si="15"/>
        <v>40</v>
      </c>
      <c r="J973" s="1" t="str">
        <f>VLOOKUP(A973,RECON!C:D,2,FALSE)</f>
        <v>Ruste</v>
      </c>
      <c r="K973" s="1" t="str">
        <f>IFERROR(VLOOKUP(A973, Notes!D:E, 2, FALSE), "-")</f>
        <v>-</v>
      </c>
    </row>
    <row r="974" spans="1:11" ht="12" customHeight="1" x14ac:dyDescent="0.2">
      <c r="A974" s="43" t="s">
        <v>8292</v>
      </c>
      <c r="B974" s="43" t="s">
        <v>11944</v>
      </c>
      <c r="C974" s="44">
        <v>45</v>
      </c>
      <c r="D974" s="44"/>
      <c r="E974" s="44"/>
      <c r="F974" s="44"/>
      <c r="G974" s="35"/>
      <c r="H974" s="35"/>
      <c r="I974" s="5">
        <f t="shared" si="15"/>
        <v>45</v>
      </c>
      <c r="J974" s="1" t="str">
        <f>VLOOKUP(A974,RECON!C:D,2,FALSE)</f>
        <v>Balingit</v>
      </c>
      <c r="K974" s="1" t="str">
        <f>IFERROR(VLOOKUP(A974, Notes!D:E, 2, FALSE), "-")</f>
        <v>-</v>
      </c>
    </row>
    <row r="975" spans="1:11" ht="12" customHeight="1" x14ac:dyDescent="0.2">
      <c r="A975" s="43" t="s">
        <v>12951</v>
      </c>
      <c r="B975" s="43" t="s">
        <v>12952</v>
      </c>
      <c r="C975" s="44">
        <v>40</v>
      </c>
      <c r="D975" s="44"/>
      <c r="E975" s="44"/>
      <c r="F975" s="44"/>
      <c r="G975" s="35"/>
      <c r="H975" s="35"/>
      <c r="I975" s="5">
        <f t="shared" si="15"/>
        <v>40</v>
      </c>
      <c r="J975" s="1" t="str">
        <f>VLOOKUP(A975,RECON!C:D,2,FALSE)</f>
        <v>Bhuyan</v>
      </c>
      <c r="K975" s="1" t="str">
        <f>IFERROR(VLOOKUP(A975, Notes!D:E, 2, FALSE), "-")</f>
        <v>Bhuyan, Sabyasachi X - on-boarding in progress as per Perc 01/08/2020</v>
      </c>
    </row>
    <row r="976" spans="1:11" ht="12" customHeight="1" x14ac:dyDescent="0.2">
      <c r="A976" s="43" t="s">
        <v>8145</v>
      </c>
      <c r="B976" s="43" t="s">
        <v>8267</v>
      </c>
      <c r="C976" s="44">
        <v>40</v>
      </c>
      <c r="D976" s="44"/>
      <c r="E976" s="44"/>
      <c r="F976" s="44"/>
      <c r="G976" s="35"/>
      <c r="H976" s="35"/>
      <c r="I976" s="5">
        <f t="shared" si="15"/>
        <v>40</v>
      </c>
      <c r="J976" s="1" t="str">
        <f>VLOOKUP(A976,RECON!C:D,2,FALSE)</f>
        <v>Mishra</v>
      </c>
      <c r="K976" s="1" t="str">
        <f>IFERROR(VLOOKUP(A976, Notes!D:E, 2, FALSE), "-")</f>
        <v>-</v>
      </c>
    </row>
    <row r="977" spans="1:11" ht="12" customHeight="1" x14ac:dyDescent="0.2">
      <c r="A977" s="43" t="s">
        <v>4530</v>
      </c>
      <c r="B977" s="43" t="s">
        <v>4568</v>
      </c>
      <c r="C977" s="44">
        <v>40</v>
      </c>
      <c r="D977" s="44"/>
      <c r="E977" s="44"/>
      <c r="F977" s="44"/>
      <c r="G977" s="35"/>
      <c r="H977" s="35"/>
      <c r="I977" s="5">
        <f t="shared" si="15"/>
        <v>40</v>
      </c>
      <c r="J977" s="1" t="str">
        <f>VLOOKUP(A977,RECON!C:D,2,FALSE)</f>
        <v>Leonardo</v>
      </c>
      <c r="K977" s="1" t="str">
        <f>IFERROR(VLOOKUP(A977, Notes!D:E, 2, FALSE), "-")</f>
        <v>-</v>
      </c>
    </row>
    <row r="978" spans="1:11" ht="12" customHeight="1" x14ac:dyDescent="0.2">
      <c r="A978" s="43" t="s">
        <v>932</v>
      </c>
      <c r="B978" s="43" t="s">
        <v>11567</v>
      </c>
      <c r="C978" s="44">
        <v>45</v>
      </c>
      <c r="D978" s="44"/>
      <c r="E978" s="44"/>
      <c r="F978" s="44"/>
      <c r="G978" s="35"/>
      <c r="H978" s="35"/>
      <c r="I978" s="5">
        <f t="shared" si="15"/>
        <v>45</v>
      </c>
      <c r="J978" s="1" t="str">
        <f>VLOOKUP(A978,RECON!C:D,2,FALSE)</f>
        <v>Thamberi</v>
      </c>
      <c r="K978" s="1" t="str">
        <f>IFERROR(VLOOKUP(A978, Notes!D:E, 2, FALSE), "-")</f>
        <v>-</v>
      </c>
    </row>
    <row r="979" spans="1:11" ht="12" customHeight="1" x14ac:dyDescent="0.2">
      <c r="A979" s="43" t="s">
        <v>2082</v>
      </c>
      <c r="B979" s="43" t="s">
        <v>2361</v>
      </c>
      <c r="C979" s="44">
        <v>48</v>
      </c>
      <c r="D979" s="44"/>
      <c r="E979" s="44"/>
      <c r="F979" s="44"/>
      <c r="G979" s="35"/>
      <c r="H979" s="35"/>
      <c r="I979" s="5">
        <f t="shared" si="15"/>
        <v>48</v>
      </c>
      <c r="J979" s="1" t="str">
        <f>VLOOKUP(A979,RECON!C:D,2,FALSE)</f>
        <v>Pant</v>
      </c>
      <c r="K979" s="1" t="str">
        <f>IFERROR(VLOOKUP(A979, Notes!D:E, 2, FALSE), "-")</f>
        <v>-</v>
      </c>
    </row>
    <row r="980" spans="1:11" ht="12" customHeight="1" x14ac:dyDescent="0.2">
      <c r="A980" s="43" t="s">
        <v>2367</v>
      </c>
      <c r="B980" s="43" t="s">
        <v>9061</v>
      </c>
      <c r="C980" s="44">
        <v>35</v>
      </c>
      <c r="D980" s="44"/>
      <c r="E980" s="44"/>
      <c r="F980" s="44"/>
      <c r="G980" s="35"/>
      <c r="H980" s="35"/>
      <c r="I980" s="5">
        <f t="shared" si="15"/>
        <v>35</v>
      </c>
      <c r="J980" s="1" t="str">
        <f>VLOOKUP(A980,RECON!C:D,2,FALSE)</f>
        <v>Morette</v>
      </c>
      <c r="K980" s="1" t="str">
        <f>IFERROR(VLOOKUP(A980, Notes!D:E, 2, FALSE), "-")</f>
        <v>-</v>
      </c>
    </row>
    <row r="981" spans="1:11" ht="12" customHeight="1" x14ac:dyDescent="0.2">
      <c r="A981" s="43" t="s">
        <v>1152</v>
      </c>
      <c r="B981" s="43" t="s">
        <v>11568</v>
      </c>
      <c r="C981" s="44">
        <v>40</v>
      </c>
      <c r="D981" s="44"/>
      <c r="E981" s="44"/>
      <c r="F981" s="44"/>
      <c r="G981" s="35"/>
      <c r="H981" s="35"/>
      <c r="I981" s="5">
        <f t="shared" si="15"/>
        <v>40</v>
      </c>
      <c r="J981" s="1" t="str">
        <f>VLOOKUP(A981,RECON!C:D,2,FALSE)</f>
        <v>Reddy</v>
      </c>
      <c r="K981" s="1" t="str">
        <f>IFERROR(VLOOKUP(A981, Notes!D:E, 2, FALSE), "-")</f>
        <v>-</v>
      </c>
    </row>
    <row r="982" spans="1:11" ht="12" customHeight="1" x14ac:dyDescent="0.2">
      <c r="A982" s="43" t="s">
        <v>9016</v>
      </c>
      <c r="B982" s="43" t="s">
        <v>9702</v>
      </c>
      <c r="C982" s="44">
        <v>45</v>
      </c>
      <c r="D982" s="44"/>
      <c r="E982" s="44"/>
      <c r="F982" s="44"/>
      <c r="G982" s="35"/>
      <c r="H982" s="35"/>
      <c r="I982" s="5">
        <f t="shared" si="15"/>
        <v>45</v>
      </c>
      <c r="J982" s="1" t="str">
        <f>VLOOKUP(A982,RECON!C:D,2,FALSE)</f>
        <v>Aramasa</v>
      </c>
      <c r="K982" s="1" t="str">
        <f>IFERROR(VLOOKUP(A982, Notes!D:E, 2, FALSE), "-")</f>
        <v>-</v>
      </c>
    </row>
    <row r="983" spans="1:11" ht="12" customHeight="1" x14ac:dyDescent="0.2">
      <c r="A983" s="43" t="s">
        <v>8018</v>
      </c>
      <c r="B983" s="43" t="s">
        <v>8080</v>
      </c>
      <c r="C983" s="44">
        <v>45</v>
      </c>
      <c r="D983" s="44"/>
      <c r="E983" s="44"/>
      <c r="F983" s="44"/>
      <c r="G983" s="35"/>
      <c r="H983" s="35"/>
      <c r="I983" s="5">
        <f t="shared" si="15"/>
        <v>45</v>
      </c>
      <c r="J983" s="1" t="str">
        <f>VLOOKUP(A983,RECON!C:D,2,FALSE)</f>
        <v>Venkataram</v>
      </c>
      <c r="K983" s="1" t="str">
        <f>IFERROR(VLOOKUP(A983, Notes!D:E, 2, FALSE), "-")</f>
        <v>-</v>
      </c>
    </row>
    <row r="984" spans="1:11" ht="12" customHeight="1" x14ac:dyDescent="0.2">
      <c r="A984" s="43" t="s">
        <v>11126</v>
      </c>
      <c r="B984" s="43" t="s">
        <v>11161</v>
      </c>
      <c r="C984" s="44">
        <v>42</v>
      </c>
      <c r="D984" s="44"/>
      <c r="E984" s="44"/>
      <c r="F984" s="44"/>
      <c r="G984" s="35"/>
      <c r="H984" s="35"/>
      <c r="I984" s="5">
        <f t="shared" si="15"/>
        <v>42</v>
      </c>
      <c r="J984" s="1" t="str">
        <f>VLOOKUP(A984,RECON!C:D,2,FALSE)</f>
        <v>Mehta</v>
      </c>
      <c r="K984" s="1" t="str">
        <f>IFERROR(VLOOKUP(A984, Notes!D:E, 2, FALSE), "-")</f>
        <v>-</v>
      </c>
    </row>
    <row r="985" spans="1:11" ht="12" customHeight="1" x14ac:dyDescent="0.2">
      <c r="A985" s="43" t="s">
        <v>9122</v>
      </c>
      <c r="B985" s="43" t="s">
        <v>12756</v>
      </c>
      <c r="C985" s="44">
        <v>40</v>
      </c>
      <c r="D985" s="44"/>
      <c r="E985" s="44"/>
      <c r="F985" s="44"/>
      <c r="G985" s="35"/>
      <c r="H985" s="35"/>
      <c r="I985" s="5">
        <f t="shared" si="15"/>
        <v>40</v>
      </c>
      <c r="J985" s="1" t="str">
        <f>VLOOKUP(A985,RECON!C:D,2,FALSE)</f>
        <v>Bhujbal</v>
      </c>
      <c r="K985" s="1" t="str">
        <f>IFERROR(VLOOKUP(A985, Notes!D:E, 2, FALSE), "-")</f>
        <v>-</v>
      </c>
    </row>
    <row r="986" spans="1:11" ht="12" customHeight="1" x14ac:dyDescent="0.2">
      <c r="A986" s="43" t="s">
        <v>3810</v>
      </c>
      <c r="B986" s="43" t="s">
        <v>12606</v>
      </c>
      <c r="C986" s="44">
        <v>40</v>
      </c>
      <c r="D986" s="44"/>
      <c r="E986" s="44"/>
      <c r="F986" s="44"/>
      <c r="G986" s="35"/>
      <c r="H986" s="35"/>
      <c r="I986" s="5">
        <f t="shared" si="15"/>
        <v>40</v>
      </c>
      <c r="J986" s="1" t="str">
        <f>VLOOKUP(A986,RECON!C:D,2,FALSE)</f>
        <v>Souza</v>
      </c>
      <c r="K986" s="1" t="str">
        <f>IFERROR(VLOOKUP(A986, Notes!D:E, 2, FALSE), "-")</f>
        <v>-</v>
      </c>
    </row>
    <row r="987" spans="1:11" ht="12" customHeight="1" x14ac:dyDescent="0.25">
      <c r="A987" s="43" t="s">
        <v>922</v>
      </c>
      <c r="B987" s="43" t="s">
        <v>11569</v>
      </c>
      <c r="C987" s="44">
        <v>45</v>
      </c>
      <c r="D987"/>
      <c r="E987" s="44"/>
      <c r="F987" s="44"/>
      <c r="G987" s="35"/>
      <c r="H987" s="35"/>
      <c r="I987" s="5">
        <f t="shared" si="15"/>
        <v>45</v>
      </c>
      <c r="J987" s="1" t="str">
        <f>VLOOKUP(A987,RECON!C:D,2,FALSE)</f>
        <v>Lalu</v>
      </c>
      <c r="K987" s="1" t="str">
        <f>IFERROR(VLOOKUP(A987, Notes!D:E, 2, FALSE), "-")</f>
        <v>-</v>
      </c>
    </row>
    <row r="988" spans="1:11" ht="12" customHeight="1" x14ac:dyDescent="0.2">
      <c r="A988" s="43" t="s">
        <v>10619</v>
      </c>
      <c r="B988" s="43" t="s">
        <v>10741</v>
      </c>
      <c r="C988" s="44">
        <v>40</v>
      </c>
      <c r="D988" s="44"/>
      <c r="E988" s="44"/>
      <c r="F988" s="44"/>
      <c r="G988" s="35"/>
      <c r="H988" s="35"/>
      <c r="I988" s="5">
        <f t="shared" si="15"/>
        <v>40</v>
      </c>
      <c r="J988" s="1" t="str">
        <f>VLOOKUP(A988,RECON!C:D,2,FALSE)</f>
        <v>Cuasay</v>
      </c>
      <c r="K988" s="1" t="str">
        <f>IFERROR(VLOOKUP(A988, Notes!D:E, 2, FALSE), "-")</f>
        <v>-</v>
      </c>
    </row>
    <row r="989" spans="1:11" ht="12" customHeight="1" x14ac:dyDescent="0.2">
      <c r="A989" s="43" t="s">
        <v>2243</v>
      </c>
      <c r="B989" s="43" t="s">
        <v>11570</v>
      </c>
      <c r="C989" s="44">
        <v>45</v>
      </c>
      <c r="D989" s="44"/>
      <c r="E989" s="44"/>
      <c r="F989" s="44"/>
      <c r="G989" s="35"/>
      <c r="H989" s="35"/>
      <c r="I989" s="5">
        <f t="shared" si="15"/>
        <v>45</v>
      </c>
      <c r="J989" s="1" t="str">
        <f>VLOOKUP(A989,RECON!C:D,2,FALSE)</f>
        <v>K</v>
      </c>
      <c r="K989" s="1" t="str">
        <f>IFERROR(VLOOKUP(A989, Notes!D:E, 2, FALSE), "-")</f>
        <v>-</v>
      </c>
    </row>
    <row r="990" spans="1:11" ht="12" customHeight="1" x14ac:dyDescent="0.2">
      <c r="A990" s="43" t="s">
        <v>5007</v>
      </c>
      <c r="B990" s="43" t="s">
        <v>5440</v>
      </c>
      <c r="C990" s="44">
        <v>36</v>
      </c>
      <c r="D990" s="44"/>
      <c r="E990" s="44"/>
      <c r="F990" s="44"/>
      <c r="G990" s="35"/>
      <c r="H990" s="35"/>
      <c r="I990" s="5">
        <f t="shared" si="15"/>
        <v>36</v>
      </c>
      <c r="J990" s="1" t="str">
        <f>VLOOKUP(A990,RECON!C:D,2,FALSE)</f>
        <v>Bryson</v>
      </c>
      <c r="K990" s="1" t="str">
        <f>IFERROR(VLOOKUP(A990, Notes!D:E, 2, FALSE), "-")</f>
        <v>-</v>
      </c>
    </row>
    <row r="991" spans="1:11" ht="12" customHeight="1" x14ac:dyDescent="0.2">
      <c r="A991" s="43" t="s">
        <v>1873</v>
      </c>
      <c r="B991" s="43" t="s">
        <v>2355</v>
      </c>
      <c r="C991" s="44">
        <v>40</v>
      </c>
      <c r="D991" s="44"/>
      <c r="E991" s="44"/>
      <c r="F991" s="44"/>
      <c r="G991" s="35"/>
      <c r="H991" s="35"/>
      <c r="I991" s="5">
        <f t="shared" si="15"/>
        <v>40</v>
      </c>
      <c r="J991" s="1" t="str">
        <f>VLOOKUP(A991,RECON!C:D,2,FALSE)</f>
        <v>Canlas</v>
      </c>
      <c r="K991" s="1" t="str">
        <f>IFERROR(VLOOKUP(A991, Notes!D:E, 2, FALSE), "-")</f>
        <v>-</v>
      </c>
    </row>
    <row r="992" spans="1:11" ht="12" customHeight="1" x14ac:dyDescent="0.2">
      <c r="A992" s="43" t="s">
        <v>4976</v>
      </c>
      <c r="B992" s="43" t="s">
        <v>5441</v>
      </c>
      <c r="C992" s="44">
        <v>43</v>
      </c>
      <c r="D992" s="44"/>
      <c r="E992" s="44"/>
      <c r="F992" s="44"/>
      <c r="G992" s="35"/>
      <c r="H992" s="35"/>
      <c r="I992" s="5">
        <f t="shared" si="15"/>
        <v>43</v>
      </c>
      <c r="J992" s="1" t="str">
        <f>VLOOKUP(A992,RECON!C:D,2,FALSE)</f>
        <v>Babet</v>
      </c>
      <c r="K992" s="1" t="str">
        <f>IFERROR(VLOOKUP(A992, Notes!D:E, 2, FALSE), "-")</f>
        <v>-</v>
      </c>
    </row>
    <row r="993" spans="1:11" ht="12" customHeight="1" x14ac:dyDescent="0.2">
      <c r="A993" s="43" t="s">
        <v>3870</v>
      </c>
      <c r="B993" s="43" t="s">
        <v>11571</v>
      </c>
      <c r="C993" s="44">
        <v>46.5</v>
      </c>
      <c r="D993" s="44"/>
      <c r="E993" s="44"/>
      <c r="F993" s="44"/>
      <c r="G993" s="35"/>
      <c r="H993" s="35"/>
      <c r="I993" s="5">
        <f t="shared" si="15"/>
        <v>46.5</v>
      </c>
      <c r="J993" s="1" t="str">
        <f>VLOOKUP(A993,RECON!C:D,2,FALSE)</f>
        <v>Becker</v>
      </c>
      <c r="K993" s="1" t="str">
        <f>IFERROR(VLOOKUP(A993, Notes!D:E, 2, FALSE), "-")</f>
        <v>-</v>
      </c>
    </row>
    <row r="994" spans="1:11" ht="12" customHeight="1" x14ac:dyDescent="0.2">
      <c r="A994" s="43" t="s">
        <v>5057</v>
      </c>
      <c r="B994" s="43" t="s">
        <v>9062</v>
      </c>
      <c r="C994" s="44">
        <v>40</v>
      </c>
      <c r="D994" s="44"/>
      <c r="E994" s="44"/>
      <c r="F994" s="44"/>
      <c r="G994" s="35"/>
      <c r="H994" s="35"/>
      <c r="I994" s="5">
        <f t="shared" si="15"/>
        <v>40</v>
      </c>
      <c r="J994" s="1" t="str">
        <f>VLOOKUP(A994,RECON!C:D,2,FALSE)</f>
        <v>Hall</v>
      </c>
      <c r="K994" s="1" t="str">
        <f>IFERROR(VLOOKUP(A994, Notes!D:E, 2, FALSE), "-")</f>
        <v>-</v>
      </c>
    </row>
    <row r="995" spans="1:11" ht="12" customHeight="1" x14ac:dyDescent="0.2">
      <c r="A995" s="43" t="s">
        <v>1919</v>
      </c>
      <c r="B995" s="43" t="s">
        <v>10742</v>
      </c>
      <c r="C995" s="44">
        <v>40</v>
      </c>
      <c r="D995" s="44"/>
      <c r="E995" s="44"/>
      <c r="F995" s="44"/>
      <c r="G995" s="35"/>
      <c r="H995" s="35"/>
      <c r="I995" s="5">
        <f t="shared" si="15"/>
        <v>40</v>
      </c>
      <c r="J995" s="1" t="str">
        <f>VLOOKUP(A995,RECON!C:D,2,FALSE)</f>
        <v>Bernales</v>
      </c>
      <c r="K995" s="1" t="str">
        <f>IFERROR(VLOOKUP(A995, Notes!D:E, 2, FALSE), "-")</f>
        <v>-</v>
      </c>
    </row>
    <row r="996" spans="1:11" ht="12" customHeight="1" x14ac:dyDescent="0.2">
      <c r="A996" s="43" t="s">
        <v>1891</v>
      </c>
      <c r="B996" s="43" t="s">
        <v>11572</v>
      </c>
      <c r="C996" s="44">
        <v>45</v>
      </c>
      <c r="D996" s="44"/>
      <c r="E996" s="44"/>
      <c r="F996" s="44"/>
      <c r="G996" s="35"/>
      <c r="H996" s="35"/>
      <c r="I996" s="5">
        <f t="shared" si="15"/>
        <v>45</v>
      </c>
      <c r="J996" s="1" t="str">
        <f>VLOOKUP(A996,RECON!C:D,2,FALSE)</f>
        <v>Nulud</v>
      </c>
      <c r="K996" s="1" t="str">
        <f>IFERROR(VLOOKUP(A996, Notes!D:E, 2, FALSE), "-")</f>
        <v>-</v>
      </c>
    </row>
    <row r="997" spans="1:11" ht="12" customHeight="1" x14ac:dyDescent="0.2">
      <c r="A997" s="43" t="s">
        <v>1827</v>
      </c>
      <c r="B997" s="43" t="s">
        <v>11190</v>
      </c>
      <c r="C997" s="44">
        <v>40</v>
      </c>
      <c r="D997" s="44"/>
      <c r="E997" s="44"/>
      <c r="F997" s="44"/>
      <c r="G997" s="35"/>
      <c r="H997" s="35"/>
      <c r="I997" s="5">
        <f t="shared" si="15"/>
        <v>40</v>
      </c>
      <c r="J997" s="1" t="str">
        <f>VLOOKUP(A997,RECON!C:D,2,FALSE)</f>
        <v>Braida</v>
      </c>
      <c r="K997" s="1" t="str">
        <f>IFERROR(VLOOKUP(A997, Notes!D:E, 2, FALSE), "-")</f>
        <v>-</v>
      </c>
    </row>
    <row r="998" spans="1:11" ht="12" customHeight="1" x14ac:dyDescent="0.25">
      <c r="A998" s="43" t="s">
        <v>1880</v>
      </c>
      <c r="B998" s="43" t="s">
        <v>1984</v>
      </c>
      <c r="C998" s="44">
        <v>40</v>
      </c>
      <c r="D998"/>
      <c r="E998" s="44"/>
      <c r="F998" s="44"/>
      <c r="G998" s="35"/>
      <c r="H998" s="35"/>
      <c r="I998" s="5">
        <f t="shared" si="15"/>
        <v>40</v>
      </c>
      <c r="J998" s="1" t="str">
        <f>VLOOKUP(A998,RECON!C:D,2,FALSE)</f>
        <v>Manaloto</v>
      </c>
      <c r="K998" s="1" t="str">
        <f>IFERROR(VLOOKUP(A998, Notes!D:E, 2, FALSE), "-")</f>
        <v>-</v>
      </c>
    </row>
    <row r="999" spans="1:11" ht="12" customHeight="1" x14ac:dyDescent="0.2">
      <c r="A999" s="43" t="s">
        <v>1830</v>
      </c>
      <c r="B999" s="43" t="s">
        <v>1985</v>
      </c>
      <c r="C999" s="44">
        <v>40</v>
      </c>
      <c r="D999" s="44"/>
      <c r="E999" s="44"/>
      <c r="F999" s="44"/>
      <c r="G999" s="35"/>
      <c r="H999" s="35"/>
      <c r="I999" s="5">
        <f t="shared" si="15"/>
        <v>40</v>
      </c>
      <c r="J999" s="1" t="str">
        <f>VLOOKUP(A999,RECON!C:D,2,FALSE)</f>
        <v>Del Mundo</v>
      </c>
      <c r="K999" s="1" t="str">
        <f>IFERROR(VLOOKUP(A999, Notes!D:E, 2, FALSE), "-")</f>
        <v>-</v>
      </c>
    </row>
    <row r="1000" spans="1:11" ht="12" customHeight="1" x14ac:dyDescent="0.2">
      <c r="A1000" s="43" t="s">
        <v>1934</v>
      </c>
      <c r="B1000" s="43" t="s">
        <v>2377</v>
      </c>
      <c r="C1000" s="44">
        <v>40</v>
      </c>
      <c r="D1000" s="44"/>
      <c r="E1000" s="44"/>
      <c r="F1000" s="44"/>
      <c r="G1000" s="35"/>
      <c r="H1000" s="35"/>
      <c r="I1000" s="5">
        <f t="shared" si="15"/>
        <v>40</v>
      </c>
      <c r="J1000" s="1" t="str">
        <f>VLOOKUP(A1000,RECON!C:D,2,FALSE)</f>
        <v>Lei</v>
      </c>
      <c r="K1000" s="1" t="str">
        <f>IFERROR(VLOOKUP(A1000, Notes!D:E, 2, FALSE), "-")</f>
        <v>-</v>
      </c>
    </row>
    <row r="1001" spans="1:11" ht="12" customHeight="1" x14ac:dyDescent="0.2">
      <c r="A1001" s="43" t="s">
        <v>1806</v>
      </c>
      <c r="B1001" s="43" t="s">
        <v>6418</v>
      </c>
      <c r="C1001" s="44">
        <v>54</v>
      </c>
      <c r="D1001" s="44"/>
      <c r="E1001" s="44"/>
      <c r="F1001" s="44"/>
      <c r="G1001" s="35"/>
      <c r="H1001" s="35"/>
      <c r="I1001" s="5">
        <f t="shared" si="15"/>
        <v>54</v>
      </c>
      <c r="J1001" s="1" t="str">
        <f>VLOOKUP(A1001,RECON!C:D,2,FALSE)</f>
        <v>Kembhavi</v>
      </c>
      <c r="K1001" s="1" t="str">
        <f>IFERROR(VLOOKUP(A1001, Notes!D:E, 2, FALSE), "-")</f>
        <v>-</v>
      </c>
    </row>
    <row r="1002" spans="1:11" ht="12" customHeight="1" x14ac:dyDescent="0.2">
      <c r="A1002" s="43" t="s">
        <v>849</v>
      </c>
      <c r="B1002" s="43" t="s">
        <v>12114</v>
      </c>
      <c r="C1002" s="44">
        <v>50</v>
      </c>
      <c r="D1002" s="44"/>
      <c r="E1002" s="44"/>
      <c r="F1002" s="44"/>
      <c r="G1002" s="35"/>
      <c r="H1002" s="35"/>
      <c r="I1002" s="5">
        <f t="shared" si="15"/>
        <v>50</v>
      </c>
      <c r="J1002" s="1" t="str">
        <f>VLOOKUP(A1002,RECON!C:D,2,FALSE)</f>
        <v>Arruda</v>
      </c>
      <c r="K1002" s="1" t="str">
        <f>IFERROR(VLOOKUP(A1002, Notes!D:E, 2, FALSE), "-")</f>
        <v>-</v>
      </c>
    </row>
    <row r="1003" spans="1:11" ht="12" customHeight="1" x14ac:dyDescent="0.2">
      <c r="A1003" s="43" t="s">
        <v>1823</v>
      </c>
      <c r="B1003" s="43" t="s">
        <v>10482</v>
      </c>
      <c r="C1003" s="44">
        <v>40</v>
      </c>
      <c r="D1003" s="44"/>
      <c r="E1003" s="44"/>
      <c r="F1003" s="44"/>
      <c r="G1003" s="35"/>
      <c r="H1003" s="35"/>
      <c r="I1003" s="5">
        <f t="shared" si="15"/>
        <v>40</v>
      </c>
      <c r="J1003" s="1" t="str">
        <f>VLOOKUP(A1003,RECON!C:D,2,FALSE)</f>
        <v>Beyruth</v>
      </c>
      <c r="K1003" s="1" t="str">
        <f>IFERROR(VLOOKUP(A1003, Notes!D:E, 2, FALSE), "-")</f>
        <v>-</v>
      </c>
    </row>
    <row r="1004" spans="1:11" ht="12" customHeight="1" x14ac:dyDescent="0.2">
      <c r="A1004" s="43" t="s">
        <v>1936</v>
      </c>
      <c r="B1004" s="43" t="s">
        <v>7894</v>
      </c>
      <c r="C1004" s="44">
        <v>44</v>
      </c>
      <c r="D1004" s="44"/>
      <c r="E1004" s="44"/>
      <c r="F1004" s="44"/>
      <c r="G1004" s="35"/>
      <c r="H1004" s="35"/>
      <c r="I1004" s="5">
        <f t="shared" si="15"/>
        <v>44</v>
      </c>
      <c r="J1004" s="1" t="str">
        <f>VLOOKUP(A1004,RECON!C:D,2,FALSE)</f>
        <v>Muraleedharan</v>
      </c>
      <c r="K1004" s="1" t="str">
        <f>IFERROR(VLOOKUP(A1004, Notes!D:E, 2, FALSE), "-")</f>
        <v>-</v>
      </c>
    </row>
    <row r="1005" spans="1:11" ht="12" customHeight="1" x14ac:dyDescent="0.2">
      <c r="A1005" s="43" t="s">
        <v>1838</v>
      </c>
      <c r="B1005" s="43" t="s">
        <v>1986</v>
      </c>
      <c r="C1005" s="44">
        <v>40</v>
      </c>
      <c r="D1005" s="44"/>
      <c r="E1005" s="44"/>
      <c r="F1005" s="44"/>
      <c r="G1005" s="35"/>
      <c r="H1005" s="35"/>
      <c r="I1005" s="5">
        <f t="shared" si="15"/>
        <v>40</v>
      </c>
      <c r="J1005" s="1" t="str">
        <f>VLOOKUP(A1005,RECON!C:D,2,FALSE)</f>
        <v>N K</v>
      </c>
      <c r="K1005" s="1" t="str">
        <f>IFERROR(VLOOKUP(A1005, Notes!D:E, 2, FALSE), "-")</f>
        <v>-</v>
      </c>
    </row>
    <row r="1006" spans="1:11" ht="12" customHeight="1" x14ac:dyDescent="0.2">
      <c r="A1006" s="43" t="s">
        <v>1869</v>
      </c>
      <c r="B1006" s="43" t="s">
        <v>1987</v>
      </c>
      <c r="C1006" s="44">
        <v>40</v>
      </c>
      <c r="D1006" s="44"/>
      <c r="E1006" s="44"/>
      <c r="F1006" s="44"/>
      <c r="G1006" s="35"/>
      <c r="H1006" s="35"/>
      <c r="I1006" s="5">
        <f t="shared" si="15"/>
        <v>40</v>
      </c>
      <c r="J1006" s="1" t="str">
        <f>VLOOKUP(A1006,RECON!C:D,2,FALSE)</f>
        <v>Caloza</v>
      </c>
      <c r="K1006" s="1" t="str">
        <f>IFERROR(VLOOKUP(A1006, Notes!D:E, 2, FALSE), "-")</f>
        <v>-</v>
      </c>
    </row>
    <row r="1007" spans="1:11" ht="12" customHeight="1" x14ac:dyDescent="0.2">
      <c r="A1007" s="43" t="s">
        <v>864</v>
      </c>
      <c r="B1007" s="43" t="s">
        <v>11573</v>
      </c>
      <c r="C1007" s="44">
        <v>40</v>
      </c>
      <c r="D1007" s="44"/>
      <c r="E1007" s="44"/>
      <c r="F1007" s="44"/>
      <c r="G1007" s="35"/>
      <c r="H1007" s="35"/>
      <c r="I1007" s="5">
        <f t="shared" si="15"/>
        <v>40</v>
      </c>
      <c r="J1007" s="1" t="str">
        <f>VLOOKUP(A1007,RECON!C:D,2,FALSE)</f>
        <v>Serafim</v>
      </c>
      <c r="K1007" s="1" t="str">
        <f>IFERROR(VLOOKUP(A1007, Notes!D:E, 2, FALSE), "-")</f>
        <v>-</v>
      </c>
    </row>
    <row r="1008" spans="1:11" ht="12" customHeight="1" x14ac:dyDescent="0.2">
      <c r="A1008" s="43" t="s">
        <v>1820</v>
      </c>
      <c r="B1008" s="43" t="s">
        <v>12673</v>
      </c>
      <c r="C1008" s="44">
        <v>40</v>
      </c>
      <c r="D1008" s="44"/>
      <c r="E1008" s="44"/>
      <c r="F1008" s="44"/>
      <c r="G1008" s="35"/>
      <c r="H1008" s="35"/>
      <c r="I1008" s="5">
        <f t="shared" si="15"/>
        <v>40</v>
      </c>
      <c r="J1008" s="1" t="str">
        <f>VLOOKUP(A1008,RECON!C:D,2,FALSE)</f>
        <v>Acuna</v>
      </c>
      <c r="K1008" s="1" t="str">
        <f>IFERROR(VLOOKUP(A1008, Notes!D:E, 2, FALSE), "-")</f>
        <v>-</v>
      </c>
    </row>
    <row r="1009" spans="1:11" ht="12" customHeight="1" x14ac:dyDescent="0.2">
      <c r="A1009" s="43" t="s">
        <v>1835</v>
      </c>
      <c r="B1009" s="43" t="s">
        <v>1953</v>
      </c>
      <c r="C1009" s="44">
        <v>40</v>
      </c>
      <c r="D1009" s="44"/>
      <c r="E1009" s="44"/>
      <c r="F1009" s="44"/>
      <c r="G1009" s="35"/>
      <c r="H1009" s="35"/>
      <c r="I1009" s="5">
        <f t="shared" si="15"/>
        <v>40</v>
      </c>
      <c r="J1009" s="1" t="str">
        <f>VLOOKUP(A1009,RECON!C:D,2,FALSE)</f>
        <v>Guillo</v>
      </c>
      <c r="K1009" s="1" t="str">
        <f>IFERROR(VLOOKUP(A1009, Notes!D:E, 2, FALSE), "-")</f>
        <v>-</v>
      </c>
    </row>
    <row r="1010" spans="1:11" ht="12" customHeight="1" x14ac:dyDescent="0.2">
      <c r="A1010" s="43" t="s">
        <v>1822</v>
      </c>
      <c r="B1010" s="43" t="s">
        <v>1845</v>
      </c>
      <c r="C1010" s="44">
        <v>42</v>
      </c>
      <c r="D1010" s="44"/>
      <c r="E1010" s="44"/>
      <c r="F1010" s="44"/>
      <c r="G1010" s="35"/>
      <c r="H1010" s="35"/>
      <c r="I1010" s="5">
        <f t="shared" si="15"/>
        <v>42</v>
      </c>
      <c r="J1010" s="1" t="str">
        <f>VLOOKUP(A1010,RECON!C:D,2,FALSE)</f>
        <v>Barik</v>
      </c>
      <c r="K1010" s="1" t="str">
        <f>IFERROR(VLOOKUP(A1010, Notes!D:E, 2, FALSE), "-")</f>
        <v>-</v>
      </c>
    </row>
    <row r="1011" spans="1:11" ht="12" customHeight="1" x14ac:dyDescent="0.25">
      <c r="A1011" s="43" t="s">
        <v>5106</v>
      </c>
      <c r="B1011" s="43" t="s">
        <v>6419</v>
      </c>
      <c r="C1011" s="44">
        <v>32</v>
      </c>
      <c r="D1011" s="44"/>
      <c r="E1011"/>
      <c r="F1011" s="44"/>
      <c r="G1011" s="35"/>
      <c r="H1011" s="35"/>
      <c r="I1011" s="5">
        <f t="shared" si="15"/>
        <v>32</v>
      </c>
      <c r="J1011" s="1" t="str">
        <f>VLOOKUP(A1011,RECON!C:D,2,FALSE)</f>
        <v>Martinez Cortes</v>
      </c>
      <c r="K1011" s="1" t="str">
        <f>IFERROR(VLOOKUP(A1011, Notes!D:E, 2, FALSE), "-")</f>
        <v>-</v>
      </c>
    </row>
    <row r="1012" spans="1:11" ht="12" customHeight="1" x14ac:dyDescent="0.2">
      <c r="A1012" s="43" t="s">
        <v>865</v>
      </c>
      <c r="B1012" s="43" t="s">
        <v>11989</v>
      </c>
      <c r="C1012" s="44">
        <v>46</v>
      </c>
      <c r="D1012" s="44"/>
      <c r="E1012" s="44"/>
      <c r="F1012" s="44"/>
      <c r="G1012" s="35"/>
      <c r="H1012" s="35"/>
      <c r="I1012" s="5">
        <f t="shared" si="15"/>
        <v>46</v>
      </c>
      <c r="J1012" s="1" t="str">
        <f>VLOOKUP(A1012,RECON!C:D,2,FALSE)</f>
        <v>Jesus</v>
      </c>
      <c r="K1012" s="1" t="str">
        <f>IFERROR(VLOOKUP(A1012, Notes!D:E, 2, FALSE), "-")</f>
        <v>-</v>
      </c>
    </row>
    <row r="1013" spans="1:11" ht="12" customHeight="1" x14ac:dyDescent="0.2">
      <c r="A1013" s="43" t="s">
        <v>1897</v>
      </c>
      <c r="B1013" s="43" t="s">
        <v>11574</v>
      </c>
      <c r="C1013" s="44">
        <v>45</v>
      </c>
      <c r="D1013" s="44"/>
      <c r="E1013" s="44"/>
      <c r="F1013" s="44"/>
      <c r="G1013" s="35"/>
      <c r="H1013" s="35"/>
      <c r="I1013" s="5">
        <f t="shared" si="15"/>
        <v>45</v>
      </c>
      <c r="J1013" s="1" t="str">
        <f>VLOOKUP(A1013,RECON!C:D,2,FALSE)</f>
        <v>Merana</v>
      </c>
      <c r="K1013" s="1" t="str">
        <f>IFERROR(VLOOKUP(A1013, Notes!D:E, 2, FALSE), "-")</f>
        <v>-</v>
      </c>
    </row>
    <row r="1014" spans="1:11" ht="12" customHeight="1" x14ac:dyDescent="0.2">
      <c r="A1014" s="43" t="s">
        <v>1876</v>
      </c>
      <c r="B1014" s="43" t="s">
        <v>2018</v>
      </c>
      <c r="C1014" s="44">
        <v>43</v>
      </c>
      <c r="D1014" s="44"/>
      <c r="E1014" s="44"/>
      <c r="F1014" s="44"/>
      <c r="G1014" s="35"/>
      <c r="H1014" s="35"/>
      <c r="I1014" s="5">
        <f t="shared" si="15"/>
        <v>43</v>
      </c>
      <c r="J1014" s="1" t="str">
        <f>VLOOKUP(A1014,RECON!C:D,2,FALSE)</f>
        <v>Jocson</v>
      </c>
      <c r="K1014" s="1" t="str">
        <f>IFERROR(VLOOKUP(A1014, Notes!D:E, 2, FALSE), "-")</f>
        <v>-</v>
      </c>
    </row>
    <row r="1015" spans="1:11" ht="12" customHeight="1" x14ac:dyDescent="0.25">
      <c r="A1015" s="43" t="s">
        <v>5170</v>
      </c>
      <c r="B1015" s="43" t="s">
        <v>8007</v>
      </c>
      <c r="C1015" s="44">
        <v>40</v>
      </c>
      <c r="D1015" s="44"/>
      <c r="E1015"/>
      <c r="F1015" s="44"/>
      <c r="G1015" s="35"/>
      <c r="H1015" s="35"/>
      <c r="I1015" s="5">
        <f t="shared" si="15"/>
        <v>40</v>
      </c>
      <c r="J1015" s="1" t="str">
        <f>VLOOKUP(A1015,RECON!C:D,2,FALSE)</f>
        <v>Ramirez Morales</v>
      </c>
      <c r="K1015" s="1" t="str">
        <f>IFERROR(VLOOKUP(A1015, Notes!D:E, 2, FALSE), "-")</f>
        <v>-</v>
      </c>
    </row>
    <row r="1016" spans="1:11" ht="12" customHeight="1" x14ac:dyDescent="0.2">
      <c r="A1016" s="43" t="s">
        <v>1859</v>
      </c>
      <c r="B1016" s="43" t="s">
        <v>6953</v>
      </c>
      <c r="C1016" s="44">
        <v>40</v>
      </c>
      <c r="D1016" s="44"/>
      <c r="E1016" s="44"/>
      <c r="F1016" s="44"/>
      <c r="G1016" s="35"/>
      <c r="H1016" s="35"/>
      <c r="I1016" s="5">
        <f t="shared" si="15"/>
        <v>40</v>
      </c>
      <c r="J1016" s="1" t="str">
        <f>VLOOKUP(A1016,RECON!C:D,2,FALSE)</f>
        <v>Llorera</v>
      </c>
      <c r="K1016" s="1" t="str">
        <f>IFERROR(VLOOKUP(A1016, Notes!D:E, 2, FALSE), "-")</f>
        <v>-</v>
      </c>
    </row>
    <row r="1017" spans="1:11" ht="12" customHeight="1" x14ac:dyDescent="0.2">
      <c r="A1017" s="43" t="s">
        <v>819</v>
      </c>
      <c r="B1017" s="43" t="s">
        <v>11575</v>
      </c>
      <c r="C1017" s="44">
        <v>50</v>
      </c>
      <c r="D1017" s="44"/>
      <c r="E1017" s="44"/>
      <c r="F1017" s="44"/>
      <c r="G1017" s="35"/>
      <c r="H1017" s="35"/>
      <c r="I1017" s="5">
        <f t="shared" si="15"/>
        <v>50</v>
      </c>
      <c r="J1017" s="1" t="str">
        <f>VLOOKUP(A1017,RECON!C:D,2,FALSE)</f>
        <v>Prasad</v>
      </c>
      <c r="K1017" s="1" t="str">
        <f>IFERROR(VLOOKUP(A1017, Notes!D:E, 2, FALSE), "-")</f>
        <v>-</v>
      </c>
    </row>
    <row r="1018" spans="1:11" ht="12" customHeight="1" x14ac:dyDescent="0.2">
      <c r="A1018" s="43" t="s">
        <v>1895</v>
      </c>
      <c r="B1018" s="43" t="s">
        <v>1988</v>
      </c>
      <c r="C1018" s="44">
        <v>40</v>
      </c>
      <c r="D1018" s="44"/>
      <c r="E1018" s="44"/>
      <c r="F1018" s="44"/>
      <c r="G1018" s="35"/>
      <c r="H1018" s="35"/>
      <c r="I1018" s="5">
        <f t="shared" ref="I1018:I1030" si="16">SUM(C1018:H1018)</f>
        <v>40</v>
      </c>
      <c r="J1018" s="1" t="str">
        <f>VLOOKUP(A1018,RECON!C:D,2,FALSE)</f>
        <v>Manalo</v>
      </c>
      <c r="K1018" s="1" t="str">
        <f>IFERROR(VLOOKUP(A1018, Notes!D:E, 2, FALSE), "-")</f>
        <v>-</v>
      </c>
    </row>
    <row r="1019" spans="1:11" ht="12" customHeight="1" x14ac:dyDescent="0.2">
      <c r="A1019" s="43" t="s">
        <v>5036</v>
      </c>
      <c r="B1019" s="43" t="s">
        <v>5442</v>
      </c>
      <c r="C1019" s="44">
        <v>53</v>
      </c>
      <c r="D1019" s="44"/>
      <c r="E1019" s="44"/>
      <c r="F1019" s="44"/>
      <c r="G1019" s="35"/>
      <c r="H1019" s="35"/>
      <c r="I1019" s="5">
        <f t="shared" si="16"/>
        <v>53</v>
      </c>
      <c r="J1019" s="1" t="str">
        <f>VLOOKUP(A1019,RECON!C:D,2,FALSE)</f>
        <v>Estoquia</v>
      </c>
      <c r="K1019" s="1" t="str">
        <f>IFERROR(VLOOKUP(A1019, Notes!D:E, 2, FALSE), "-")</f>
        <v>-</v>
      </c>
    </row>
    <row r="1020" spans="1:11" ht="12" customHeight="1" x14ac:dyDescent="0.2">
      <c r="A1020" s="43" t="s">
        <v>1884</v>
      </c>
      <c r="B1020" s="43" t="s">
        <v>12016</v>
      </c>
      <c r="C1020" s="44">
        <v>40</v>
      </c>
      <c r="D1020" s="44"/>
      <c r="E1020" s="44"/>
      <c r="F1020" s="44"/>
      <c r="G1020" s="35"/>
      <c r="H1020" s="35"/>
      <c r="I1020" s="5">
        <f t="shared" si="16"/>
        <v>40</v>
      </c>
      <c r="J1020" s="1" t="str">
        <f>VLOOKUP(A1020,RECON!C:D,2,FALSE)</f>
        <v>Serrano</v>
      </c>
      <c r="K1020" s="1" t="str">
        <f>IFERROR(VLOOKUP(A1020, Notes!D:E, 2, FALSE), "-")</f>
        <v>-</v>
      </c>
    </row>
    <row r="1021" spans="1:11" ht="12" customHeight="1" x14ac:dyDescent="0.2">
      <c r="A1021" s="43" t="s">
        <v>1902</v>
      </c>
      <c r="B1021" s="43" t="s">
        <v>1989</v>
      </c>
      <c r="C1021" s="44">
        <v>40</v>
      </c>
      <c r="D1021" s="44"/>
      <c r="E1021" s="44"/>
      <c r="F1021" s="44"/>
      <c r="G1021" s="35"/>
      <c r="H1021" s="35"/>
      <c r="I1021" s="5">
        <f t="shared" si="16"/>
        <v>40</v>
      </c>
      <c r="J1021" s="1" t="str">
        <f>VLOOKUP(A1021,RECON!C:D,2,FALSE)</f>
        <v>Rasco</v>
      </c>
      <c r="K1021" s="1" t="str">
        <f>IFERROR(VLOOKUP(A1021, Notes!D:E, 2, FALSE), "-")</f>
        <v>-</v>
      </c>
    </row>
    <row r="1022" spans="1:11" ht="12" customHeight="1" x14ac:dyDescent="0.2">
      <c r="A1022" s="43" t="s">
        <v>1929</v>
      </c>
      <c r="B1022" s="43" t="s">
        <v>2027</v>
      </c>
      <c r="C1022" s="44">
        <v>40</v>
      </c>
      <c r="D1022" s="44"/>
      <c r="E1022" s="44"/>
      <c r="F1022" s="44"/>
      <c r="G1022" s="35"/>
      <c r="H1022" s="35"/>
      <c r="I1022" s="5">
        <f t="shared" si="16"/>
        <v>40</v>
      </c>
      <c r="J1022" s="1" t="str">
        <f>VLOOKUP(A1022,RECON!C:D,2,FALSE)</f>
        <v>Gatan</v>
      </c>
      <c r="K1022" s="1" t="str">
        <f>IFERROR(VLOOKUP(A1022, Notes!D:E, 2, FALSE), "-")</f>
        <v>-</v>
      </c>
    </row>
    <row r="1023" spans="1:11" ht="12" customHeight="1" x14ac:dyDescent="0.2">
      <c r="A1023" s="43" t="s">
        <v>1943</v>
      </c>
      <c r="B1023" s="43" t="s">
        <v>7779</v>
      </c>
      <c r="C1023" s="44">
        <v>54</v>
      </c>
      <c r="D1023" s="44"/>
      <c r="E1023" s="44"/>
      <c r="F1023" s="44"/>
      <c r="G1023" s="35"/>
      <c r="H1023" s="35"/>
      <c r="I1023" s="5">
        <f t="shared" si="16"/>
        <v>54</v>
      </c>
      <c r="J1023" s="1" t="str">
        <f>VLOOKUP(A1023,RECON!C:D,2,FALSE)</f>
        <v>Bernadas</v>
      </c>
      <c r="K1023" s="1" t="str">
        <f>IFERROR(VLOOKUP(A1023, Notes!D:E, 2, FALSE), "-")</f>
        <v>-</v>
      </c>
    </row>
    <row r="1024" spans="1:11" ht="12" customHeight="1" x14ac:dyDescent="0.2">
      <c r="A1024" s="43" t="s">
        <v>828</v>
      </c>
      <c r="B1024" s="43" t="s">
        <v>11576</v>
      </c>
      <c r="C1024" s="44">
        <v>41</v>
      </c>
      <c r="D1024" s="44"/>
      <c r="E1024" s="44"/>
      <c r="F1024" s="44"/>
      <c r="G1024" s="35"/>
      <c r="H1024" s="35"/>
      <c r="I1024" s="5">
        <f t="shared" si="16"/>
        <v>41</v>
      </c>
      <c r="J1024" s="1" t="str">
        <f>VLOOKUP(A1024,RECON!C:D,2,FALSE)</f>
        <v>Colella</v>
      </c>
      <c r="K1024" s="1" t="str">
        <f>IFERROR(VLOOKUP(A1024, Notes!D:E, 2, FALSE), "-")</f>
        <v>-</v>
      </c>
    </row>
    <row r="1025" spans="1:11" ht="12" customHeight="1" x14ac:dyDescent="0.2">
      <c r="A1025" s="43" t="s">
        <v>1924</v>
      </c>
      <c r="B1025" s="43" t="s">
        <v>2002</v>
      </c>
      <c r="C1025" s="44">
        <v>40</v>
      </c>
      <c r="D1025" s="44"/>
      <c r="E1025" s="44"/>
      <c r="F1025" s="44"/>
      <c r="G1025" s="35"/>
      <c r="H1025" s="35"/>
      <c r="I1025" s="5">
        <f t="shared" si="16"/>
        <v>40</v>
      </c>
      <c r="J1025" s="1" t="str">
        <f>VLOOKUP(A1025,RECON!C:D,2,FALSE)</f>
        <v>Caldito</v>
      </c>
      <c r="K1025" s="1" t="str">
        <f>IFERROR(VLOOKUP(A1025, Notes!D:E, 2, FALSE), "-")</f>
        <v>-</v>
      </c>
    </row>
    <row r="1026" spans="1:11" ht="12" customHeight="1" x14ac:dyDescent="0.2">
      <c r="A1026" s="43" t="s">
        <v>829</v>
      </c>
      <c r="B1026" s="43" t="s">
        <v>11577</v>
      </c>
      <c r="C1026" s="44">
        <v>40</v>
      </c>
      <c r="D1026" s="44"/>
      <c r="E1026" s="44"/>
      <c r="F1026" s="44"/>
      <c r="G1026" s="35"/>
      <c r="H1026" s="35"/>
      <c r="I1026" s="5">
        <f t="shared" si="16"/>
        <v>40</v>
      </c>
      <c r="J1026" s="1" t="str">
        <f>VLOOKUP(A1026,RECON!C:D,2,FALSE)</f>
        <v>Salvi</v>
      </c>
      <c r="K1026" s="1" t="str">
        <f>IFERROR(VLOOKUP(A1026, Notes!D:E, 2, FALSE), "-")</f>
        <v>-</v>
      </c>
    </row>
    <row r="1027" spans="1:11" ht="12" customHeight="1" x14ac:dyDescent="0.2">
      <c r="A1027" s="43" t="s">
        <v>1941</v>
      </c>
      <c r="B1027" s="43" t="s">
        <v>1990</v>
      </c>
      <c r="C1027" s="44">
        <v>53</v>
      </c>
      <c r="D1027" s="44"/>
      <c r="E1027" s="44"/>
      <c r="F1027" s="44"/>
      <c r="G1027" s="35"/>
      <c r="H1027" s="35"/>
      <c r="I1027" s="5">
        <f t="shared" si="16"/>
        <v>53</v>
      </c>
      <c r="J1027" s="1" t="str">
        <f>VLOOKUP(A1027,RECON!C:D,2,FALSE)</f>
        <v>Romulo</v>
      </c>
      <c r="K1027" s="1" t="str">
        <f>IFERROR(VLOOKUP(A1027, Notes!D:E, 2, FALSE), "-")</f>
        <v>-</v>
      </c>
    </row>
    <row r="1028" spans="1:11" ht="12" customHeight="1" x14ac:dyDescent="0.2">
      <c r="A1028" s="43" t="s">
        <v>848</v>
      </c>
      <c r="B1028" s="43" t="s">
        <v>12699</v>
      </c>
      <c r="C1028" s="44">
        <v>44</v>
      </c>
      <c r="D1028" s="44"/>
      <c r="E1028" s="44"/>
      <c r="F1028" s="44"/>
      <c r="G1028" s="35"/>
      <c r="H1028" s="35"/>
      <c r="I1028" s="5">
        <f t="shared" si="16"/>
        <v>44</v>
      </c>
      <c r="J1028" s="1" t="str">
        <f>VLOOKUP(A1028,RECON!C:D,2,FALSE)</f>
        <v>Yada</v>
      </c>
      <c r="K1028" s="1" t="str">
        <f>IFERROR(VLOOKUP(A1028, Notes!D:E, 2, FALSE), "-")</f>
        <v>-</v>
      </c>
    </row>
    <row r="1029" spans="1:11" ht="12" customHeight="1" x14ac:dyDescent="0.25">
      <c r="A1029" s="43" t="s">
        <v>799</v>
      </c>
      <c r="B1029" s="43" t="s">
        <v>11578</v>
      </c>
      <c r="C1029" s="44">
        <v>49</v>
      </c>
      <c r="D1029" s="44"/>
      <c r="E1029"/>
      <c r="F1029" s="44"/>
      <c r="G1029" s="35"/>
      <c r="H1029" s="35"/>
      <c r="I1029" s="5">
        <f t="shared" si="16"/>
        <v>49</v>
      </c>
      <c r="J1029" s="1" t="str">
        <f>VLOOKUP(A1029,RECON!C:D,2,FALSE)</f>
        <v>Staffieri</v>
      </c>
      <c r="K1029" s="1" t="str">
        <f>IFERROR(VLOOKUP(A1029, Notes!D:E, 2, FALSE), "-")</f>
        <v>-</v>
      </c>
    </row>
    <row r="1030" spans="1:11" ht="12" customHeight="1" x14ac:dyDescent="0.2">
      <c r="A1030" s="43" t="s">
        <v>824</v>
      </c>
      <c r="B1030" s="43" t="s">
        <v>11579</v>
      </c>
      <c r="C1030" s="44">
        <v>40</v>
      </c>
      <c r="D1030" s="44"/>
      <c r="E1030" s="44"/>
      <c r="F1030" s="44"/>
      <c r="G1030" s="35"/>
      <c r="H1030" s="35"/>
      <c r="I1030" s="5">
        <f t="shared" si="16"/>
        <v>40</v>
      </c>
      <c r="J1030" s="1" t="str">
        <f>VLOOKUP(A1030,RECON!C:D,2,FALSE)</f>
        <v>Gomes</v>
      </c>
      <c r="K1030" s="1" t="str">
        <f>IFERROR(VLOOKUP(A1030, Notes!D:E, 2, FALSE), "-")</f>
        <v>-</v>
      </c>
    </row>
    <row r="1031" spans="1:11" ht="12" customHeight="1" x14ac:dyDescent="0.2">
      <c r="A1031" s="43" t="s">
        <v>908</v>
      </c>
      <c r="B1031" s="43" t="s">
        <v>11580</v>
      </c>
      <c r="C1031" s="44">
        <v>35</v>
      </c>
      <c r="D1031" s="44"/>
      <c r="E1031" s="44"/>
      <c r="F1031" s="44"/>
      <c r="G1031" s="35"/>
      <c r="H1031" s="35"/>
      <c r="I1031" s="5">
        <f t="shared" ref="I1031:I1037" si="17">SUM(C1031:H1031)</f>
        <v>35</v>
      </c>
      <c r="J1031" s="1" t="str">
        <f>VLOOKUP(A1031,RECON!C:D,2,FALSE)</f>
        <v>Rajendran</v>
      </c>
      <c r="K1031" s="1" t="str">
        <f>IFERROR(VLOOKUP(A1031, Notes!D:E, 2, FALSE), "-")</f>
        <v>-</v>
      </c>
    </row>
    <row r="1032" spans="1:11" ht="12" customHeight="1" x14ac:dyDescent="0.25">
      <c r="A1032" s="43" t="s">
        <v>809</v>
      </c>
      <c r="B1032" s="43" t="s">
        <v>11581</v>
      </c>
      <c r="C1032" s="44">
        <v>45</v>
      </c>
      <c r="D1032" s="44"/>
      <c r="E1032"/>
      <c r="F1032" s="44"/>
      <c r="G1032" s="35"/>
      <c r="H1032" s="35"/>
      <c r="I1032" s="5">
        <f t="shared" si="17"/>
        <v>45</v>
      </c>
      <c r="J1032" s="1" t="str">
        <f>VLOOKUP(A1032,RECON!C:D,2,FALSE)</f>
        <v>Mishra</v>
      </c>
      <c r="K1032" s="1" t="str">
        <f>IFERROR(VLOOKUP(A1032, Notes!D:E, 2, FALSE), "-")</f>
        <v>-</v>
      </c>
    </row>
    <row r="1033" spans="1:11" ht="12" customHeight="1" x14ac:dyDescent="0.2">
      <c r="A1033" s="43" t="s">
        <v>847</v>
      </c>
      <c r="B1033" s="43" t="s">
        <v>11582</v>
      </c>
      <c r="C1033" s="44">
        <v>45</v>
      </c>
      <c r="D1033" s="44"/>
      <c r="E1033" s="44"/>
      <c r="F1033" s="44"/>
      <c r="G1033" s="35"/>
      <c r="H1033" s="35"/>
      <c r="I1033" s="5">
        <f t="shared" si="17"/>
        <v>45</v>
      </c>
      <c r="J1033" s="1" t="str">
        <f>VLOOKUP(A1033,RECON!C:D,2,FALSE)</f>
        <v>Ikeda</v>
      </c>
      <c r="K1033" s="1" t="str">
        <f>IFERROR(VLOOKUP(A1033, Notes!D:E, 2, FALSE), "-")</f>
        <v>-</v>
      </c>
    </row>
    <row r="1034" spans="1:11" ht="12" customHeight="1" x14ac:dyDescent="0.2">
      <c r="A1034" s="43" t="s">
        <v>845</v>
      </c>
      <c r="B1034" s="43" t="s">
        <v>12953</v>
      </c>
      <c r="C1034" s="44">
        <v>44</v>
      </c>
      <c r="D1034" s="44"/>
      <c r="E1034" s="44"/>
      <c r="F1034" s="44"/>
      <c r="G1034" s="35"/>
      <c r="H1034" s="35"/>
      <c r="I1034" s="5">
        <f t="shared" si="17"/>
        <v>44</v>
      </c>
      <c r="J1034" s="1" t="str">
        <f>VLOOKUP(A1034,RECON!C:D,2,FALSE)</f>
        <v>Basting</v>
      </c>
      <c r="K1034" s="1" t="str">
        <f>IFERROR(VLOOKUP(A1034, Notes!D:E, 2, FALSE), "-")</f>
        <v>-</v>
      </c>
    </row>
    <row r="1035" spans="1:11" ht="12" customHeight="1" x14ac:dyDescent="0.2">
      <c r="A1035" s="43" t="s">
        <v>810</v>
      </c>
      <c r="B1035" s="43" t="s">
        <v>11583</v>
      </c>
      <c r="C1035" s="44">
        <v>50</v>
      </c>
      <c r="D1035" s="44"/>
      <c r="E1035" s="44"/>
      <c r="F1035" s="44"/>
      <c r="G1035" s="35"/>
      <c r="H1035" s="35"/>
      <c r="I1035" s="5">
        <f t="shared" si="17"/>
        <v>50</v>
      </c>
      <c r="J1035" s="1" t="str">
        <f>VLOOKUP(A1035,RECON!C:D,2,FALSE)</f>
        <v>Verma</v>
      </c>
      <c r="K1035" s="1" t="str">
        <f>IFERROR(VLOOKUP(A1035, Notes!D:E, 2, FALSE), "-")</f>
        <v>-</v>
      </c>
    </row>
    <row r="1036" spans="1:11" ht="12" customHeight="1" x14ac:dyDescent="0.2">
      <c r="A1036" s="43" t="s">
        <v>826</v>
      </c>
      <c r="B1036" s="43" t="s">
        <v>11783</v>
      </c>
      <c r="C1036" s="44">
        <v>52</v>
      </c>
      <c r="D1036" s="44"/>
      <c r="E1036" s="44"/>
      <c r="F1036" s="44"/>
      <c r="G1036" s="35"/>
      <c r="H1036" s="35"/>
      <c r="I1036" s="5">
        <f t="shared" si="17"/>
        <v>52</v>
      </c>
      <c r="J1036" s="1" t="str">
        <f>VLOOKUP(A1036,RECON!C:D,2,FALSE)</f>
        <v>Mattos</v>
      </c>
      <c r="K1036" s="1" t="str">
        <f>IFERROR(VLOOKUP(A1036, Notes!D:E, 2, FALSE), "-")</f>
        <v>-</v>
      </c>
    </row>
    <row r="1037" spans="1:11" ht="12" customHeight="1" x14ac:dyDescent="0.2">
      <c r="A1037" s="43" t="s">
        <v>880</v>
      </c>
      <c r="B1037" s="43" t="s">
        <v>11584</v>
      </c>
      <c r="C1037" s="44">
        <v>48</v>
      </c>
      <c r="D1037" s="44"/>
      <c r="E1037" s="44"/>
      <c r="F1037" s="44"/>
      <c r="G1037" s="35"/>
      <c r="H1037" s="35"/>
      <c r="I1037" s="5">
        <f t="shared" si="17"/>
        <v>48</v>
      </c>
      <c r="J1037" s="1" t="str">
        <f>VLOOKUP(A1037,RECON!C:D,2,FALSE)</f>
        <v>Devaraj</v>
      </c>
      <c r="K1037" s="1" t="str">
        <f>IFERROR(VLOOKUP(A1037, Notes!D:E, 2, FALSE), "-")</f>
        <v>-</v>
      </c>
    </row>
    <row r="1038" spans="1:11" ht="12" customHeight="1" x14ac:dyDescent="0.2">
      <c r="A1038" s="43" t="s">
        <v>811</v>
      </c>
      <c r="B1038" s="43" t="s">
        <v>11585</v>
      </c>
      <c r="C1038" s="44">
        <v>63</v>
      </c>
      <c r="D1038" s="44"/>
      <c r="E1038" s="44"/>
      <c r="F1038" s="44"/>
      <c r="G1038" s="35"/>
      <c r="H1038" s="35"/>
      <c r="I1038" s="5">
        <f t="shared" ref="I1038:I1040" si="18">SUM(C1038:H1038)</f>
        <v>63</v>
      </c>
      <c r="J1038" s="1" t="str">
        <f>VLOOKUP(A1038,RECON!C:D,2,FALSE)</f>
        <v>Padmakumar</v>
      </c>
      <c r="K1038" s="1" t="str">
        <f>IFERROR(VLOOKUP(A1038, Notes!D:E, 2, FALSE), "-")</f>
        <v>-</v>
      </c>
    </row>
    <row r="1039" spans="1:11" ht="12" customHeight="1" x14ac:dyDescent="0.2">
      <c r="A1039" s="43" t="s">
        <v>1172</v>
      </c>
      <c r="B1039" s="43" t="s">
        <v>11586</v>
      </c>
      <c r="C1039" s="44">
        <v>48</v>
      </c>
      <c r="D1039" s="44"/>
      <c r="E1039" s="44"/>
      <c r="F1039" s="44"/>
      <c r="G1039" s="35"/>
      <c r="H1039" s="35"/>
      <c r="I1039" s="5">
        <f t="shared" si="18"/>
        <v>48</v>
      </c>
      <c r="J1039" s="1" t="str">
        <f>VLOOKUP(A1039,RECON!C:D,2,FALSE)</f>
        <v>Sayyed</v>
      </c>
      <c r="K1039" s="1" t="str">
        <f>IFERROR(VLOOKUP(A1039, Notes!D:E, 2, FALSE), "-")</f>
        <v>-</v>
      </c>
    </row>
    <row r="1040" spans="1:11" ht="12" customHeight="1" x14ac:dyDescent="0.2">
      <c r="A1040" s="43" t="s">
        <v>907</v>
      </c>
      <c r="B1040" s="43" t="s">
        <v>11587</v>
      </c>
      <c r="C1040" s="44">
        <v>45</v>
      </c>
      <c r="D1040" s="44"/>
      <c r="E1040" s="44"/>
      <c r="F1040" s="44"/>
      <c r="G1040" s="35"/>
      <c r="H1040" s="35"/>
      <c r="I1040" s="5">
        <f t="shared" si="18"/>
        <v>45</v>
      </c>
      <c r="J1040" s="1" t="str">
        <f>VLOOKUP(A1040,RECON!C:D,2,FALSE)</f>
        <v>Kandasamy</v>
      </c>
      <c r="K1040" s="1" t="str">
        <f>IFERROR(VLOOKUP(A1040, Notes!D:E, 2, FALSE), "-")</f>
        <v>-</v>
      </c>
    </row>
    <row r="1041" spans="1:11" ht="12" customHeight="1" x14ac:dyDescent="0.2">
      <c r="A1041" s="43" t="s">
        <v>805</v>
      </c>
      <c r="B1041" s="43" t="s">
        <v>11588</v>
      </c>
      <c r="C1041" s="44">
        <v>59</v>
      </c>
      <c r="D1041" s="44"/>
      <c r="E1041" s="44"/>
      <c r="F1041" s="44"/>
      <c r="G1041" s="35"/>
      <c r="H1041" s="35"/>
      <c r="I1041" s="5">
        <f t="shared" ref="I1041:I1078" si="19">SUM(C1041:H1041)</f>
        <v>59</v>
      </c>
      <c r="J1041" s="1" t="str">
        <f>VLOOKUP(A1041,RECON!C:D,2,FALSE)</f>
        <v>Wooten</v>
      </c>
      <c r="K1041" s="1" t="str">
        <f>IFERROR(VLOOKUP(A1041, Notes!D:E, 2, FALSE), "-")</f>
        <v>-</v>
      </c>
    </row>
    <row r="1042" spans="1:11" ht="12" customHeight="1" x14ac:dyDescent="0.2">
      <c r="A1042" s="43" t="s">
        <v>862</v>
      </c>
      <c r="B1042" s="43" t="s">
        <v>11589</v>
      </c>
      <c r="C1042" s="44">
        <v>40</v>
      </c>
      <c r="D1042" s="44"/>
      <c r="E1042" s="44"/>
      <c r="F1042" s="44"/>
      <c r="G1042" s="35"/>
      <c r="H1042" s="35"/>
      <c r="I1042" s="5">
        <f t="shared" si="19"/>
        <v>40</v>
      </c>
      <c r="J1042" s="1" t="str">
        <f>VLOOKUP(A1042,RECON!C:D,2,FALSE)</f>
        <v>Carvalho</v>
      </c>
      <c r="K1042" s="1" t="str">
        <f>IFERROR(VLOOKUP(A1042, Notes!D:E, 2, FALSE), "-")</f>
        <v>-</v>
      </c>
    </row>
    <row r="1043" spans="1:11" ht="12" customHeight="1" x14ac:dyDescent="0.2">
      <c r="A1043" s="43" t="s">
        <v>1113</v>
      </c>
      <c r="B1043" s="43" t="s">
        <v>11590</v>
      </c>
      <c r="C1043" s="44">
        <v>28</v>
      </c>
      <c r="D1043" s="44"/>
      <c r="E1043" s="44"/>
      <c r="F1043" s="44"/>
      <c r="G1043" s="35"/>
      <c r="H1043" s="35"/>
      <c r="I1043" s="5">
        <f t="shared" si="19"/>
        <v>28</v>
      </c>
      <c r="J1043" s="1" t="str">
        <f>VLOOKUP(A1043,RECON!C:D,2,FALSE)</f>
        <v>Eagle</v>
      </c>
      <c r="K1043" s="1" t="str">
        <f>IFERROR(VLOOKUP(A1043, Notes!D:E, 2, FALSE), "-")</f>
        <v>-</v>
      </c>
    </row>
    <row r="1044" spans="1:11" ht="12" customHeight="1" x14ac:dyDescent="0.2">
      <c r="A1044" s="43" t="s">
        <v>5119</v>
      </c>
      <c r="B1044" s="43" t="s">
        <v>8268</v>
      </c>
      <c r="C1044" s="44">
        <v>40</v>
      </c>
      <c r="D1044" s="44"/>
      <c r="E1044" s="44"/>
      <c r="F1044" s="44"/>
      <c r="G1044" s="35"/>
      <c r="H1044" s="35"/>
      <c r="I1044" s="5">
        <f t="shared" si="19"/>
        <v>40</v>
      </c>
      <c r="J1044" s="1" t="str">
        <f>VLOOKUP(A1044,RECON!C:D,2,FALSE)</f>
        <v>Mccann</v>
      </c>
      <c r="K1044" s="1" t="str">
        <f>IFERROR(VLOOKUP(A1044, Notes!D:E, 2, FALSE), "-")</f>
        <v>-</v>
      </c>
    </row>
    <row r="1045" spans="1:11" ht="12" customHeight="1" x14ac:dyDescent="0.2">
      <c r="A1045" s="43" t="s">
        <v>803</v>
      </c>
      <c r="B1045" s="43" t="s">
        <v>11591</v>
      </c>
      <c r="C1045" s="44">
        <v>45</v>
      </c>
      <c r="D1045" s="44"/>
      <c r="E1045" s="44"/>
      <c r="F1045" s="44"/>
      <c r="G1045" s="35"/>
      <c r="H1045" s="35"/>
      <c r="I1045" s="5">
        <f t="shared" si="19"/>
        <v>45</v>
      </c>
      <c r="J1045" s="1" t="str">
        <f>VLOOKUP(A1045,RECON!C:D,2,FALSE)</f>
        <v>Leach</v>
      </c>
      <c r="K1045" s="1" t="str">
        <f>IFERROR(VLOOKUP(A1045, Notes!D:E, 2, FALSE), "-")</f>
        <v>-</v>
      </c>
    </row>
    <row r="1046" spans="1:11" ht="12" customHeight="1" x14ac:dyDescent="0.2">
      <c r="A1046" s="43" t="s">
        <v>5231</v>
      </c>
      <c r="B1046" s="43" t="s">
        <v>11784</v>
      </c>
      <c r="C1046" s="44">
        <v>35</v>
      </c>
      <c r="D1046" s="44"/>
      <c r="E1046" s="44"/>
      <c r="F1046" s="44"/>
      <c r="G1046" s="35"/>
      <c r="H1046" s="35"/>
      <c r="I1046" s="5">
        <f t="shared" si="19"/>
        <v>35</v>
      </c>
      <c r="J1046" s="1" t="str">
        <f>VLOOKUP(A1046,RECON!C:D,2,FALSE)</f>
        <v>Toon</v>
      </c>
      <c r="K1046" s="1" t="str">
        <f>IFERROR(VLOOKUP(A1046, Notes!D:E, 2, FALSE), "-")</f>
        <v>-</v>
      </c>
    </row>
    <row r="1047" spans="1:11" ht="12" customHeight="1" x14ac:dyDescent="0.25">
      <c r="A1047" s="43" t="s">
        <v>861</v>
      </c>
      <c r="B1047" s="43" t="s">
        <v>11592</v>
      </c>
      <c r="C1047" s="44">
        <v>49</v>
      </c>
      <c r="D1047" s="44"/>
      <c r="E1047"/>
      <c r="F1047" s="44"/>
      <c r="G1047" s="35"/>
      <c r="H1047" s="35"/>
      <c r="I1047" s="5">
        <f t="shared" si="19"/>
        <v>49</v>
      </c>
      <c r="J1047" s="1" t="str">
        <f>VLOOKUP(A1047,RECON!C:D,2,FALSE)</f>
        <v>Monteiro</v>
      </c>
      <c r="K1047" s="1" t="str">
        <f>IFERROR(VLOOKUP(A1047, Notes!D:E, 2, FALSE), "-")</f>
        <v>-</v>
      </c>
    </row>
    <row r="1048" spans="1:11" ht="12" customHeight="1" x14ac:dyDescent="0.2">
      <c r="A1048" s="43" t="s">
        <v>5126</v>
      </c>
      <c r="B1048" s="43" t="s">
        <v>12882</v>
      </c>
      <c r="C1048" s="44">
        <v>40</v>
      </c>
      <c r="D1048" s="44"/>
      <c r="E1048" s="44"/>
      <c r="F1048" s="44"/>
      <c r="G1048" s="35"/>
      <c r="H1048" s="35"/>
      <c r="I1048" s="5">
        <f t="shared" si="19"/>
        <v>40</v>
      </c>
      <c r="J1048" s="1" t="str">
        <f>VLOOKUP(A1048,RECON!C:D,2,FALSE)</f>
        <v>Mcniff</v>
      </c>
      <c r="K1048" s="1" t="str">
        <f>IFERROR(VLOOKUP(A1048, Notes!D:E, 2, FALSE), "-")</f>
        <v>-</v>
      </c>
    </row>
    <row r="1049" spans="1:11" ht="12" customHeight="1" x14ac:dyDescent="0.2">
      <c r="A1049" s="43" t="s">
        <v>844</v>
      </c>
      <c r="B1049" s="43" t="s">
        <v>11593</v>
      </c>
      <c r="C1049" s="44">
        <v>40</v>
      </c>
      <c r="D1049" s="44"/>
      <c r="E1049" s="44"/>
      <c r="F1049" s="44"/>
      <c r="G1049" s="35"/>
      <c r="H1049" s="35"/>
      <c r="I1049" s="5">
        <f t="shared" si="19"/>
        <v>40</v>
      </c>
      <c r="J1049" s="1" t="str">
        <f>VLOOKUP(A1049,RECON!C:D,2,FALSE)</f>
        <v>Gabriotti</v>
      </c>
      <c r="K1049" s="1" t="str">
        <f>IFERROR(VLOOKUP(A1049, Notes!D:E, 2, FALSE), "-")</f>
        <v>-</v>
      </c>
    </row>
    <row r="1050" spans="1:11" ht="12" customHeight="1" x14ac:dyDescent="0.2">
      <c r="A1050" s="43" t="s">
        <v>1128</v>
      </c>
      <c r="B1050" s="43" t="s">
        <v>11594</v>
      </c>
      <c r="C1050" s="44">
        <v>50</v>
      </c>
      <c r="D1050" s="44"/>
      <c r="E1050" s="44"/>
      <c r="F1050" s="44"/>
      <c r="G1050" s="35"/>
      <c r="H1050" s="35"/>
      <c r="I1050" s="5">
        <f t="shared" si="19"/>
        <v>50</v>
      </c>
      <c r="J1050" s="1" t="str">
        <f>VLOOKUP(A1050,RECON!C:D,2,FALSE)</f>
        <v>Kommajosula</v>
      </c>
      <c r="K1050" s="1" t="str">
        <f>IFERROR(VLOOKUP(A1050, Notes!D:E, 2, FALSE), "-")</f>
        <v>-</v>
      </c>
    </row>
    <row r="1051" spans="1:11" ht="12" customHeight="1" x14ac:dyDescent="0.2">
      <c r="A1051" s="43" t="s">
        <v>825</v>
      </c>
      <c r="B1051" s="43" t="s">
        <v>11595</v>
      </c>
      <c r="C1051" s="44">
        <v>40</v>
      </c>
      <c r="D1051" s="44"/>
      <c r="E1051" s="44"/>
      <c r="F1051" s="44"/>
      <c r="G1051" s="35"/>
      <c r="H1051" s="35"/>
      <c r="I1051" s="5">
        <f t="shared" si="19"/>
        <v>40</v>
      </c>
      <c r="J1051" s="1" t="str">
        <f>VLOOKUP(A1051,RECON!C:D,2,FALSE)</f>
        <v>Scarazzatti</v>
      </c>
      <c r="K1051" s="1" t="str">
        <f>IFERROR(VLOOKUP(A1051, Notes!D:E, 2, FALSE), "-")</f>
        <v>-</v>
      </c>
    </row>
    <row r="1052" spans="1:11" ht="12" customHeight="1" x14ac:dyDescent="0.2">
      <c r="A1052" s="43" t="s">
        <v>859</v>
      </c>
      <c r="B1052" s="43" t="s">
        <v>11596</v>
      </c>
      <c r="C1052" s="44">
        <v>41</v>
      </c>
      <c r="D1052" s="44"/>
      <c r="E1052" s="44"/>
      <c r="F1052" s="44"/>
      <c r="G1052" s="35"/>
      <c r="H1052" s="35"/>
      <c r="I1052" s="5">
        <f t="shared" si="19"/>
        <v>41</v>
      </c>
      <c r="J1052" s="1" t="str">
        <f>VLOOKUP(A1052,RECON!C:D,2,FALSE)</f>
        <v>Schivel</v>
      </c>
      <c r="K1052" s="1" t="str">
        <f>IFERROR(VLOOKUP(A1052, Notes!D:E, 2, FALSE), "-")</f>
        <v>-</v>
      </c>
    </row>
    <row r="1053" spans="1:11" ht="12" customHeight="1" x14ac:dyDescent="0.2">
      <c r="A1053" s="43" t="s">
        <v>801</v>
      </c>
      <c r="B1053" s="43" t="s">
        <v>11597</v>
      </c>
      <c r="C1053" s="44">
        <v>45</v>
      </c>
      <c r="D1053" s="44"/>
      <c r="E1053" s="44"/>
      <c r="F1053" s="44"/>
      <c r="G1053" s="35"/>
      <c r="H1053" s="35"/>
      <c r="I1053" s="5">
        <f t="shared" si="19"/>
        <v>45</v>
      </c>
      <c r="J1053" s="1" t="str">
        <f>VLOOKUP(A1053,RECON!C:D,2,FALSE)</f>
        <v>Islam</v>
      </c>
      <c r="K1053" s="1" t="str">
        <f>IFERROR(VLOOKUP(A1053, Notes!D:E, 2, FALSE), "-")</f>
        <v>-</v>
      </c>
    </row>
    <row r="1054" spans="1:11" ht="12" customHeight="1" x14ac:dyDescent="0.2">
      <c r="A1054" s="43" t="s">
        <v>3881</v>
      </c>
      <c r="B1054" s="43" t="s">
        <v>11598</v>
      </c>
      <c r="C1054" s="44">
        <v>40</v>
      </c>
      <c r="D1054" s="44"/>
      <c r="E1054" s="44"/>
      <c r="F1054" s="44"/>
      <c r="G1054" s="35"/>
      <c r="H1054" s="35"/>
      <c r="I1054" s="5">
        <f t="shared" si="19"/>
        <v>40</v>
      </c>
      <c r="J1054" s="1" t="str">
        <f>VLOOKUP(A1054,RECON!C:D,2,FALSE)</f>
        <v>Tramontina</v>
      </c>
      <c r="K1054" s="1" t="str">
        <f>IFERROR(VLOOKUP(A1054, Notes!D:E, 2, FALSE), "-")</f>
        <v>-</v>
      </c>
    </row>
    <row r="1055" spans="1:11" ht="12" customHeight="1" x14ac:dyDescent="0.2">
      <c r="A1055" s="43" t="s">
        <v>802</v>
      </c>
      <c r="B1055" s="43" t="s">
        <v>11599</v>
      </c>
      <c r="C1055" s="44">
        <v>45</v>
      </c>
      <c r="D1055" s="44"/>
      <c r="E1055" s="44"/>
      <c r="F1055" s="44"/>
      <c r="G1055" s="35"/>
      <c r="H1055" s="35"/>
      <c r="I1055" s="5">
        <f t="shared" si="19"/>
        <v>45</v>
      </c>
      <c r="J1055" s="1" t="str">
        <f>VLOOKUP(A1055,RECON!C:D,2,FALSE)</f>
        <v>Wulfert</v>
      </c>
      <c r="K1055" s="1" t="str">
        <f>IFERROR(VLOOKUP(A1055, Notes!D:E, 2, FALSE), "-")</f>
        <v>-</v>
      </c>
    </row>
    <row r="1056" spans="1:11" ht="12" customHeight="1" x14ac:dyDescent="0.2">
      <c r="A1056" s="43" t="s">
        <v>906</v>
      </c>
      <c r="B1056" s="43" t="s">
        <v>11600</v>
      </c>
      <c r="C1056" s="44">
        <v>40</v>
      </c>
      <c r="D1056" s="44"/>
      <c r="E1056" s="44"/>
      <c r="F1056" s="44"/>
      <c r="G1056" s="35"/>
      <c r="H1056" s="35"/>
      <c r="I1056" s="5">
        <f t="shared" si="19"/>
        <v>40</v>
      </c>
      <c r="J1056" s="1" t="str">
        <f>VLOOKUP(A1056,RECON!C:D,2,FALSE)</f>
        <v>Paramasivam</v>
      </c>
      <c r="K1056" s="1" t="str">
        <f>IFERROR(VLOOKUP(A1056, Notes!D:E, 2, FALSE), "-")</f>
        <v>-</v>
      </c>
    </row>
    <row r="1057" spans="1:11" ht="12" customHeight="1" x14ac:dyDescent="0.2">
      <c r="A1057" s="43" t="s">
        <v>827</v>
      </c>
      <c r="B1057" s="43" t="s">
        <v>11601</v>
      </c>
      <c r="C1057" s="44">
        <v>40</v>
      </c>
      <c r="D1057" s="44"/>
      <c r="E1057" s="44"/>
      <c r="F1057" s="44"/>
      <c r="G1057" s="35"/>
      <c r="H1057" s="35"/>
      <c r="I1057" s="5">
        <f t="shared" si="19"/>
        <v>40</v>
      </c>
      <c r="J1057" s="1" t="str">
        <f>VLOOKUP(A1057,RECON!C:D,2,FALSE)</f>
        <v>Almeida</v>
      </c>
      <c r="K1057" s="1" t="str">
        <f>IFERROR(VLOOKUP(A1057, Notes!D:E, 2, FALSE), "-")</f>
        <v>-</v>
      </c>
    </row>
    <row r="1058" spans="1:11" ht="12" customHeight="1" x14ac:dyDescent="0.2">
      <c r="A1058" s="43" t="s">
        <v>843</v>
      </c>
      <c r="B1058" s="43" t="s">
        <v>11785</v>
      </c>
      <c r="C1058" s="44">
        <v>45</v>
      </c>
      <c r="D1058" s="44"/>
      <c r="E1058" s="44"/>
      <c r="F1058" s="44"/>
      <c r="G1058" s="35"/>
      <c r="H1058" s="35"/>
      <c r="I1058" s="5">
        <f t="shared" si="19"/>
        <v>45</v>
      </c>
      <c r="J1058" s="1" t="str">
        <f>VLOOKUP(A1058,RECON!C:D,2,FALSE)</f>
        <v>Bismara</v>
      </c>
      <c r="K1058" s="1" t="str">
        <f>IFERROR(VLOOKUP(A1058, Notes!D:E, 2, FALSE), "-")</f>
        <v>-</v>
      </c>
    </row>
    <row r="1059" spans="1:11" ht="12" customHeight="1" x14ac:dyDescent="0.25">
      <c r="A1059" s="43" t="s">
        <v>863</v>
      </c>
      <c r="B1059" s="43" t="s">
        <v>11602</v>
      </c>
      <c r="C1059" s="44">
        <v>50</v>
      </c>
      <c r="D1059"/>
      <c r="E1059" s="44"/>
      <c r="F1059" s="44"/>
      <c r="G1059" s="35"/>
      <c r="H1059" s="35"/>
      <c r="I1059" s="5">
        <f t="shared" si="19"/>
        <v>50</v>
      </c>
      <c r="J1059" s="1" t="str">
        <f>VLOOKUP(A1059,RECON!C:D,2,FALSE)</f>
        <v>Vicentinin</v>
      </c>
      <c r="K1059" s="1" t="str">
        <f>IFERROR(VLOOKUP(A1059, Notes!D:E, 2, FALSE), "-")</f>
        <v>-</v>
      </c>
    </row>
    <row r="1060" spans="1:11" ht="12" customHeight="1" x14ac:dyDescent="0.2">
      <c r="A1060" s="43" t="s">
        <v>879</v>
      </c>
      <c r="B1060" s="43" t="s">
        <v>11603</v>
      </c>
      <c r="C1060" s="44">
        <v>45</v>
      </c>
      <c r="D1060" s="44"/>
      <c r="E1060" s="44"/>
      <c r="F1060" s="44"/>
      <c r="G1060" s="35"/>
      <c r="H1060" s="35"/>
      <c r="I1060" s="5">
        <f t="shared" si="19"/>
        <v>45</v>
      </c>
      <c r="J1060" s="1" t="str">
        <f>VLOOKUP(A1060,RECON!C:D,2,FALSE)</f>
        <v>Rao</v>
      </c>
      <c r="K1060" s="1" t="str">
        <f>IFERROR(VLOOKUP(A1060, Notes!D:E, 2, FALSE), "-")</f>
        <v>-</v>
      </c>
    </row>
    <row r="1061" spans="1:11" ht="12" customHeight="1" x14ac:dyDescent="0.2">
      <c r="A1061" s="43" t="s">
        <v>896</v>
      </c>
      <c r="B1061" s="43" t="s">
        <v>11604</v>
      </c>
      <c r="C1061" s="44">
        <v>57</v>
      </c>
      <c r="D1061" s="44"/>
      <c r="E1061" s="44"/>
      <c r="F1061" s="44"/>
      <c r="G1061" s="35"/>
      <c r="H1061" s="35"/>
      <c r="I1061" s="5">
        <f t="shared" si="19"/>
        <v>57</v>
      </c>
      <c r="J1061" s="1" t="str">
        <f>VLOOKUP(A1061,RECON!C:D,2,FALSE)</f>
        <v>Trambadia</v>
      </c>
      <c r="K1061" s="1" t="str">
        <f>IFERROR(VLOOKUP(A1061, Notes!D:E, 2, FALSE), "-")</f>
        <v>-</v>
      </c>
    </row>
    <row r="1062" spans="1:11" ht="12" customHeight="1" x14ac:dyDescent="0.2">
      <c r="A1062" s="43" t="s">
        <v>1162</v>
      </c>
      <c r="B1062" s="43" t="s">
        <v>11605</v>
      </c>
      <c r="C1062" s="44">
        <v>45</v>
      </c>
      <c r="D1062" s="44"/>
      <c r="E1062" s="44"/>
      <c r="F1062" s="44"/>
      <c r="G1062" s="35"/>
      <c r="H1062" s="35"/>
      <c r="I1062" s="5">
        <f t="shared" si="19"/>
        <v>45</v>
      </c>
      <c r="J1062" s="1" t="str">
        <f>VLOOKUP(A1062,RECON!C:D,2,FALSE)</f>
        <v>Rengarajan</v>
      </c>
      <c r="K1062" s="1" t="str">
        <f>IFERROR(VLOOKUP(A1062, Notes!D:E, 2, FALSE), "-")</f>
        <v>-</v>
      </c>
    </row>
    <row r="1063" spans="1:11" ht="12" customHeight="1" x14ac:dyDescent="0.2">
      <c r="A1063" s="43" t="s">
        <v>5342</v>
      </c>
      <c r="B1063" s="43" t="s">
        <v>6420</v>
      </c>
      <c r="C1063" s="44">
        <v>40</v>
      </c>
      <c r="D1063" s="44"/>
      <c r="E1063" s="44"/>
      <c r="F1063" s="44"/>
      <c r="G1063" s="35"/>
      <c r="H1063" s="35"/>
      <c r="I1063" s="5">
        <f t="shared" si="19"/>
        <v>40</v>
      </c>
      <c r="J1063" s="1" t="str">
        <f>VLOOKUP(A1063,RECON!C:D,2,FALSE)</f>
        <v>Esteban</v>
      </c>
      <c r="K1063" s="1" t="str">
        <f>IFERROR(VLOOKUP(A1063, Notes!D:E, 2, FALSE), "-")</f>
        <v>-</v>
      </c>
    </row>
    <row r="1064" spans="1:11" ht="12" customHeight="1" x14ac:dyDescent="0.2">
      <c r="A1064" s="43" t="s">
        <v>878</v>
      </c>
      <c r="B1064" s="43" t="s">
        <v>11606</v>
      </c>
      <c r="C1064" s="44">
        <v>47</v>
      </c>
      <c r="D1064" s="44"/>
      <c r="E1064" s="44"/>
      <c r="F1064" s="44"/>
      <c r="G1064" s="35"/>
      <c r="H1064" s="35"/>
      <c r="I1064" s="5">
        <f t="shared" si="19"/>
        <v>47</v>
      </c>
      <c r="J1064" s="1" t="str">
        <f>VLOOKUP(A1064,RECON!C:D,2,FALSE)</f>
        <v>Kyathsandra</v>
      </c>
      <c r="K1064" s="1" t="str">
        <f>IFERROR(VLOOKUP(A1064, Notes!D:E, 2, FALSE), "-")</f>
        <v>-</v>
      </c>
    </row>
    <row r="1065" spans="1:11" ht="12" customHeight="1" x14ac:dyDescent="0.2">
      <c r="A1065" s="43" t="s">
        <v>925</v>
      </c>
      <c r="B1065" s="43" t="s">
        <v>11607</v>
      </c>
      <c r="C1065" s="44">
        <v>63</v>
      </c>
      <c r="D1065" s="44"/>
      <c r="E1065" s="44"/>
      <c r="F1065" s="44"/>
      <c r="G1065" s="35"/>
      <c r="H1065" s="35"/>
      <c r="I1065" s="5">
        <f t="shared" si="19"/>
        <v>63</v>
      </c>
      <c r="J1065" s="1" t="str">
        <f>VLOOKUP(A1065,RECON!C:D,2,FALSE)</f>
        <v>Chandramouleeswaran</v>
      </c>
      <c r="K1065" s="1" t="str">
        <f>IFERROR(VLOOKUP(A1065, Notes!D:E, 2, FALSE), "-")</f>
        <v>-</v>
      </c>
    </row>
    <row r="1066" spans="1:11" ht="12" customHeight="1" x14ac:dyDescent="0.2">
      <c r="A1066" s="43" t="s">
        <v>1123</v>
      </c>
      <c r="B1066" s="43" t="s">
        <v>11608</v>
      </c>
      <c r="C1066" s="44">
        <v>52</v>
      </c>
      <c r="D1066" s="44"/>
      <c r="E1066" s="44"/>
      <c r="F1066" s="44"/>
      <c r="G1066" s="35"/>
      <c r="H1066" s="35"/>
      <c r="I1066" s="5">
        <f t="shared" si="19"/>
        <v>52</v>
      </c>
      <c r="J1066" s="1" t="str">
        <f>VLOOKUP(A1066,RECON!C:D,2,FALSE)</f>
        <v>Inderchand</v>
      </c>
      <c r="K1066" s="1" t="str">
        <f>IFERROR(VLOOKUP(A1066, Notes!D:E, 2, FALSE), "-")</f>
        <v>-</v>
      </c>
    </row>
    <row r="1067" spans="1:11" ht="12" customHeight="1" x14ac:dyDescent="0.25">
      <c r="A1067" s="43" t="s">
        <v>1144</v>
      </c>
      <c r="B1067" s="43" t="s">
        <v>11609</v>
      </c>
      <c r="C1067" s="44">
        <v>50</v>
      </c>
      <c r="D1067"/>
      <c r="E1067" s="44"/>
      <c r="F1067" s="44"/>
      <c r="G1067" s="35"/>
      <c r="H1067" s="35"/>
      <c r="I1067" s="5">
        <f t="shared" si="19"/>
        <v>50</v>
      </c>
      <c r="J1067" s="1" t="str">
        <f>VLOOKUP(A1067,RECON!C:D,2,FALSE)</f>
        <v>Mukhopadhyay</v>
      </c>
      <c r="K1067" s="1" t="str">
        <f>IFERROR(VLOOKUP(A1067, Notes!D:E, 2, FALSE), "-")</f>
        <v>-</v>
      </c>
    </row>
    <row r="1068" spans="1:11" ht="12" customHeight="1" x14ac:dyDescent="0.2">
      <c r="A1068" s="43" t="s">
        <v>4991</v>
      </c>
      <c r="B1068" s="43" t="s">
        <v>12017</v>
      </c>
      <c r="C1068" s="44">
        <v>45</v>
      </c>
      <c r="D1068" s="44"/>
      <c r="E1068" s="44"/>
      <c r="F1068" s="44"/>
      <c r="G1068" s="35"/>
      <c r="H1068" s="35"/>
      <c r="I1068" s="5">
        <f t="shared" si="19"/>
        <v>45</v>
      </c>
      <c r="J1068" s="1" t="str">
        <f>VLOOKUP(A1068,RECON!C:D,2,FALSE)</f>
        <v>Brandon</v>
      </c>
      <c r="K1068" s="1" t="str">
        <f>IFERROR(VLOOKUP(A1068, Notes!D:E, 2, FALSE), "-")</f>
        <v>-</v>
      </c>
    </row>
    <row r="1069" spans="1:11" ht="12" customHeight="1" x14ac:dyDescent="0.2">
      <c r="A1069" s="43" t="s">
        <v>11302</v>
      </c>
      <c r="B1069" s="43" t="s">
        <v>11610</v>
      </c>
      <c r="C1069" s="44">
        <v>34</v>
      </c>
      <c r="D1069" s="44"/>
      <c r="E1069" s="44"/>
      <c r="F1069" s="44"/>
      <c r="G1069" s="35"/>
      <c r="H1069" s="35"/>
      <c r="I1069" s="5">
        <f t="shared" si="19"/>
        <v>34</v>
      </c>
      <c r="J1069" s="1" t="str">
        <f>VLOOKUP(A1069,RECON!C:D,2,FALSE)</f>
        <v>Vauk</v>
      </c>
      <c r="K1069" s="1" t="str">
        <f>IFERROR(VLOOKUP(A1069, Notes!D:E, 2, FALSE), "-")</f>
        <v>-</v>
      </c>
    </row>
    <row r="1070" spans="1:11" ht="12" customHeight="1" x14ac:dyDescent="0.2">
      <c r="A1070" s="43" t="s">
        <v>5113</v>
      </c>
      <c r="B1070" s="43" t="s">
        <v>5443</v>
      </c>
      <c r="C1070" s="44">
        <v>43</v>
      </c>
      <c r="D1070" s="44"/>
      <c r="E1070" s="44"/>
      <c r="F1070" s="44"/>
      <c r="G1070" s="35"/>
      <c r="H1070" s="35"/>
      <c r="I1070" s="5">
        <f t="shared" si="19"/>
        <v>43</v>
      </c>
      <c r="J1070" s="1" t="str">
        <f>VLOOKUP(A1070,RECON!C:D,2,FALSE)</f>
        <v>Marye</v>
      </c>
      <c r="K1070" s="1" t="str">
        <f>IFERROR(VLOOKUP(A1070, Notes!D:E, 2, FALSE), "-")</f>
        <v>-</v>
      </c>
    </row>
    <row r="1071" spans="1:11" ht="12" customHeight="1" x14ac:dyDescent="0.2">
      <c r="A1071" s="43" t="s">
        <v>841</v>
      </c>
      <c r="B1071" s="43" t="s">
        <v>11611</v>
      </c>
      <c r="C1071" s="44">
        <v>47.5</v>
      </c>
      <c r="D1071" s="44"/>
      <c r="E1071" s="44"/>
      <c r="F1071" s="44"/>
      <c r="G1071" s="35"/>
      <c r="H1071" s="35"/>
      <c r="I1071" s="5">
        <f t="shared" si="19"/>
        <v>47.5</v>
      </c>
      <c r="J1071" s="1" t="str">
        <f>VLOOKUP(A1071,RECON!C:D,2,FALSE)</f>
        <v>Lucas</v>
      </c>
      <c r="K1071" s="1" t="str">
        <f>IFERROR(VLOOKUP(A1071, Notes!D:E, 2, FALSE), "-")</f>
        <v>-</v>
      </c>
    </row>
    <row r="1072" spans="1:11" ht="12" customHeight="1" x14ac:dyDescent="0.2">
      <c r="A1072" s="43" t="s">
        <v>804</v>
      </c>
      <c r="B1072" s="43" t="s">
        <v>11786</v>
      </c>
      <c r="C1072" s="44">
        <v>45</v>
      </c>
      <c r="D1072" s="44"/>
      <c r="E1072" s="44"/>
      <c r="F1072" s="44"/>
      <c r="G1072" s="35"/>
      <c r="H1072" s="35"/>
      <c r="I1072" s="5">
        <f t="shared" si="19"/>
        <v>45</v>
      </c>
      <c r="J1072" s="1" t="str">
        <f>VLOOKUP(A1072,RECON!C:D,2,FALSE)</f>
        <v>Gentry</v>
      </c>
      <c r="K1072" s="1" t="str">
        <f>IFERROR(VLOOKUP(A1072, Notes!D:E, 2, FALSE), "-")</f>
        <v>-</v>
      </c>
    </row>
    <row r="1073" spans="1:11" ht="12" customHeight="1" x14ac:dyDescent="0.2">
      <c r="A1073" s="43" t="s">
        <v>860</v>
      </c>
      <c r="B1073" s="43" t="s">
        <v>13123</v>
      </c>
      <c r="C1073" s="44">
        <v>40</v>
      </c>
      <c r="D1073" s="44"/>
      <c r="E1073" s="44"/>
      <c r="F1073" s="44"/>
      <c r="G1073" s="35"/>
      <c r="H1073" s="35"/>
      <c r="I1073" s="5">
        <f t="shared" si="19"/>
        <v>40</v>
      </c>
      <c r="J1073" s="1" t="str">
        <f>VLOOKUP(A1073,RECON!C:D,2,FALSE)</f>
        <v>Ramos</v>
      </c>
      <c r="K1073" s="1" t="str">
        <f>IFERROR(VLOOKUP(A1073, Notes!D:E, 2, FALSE), "-")</f>
        <v>-</v>
      </c>
    </row>
    <row r="1074" spans="1:11" ht="12" customHeight="1" x14ac:dyDescent="0.2">
      <c r="A1074" s="43" t="s">
        <v>822</v>
      </c>
      <c r="B1074" s="43" t="s">
        <v>11612</v>
      </c>
      <c r="C1074" s="44">
        <v>40</v>
      </c>
      <c r="D1074" s="44"/>
      <c r="E1074" s="44"/>
      <c r="F1074" s="44"/>
      <c r="G1074" s="35"/>
      <c r="H1074" s="35"/>
      <c r="I1074" s="5">
        <f t="shared" si="19"/>
        <v>40</v>
      </c>
      <c r="J1074" s="1" t="str">
        <f>VLOOKUP(A1074,RECON!C:D,2,FALSE)</f>
        <v>Almeida</v>
      </c>
      <c r="K1074" s="1" t="str">
        <f>IFERROR(VLOOKUP(A1074, Notes!D:E, 2, FALSE), "-")</f>
        <v>-</v>
      </c>
    </row>
    <row r="1075" spans="1:11" ht="12" customHeight="1" x14ac:dyDescent="0.2">
      <c r="A1075" s="43" t="s">
        <v>5133</v>
      </c>
      <c r="B1075" s="43" t="s">
        <v>11068</v>
      </c>
      <c r="C1075" s="44">
        <v>40</v>
      </c>
      <c r="D1075" s="44"/>
      <c r="E1075" s="44"/>
      <c r="F1075" s="44"/>
      <c r="G1075" s="35"/>
      <c r="H1075" s="35"/>
      <c r="I1075" s="5">
        <f t="shared" si="19"/>
        <v>40</v>
      </c>
      <c r="J1075" s="1" t="str">
        <f>VLOOKUP(A1075,RECON!C:D,2,FALSE)</f>
        <v>Milliken</v>
      </c>
      <c r="K1075" s="1" t="str">
        <f>IFERROR(VLOOKUP(A1075, Notes!D:E, 2, FALSE), "-")</f>
        <v>-</v>
      </c>
    </row>
    <row r="1076" spans="1:11" ht="12" customHeight="1" x14ac:dyDescent="0.2">
      <c r="A1076" s="43" t="s">
        <v>821</v>
      </c>
      <c r="B1076" s="43" t="s">
        <v>12757</v>
      </c>
      <c r="C1076" s="44">
        <v>40</v>
      </c>
      <c r="D1076" s="44"/>
      <c r="E1076" s="44"/>
      <c r="F1076" s="44"/>
      <c r="G1076" s="35"/>
      <c r="H1076" s="35"/>
      <c r="I1076" s="5">
        <f t="shared" si="19"/>
        <v>40</v>
      </c>
      <c r="J1076" s="1" t="str">
        <f>VLOOKUP(A1076,RECON!C:D,2,FALSE)</f>
        <v>Silva</v>
      </c>
      <c r="K1076" s="1" t="str">
        <f>IFERROR(VLOOKUP(A1076, Notes!D:E, 2, FALSE), "-")</f>
        <v>-</v>
      </c>
    </row>
    <row r="1077" spans="1:11" ht="12" customHeight="1" x14ac:dyDescent="0.2">
      <c r="A1077" s="43" t="s">
        <v>5225</v>
      </c>
      <c r="B1077" s="43" t="s">
        <v>5444</v>
      </c>
      <c r="C1077" s="44">
        <v>41</v>
      </c>
      <c r="D1077" s="44"/>
      <c r="E1077" s="44"/>
      <c r="F1077" s="44"/>
      <c r="G1077" s="35"/>
      <c r="H1077" s="35"/>
      <c r="I1077" s="5">
        <f t="shared" si="19"/>
        <v>41</v>
      </c>
      <c r="J1077" s="1" t="str">
        <f>VLOOKUP(A1077,RECON!C:D,2,FALSE)</f>
        <v>Thota</v>
      </c>
      <c r="K1077" s="1" t="str">
        <f>IFERROR(VLOOKUP(A1077, Notes!D:E, 2, FALSE), "-")</f>
        <v>-</v>
      </c>
    </row>
    <row r="1078" spans="1:11" ht="12" customHeight="1" x14ac:dyDescent="0.2">
      <c r="A1078" s="43" t="s">
        <v>2118</v>
      </c>
      <c r="B1078" s="43" t="s">
        <v>11613</v>
      </c>
      <c r="C1078" s="44">
        <v>50</v>
      </c>
      <c r="D1078" s="44"/>
      <c r="E1078" s="44"/>
      <c r="F1078" s="44"/>
      <c r="G1078" s="35"/>
      <c r="H1078" s="35"/>
      <c r="I1078" s="5">
        <f t="shared" si="19"/>
        <v>50</v>
      </c>
      <c r="J1078" s="1" t="str">
        <f>VLOOKUP(A1078,RECON!C:D,2,FALSE)</f>
        <v>Kulshekar</v>
      </c>
      <c r="K1078" s="1" t="str">
        <f>IFERROR(VLOOKUP(A1078, Notes!D:E, 2, FALSE), "-")</f>
        <v>-</v>
      </c>
    </row>
  </sheetData>
  <autoFilter ref="A1:K1078" xr:uid="{00000000-0009-0000-0000-000001000000}"/>
  <phoneticPr fontId="3" type="noConversion"/>
  <conditionalFormatting sqref="B2:B1078">
    <cfRule type="duplicateValues" dxfId="251" priority="210"/>
  </conditionalFormatting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K1368"/>
  <sheetViews>
    <sheetView zoomScaleNormal="100" workbookViewId="0"/>
  </sheetViews>
  <sheetFormatPr defaultColWidth="11.44140625" defaultRowHeight="10.199999999999999" x14ac:dyDescent="0.2"/>
  <cols>
    <col min="1" max="1" width="11.44140625" style="16"/>
    <col min="2" max="2" width="13.44140625" style="15" customWidth="1"/>
    <col min="3" max="3" width="13" style="15" customWidth="1"/>
    <col min="4" max="4" width="10.33203125" style="15" customWidth="1"/>
    <col min="5" max="5" width="12.6640625" style="15" customWidth="1"/>
    <col min="6" max="7" width="12" style="15" customWidth="1"/>
    <col min="8" max="8" width="11.109375" style="15" customWidth="1"/>
    <col min="9" max="9" width="16.109375" style="15" customWidth="1"/>
    <col min="10" max="10" width="25.5546875" style="1" customWidth="1"/>
    <col min="11" max="16384" width="11.44140625" style="1"/>
  </cols>
  <sheetData>
    <row r="1" spans="1:11" ht="13.2" x14ac:dyDescent="0.25">
      <c r="B1" s="98" t="s">
        <v>169</v>
      </c>
      <c r="C1" s="125" t="s">
        <v>170</v>
      </c>
      <c r="D1"/>
      <c r="E1"/>
      <c r="F1"/>
      <c r="G1"/>
      <c r="H1"/>
      <c r="I1" s="21"/>
    </row>
    <row r="2" spans="1:11" ht="13.2" x14ac:dyDescent="0.25">
      <c r="A2" s="25" t="s">
        <v>6975</v>
      </c>
      <c r="B2" s="95" t="s">
        <v>6975</v>
      </c>
      <c r="C2" s="126">
        <v>43868</v>
      </c>
      <c r="D2"/>
      <c r="E2"/>
      <c r="F2"/>
      <c r="G2"/>
      <c r="H2"/>
      <c r="I2" s="22" t="s">
        <v>172</v>
      </c>
      <c r="J2" s="1" t="s">
        <v>173</v>
      </c>
      <c r="K2" s="1" t="s">
        <v>3864</v>
      </c>
    </row>
    <row r="3" spans="1:11" ht="12.75" customHeight="1" x14ac:dyDescent="0.25">
      <c r="A3" s="29" t="s">
        <v>7117</v>
      </c>
      <c r="B3" s="96" t="s">
        <v>7117</v>
      </c>
      <c r="C3" s="122">
        <v>45</v>
      </c>
      <c r="D3"/>
      <c r="E3"/>
      <c r="F3"/>
      <c r="G3"/>
      <c r="H3"/>
      <c r="I3" s="15">
        <f>SUM(C3:H3)</f>
        <v>45</v>
      </c>
      <c r="J3" s="1" t="str">
        <f>VLOOKUP($A3,RECON!A:D,4,FALSE)</f>
        <v>Gullapalli</v>
      </c>
      <c r="K3" s="1" t="str">
        <f>IFERROR(VLOOKUP(A3, Notes!A:E, 5, FALSE), "-")</f>
        <v>-</v>
      </c>
    </row>
    <row r="4" spans="1:11" ht="12.75" customHeight="1" x14ac:dyDescent="0.25">
      <c r="A4" s="26" t="s">
        <v>7029</v>
      </c>
      <c r="B4" s="97" t="s">
        <v>7029</v>
      </c>
      <c r="C4" s="123">
        <v>32</v>
      </c>
      <c r="D4"/>
      <c r="E4"/>
      <c r="F4"/>
      <c r="G4"/>
      <c r="H4"/>
      <c r="I4" s="15">
        <f t="shared" ref="I4:I67" si="0">SUM(C4:H4)</f>
        <v>32</v>
      </c>
      <c r="J4" s="1" t="str">
        <f>VLOOKUP($A4,RECON!A:D,4,FALSE)</f>
        <v>Bheemireddy</v>
      </c>
      <c r="K4" s="1" t="str">
        <f>IFERROR(VLOOKUP(A4, Notes!A:E, 5, FALSE), "-")</f>
        <v>-</v>
      </c>
    </row>
    <row r="5" spans="1:11" ht="12.75" customHeight="1" x14ac:dyDescent="0.25">
      <c r="A5" s="26" t="s">
        <v>7035</v>
      </c>
      <c r="B5" s="97" t="s">
        <v>7035</v>
      </c>
      <c r="C5" s="123">
        <v>40</v>
      </c>
      <c r="D5"/>
      <c r="E5"/>
      <c r="F5"/>
      <c r="G5"/>
      <c r="H5"/>
      <c r="I5" s="15">
        <f t="shared" si="0"/>
        <v>40</v>
      </c>
      <c r="J5" s="1" t="str">
        <f>VLOOKUP($A5,RECON!A:D,4,FALSE)</f>
        <v>Bommala</v>
      </c>
      <c r="K5" s="1" t="str">
        <f>IFERROR(VLOOKUP(A5, Notes!A:E, 5, FALSE), "-")</f>
        <v>-</v>
      </c>
    </row>
    <row r="6" spans="1:11" ht="12.75" customHeight="1" x14ac:dyDescent="0.25">
      <c r="A6" s="29" t="s">
        <v>7166</v>
      </c>
      <c r="B6" s="97" t="s">
        <v>7166</v>
      </c>
      <c r="C6" s="123">
        <v>45</v>
      </c>
      <c r="D6"/>
      <c r="E6"/>
      <c r="F6"/>
      <c r="G6"/>
      <c r="H6"/>
      <c r="I6" s="15">
        <f t="shared" si="0"/>
        <v>45</v>
      </c>
      <c r="J6" s="1" t="str">
        <f>VLOOKUP($A6,RECON!A:D,4,FALSE)</f>
        <v>Kumaresan</v>
      </c>
      <c r="K6" s="1" t="str">
        <f>IFERROR(VLOOKUP(A6, Notes!A:E, 5, FALSE), "-")</f>
        <v>-</v>
      </c>
    </row>
    <row r="7" spans="1:11" ht="12.75" customHeight="1" x14ac:dyDescent="0.25">
      <c r="A7" s="26" t="s">
        <v>7245</v>
      </c>
      <c r="B7" s="97" t="s">
        <v>7245</v>
      </c>
      <c r="C7" s="123">
        <v>45</v>
      </c>
      <c r="D7"/>
      <c r="E7"/>
      <c r="F7"/>
      <c r="G7"/>
      <c r="H7"/>
      <c r="I7" s="15">
        <f t="shared" si="0"/>
        <v>45</v>
      </c>
      <c r="J7" s="1" t="str">
        <f>VLOOKUP($A7,RECON!A:D,4,FALSE)</f>
        <v>Patil</v>
      </c>
      <c r="K7" s="1" t="str">
        <f>IFERROR(VLOOKUP(A7, Notes!A:E, 5, FALSE), "-")</f>
        <v>-</v>
      </c>
    </row>
    <row r="8" spans="1:11" ht="12.75" customHeight="1" x14ac:dyDescent="0.25">
      <c r="A8" s="26" t="s">
        <v>7025</v>
      </c>
      <c r="B8" s="97" t="s">
        <v>7025</v>
      </c>
      <c r="C8" s="123">
        <v>53</v>
      </c>
      <c r="D8"/>
      <c r="E8"/>
      <c r="F8"/>
      <c r="G8"/>
      <c r="H8"/>
      <c r="I8" s="15">
        <f t="shared" si="0"/>
        <v>53</v>
      </c>
      <c r="J8" s="1" t="str">
        <f>VLOOKUP($A8,RECON!A:D,4,FALSE)</f>
        <v>Berala</v>
      </c>
      <c r="K8" s="1" t="str">
        <f>IFERROR(VLOOKUP(A8, Notes!A:E, 5, FALSE), "-")</f>
        <v>-</v>
      </c>
    </row>
    <row r="9" spans="1:11" ht="12.75" customHeight="1" x14ac:dyDescent="0.25">
      <c r="A9" s="26" t="s">
        <v>7223</v>
      </c>
      <c r="B9" s="97" t="s">
        <v>7223</v>
      </c>
      <c r="C9" s="123">
        <v>30</v>
      </c>
      <c r="D9"/>
      <c r="E9"/>
      <c r="F9"/>
      <c r="G9"/>
      <c r="H9"/>
      <c r="I9" s="15">
        <f t="shared" si="0"/>
        <v>30</v>
      </c>
      <c r="J9" s="1" t="str">
        <f>VLOOKUP($A9,RECON!A:D,4,FALSE)</f>
        <v>Nampally</v>
      </c>
      <c r="K9" s="1" t="str">
        <f>IFERROR(VLOOKUP(A9, Notes!A:E, 5, FALSE), "-")</f>
        <v>-</v>
      </c>
    </row>
    <row r="10" spans="1:11" ht="12.75" customHeight="1" x14ac:dyDescent="0.25">
      <c r="A10" s="26" t="s">
        <v>7093</v>
      </c>
      <c r="B10" s="97" t="s">
        <v>7093</v>
      </c>
      <c r="C10" s="123">
        <v>45</v>
      </c>
      <c r="D10"/>
      <c r="E10"/>
      <c r="F10"/>
      <c r="G10"/>
      <c r="H10"/>
      <c r="I10" s="15">
        <f t="shared" si="0"/>
        <v>45</v>
      </c>
      <c r="J10" s="1" t="str">
        <f>VLOOKUP($A10,RECON!A:D,4,FALSE)</f>
        <v>Gauraw</v>
      </c>
      <c r="K10" s="1" t="str">
        <f>IFERROR(VLOOKUP(A10, Notes!A:E, 5, FALSE), "-")</f>
        <v>-</v>
      </c>
    </row>
    <row r="11" spans="1:11" ht="12.75" customHeight="1" x14ac:dyDescent="0.25">
      <c r="A11" s="26" t="s">
        <v>7242</v>
      </c>
      <c r="B11" s="97" t="s">
        <v>7242</v>
      </c>
      <c r="C11" s="123">
        <v>54</v>
      </c>
      <c r="D11"/>
      <c r="E11"/>
      <c r="F11"/>
      <c r="G11"/>
      <c r="H11"/>
      <c r="I11" s="15">
        <f t="shared" si="0"/>
        <v>54</v>
      </c>
      <c r="J11" s="1" t="str">
        <f>VLOOKUP($A11,RECON!A:D,4,FALSE)</f>
        <v>Parsewar</v>
      </c>
      <c r="K11" s="1" t="str">
        <f>IFERROR(VLOOKUP(A11, Notes!A:E, 5, FALSE), "-")</f>
        <v>-</v>
      </c>
    </row>
    <row r="12" spans="1:11" ht="12.75" customHeight="1" x14ac:dyDescent="0.25">
      <c r="A12" s="26" t="s">
        <v>7318</v>
      </c>
      <c r="B12" s="97" t="s">
        <v>7318</v>
      </c>
      <c r="C12" s="123">
        <v>45</v>
      </c>
      <c r="D12"/>
      <c r="E12"/>
      <c r="F12"/>
      <c r="G12"/>
      <c r="H12"/>
      <c r="I12" s="15">
        <f t="shared" si="0"/>
        <v>45</v>
      </c>
      <c r="J12" s="1" t="str">
        <f>VLOOKUP($A12,RECON!A:D,4,FALSE)</f>
        <v>Siddique</v>
      </c>
      <c r="K12" s="1" t="str">
        <f>IFERROR(VLOOKUP(A12, Notes!A:E, 5, FALSE), "-")</f>
        <v>-</v>
      </c>
    </row>
    <row r="13" spans="1:11" ht="12.75" customHeight="1" x14ac:dyDescent="0.25">
      <c r="A13" s="26" t="s">
        <v>7253</v>
      </c>
      <c r="B13" s="97" t="s">
        <v>7253</v>
      </c>
      <c r="C13" s="123">
        <v>42</v>
      </c>
      <c r="D13"/>
      <c r="E13"/>
      <c r="F13"/>
      <c r="G13"/>
      <c r="H13"/>
      <c r="I13" s="15">
        <f t="shared" si="0"/>
        <v>42</v>
      </c>
      <c r="J13" s="1" t="str">
        <f>VLOOKUP($A13,RECON!A:D,4,FALSE)</f>
        <v>Pi</v>
      </c>
      <c r="K13" s="1" t="str">
        <f>IFERROR(VLOOKUP(A13, Notes!A:E, 5, FALSE), "-")</f>
        <v>-</v>
      </c>
    </row>
    <row r="14" spans="1:11" ht="12.75" customHeight="1" x14ac:dyDescent="0.25">
      <c r="A14" s="26" t="s">
        <v>7052</v>
      </c>
      <c r="B14" s="97" t="s">
        <v>7052</v>
      </c>
      <c r="C14" s="123">
        <v>40</v>
      </c>
      <c r="D14"/>
      <c r="E14"/>
      <c r="F14"/>
      <c r="G14"/>
      <c r="H14"/>
      <c r="I14" s="15">
        <f t="shared" si="0"/>
        <v>40</v>
      </c>
      <c r="J14" s="1" t="str">
        <f>VLOOKUP($A14,RECON!A:D,4,FALSE)</f>
        <v>Choudhary</v>
      </c>
      <c r="K14" s="1" t="str">
        <f>IFERROR(VLOOKUP(A14, Notes!A:E, 5, FALSE), "-")</f>
        <v>-</v>
      </c>
    </row>
    <row r="15" spans="1:11" ht="12.75" customHeight="1" x14ac:dyDescent="0.25">
      <c r="A15" s="26" t="s">
        <v>7004</v>
      </c>
      <c r="B15" s="97" t="s">
        <v>7004</v>
      </c>
      <c r="C15" s="123">
        <v>48</v>
      </c>
      <c r="D15"/>
      <c r="E15"/>
      <c r="F15"/>
      <c r="G15"/>
      <c r="H15"/>
      <c r="I15" s="15">
        <f t="shared" si="0"/>
        <v>48</v>
      </c>
      <c r="J15" s="1" t="str">
        <f>VLOOKUP($A15,RECON!A:D,4,FALSE)</f>
        <v>Ayuthu</v>
      </c>
      <c r="K15" s="1" t="str">
        <f>IFERROR(VLOOKUP(A15, Notes!A:E, 5, FALSE), "-")</f>
        <v>-</v>
      </c>
    </row>
    <row r="16" spans="1:11" ht="12.75" customHeight="1" x14ac:dyDescent="0.25">
      <c r="A16" s="26" t="s">
        <v>7049</v>
      </c>
      <c r="B16" s="97" t="s">
        <v>7049</v>
      </c>
      <c r="C16" s="123">
        <v>40</v>
      </c>
      <c r="D16"/>
      <c r="E16"/>
      <c r="F16"/>
      <c r="G16"/>
      <c r="H16"/>
      <c r="I16" s="15">
        <f t="shared" si="0"/>
        <v>40</v>
      </c>
      <c r="J16" s="1" t="str">
        <f>VLOOKUP($A16,RECON!A:D,4,FALSE)</f>
        <v>Chakraborty</v>
      </c>
      <c r="K16" s="1" t="str">
        <f>IFERROR(VLOOKUP(A16, Notes!A:E, 5, FALSE), "-")</f>
        <v>-</v>
      </c>
    </row>
    <row r="17" spans="1:11" ht="12.75" customHeight="1" x14ac:dyDescent="0.25">
      <c r="A17" s="26" t="s">
        <v>7269</v>
      </c>
      <c r="B17" s="97" t="s">
        <v>7269</v>
      </c>
      <c r="C17" s="123">
        <v>40</v>
      </c>
      <c r="D17"/>
      <c r="E17"/>
      <c r="F17"/>
      <c r="G17"/>
      <c r="H17"/>
      <c r="I17" s="15">
        <f t="shared" si="0"/>
        <v>40</v>
      </c>
      <c r="J17" s="1" t="str">
        <f>VLOOKUP($A17,RECON!A:D,4,FALSE)</f>
        <v>Radhakrishnan</v>
      </c>
      <c r="K17" s="1" t="str">
        <f>IFERROR(VLOOKUP(A17, Notes!A:E, 5, FALSE), "-")</f>
        <v>-</v>
      </c>
    </row>
    <row r="18" spans="1:11" ht="12.75" customHeight="1" x14ac:dyDescent="0.25">
      <c r="A18" s="26" t="s">
        <v>7090</v>
      </c>
      <c r="B18" s="97" t="s">
        <v>7090</v>
      </c>
      <c r="C18" s="123">
        <v>40</v>
      </c>
      <c r="D18"/>
      <c r="E18"/>
      <c r="F18"/>
      <c r="G18"/>
      <c r="H18"/>
      <c r="I18" s="15">
        <f t="shared" si="0"/>
        <v>40</v>
      </c>
      <c r="J18" s="1" t="str">
        <f>VLOOKUP($A18,RECON!A:D,4,FALSE)</f>
        <v>Ganapathy</v>
      </c>
      <c r="K18" s="1" t="str">
        <f>IFERROR(VLOOKUP(A18, Notes!A:E, 5, FALSE), "-")</f>
        <v>-</v>
      </c>
    </row>
    <row r="19" spans="1:11" ht="12.75" customHeight="1" x14ac:dyDescent="0.25">
      <c r="A19" s="26" t="s">
        <v>7001</v>
      </c>
      <c r="B19" s="97" t="s">
        <v>7001</v>
      </c>
      <c r="C19" s="123">
        <v>33</v>
      </c>
      <c r="D19"/>
      <c r="E19"/>
      <c r="F19"/>
      <c r="G19"/>
      <c r="H19"/>
      <c r="I19" s="15">
        <f t="shared" si="0"/>
        <v>33</v>
      </c>
      <c r="J19" s="1" t="str">
        <f>VLOOKUP($A19,RECON!A:D,4,FALSE)</f>
        <v>Arora</v>
      </c>
      <c r="K19" s="1" t="str">
        <f>IFERROR(VLOOKUP(A19, Notes!A:E, 5, FALSE), "-")</f>
        <v>-</v>
      </c>
    </row>
    <row r="20" spans="1:11" ht="12.75" customHeight="1" x14ac:dyDescent="0.25">
      <c r="A20" s="26" t="s">
        <v>7158</v>
      </c>
      <c r="B20" s="97" t="s">
        <v>7158</v>
      </c>
      <c r="C20" s="123">
        <v>40</v>
      </c>
      <c r="D20"/>
      <c r="E20"/>
      <c r="F20"/>
      <c r="G20"/>
      <c r="H20"/>
      <c r="I20" s="15">
        <f t="shared" si="0"/>
        <v>40</v>
      </c>
      <c r="J20" s="1" t="str">
        <f>VLOOKUP($A20,RECON!A:D,4,FALSE)</f>
        <v>Kulkarni</v>
      </c>
      <c r="K20" s="1" t="str">
        <f>IFERROR(VLOOKUP(A20, Notes!A:E, 5, FALSE), "-")</f>
        <v>-</v>
      </c>
    </row>
    <row r="21" spans="1:11" ht="12.75" customHeight="1" x14ac:dyDescent="0.25">
      <c r="A21" s="26" t="s">
        <v>7168</v>
      </c>
      <c r="B21" s="97" t="s">
        <v>7168</v>
      </c>
      <c r="C21" s="123">
        <v>43</v>
      </c>
      <c r="D21"/>
      <c r="E21"/>
      <c r="F21"/>
      <c r="G21"/>
      <c r="H21"/>
      <c r="I21" s="15">
        <f t="shared" si="0"/>
        <v>43</v>
      </c>
      <c r="J21" s="1" t="str">
        <f>VLOOKUP($A21,RECON!A:D,4,FALSE)</f>
        <v>Kumari</v>
      </c>
      <c r="K21" s="1" t="str">
        <f>IFERROR(VLOOKUP(A21, Notes!A:E, 5, FALSE), "-")</f>
        <v>-</v>
      </c>
    </row>
    <row r="22" spans="1:11" ht="12.75" customHeight="1" x14ac:dyDescent="0.25">
      <c r="A22" s="26" t="s">
        <v>7331</v>
      </c>
      <c r="B22" s="97" t="s">
        <v>7331</v>
      </c>
      <c r="C22" s="123">
        <v>55</v>
      </c>
      <c r="D22"/>
      <c r="E22"/>
      <c r="F22"/>
      <c r="G22"/>
      <c r="H22"/>
      <c r="I22" s="15">
        <f t="shared" si="0"/>
        <v>55</v>
      </c>
      <c r="J22" s="1" t="str">
        <f>VLOOKUP($A22,RECON!A:D,4,FALSE)</f>
        <v>Syed</v>
      </c>
      <c r="K22" s="1" t="str">
        <f>IFERROR(VLOOKUP(A22, Notes!A:E, 5, FALSE), "-")</f>
        <v>-</v>
      </c>
    </row>
    <row r="23" spans="1:11" ht="12.75" customHeight="1" x14ac:dyDescent="0.25">
      <c r="A23" s="26" t="s">
        <v>7027</v>
      </c>
      <c r="B23" s="97" t="s">
        <v>7027</v>
      </c>
      <c r="C23" s="123">
        <v>40</v>
      </c>
      <c r="D23"/>
      <c r="E23"/>
      <c r="F23"/>
      <c r="G23"/>
      <c r="H23"/>
      <c r="I23" s="15">
        <f t="shared" si="0"/>
        <v>40</v>
      </c>
      <c r="J23" s="1" t="str">
        <f>VLOOKUP($A23,RECON!A:D,4,FALSE)</f>
        <v>Bhat</v>
      </c>
      <c r="K23" s="1" t="str">
        <f>IFERROR(VLOOKUP(A23, Notes!A:E, 5, FALSE), "-")</f>
        <v>-</v>
      </c>
    </row>
    <row r="24" spans="1:11" ht="12.75" customHeight="1" x14ac:dyDescent="0.25">
      <c r="A24" s="26" t="s">
        <v>7346</v>
      </c>
      <c r="B24" s="97" t="s">
        <v>7346</v>
      </c>
      <c r="C24" s="123">
        <v>40</v>
      </c>
      <c r="D24"/>
      <c r="E24"/>
      <c r="F24"/>
      <c r="G24"/>
      <c r="H24"/>
      <c r="I24" s="15">
        <f t="shared" si="0"/>
        <v>40</v>
      </c>
      <c r="J24" s="1" t="str">
        <f>VLOOKUP($A24,RECON!A:D,4,FALSE)</f>
        <v>Vaidya</v>
      </c>
      <c r="K24" s="1" t="str">
        <f>IFERROR(VLOOKUP(A24, Notes!A:E, 5, FALSE), "-")</f>
        <v>-</v>
      </c>
    </row>
    <row r="25" spans="1:11" ht="12.75" customHeight="1" x14ac:dyDescent="0.25">
      <c r="A25" s="26" t="s">
        <v>7352</v>
      </c>
      <c r="B25" s="97" t="s">
        <v>7352</v>
      </c>
      <c r="C25" s="123">
        <v>18</v>
      </c>
      <c r="D25"/>
      <c r="E25"/>
      <c r="F25"/>
      <c r="G25"/>
      <c r="H25"/>
      <c r="I25" s="15">
        <f t="shared" si="0"/>
        <v>18</v>
      </c>
      <c r="J25" s="1" t="str">
        <f>VLOOKUP($A25,RECON!A:D,4,FALSE)</f>
        <v>Velivela</v>
      </c>
      <c r="K25" s="1" t="str">
        <f>IFERROR(VLOOKUP(A25, Notes!A:E, 5, FALSE), "-")</f>
        <v>-</v>
      </c>
    </row>
    <row r="26" spans="1:11" ht="12.75" customHeight="1" x14ac:dyDescent="0.25">
      <c r="A26" s="26" t="s">
        <v>7101</v>
      </c>
      <c r="B26" s="97" t="s">
        <v>7101</v>
      </c>
      <c r="C26" s="123">
        <v>42</v>
      </c>
      <c r="D26"/>
      <c r="E26"/>
      <c r="F26"/>
      <c r="G26"/>
      <c r="H26"/>
      <c r="I26" s="15">
        <f t="shared" si="0"/>
        <v>42</v>
      </c>
      <c r="J26" s="1" t="str">
        <f>VLOOKUP($A26,RECON!A:D,4,FALSE)</f>
        <v>Goel</v>
      </c>
      <c r="K26" s="1" t="str">
        <f>IFERROR(VLOOKUP(A26, Notes!A:E, 5, FALSE), "-")</f>
        <v>-</v>
      </c>
    </row>
    <row r="27" spans="1:11" ht="12.75" customHeight="1" x14ac:dyDescent="0.25">
      <c r="A27" s="26" t="s">
        <v>6999</v>
      </c>
      <c r="B27" s="97" t="s">
        <v>6999</v>
      </c>
      <c r="C27" s="123">
        <v>40</v>
      </c>
      <c r="D27"/>
      <c r="E27"/>
      <c r="F27"/>
      <c r="G27"/>
      <c r="H27"/>
      <c r="I27" s="15">
        <f t="shared" si="0"/>
        <v>40</v>
      </c>
      <c r="J27" s="1" t="str">
        <f>VLOOKUP($A27,RECON!A:D,4,FALSE)</f>
        <v>Arjunan</v>
      </c>
      <c r="K27" s="1" t="str">
        <f>IFERROR(VLOOKUP(A27, Notes!A:E, 5, FALSE), "-")</f>
        <v>-</v>
      </c>
    </row>
    <row r="28" spans="1:11" ht="12.75" customHeight="1" x14ac:dyDescent="0.25">
      <c r="A28" s="26" t="s">
        <v>7344</v>
      </c>
      <c r="B28" s="97" t="s">
        <v>7344</v>
      </c>
      <c r="C28" s="123">
        <v>45</v>
      </c>
      <c r="D28"/>
      <c r="E28"/>
      <c r="F28"/>
      <c r="G28"/>
      <c r="H28"/>
      <c r="I28" s="15">
        <f t="shared" si="0"/>
        <v>45</v>
      </c>
      <c r="J28" s="1" t="str">
        <f>VLOOKUP($A28,RECON!A:D,4,FALSE)</f>
        <v>Tulasi</v>
      </c>
      <c r="K28" s="1" t="str">
        <f>IFERROR(VLOOKUP(A28, Notes!A:E, 5, FALSE), "-")</f>
        <v>-</v>
      </c>
    </row>
    <row r="29" spans="1:11" ht="12.75" customHeight="1" x14ac:dyDescent="0.25">
      <c r="A29" s="26" t="s">
        <v>7279</v>
      </c>
      <c r="B29" s="97" t="s">
        <v>7279</v>
      </c>
      <c r="C29" s="123">
        <v>40</v>
      </c>
      <c r="D29"/>
      <c r="E29"/>
      <c r="F29"/>
      <c r="G29"/>
      <c r="H29"/>
      <c r="I29" s="15">
        <f t="shared" si="0"/>
        <v>40</v>
      </c>
      <c r="J29" s="1" t="str">
        <f>VLOOKUP($A29,RECON!A:D,4,FALSE)</f>
        <v>Reddy</v>
      </c>
      <c r="K29" s="1" t="str">
        <f>IFERROR(VLOOKUP(A29, Notes!A:E, 5, FALSE), "-")</f>
        <v>-</v>
      </c>
    </row>
    <row r="30" spans="1:11" ht="12.75" customHeight="1" x14ac:dyDescent="0.25">
      <c r="A30" s="26" t="s">
        <v>7017</v>
      </c>
      <c r="B30" s="97" t="s">
        <v>7017</v>
      </c>
      <c r="C30" s="123">
        <v>45</v>
      </c>
      <c r="D30"/>
      <c r="E30"/>
      <c r="F30"/>
      <c r="G30"/>
      <c r="H30"/>
      <c r="I30" s="15">
        <f t="shared" si="0"/>
        <v>45</v>
      </c>
      <c r="J30" s="1" t="str">
        <f>VLOOKUP($A30,RECON!A:D,4,FALSE)</f>
        <v>Batchu</v>
      </c>
      <c r="K30" s="1" t="str">
        <f>IFERROR(VLOOKUP(A30, Notes!A:E, 5, FALSE), "-")</f>
        <v>-</v>
      </c>
    </row>
    <row r="31" spans="1:11" ht="12.75" customHeight="1" x14ac:dyDescent="0.25">
      <c r="A31" s="26" t="s">
        <v>7031</v>
      </c>
      <c r="B31" s="97" t="s">
        <v>7031</v>
      </c>
      <c r="C31" s="123">
        <v>40</v>
      </c>
      <c r="D31"/>
      <c r="E31"/>
      <c r="F31"/>
      <c r="G31"/>
      <c r="H31"/>
      <c r="I31" s="15">
        <f t="shared" si="0"/>
        <v>40</v>
      </c>
      <c r="J31" s="1" t="str">
        <f>VLOOKUP($A31,RECON!A:D,4,FALSE)</f>
        <v>Bhor</v>
      </c>
      <c r="K31" s="1" t="str">
        <f>IFERROR(VLOOKUP(A31, Notes!A:E, 5, FALSE), "-")</f>
        <v>-</v>
      </c>
    </row>
    <row r="32" spans="1:11" ht="12.75" customHeight="1" x14ac:dyDescent="0.25">
      <c r="A32" s="26" t="s">
        <v>7345</v>
      </c>
      <c r="B32" s="97" t="s">
        <v>7345</v>
      </c>
      <c r="C32" s="123">
        <v>45</v>
      </c>
      <c r="D32"/>
      <c r="E32"/>
      <c r="F32"/>
      <c r="G32"/>
      <c r="H32"/>
      <c r="I32" s="15">
        <f t="shared" si="0"/>
        <v>45</v>
      </c>
      <c r="J32" s="1" t="str">
        <f>VLOOKUP($A32,RECON!A:D,4,FALSE)</f>
        <v>V</v>
      </c>
      <c r="K32" s="1" t="str">
        <f>IFERROR(VLOOKUP(A32, Notes!A:E, 5, FALSE), "-")</f>
        <v>-</v>
      </c>
    </row>
    <row r="33" spans="1:11" ht="12.75" customHeight="1" x14ac:dyDescent="0.25">
      <c r="A33" s="26" t="s">
        <v>7152</v>
      </c>
      <c r="B33" s="97" t="s">
        <v>7152</v>
      </c>
      <c r="C33" s="123">
        <v>40</v>
      </c>
      <c r="D33"/>
      <c r="E33"/>
      <c r="F33"/>
      <c r="G33"/>
      <c r="H33"/>
      <c r="I33" s="15">
        <f t="shared" si="0"/>
        <v>40</v>
      </c>
      <c r="J33" s="1" t="str">
        <f>VLOOKUP($A33,RECON!A:D,4,FALSE)</f>
        <v>Kode</v>
      </c>
      <c r="K33" s="1" t="str">
        <f>IFERROR(VLOOKUP(A33, Notes!A:E, 5, FALSE), "-")</f>
        <v>-</v>
      </c>
    </row>
    <row r="34" spans="1:11" ht="12.75" customHeight="1" x14ac:dyDescent="0.25">
      <c r="A34" s="26" t="s">
        <v>7131</v>
      </c>
      <c r="B34" s="97" t="s">
        <v>7131</v>
      </c>
      <c r="C34" s="123">
        <v>40</v>
      </c>
      <c r="D34"/>
      <c r="E34"/>
      <c r="F34"/>
      <c r="G34"/>
      <c r="H34"/>
      <c r="I34" s="15">
        <f t="shared" si="0"/>
        <v>40</v>
      </c>
      <c r="J34" s="1" t="str">
        <f>VLOOKUP($A34,RECON!A:D,4,FALSE)</f>
        <v>Jawed</v>
      </c>
      <c r="K34" s="1" t="str">
        <f>IFERROR(VLOOKUP(A34, Notes!A:E, 5, FALSE), "-")</f>
        <v>-</v>
      </c>
    </row>
    <row r="35" spans="1:11" ht="12.75" customHeight="1" x14ac:dyDescent="0.25">
      <c r="A35" s="33" t="s">
        <v>7272</v>
      </c>
      <c r="B35" s="97" t="s">
        <v>7272</v>
      </c>
      <c r="C35" s="123">
        <v>45</v>
      </c>
      <c r="D35"/>
      <c r="E35"/>
      <c r="F35"/>
      <c r="G35"/>
      <c r="H35"/>
      <c r="I35" s="15">
        <f t="shared" si="0"/>
        <v>45</v>
      </c>
      <c r="J35" s="1" t="str">
        <f>VLOOKUP($A35,RECON!A:D,4,FALSE)</f>
        <v>Rajamandri</v>
      </c>
      <c r="K35" s="1" t="str">
        <f>IFERROR(VLOOKUP(A35, Notes!A:E, 5, FALSE), "-")</f>
        <v>-</v>
      </c>
    </row>
    <row r="36" spans="1:11" ht="12.75" customHeight="1" x14ac:dyDescent="0.25">
      <c r="A36" s="26" t="s">
        <v>7283</v>
      </c>
      <c r="B36" s="97" t="s">
        <v>7283</v>
      </c>
      <c r="C36" s="123">
        <v>42</v>
      </c>
      <c r="D36"/>
      <c r="E36"/>
      <c r="F36"/>
      <c r="G36"/>
      <c r="H36"/>
      <c r="I36" s="15">
        <f t="shared" si="0"/>
        <v>42</v>
      </c>
      <c r="J36" s="1" t="str">
        <f>VLOOKUP($A36,RECON!A:D,4,FALSE)</f>
        <v>Reddy</v>
      </c>
      <c r="K36" s="1" t="str">
        <f>IFERROR(VLOOKUP(A36, Notes!A:E, 5, FALSE), "-")</f>
        <v>-</v>
      </c>
    </row>
    <row r="37" spans="1:11" ht="12.75" customHeight="1" x14ac:dyDescent="0.25">
      <c r="A37" s="26" t="s">
        <v>7111</v>
      </c>
      <c r="B37" s="97" t="s">
        <v>7111</v>
      </c>
      <c r="C37" s="123">
        <v>45</v>
      </c>
      <c r="D37"/>
      <c r="E37"/>
      <c r="F37"/>
      <c r="G37"/>
      <c r="H37"/>
      <c r="I37" s="15">
        <f t="shared" si="0"/>
        <v>45</v>
      </c>
      <c r="J37" s="1" t="str">
        <f>VLOOKUP($A37,RECON!A:D,4,FALSE)</f>
        <v>Govindarajulu</v>
      </c>
      <c r="K37" s="1" t="str">
        <f>IFERROR(VLOOKUP(A37, Notes!A:E, 5, FALSE), "-")</f>
        <v>-</v>
      </c>
    </row>
    <row r="38" spans="1:11" ht="12.75" customHeight="1" x14ac:dyDescent="0.25">
      <c r="A38" s="26" t="s">
        <v>7126</v>
      </c>
      <c r="B38" s="97" t="s">
        <v>7126</v>
      </c>
      <c r="C38" s="123">
        <v>61</v>
      </c>
      <c r="D38"/>
      <c r="E38"/>
      <c r="F38"/>
      <c r="G38"/>
      <c r="H38"/>
      <c r="I38" s="15">
        <f t="shared" si="0"/>
        <v>61</v>
      </c>
      <c r="J38" s="1" t="str">
        <f>VLOOKUP($A38,RECON!A:D,4,FALSE)</f>
        <v>Hinge</v>
      </c>
      <c r="K38" s="1" t="str">
        <f>IFERROR(VLOOKUP(A38, Notes!A:E, 5, FALSE), "-")</f>
        <v>-</v>
      </c>
    </row>
    <row r="39" spans="1:11" ht="12.75" customHeight="1" x14ac:dyDescent="0.25">
      <c r="A39" s="26" t="s">
        <v>7238</v>
      </c>
      <c r="B39" s="97" t="s">
        <v>7238</v>
      </c>
      <c r="C39" s="123">
        <v>40</v>
      </c>
      <c r="D39"/>
      <c r="E39"/>
      <c r="F39"/>
      <c r="G39"/>
      <c r="H39"/>
      <c r="I39" s="15">
        <f t="shared" si="0"/>
        <v>40</v>
      </c>
      <c r="J39" s="1" t="str">
        <f>VLOOKUP($A39,RECON!A:D,4,FALSE)</f>
        <v>Pandey</v>
      </c>
      <c r="K39" s="1" t="str">
        <f>IFERROR(VLOOKUP(A39, Notes!A:E, 5, FALSE), "-")</f>
        <v>-</v>
      </c>
    </row>
    <row r="40" spans="1:11" ht="12.75" customHeight="1" x14ac:dyDescent="0.25">
      <c r="A40" s="26" t="s">
        <v>7218</v>
      </c>
      <c r="B40" s="97" t="s">
        <v>7218</v>
      </c>
      <c r="C40" s="123">
        <v>40</v>
      </c>
      <c r="D40"/>
      <c r="E40"/>
      <c r="F40"/>
      <c r="G40"/>
      <c r="H40"/>
      <c r="I40" s="15">
        <f t="shared" si="0"/>
        <v>40</v>
      </c>
      <c r="J40" s="1" t="str">
        <f>VLOOKUP($A40,RECON!A:D,4,FALSE)</f>
        <v>Nag</v>
      </c>
      <c r="K40" s="1" t="str">
        <f>IFERROR(VLOOKUP(A40, Notes!A:E, 5, FALSE), "-")</f>
        <v>-</v>
      </c>
    </row>
    <row r="41" spans="1:11" ht="12.75" customHeight="1" x14ac:dyDescent="0.25">
      <c r="A41" s="26" t="s">
        <v>7155</v>
      </c>
      <c r="B41" s="97" t="s">
        <v>7155</v>
      </c>
      <c r="C41" s="123">
        <v>45</v>
      </c>
      <c r="D41"/>
      <c r="E41"/>
      <c r="F41"/>
      <c r="G41"/>
      <c r="H41"/>
      <c r="I41" s="15">
        <f t="shared" si="0"/>
        <v>45</v>
      </c>
      <c r="J41" s="1" t="str">
        <f>VLOOKUP($A41,RECON!A:D,4,FALSE)</f>
        <v>Krishnamurthi</v>
      </c>
      <c r="K41" s="1" t="str">
        <f>IFERROR(VLOOKUP(A41, Notes!A:E, 5, FALSE), "-")</f>
        <v>-</v>
      </c>
    </row>
    <row r="42" spans="1:11" ht="12.75" customHeight="1" x14ac:dyDescent="0.25">
      <c r="A42" s="26" t="s">
        <v>7275</v>
      </c>
      <c r="B42" s="97" t="s">
        <v>7275</v>
      </c>
      <c r="C42" s="123">
        <v>53</v>
      </c>
      <c r="D42"/>
      <c r="E42"/>
      <c r="F42"/>
      <c r="G42"/>
      <c r="H42"/>
      <c r="I42" s="15">
        <f t="shared" si="0"/>
        <v>53</v>
      </c>
      <c r="J42" s="1" t="str">
        <f>VLOOKUP($A42,RECON!A:D,4,FALSE)</f>
        <v>Rathnakar</v>
      </c>
      <c r="K42" s="1" t="str">
        <f>IFERROR(VLOOKUP(A42, Notes!A:E, 5, FALSE), "-")</f>
        <v>-</v>
      </c>
    </row>
    <row r="43" spans="1:11" ht="12.75" customHeight="1" x14ac:dyDescent="0.25">
      <c r="A43" s="26" t="s">
        <v>7258</v>
      </c>
      <c r="B43" s="97" t="s">
        <v>7258</v>
      </c>
      <c r="C43" s="123">
        <v>40</v>
      </c>
      <c r="D43"/>
      <c r="E43"/>
      <c r="F43"/>
      <c r="G43"/>
      <c r="H43"/>
      <c r="I43" s="15">
        <f t="shared" si="0"/>
        <v>40</v>
      </c>
      <c r="J43" s="1" t="str">
        <f>VLOOKUP($A43,RECON!A:D,4,FALSE)</f>
        <v>Prabhu</v>
      </c>
      <c r="K43" s="1" t="str">
        <f>IFERROR(VLOOKUP(A43, Notes!A:E, 5, FALSE), "-")</f>
        <v>-</v>
      </c>
    </row>
    <row r="44" spans="1:11" ht="12.75" customHeight="1" x14ac:dyDescent="0.25">
      <c r="A44" s="26" t="s">
        <v>6981</v>
      </c>
      <c r="B44" s="97" t="s">
        <v>6981</v>
      </c>
      <c r="C44" s="123">
        <v>45</v>
      </c>
      <c r="D44"/>
      <c r="E44"/>
      <c r="F44"/>
      <c r="G44"/>
      <c r="H44"/>
      <c r="I44" s="15">
        <f t="shared" si="0"/>
        <v>45</v>
      </c>
      <c r="J44" s="1" t="str">
        <f>VLOOKUP($A44,RECON!A:D,4,FALSE)</f>
        <v>Agrawal</v>
      </c>
      <c r="K44" s="1" t="str">
        <f>IFERROR(VLOOKUP(A44, Notes!A:E, 5, FALSE), "-")</f>
        <v>-</v>
      </c>
    </row>
    <row r="45" spans="1:11" ht="12.75" customHeight="1" x14ac:dyDescent="0.25">
      <c r="A45" s="26" t="s">
        <v>7241</v>
      </c>
      <c r="B45" s="97" t="s">
        <v>7241</v>
      </c>
      <c r="C45" s="123">
        <v>40</v>
      </c>
      <c r="D45"/>
      <c r="E45"/>
      <c r="F45"/>
      <c r="G45"/>
      <c r="H45"/>
      <c r="I45" s="15">
        <f t="shared" si="0"/>
        <v>40</v>
      </c>
      <c r="J45" s="1" t="str">
        <f>VLOOKUP($A45,RECON!A:D,4,FALSE)</f>
        <v>Papaguppam</v>
      </c>
      <c r="K45" s="1" t="str">
        <f>IFERROR(VLOOKUP(A45, Notes!A:E, 5, FALSE), "-")</f>
        <v>-</v>
      </c>
    </row>
    <row r="46" spans="1:11" ht="12.75" customHeight="1" x14ac:dyDescent="0.25">
      <c r="A46" s="26" t="s">
        <v>7239</v>
      </c>
      <c r="B46" s="97" t="s">
        <v>7239</v>
      </c>
      <c r="C46" s="123">
        <v>45</v>
      </c>
      <c r="D46"/>
      <c r="E46"/>
      <c r="F46"/>
      <c r="G46"/>
      <c r="H46"/>
      <c r="I46" s="15">
        <f t="shared" si="0"/>
        <v>45</v>
      </c>
      <c r="J46" s="1" t="str">
        <f>VLOOKUP($A46,RECON!A:D,4,FALSE)</f>
        <v>Pandey</v>
      </c>
      <c r="K46" s="1" t="str">
        <f>IFERROR(VLOOKUP(A46, Notes!A:E, 5, FALSE), "-")</f>
        <v>-</v>
      </c>
    </row>
    <row r="47" spans="1:11" ht="12.75" customHeight="1" x14ac:dyDescent="0.25">
      <c r="A47" s="26" t="s">
        <v>7120</v>
      </c>
      <c r="B47" s="97" t="s">
        <v>7120</v>
      </c>
      <c r="C47" s="123">
        <v>40</v>
      </c>
      <c r="D47"/>
      <c r="E47"/>
      <c r="F47"/>
      <c r="G47"/>
      <c r="H47"/>
      <c r="I47" s="15">
        <f t="shared" si="0"/>
        <v>40</v>
      </c>
      <c r="J47" s="1" t="str">
        <f>VLOOKUP($A47,RECON!A:D,4,FALSE)</f>
        <v>Gupta</v>
      </c>
      <c r="K47" s="1" t="str">
        <f>IFERROR(VLOOKUP(A47, Notes!A:E, 5, FALSE), "-")</f>
        <v>-</v>
      </c>
    </row>
    <row r="48" spans="1:11" ht="12.75" customHeight="1" x14ac:dyDescent="0.25">
      <c r="A48" s="26" t="s">
        <v>7013</v>
      </c>
      <c r="B48" s="97" t="s">
        <v>7013</v>
      </c>
      <c r="C48" s="123">
        <v>44</v>
      </c>
      <c r="D48"/>
      <c r="E48"/>
      <c r="F48"/>
      <c r="G48"/>
      <c r="H48"/>
      <c r="I48" s="15">
        <f t="shared" si="0"/>
        <v>44</v>
      </c>
      <c r="J48" s="1" t="str">
        <f>VLOOKUP($A48,RECON!A:D,4,FALSE)</f>
        <v>Bandyopadhyay</v>
      </c>
      <c r="K48" s="1" t="str">
        <f>IFERROR(VLOOKUP(A48, Notes!A:E, 5, FALSE), "-")</f>
        <v>-</v>
      </c>
    </row>
    <row r="49" spans="1:11" ht="12.75" customHeight="1" x14ac:dyDescent="0.25">
      <c r="A49" s="26" t="s">
        <v>7022</v>
      </c>
      <c r="B49" s="97" t="s">
        <v>7022</v>
      </c>
      <c r="C49" s="123">
        <v>45</v>
      </c>
      <c r="D49"/>
      <c r="E49"/>
      <c r="F49"/>
      <c r="G49"/>
      <c r="H49"/>
      <c r="I49" s="15">
        <f t="shared" si="0"/>
        <v>45</v>
      </c>
      <c r="J49" s="1" t="str">
        <f>VLOOKUP($A49,RECON!A:D,4,FALSE)</f>
        <v>Bendalam</v>
      </c>
      <c r="K49" s="1" t="str">
        <f>IFERROR(VLOOKUP(A49, Notes!A:E, 5, FALSE), "-")</f>
        <v>-</v>
      </c>
    </row>
    <row r="50" spans="1:11" ht="12.75" customHeight="1" x14ac:dyDescent="0.25">
      <c r="A50" s="26" t="s">
        <v>7006</v>
      </c>
      <c r="B50" s="97" t="s">
        <v>7006</v>
      </c>
      <c r="C50" s="123">
        <v>54</v>
      </c>
      <c r="D50"/>
      <c r="E50"/>
      <c r="F50"/>
      <c r="G50"/>
      <c r="H50"/>
      <c r="I50" s="15">
        <f t="shared" si="0"/>
        <v>54</v>
      </c>
      <c r="J50" s="1" t="str">
        <f>VLOOKUP($A50,RECON!A:D,4,FALSE)</f>
        <v>Babu</v>
      </c>
      <c r="K50" s="1" t="str">
        <f>IFERROR(VLOOKUP(A50, Notes!A:E, 5, FALSE), "-")</f>
        <v>-</v>
      </c>
    </row>
    <row r="51" spans="1:11" ht="12.75" customHeight="1" x14ac:dyDescent="0.25">
      <c r="A51" s="26" t="s">
        <v>7134</v>
      </c>
      <c r="B51" s="97" t="s">
        <v>7134</v>
      </c>
      <c r="C51" s="123">
        <v>45</v>
      </c>
      <c r="D51"/>
      <c r="E51"/>
      <c r="F51"/>
      <c r="G51"/>
      <c r="H51"/>
      <c r="I51" s="15">
        <f t="shared" si="0"/>
        <v>45</v>
      </c>
      <c r="J51" s="1" t="str">
        <f>VLOOKUP($A51,RECON!A:D,4,FALSE)</f>
        <v>Jose</v>
      </c>
      <c r="K51" s="1" t="str">
        <f>IFERROR(VLOOKUP(A51, Notes!A:E, 5, FALSE), "-")</f>
        <v>-</v>
      </c>
    </row>
    <row r="52" spans="1:11" ht="12.75" customHeight="1" x14ac:dyDescent="0.25">
      <c r="A52" s="26" t="s">
        <v>7353</v>
      </c>
      <c r="B52" s="97" t="s">
        <v>7353</v>
      </c>
      <c r="C52" s="123">
        <v>40</v>
      </c>
      <c r="D52"/>
      <c r="E52"/>
      <c r="F52"/>
      <c r="G52"/>
      <c r="H52"/>
      <c r="I52" s="15">
        <f t="shared" si="0"/>
        <v>40</v>
      </c>
      <c r="J52" s="1" t="str">
        <f>VLOOKUP($A52,RECON!A:D,4,FALSE)</f>
        <v>Vennamalla</v>
      </c>
      <c r="K52" s="1" t="str">
        <f>IFERROR(VLOOKUP(A52, Notes!A:E, 5, FALSE), "-")</f>
        <v>-</v>
      </c>
    </row>
    <row r="53" spans="1:11" ht="12.75" customHeight="1" x14ac:dyDescent="0.25">
      <c r="A53" s="26" t="s">
        <v>7065</v>
      </c>
      <c r="B53" s="97" t="s">
        <v>7065</v>
      </c>
      <c r="C53" s="123">
        <v>53</v>
      </c>
      <c r="D53"/>
      <c r="E53"/>
      <c r="F53"/>
      <c r="G53"/>
      <c r="H53"/>
      <c r="I53" s="15">
        <f t="shared" si="0"/>
        <v>53</v>
      </c>
      <c r="J53" s="1" t="str">
        <f>VLOOKUP($A53,RECON!A:D,4,FALSE)</f>
        <v>Devi</v>
      </c>
      <c r="K53" s="1" t="str">
        <f>IFERROR(VLOOKUP(A53, Notes!A:E, 5, FALSE), "-")</f>
        <v>-</v>
      </c>
    </row>
    <row r="54" spans="1:11" ht="12.75" customHeight="1" x14ac:dyDescent="0.25">
      <c r="A54" s="26" t="s">
        <v>7358</v>
      </c>
      <c r="B54" s="97" t="s">
        <v>7358</v>
      </c>
      <c r="C54" s="123">
        <v>40</v>
      </c>
      <c r="D54"/>
      <c r="E54"/>
      <c r="F54"/>
      <c r="G54"/>
      <c r="H54"/>
      <c r="I54" s="15">
        <f t="shared" si="0"/>
        <v>40</v>
      </c>
      <c r="J54" s="1" t="str">
        <f>VLOOKUP($A54,RECON!A:D,4,FALSE)</f>
        <v>Vinitha</v>
      </c>
      <c r="K54" s="1" t="str">
        <f>IFERROR(VLOOKUP(A54, Notes!A:E, 5, FALSE), "-")</f>
        <v>-</v>
      </c>
    </row>
    <row r="55" spans="1:11" ht="12.75" customHeight="1" x14ac:dyDescent="0.25">
      <c r="A55" s="26" t="s">
        <v>7227</v>
      </c>
      <c r="B55" s="97" t="s">
        <v>7227</v>
      </c>
      <c r="C55" s="123">
        <v>45</v>
      </c>
      <c r="D55"/>
      <c r="E55"/>
      <c r="F55"/>
      <c r="G55"/>
      <c r="H55"/>
      <c r="I55" s="15">
        <f t="shared" si="0"/>
        <v>45</v>
      </c>
      <c r="J55" s="1" t="str">
        <f>VLOOKUP($A55,RECON!A:D,4,FALSE)</f>
        <v>Ns</v>
      </c>
      <c r="K55" s="1" t="str">
        <f>IFERROR(VLOOKUP(A55, Notes!A:E, 5, FALSE), "-")</f>
        <v>-</v>
      </c>
    </row>
    <row r="56" spans="1:11" ht="12.75" customHeight="1" x14ac:dyDescent="0.25">
      <c r="A56" s="26" t="s">
        <v>7058</v>
      </c>
      <c r="B56" s="97" t="s">
        <v>7058</v>
      </c>
      <c r="C56" s="123">
        <v>50</v>
      </c>
      <c r="D56"/>
      <c r="E56"/>
      <c r="F56"/>
      <c r="G56"/>
      <c r="H56"/>
      <c r="I56" s="15">
        <f t="shared" si="0"/>
        <v>50</v>
      </c>
      <c r="J56" s="1" t="str">
        <f>VLOOKUP($A56,RECON!A:D,4,FALSE)</f>
        <v>Daluvai</v>
      </c>
      <c r="K56" s="1" t="str">
        <f>IFERROR(VLOOKUP(A56, Notes!A:E, 5, FALSE), "-")</f>
        <v>-</v>
      </c>
    </row>
    <row r="57" spans="1:11" ht="12.75" customHeight="1" x14ac:dyDescent="0.25">
      <c r="A57" s="26" t="s">
        <v>7009</v>
      </c>
      <c r="B57" s="97" t="s">
        <v>7009</v>
      </c>
      <c r="C57" s="123">
        <v>47</v>
      </c>
      <c r="D57"/>
      <c r="E57"/>
      <c r="F57"/>
      <c r="G57"/>
      <c r="H57"/>
      <c r="I57" s="15">
        <f t="shared" si="0"/>
        <v>47</v>
      </c>
      <c r="J57" s="1" t="str">
        <f>VLOOKUP($A57,RECON!A:D,4,FALSE)</f>
        <v>Balabhadruni</v>
      </c>
      <c r="K57" s="1" t="str">
        <f>IFERROR(VLOOKUP(A57, Notes!A:E, 5, FALSE), "-")</f>
        <v>-</v>
      </c>
    </row>
    <row r="58" spans="1:11" ht="12.75" customHeight="1" x14ac:dyDescent="0.25">
      <c r="A58" s="26" t="s">
        <v>7143</v>
      </c>
      <c r="B58" s="97" t="s">
        <v>7143</v>
      </c>
      <c r="C58" s="123">
        <v>45</v>
      </c>
      <c r="D58"/>
      <c r="E58"/>
      <c r="F58"/>
      <c r="G58"/>
      <c r="H58"/>
      <c r="I58" s="15">
        <f t="shared" si="0"/>
        <v>45</v>
      </c>
      <c r="J58" s="1" t="str">
        <f>VLOOKUP($A58,RECON!A:D,4,FALSE)</f>
        <v>Kandasamy</v>
      </c>
      <c r="K58" s="1" t="str">
        <f>IFERROR(VLOOKUP(A58, Notes!A:E, 5, FALSE), "-")</f>
        <v>-</v>
      </c>
    </row>
    <row r="59" spans="1:11" ht="12.75" customHeight="1" x14ac:dyDescent="0.25">
      <c r="A59" s="26" t="s">
        <v>7012</v>
      </c>
      <c r="B59" s="97" t="s">
        <v>7012</v>
      </c>
      <c r="C59" s="123">
        <v>45</v>
      </c>
      <c r="D59"/>
      <c r="E59"/>
      <c r="F59"/>
      <c r="G59"/>
      <c r="H59"/>
      <c r="I59" s="15">
        <f t="shared" si="0"/>
        <v>45</v>
      </c>
      <c r="J59" s="1" t="str">
        <f>VLOOKUP($A59,RECON!A:D,4,FALSE)</f>
        <v>Banda</v>
      </c>
      <c r="K59" s="1" t="str">
        <f>IFERROR(VLOOKUP(A59, Notes!A:E, 5, FALSE), "-")</f>
        <v>-</v>
      </c>
    </row>
    <row r="60" spans="1:11" ht="12.75" customHeight="1" x14ac:dyDescent="0.25">
      <c r="A60" s="26" t="s">
        <v>7330</v>
      </c>
      <c r="B60" s="97" t="s">
        <v>7330</v>
      </c>
      <c r="C60" s="123">
        <v>40</v>
      </c>
      <c r="D60"/>
      <c r="E60"/>
      <c r="F60"/>
      <c r="G60"/>
      <c r="H60"/>
      <c r="I60" s="15">
        <f t="shared" si="0"/>
        <v>40</v>
      </c>
      <c r="J60" s="1" t="str">
        <f>VLOOKUP($A60,RECON!A:D,4,FALSE)</f>
        <v>Subramanian</v>
      </c>
      <c r="K60" s="1" t="str">
        <f>IFERROR(VLOOKUP(A60, Notes!A:E, 5, FALSE), "-")</f>
        <v>-</v>
      </c>
    </row>
    <row r="61" spans="1:11" ht="12.75" customHeight="1" x14ac:dyDescent="0.25">
      <c r="A61" s="26" t="s">
        <v>7311</v>
      </c>
      <c r="B61" s="97" t="s">
        <v>7311</v>
      </c>
      <c r="C61" s="123">
        <v>45</v>
      </c>
      <c r="D61"/>
      <c r="E61"/>
      <c r="F61"/>
      <c r="G61"/>
      <c r="H61"/>
      <c r="I61" s="15">
        <f t="shared" si="0"/>
        <v>45</v>
      </c>
      <c r="J61" s="1" t="str">
        <f>VLOOKUP($A61,RECON!A:D,4,FALSE)</f>
        <v>Sharma</v>
      </c>
      <c r="K61" s="1" t="str">
        <f>IFERROR(VLOOKUP(A61, Notes!A:E, 5, FALSE), "-")</f>
        <v>-</v>
      </c>
    </row>
    <row r="62" spans="1:11" ht="12.75" customHeight="1" x14ac:dyDescent="0.25">
      <c r="A62" s="26" t="s">
        <v>7265</v>
      </c>
      <c r="B62" s="97" t="s">
        <v>7265</v>
      </c>
      <c r="C62" s="123">
        <v>54</v>
      </c>
      <c r="D62"/>
      <c r="E62"/>
      <c r="F62"/>
      <c r="G62"/>
      <c r="H62"/>
      <c r="I62" s="15">
        <f t="shared" si="0"/>
        <v>54</v>
      </c>
      <c r="J62" s="1" t="str">
        <f>VLOOKUP($A62,RECON!A:D,4,FALSE)</f>
        <v>Pudota</v>
      </c>
      <c r="K62" s="1" t="str">
        <f>IFERROR(VLOOKUP(A62, Notes!A:E, 5, FALSE), "-")</f>
        <v>-</v>
      </c>
    </row>
    <row r="63" spans="1:11" ht="12.75" customHeight="1" x14ac:dyDescent="0.25">
      <c r="A63" s="26" t="s">
        <v>7314</v>
      </c>
      <c r="B63" s="97" t="s">
        <v>7314</v>
      </c>
      <c r="C63" s="123">
        <v>40</v>
      </c>
      <c r="D63"/>
      <c r="E63"/>
      <c r="F63"/>
      <c r="G63"/>
      <c r="H63"/>
      <c r="I63" s="15">
        <f t="shared" si="0"/>
        <v>40</v>
      </c>
      <c r="J63" s="1" t="str">
        <f>VLOOKUP($A63,RECON!A:D,4,FALSE)</f>
        <v>Shikhare</v>
      </c>
      <c r="K63" s="1" t="str">
        <f>IFERROR(VLOOKUP(A63, Notes!A:E, 5, FALSE), "-")</f>
        <v>-</v>
      </c>
    </row>
    <row r="64" spans="1:11" ht="12.75" customHeight="1" x14ac:dyDescent="0.25">
      <c r="A64" s="26" t="s">
        <v>7032</v>
      </c>
      <c r="B64" s="97" t="s">
        <v>7032</v>
      </c>
      <c r="C64" s="123">
        <v>40</v>
      </c>
      <c r="D64"/>
      <c r="E64"/>
      <c r="F64"/>
      <c r="G64"/>
      <c r="H64"/>
      <c r="I64" s="15">
        <f t="shared" si="0"/>
        <v>40</v>
      </c>
      <c r="J64" s="1" t="str">
        <f>VLOOKUP($A64,RECON!A:D,4,FALSE)</f>
        <v>Billakanti</v>
      </c>
      <c r="K64" s="1" t="str">
        <f>IFERROR(VLOOKUP(A64, Notes!A:E, 5, FALSE), "-")</f>
        <v>-</v>
      </c>
    </row>
    <row r="65" spans="1:11" ht="12.75" customHeight="1" x14ac:dyDescent="0.25">
      <c r="A65" s="26" t="s">
        <v>7141</v>
      </c>
      <c r="B65" s="97" t="s">
        <v>7141</v>
      </c>
      <c r="C65" s="123">
        <v>40</v>
      </c>
      <c r="D65"/>
      <c r="E65"/>
      <c r="F65"/>
      <c r="G65"/>
      <c r="H65"/>
      <c r="I65" s="15">
        <f t="shared" si="0"/>
        <v>40</v>
      </c>
      <c r="J65" s="1" t="str">
        <f>VLOOKUP($A65,RECON!A:D,4,FALSE)</f>
        <v>Kanagasabesan</v>
      </c>
      <c r="K65" s="1" t="str">
        <f>IFERROR(VLOOKUP(A65, Notes!A:E, 5, FALSE), "-")</f>
        <v>-</v>
      </c>
    </row>
    <row r="66" spans="1:11" ht="12.75" customHeight="1" x14ac:dyDescent="0.25">
      <c r="A66" s="26" t="s">
        <v>7165</v>
      </c>
      <c r="B66" s="97" t="s">
        <v>7165</v>
      </c>
      <c r="C66" s="123">
        <v>33</v>
      </c>
      <c r="D66"/>
      <c r="E66"/>
      <c r="F66"/>
      <c r="G66"/>
      <c r="H66"/>
      <c r="I66" s="15">
        <f t="shared" si="0"/>
        <v>33</v>
      </c>
      <c r="J66" s="1" t="str">
        <f>VLOOKUP($A66,RECON!A:D,4,FALSE)</f>
        <v>Kumar</v>
      </c>
      <c r="K66" s="1" t="str">
        <f>IFERROR(VLOOKUP(A66, Notes!A:E, 5, FALSE), "-")</f>
        <v>-</v>
      </c>
    </row>
    <row r="67" spans="1:11" ht="12.75" customHeight="1" x14ac:dyDescent="0.25">
      <c r="A67" s="26" t="s">
        <v>7288</v>
      </c>
      <c r="B67" s="97" t="s">
        <v>7288</v>
      </c>
      <c r="C67" s="123">
        <v>40</v>
      </c>
      <c r="D67"/>
      <c r="E67"/>
      <c r="F67"/>
      <c r="G67"/>
      <c r="H67"/>
      <c r="I67" s="15">
        <f t="shared" si="0"/>
        <v>40</v>
      </c>
      <c r="J67" s="1" t="str">
        <f>VLOOKUP($A67,RECON!A:D,4,FALSE)</f>
        <v>Rl</v>
      </c>
      <c r="K67" s="1" t="str">
        <f>IFERROR(VLOOKUP(A67, Notes!A:E, 5, FALSE), "-")</f>
        <v>-</v>
      </c>
    </row>
    <row r="68" spans="1:11" ht="12.75" customHeight="1" x14ac:dyDescent="0.25">
      <c r="A68" s="26" t="s">
        <v>7270</v>
      </c>
      <c r="B68" s="97" t="s">
        <v>7270</v>
      </c>
      <c r="C68" s="123">
        <v>45</v>
      </c>
      <c r="D68"/>
      <c r="E68"/>
      <c r="F68"/>
      <c r="G68"/>
      <c r="H68"/>
      <c r="I68" s="15">
        <f t="shared" ref="I68:I131" si="1">SUM(C68:H68)</f>
        <v>45</v>
      </c>
      <c r="J68" s="1" t="str">
        <f>VLOOKUP($A68,RECON!A:D,4,FALSE)</f>
        <v>Raghu</v>
      </c>
      <c r="K68" s="1" t="str">
        <f>IFERROR(VLOOKUP(A68, Notes!A:E, 5, FALSE), "-")</f>
        <v>-</v>
      </c>
    </row>
    <row r="69" spans="1:11" ht="12.75" customHeight="1" x14ac:dyDescent="0.25">
      <c r="A69" s="26" t="s">
        <v>7220</v>
      </c>
      <c r="B69" s="97" t="s">
        <v>7220</v>
      </c>
      <c r="C69" s="123">
        <v>45</v>
      </c>
      <c r="D69"/>
      <c r="E69"/>
      <c r="F69"/>
      <c r="G69"/>
      <c r="H69"/>
      <c r="I69" s="15">
        <f t="shared" si="1"/>
        <v>45</v>
      </c>
      <c r="J69" s="1" t="str">
        <f>VLOOKUP($A69,RECON!A:D,4,FALSE)</f>
        <v>Naik</v>
      </c>
      <c r="K69" s="1" t="str">
        <f>IFERROR(VLOOKUP(A69, Notes!A:E, 5, FALSE), "-")</f>
        <v>-</v>
      </c>
    </row>
    <row r="70" spans="1:11" ht="12.75" customHeight="1" x14ac:dyDescent="0.25">
      <c r="A70" s="26" t="s">
        <v>7050</v>
      </c>
      <c r="B70" s="97" t="s">
        <v>7050</v>
      </c>
      <c r="C70" s="123">
        <v>45</v>
      </c>
      <c r="D70"/>
      <c r="E70"/>
      <c r="F70"/>
      <c r="G70"/>
      <c r="H70"/>
      <c r="I70" s="15">
        <f t="shared" si="1"/>
        <v>45</v>
      </c>
      <c r="J70" s="1" t="str">
        <f>VLOOKUP($A70,RECON!A:D,4,FALSE)</f>
        <v>ChandrasekharaReddy</v>
      </c>
      <c r="K70" s="1" t="str">
        <f>IFERROR(VLOOKUP(A70, Notes!A:E, 5, FALSE), "-")</f>
        <v>-</v>
      </c>
    </row>
    <row r="71" spans="1:11" ht="12.75" customHeight="1" x14ac:dyDescent="0.25">
      <c r="A71" s="26" t="s">
        <v>7119</v>
      </c>
      <c r="B71" s="97" t="s">
        <v>7119</v>
      </c>
      <c r="C71" s="123">
        <v>43</v>
      </c>
      <c r="D71"/>
      <c r="E71"/>
      <c r="F71"/>
      <c r="G71"/>
      <c r="H71"/>
      <c r="I71" s="15">
        <f t="shared" si="1"/>
        <v>43</v>
      </c>
      <c r="J71" s="1" t="str">
        <f>VLOOKUP($A71,RECON!A:D,4,FALSE)</f>
        <v>Gupta</v>
      </c>
      <c r="K71" s="1" t="str">
        <f>IFERROR(VLOOKUP(A71, Notes!A:E, 5, FALSE), "-")</f>
        <v>-</v>
      </c>
    </row>
    <row r="72" spans="1:11" ht="12.75" customHeight="1" x14ac:dyDescent="0.25">
      <c r="A72" s="26" t="s">
        <v>7095</v>
      </c>
      <c r="B72" s="97" t="s">
        <v>7095</v>
      </c>
      <c r="C72" s="123">
        <v>45</v>
      </c>
      <c r="D72"/>
      <c r="E72"/>
      <c r="F72"/>
      <c r="G72"/>
      <c r="H72"/>
      <c r="I72" s="15">
        <f t="shared" si="1"/>
        <v>45</v>
      </c>
      <c r="J72" s="1" t="str">
        <f>VLOOKUP($A72,RECON!A:D,4,FALSE)</f>
        <v>George</v>
      </c>
      <c r="K72" s="1" t="str">
        <f>IFERROR(VLOOKUP(A72, Notes!A:E, 5, FALSE), "-")</f>
        <v>-</v>
      </c>
    </row>
    <row r="73" spans="1:11" ht="12.75" customHeight="1" x14ac:dyDescent="0.25">
      <c r="A73" s="26" t="s">
        <v>7219</v>
      </c>
      <c r="B73" s="97" t="s">
        <v>7219</v>
      </c>
      <c r="C73" s="123">
        <v>45</v>
      </c>
      <c r="D73"/>
      <c r="E73"/>
      <c r="F73"/>
      <c r="G73"/>
      <c r="H73"/>
      <c r="I73" s="15">
        <f t="shared" si="1"/>
        <v>45</v>
      </c>
      <c r="J73" s="1" t="str">
        <f>VLOOKUP($A73,RECON!A:D,4,FALSE)</f>
        <v>Nagaragiri</v>
      </c>
      <c r="K73" s="1" t="str">
        <f>IFERROR(VLOOKUP(A73, Notes!A:E, 5, FALSE), "-")</f>
        <v>-</v>
      </c>
    </row>
    <row r="74" spans="1:11" ht="12.75" customHeight="1" x14ac:dyDescent="0.25">
      <c r="A74" s="26" t="s">
        <v>7098</v>
      </c>
      <c r="B74" s="97" t="s">
        <v>7098</v>
      </c>
      <c r="C74" s="123">
        <v>40</v>
      </c>
      <c r="D74"/>
      <c r="E74"/>
      <c r="F74"/>
      <c r="G74"/>
      <c r="H74"/>
      <c r="I74" s="15">
        <f t="shared" si="1"/>
        <v>40</v>
      </c>
      <c r="J74" s="1" t="str">
        <f>VLOOKUP($A74,RECON!A:D,4,FALSE)</f>
        <v>Giddaluru</v>
      </c>
      <c r="K74" s="1" t="str">
        <f>IFERROR(VLOOKUP(A74, Notes!A:E, 5, FALSE), "-")</f>
        <v>-</v>
      </c>
    </row>
    <row r="75" spans="1:11" ht="12.75" customHeight="1" x14ac:dyDescent="0.25">
      <c r="A75" s="26" t="s">
        <v>7036</v>
      </c>
      <c r="B75" s="97" t="s">
        <v>7036</v>
      </c>
      <c r="C75" s="123">
        <v>45</v>
      </c>
      <c r="D75"/>
      <c r="E75"/>
      <c r="F75"/>
      <c r="G75"/>
      <c r="H75"/>
      <c r="I75" s="15">
        <f t="shared" si="1"/>
        <v>45</v>
      </c>
      <c r="J75" s="1" t="str">
        <f>VLOOKUP($A75,RECON!A:D,4,FALSE)</f>
        <v>Boya</v>
      </c>
      <c r="K75" s="1" t="str">
        <f>IFERROR(VLOOKUP(A75, Notes!A:E, 5, FALSE), "-")</f>
        <v>-</v>
      </c>
    </row>
    <row r="76" spans="1:11" ht="12.75" customHeight="1" x14ac:dyDescent="0.25">
      <c r="A76" s="26" t="s">
        <v>7067</v>
      </c>
      <c r="B76" s="97" t="s">
        <v>7067</v>
      </c>
      <c r="C76" s="123">
        <v>40</v>
      </c>
      <c r="D76"/>
      <c r="E76"/>
      <c r="F76"/>
      <c r="G76"/>
      <c r="H76"/>
      <c r="I76" s="15">
        <f t="shared" si="1"/>
        <v>40</v>
      </c>
      <c r="J76" s="1" t="str">
        <f>VLOOKUP($A76,RECON!A:D,4,FALSE)</f>
        <v>Dhotre</v>
      </c>
      <c r="K76" s="1" t="str">
        <f>IFERROR(VLOOKUP(A76, Notes!A:E, 5, FALSE), "-")</f>
        <v>-</v>
      </c>
    </row>
    <row r="77" spans="1:11" ht="12.75" customHeight="1" x14ac:dyDescent="0.25">
      <c r="A77" s="26" t="s">
        <v>7014</v>
      </c>
      <c r="B77" s="97" t="s">
        <v>7014</v>
      </c>
      <c r="C77" s="123">
        <v>40</v>
      </c>
      <c r="D77"/>
      <c r="E77"/>
      <c r="F77"/>
      <c r="G77"/>
      <c r="H77"/>
      <c r="I77" s="15">
        <f t="shared" si="1"/>
        <v>40</v>
      </c>
      <c r="J77" s="1" t="str">
        <f>VLOOKUP($A77,RECON!A:D,4,FALSE)</f>
        <v>Bansal</v>
      </c>
      <c r="K77" s="1" t="str">
        <f>IFERROR(VLOOKUP(A77, Notes!A:E, 5, FALSE), "-")</f>
        <v>-</v>
      </c>
    </row>
    <row r="78" spans="1:11" ht="12.75" customHeight="1" x14ac:dyDescent="0.25">
      <c r="A78" s="26" t="s">
        <v>7209</v>
      </c>
      <c r="B78" s="97" t="s">
        <v>7209</v>
      </c>
      <c r="C78" s="123">
        <v>40</v>
      </c>
      <c r="D78"/>
      <c r="E78"/>
      <c r="F78"/>
      <c r="G78"/>
      <c r="H78"/>
      <c r="I78" s="15">
        <f t="shared" si="1"/>
        <v>40</v>
      </c>
      <c r="J78" s="1" t="str">
        <f>VLOOKUP($A78,RECON!A:D,4,FALSE)</f>
        <v>Modi</v>
      </c>
      <c r="K78" s="1" t="str">
        <f>IFERROR(VLOOKUP(A78, Notes!A:E, 5, FALSE), "-")</f>
        <v>-</v>
      </c>
    </row>
    <row r="79" spans="1:11" ht="12.75" customHeight="1" x14ac:dyDescent="0.25">
      <c r="A79" s="26" t="s">
        <v>7112</v>
      </c>
      <c r="B79" s="97" t="s">
        <v>7112</v>
      </c>
      <c r="C79" s="123">
        <v>52</v>
      </c>
      <c r="D79"/>
      <c r="E79"/>
      <c r="F79"/>
      <c r="G79"/>
      <c r="H79"/>
      <c r="I79" s="15">
        <f t="shared" si="1"/>
        <v>52</v>
      </c>
      <c r="J79" s="1" t="str">
        <f>VLOOKUP($A79,RECON!A:D,4,FALSE)</f>
        <v>Gowda</v>
      </c>
      <c r="K79" s="1" t="str">
        <f>IFERROR(VLOOKUP(A79, Notes!A:E, 5, FALSE), "-")</f>
        <v>-</v>
      </c>
    </row>
    <row r="80" spans="1:11" ht="12.75" customHeight="1" x14ac:dyDescent="0.25">
      <c r="A80" s="26" t="s">
        <v>7030</v>
      </c>
      <c r="B80" s="97" t="s">
        <v>7030</v>
      </c>
      <c r="C80" s="123">
        <v>40</v>
      </c>
      <c r="D80"/>
      <c r="E80"/>
      <c r="F80"/>
      <c r="G80"/>
      <c r="H80"/>
      <c r="I80" s="15">
        <f t="shared" si="1"/>
        <v>40</v>
      </c>
      <c r="J80" s="1" t="str">
        <f>VLOOKUP($A80,RECON!A:D,4,FALSE)</f>
        <v>Bhise</v>
      </c>
      <c r="K80" s="1" t="str">
        <f>IFERROR(VLOOKUP(A80, Notes!A:E, 5, FALSE), "-")</f>
        <v>-</v>
      </c>
    </row>
    <row r="81" spans="1:11" ht="12.75" customHeight="1" x14ac:dyDescent="0.25">
      <c r="A81" s="26" t="s">
        <v>6980</v>
      </c>
      <c r="B81" s="97" t="s">
        <v>6980</v>
      </c>
      <c r="C81" s="123">
        <v>45</v>
      </c>
      <c r="D81"/>
      <c r="E81"/>
      <c r="F81"/>
      <c r="G81"/>
      <c r="H81"/>
      <c r="I81" s="15">
        <f t="shared" si="1"/>
        <v>45</v>
      </c>
      <c r="J81" s="1" t="str">
        <f>VLOOKUP($A81,RECON!A:D,4,FALSE)</f>
        <v>Agrawal</v>
      </c>
      <c r="K81" s="1" t="str">
        <f>IFERROR(VLOOKUP(A81, Notes!A:E, 5, FALSE), "-")</f>
        <v>-</v>
      </c>
    </row>
    <row r="82" spans="1:11" ht="12.75" customHeight="1" x14ac:dyDescent="0.25">
      <c r="A82" s="26" t="s">
        <v>7121</v>
      </c>
      <c r="B82" s="97" t="s">
        <v>7121</v>
      </c>
      <c r="C82" s="123">
        <v>50</v>
      </c>
      <c r="D82"/>
      <c r="E82"/>
      <c r="F82"/>
      <c r="G82"/>
      <c r="H82"/>
      <c r="I82" s="15">
        <f t="shared" si="1"/>
        <v>50</v>
      </c>
      <c r="J82" s="1" t="str">
        <f>VLOOKUP($A82,RECON!A:D,4,FALSE)</f>
        <v>Gupta</v>
      </c>
      <c r="K82" s="1" t="str">
        <f>IFERROR(VLOOKUP(A82, Notes!A:E, 5, FALSE), "-")</f>
        <v>-</v>
      </c>
    </row>
    <row r="83" spans="1:11" ht="12.75" customHeight="1" x14ac:dyDescent="0.25">
      <c r="A83" s="26" t="s">
        <v>7156</v>
      </c>
      <c r="B83" s="97" t="s">
        <v>7156</v>
      </c>
      <c r="C83" s="123">
        <v>40</v>
      </c>
      <c r="D83"/>
      <c r="E83"/>
      <c r="F83"/>
      <c r="G83"/>
      <c r="H83"/>
      <c r="I83" s="15">
        <f t="shared" si="1"/>
        <v>40</v>
      </c>
      <c r="J83" s="1" t="str">
        <f>VLOOKUP($A83,RECON!A:D,4,FALSE)</f>
        <v>Krishnan</v>
      </c>
      <c r="K83" s="1" t="str">
        <f>IFERROR(VLOOKUP(A83, Notes!A:E, 5, FALSE), "-")</f>
        <v>-</v>
      </c>
    </row>
    <row r="84" spans="1:11" ht="12.75" customHeight="1" x14ac:dyDescent="0.25">
      <c r="A84" s="26" t="s">
        <v>7365</v>
      </c>
      <c r="B84" s="97" t="s">
        <v>7365</v>
      </c>
      <c r="C84" s="123">
        <v>27</v>
      </c>
      <c r="D84"/>
      <c r="E84"/>
      <c r="F84"/>
      <c r="G84"/>
      <c r="H84"/>
      <c r="I84" s="15">
        <f t="shared" si="1"/>
        <v>27</v>
      </c>
      <c r="J84" s="1" t="str">
        <f>VLOOKUP($A84,RECON!A:D,4,FALSE)</f>
        <v>Yeruva</v>
      </c>
      <c r="K84" s="1" t="str">
        <f>IFERROR(VLOOKUP(A84, Notes!A:E, 5, FALSE), "-")</f>
        <v>-</v>
      </c>
    </row>
    <row r="85" spans="1:11" ht="12.75" customHeight="1" x14ac:dyDescent="0.25">
      <c r="A85" s="26" t="s">
        <v>7115</v>
      </c>
      <c r="B85" s="97" t="s">
        <v>7115</v>
      </c>
      <c r="C85" s="123">
        <v>45</v>
      </c>
      <c r="D85"/>
      <c r="E85"/>
      <c r="F85"/>
      <c r="G85"/>
      <c r="H85"/>
      <c r="I85" s="15">
        <f t="shared" si="1"/>
        <v>45</v>
      </c>
      <c r="J85" s="1" t="str">
        <f>VLOOKUP($A85,RECON!A:D,4,FALSE)</f>
        <v>Gujjula</v>
      </c>
      <c r="K85" s="1" t="str">
        <f>IFERROR(VLOOKUP(A85, Notes!A:E, 5, FALSE), "-")</f>
        <v>-</v>
      </c>
    </row>
    <row r="86" spans="1:11" ht="12.75" customHeight="1" x14ac:dyDescent="0.25">
      <c r="A86" s="26" t="s">
        <v>7191</v>
      </c>
      <c r="B86" s="97" t="s">
        <v>7191</v>
      </c>
      <c r="C86" s="123">
        <v>57</v>
      </c>
      <c r="D86"/>
      <c r="E86"/>
      <c r="F86"/>
      <c r="G86"/>
      <c r="H86"/>
      <c r="I86" s="15">
        <f t="shared" si="1"/>
        <v>57</v>
      </c>
      <c r="J86" s="1" t="str">
        <f>VLOOKUP($A86,RECON!A:D,4,FALSE)</f>
        <v>Manjunath</v>
      </c>
      <c r="K86" s="1" t="str">
        <f>IFERROR(VLOOKUP(A86, Notes!A:E, 5, FALSE), "-")</f>
        <v>-</v>
      </c>
    </row>
    <row r="87" spans="1:11" ht="12.75" customHeight="1" x14ac:dyDescent="0.25">
      <c r="A87" s="26" t="s">
        <v>7305</v>
      </c>
      <c r="B87" s="97" t="s">
        <v>7305</v>
      </c>
      <c r="C87" s="123">
        <v>40</v>
      </c>
      <c r="D87"/>
      <c r="E87"/>
      <c r="F87"/>
      <c r="G87"/>
      <c r="H87"/>
      <c r="I87" s="15">
        <f t="shared" si="1"/>
        <v>40</v>
      </c>
      <c r="J87" s="1" t="str">
        <f>VLOOKUP($A87,RECON!A:D,4,FALSE)</f>
        <v>Saxena</v>
      </c>
      <c r="K87" s="1" t="str">
        <f>IFERROR(VLOOKUP(A87, Notes!A:E, 5, FALSE), "-")</f>
        <v>-</v>
      </c>
    </row>
    <row r="88" spans="1:11" ht="12.75" customHeight="1" x14ac:dyDescent="0.25">
      <c r="A88" s="26" t="s">
        <v>7546</v>
      </c>
      <c r="B88" s="97" t="s">
        <v>7546</v>
      </c>
      <c r="C88" s="123">
        <v>50</v>
      </c>
      <c r="D88"/>
      <c r="E88"/>
      <c r="F88"/>
      <c r="G88"/>
      <c r="H88"/>
      <c r="I88" s="15">
        <f t="shared" si="1"/>
        <v>50</v>
      </c>
      <c r="J88" s="1" t="str">
        <f>VLOOKUP($A88,RECON!A:D,4,FALSE)</f>
        <v>Kanawade</v>
      </c>
      <c r="K88" s="1" t="str">
        <f>IFERROR(VLOOKUP(A88, Notes!A:E, 5, FALSE), "-")</f>
        <v>-</v>
      </c>
    </row>
    <row r="89" spans="1:11" ht="12.75" customHeight="1" x14ac:dyDescent="0.25">
      <c r="A89" s="26" t="s">
        <v>7268</v>
      </c>
      <c r="B89" s="97" t="s">
        <v>7268</v>
      </c>
      <c r="C89" s="123">
        <v>24</v>
      </c>
      <c r="D89"/>
      <c r="E89"/>
      <c r="F89"/>
      <c r="G89"/>
      <c r="H89"/>
      <c r="I89" s="15">
        <f t="shared" si="1"/>
        <v>24</v>
      </c>
      <c r="J89" s="1" t="str">
        <f>VLOOKUP($A89,RECON!A:D,4,FALSE)</f>
        <v>Purushan</v>
      </c>
      <c r="K89" s="1" t="str">
        <f>IFERROR(VLOOKUP(A89, Notes!A:E, 5, FALSE), "-")</f>
        <v>-</v>
      </c>
    </row>
    <row r="90" spans="1:11" ht="12.75" customHeight="1" x14ac:dyDescent="0.25">
      <c r="A90" s="26" t="s">
        <v>7171</v>
      </c>
      <c r="B90" s="97" t="s">
        <v>7171</v>
      </c>
      <c r="C90" s="123">
        <v>18</v>
      </c>
      <c r="D90"/>
      <c r="E90"/>
      <c r="F90"/>
      <c r="G90"/>
      <c r="H90"/>
      <c r="I90" s="15">
        <f t="shared" si="1"/>
        <v>18</v>
      </c>
      <c r="J90" s="1" t="str">
        <f>VLOOKUP($A90,RECON!A:D,4,FALSE)</f>
        <v>Kusha</v>
      </c>
      <c r="K90" s="1" t="str">
        <f>IFERROR(VLOOKUP(A90, Notes!A:E, 5, FALSE), "-")</f>
        <v>-</v>
      </c>
    </row>
    <row r="91" spans="1:11" ht="12.75" customHeight="1" x14ac:dyDescent="0.25">
      <c r="A91" s="26" t="s">
        <v>7060</v>
      </c>
      <c r="B91" s="97" t="s">
        <v>7060</v>
      </c>
      <c r="C91" s="123">
        <v>45</v>
      </c>
      <c r="D91"/>
      <c r="E91"/>
      <c r="F91"/>
      <c r="G91"/>
      <c r="H91"/>
      <c r="I91" s="15">
        <f t="shared" si="1"/>
        <v>45</v>
      </c>
      <c r="J91" s="1" t="str">
        <f>VLOOKUP($A91,RECON!A:D,4,FALSE)</f>
        <v>Das</v>
      </c>
      <c r="K91" s="1" t="str">
        <f>IFERROR(VLOOKUP(A91, Notes!A:E, 5, FALSE), "-")</f>
        <v>-</v>
      </c>
    </row>
    <row r="92" spans="1:11" ht="12.75" customHeight="1" x14ac:dyDescent="0.25">
      <c r="A92" s="26" t="s">
        <v>7309</v>
      </c>
      <c r="B92" s="97" t="s">
        <v>7309</v>
      </c>
      <c r="C92" s="123">
        <v>32</v>
      </c>
      <c r="D92"/>
      <c r="E92"/>
      <c r="F92"/>
      <c r="G92"/>
      <c r="H92"/>
      <c r="I92" s="15">
        <f t="shared" si="1"/>
        <v>32</v>
      </c>
      <c r="J92" s="1" t="str">
        <f>VLOOKUP($A92,RECON!A:D,4,FALSE)</f>
        <v>Shanmugam</v>
      </c>
      <c r="K92" s="1" t="str">
        <f>IFERROR(VLOOKUP(A92, Notes!A:E, 5, FALSE), "-")</f>
        <v>-</v>
      </c>
    </row>
    <row r="93" spans="1:11" ht="12.75" customHeight="1" x14ac:dyDescent="0.25">
      <c r="A93" s="29" t="s">
        <v>7252</v>
      </c>
      <c r="B93" s="97" t="s">
        <v>7252</v>
      </c>
      <c r="C93" s="123">
        <v>45</v>
      </c>
      <c r="D93"/>
      <c r="E93"/>
      <c r="F93"/>
      <c r="G93"/>
      <c r="H93"/>
      <c r="I93" s="15">
        <f t="shared" si="1"/>
        <v>45</v>
      </c>
      <c r="J93" s="1" t="str">
        <f>VLOOKUP($A93,RECON!A:D,4,FALSE)</f>
        <v>Peri</v>
      </c>
      <c r="K93" s="1" t="str">
        <f>IFERROR(VLOOKUP(A93, Notes!A:E, 5, FALSE), "-")</f>
        <v>-</v>
      </c>
    </row>
    <row r="94" spans="1:11" ht="12.75" customHeight="1" x14ac:dyDescent="0.25">
      <c r="A94" s="26" t="s">
        <v>7240</v>
      </c>
      <c r="B94" s="97" t="s">
        <v>7240</v>
      </c>
      <c r="C94" s="123">
        <v>48</v>
      </c>
      <c r="D94"/>
      <c r="E94"/>
      <c r="F94"/>
      <c r="G94"/>
      <c r="H94"/>
      <c r="I94" s="15">
        <f t="shared" si="1"/>
        <v>48</v>
      </c>
      <c r="J94" s="1" t="str">
        <f>VLOOKUP($A94,RECON!A:D,4,FALSE)</f>
        <v>Pant</v>
      </c>
      <c r="K94" s="1" t="str">
        <f>IFERROR(VLOOKUP(A94, Notes!A:E, 5, FALSE), "-")</f>
        <v>-</v>
      </c>
    </row>
    <row r="95" spans="1:11" ht="12.75" customHeight="1" x14ac:dyDescent="0.25">
      <c r="A95" s="26" t="s">
        <v>7308</v>
      </c>
      <c r="B95" s="97" t="s">
        <v>7308</v>
      </c>
      <c r="C95" s="123">
        <v>45</v>
      </c>
      <c r="D95"/>
      <c r="E95"/>
      <c r="F95"/>
      <c r="G95"/>
      <c r="H95"/>
      <c r="I95" s="15">
        <f t="shared" si="1"/>
        <v>45</v>
      </c>
      <c r="J95" s="1" t="str">
        <f>VLOOKUP($A95,RECON!A:D,4,FALSE)</f>
        <v>Shameer</v>
      </c>
      <c r="K95" s="1" t="str">
        <f>IFERROR(VLOOKUP(A95, Notes!A:E, 5, FALSE), "-")</f>
        <v>-</v>
      </c>
    </row>
    <row r="96" spans="1:11" ht="12.75" customHeight="1" x14ac:dyDescent="0.25">
      <c r="A96" s="26" t="s">
        <v>7169</v>
      </c>
      <c r="B96" s="97" t="s">
        <v>7169</v>
      </c>
      <c r="C96" s="123">
        <v>24</v>
      </c>
      <c r="D96"/>
      <c r="E96"/>
      <c r="F96"/>
      <c r="G96"/>
      <c r="H96"/>
      <c r="I96" s="15">
        <f t="shared" si="1"/>
        <v>24</v>
      </c>
      <c r="J96" s="1" t="str">
        <f>VLOOKUP($A96,RECON!A:D,4,FALSE)</f>
        <v>Kumari</v>
      </c>
      <c r="K96" s="1" t="str">
        <f>IFERROR(VLOOKUP(A96, Notes!A:E, 5, FALSE), "-")</f>
        <v>-</v>
      </c>
    </row>
    <row r="97" spans="1:11" ht="12.75" customHeight="1" x14ac:dyDescent="0.25">
      <c r="A97" s="26" t="s">
        <v>7059</v>
      </c>
      <c r="B97" s="97" t="s">
        <v>7059</v>
      </c>
      <c r="C97" s="123">
        <v>45</v>
      </c>
      <c r="D97"/>
      <c r="E97"/>
      <c r="F97"/>
      <c r="G97"/>
      <c r="H97"/>
      <c r="I97" s="15">
        <f t="shared" si="1"/>
        <v>45</v>
      </c>
      <c r="J97" s="1" t="str">
        <f>VLOOKUP($A97,RECON!A:D,4,FALSE)</f>
        <v>Das</v>
      </c>
      <c r="K97" s="1" t="str">
        <f>IFERROR(VLOOKUP(A97, Notes!A:E, 5, FALSE), "-")</f>
        <v>-</v>
      </c>
    </row>
    <row r="98" spans="1:11" ht="12.75" customHeight="1" x14ac:dyDescent="0.25">
      <c r="A98" s="26" t="s">
        <v>7212</v>
      </c>
      <c r="B98" s="97" t="s">
        <v>7212</v>
      </c>
      <c r="C98" s="123">
        <v>40</v>
      </c>
      <c r="D98"/>
      <c r="E98"/>
      <c r="F98"/>
      <c r="G98"/>
      <c r="H98"/>
      <c r="I98" s="15">
        <f t="shared" si="1"/>
        <v>40</v>
      </c>
      <c r="J98" s="1" t="str">
        <f>VLOOKUP($A98,RECON!A:D,4,FALSE)</f>
        <v>Muppala</v>
      </c>
      <c r="K98" s="1" t="str">
        <f>IFERROR(VLOOKUP(A98, Notes!A:E, 5, FALSE), "-")</f>
        <v>-</v>
      </c>
    </row>
    <row r="99" spans="1:11" ht="12.75" customHeight="1" x14ac:dyDescent="0.25">
      <c r="A99" s="26" t="s">
        <v>7020</v>
      </c>
      <c r="B99" s="97" t="s">
        <v>7020</v>
      </c>
      <c r="C99" s="123">
        <v>50</v>
      </c>
      <c r="D99"/>
      <c r="E99"/>
      <c r="F99"/>
      <c r="G99"/>
      <c r="H99"/>
      <c r="I99" s="15">
        <f t="shared" si="1"/>
        <v>50</v>
      </c>
      <c r="J99" s="1" t="str">
        <f>VLOOKUP($A99,RECON!A:D,4,FALSE)</f>
        <v>Bejawada</v>
      </c>
      <c r="K99" s="1" t="str">
        <f>IFERROR(VLOOKUP(A99, Notes!A:E, 5, FALSE), "-")</f>
        <v>-</v>
      </c>
    </row>
    <row r="100" spans="1:11" ht="12.75" customHeight="1" x14ac:dyDescent="0.25">
      <c r="A100" s="26" t="s">
        <v>7011</v>
      </c>
      <c r="B100" s="97" t="s">
        <v>7011</v>
      </c>
      <c r="C100" s="123">
        <v>40</v>
      </c>
      <c r="D100"/>
      <c r="E100"/>
      <c r="F100"/>
      <c r="G100"/>
      <c r="H100"/>
      <c r="I100" s="15">
        <f t="shared" si="1"/>
        <v>40</v>
      </c>
      <c r="J100" s="1" t="str">
        <f>VLOOKUP($A100,RECON!A:D,4,FALSE)</f>
        <v>Balasubramanian</v>
      </c>
      <c r="K100" s="1" t="str">
        <f>IFERROR(VLOOKUP(A100, Notes!A:E, 5, FALSE), "-")</f>
        <v>-</v>
      </c>
    </row>
    <row r="101" spans="1:11" ht="12.75" customHeight="1" x14ac:dyDescent="0.25">
      <c r="A101" s="26" t="s">
        <v>7107</v>
      </c>
      <c r="B101" s="97" t="s">
        <v>7107</v>
      </c>
      <c r="C101" s="123">
        <v>45</v>
      </c>
      <c r="D101"/>
      <c r="E101"/>
      <c r="F101"/>
      <c r="G101"/>
      <c r="H101"/>
      <c r="I101" s="15">
        <f t="shared" si="1"/>
        <v>45</v>
      </c>
      <c r="J101" s="1" t="str">
        <f>VLOOKUP($A101,RECON!A:D,4,FALSE)</f>
        <v>Gopal Reddy</v>
      </c>
      <c r="K101" s="1" t="str">
        <f>IFERROR(VLOOKUP(A101, Notes!A:E, 5, FALSE), "-")</f>
        <v>-</v>
      </c>
    </row>
    <row r="102" spans="1:11" ht="12.75" customHeight="1" x14ac:dyDescent="0.25">
      <c r="A102" s="26" t="s">
        <v>7336</v>
      </c>
      <c r="B102" s="97" t="s">
        <v>7336</v>
      </c>
      <c r="C102" s="123">
        <v>45</v>
      </c>
      <c r="D102"/>
      <c r="E102"/>
      <c r="F102"/>
      <c r="G102"/>
      <c r="H102"/>
      <c r="I102" s="15">
        <f t="shared" si="1"/>
        <v>45</v>
      </c>
      <c r="J102" s="1" t="str">
        <f>VLOOKUP($A102,RECON!A:D,4,FALSE)</f>
        <v>Thamberi</v>
      </c>
      <c r="K102" s="1" t="str">
        <f>IFERROR(VLOOKUP(A102, Notes!A:E, 5, FALSE), "-")</f>
        <v>-</v>
      </c>
    </row>
    <row r="103" spans="1:11" ht="12.75" customHeight="1" x14ac:dyDescent="0.25">
      <c r="A103" s="26" t="s">
        <v>7153</v>
      </c>
      <c r="B103" s="97" t="s">
        <v>7153</v>
      </c>
      <c r="C103" s="123">
        <v>40</v>
      </c>
      <c r="D103"/>
      <c r="E103"/>
      <c r="F103"/>
      <c r="G103"/>
      <c r="H103"/>
      <c r="I103" s="15">
        <f t="shared" si="1"/>
        <v>40</v>
      </c>
      <c r="J103" s="1" t="str">
        <f>VLOOKUP($A103,RECON!A:D,4,FALSE)</f>
        <v>Kola</v>
      </c>
      <c r="K103" s="1" t="str">
        <f>IFERROR(VLOOKUP(A103, Notes!A:E, 5, FALSE), "-")</f>
        <v>-</v>
      </c>
    </row>
    <row r="104" spans="1:11" ht="12.75" customHeight="1" x14ac:dyDescent="0.25">
      <c r="A104" s="26" t="s">
        <v>7324</v>
      </c>
      <c r="B104" s="97" t="s">
        <v>7324</v>
      </c>
      <c r="C104" s="123">
        <v>40</v>
      </c>
      <c r="D104"/>
      <c r="E104"/>
      <c r="F104"/>
      <c r="G104"/>
      <c r="H104"/>
      <c r="I104" s="15">
        <f t="shared" si="1"/>
        <v>40</v>
      </c>
      <c r="J104" s="1" t="str">
        <f>VLOOKUP($A104,RECON!A:D,4,FALSE)</f>
        <v>Somashekar</v>
      </c>
      <c r="K104" s="1" t="str">
        <f>IFERROR(VLOOKUP(A104, Notes!A:E, 5, FALSE), "-")</f>
        <v>-</v>
      </c>
    </row>
    <row r="105" spans="1:11" ht="12.75" customHeight="1" x14ac:dyDescent="0.25">
      <c r="A105" s="26" t="s">
        <v>7140</v>
      </c>
      <c r="B105" s="97" t="s">
        <v>7140</v>
      </c>
      <c r="C105" s="123">
        <v>42</v>
      </c>
      <c r="D105"/>
      <c r="E105"/>
      <c r="F105"/>
      <c r="G105"/>
      <c r="H105"/>
      <c r="I105" s="15">
        <f t="shared" si="1"/>
        <v>42</v>
      </c>
      <c r="J105" s="1" t="str">
        <f>VLOOKUP($A105,RECON!A:D,4,FALSE)</f>
        <v>Kamath</v>
      </c>
      <c r="K105" s="1" t="str">
        <f>IFERROR(VLOOKUP(A105, Notes!A:E, 5, FALSE), "-")</f>
        <v>-</v>
      </c>
    </row>
    <row r="106" spans="1:11" ht="12.75" customHeight="1" x14ac:dyDescent="0.25">
      <c r="A106" s="26" t="s">
        <v>7350</v>
      </c>
      <c r="B106" s="97" t="s">
        <v>7350</v>
      </c>
      <c r="C106" s="123">
        <v>18</v>
      </c>
      <c r="D106"/>
      <c r="E106"/>
      <c r="F106"/>
      <c r="G106"/>
      <c r="H106"/>
      <c r="I106" s="15">
        <f t="shared" si="1"/>
        <v>18</v>
      </c>
      <c r="J106" s="1" t="str">
        <f>VLOOKUP($A106,RECON!A:D,4,FALSE)</f>
        <v>Vasalya</v>
      </c>
      <c r="K106" s="1" t="str">
        <f>IFERROR(VLOOKUP(A106, Notes!A:E, 5, FALSE), "-")</f>
        <v>-</v>
      </c>
    </row>
    <row r="107" spans="1:11" ht="12.75" customHeight="1" x14ac:dyDescent="0.25">
      <c r="A107" s="26" t="s">
        <v>7243</v>
      </c>
      <c r="B107" s="97" t="s">
        <v>7243</v>
      </c>
      <c r="C107" s="123">
        <v>40</v>
      </c>
      <c r="D107"/>
      <c r="E107"/>
      <c r="F107"/>
      <c r="G107"/>
      <c r="H107"/>
      <c r="I107" s="15">
        <f t="shared" si="1"/>
        <v>40</v>
      </c>
      <c r="J107" s="1" t="str">
        <f>VLOOKUP($A107,RECON!A:D,4,FALSE)</f>
        <v>Pathan</v>
      </c>
      <c r="K107" s="1" t="str">
        <f>IFERROR(VLOOKUP(A107, Notes!A:E, 5, FALSE), "-")</f>
        <v>-</v>
      </c>
    </row>
    <row r="108" spans="1:11" ht="12.75" customHeight="1" x14ac:dyDescent="0.25">
      <c r="A108" s="26" t="s">
        <v>7304</v>
      </c>
      <c r="B108" s="97" t="s">
        <v>7304</v>
      </c>
      <c r="C108" s="123">
        <v>50</v>
      </c>
      <c r="D108"/>
      <c r="E108"/>
      <c r="F108"/>
      <c r="G108"/>
      <c r="H108"/>
      <c r="I108" s="15">
        <f t="shared" si="1"/>
        <v>50</v>
      </c>
      <c r="J108" s="1" t="str">
        <f>VLOOKUP($A108,RECON!A:D,4,FALSE)</f>
        <v>Sasidharan</v>
      </c>
      <c r="K108" s="1" t="str">
        <f>IFERROR(VLOOKUP(A108, Notes!A:E, 5, FALSE), "-")</f>
        <v>-</v>
      </c>
    </row>
    <row r="109" spans="1:11" ht="12.75" customHeight="1" x14ac:dyDescent="0.25">
      <c r="A109" s="26" t="s">
        <v>7129</v>
      </c>
      <c r="B109" s="97" t="s">
        <v>7129</v>
      </c>
      <c r="C109" s="123">
        <v>45</v>
      </c>
      <c r="D109"/>
      <c r="E109"/>
      <c r="F109"/>
      <c r="G109"/>
      <c r="H109"/>
      <c r="I109" s="15">
        <f t="shared" si="1"/>
        <v>45</v>
      </c>
      <c r="J109" s="1" t="str">
        <f>VLOOKUP($A109,RECON!A:D,4,FALSE)</f>
        <v>Jain</v>
      </c>
      <c r="K109" s="1" t="str">
        <f>IFERROR(VLOOKUP(A109, Notes!A:E, 5, FALSE), "-")</f>
        <v>-</v>
      </c>
    </row>
    <row r="110" spans="1:11" ht="12.75" customHeight="1" x14ac:dyDescent="0.25">
      <c r="A110" s="26" t="s">
        <v>7337</v>
      </c>
      <c r="B110" s="97" t="s">
        <v>7337</v>
      </c>
      <c r="C110" s="123">
        <v>45</v>
      </c>
      <c r="D110"/>
      <c r="E110"/>
      <c r="F110"/>
      <c r="G110"/>
      <c r="H110"/>
      <c r="I110" s="15">
        <f t="shared" si="1"/>
        <v>45</v>
      </c>
      <c r="J110" s="1" t="str">
        <f>VLOOKUP($A110,RECON!A:D,4,FALSE)</f>
        <v>Thandu</v>
      </c>
      <c r="K110" s="1" t="str">
        <f>IFERROR(VLOOKUP(A110, Notes!A:E, 5, FALSE), "-")</f>
        <v>-</v>
      </c>
    </row>
    <row r="111" spans="1:11" ht="12.75" customHeight="1" x14ac:dyDescent="0.25">
      <c r="A111" s="26" t="s">
        <v>7256</v>
      </c>
      <c r="B111" s="97" t="s">
        <v>7256</v>
      </c>
      <c r="C111" s="123">
        <v>52</v>
      </c>
      <c r="D111"/>
      <c r="E111"/>
      <c r="F111"/>
      <c r="G111"/>
      <c r="H111"/>
      <c r="I111" s="15">
        <f t="shared" si="1"/>
        <v>52</v>
      </c>
      <c r="J111" s="1" t="str">
        <f>VLOOKUP($A111,RECON!A:D,4,FALSE)</f>
        <v>Pinnamareddy</v>
      </c>
      <c r="K111" s="1" t="str">
        <f>IFERROR(VLOOKUP(A111, Notes!A:E, 5, FALSE), "-")</f>
        <v>-</v>
      </c>
    </row>
    <row r="112" spans="1:11" ht="12.75" customHeight="1" x14ac:dyDescent="0.25">
      <c r="A112" s="26" t="s">
        <v>7208</v>
      </c>
      <c r="B112" s="97" t="s">
        <v>7208</v>
      </c>
      <c r="C112" s="123">
        <v>40</v>
      </c>
      <c r="D112"/>
      <c r="E112"/>
      <c r="F112"/>
      <c r="G112"/>
      <c r="H112"/>
      <c r="I112" s="15">
        <f t="shared" si="1"/>
        <v>40</v>
      </c>
      <c r="J112" s="1" t="str">
        <f>VLOOKUP($A112,RECON!A:D,4,FALSE)</f>
        <v>Modi</v>
      </c>
      <c r="K112" s="1" t="str">
        <f>IFERROR(VLOOKUP(A112, Notes!A:E, 5, FALSE), "-")</f>
        <v>-</v>
      </c>
    </row>
    <row r="113" spans="1:11" ht="12.75" customHeight="1" x14ac:dyDescent="0.25">
      <c r="A113" s="26" t="s">
        <v>7237</v>
      </c>
      <c r="B113" s="97" t="s">
        <v>7237</v>
      </c>
      <c r="C113" s="123">
        <v>44</v>
      </c>
      <c r="D113"/>
      <c r="E113"/>
      <c r="F113"/>
      <c r="G113"/>
      <c r="H113"/>
      <c r="I113" s="15">
        <f t="shared" si="1"/>
        <v>44</v>
      </c>
      <c r="J113" s="1" t="str">
        <f>VLOOKUP($A113,RECON!A:D,4,FALSE)</f>
        <v>Palempalli</v>
      </c>
      <c r="K113" s="1" t="str">
        <f>IFERROR(VLOOKUP(A113, Notes!A:E, 5, FALSE), "-")</f>
        <v>-</v>
      </c>
    </row>
    <row r="114" spans="1:11" ht="12.75" customHeight="1" x14ac:dyDescent="0.25">
      <c r="A114" s="26" t="s">
        <v>7274</v>
      </c>
      <c r="B114" s="97" t="s">
        <v>7274</v>
      </c>
      <c r="C114" s="123">
        <v>44</v>
      </c>
      <c r="D114"/>
      <c r="E114"/>
      <c r="F114"/>
      <c r="G114"/>
      <c r="H114"/>
      <c r="I114" s="15">
        <f t="shared" si="1"/>
        <v>44</v>
      </c>
      <c r="J114" s="1" t="str">
        <f>VLOOKUP($A114,RECON!A:D,4,FALSE)</f>
        <v>Rao</v>
      </c>
      <c r="K114" s="1" t="str">
        <f>IFERROR(VLOOKUP(A114, Notes!A:E, 5, FALSE), "-")</f>
        <v>-</v>
      </c>
    </row>
    <row r="115" spans="1:11" ht="12.75" customHeight="1" x14ac:dyDescent="0.25">
      <c r="A115" s="26" t="s">
        <v>7066</v>
      </c>
      <c r="B115" s="97" t="s">
        <v>7066</v>
      </c>
      <c r="C115" s="123">
        <v>45</v>
      </c>
      <c r="D115"/>
      <c r="E115"/>
      <c r="F115"/>
      <c r="G115"/>
      <c r="H115"/>
      <c r="I115" s="15">
        <f t="shared" si="1"/>
        <v>45</v>
      </c>
      <c r="J115" s="1" t="str">
        <f>VLOOKUP($A115,RECON!A:D,4,FALSE)</f>
        <v>Deyagond</v>
      </c>
      <c r="K115" s="1" t="str">
        <f>IFERROR(VLOOKUP(A115, Notes!A:E, 5, FALSE), "-")</f>
        <v>-</v>
      </c>
    </row>
    <row r="116" spans="1:11" ht="12.75" customHeight="1" x14ac:dyDescent="0.25">
      <c r="A116" s="26" t="s">
        <v>7267</v>
      </c>
      <c r="B116" s="97" t="s">
        <v>7267</v>
      </c>
      <c r="C116" s="123">
        <v>38</v>
      </c>
      <c r="D116"/>
      <c r="E116"/>
      <c r="F116"/>
      <c r="G116"/>
      <c r="H116"/>
      <c r="I116" s="15">
        <f t="shared" si="1"/>
        <v>38</v>
      </c>
      <c r="J116" s="1" t="str">
        <f>VLOOKUP($A116,RECON!A:D,4,FALSE)</f>
        <v>Purohit</v>
      </c>
      <c r="K116" s="1" t="str">
        <f>IFERROR(VLOOKUP(A116, Notes!A:E, 5, FALSE), "-")</f>
        <v>-</v>
      </c>
    </row>
    <row r="117" spans="1:11" ht="12.75" customHeight="1" x14ac:dyDescent="0.25">
      <c r="A117" s="26" t="s">
        <v>7312</v>
      </c>
      <c r="B117" s="97" t="s">
        <v>7312</v>
      </c>
      <c r="C117" s="123">
        <v>40</v>
      </c>
      <c r="D117"/>
      <c r="E117"/>
      <c r="F117"/>
      <c r="G117"/>
      <c r="H117"/>
      <c r="I117" s="15">
        <f t="shared" si="1"/>
        <v>40</v>
      </c>
      <c r="J117" s="1" t="str">
        <f>VLOOKUP($A117,RECON!A:D,4,FALSE)</f>
        <v>Sharma</v>
      </c>
      <c r="K117" s="1" t="str">
        <f>IFERROR(VLOOKUP(A117, Notes!A:E, 5, FALSE), "-")</f>
        <v>-</v>
      </c>
    </row>
    <row r="118" spans="1:11" ht="12.75" customHeight="1" x14ac:dyDescent="0.25">
      <c r="A118" s="26" t="s">
        <v>7184</v>
      </c>
      <c r="B118" s="97" t="s">
        <v>7184</v>
      </c>
      <c r="C118" s="123">
        <v>24</v>
      </c>
      <c r="D118"/>
      <c r="E118"/>
      <c r="F118"/>
      <c r="G118"/>
      <c r="H118"/>
      <c r="I118" s="15">
        <f t="shared" si="1"/>
        <v>24</v>
      </c>
      <c r="J118" s="1" t="str">
        <f>VLOOKUP($A118,RECON!A:D,4,FALSE)</f>
        <v>Maiti</v>
      </c>
      <c r="K118" s="1" t="str">
        <f>IFERROR(VLOOKUP(A118, Notes!A:E, 5, FALSE), "-")</f>
        <v>-</v>
      </c>
    </row>
    <row r="119" spans="1:11" ht="12.75" customHeight="1" x14ac:dyDescent="0.25">
      <c r="A119" s="26" t="s">
        <v>7294</v>
      </c>
      <c r="B119" s="97" t="s">
        <v>7294</v>
      </c>
      <c r="C119" s="123">
        <v>45</v>
      </c>
      <c r="D119"/>
      <c r="E119"/>
      <c r="F119"/>
      <c r="G119"/>
      <c r="H119"/>
      <c r="I119" s="15">
        <f t="shared" si="1"/>
        <v>45</v>
      </c>
      <c r="J119" s="1" t="str">
        <f>VLOOKUP($A119,RECON!A:D,4,FALSE)</f>
        <v>S</v>
      </c>
      <c r="K119" s="1" t="str">
        <f>IFERROR(VLOOKUP(A119, Notes!A:E, 5, FALSE), "-")</f>
        <v>-</v>
      </c>
    </row>
    <row r="120" spans="1:11" ht="12.75" customHeight="1" x14ac:dyDescent="0.25">
      <c r="A120" s="26" t="s">
        <v>7291</v>
      </c>
      <c r="B120" s="97" t="s">
        <v>7291</v>
      </c>
      <c r="C120" s="123">
        <v>45</v>
      </c>
      <c r="D120"/>
      <c r="E120"/>
      <c r="F120"/>
      <c r="G120"/>
      <c r="H120"/>
      <c r="I120" s="15">
        <f t="shared" si="1"/>
        <v>45</v>
      </c>
      <c r="J120" s="1" t="str">
        <f>VLOOKUP($A120,RECON!A:D,4,FALSE)</f>
        <v>Routray</v>
      </c>
      <c r="K120" s="1" t="str">
        <f>IFERROR(VLOOKUP(A120, Notes!A:E, 5, FALSE), "-")</f>
        <v>-</v>
      </c>
    </row>
    <row r="121" spans="1:11" ht="12.75" customHeight="1" x14ac:dyDescent="0.25">
      <c r="A121" s="26" t="s">
        <v>7150</v>
      </c>
      <c r="B121" s="97" t="s">
        <v>7150</v>
      </c>
      <c r="C121" s="123">
        <v>50</v>
      </c>
      <c r="D121"/>
      <c r="E121"/>
      <c r="F121"/>
      <c r="G121"/>
      <c r="H121"/>
      <c r="I121" s="15">
        <f t="shared" si="1"/>
        <v>50</v>
      </c>
      <c r="J121" s="1" t="str">
        <f>VLOOKUP($A121,RECON!A:D,4,FALSE)</f>
        <v>Khetan</v>
      </c>
      <c r="K121" s="1" t="str">
        <f>IFERROR(VLOOKUP(A121, Notes!A:E, 5, FALSE), "-")</f>
        <v>-</v>
      </c>
    </row>
    <row r="122" spans="1:11" ht="12.75" customHeight="1" x14ac:dyDescent="0.25">
      <c r="A122" s="26" t="s">
        <v>7313</v>
      </c>
      <c r="B122" s="97" t="s">
        <v>7313</v>
      </c>
      <c r="C122" s="123">
        <v>24</v>
      </c>
      <c r="D122"/>
      <c r="E122"/>
      <c r="F122"/>
      <c r="G122"/>
      <c r="H122"/>
      <c r="I122" s="15">
        <f t="shared" si="1"/>
        <v>24</v>
      </c>
      <c r="J122" s="1" t="str">
        <f>VLOOKUP($A122,RECON!A:D,4,FALSE)</f>
        <v>Shetty</v>
      </c>
      <c r="K122" s="1" t="str">
        <f>IFERROR(VLOOKUP(A122, Notes!A:E, 5, FALSE), "-")</f>
        <v>-</v>
      </c>
    </row>
    <row r="123" spans="1:11" ht="12.75" customHeight="1" x14ac:dyDescent="0.25">
      <c r="A123" s="26" t="s">
        <v>7213</v>
      </c>
      <c r="B123" s="97" t="s">
        <v>7213</v>
      </c>
      <c r="C123" s="123">
        <v>44</v>
      </c>
      <c r="D123"/>
      <c r="E123"/>
      <c r="F123"/>
      <c r="G123"/>
      <c r="H123"/>
      <c r="I123" s="15">
        <f t="shared" si="1"/>
        <v>44</v>
      </c>
      <c r="J123" s="1" t="str">
        <f>VLOOKUP($A123,RECON!A:D,4,FALSE)</f>
        <v>Muraleedharan</v>
      </c>
      <c r="K123" s="1" t="str">
        <f>IFERROR(VLOOKUP(A123, Notes!A:E, 5, FALSE), "-")</f>
        <v>-</v>
      </c>
    </row>
    <row r="124" spans="1:11" ht="12.75" customHeight="1" x14ac:dyDescent="0.25">
      <c r="A124" s="26" t="s">
        <v>7339</v>
      </c>
      <c r="B124" s="97" t="s">
        <v>7339</v>
      </c>
      <c r="C124" s="123">
        <v>45</v>
      </c>
      <c r="D124"/>
      <c r="E124"/>
      <c r="F124"/>
      <c r="G124"/>
      <c r="H124"/>
      <c r="I124" s="15">
        <f t="shared" si="1"/>
        <v>45</v>
      </c>
      <c r="J124" s="1" t="str">
        <f>VLOOKUP($A124,RECON!A:D,4,FALSE)</f>
        <v>Thota</v>
      </c>
      <c r="K124" s="1" t="str">
        <f>IFERROR(VLOOKUP(A124, Notes!A:E, 5, FALSE), "-")</f>
        <v>-</v>
      </c>
    </row>
    <row r="125" spans="1:11" ht="12.75" customHeight="1" x14ac:dyDescent="0.25">
      <c r="A125" s="26" t="s">
        <v>7302</v>
      </c>
      <c r="B125" s="97" t="s">
        <v>7302</v>
      </c>
      <c r="C125" s="123">
        <v>40</v>
      </c>
      <c r="D125"/>
      <c r="E125"/>
      <c r="F125"/>
      <c r="G125"/>
      <c r="H125"/>
      <c r="I125" s="15">
        <f t="shared" si="1"/>
        <v>40</v>
      </c>
      <c r="J125" s="1" t="str">
        <f>VLOOKUP($A125,RECON!A:D,4,FALSE)</f>
        <v>Sarode</v>
      </c>
      <c r="K125" s="1" t="str">
        <f>IFERROR(VLOOKUP(A125, Notes!A:E, 5, FALSE), "-")</f>
        <v>-</v>
      </c>
    </row>
    <row r="126" spans="1:11" ht="12.75" customHeight="1" x14ac:dyDescent="0.25">
      <c r="A126" s="26" t="s">
        <v>7214</v>
      </c>
      <c r="B126" s="97" t="s">
        <v>7214</v>
      </c>
      <c r="C126" s="123">
        <v>40</v>
      </c>
      <c r="D126"/>
      <c r="E126"/>
      <c r="F126"/>
      <c r="G126"/>
      <c r="H126"/>
      <c r="I126" s="15">
        <f t="shared" si="1"/>
        <v>40</v>
      </c>
      <c r="J126" s="1" t="str">
        <f>VLOOKUP($A126,RECON!A:D,4,FALSE)</f>
        <v>Muruganandam</v>
      </c>
      <c r="K126" s="1" t="str">
        <f>IFERROR(VLOOKUP(A126, Notes!A:E, 5, FALSE), "-")</f>
        <v>-</v>
      </c>
    </row>
    <row r="127" spans="1:11" ht="12.75" customHeight="1" x14ac:dyDescent="0.25">
      <c r="A127" s="26" t="s">
        <v>7136</v>
      </c>
      <c r="B127" s="97" t="s">
        <v>7136</v>
      </c>
      <c r="C127" s="123">
        <v>40</v>
      </c>
      <c r="D127"/>
      <c r="E127"/>
      <c r="F127"/>
      <c r="G127"/>
      <c r="H127"/>
      <c r="I127" s="15">
        <f t="shared" si="1"/>
        <v>40</v>
      </c>
      <c r="J127" s="1" t="str">
        <f>VLOOKUP($A127,RECON!A:D,4,FALSE)</f>
        <v>K J</v>
      </c>
      <c r="K127" s="1" t="str">
        <f>IFERROR(VLOOKUP(A127, Notes!A:E, 5, FALSE), "-")</f>
        <v>-</v>
      </c>
    </row>
    <row r="128" spans="1:11" ht="12.75" customHeight="1" x14ac:dyDescent="0.25">
      <c r="A128" s="26" t="s">
        <v>7235</v>
      </c>
      <c r="B128" s="97" t="s">
        <v>7235</v>
      </c>
      <c r="C128" s="123">
        <v>60</v>
      </c>
      <c r="D128"/>
      <c r="E128"/>
      <c r="F128"/>
      <c r="G128"/>
      <c r="H128"/>
      <c r="I128" s="15">
        <f t="shared" si="1"/>
        <v>60</v>
      </c>
      <c r="J128" s="1" t="str">
        <f>VLOOKUP($A128,RECON!A:D,4,FALSE)</f>
        <v>Pai</v>
      </c>
      <c r="K128" s="1" t="str">
        <f>IFERROR(VLOOKUP(A128, Notes!A:E, 5, FALSE), "-")</f>
        <v>-</v>
      </c>
    </row>
    <row r="129" spans="1:11" ht="12.75" customHeight="1" x14ac:dyDescent="0.25">
      <c r="A129" s="26" t="s">
        <v>7340</v>
      </c>
      <c r="B129" s="97" t="s">
        <v>7340</v>
      </c>
      <c r="C129" s="123">
        <v>40</v>
      </c>
      <c r="D129"/>
      <c r="E129"/>
      <c r="F129"/>
      <c r="G129"/>
      <c r="H129"/>
      <c r="I129" s="15">
        <f t="shared" si="1"/>
        <v>40</v>
      </c>
      <c r="J129" s="1" t="str">
        <f>VLOOKUP($A129,RECON!A:D,4,FALSE)</f>
        <v>Tiwari</v>
      </c>
      <c r="K129" s="1" t="str">
        <f>IFERROR(VLOOKUP(A129, Notes!A:E, 5, FALSE), "-")</f>
        <v>-</v>
      </c>
    </row>
    <row r="130" spans="1:11" ht="12.75" customHeight="1" x14ac:dyDescent="0.25">
      <c r="A130" s="26" t="s">
        <v>7216</v>
      </c>
      <c r="B130" s="97" t="s">
        <v>7216</v>
      </c>
      <c r="C130" s="123">
        <v>40</v>
      </c>
      <c r="D130"/>
      <c r="E130"/>
      <c r="F130"/>
      <c r="G130"/>
      <c r="H130"/>
      <c r="I130" s="15">
        <f t="shared" si="1"/>
        <v>40</v>
      </c>
      <c r="J130" s="1" t="str">
        <f>VLOOKUP($A130,RECON!A:D,4,FALSE)</f>
        <v>N C</v>
      </c>
      <c r="K130" s="1" t="str">
        <f>IFERROR(VLOOKUP(A130, Notes!A:E, 5, FALSE), "-")</f>
        <v>-</v>
      </c>
    </row>
    <row r="131" spans="1:11" ht="12.75" customHeight="1" x14ac:dyDescent="0.25">
      <c r="A131" s="26" t="s">
        <v>7326</v>
      </c>
      <c r="B131" s="97" t="s">
        <v>7326</v>
      </c>
      <c r="C131" s="123">
        <v>45</v>
      </c>
      <c r="D131"/>
      <c r="E131"/>
      <c r="F131"/>
      <c r="G131"/>
      <c r="H131"/>
      <c r="I131" s="15">
        <f t="shared" si="1"/>
        <v>45</v>
      </c>
      <c r="J131" s="1" t="str">
        <f>VLOOKUP($A131,RECON!A:D,4,FALSE)</f>
        <v>Sravani</v>
      </c>
      <c r="K131" s="1" t="str">
        <f>IFERROR(VLOOKUP(A131, Notes!A:E, 5, FALSE), "-")</f>
        <v>-</v>
      </c>
    </row>
    <row r="132" spans="1:11" ht="12.75" customHeight="1" x14ac:dyDescent="0.25">
      <c r="A132" s="29" t="s">
        <v>6985</v>
      </c>
      <c r="B132" s="97" t="s">
        <v>6985</v>
      </c>
      <c r="C132" s="123">
        <v>40</v>
      </c>
      <c r="D132"/>
      <c r="E132"/>
      <c r="F132"/>
      <c r="G132"/>
      <c r="H132"/>
      <c r="I132" s="15">
        <f t="shared" ref="I132:I195" si="2">SUM(C132:H132)</f>
        <v>40</v>
      </c>
      <c r="J132" s="1" t="str">
        <f>VLOOKUP($A132,RECON!A:D,4,FALSE)</f>
        <v>Ahamed</v>
      </c>
      <c r="K132" s="1" t="str">
        <f>IFERROR(VLOOKUP(A132, Notes!A:E, 5, FALSE), "-")</f>
        <v>-</v>
      </c>
    </row>
    <row r="133" spans="1:11" ht="12.75" customHeight="1" x14ac:dyDescent="0.25">
      <c r="A133" s="26" t="s">
        <v>7315</v>
      </c>
      <c r="B133" s="97" t="s">
        <v>7315</v>
      </c>
      <c r="C133" s="123">
        <v>54</v>
      </c>
      <c r="D133"/>
      <c r="E133"/>
      <c r="F133"/>
      <c r="G133"/>
      <c r="H133"/>
      <c r="I133" s="15">
        <f t="shared" si="2"/>
        <v>54</v>
      </c>
      <c r="J133" s="1" t="str">
        <f>VLOOKUP($A133,RECON!A:D,4,FALSE)</f>
        <v>Shivashimpiger</v>
      </c>
      <c r="K133" s="1" t="str">
        <f>IFERROR(VLOOKUP(A133, Notes!A:E, 5, FALSE), "-")</f>
        <v>-</v>
      </c>
    </row>
    <row r="134" spans="1:11" ht="12.75" customHeight="1" x14ac:dyDescent="0.25">
      <c r="A134" s="26" t="s">
        <v>7008</v>
      </c>
      <c r="B134" s="97" t="s">
        <v>7008</v>
      </c>
      <c r="C134" s="123">
        <v>40</v>
      </c>
      <c r="D134"/>
      <c r="E134"/>
      <c r="F134"/>
      <c r="G134"/>
      <c r="H134"/>
      <c r="I134" s="15">
        <f t="shared" si="2"/>
        <v>40</v>
      </c>
      <c r="J134" s="1" t="str">
        <f>VLOOKUP($A134,RECON!A:D,4,FALSE)</f>
        <v>Bailamane</v>
      </c>
      <c r="K134" s="1" t="str">
        <f>IFERROR(VLOOKUP(A134, Notes!A:E, 5, FALSE), "-")</f>
        <v>-</v>
      </c>
    </row>
    <row r="135" spans="1:11" ht="12.75" customHeight="1" x14ac:dyDescent="0.25">
      <c r="A135" s="26" t="s">
        <v>7206</v>
      </c>
      <c r="B135" s="97" t="s">
        <v>7206</v>
      </c>
      <c r="C135" s="123">
        <v>43.5</v>
      </c>
      <c r="D135"/>
      <c r="E135"/>
      <c r="F135"/>
      <c r="G135"/>
      <c r="H135"/>
      <c r="I135" s="15">
        <f t="shared" si="2"/>
        <v>43.5</v>
      </c>
      <c r="J135" s="1" t="str">
        <f>VLOOKUP($A135,RECON!A:D,4,FALSE)</f>
        <v>Mishra</v>
      </c>
      <c r="K135" s="1" t="str">
        <f>IFERROR(VLOOKUP(A135, Notes!A:E, 5, FALSE), "-")</f>
        <v>-</v>
      </c>
    </row>
    <row r="136" spans="1:11" ht="12.75" customHeight="1" x14ac:dyDescent="0.25">
      <c r="A136" s="26" t="s">
        <v>7266</v>
      </c>
      <c r="B136" s="97" t="s">
        <v>7266</v>
      </c>
      <c r="C136" s="123">
        <v>32</v>
      </c>
      <c r="D136"/>
      <c r="E136"/>
      <c r="F136"/>
      <c r="G136"/>
      <c r="H136"/>
      <c r="I136" s="15">
        <f t="shared" si="2"/>
        <v>32</v>
      </c>
      <c r="J136" s="1" t="str">
        <f>VLOOKUP($A136,RECON!A:D,4,FALSE)</f>
        <v>Puhan</v>
      </c>
      <c r="K136" s="1" t="str">
        <f>IFERROR(VLOOKUP(A136, Notes!A:E, 5, FALSE), "-")</f>
        <v>-</v>
      </c>
    </row>
    <row r="137" spans="1:11" ht="12.75" customHeight="1" x14ac:dyDescent="0.25">
      <c r="A137" s="26" t="s">
        <v>7100</v>
      </c>
      <c r="B137" s="97" t="s">
        <v>7100</v>
      </c>
      <c r="C137" s="123">
        <v>45</v>
      </c>
      <c r="D137"/>
      <c r="E137"/>
      <c r="F137"/>
      <c r="G137"/>
      <c r="H137"/>
      <c r="I137" s="15">
        <f t="shared" si="2"/>
        <v>45</v>
      </c>
      <c r="J137" s="1" t="str">
        <f>VLOOKUP($A137,RECON!A:D,4,FALSE)</f>
        <v>Goel</v>
      </c>
      <c r="K137" s="1" t="str">
        <f>IFERROR(VLOOKUP(A137, Notes!A:E, 5, FALSE), "-")</f>
        <v>-</v>
      </c>
    </row>
    <row r="138" spans="1:11" ht="12.75" customHeight="1" x14ac:dyDescent="0.25">
      <c r="A138" s="26" t="s">
        <v>7198</v>
      </c>
      <c r="B138" s="97" t="s">
        <v>7198</v>
      </c>
      <c r="C138" s="123">
        <v>40</v>
      </c>
      <c r="D138"/>
      <c r="E138"/>
      <c r="F138"/>
      <c r="G138"/>
      <c r="H138"/>
      <c r="I138" s="15">
        <f t="shared" si="2"/>
        <v>40</v>
      </c>
      <c r="J138" s="1" t="str">
        <f>VLOOKUP($A138,RECON!A:D,4,FALSE)</f>
        <v>Mekala</v>
      </c>
      <c r="K138" s="1" t="str">
        <f>IFERROR(VLOOKUP(A138, Notes!A:E, 5, FALSE), "-")</f>
        <v>-</v>
      </c>
    </row>
    <row r="139" spans="1:11" ht="12.75" customHeight="1" x14ac:dyDescent="0.25">
      <c r="A139" s="26" t="s">
        <v>7178</v>
      </c>
      <c r="B139" s="97" t="s">
        <v>7178</v>
      </c>
      <c r="C139" s="123">
        <v>45</v>
      </c>
      <c r="D139"/>
      <c r="E139"/>
      <c r="F139"/>
      <c r="G139"/>
      <c r="H139"/>
      <c r="I139" s="15">
        <f t="shared" si="2"/>
        <v>45</v>
      </c>
      <c r="J139" s="1" t="str">
        <f>VLOOKUP($A139,RECON!A:D,4,FALSE)</f>
        <v>Lineswala</v>
      </c>
      <c r="K139" s="1" t="str">
        <f>IFERROR(VLOOKUP(A139, Notes!A:E, 5, FALSE), "-")</f>
        <v>-</v>
      </c>
    </row>
    <row r="140" spans="1:11" ht="12.75" customHeight="1" x14ac:dyDescent="0.25">
      <c r="A140" s="26" t="s">
        <v>6989</v>
      </c>
      <c r="B140" s="97" t="s">
        <v>6989</v>
      </c>
      <c r="C140" s="123">
        <v>45</v>
      </c>
      <c r="D140"/>
      <c r="E140"/>
      <c r="F140"/>
      <c r="G140"/>
      <c r="H140"/>
      <c r="I140" s="15">
        <f t="shared" si="2"/>
        <v>45</v>
      </c>
      <c r="J140" s="1" t="str">
        <f>VLOOKUP($A140,RECON!A:D,4,FALSE)</f>
        <v>Ananthu</v>
      </c>
      <c r="K140" s="1" t="str">
        <f>IFERROR(VLOOKUP(A140, Notes!A:E, 5, FALSE), "-")</f>
        <v>-</v>
      </c>
    </row>
    <row r="141" spans="1:11" ht="12.75" customHeight="1" x14ac:dyDescent="0.25">
      <c r="A141" s="26" t="s">
        <v>7317</v>
      </c>
      <c r="B141" s="97" t="s">
        <v>7317</v>
      </c>
      <c r="C141" s="123">
        <v>40</v>
      </c>
      <c r="D141"/>
      <c r="E141"/>
      <c r="F141"/>
      <c r="G141"/>
      <c r="H141"/>
      <c r="I141" s="15">
        <f t="shared" si="2"/>
        <v>40</v>
      </c>
      <c r="J141" s="1" t="str">
        <f>VLOOKUP($A141,RECON!A:D,4,FALSE)</f>
        <v>Siddaveeraiah</v>
      </c>
      <c r="K141" s="1" t="str">
        <f>IFERROR(VLOOKUP(A141, Notes!A:E, 5, FALSE), "-")</f>
        <v>-</v>
      </c>
    </row>
    <row r="142" spans="1:11" ht="12.75" customHeight="1" x14ac:dyDescent="0.25">
      <c r="A142" s="26" t="s">
        <v>7137</v>
      </c>
      <c r="B142" s="97" t="s">
        <v>7137</v>
      </c>
      <c r="C142" s="123">
        <v>45</v>
      </c>
      <c r="D142"/>
      <c r="E142"/>
      <c r="F142"/>
      <c r="G142"/>
      <c r="H142"/>
      <c r="I142" s="15">
        <f t="shared" si="2"/>
        <v>45</v>
      </c>
      <c r="J142" s="1" t="str">
        <f>VLOOKUP($A142,RECON!A:D,4,FALSE)</f>
        <v>K</v>
      </c>
      <c r="K142" s="1" t="str">
        <f>IFERROR(VLOOKUP(A142, Notes!A:E, 5, FALSE), "-")</f>
        <v>-</v>
      </c>
    </row>
    <row r="143" spans="1:11" ht="12.75" customHeight="1" x14ac:dyDescent="0.25">
      <c r="A143" s="26" t="s">
        <v>7347</v>
      </c>
      <c r="B143" s="97" t="s">
        <v>7347</v>
      </c>
      <c r="C143" s="123">
        <v>45</v>
      </c>
      <c r="D143"/>
      <c r="E143"/>
      <c r="F143"/>
      <c r="G143"/>
      <c r="H143"/>
      <c r="I143" s="15">
        <f t="shared" si="2"/>
        <v>45</v>
      </c>
      <c r="J143" s="1" t="str">
        <f>VLOOKUP($A143,RECON!A:D,4,FALSE)</f>
        <v>Vaitla</v>
      </c>
      <c r="K143" s="1" t="str">
        <f>IFERROR(VLOOKUP(A143, Notes!A:E, 5, FALSE), "-")</f>
        <v>-</v>
      </c>
    </row>
    <row r="144" spans="1:11" ht="12.75" customHeight="1" x14ac:dyDescent="0.25">
      <c r="A144" s="26" t="s">
        <v>7261</v>
      </c>
      <c r="B144" s="97" t="s">
        <v>7261</v>
      </c>
      <c r="C144" s="123">
        <v>40</v>
      </c>
      <c r="D144"/>
      <c r="E144"/>
      <c r="F144"/>
      <c r="G144"/>
      <c r="H144"/>
      <c r="I144" s="15">
        <f t="shared" si="2"/>
        <v>40</v>
      </c>
      <c r="J144" s="1" t="str">
        <f>VLOOKUP($A144,RECON!A:D,4,FALSE)</f>
        <v>Prakash</v>
      </c>
      <c r="K144" s="1" t="str">
        <f>IFERROR(VLOOKUP(A144, Notes!A:E, 5, FALSE), "-")</f>
        <v>-</v>
      </c>
    </row>
    <row r="145" spans="1:11" ht="12.75" customHeight="1" x14ac:dyDescent="0.25">
      <c r="A145" s="26" t="s">
        <v>7062</v>
      </c>
      <c r="B145" s="97" t="s">
        <v>7062</v>
      </c>
      <c r="C145" s="123">
        <v>40</v>
      </c>
      <c r="D145"/>
      <c r="E145"/>
      <c r="F145"/>
      <c r="G145"/>
      <c r="H145"/>
      <c r="I145" s="15">
        <f t="shared" si="2"/>
        <v>40</v>
      </c>
      <c r="J145" s="1" t="str">
        <f>VLOOKUP($A145,RECON!A:D,4,FALSE)</f>
        <v>Desai</v>
      </c>
      <c r="K145" s="1" t="str">
        <f>IFERROR(VLOOKUP(A145, Notes!A:E, 5, FALSE), "-")</f>
        <v>-</v>
      </c>
    </row>
    <row r="146" spans="1:11" ht="12.75" customHeight="1" x14ac:dyDescent="0.25">
      <c r="A146" s="26" t="s">
        <v>7000</v>
      </c>
      <c r="B146" s="97" t="s">
        <v>7000</v>
      </c>
      <c r="C146" s="123">
        <v>45</v>
      </c>
      <c r="D146"/>
      <c r="E146"/>
      <c r="F146"/>
      <c r="G146"/>
      <c r="H146"/>
      <c r="I146" s="15">
        <f t="shared" si="2"/>
        <v>45</v>
      </c>
      <c r="J146" s="1" t="str">
        <f>VLOOKUP($A146,RECON!A:D,4,FALSE)</f>
        <v>Arnipalli</v>
      </c>
      <c r="K146" s="1" t="str">
        <f>IFERROR(VLOOKUP(A146, Notes!A:E, 5, FALSE), "-")</f>
        <v>-</v>
      </c>
    </row>
    <row r="147" spans="1:11" ht="12.75" customHeight="1" x14ac:dyDescent="0.25">
      <c r="A147" s="26" t="s">
        <v>7048</v>
      </c>
      <c r="B147" s="97" t="s">
        <v>7048</v>
      </c>
      <c r="C147" s="123">
        <v>45</v>
      </c>
      <c r="D147"/>
      <c r="E147"/>
      <c r="F147"/>
      <c r="G147"/>
      <c r="H147"/>
      <c r="I147" s="15">
        <f t="shared" si="2"/>
        <v>45</v>
      </c>
      <c r="J147" s="1" t="str">
        <f>VLOOKUP($A147,RECON!A:D,4,FALSE)</f>
        <v>Chada</v>
      </c>
      <c r="K147" s="1" t="str">
        <f>IFERROR(VLOOKUP(A147, Notes!A:E, 5, FALSE), "-")</f>
        <v>-</v>
      </c>
    </row>
    <row r="148" spans="1:11" ht="12.75" customHeight="1" x14ac:dyDescent="0.25">
      <c r="A148" s="26" t="s">
        <v>7282</v>
      </c>
      <c r="B148" s="97" t="s">
        <v>7282</v>
      </c>
      <c r="C148" s="123">
        <v>40</v>
      </c>
      <c r="D148"/>
      <c r="E148"/>
      <c r="F148"/>
      <c r="G148"/>
      <c r="H148"/>
      <c r="I148" s="15">
        <f t="shared" si="2"/>
        <v>40</v>
      </c>
      <c r="J148" s="1" t="str">
        <f>VLOOKUP($A148,RECON!A:D,4,FALSE)</f>
        <v>Reddy</v>
      </c>
      <c r="K148" s="1" t="str">
        <f>IFERROR(VLOOKUP(A148, Notes!A:E, 5, FALSE), "-")</f>
        <v>-</v>
      </c>
    </row>
    <row r="149" spans="1:11" ht="12.75" customHeight="1" x14ac:dyDescent="0.25">
      <c r="A149" s="26" t="s">
        <v>7263</v>
      </c>
      <c r="B149" s="97" t="s">
        <v>7263</v>
      </c>
      <c r="C149" s="123">
        <v>45</v>
      </c>
      <c r="D149"/>
      <c r="E149"/>
      <c r="F149"/>
      <c r="G149"/>
      <c r="H149"/>
      <c r="I149" s="15">
        <f t="shared" si="2"/>
        <v>45</v>
      </c>
      <c r="J149" s="1" t="str">
        <f>VLOOKUP($A149,RECON!A:D,4,FALSE)</f>
        <v>Prasad</v>
      </c>
      <c r="K149" s="1" t="str">
        <f>IFERROR(VLOOKUP(A149, Notes!A:E, 5, FALSE), "-")</f>
        <v>-</v>
      </c>
    </row>
    <row r="150" spans="1:11" ht="12.75" customHeight="1" x14ac:dyDescent="0.25">
      <c r="A150" s="26" t="s">
        <v>7247</v>
      </c>
      <c r="B150" s="97" t="s">
        <v>7247</v>
      </c>
      <c r="C150" s="123">
        <v>50</v>
      </c>
      <c r="D150"/>
      <c r="E150"/>
      <c r="F150"/>
      <c r="G150"/>
      <c r="H150"/>
      <c r="I150" s="15">
        <f t="shared" si="2"/>
        <v>50</v>
      </c>
      <c r="J150" s="1" t="str">
        <f>VLOOKUP($A150,RECON!A:D,4,FALSE)</f>
        <v>Patlolla</v>
      </c>
      <c r="K150" s="1" t="str">
        <f>IFERROR(VLOOKUP(A150, Notes!A:E, 5, FALSE), "-")</f>
        <v>-</v>
      </c>
    </row>
    <row r="151" spans="1:11" ht="12.75" customHeight="1" x14ac:dyDescent="0.25">
      <c r="A151" s="26" t="s">
        <v>7154</v>
      </c>
      <c r="B151" s="97" t="s">
        <v>7154</v>
      </c>
      <c r="C151" s="123">
        <v>27</v>
      </c>
      <c r="D151"/>
      <c r="E151"/>
      <c r="F151"/>
      <c r="G151"/>
      <c r="H151"/>
      <c r="I151" s="15">
        <f t="shared" si="2"/>
        <v>27</v>
      </c>
      <c r="J151" s="1" t="str">
        <f>VLOOKUP($A151,RECON!A:D,4,FALSE)</f>
        <v>Konduri</v>
      </c>
      <c r="K151" s="1" t="str">
        <f>IFERROR(VLOOKUP(A151, Notes!A:E, 5, FALSE), "-")</f>
        <v>-</v>
      </c>
    </row>
    <row r="152" spans="1:11" ht="12.75" customHeight="1" x14ac:dyDescent="0.25">
      <c r="A152" s="26" t="s">
        <v>7144</v>
      </c>
      <c r="B152" s="97" t="s">
        <v>7144</v>
      </c>
      <c r="C152" s="123">
        <v>32</v>
      </c>
      <c r="D152"/>
      <c r="E152"/>
      <c r="F152"/>
      <c r="G152"/>
      <c r="H152"/>
      <c r="I152" s="15">
        <f t="shared" si="2"/>
        <v>32</v>
      </c>
      <c r="J152" s="1" t="str">
        <f>VLOOKUP($A152,RECON!A:D,4,FALSE)</f>
        <v>Kannan</v>
      </c>
      <c r="K152" s="1" t="str">
        <f>IFERROR(VLOOKUP(A152, Notes!A:E, 5, FALSE), "-")</f>
        <v>-</v>
      </c>
    </row>
    <row r="153" spans="1:11" ht="12.75" customHeight="1" x14ac:dyDescent="0.25">
      <c r="A153" s="26" t="s">
        <v>7174</v>
      </c>
      <c r="B153" s="97" t="s">
        <v>7174</v>
      </c>
      <c r="C153" s="123">
        <v>45</v>
      </c>
      <c r="D153"/>
      <c r="E153"/>
      <c r="F153"/>
      <c r="G153"/>
      <c r="H153"/>
      <c r="I153" s="15">
        <f t="shared" si="2"/>
        <v>45</v>
      </c>
      <c r="J153" s="1" t="str">
        <f>VLOOKUP($A153,RECON!A:D,4,FALSE)</f>
        <v>Lalu</v>
      </c>
      <c r="K153" s="1" t="str">
        <f>IFERROR(VLOOKUP(A153, Notes!A:E, 5, FALSE), "-")</f>
        <v>-</v>
      </c>
    </row>
    <row r="154" spans="1:11" ht="12.75" customHeight="1" x14ac:dyDescent="0.25">
      <c r="A154" s="26" t="s">
        <v>7195</v>
      </c>
      <c r="B154" s="97" t="s">
        <v>7195</v>
      </c>
      <c r="C154" s="123">
        <v>40</v>
      </c>
      <c r="D154"/>
      <c r="E154"/>
      <c r="F154"/>
      <c r="G154"/>
      <c r="H154"/>
      <c r="I154" s="15">
        <f t="shared" si="2"/>
        <v>40</v>
      </c>
      <c r="J154" s="1" t="str">
        <f>VLOOKUP($A154,RECON!A:D,4,FALSE)</f>
        <v>Mattoo</v>
      </c>
      <c r="K154" s="1" t="str">
        <f>IFERROR(VLOOKUP(A154, Notes!A:E, 5, FALSE), "-")</f>
        <v>-</v>
      </c>
    </row>
    <row r="155" spans="1:11" ht="12.75" customHeight="1" x14ac:dyDescent="0.25">
      <c r="A155" s="26" t="s">
        <v>6976</v>
      </c>
      <c r="B155" s="97" t="s">
        <v>6976</v>
      </c>
      <c r="C155" s="123">
        <v>34</v>
      </c>
      <c r="D155"/>
      <c r="E155"/>
      <c r="F155"/>
      <c r="G155"/>
      <c r="H155"/>
      <c r="I155" s="15">
        <f t="shared" si="2"/>
        <v>34</v>
      </c>
      <c r="J155" s="1" t="str">
        <f>VLOOKUP($A155,RECON!A:D,4,FALSE)</f>
        <v>Chaugule</v>
      </c>
      <c r="K155" s="1" t="str">
        <f>IFERROR(VLOOKUP(A155, Notes!A:E, 5, FALSE), "-")</f>
        <v>-</v>
      </c>
    </row>
    <row r="156" spans="1:11" ht="12.75" customHeight="1" x14ac:dyDescent="0.25">
      <c r="A156" s="26" t="s">
        <v>7033</v>
      </c>
      <c r="B156" s="97" t="s">
        <v>7033</v>
      </c>
      <c r="C156" s="123">
        <v>40</v>
      </c>
      <c r="D156"/>
      <c r="E156"/>
      <c r="F156"/>
      <c r="G156"/>
      <c r="H156"/>
      <c r="I156" s="15">
        <f t="shared" si="2"/>
        <v>40</v>
      </c>
      <c r="J156" s="1" t="str">
        <f>VLOOKUP($A156,RECON!A:D,4,FALSE)</f>
        <v>Bokka</v>
      </c>
      <c r="K156" s="1" t="str">
        <f>IFERROR(VLOOKUP(A156, Notes!A:E, 5, FALSE), "-")</f>
        <v>-</v>
      </c>
    </row>
    <row r="157" spans="1:11" ht="12.75" customHeight="1" x14ac:dyDescent="0.25">
      <c r="A157" s="26" t="s">
        <v>7130</v>
      </c>
      <c r="B157" s="97" t="s">
        <v>7130</v>
      </c>
      <c r="C157" s="123">
        <v>45</v>
      </c>
      <c r="D157"/>
      <c r="E157"/>
      <c r="F157"/>
      <c r="G157"/>
      <c r="H157"/>
      <c r="I157" s="15">
        <f t="shared" si="2"/>
        <v>45</v>
      </c>
      <c r="J157" s="1" t="str">
        <f>VLOOKUP($A157,RECON!A:D,4,FALSE)</f>
        <v>Janapareddy</v>
      </c>
      <c r="K157" s="1" t="str">
        <f>IFERROR(VLOOKUP(A157, Notes!A:E, 5, FALSE), "-")</f>
        <v>-</v>
      </c>
    </row>
    <row r="158" spans="1:11" ht="12.75" customHeight="1" x14ac:dyDescent="0.25">
      <c r="A158" s="26" t="s">
        <v>7127</v>
      </c>
      <c r="B158" s="97" t="s">
        <v>7127</v>
      </c>
      <c r="C158" s="123">
        <v>45</v>
      </c>
      <c r="D158"/>
      <c r="E158"/>
      <c r="F158"/>
      <c r="G158"/>
      <c r="H158"/>
      <c r="I158" s="15">
        <f t="shared" si="2"/>
        <v>45</v>
      </c>
      <c r="J158" s="1" t="str">
        <f>VLOOKUP($A158,RECON!A:D,4,FALSE)</f>
        <v>Ibrahim</v>
      </c>
      <c r="K158" s="1" t="str">
        <f>IFERROR(VLOOKUP(A158, Notes!A:E, 5, FALSE), "-")</f>
        <v>-</v>
      </c>
    </row>
    <row r="159" spans="1:11" ht="12.75" customHeight="1" x14ac:dyDescent="0.25">
      <c r="A159" s="26" t="s">
        <v>6979</v>
      </c>
      <c r="B159" s="97" t="s">
        <v>6979</v>
      </c>
      <c r="C159" s="123">
        <v>44</v>
      </c>
      <c r="D159"/>
      <c r="E159"/>
      <c r="F159"/>
      <c r="G159"/>
      <c r="H159"/>
      <c r="I159" s="15">
        <f t="shared" si="2"/>
        <v>44</v>
      </c>
      <c r="J159" s="1" t="str">
        <f>VLOOKUP($A159,RECON!A:D,4,FALSE)</f>
        <v>Aggarwal</v>
      </c>
      <c r="K159" s="1" t="str">
        <f>IFERROR(VLOOKUP(A159, Notes!A:E, 5, FALSE), "-")</f>
        <v>-</v>
      </c>
    </row>
    <row r="160" spans="1:11" ht="12.75" customHeight="1" x14ac:dyDescent="0.25">
      <c r="A160" s="26" t="s">
        <v>7172</v>
      </c>
      <c r="B160" s="97" t="s">
        <v>7172</v>
      </c>
      <c r="C160" s="123">
        <v>45</v>
      </c>
      <c r="D160"/>
      <c r="E160"/>
      <c r="F160"/>
      <c r="G160"/>
      <c r="H160"/>
      <c r="I160" s="15">
        <f t="shared" si="2"/>
        <v>45</v>
      </c>
      <c r="J160" s="1" t="str">
        <f>VLOOKUP($A160,RECON!A:D,4,FALSE)</f>
        <v>Ladke</v>
      </c>
      <c r="K160" s="1" t="str">
        <f>IFERROR(VLOOKUP(A160, Notes!A:E, 5, FALSE), "-")</f>
        <v>-</v>
      </c>
    </row>
    <row r="161" spans="1:11" ht="12.75" customHeight="1" x14ac:dyDescent="0.25">
      <c r="A161" s="26" t="s">
        <v>7271</v>
      </c>
      <c r="B161" s="97" t="s">
        <v>7271</v>
      </c>
      <c r="C161" s="123">
        <v>40</v>
      </c>
      <c r="D161"/>
      <c r="E161"/>
      <c r="F161"/>
      <c r="G161"/>
      <c r="H161"/>
      <c r="I161" s="15">
        <f t="shared" si="2"/>
        <v>40</v>
      </c>
      <c r="J161" s="1" t="str">
        <f>VLOOKUP($A161,RECON!A:D,4,FALSE)</f>
        <v>Rahiman</v>
      </c>
      <c r="K161" s="1" t="str">
        <f>IFERROR(VLOOKUP(A161, Notes!A:E, 5, FALSE), "-")</f>
        <v>-</v>
      </c>
    </row>
    <row r="162" spans="1:11" ht="12.75" customHeight="1" x14ac:dyDescent="0.25">
      <c r="A162" s="26" t="s">
        <v>7190</v>
      </c>
      <c r="B162" s="97" t="s">
        <v>7190</v>
      </c>
      <c r="C162" s="123">
        <v>50</v>
      </c>
      <c r="D162"/>
      <c r="E162"/>
      <c r="F162"/>
      <c r="G162"/>
      <c r="H162"/>
      <c r="I162" s="15">
        <f t="shared" si="2"/>
        <v>50</v>
      </c>
      <c r="J162" s="1" t="str">
        <f>VLOOKUP($A162,RECON!A:D,4,FALSE)</f>
        <v>Manchana</v>
      </c>
      <c r="K162" s="1" t="str">
        <f>IFERROR(VLOOKUP(A162, Notes!A:E, 5, FALSE), "-")</f>
        <v>-</v>
      </c>
    </row>
    <row r="163" spans="1:11" ht="12.75" customHeight="1" x14ac:dyDescent="0.25">
      <c r="A163" s="26" t="s">
        <v>7019</v>
      </c>
      <c r="B163" s="97" t="s">
        <v>7019</v>
      </c>
      <c r="C163" s="123">
        <v>40</v>
      </c>
      <c r="D163"/>
      <c r="E163"/>
      <c r="F163"/>
      <c r="G163"/>
      <c r="H163"/>
      <c r="I163" s="15">
        <f t="shared" si="2"/>
        <v>40</v>
      </c>
      <c r="J163" s="1" t="str">
        <f>VLOOKUP($A163,RECON!A:D,4,FALSE)</f>
        <v>Beere</v>
      </c>
      <c r="K163" s="1" t="str">
        <f>IFERROR(VLOOKUP(A163, Notes!A:E, 5, FALSE), "-")</f>
        <v>-</v>
      </c>
    </row>
    <row r="164" spans="1:11" ht="12.75" customHeight="1" x14ac:dyDescent="0.25">
      <c r="A164" s="26" t="s">
        <v>7124</v>
      </c>
      <c r="B164" s="97" t="s">
        <v>7124</v>
      </c>
      <c r="C164" s="123">
        <v>32</v>
      </c>
      <c r="D164"/>
      <c r="E164"/>
      <c r="F164"/>
      <c r="G164"/>
      <c r="H164"/>
      <c r="I164" s="15">
        <f t="shared" si="2"/>
        <v>32</v>
      </c>
      <c r="J164" s="1" t="str">
        <f>VLOOKUP($A164,RECON!A:D,4,FALSE)</f>
        <v>Hebhraiah</v>
      </c>
      <c r="K164" s="1" t="str">
        <f>IFERROR(VLOOKUP(A164, Notes!A:E, 5, FALSE), "-")</f>
        <v>-</v>
      </c>
    </row>
    <row r="165" spans="1:11" ht="12.75" customHeight="1" x14ac:dyDescent="0.25">
      <c r="A165" s="26" t="s">
        <v>7028</v>
      </c>
      <c r="B165" s="97" t="s">
        <v>7028</v>
      </c>
      <c r="C165" s="123">
        <v>44</v>
      </c>
      <c r="D165"/>
      <c r="E165"/>
      <c r="F165"/>
      <c r="G165"/>
      <c r="H165"/>
      <c r="I165" s="15">
        <f t="shared" si="2"/>
        <v>44</v>
      </c>
      <c r="J165" s="1" t="str">
        <f>VLOOKUP($A165,RECON!A:D,4,FALSE)</f>
        <v>Bhawalkar</v>
      </c>
      <c r="K165" s="1" t="str">
        <f>IFERROR(VLOOKUP(A165, Notes!A:E, 5, FALSE), "-")</f>
        <v>-</v>
      </c>
    </row>
    <row r="166" spans="1:11" ht="12.75" customHeight="1" x14ac:dyDescent="0.25">
      <c r="A166" s="26" t="s">
        <v>7016</v>
      </c>
      <c r="B166" s="97" t="s">
        <v>7016</v>
      </c>
      <c r="C166" s="123">
        <v>40</v>
      </c>
      <c r="D166"/>
      <c r="E166"/>
      <c r="F166"/>
      <c r="G166"/>
      <c r="H166"/>
      <c r="I166" s="15">
        <f t="shared" si="2"/>
        <v>40</v>
      </c>
      <c r="J166" s="1" t="str">
        <f>VLOOKUP($A166,RECON!A:D,4,FALSE)</f>
        <v>Barhate</v>
      </c>
      <c r="K166" s="1" t="str">
        <f>IFERROR(VLOOKUP(A166, Notes!A:E, 5, FALSE), "-")</f>
        <v>-</v>
      </c>
    </row>
    <row r="167" spans="1:11" ht="12.75" customHeight="1" x14ac:dyDescent="0.25">
      <c r="A167" s="26" t="s">
        <v>7248</v>
      </c>
      <c r="B167" s="97" t="s">
        <v>7248</v>
      </c>
      <c r="C167" s="123">
        <v>45</v>
      </c>
      <c r="D167"/>
      <c r="E167"/>
      <c r="F167"/>
      <c r="G167"/>
      <c r="H167"/>
      <c r="I167" s="15">
        <f t="shared" si="2"/>
        <v>45</v>
      </c>
      <c r="J167" s="1" t="str">
        <f>VLOOKUP($A167,RECON!A:D,4,FALSE)</f>
        <v>Paulose</v>
      </c>
      <c r="K167" s="1" t="str">
        <f>IFERROR(VLOOKUP(A167, Notes!A:E, 5, FALSE), "-")</f>
        <v>-</v>
      </c>
    </row>
    <row r="168" spans="1:11" ht="12.75" customHeight="1" x14ac:dyDescent="0.25">
      <c r="A168" s="26" t="s">
        <v>7320</v>
      </c>
      <c r="B168" s="97" t="s">
        <v>7320</v>
      </c>
      <c r="C168" s="123">
        <v>52</v>
      </c>
      <c r="D168"/>
      <c r="E168"/>
      <c r="F168"/>
      <c r="G168"/>
      <c r="H168"/>
      <c r="I168" s="15">
        <f t="shared" si="2"/>
        <v>52</v>
      </c>
      <c r="J168" s="1" t="str">
        <f>VLOOKUP($A168,RECON!A:D,4,FALSE)</f>
        <v>Silva</v>
      </c>
      <c r="K168" s="1" t="str">
        <f>IFERROR(VLOOKUP(A168, Notes!A:E, 5, FALSE), "-")</f>
        <v>-</v>
      </c>
    </row>
    <row r="169" spans="1:11" ht="12.75" customHeight="1" x14ac:dyDescent="0.25">
      <c r="A169" s="26" t="s">
        <v>7051</v>
      </c>
      <c r="B169" s="97" t="s">
        <v>7051</v>
      </c>
      <c r="C169" s="123">
        <v>42</v>
      </c>
      <c r="D169"/>
      <c r="E169"/>
      <c r="F169"/>
      <c r="G169"/>
      <c r="H169"/>
      <c r="I169" s="15">
        <f t="shared" si="2"/>
        <v>42</v>
      </c>
      <c r="J169" s="1" t="str">
        <f>VLOOKUP($A169,RECON!A:D,4,FALSE)</f>
        <v>Chandrashekar</v>
      </c>
      <c r="K169" s="1" t="str">
        <f>IFERROR(VLOOKUP(A169, Notes!A:E, 5, FALSE), "-")</f>
        <v>-</v>
      </c>
    </row>
    <row r="170" spans="1:11" ht="12.75" customHeight="1" x14ac:dyDescent="0.25">
      <c r="A170" s="26" t="s">
        <v>7145</v>
      </c>
      <c r="B170" s="97" t="s">
        <v>7145</v>
      </c>
      <c r="C170" s="123">
        <v>46</v>
      </c>
      <c r="D170"/>
      <c r="E170"/>
      <c r="F170"/>
      <c r="G170"/>
      <c r="H170"/>
      <c r="I170" s="15">
        <f t="shared" si="2"/>
        <v>46</v>
      </c>
      <c r="J170" s="1" t="str">
        <f>VLOOKUP($A170,RECON!A:D,4,FALSE)</f>
        <v>Karak</v>
      </c>
      <c r="K170" s="1" t="str">
        <f>IFERROR(VLOOKUP(A170, Notes!A:E, 5, FALSE), "-")</f>
        <v>-</v>
      </c>
    </row>
    <row r="171" spans="1:11" ht="12.75" customHeight="1" x14ac:dyDescent="0.25">
      <c r="A171" s="26" t="s">
        <v>7075</v>
      </c>
      <c r="B171" s="97" t="s">
        <v>7075</v>
      </c>
      <c r="C171" s="123">
        <v>40</v>
      </c>
      <c r="D171"/>
      <c r="E171"/>
      <c r="F171"/>
      <c r="G171"/>
      <c r="H171"/>
      <c r="I171" s="15">
        <f t="shared" si="2"/>
        <v>40</v>
      </c>
      <c r="J171" s="1" t="str">
        <f>VLOOKUP($A171,RECON!A:D,4,FALSE)</f>
        <v>Eragana</v>
      </c>
      <c r="K171" s="1" t="str">
        <f>IFERROR(VLOOKUP(A171, Notes!A:E, 5, FALSE), "-")</f>
        <v>-</v>
      </c>
    </row>
    <row r="172" spans="1:11" ht="12.75" customHeight="1" x14ac:dyDescent="0.25">
      <c r="A172" s="29" t="s">
        <v>7161</v>
      </c>
      <c r="B172" s="97" t="s">
        <v>7161</v>
      </c>
      <c r="C172" s="123">
        <v>40</v>
      </c>
      <c r="D172"/>
      <c r="E172"/>
      <c r="F172"/>
      <c r="G172"/>
      <c r="H172"/>
      <c r="I172" s="15">
        <f t="shared" si="2"/>
        <v>40</v>
      </c>
      <c r="J172" s="1" t="str">
        <f>VLOOKUP($A172,RECON!A:D,4,FALSE)</f>
        <v>Kumar</v>
      </c>
      <c r="K172" s="1" t="str">
        <f>IFERROR(VLOOKUP(A172, Notes!A:E, 5, FALSE), "-")</f>
        <v>-</v>
      </c>
    </row>
    <row r="173" spans="1:11" ht="12.75" customHeight="1" x14ac:dyDescent="0.25">
      <c r="A173" s="26" t="s">
        <v>7056</v>
      </c>
      <c r="B173" s="97" t="s">
        <v>7056</v>
      </c>
      <c r="C173" s="123">
        <v>40</v>
      </c>
      <c r="D173"/>
      <c r="E173"/>
      <c r="F173"/>
      <c r="G173"/>
      <c r="H173"/>
      <c r="I173" s="15">
        <f t="shared" si="2"/>
        <v>40</v>
      </c>
      <c r="J173" s="1" t="str">
        <f>VLOOKUP($A173,RECON!A:D,4,FALSE)</f>
        <v>Cruz</v>
      </c>
      <c r="K173" s="1" t="str">
        <f>IFERROR(VLOOKUP(A173, Notes!A:E, 5, FALSE), "-")</f>
        <v>-</v>
      </c>
    </row>
    <row r="174" spans="1:11" ht="12.75" customHeight="1" x14ac:dyDescent="0.25">
      <c r="A174" s="26" t="s">
        <v>7217</v>
      </c>
      <c r="B174" s="97" t="s">
        <v>7217</v>
      </c>
      <c r="C174" s="123">
        <v>40</v>
      </c>
      <c r="D174"/>
      <c r="E174"/>
      <c r="F174"/>
      <c r="G174"/>
      <c r="H174"/>
      <c r="I174" s="15">
        <f t="shared" si="2"/>
        <v>40</v>
      </c>
      <c r="J174" s="1" t="str">
        <f>VLOOKUP($A174,RECON!A:D,4,FALSE)</f>
        <v>N K</v>
      </c>
      <c r="K174" s="1" t="str">
        <f>IFERROR(VLOOKUP(A174, Notes!A:E, 5, FALSE), "-")</f>
        <v>-</v>
      </c>
    </row>
    <row r="175" spans="1:11" ht="12.75" customHeight="1" x14ac:dyDescent="0.25">
      <c r="A175" s="26" t="s">
        <v>7162</v>
      </c>
      <c r="B175" s="97" t="s">
        <v>7162</v>
      </c>
      <c r="C175" s="123">
        <v>40</v>
      </c>
      <c r="D175"/>
      <c r="E175"/>
      <c r="F175"/>
      <c r="G175"/>
      <c r="H175"/>
      <c r="I175" s="15">
        <f t="shared" si="2"/>
        <v>40</v>
      </c>
      <c r="J175" s="1" t="str">
        <f>VLOOKUP($A175,RECON!A:D,4,FALSE)</f>
        <v>Kumar</v>
      </c>
      <c r="K175" s="1" t="str">
        <f>IFERROR(VLOOKUP(A175, Notes!A:E, 5, FALSE), "-")</f>
        <v>-</v>
      </c>
    </row>
    <row r="176" spans="1:11" ht="12.75" customHeight="1" x14ac:dyDescent="0.25">
      <c r="A176" s="26" t="s">
        <v>7164</v>
      </c>
      <c r="B176" s="97" t="s">
        <v>7164</v>
      </c>
      <c r="C176" s="123">
        <v>43</v>
      </c>
      <c r="D176"/>
      <c r="E176"/>
      <c r="F176"/>
      <c r="G176"/>
      <c r="H176"/>
      <c r="I176" s="15">
        <f t="shared" si="2"/>
        <v>43</v>
      </c>
      <c r="J176" s="1" t="str">
        <f>VLOOKUP($A176,RECON!A:D,4,FALSE)</f>
        <v>KUMAR</v>
      </c>
      <c r="K176" s="1" t="str">
        <f>IFERROR(VLOOKUP(A176, Notes!A:E, 5, FALSE), "-")</f>
        <v>-</v>
      </c>
    </row>
    <row r="177" spans="1:11" ht="12.75" customHeight="1" x14ac:dyDescent="0.25">
      <c r="A177" s="26" t="s">
        <v>7298</v>
      </c>
      <c r="B177" s="97" t="s">
        <v>7298</v>
      </c>
      <c r="C177" s="123">
        <v>40</v>
      </c>
      <c r="D177"/>
      <c r="E177"/>
      <c r="F177"/>
      <c r="G177"/>
      <c r="H177"/>
      <c r="I177" s="15">
        <f t="shared" si="2"/>
        <v>40</v>
      </c>
      <c r="J177" s="1" t="str">
        <f>VLOOKUP($A177,RECON!A:D,4,FALSE)</f>
        <v>Samuel</v>
      </c>
      <c r="K177" s="1" t="str">
        <f>IFERROR(VLOOKUP(A177, Notes!A:E, 5, FALSE), "-")</f>
        <v>-</v>
      </c>
    </row>
    <row r="178" spans="1:11" ht="12.75" customHeight="1" x14ac:dyDescent="0.25">
      <c r="A178" s="26" t="s">
        <v>7102</v>
      </c>
      <c r="B178" s="97" t="s">
        <v>7102</v>
      </c>
      <c r="C178" s="123">
        <v>50</v>
      </c>
      <c r="D178"/>
      <c r="E178"/>
      <c r="F178"/>
      <c r="G178"/>
      <c r="H178"/>
      <c r="I178" s="15">
        <f t="shared" si="2"/>
        <v>50</v>
      </c>
      <c r="J178" s="1" t="str">
        <f>VLOOKUP($A178,RECON!A:D,4,FALSE)</f>
        <v>Golagani</v>
      </c>
      <c r="K178" s="1" t="str">
        <f>IFERROR(VLOOKUP(A178, Notes!A:E, 5, FALSE), "-")</f>
        <v>-</v>
      </c>
    </row>
    <row r="179" spans="1:11" ht="12.75" customHeight="1" x14ac:dyDescent="0.25">
      <c r="A179" s="26" t="s">
        <v>7159</v>
      </c>
      <c r="B179" s="97" t="s">
        <v>7159</v>
      </c>
      <c r="C179" s="123">
        <v>40</v>
      </c>
      <c r="D179"/>
      <c r="E179"/>
      <c r="F179"/>
      <c r="G179"/>
      <c r="H179"/>
      <c r="I179" s="15">
        <f t="shared" si="2"/>
        <v>40</v>
      </c>
      <c r="J179" s="1" t="str">
        <f>VLOOKUP($A179,RECON!A:D,4,FALSE)</f>
        <v>Kumar</v>
      </c>
      <c r="K179" s="1" t="str">
        <f>IFERROR(VLOOKUP(A179, Notes!A:E, 5, FALSE), "-")</f>
        <v>-</v>
      </c>
    </row>
    <row r="180" spans="1:11" ht="12.75" customHeight="1" x14ac:dyDescent="0.25">
      <c r="A180" s="26" t="s">
        <v>7160</v>
      </c>
      <c r="B180" s="97" t="s">
        <v>7160</v>
      </c>
      <c r="C180" s="123">
        <v>44</v>
      </c>
      <c r="D180"/>
      <c r="E180"/>
      <c r="F180"/>
      <c r="G180"/>
      <c r="H180"/>
      <c r="I180" s="15">
        <f t="shared" si="2"/>
        <v>44</v>
      </c>
      <c r="J180" s="1" t="str">
        <f>VLOOKUP($A180,RECON!A:D,4,FALSE)</f>
        <v>Kumar</v>
      </c>
      <c r="K180" s="1" t="str">
        <f>IFERROR(VLOOKUP(A180, Notes!A:E, 5, FALSE), "-")</f>
        <v>-</v>
      </c>
    </row>
    <row r="181" spans="1:11" ht="12.75" customHeight="1" x14ac:dyDescent="0.25">
      <c r="A181" s="29" t="s">
        <v>7097</v>
      </c>
      <c r="B181" s="97" t="s">
        <v>7097</v>
      </c>
      <c r="C181" s="123">
        <v>44</v>
      </c>
      <c r="D181"/>
      <c r="E181"/>
      <c r="F181"/>
      <c r="G181"/>
      <c r="H181"/>
      <c r="I181" s="15">
        <f t="shared" si="2"/>
        <v>44</v>
      </c>
      <c r="J181" s="1" t="str">
        <f>VLOOKUP($A181,RECON!A:D,4,FALSE)</f>
        <v>Ghosh</v>
      </c>
      <c r="K181" s="1" t="str">
        <f>IFERROR(VLOOKUP(A181, Notes!A:E, 5, FALSE), "-")</f>
        <v>-</v>
      </c>
    </row>
    <row r="182" spans="1:11" ht="12.75" customHeight="1" x14ac:dyDescent="0.25">
      <c r="A182" s="26" t="s">
        <v>7221</v>
      </c>
      <c r="B182" s="97" t="s">
        <v>7221</v>
      </c>
      <c r="C182" s="123">
        <v>47</v>
      </c>
      <c r="D182"/>
      <c r="E182"/>
      <c r="F182"/>
      <c r="G182"/>
      <c r="H182"/>
      <c r="I182" s="15">
        <f t="shared" si="2"/>
        <v>47</v>
      </c>
      <c r="J182" s="1" t="str">
        <f>VLOOKUP($A182,RECON!A:D,4,FALSE)</f>
        <v>Nair</v>
      </c>
      <c r="K182" s="1" t="str">
        <f>IFERROR(VLOOKUP(A182, Notes!A:E, 5, FALSE), "-")</f>
        <v>-</v>
      </c>
    </row>
    <row r="183" spans="1:11" ht="12.75" customHeight="1" x14ac:dyDescent="0.25">
      <c r="A183" s="26" t="s">
        <v>7170</v>
      </c>
      <c r="B183" s="97" t="s">
        <v>7170</v>
      </c>
      <c r="C183" s="123">
        <v>55</v>
      </c>
      <c r="D183"/>
      <c r="E183"/>
      <c r="F183"/>
      <c r="G183"/>
      <c r="H183"/>
      <c r="I183" s="15">
        <f t="shared" si="2"/>
        <v>55</v>
      </c>
      <c r="J183" s="1" t="str">
        <f>VLOOKUP($A183,RECON!A:D,4,FALSE)</f>
        <v>Kurelli</v>
      </c>
      <c r="K183" s="1" t="str">
        <f>IFERROR(VLOOKUP(A183, Notes!A:E, 5, FALSE), "-")</f>
        <v>-</v>
      </c>
    </row>
    <row r="184" spans="1:11" ht="12.75" customHeight="1" x14ac:dyDescent="0.25">
      <c r="A184" s="26" t="s">
        <v>7297</v>
      </c>
      <c r="B184" s="97" t="s">
        <v>7297</v>
      </c>
      <c r="C184" s="123">
        <v>45</v>
      </c>
      <c r="D184"/>
      <c r="E184"/>
      <c r="F184"/>
      <c r="G184"/>
      <c r="H184"/>
      <c r="I184" s="15">
        <f t="shared" si="2"/>
        <v>45</v>
      </c>
      <c r="J184" s="1" t="str">
        <f>VLOOKUP($A184,RECON!A:D,4,FALSE)</f>
        <v>Sajjan</v>
      </c>
      <c r="K184" s="1" t="str">
        <f>IFERROR(VLOOKUP(A184, Notes!A:E, 5, FALSE), "-")</f>
        <v>-</v>
      </c>
    </row>
    <row r="185" spans="1:11" ht="12.75" customHeight="1" x14ac:dyDescent="0.25">
      <c r="A185" s="26" t="s">
        <v>7296</v>
      </c>
      <c r="B185" s="97" t="s">
        <v>7296</v>
      </c>
      <c r="C185" s="123">
        <v>40</v>
      </c>
      <c r="D185"/>
      <c r="E185"/>
      <c r="F185"/>
      <c r="G185"/>
      <c r="H185"/>
      <c r="I185" s="15">
        <f t="shared" si="2"/>
        <v>40</v>
      </c>
      <c r="J185" s="1" t="str">
        <f>VLOOKUP($A185,RECON!A:D,4,FALSE)</f>
        <v>Sahu</v>
      </c>
      <c r="K185" s="1" t="str">
        <f>IFERROR(VLOOKUP(A185, Notes!A:E, 5, FALSE), "-")</f>
        <v>-</v>
      </c>
    </row>
    <row r="186" spans="1:11" ht="12.75" customHeight="1" x14ac:dyDescent="0.25">
      <c r="A186" s="26" t="s">
        <v>7125</v>
      </c>
      <c r="B186" s="97" t="s">
        <v>7125</v>
      </c>
      <c r="C186" s="123">
        <v>40</v>
      </c>
      <c r="D186"/>
      <c r="E186"/>
      <c r="F186"/>
      <c r="G186"/>
      <c r="H186"/>
      <c r="I186" s="15">
        <f t="shared" si="2"/>
        <v>40</v>
      </c>
      <c r="J186" s="1" t="str">
        <f>VLOOKUP($A186,RECON!A:D,4,FALSE)</f>
        <v>Hembram</v>
      </c>
      <c r="K186" s="1" t="str">
        <f>IFERROR(VLOOKUP(A186, Notes!A:E, 5, FALSE), "-")</f>
        <v>-</v>
      </c>
    </row>
    <row r="187" spans="1:11" ht="12.75" customHeight="1" x14ac:dyDescent="0.25">
      <c r="A187" s="26" t="s">
        <v>7231</v>
      </c>
      <c r="B187" s="97" t="s">
        <v>7231</v>
      </c>
      <c r="C187" s="123">
        <v>36</v>
      </c>
      <c r="D187"/>
      <c r="E187"/>
      <c r="F187"/>
      <c r="G187"/>
      <c r="H187"/>
      <c r="I187" s="15">
        <f t="shared" si="2"/>
        <v>36</v>
      </c>
      <c r="J187" s="1" t="str">
        <f>VLOOKUP($A187,RECON!A:D,4,FALSE)</f>
        <v>P C</v>
      </c>
      <c r="K187" s="1" t="str">
        <f>IFERROR(VLOOKUP(A187, Notes!A:E, 5, FALSE), "-")</f>
        <v>-</v>
      </c>
    </row>
    <row r="188" spans="1:11" ht="12.75" customHeight="1" x14ac:dyDescent="0.25">
      <c r="A188" s="26" t="s">
        <v>7273</v>
      </c>
      <c r="B188" s="97" t="s">
        <v>7273</v>
      </c>
      <c r="C188" s="123">
        <v>54</v>
      </c>
      <c r="D188"/>
      <c r="E188"/>
      <c r="F188"/>
      <c r="G188"/>
      <c r="H188"/>
      <c r="I188" s="15">
        <f t="shared" si="2"/>
        <v>54</v>
      </c>
      <c r="J188" s="1" t="str">
        <f>VLOOKUP($A188,RECON!A:D,4,FALSE)</f>
        <v>Raju</v>
      </c>
      <c r="K188" s="1" t="str">
        <f>IFERROR(VLOOKUP(A188, Notes!A:E, 5, FALSE), "-")</f>
        <v>-</v>
      </c>
    </row>
    <row r="189" spans="1:11" ht="12.75" customHeight="1" x14ac:dyDescent="0.25">
      <c r="A189" s="26" t="s">
        <v>7108</v>
      </c>
      <c r="B189" s="97" t="s">
        <v>7108</v>
      </c>
      <c r="C189" s="123">
        <v>40</v>
      </c>
      <c r="D189"/>
      <c r="E189"/>
      <c r="F189"/>
      <c r="G189"/>
      <c r="H189"/>
      <c r="I189" s="15">
        <f t="shared" si="2"/>
        <v>40</v>
      </c>
      <c r="J189" s="1" t="str">
        <f>VLOOKUP($A189,RECON!A:D,4,FALSE)</f>
        <v>Gopal</v>
      </c>
      <c r="K189" s="1" t="str">
        <f>IFERROR(VLOOKUP(A189, Notes!A:E, 5, FALSE), "-")</f>
        <v>-</v>
      </c>
    </row>
    <row r="190" spans="1:11" ht="12.75" customHeight="1" x14ac:dyDescent="0.25">
      <c r="A190" s="26" t="s">
        <v>7135</v>
      </c>
      <c r="B190" s="97" t="s">
        <v>7135</v>
      </c>
      <c r="C190" s="123">
        <v>40</v>
      </c>
      <c r="D190"/>
      <c r="E190"/>
      <c r="F190"/>
      <c r="G190"/>
      <c r="H190"/>
      <c r="I190" s="15">
        <f t="shared" si="2"/>
        <v>40</v>
      </c>
      <c r="J190" s="1" t="str">
        <f>VLOOKUP($A190,RECON!A:D,4,FALSE)</f>
        <v>Jyoti</v>
      </c>
      <c r="K190" s="1" t="str">
        <f>IFERROR(VLOOKUP(A190, Notes!A:E, 5, FALSE), "-")</f>
        <v>-</v>
      </c>
    </row>
    <row r="191" spans="1:11" ht="12.75" customHeight="1" x14ac:dyDescent="0.25">
      <c r="A191" s="26" t="s">
        <v>7323</v>
      </c>
      <c r="B191" s="97" t="s">
        <v>7323</v>
      </c>
      <c r="C191" s="123">
        <v>40</v>
      </c>
      <c r="D191"/>
      <c r="E191"/>
      <c r="F191"/>
      <c r="G191"/>
      <c r="H191"/>
      <c r="I191" s="15">
        <f t="shared" si="2"/>
        <v>40</v>
      </c>
      <c r="J191" s="1" t="str">
        <f>VLOOKUP($A191,RECON!A:D,4,FALSE)</f>
        <v>Sirisha</v>
      </c>
      <c r="K191" s="1" t="str">
        <f>IFERROR(VLOOKUP(A191, Notes!A:E, 5, FALSE), "-")</f>
        <v>-</v>
      </c>
    </row>
    <row r="192" spans="1:11" ht="12.75" customHeight="1" x14ac:dyDescent="0.25">
      <c r="A192" s="26" t="s">
        <v>7232</v>
      </c>
      <c r="B192" s="97" t="s">
        <v>7232</v>
      </c>
      <c r="C192" s="123">
        <v>40</v>
      </c>
      <c r="D192"/>
      <c r="E192"/>
      <c r="F192"/>
      <c r="G192"/>
      <c r="H192"/>
      <c r="I192" s="15">
        <f t="shared" si="2"/>
        <v>40</v>
      </c>
      <c r="J192" s="1" t="str">
        <f>VLOOKUP($A192,RECON!A:D,4,FALSE)</f>
        <v>P</v>
      </c>
      <c r="K192" s="1" t="str">
        <f>IFERROR(VLOOKUP(A192, Notes!A:E, 5, FALSE), "-")</f>
        <v>-</v>
      </c>
    </row>
    <row r="193" spans="1:11" ht="12.75" customHeight="1" x14ac:dyDescent="0.25">
      <c r="A193" s="26" t="s">
        <v>7222</v>
      </c>
      <c r="B193" s="97" t="s">
        <v>7222</v>
      </c>
      <c r="C193" s="123">
        <v>45</v>
      </c>
      <c r="D193"/>
      <c r="E193"/>
      <c r="F193"/>
      <c r="G193"/>
      <c r="H193"/>
      <c r="I193" s="15">
        <f t="shared" si="2"/>
        <v>45</v>
      </c>
      <c r="J193" s="1" t="str">
        <f>VLOOKUP($A193,RECON!A:D,4,FALSE)</f>
        <v>Nallabothula</v>
      </c>
      <c r="K193" s="1" t="str">
        <f>IFERROR(VLOOKUP(A193, Notes!A:E, 5, FALSE), "-")</f>
        <v>-</v>
      </c>
    </row>
    <row r="194" spans="1:11" ht="12.75" customHeight="1" x14ac:dyDescent="0.25">
      <c r="A194" s="26" t="s">
        <v>7251</v>
      </c>
      <c r="B194" s="97" t="s">
        <v>7251</v>
      </c>
      <c r="C194" s="123">
        <v>44</v>
      </c>
      <c r="D194"/>
      <c r="E194"/>
      <c r="F194"/>
      <c r="G194"/>
      <c r="H194"/>
      <c r="I194" s="15">
        <f t="shared" si="2"/>
        <v>44</v>
      </c>
      <c r="J194" s="1" t="str">
        <f>VLOOKUP($A194,RECON!A:D,4,FALSE)</f>
        <v>Pereira</v>
      </c>
      <c r="K194" s="1" t="str">
        <f>IFERROR(VLOOKUP(A194, Notes!A:E, 5, FALSE), "-")</f>
        <v>-</v>
      </c>
    </row>
    <row r="195" spans="1:11" ht="12.75" customHeight="1" x14ac:dyDescent="0.25">
      <c r="A195" s="26" t="s">
        <v>7255</v>
      </c>
      <c r="B195" s="97" t="s">
        <v>7255</v>
      </c>
      <c r="C195" s="123">
        <v>42</v>
      </c>
      <c r="D195"/>
      <c r="E195"/>
      <c r="F195"/>
      <c r="G195"/>
      <c r="H195"/>
      <c r="I195" s="15">
        <f t="shared" si="2"/>
        <v>42</v>
      </c>
      <c r="J195" s="1" t="str">
        <f>VLOOKUP($A195,RECON!A:D,4,FALSE)</f>
        <v>Pinjala</v>
      </c>
      <c r="K195" s="1" t="str">
        <f>IFERROR(VLOOKUP(A195, Notes!A:E, 5, FALSE), "-")</f>
        <v>-</v>
      </c>
    </row>
    <row r="196" spans="1:11" ht="12.75" customHeight="1" x14ac:dyDescent="0.25">
      <c r="A196" s="26" t="s">
        <v>7070</v>
      </c>
      <c r="B196" s="97" t="s">
        <v>7070</v>
      </c>
      <c r="C196" s="123">
        <v>45</v>
      </c>
      <c r="D196"/>
      <c r="E196"/>
      <c r="F196"/>
      <c r="G196"/>
      <c r="H196"/>
      <c r="I196" s="15">
        <f t="shared" ref="I196:I259" si="3">SUM(C196:H196)</f>
        <v>45</v>
      </c>
      <c r="J196" s="1" t="str">
        <f>VLOOKUP($A196,RECON!A:D,4,FALSE)</f>
        <v>DSouza</v>
      </c>
      <c r="K196" s="1" t="str">
        <f>IFERROR(VLOOKUP(A196, Notes!A:E, 5, FALSE), "-")</f>
        <v>-</v>
      </c>
    </row>
    <row r="197" spans="1:11" ht="12.75" customHeight="1" x14ac:dyDescent="0.25">
      <c r="A197" s="26" t="s">
        <v>7210</v>
      </c>
      <c r="B197" s="97" t="s">
        <v>7210</v>
      </c>
      <c r="C197" s="123">
        <v>45</v>
      </c>
      <c r="D197"/>
      <c r="E197"/>
      <c r="F197"/>
      <c r="G197"/>
      <c r="H197"/>
      <c r="I197" s="15">
        <f t="shared" si="3"/>
        <v>45</v>
      </c>
      <c r="J197" s="1" t="str">
        <f>VLOOKUP($A197,RECON!A:D,4,FALSE)</f>
        <v>Mohapatra</v>
      </c>
      <c r="K197" s="1" t="str">
        <f>IFERROR(VLOOKUP(A197, Notes!A:E, 5, FALSE), "-")</f>
        <v>-</v>
      </c>
    </row>
    <row r="198" spans="1:11" ht="12.75" customHeight="1" x14ac:dyDescent="0.25">
      <c r="A198" s="26" t="s">
        <v>7225</v>
      </c>
      <c r="B198" s="97" t="s">
        <v>7225</v>
      </c>
      <c r="C198" s="123">
        <v>40</v>
      </c>
      <c r="D198"/>
      <c r="E198"/>
      <c r="F198"/>
      <c r="G198"/>
      <c r="H198"/>
      <c r="I198" s="15">
        <f t="shared" si="3"/>
        <v>40</v>
      </c>
      <c r="J198" s="1" t="str">
        <f>VLOOKUP($A198,RECON!A:D,4,FALSE)</f>
        <v>Naturman</v>
      </c>
      <c r="K198" s="1" t="str">
        <f>IFERROR(VLOOKUP(A198, Notes!A:E, 5, FALSE), "-")</f>
        <v>-</v>
      </c>
    </row>
    <row r="199" spans="1:11" ht="12.75" customHeight="1" x14ac:dyDescent="0.25">
      <c r="A199" s="26" t="s">
        <v>7038</v>
      </c>
      <c r="B199" s="97" t="s">
        <v>7038</v>
      </c>
      <c r="C199" s="123">
        <v>36</v>
      </c>
      <c r="D199"/>
      <c r="E199"/>
      <c r="F199"/>
      <c r="G199"/>
      <c r="H199"/>
      <c r="I199" s="15">
        <f t="shared" si="3"/>
        <v>36</v>
      </c>
      <c r="J199" s="1" t="str">
        <f>VLOOKUP($A199,RECON!A:D,4,FALSE)</f>
        <v>Bryson</v>
      </c>
      <c r="K199" s="1" t="str">
        <f>IFERROR(VLOOKUP(A199, Notes!A:E, 5, FALSE), "-")</f>
        <v>-</v>
      </c>
    </row>
    <row r="200" spans="1:11" ht="12.75" customHeight="1" x14ac:dyDescent="0.25">
      <c r="A200" s="26" t="s">
        <v>7342</v>
      </c>
      <c r="B200" s="97" t="s">
        <v>7342</v>
      </c>
      <c r="C200" s="123">
        <v>35</v>
      </c>
      <c r="D200"/>
      <c r="E200"/>
      <c r="F200"/>
      <c r="G200"/>
      <c r="H200"/>
      <c r="I200" s="15">
        <f t="shared" si="3"/>
        <v>35</v>
      </c>
      <c r="J200" s="1" t="str">
        <f>VLOOKUP($A200,RECON!A:D,4,FALSE)</f>
        <v>Toon</v>
      </c>
      <c r="K200" s="1" t="str">
        <f>IFERROR(VLOOKUP(A200, Notes!A:E, 5, FALSE), "-")</f>
        <v>-</v>
      </c>
    </row>
    <row r="201" spans="1:11" ht="12.75" customHeight="1" x14ac:dyDescent="0.25">
      <c r="A201" s="26" t="s">
        <v>7054</v>
      </c>
      <c r="B201" s="97" t="s">
        <v>7054</v>
      </c>
      <c r="C201" s="123">
        <v>40</v>
      </c>
      <c r="D201"/>
      <c r="E201"/>
      <c r="F201"/>
      <c r="G201"/>
      <c r="H201"/>
      <c r="I201" s="15">
        <f t="shared" si="3"/>
        <v>40</v>
      </c>
      <c r="J201" s="1" t="str">
        <f>VLOOKUP($A201,RECON!A:D,4,FALSE)</f>
        <v>Cordry</v>
      </c>
      <c r="K201" s="1" t="str">
        <f>IFERROR(VLOOKUP(A201, Notes!A:E, 5, FALSE), "-")</f>
        <v>-</v>
      </c>
    </row>
    <row r="202" spans="1:11" ht="12.75" customHeight="1" x14ac:dyDescent="0.25">
      <c r="A202" s="26" t="s">
        <v>7072</v>
      </c>
      <c r="B202" s="97" t="s">
        <v>7072</v>
      </c>
      <c r="C202" s="123">
        <v>28</v>
      </c>
      <c r="D202"/>
      <c r="E202"/>
      <c r="F202"/>
      <c r="G202"/>
      <c r="H202"/>
      <c r="I202" s="15">
        <f t="shared" si="3"/>
        <v>28</v>
      </c>
      <c r="J202" s="1" t="str">
        <f>VLOOKUP($A202,RECON!A:D,4,FALSE)</f>
        <v>Eagle</v>
      </c>
      <c r="K202" s="1" t="str">
        <f>IFERROR(VLOOKUP(A202, Notes!A:E, 5, FALSE), "-")</f>
        <v>-</v>
      </c>
    </row>
    <row r="203" spans="1:11" ht="12.75" customHeight="1" x14ac:dyDescent="0.25">
      <c r="A203" s="26" t="s">
        <v>7138</v>
      </c>
      <c r="B203" s="97" t="s">
        <v>7138</v>
      </c>
      <c r="C203" s="123">
        <v>40</v>
      </c>
      <c r="D203"/>
      <c r="E203"/>
      <c r="F203"/>
      <c r="G203"/>
      <c r="H203"/>
      <c r="I203" s="15">
        <f t="shared" si="3"/>
        <v>40</v>
      </c>
      <c r="J203" s="1" t="str">
        <f>VLOOKUP($A203,RECON!A:D,4,FALSE)</f>
        <v>Kadlac</v>
      </c>
      <c r="K203" s="1" t="str">
        <f>IFERROR(VLOOKUP(A203, Notes!A:E, 5, FALSE), "-")</f>
        <v>-</v>
      </c>
    </row>
    <row r="204" spans="1:11" ht="12.75" customHeight="1" x14ac:dyDescent="0.25">
      <c r="A204" s="26" t="s">
        <v>7176</v>
      </c>
      <c r="B204" s="97" t="s">
        <v>7176</v>
      </c>
      <c r="C204" s="123">
        <v>45</v>
      </c>
      <c r="D204"/>
      <c r="E204"/>
      <c r="F204"/>
      <c r="G204"/>
      <c r="H204"/>
      <c r="I204" s="15">
        <f t="shared" si="3"/>
        <v>45</v>
      </c>
      <c r="J204" s="1" t="str">
        <f>VLOOKUP($A204,RECON!A:D,4,FALSE)</f>
        <v>Leach</v>
      </c>
      <c r="K204" s="1" t="str">
        <f>IFERROR(VLOOKUP(A204, Notes!A:E, 5, FALSE), "-")</f>
        <v>-</v>
      </c>
    </row>
    <row r="205" spans="1:11" ht="12.75" customHeight="1" x14ac:dyDescent="0.25">
      <c r="A205" s="26" t="s">
        <v>7328</v>
      </c>
      <c r="B205" s="97" t="s">
        <v>7328</v>
      </c>
      <c r="C205" s="123">
        <v>49</v>
      </c>
      <c r="D205"/>
      <c r="E205"/>
      <c r="F205"/>
      <c r="G205"/>
      <c r="H205"/>
      <c r="I205" s="15">
        <f t="shared" si="3"/>
        <v>49</v>
      </c>
      <c r="J205" s="1" t="str">
        <f>VLOOKUP($A205,RECON!A:D,4,FALSE)</f>
        <v>Staffieri</v>
      </c>
      <c r="K205" s="1" t="str">
        <f>IFERROR(VLOOKUP(A205, Notes!A:E, 5, FALSE), "-")</f>
        <v>-</v>
      </c>
    </row>
    <row r="206" spans="1:11" ht="12.75" customHeight="1" x14ac:dyDescent="0.25">
      <c r="A206" s="26" t="s">
        <v>7361</v>
      </c>
      <c r="B206" s="97" t="s">
        <v>7361</v>
      </c>
      <c r="C206" s="123">
        <v>46</v>
      </c>
      <c r="D206"/>
      <c r="E206"/>
      <c r="F206"/>
      <c r="G206"/>
      <c r="H206"/>
      <c r="I206" s="15">
        <f t="shared" si="3"/>
        <v>46</v>
      </c>
      <c r="J206" s="1" t="str">
        <f>VLOOKUP($A206,RECON!A:D,4,FALSE)</f>
        <v>Wolkey</v>
      </c>
      <c r="K206" s="1" t="str">
        <f>IFERROR(VLOOKUP(A206, Notes!A:E, 5, FALSE), "-")</f>
        <v>-</v>
      </c>
    </row>
    <row r="207" spans="1:11" ht="12.75" customHeight="1" x14ac:dyDescent="0.25">
      <c r="A207" s="26" t="s">
        <v>7362</v>
      </c>
      <c r="B207" s="97" t="s">
        <v>7362</v>
      </c>
      <c r="C207" s="123">
        <v>59</v>
      </c>
      <c r="D207"/>
      <c r="E207"/>
      <c r="F207"/>
      <c r="G207"/>
      <c r="H207"/>
      <c r="I207" s="15">
        <f t="shared" si="3"/>
        <v>59</v>
      </c>
      <c r="J207" s="1" t="str">
        <f>VLOOKUP($A207,RECON!A:D,4,FALSE)</f>
        <v>Wooten</v>
      </c>
      <c r="K207" s="1" t="str">
        <f>IFERROR(VLOOKUP(A207, Notes!A:E, 5, FALSE), "-")</f>
        <v>-</v>
      </c>
    </row>
    <row r="208" spans="1:11" ht="12.75" customHeight="1" x14ac:dyDescent="0.25">
      <c r="A208" s="26" t="s">
        <v>7363</v>
      </c>
      <c r="B208" s="97" t="s">
        <v>7363</v>
      </c>
      <c r="C208" s="123">
        <v>45</v>
      </c>
      <c r="D208"/>
      <c r="E208"/>
      <c r="F208"/>
      <c r="G208"/>
      <c r="H208"/>
      <c r="I208" s="15">
        <f t="shared" si="3"/>
        <v>45</v>
      </c>
      <c r="J208" s="1" t="str">
        <f>VLOOKUP($A208,RECON!A:D,4,FALSE)</f>
        <v>Wulfert</v>
      </c>
      <c r="K208" s="1" t="str">
        <f>IFERROR(VLOOKUP(A208, Notes!A:E, 5, FALSE), "-")</f>
        <v>-</v>
      </c>
    </row>
    <row r="209" spans="1:11" ht="12.75" customHeight="1" x14ac:dyDescent="0.25">
      <c r="A209" s="26" t="s">
        <v>7338</v>
      </c>
      <c r="B209" s="97" t="s">
        <v>7338</v>
      </c>
      <c r="C209" s="123">
        <v>41</v>
      </c>
      <c r="D209"/>
      <c r="E209"/>
      <c r="F209"/>
      <c r="G209"/>
      <c r="H209"/>
      <c r="I209" s="15">
        <f t="shared" si="3"/>
        <v>41</v>
      </c>
      <c r="J209" s="1" t="str">
        <f>VLOOKUP($A209,RECON!A:D,4,FALSE)</f>
        <v>Thota</v>
      </c>
      <c r="K209" s="1" t="str">
        <f>IFERROR(VLOOKUP(A209, Notes!A:E, 5, FALSE), "-")</f>
        <v>-</v>
      </c>
    </row>
    <row r="210" spans="1:11" ht="12.75" customHeight="1" x14ac:dyDescent="0.25">
      <c r="A210" s="26" t="s">
        <v>7327</v>
      </c>
      <c r="B210" s="97" t="s">
        <v>7327</v>
      </c>
      <c r="C210" s="123">
        <v>49</v>
      </c>
      <c r="D210"/>
      <c r="E210"/>
      <c r="F210"/>
      <c r="G210"/>
      <c r="H210"/>
      <c r="I210" s="15">
        <f t="shared" si="3"/>
        <v>49</v>
      </c>
      <c r="J210" s="1" t="str">
        <f>VLOOKUP($A210,RECON!A:D,4,FALSE)</f>
        <v>St. Charles</v>
      </c>
      <c r="K210" s="1" t="str">
        <f>IFERROR(VLOOKUP(A210, Notes!A:E, 5, FALSE), "-")</f>
        <v>-</v>
      </c>
    </row>
    <row r="211" spans="1:11" ht="12.75" customHeight="1" x14ac:dyDescent="0.25">
      <c r="A211" s="26" t="s">
        <v>7146</v>
      </c>
      <c r="B211" s="97" t="s">
        <v>7146</v>
      </c>
      <c r="C211" s="123">
        <v>45</v>
      </c>
      <c r="D211"/>
      <c r="E211"/>
      <c r="F211"/>
      <c r="G211"/>
      <c r="H211"/>
      <c r="I211" s="15">
        <f t="shared" si="3"/>
        <v>45</v>
      </c>
      <c r="J211" s="1" t="str">
        <f>VLOOKUP($A211,RECON!A:D,4,FALSE)</f>
        <v>Kaushik</v>
      </c>
      <c r="K211" s="1" t="str">
        <f>IFERROR(VLOOKUP(A211, Notes!A:E, 5, FALSE), "-")</f>
        <v>-</v>
      </c>
    </row>
    <row r="212" spans="1:11" ht="12.75" customHeight="1" x14ac:dyDescent="0.25">
      <c r="A212" s="26" t="s">
        <v>7262</v>
      </c>
      <c r="B212" s="97" t="s">
        <v>7262</v>
      </c>
      <c r="C212" s="123">
        <v>50</v>
      </c>
      <c r="D212"/>
      <c r="E212"/>
      <c r="F212"/>
      <c r="G212"/>
      <c r="H212"/>
      <c r="I212" s="15">
        <f t="shared" si="3"/>
        <v>50</v>
      </c>
      <c r="J212" s="1" t="str">
        <f>VLOOKUP($A212,RECON!A:D,4,FALSE)</f>
        <v>Prasad</v>
      </c>
      <c r="K212" s="1" t="str">
        <f>IFERROR(VLOOKUP(A212, Notes!A:E, 5, FALSE), "-")</f>
        <v>-</v>
      </c>
    </row>
    <row r="213" spans="1:11" ht="12.75" customHeight="1" x14ac:dyDescent="0.25">
      <c r="A213" s="26" t="s">
        <v>7259</v>
      </c>
      <c r="B213" s="97" t="s">
        <v>7259</v>
      </c>
      <c r="C213" s="123">
        <v>48</v>
      </c>
      <c r="D213"/>
      <c r="E213"/>
      <c r="F213"/>
      <c r="G213"/>
      <c r="H213"/>
      <c r="I213" s="15">
        <f t="shared" si="3"/>
        <v>48</v>
      </c>
      <c r="J213" s="1" t="str">
        <f>VLOOKUP($A213,RECON!A:D,4,FALSE)</f>
        <v>Pragasam</v>
      </c>
      <c r="K213" s="1" t="str">
        <f>IFERROR(VLOOKUP(A213, Notes!A:E, 5, FALSE), "-")</f>
        <v>-</v>
      </c>
    </row>
    <row r="214" spans="1:11" ht="12.75" customHeight="1" x14ac:dyDescent="0.25">
      <c r="A214" s="26" t="s">
        <v>7151</v>
      </c>
      <c r="B214" s="97" t="s">
        <v>7151</v>
      </c>
      <c r="C214" s="123">
        <v>40</v>
      </c>
      <c r="D214"/>
      <c r="E214"/>
      <c r="F214"/>
      <c r="G214"/>
      <c r="H214"/>
      <c r="I214" s="15">
        <f t="shared" si="3"/>
        <v>40</v>
      </c>
      <c r="J214" s="1" t="str">
        <f>VLOOKUP($A214,RECON!A:D,4,FALSE)</f>
        <v>Khot</v>
      </c>
      <c r="K214" s="1" t="str">
        <f>IFERROR(VLOOKUP(A214, Notes!A:E, 5, FALSE), "-")</f>
        <v>-</v>
      </c>
    </row>
    <row r="215" spans="1:11" ht="12.75" customHeight="1" x14ac:dyDescent="0.25">
      <c r="A215" s="26" t="s">
        <v>7196</v>
      </c>
      <c r="B215" s="97" t="s">
        <v>7196</v>
      </c>
      <c r="C215" s="123">
        <v>40</v>
      </c>
      <c r="D215"/>
      <c r="E215"/>
      <c r="F215"/>
      <c r="G215"/>
      <c r="H215"/>
      <c r="I215" s="15">
        <f t="shared" si="3"/>
        <v>40</v>
      </c>
      <c r="J215" s="1" t="str">
        <f>VLOOKUP($A215,RECON!A:D,4,FALSE)</f>
        <v>Mccann</v>
      </c>
      <c r="K215" s="1" t="str">
        <f>IFERROR(VLOOKUP(A215, Notes!A:E, 5, FALSE), "-")</f>
        <v>-</v>
      </c>
    </row>
    <row r="216" spans="1:11" ht="12.75" customHeight="1" x14ac:dyDescent="0.25">
      <c r="A216" s="26" t="s">
        <v>7085</v>
      </c>
      <c r="B216" s="97" t="s">
        <v>7085</v>
      </c>
      <c r="C216" s="123">
        <v>47</v>
      </c>
      <c r="D216"/>
      <c r="E216"/>
      <c r="F216"/>
      <c r="G216"/>
      <c r="H216"/>
      <c r="I216" s="15">
        <f t="shared" si="3"/>
        <v>47</v>
      </c>
      <c r="J216" s="1" t="str">
        <f>VLOOKUP($A216,RECON!A:D,4,FALSE)</f>
        <v>Fonseca</v>
      </c>
      <c r="K216" s="1" t="str">
        <f>IFERROR(VLOOKUP(A216, Notes!A:E, 5, FALSE), "-")</f>
        <v>-</v>
      </c>
    </row>
    <row r="217" spans="1:11" ht="12.75" customHeight="1" x14ac:dyDescent="0.25">
      <c r="A217" s="26" t="s">
        <v>7359</v>
      </c>
      <c r="B217" s="97" t="s">
        <v>7359</v>
      </c>
      <c r="C217" s="123">
        <v>43</v>
      </c>
      <c r="D217"/>
      <c r="E217"/>
      <c r="F217"/>
      <c r="G217"/>
      <c r="H217"/>
      <c r="I217" s="15">
        <f t="shared" si="3"/>
        <v>43</v>
      </c>
      <c r="J217" s="1" t="str">
        <f>VLOOKUP($A217,RECON!A:D,4,FALSE)</f>
        <v>Vohra</v>
      </c>
      <c r="K217" s="1" t="str">
        <f>IFERROR(VLOOKUP(A217, Notes!A:E, 5, FALSE), "-")</f>
        <v>-</v>
      </c>
    </row>
    <row r="218" spans="1:11" ht="12.75" customHeight="1" x14ac:dyDescent="0.25">
      <c r="A218" s="26" t="s">
        <v>7005</v>
      </c>
      <c r="B218" s="97" t="s">
        <v>7005</v>
      </c>
      <c r="C218" s="123">
        <v>43</v>
      </c>
      <c r="D218"/>
      <c r="E218"/>
      <c r="F218"/>
      <c r="G218"/>
      <c r="H218"/>
      <c r="I218" s="15">
        <f t="shared" si="3"/>
        <v>43</v>
      </c>
      <c r="J218" s="1" t="str">
        <f>VLOOKUP($A218,RECON!A:D,4,FALSE)</f>
        <v>Babet</v>
      </c>
      <c r="K218" s="1" t="str">
        <f>IFERROR(VLOOKUP(A218, Notes!A:E, 5, FALSE), "-")</f>
        <v>-</v>
      </c>
    </row>
    <row r="219" spans="1:11" ht="12.75" customHeight="1" x14ac:dyDescent="0.25">
      <c r="A219" s="26" t="s">
        <v>7078</v>
      </c>
      <c r="B219" s="97" t="s">
        <v>7078</v>
      </c>
      <c r="C219" s="123">
        <v>40</v>
      </c>
      <c r="D219"/>
      <c r="E219"/>
      <c r="F219"/>
      <c r="G219"/>
      <c r="H219"/>
      <c r="I219" s="15">
        <f t="shared" si="3"/>
        <v>40</v>
      </c>
      <c r="J219" s="1" t="str">
        <f>VLOOKUP($A219,RECON!A:D,4,FALSE)</f>
        <v>Esteban</v>
      </c>
      <c r="K219" s="1" t="str">
        <f>IFERROR(VLOOKUP(A219, Notes!A:E, 5, FALSE), "-")</f>
        <v>-</v>
      </c>
    </row>
    <row r="220" spans="1:11" ht="12.75" customHeight="1" x14ac:dyDescent="0.25">
      <c r="A220" s="26" t="s">
        <v>7123</v>
      </c>
      <c r="B220" s="97" t="s">
        <v>7123</v>
      </c>
      <c r="C220" s="123">
        <v>40</v>
      </c>
      <c r="D220"/>
      <c r="E220"/>
      <c r="F220"/>
      <c r="G220"/>
      <c r="H220"/>
      <c r="I220" s="15">
        <f t="shared" si="3"/>
        <v>40</v>
      </c>
      <c r="J220" s="1" t="str">
        <f>VLOOKUP($A220,RECON!A:D,4,FALSE)</f>
        <v>Hall</v>
      </c>
      <c r="K220" s="1" t="str">
        <f>IFERROR(VLOOKUP(A220, Notes!A:E, 5, FALSE), "-")</f>
        <v>-</v>
      </c>
    </row>
    <row r="221" spans="1:11" ht="12.75" customHeight="1" x14ac:dyDescent="0.25">
      <c r="A221" s="26" t="s">
        <v>7230</v>
      </c>
      <c r="B221" s="97" t="s">
        <v>7230</v>
      </c>
      <c r="C221" s="123">
        <v>45</v>
      </c>
      <c r="D221"/>
      <c r="E221"/>
      <c r="F221"/>
      <c r="G221"/>
      <c r="H221"/>
      <c r="I221" s="15">
        <f t="shared" si="3"/>
        <v>45</v>
      </c>
      <c r="J221" s="1" t="str">
        <f>VLOOKUP($A221,RECON!A:D,4,FALSE)</f>
        <v>Okeefe</v>
      </c>
      <c r="K221" s="1" t="str">
        <f>IFERROR(VLOOKUP(A221, Notes!A:E, 5, FALSE), "-")</f>
        <v>-</v>
      </c>
    </row>
    <row r="222" spans="1:11" ht="12.75" customHeight="1" x14ac:dyDescent="0.25">
      <c r="A222" s="26" t="s">
        <v>6986</v>
      </c>
      <c r="B222" s="97" t="s">
        <v>6986</v>
      </c>
      <c r="C222" s="123">
        <v>42</v>
      </c>
      <c r="D222"/>
      <c r="E222"/>
      <c r="F222"/>
      <c r="G222"/>
      <c r="H222"/>
      <c r="I222" s="15">
        <f t="shared" si="3"/>
        <v>42</v>
      </c>
      <c r="J222" s="1" t="str">
        <f>VLOOKUP($A222,RECON!A:D,4,FALSE)</f>
        <v>Alam</v>
      </c>
      <c r="K222" s="1" t="str">
        <f>IFERROR(VLOOKUP(A222, Notes!A:E, 5, FALSE), "-")</f>
        <v>-</v>
      </c>
    </row>
    <row r="223" spans="1:11" ht="12.75" customHeight="1" x14ac:dyDescent="0.25">
      <c r="A223" s="26" t="s">
        <v>7194</v>
      </c>
      <c r="B223" s="97" t="s">
        <v>7194</v>
      </c>
      <c r="C223" s="123">
        <v>43</v>
      </c>
      <c r="D223"/>
      <c r="E223"/>
      <c r="F223"/>
      <c r="G223"/>
      <c r="H223"/>
      <c r="I223" s="15">
        <f t="shared" si="3"/>
        <v>43</v>
      </c>
      <c r="J223" s="1" t="str">
        <f>VLOOKUP($A223,RECON!A:D,4,FALSE)</f>
        <v>Marye</v>
      </c>
      <c r="K223" s="1" t="str">
        <f>IFERROR(VLOOKUP(A223, Notes!A:E, 5, FALSE), "-")</f>
        <v>-</v>
      </c>
    </row>
    <row r="224" spans="1:11" ht="12.75" customHeight="1" x14ac:dyDescent="0.25">
      <c r="A224" s="26" t="s">
        <v>7204</v>
      </c>
      <c r="B224" s="97" t="s">
        <v>7204</v>
      </c>
      <c r="C224" s="123">
        <v>40</v>
      </c>
      <c r="D224"/>
      <c r="E224"/>
      <c r="F224"/>
      <c r="G224"/>
      <c r="H224"/>
      <c r="I224" s="15">
        <f t="shared" si="3"/>
        <v>40</v>
      </c>
      <c r="J224" s="1" t="str">
        <f>VLOOKUP($A224,RECON!A:D,4,FALSE)</f>
        <v>Milliken</v>
      </c>
      <c r="K224" s="1" t="str">
        <f>IFERROR(VLOOKUP(A224, Notes!A:E, 5, FALSE), "-")</f>
        <v>-</v>
      </c>
    </row>
    <row r="225" spans="1:11" ht="12.75" customHeight="1" x14ac:dyDescent="0.25">
      <c r="A225" s="26" t="s">
        <v>7064</v>
      </c>
      <c r="B225" s="97" t="s">
        <v>7064</v>
      </c>
      <c r="C225" s="123">
        <v>48</v>
      </c>
      <c r="D225"/>
      <c r="E225"/>
      <c r="F225"/>
      <c r="G225"/>
      <c r="H225"/>
      <c r="I225" s="15">
        <f t="shared" si="3"/>
        <v>48</v>
      </c>
      <c r="J225" s="1" t="str">
        <f>VLOOKUP($A225,RECON!A:D,4,FALSE)</f>
        <v>Devaraj</v>
      </c>
      <c r="K225" s="1" t="str">
        <f>IFERROR(VLOOKUP(A225, Notes!A:E, 5, FALSE), "-")</f>
        <v>-</v>
      </c>
    </row>
    <row r="226" spans="1:11" ht="12.75" customHeight="1" x14ac:dyDescent="0.25">
      <c r="A226" s="26" t="s">
        <v>7088</v>
      </c>
      <c r="B226" s="97" t="s">
        <v>7088</v>
      </c>
      <c r="C226" s="123">
        <v>48</v>
      </c>
      <c r="D226"/>
      <c r="E226"/>
      <c r="F226"/>
      <c r="G226"/>
      <c r="H226"/>
      <c r="I226" s="15">
        <f t="shared" si="3"/>
        <v>48</v>
      </c>
      <c r="J226" s="1" t="str">
        <f>VLOOKUP($A226,RECON!A:D,4,FALSE)</f>
        <v>Gadua</v>
      </c>
      <c r="K226" s="1" t="str">
        <f>IFERROR(VLOOKUP(A226, Notes!A:E, 5, FALSE), "-")</f>
        <v>-</v>
      </c>
    </row>
    <row r="227" spans="1:11" ht="12.75" customHeight="1" x14ac:dyDescent="0.25">
      <c r="A227" s="26" t="s">
        <v>7246</v>
      </c>
      <c r="B227" s="97" t="s">
        <v>7246</v>
      </c>
      <c r="C227" s="123">
        <v>40</v>
      </c>
      <c r="D227"/>
      <c r="E227"/>
      <c r="F227"/>
      <c r="G227"/>
      <c r="H227"/>
      <c r="I227" s="15">
        <f t="shared" si="3"/>
        <v>40</v>
      </c>
      <c r="J227" s="1" t="str">
        <f>VLOOKUP($A227,RECON!A:D,4,FALSE)</f>
        <v>Patiyam</v>
      </c>
      <c r="K227" s="1" t="str">
        <f>IFERROR(VLOOKUP(A227, Notes!A:E, 5, FALSE), "-")</f>
        <v>-</v>
      </c>
    </row>
    <row r="228" spans="1:11" ht="12.75" customHeight="1" x14ac:dyDescent="0.25">
      <c r="A228" s="26" t="s">
        <v>7321</v>
      </c>
      <c r="B228" s="97" t="s">
        <v>7321</v>
      </c>
      <c r="C228" s="123">
        <v>40</v>
      </c>
      <c r="D228"/>
      <c r="E228"/>
      <c r="F228"/>
      <c r="G228"/>
      <c r="H228"/>
      <c r="I228" s="15">
        <f t="shared" si="3"/>
        <v>40</v>
      </c>
      <c r="J228" s="1" t="str">
        <f>VLOOKUP($A228,RECON!A:D,4,FALSE)</f>
        <v>Sinha</v>
      </c>
      <c r="K228" s="1" t="str">
        <f>IFERROR(VLOOKUP(A228, Notes!A:E, 5, FALSE), "-")</f>
        <v>-</v>
      </c>
    </row>
    <row r="229" spans="1:11" ht="12.75" customHeight="1" x14ac:dyDescent="0.25">
      <c r="A229" s="26" t="s">
        <v>7167</v>
      </c>
      <c r="B229" s="97" t="s">
        <v>7167</v>
      </c>
      <c r="C229" s="123">
        <v>45</v>
      </c>
      <c r="D229"/>
      <c r="E229"/>
      <c r="F229"/>
      <c r="G229"/>
      <c r="H229"/>
      <c r="I229" s="15">
        <f t="shared" si="3"/>
        <v>45</v>
      </c>
      <c r="J229" s="1" t="str">
        <f>VLOOKUP($A229,RECON!A:D,4,FALSE)</f>
        <v>Kumari</v>
      </c>
      <c r="K229" s="1" t="str">
        <f>IFERROR(VLOOKUP(A229, Notes!A:E, 5, FALSE), "-")</f>
        <v>-</v>
      </c>
    </row>
    <row r="230" spans="1:11" ht="12.75" customHeight="1" x14ac:dyDescent="0.25">
      <c r="A230" s="26" t="s">
        <v>7257</v>
      </c>
      <c r="B230" s="97" t="s">
        <v>7257</v>
      </c>
      <c r="C230" s="123">
        <v>40</v>
      </c>
      <c r="D230"/>
      <c r="E230"/>
      <c r="F230"/>
      <c r="G230"/>
      <c r="H230"/>
      <c r="I230" s="15">
        <f t="shared" si="3"/>
        <v>40</v>
      </c>
      <c r="J230" s="1" t="str">
        <f>VLOOKUP($A230,RECON!A:D,4,FALSE)</f>
        <v>Pothuraju</v>
      </c>
      <c r="K230" s="1" t="str">
        <f>IFERROR(VLOOKUP(A230, Notes!A:E, 5, FALSE), "-")</f>
        <v>-</v>
      </c>
    </row>
    <row r="231" spans="1:11" ht="12.75" customHeight="1" x14ac:dyDescent="0.25">
      <c r="A231" s="26" t="s">
        <v>7103</v>
      </c>
      <c r="B231" s="97" t="s">
        <v>7103</v>
      </c>
      <c r="C231" s="123">
        <v>40</v>
      </c>
      <c r="D231"/>
      <c r="E231"/>
      <c r="F231"/>
      <c r="G231"/>
      <c r="H231"/>
      <c r="I231" s="15">
        <f t="shared" si="3"/>
        <v>40</v>
      </c>
      <c r="J231" s="1" t="str">
        <f>VLOOKUP($A231,RECON!A:D,4,FALSE)</f>
        <v>Golluri</v>
      </c>
      <c r="K231" s="1" t="str">
        <f>IFERROR(VLOOKUP(A231, Notes!A:E, 5, FALSE), "-")</f>
        <v>-</v>
      </c>
    </row>
    <row r="232" spans="1:11" ht="12.75" customHeight="1" x14ac:dyDescent="0.25">
      <c r="A232" s="26" t="s">
        <v>7094</v>
      </c>
      <c r="B232" s="97" t="s">
        <v>7094</v>
      </c>
      <c r="C232" s="123">
        <v>40</v>
      </c>
      <c r="D232"/>
      <c r="E232"/>
      <c r="F232"/>
      <c r="G232"/>
      <c r="H232"/>
      <c r="I232" s="15">
        <f t="shared" si="3"/>
        <v>40</v>
      </c>
      <c r="J232" s="1" t="str">
        <f>VLOOKUP($A232,RECON!A:D,4,FALSE)</f>
        <v>Gawade</v>
      </c>
      <c r="K232" s="1" t="str">
        <f>IFERROR(VLOOKUP(A232, Notes!A:E, 5, FALSE), "-")</f>
        <v>-</v>
      </c>
    </row>
    <row r="233" spans="1:11" ht="12.75" customHeight="1" x14ac:dyDescent="0.25">
      <c r="A233" s="29" t="s">
        <v>7335</v>
      </c>
      <c r="B233" s="97" t="s">
        <v>7335</v>
      </c>
      <c r="C233" s="123">
        <v>45</v>
      </c>
      <c r="D233"/>
      <c r="E233"/>
      <c r="F233"/>
      <c r="G233"/>
      <c r="H233"/>
      <c r="I233" s="15">
        <f t="shared" si="3"/>
        <v>45</v>
      </c>
      <c r="J233" s="1" t="str">
        <f>VLOOKUP($A233,RECON!A:D,4,FALSE)</f>
        <v>Teli</v>
      </c>
      <c r="K233" s="1" t="str">
        <f>IFERROR(VLOOKUP(A233, Notes!A:E, 5, FALSE), "-")</f>
        <v>-</v>
      </c>
    </row>
    <row r="234" spans="1:11" ht="12.75" customHeight="1" x14ac:dyDescent="0.25">
      <c r="A234" s="26" t="s">
        <v>7260</v>
      </c>
      <c r="B234" s="97" t="s">
        <v>7260</v>
      </c>
      <c r="C234" s="123">
        <v>50</v>
      </c>
      <c r="D234"/>
      <c r="E234"/>
      <c r="F234"/>
      <c r="G234"/>
      <c r="H234"/>
      <c r="I234" s="15">
        <f t="shared" si="3"/>
        <v>50</v>
      </c>
      <c r="J234" s="1" t="str">
        <f>VLOOKUP($A234,RECON!A:D,4,FALSE)</f>
        <v>Prakash</v>
      </c>
      <c r="K234" s="1" t="str">
        <f>IFERROR(VLOOKUP(A234, Notes!A:E, 5, FALSE), "-")</f>
        <v>-</v>
      </c>
    </row>
    <row r="235" spans="1:11" ht="12.75" customHeight="1" x14ac:dyDescent="0.25">
      <c r="A235" s="26" t="s">
        <v>7203</v>
      </c>
      <c r="B235" s="97" t="s">
        <v>7203</v>
      </c>
      <c r="C235" s="123">
        <v>40</v>
      </c>
      <c r="D235"/>
      <c r="E235"/>
      <c r="F235"/>
      <c r="G235"/>
      <c r="H235"/>
      <c r="I235" s="15">
        <f t="shared" si="3"/>
        <v>40</v>
      </c>
      <c r="J235" s="1" t="str">
        <f>VLOOKUP($A235,RECON!A:D,4,FALSE)</f>
        <v>Mhase</v>
      </c>
      <c r="K235" s="1" t="str">
        <f>IFERROR(VLOOKUP(A235, Notes!A:E, 5, FALSE), "-")</f>
        <v>-</v>
      </c>
    </row>
    <row r="236" spans="1:11" ht="12.75" customHeight="1" x14ac:dyDescent="0.25">
      <c r="A236" s="26" t="s">
        <v>7280</v>
      </c>
      <c r="B236" s="97" t="s">
        <v>7280</v>
      </c>
      <c r="C236" s="123">
        <v>45</v>
      </c>
      <c r="D236"/>
      <c r="E236"/>
      <c r="F236"/>
      <c r="G236"/>
      <c r="H236"/>
      <c r="I236" s="15">
        <f t="shared" si="3"/>
        <v>45</v>
      </c>
      <c r="J236" s="1" t="str">
        <f>VLOOKUP($A236,RECON!A:D,4,FALSE)</f>
        <v>Reddy</v>
      </c>
      <c r="K236" s="1" t="str">
        <f>IFERROR(VLOOKUP(A236, Notes!A:E, 5, FALSE), "-")</f>
        <v>-</v>
      </c>
    </row>
    <row r="237" spans="1:11" ht="12.75" customHeight="1" x14ac:dyDescent="0.25">
      <c r="A237" s="26" t="s">
        <v>7233</v>
      </c>
      <c r="B237" s="97" t="s">
        <v>7233</v>
      </c>
      <c r="C237" s="123">
        <v>40</v>
      </c>
      <c r="D237"/>
      <c r="E237"/>
      <c r="F237"/>
      <c r="G237"/>
      <c r="H237"/>
      <c r="I237" s="15">
        <f t="shared" si="3"/>
        <v>40</v>
      </c>
      <c r="J237" s="1" t="str">
        <f>VLOOKUP($A237,RECON!A:D,4,FALSE)</f>
        <v>P</v>
      </c>
      <c r="K237" s="1" t="str">
        <f>IFERROR(VLOOKUP(A237, Notes!A:E, 5, FALSE), "-")</f>
        <v>-</v>
      </c>
    </row>
    <row r="238" spans="1:11" ht="12.75" customHeight="1" x14ac:dyDescent="0.25">
      <c r="A238" s="26" t="s">
        <v>7281</v>
      </c>
      <c r="B238" s="97" t="s">
        <v>7281</v>
      </c>
      <c r="C238" s="123">
        <v>45</v>
      </c>
      <c r="D238"/>
      <c r="E238"/>
      <c r="F238"/>
      <c r="G238"/>
      <c r="H238"/>
      <c r="I238" s="15">
        <f t="shared" si="3"/>
        <v>45</v>
      </c>
      <c r="J238" s="1" t="str">
        <f>VLOOKUP($A238,RECON!A:D,4,FALSE)</f>
        <v>Reddy</v>
      </c>
      <c r="K238" s="1" t="str">
        <f>IFERROR(VLOOKUP(A238, Notes!A:E, 5, FALSE), "-")</f>
        <v>-</v>
      </c>
    </row>
    <row r="239" spans="1:11" ht="12.75" customHeight="1" x14ac:dyDescent="0.25">
      <c r="A239" s="26" t="s">
        <v>7284</v>
      </c>
      <c r="B239" s="97" t="s">
        <v>7284</v>
      </c>
      <c r="C239" s="123">
        <v>45</v>
      </c>
      <c r="D239"/>
      <c r="E239"/>
      <c r="F239"/>
      <c r="G239"/>
      <c r="H239"/>
      <c r="I239" s="15">
        <f t="shared" si="3"/>
        <v>45</v>
      </c>
      <c r="J239" s="1" t="str">
        <f>VLOOKUP($A239,RECON!A:D,4,FALSE)</f>
        <v>Regula</v>
      </c>
      <c r="K239" s="1" t="str">
        <f>IFERROR(VLOOKUP(A239, Notes!A:E, 5, FALSE), "-")</f>
        <v>-</v>
      </c>
    </row>
    <row r="240" spans="1:11" ht="12.75" customHeight="1" x14ac:dyDescent="0.25">
      <c r="A240" s="26" t="s">
        <v>7047</v>
      </c>
      <c r="B240" s="97" t="s">
        <v>7047</v>
      </c>
      <c r="C240" s="123">
        <v>45</v>
      </c>
      <c r="D240"/>
      <c r="E240"/>
      <c r="F240"/>
      <c r="G240"/>
      <c r="H240"/>
      <c r="I240" s="15">
        <f t="shared" si="3"/>
        <v>45</v>
      </c>
      <c r="J240" s="1" t="str">
        <f>VLOOKUP($A240,RECON!A:D,4,FALSE)</f>
        <v>CH</v>
      </c>
      <c r="K240" s="1" t="str">
        <f>IFERROR(VLOOKUP(A240, Notes!A:E, 5, FALSE), "-")</f>
        <v>-</v>
      </c>
    </row>
    <row r="241" spans="1:11" ht="12.75" customHeight="1" x14ac:dyDescent="0.25">
      <c r="A241" s="26" t="s">
        <v>7015</v>
      </c>
      <c r="B241" s="97" t="s">
        <v>7015</v>
      </c>
      <c r="C241" s="123">
        <v>32</v>
      </c>
      <c r="D241"/>
      <c r="E241"/>
      <c r="F241"/>
      <c r="G241"/>
      <c r="H241"/>
      <c r="I241" s="15">
        <f t="shared" si="3"/>
        <v>32</v>
      </c>
      <c r="J241" s="1" t="str">
        <f>VLOOKUP($A241,RECON!A:D,4,FALSE)</f>
        <v>Bapathu</v>
      </c>
      <c r="K241" s="1" t="str">
        <f>IFERROR(VLOOKUP(A241, Notes!A:E, 5, FALSE), "-")</f>
        <v>-</v>
      </c>
    </row>
    <row r="242" spans="1:11" ht="12.75" customHeight="1" x14ac:dyDescent="0.25">
      <c r="A242" s="26" t="s">
        <v>7061</v>
      </c>
      <c r="B242" s="97" t="s">
        <v>7061</v>
      </c>
      <c r="C242" s="123">
        <v>45</v>
      </c>
      <c r="D242"/>
      <c r="E242"/>
      <c r="F242"/>
      <c r="G242"/>
      <c r="H242"/>
      <c r="I242" s="15">
        <f t="shared" si="3"/>
        <v>45</v>
      </c>
      <c r="J242" s="1" t="str">
        <f>VLOOKUP($A242,RECON!A:D,4,FALSE)</f>
        <v>Dash</v>
      </c>
      <c r="K242" s="1" t="str">
        <f>IFERROR(VLOOKUP(A242, Notes!A:E, 5, FALSE), "-")</f>
        <v>-</v>
      </c>
    </row>
    <row r="243" spans="1:11" ht="12.75" customHeight="1" x14ac:dyDescent="0.25">
      <c r="A243" s="26" t="s">
        <v>7349</v>
      </c>
      <c r="B243" s="97" t="s">
        <v>7349</v>
      </c>
      <c r="C243" s="123">
        <v>40</v>
      </c>
      <c r="D243"/>
      <c r="E243"/>
      <c r="F243"/>
      <c r="G243"/>
      <c r="H243"/>
      <c r="I243" s="15">
        <f t="shared" si="3"/>
        <v>40</v>
      </c>
      <c r="J243" s="1" t="str">
        <f>VLOOKUP($A243,RECON!A:D,4,FALSE)</f>
        <v>Vanteru</v>
      </c>
      <c r="K243" s="1" t="str">
        <f>IFERROR(VLOOKUP(A243, Notes!A:E, 5, FALSE), "-")</f>
        <v>-</v>
      </c>
    </row>
    <row r="244" spans="1:11" ht="12.75" customHeight="1" x14ac:dyDescent="0.25">
      <c r="A244" s="26" t="s">
        <v>7148</v>
      </c>
      <c r="B244" s="97" t="s">
        <v>7148</v>
      </c>
      <c r="C244" s="123">
        <v>45</v>
      </c>
      <c r="D244"/>
      <c r="E244"/>
      <c r="F244"/>
      <c r="G244"/>
      <c r="H244"/>
      <c r="I244" s="15">
        <f t="shared" si="3"/>
        <v>45</v>
      </c>
      <c r="J244" s="1" t="str">
        <f>VLOOKUP($A244,RECON!A:D,4,FALSE)</f>
        <v>Kethu</v>
      </c>
      <c r="K244" s="1" t="str">
        <f>IFERROR(VLOOKUP(A244, Notes!A:E, 5, FALSE), "-")</f>
        <v>-</v>
      </c>
    </row>
    <row r="245" spans="1:11" ht="12.75" customHeight="1" x14ac:dyDescent="0.25">
      <c r="A245" s="26" t="s">
        <v>7290</v>
      </c>
      <c r="B245" s="97" t="s">
        <v>7290</v>
      </c>
      <c r="C245" s="123">
        <v>54</v>
      </c>
      <c r="D245"/>
      <c r="E245"/>
      <c r="F245"/>
      <c r="G245"/>
      <c r="H245"/>
      <c r="I245" s="15">
        <f t="shared" si="3"/>
        <v>54</v>
      </c>
      <c r="J245" s="1" t="str">
        <f>VLOOKUP($A245,RECON!A:D,4,FALSE)</f>
        <v>Rout</v>
      </c>
      <c r="K245" s="1" t="str">
        <f>IFERROR(VLOOKUP(A245, Notes!A:E, 5, FALSE), "-")</f>
        <v>-</v>
      </c>
    </row>
    <row r="246" spans="1:11" ht="12.75" customHeight="1" x14ac:dyDescent="0.25">
      <c r="A246" s="26" t="s">
        <v>7118</v>
      </c>
      <c r="B246" s="97" t="s">
        <v>7118</v>
      </c>
      <c r="C246" s="123">
        <v>24</v>
      </c>
      <c r="D246"/>
      <c r="E246"/>
      <c r="F246"/>
      <c r="G246"/>
      <c r="H246"/>
      <c r="I246" s="15">
        <f t="shared" si="3"/>
        <v>24</v>
      </c>
      <c r="J246" s="1" t="str">
        <f>VLOOKUP($A246,RECON!A:D,4,FALSE)</f>
        <v>Gunukuri</v>
      </c>
      <c r="K246" s="1" t="str">
        <f>IFERROR(VLOOKUP(A246, Notes!A:E, 5, FALSE), "-")</f>
        <v>-</v>
      </c>
    </row>
    <row r="247" spans="1:11" ht="12.75" customHeight="1" x14ac:dyDescent="0.25">
      <c r="A247" s="26" t="s">
        <v>6994</v>
      </c>
      <c r="B247" s="97" t="s">
        <v>6994</v>
      </c>
      <c r="C247" s="123">
        <v>40</v>
      </c>
      <c r="D247"/>
      <c r="E247"/>
      <c r="F247"/>
      <c r="G247"/>
      <c r="H247"/>
      <c r="I247" s="15">
        <f t="shared" si="3"/>
        <v>40</v>
      </c>
      <c r="J247" s="1" t="str">
        <f>VLOOKUP($A247,RECON!A:D,4,FALSE)</f>
        <v>Anumagandla</v>
      </c>
      <c r="K247" s="1" t="str">
        <f>IFERROR(VLOOKUP(A247, Notes!A:E, 5, FALSE), "-")</f>
        <v>-</v>
      </c>
    </row>
    <row r="248" spans="1:11" ht="12.75" customHeight="1" x14ac:dyDescent="0.25">
      <c r="A248" s="26" t="s">
        <v>7109</v>
      </c>
      <c r="B248" s="97" t="s">
        <v>7109</v>
      </c>
      <c r="C248" s="123">
        <v>32</v>
      </c>
      <c r="D248"/>
      <c r="E248"/>
      <c r="F248"/>
      <c r="G248"/>
      <c r="H248"/>
      <c r="I248" s="15">
        <f t="shared" si="3"/>
        <v>32</v>
      </c>
      <c r="J248" s="1" t="str">
        <f>VLOOKUP($A248,RECON!A:D,4,FALSE)</f>
        <v>Goudappagari</v>
      </c>
      <c r="K248" s="1" t="str">
        <f>IFERROR(VLOOKUP(A248, Notes!A:E, 5, FALSE), "-")</f>
        <v>-</v>
      </c>
    </row>
    <row r="249" spans="1:11" ht="12.75" customHeight="1" x14ac:dyDescent="0.25">
      <c r="A249" s="26" t="s">
        <v>7200</v>
      </c>
      <c r="B249" s="97" t="s">
        <v>7200</v>
      </c>
      <c r="C249" s="123">
        <v>40</v>
      </c>
      <c r="D249"/>
      <c r="E249"/>
      <c r="F249"/>
      <c r="G249"/>
      <c r="H249"/>
      <c r="I249" s="15">
        <f t="shared" si="3"/>
        <v>40</v>
      </c>
      <c r="J249" s="1" t="str">
        <f>VLOOKUP($A249,RECON!A:D,4,FALSE)</f>
        <v>Menon</v>
      </c>
      <c r="K249" s="1" t="str">
        <f>IFERROR(VLOOKUP(A249, Notes!A:E, 5, FALSE), "-")</f>
        <v>-</v>
      </c>
    </row>
    <row r="250" spans="1:11" ht="12.75" customHeight="1" x14ac:dyDescent="0.25">
      <c r="A250" s="26" t="s">
        <v>7207</v>
      </c>
      <c r="B250" s="97" t="s">
        <v>7207</v>
      </c>
      <c r="C250" s="123">
        <v>44</v>
      </c>
      <c r="D250"/>
      <c r="E250"/>
      <c r="F250"/>
      <c r="G250"/>
      <c r="H250"/>
      <c r="I250" s="15">
        <f t="shared" si="3"/>
        <v>44</v>
      </c>
      <c r="J250" s="1" t="str">
        <f>VLOOKUP($A250,RECON!A:D,4,FALSE)</f>
        <v>Mishra</v>
      </c>
      <c r="K250" s="1" t="str">
        <f>IFERROR(VLOOKUP(A250, Notes!A:E, 5, FALSE), "-")</f>
        <v>-</v>
      </c>
    </row>
    <row r="251" spans="1:11" ht="12.75" customHeight="1" x14ac:dyDescent="0.25">
      <c r="A251" s="26" t="s">
        <v>7163</v>
      </c>
      <c r="B251" s="97" t="s">
        <v>7163</v>
      </c>
      <c r="C251" s="123">
        <v>40</v>
      </c>
      <c r="D251"/>
      <c r="E251"/>
      <c r="F251"/>
      <c r="G251"/>
      <c r="H251"/>
      <c r="I251" s="15">
        <f t="shared" si="3"/>
        <v>40</v>
      </c>
      <c r="J251" s="1" t="str">
        <f>VLOOKUP($A251,RECON!A:D,4,FALSE)</f>
        <v>Kumar</v>
      </c>
      <c r="K251" s="1" t="str">
        <f>IFERROR(VLOOKUP(A251, Notes!A:E, 5, FALSE), "-")</f>
        <v>-</v>
      </c>
    </row>
    <row r="252" spans="1:11" ht="12.75" customHeight="1" x14ac:dyDescent="0.25">
      <c r="A252" s="26" t="s">
        <v>7116</v>
      </c>
      <c r="B252" s="97" t="s">
        <v>7116</v>
      </c>
      <c r="C252" s="123">
        <v>40</v>
      </c>
      <c r="D252"/>
      <c r="E252"/>
      <c r="F252"/>
      <c r="G252"/>
      <c r="H252"/>
      <c r="I252" s="15">
        <f t="shared" si="3"/>
        <v>40</v>
      </c>
      <c r="J252" s="1" t="str">
        <f>VLOOKUP($A252,RECON!A:D,4,FALSE)</f>
        <v>Gulannanavar</v>
      </c>
      <c r="K252" s="1" t="str">
        <f>IFERROR(VLOOKUP(A252, Notes!A:E, 5, FALSE), "-")</f>
        <v>-</v>
      </c>
    </row>
    <row r="253" spans="1:11" ht="12.75" customHeight="1" x14ac:dyDescent="0.25">
      <c r="A253" s="26" t="s">
        <v>7224</v>
      </c>
      <c r="B253" s="97" t="s">
        <v>7224</v>
      </c>
      <c r="C253" s="123">
        <v>45</v>
      </c>
      <c r="D253"/>
      <c r="E253"/>
      <c r="F253"/>
      <c r="G253"/>
      <c r="H253"/>
      <c r="I253" s="15">
        <f t="shared" si="3"/>
        <v>45</v>
      </c>
      <c r="J253" s="1" t="str">
        <f>VLOOKUP($A253,RECON!A:D,4,FALSE)</f>
        <v>Nanda</v>
      </c>
      <c r="K253" s="1" t="str">
        <f>IFERROR(VLOOKUP(A253, Notes!A:E, 5, FALSE), "-")</f>
        <v>-</v>
      </c>
    </row>
    <row r="254" spans="1:11" ht="12.75" customHeight="1" x14ac:dyDescent="0.25">
      <c r="A254" s="26" t="s">
        <v>7316</v>
      </c>
      <c r="B254" s="97" t="s">
        <v>7316</v>
      </c>
      <c r="C254" s="123">
        <v>40</v>
      </c>
      <c r="D254"/>
      <c r="E254"/>
      <c r="F254"/>
      <c r="G254"/>
      <c r="H254"/>
      <c r="I254" s="15">
        <f t="shared" si="3"/>
        <v>40</v>
      </c>
      <c r="J254" s="1" t="str">
        <f>VLOOKUP($A254,RECON!A:D,4,FALSE)</f>
        <v>Siddappa</v>
      </c>
      <c r="K254" s="1" t="str">
        <f>IFERROR(VLOOKUP(A254, Notes!A:E, 5, FALSE), "-")</f>
        <v>-</v>
      </c>
    </row>
    <row r="255" spans="1:11" ht="12.75" customHeight="1" x14ac:dyDescent="0.25">
      <c r="A255" s="26" t="s">
        <v>7226</v>
      </c>
      <c r="B255" s="97" t="s">
        <v>7226</v>
      </c>
      <c r="C255" s="123">
        <v>40</v>
      </c>
      <c r="D255"/>
      <c r="E255"/>
      <c r="F255"/>
      <c r="G255"/>
      <c r="H255"/>
      <c r="I255" s="15">
        <f t="shared" si="3"/>
        <v>40</v>
      </c>
      <c r="J255" s="1" t="str">
        <f>VLOOKUP($A255,RECON!A:D,4,FALSE)</f>
        <v>Navi</v>
      </c>
      <c r="K255" s="1" t="str">
        <f>IFERROR(VLOOKUP(A255, Notes!A:E, 5, FALSE), "-")</f>
        <v>-</v>
      </c>
    </row>
    <row r="256" spans="1:11" ht="12.75" customHeight="1" x14ac:dyDescent="0.25">
      <c r="A256" s="26" t="s">
        <v>7211</v>
      </c>
      <c r="B256" s="97" t="s">
        <v>7211</v>
      </c>
      <c r="C256" s="123">
        <v>40</v>
      </c>
      <c r="D256"/>
      <c r="E256"/>
      <c r="F256"/>
      <c r="G256"/>
      <c r="H256"/>
      <c r="I256" s="15">
        <f t="shared" si="3"/>
        <v>40</v>
      </c>
      <c r="J256" s="1" t="str">
        <f>VLOOKUP($A256,RECON!A:D,4,FALSE)</f>
        <v>Moulali</v>
      </c>
      <c r="K256" s="1" t="str">
        <f>IFERROR(VLOOKUP(A256, Notes!A:E, 5, FALSE), "-")</f>
        <v>-</v>
      </c>
    </row>
    <row r="257" spans="1:11" ht="12.75" customHeight="1" x14ac:dyDescent="0.25">
      <c r="A257" s="26" t="s">
        <v>7364</v>
      </c>
      <c r="B257" s="97" t="s">
        <v>7364</v>
      </c>
      <c r="C257" s="123">
        <v>40</v>
      </c>
      <c r="D257"/>
      <c r="E257"/>
      <c r="F257"/>
      <c r="G257"/>
      <c r="H257"/>
      <c r="I257" s="15">
        <f t="shared" si="3"/>
        <v>40</v>
      </c>
      <c r="J257" s="1" t="str">
        <f>VLOOKUP($A257,RECON!A:D,4,FALSE)</f>
        <v>Yarra</v>
      </c>
      <c r="K257" s="1" t="str">
        <f>IFERROR(VLOOKUP(A257, Notes!A:E, 5, FALSE), "-")</f>
        <v>-</v>
      </c>
    </row>
    <row r="258" spans="1:11" ht="12.75" customHeight="1" x14ac:dyDescent="0.25">
      <c r="A258" s="26" t="s">
        <v>7354</v>
      </c>
      <c r="B258" s="97" t="s">
        <v>7354</v>
      </c>
      <c r="C258" s="123">
        <v>40</v>
      </c>
      <c r="D258"/>
      <c r="E258"/>
      <c r="F258"/>
      <c r="G258"/>
      <c r="H258"/>
      <c r="I258" s="15">
        <f t="shared" si="3"/>
        <v>40</v>
      </c>
      <c r="J258" s="1" t="str">
        <f>VLOOKUP($A258,RECON!A:D,4,FALSE)</f>
        <v>Vijayakumar</v>
      </c>
      <c r="K258" s="1" t="str">
        <f>IFERROR(VLOOKUP(A258, Notes!A:E, 5, FALSE), "-")</f>
        <v>-</v>
      </c>
    </row>
    <row r="259" spans="1:11" ht="12.75" customHeight="1" x14ac:dyDescent="0.25">
      <c r="A259" s="26" t="s">
        <v>7076</v>
      </c>
      <c r="B259" s="97" t="s">
        <v>7076</v>
      </c>
      <c r="C259" s="123">
        <v>40</v>
      </c>
      <c r="D259"/>
      <c r="E259"/>
      <c r="F259"/>
      <c r="G259"/>
      <c r="H259"/>
      <c r="I259" s="15">
        <f t="shared" si="3"/>
        <v>40</v>
      </c>
      <c r="J259" s="1" t="str">
        <f>VLOOKUP($A259,RECON!A:D,4,FALSE)</f>
        <v>Eshwarappa</v>
      </c>
      <c r="K259" s="1" t="str">
        <f>IFERROR(VLOOKUP(A259, Notes!A:E, 5, FALSE), "-")</f>
        <v>-</v>
      </c>
    </row>
    <row r="260" spans="1:11" ht="12.75" customHeight="1" x14ac:dyDescent="0.25">
      <c r="A260" s="26" t="s">
        <v>7276</v>
      </c>
      <c r="B260" s="97" t="s">
        <v>7276</v>
      </c>
      <c r="C260" s="123">
        <v>40</v>
      </c>
      <c r="D260"/>
      <c r="E260"/>
      <c r="F260"/>
      <c r="G260"/>
      <c r="H260"/>
      <c r="I260" s="15">
        <f t="shared" ref="I260:I323" si="4">SUM(C260:H260)</f>
        <v>40</v>
      </c>
      <c r="J260" s="1" t="str">
        <f>VLOOKUP($A260,RECON!A:D,4,FALSE)</f>
        <v>Ravilla</v>
      </c>
      <c r="K260" s="1" t="str">
        <f>IFERROR(VLOOKUP(A260, Notes!A:E, 5, FALSE), "-")</f>
        <v>-</v>
      </c>
    </row>
    <row r="261" spans="1:11" ht="12.75" customHeight="1" x14ac:dyDescent="0.25">
      <c r="A261" s="26" t="s">
        <v>7040</v>
      </c>
      <c r="B261" s="97" t="s">
        <v>7040</v>
      </c>
      <c r="C261" s="123">
        <v>40</v>
      </c>
      <c r="D261"/>
      <c r="E261"/>
      <c r="F261"/>
      <c r="G261"/>
      <c r="H261"/>
      <c r="I261" s="15">
        <f t="shared" si="4"/>
        <v>40</v>
      </c>
      <c r="J261" s="1" t="str">
        <f>VLOOKUP($A261,RECON!A:D,4,FALSE)</f>
        <v>Cadiz</v>
      </c>
      <c r="K261" s="1" t="str">
        <f>IFERROR(VLOOKUP(A261, Notes!A:E, 5, FALSE), "-")</f>
        <v>-</v>
      </c>
    </row>
    <row r="262" spans="1:11" ht="12.75" customHeight="1" x14ac:dyDescent="0.25">
      <c r="A262" s="26" t="s">
        <v>7205</v>
      </c>
      <c r="B262" s="97" t="s">
        <v>7205</v>
      </c>
      <c r="C262" s="123">
        <v>35</v>
      </c>
      <c r="D262"/>
      <c r="E262"/>
      <c r="F262"/>
      <c r="G262"/>
      <c r="H262"/>
      <c r="I262" s="15">
        <f t="shared" si="4"/>
        <v>35</v>
      </c>
      <c r="J262" s="1" t="str">
        <f>VLOOKUP($A262,RECON!A:D,4,FALSE)</f>
        <v>Miranda</v>
      </c>
      <c r="K262" s="1" t="str">
        <f>IFERROR(VLOOKUP(A262, Notes!A:E, 5, FALSE), "-")</f>
        <v>-</v>
      </c>
    </row>
    <row r="263" spans="1:11" ht="12.75" customHeight="1" x14ac:dyDescent="0.25">
      <c r="A263" s="26" t="s">
        <v>7034</v>
      </c>
      <c r="B263" s="97" t="s">
        <v>7034</v>
      </c>
      <c r="C263" s="123">
        <v>40</v>
      </c>
      <c r="D263"/>
      <c r="E263"/>
      <c r="F263"/>
      <c r="G263"/>
      <c r="H263"/>
      <c r="I263" s="15">
        <f t="shared" si="4"/>
        <v>40</v>
      </c>
      <c r="J263" s="1" t="str">
        <f>VLOOKUP($A263,RECON!A:D,4,FALSE)</f>
        <v>Bolano</v>
      </c>
      <c r="K263" s="1" t="str">
        <f>IFERROR(VLOOKUP(A263, Notes!A:E, 5, FALSE), "-")</f>
        <v>-</v>
      </c>
    </row>
    <row r="264" spans="1:11" ht="12.75" customHeight="1" x14ac:dyDescent="0.25">
      <c r="A264" s="26" t="s">
        <v>7341</v>
      </c>
      <c r="B264" s="97" t="s">
        <v>7341</v>
      </c>
      <c r="C264" s="123">
        <v>24</v>
      </c>
      <c r="D264"/>
      <c r="E264"/>
      <c r="F264"/>
      <c r="G264"/>
      <c r="H264"/>
      <c r="I264" s="15">
        <f t="shared" si="4"/>
        <v>24</v>
      </c>
      <c r="J264" s="1" t="str">
        <f>VLOOKUP($A264,RECON!A:D,4,FALSE)</f>
        <v>Tomacruz</v>
      </c>
      <c r="K264" s="1" t="str">
        <f>IFERROR(VLOOKUP(A264, Notes!A:E, 5, FALSE), "-")</f>
        <v>-</v>
      </c>
    </row>
    <row r="265" spans="1:11" ht="12.75" customHeight="1" x14ac:dyDescent="0.25">
      <c r="A265" s="26" t="s">
        <v>6992</v>
      </c>
      <c r="B265" s="97" t="s">
        <v>6992</v>
      </c>
      <c r="C265" s="123">
        <v>48</v>
      </c>
      <c r="D265"/>
      <c r="E265"/>
      <c r="F265"/>
      <c r="G265"/>
      <c r="H265"/>
      <c r="I265" s="15">
        <f t="shared" si="4"/>
        <v>48</v>
      </c>
      <c r="J265" s="1" t="str">
        <f>VLOOKUP($A265,RECON!A:D,4,FALSE)</f>
        <v>Anonuevo</v>
      </c>
      <c r="K265" s="1" t="str">
        <f>IFERROR(VLOOKUP(A265, Notes!A:E, 5, FALSE), "-")</f>
        <v>-</v>
      </c>
    </row>
    <row r="266" spans="1:11" ht="12.75" customHeight="1" x14ac:dyDescent="0.25">
      <c r="A266" s="26" t="s">
        <v>7043</v>
      </c>
      <c r="B266" s="97" t="s">
        <v>7043</v>
      </c>
      <c r="C266" s="123">
        <v>42</v>
      </c>
      <c r="D266"/>
      <c r="E266"/>
      <c r="F266"/>
      <c r="G266"/>
      <c r="H266"/>
      <c r="I266" s="15">
        <f t="shared" si="4"/>
        <v>42</v>
      </c>
      <c r="J266" s="1" t="str">
        <f>VLOOKUP($A266,RECON!A:D,4,FALSE)</f>
        <v>Capale</v>
      </c>
      <c r="K266" s="1" t="str">
        <f>IFERROR(VLOOKUP(A266, Notes!A:E, 5, FALSE), "-")</f>
        <v>-</v>
      </c>
    </row>
    <row r="267" spans="1:11" ht="12.75" customHeight="1" x14ac:dyDescent="0.25">
      <c r="A267" s="26" t="s">
        <v>7104</v>
      </c>
      <c r="B267" s="97" t="s">
        <v>7104</v>
      </c>
      <c r="C267" s="123">
        <v>40</v>
      </c>
      <c r="D267"/>
      <c r="E267"/>
      <c r="F267"/>
      <c r="G267"/>
      <c r="H267"/>
      <c r="I267" s="15">
        <f t="shared" si="4"/>
        <v>40</v>
      </c>
      <c r="J267" s="1" t="str">
        <f>VLOOKUP($A267,RECON!A:D,4,FALSE)</f>
        <v>Gomes</v>
      </c>
      <c r="K267" s="1" t="str">
        <f>IFERROR(VLOOKUP(A267, Notes!A:E, 5, FALSE), "-")</f>
        <v>-</v>
      </c>
    </row>
    <row r="268" spans="1:11" ht="12.75" customHeight="1" x14ac:dyDescent="0.25">
      <c r="A268" s="26" t="s">
        <v>7044</v>
      </c>
      <c r="B268" s="97" t="s">
        <v>7044</v>
      </c>
      <c r="C268" s="123">
        <v>40</v>
      </c>
      <c r="D268"/>
      <c r="E268"/>
      <c r="F268"/>
      <c r="G268"/>
      <c r="H268"/>
      <c r="I268" s="15">
        <f t="shared" si="4"/>
        <v>40</v>
      </c>
      <c r="J268" s="1" t="str">
        <f>VLOOKUP($A268,RECON!A:D,4,FALSE)</f>
        <v>Carvalho</v>
      </c>
      <c r="K268" s="1" t="str">
        <f>IFERROR(VLOOKUP(A268, Notes!A:E, 5, FALSE), "-")</f>
        <v>-</v>
      </c>
    </row>
    <row r="269" spans="1:11" ht="12.75" customHeight="1" x14ac:dyDescent="0.25">
      <c r="A269" s="26" t="s">
        <v>7003</v>
      </c>
      <c r="B269" s="97" t="s">
        <v>7003</v>
      </c>
      <c r="C269" s="123">
        <v>50</v>
      </c>
      <c r="D269"/>
      <c r="E269"/>
      <c r="F269"/>
      <c r="G269"/>
      <c r="H269"/>
      <c r="I269" s="15">
        <f t="shared" si="4"/>
        <v>50</v>
      </c>
      <c r="J269" s="1" t="str">
        <f>VLOOKUP($A269,RECON!A:D,4,FALSE)</f>
        <v>Arruda</v>
      </c>
      <c r="K269" s="1" t="str">
        <f>IFERROR(VLOOKUP(A269, Notes!A:E, 5, FALSE), "-")</f>
        <v>-</v>
      </c>
    </row>
    <row r="270" spans="1:11" ht="12.75" customHeight="1" x14ac:dyDescent="0.25">
      <c r="A270" s="26" t="s">
        <v>7193</v>
      </c>
      <c r="B270" s="97" t="s">
        <v>7193</v>
      </c>
      <c r="C270" s="123">
        <v>32</v>
      </c>
      <c r="D270"/>
      <c r="E270"/>
      <c r="F270"/>
      <c r="G270"/>
      <c r="H270"/>
      <c r="I270" s="15">
        <f t="shared" si="4"/>
        <v>32</v>
      </c>
      <c r="J270" s="1" t="str">
        <f>VLOOKUP($A270,RECON!A:D,4,FALSE)</f>
        <v>Martinez Cortes</v>
      </c>
      <c r="K270" s="1" t="str">
        <f>IFERROR(VLOOKUP(A270, Notes!A:E, 5, FALSE), "-")</f>
        <v>-</v>
      </c>
    </row>
    <row r="271" spans="1:11" ht="12.75" customHeight="1" x14ac:dyDescent="0.25">
      <c r="A271" s="26" t="s">
        <v>7023</v>
      </c>
      <c r="B271" s="97" t="s">
        <v>7023</v>
      </c>
      <c r="C271" s="123">
        <v>45</v>
      </c>
      <c r="D271"/>
      <c r="E271"/>
      <c r="F271"/>
      <c r="G271"/>
      <c r="H271"/>
      <c r="I271" s="15">
        <f t="shared" si="4"/>
        <v>45</v>
      </c>
      <c r="J271" s="1" t="str">
        <f>VLOOKUP($A271,RECON!A:D,4,FALSE)</f>
        <v>Benedini</v>
      </c>
      <c r="K271" s="1" t="str">
        <f>IFERROR(VLOOKUP(A271, Notes!A:E, 5, FALSE), "-")</f>
        <v>-</v>
      </c>
    </row>
    <row r="272" spans="1:11" ht="12.75" customHeight="1" x14ac:dyDescent="0.25">
      <c r="A272" s="26" t="s">
        <v>6996</v>
      </c>
      <c r="B272" s="97" t="s">
        <v>6996</v>
      </c>
      <c r="C272" s="123">
        <v>45</v>
      </c>
      <c r="D272"/>
      <c r="E272"/>
      <c r="F272"/>
      <c r="G272"/>
      <c r="H272"/>
      <c r="I272" s="15">
        <f t="shared" si="4"/>
        <v>45</v>
      </c>
      <c r="J272" s="1" t="str">
        <f>VLOOKUP($A272,RECON!A:D,4,FALSE)</f>
        <v>Araujo</v>
      </c>
      <c r="K272" s="1" t="str">
        <f>IFERROR(VLOOKUP(A272, Notes!A:E, 5, FALSE), "-")</f>
        <v>-</v>
      </c>
    </row>
    <row r="273" spans="1:11" ht="12.75" customHeight="1" x14ac:dyDescent="0.25">
      <c r="A273" s="26" t="s">
        <v>7319</v>
      </c>
      <c r="B273" s="97" t="s">
        <v>7319</v>
      </c>
      <c r="C273" s="123">
        <v>51</v>
      </c>
      <c r="D273"/>
      <c r="E273"/>
      <c r="F273"/>
      <c r="G273"/>
      <c r="H273"/>
      <c r="I273" s="15">
        <f t="shared" si="4"/>
        <v>51</v>
      </c>
      <c r="J273" s="1" t="str">
        <f>VLOOKUP($A273,RECON!A:D,4,FALSE)</f>
        <v>Silva</v>
      </c>
      <c r="K273" s="1" t="str">
        <f>IFERROR(VLOOKUP(A273, Notes!A:E, 5, FALSE), "-")</f>
        <v>-</v>
      </c>
    </row>
    <row r="274" spans="1:11" ht="12.75" customHeight="1" x14ac:dyDescent="0.25">
      <c r="A274" s="26" t="s">
        <v>7301</v>
      </c>
      <c r="B274" s="97" t="s">
        <v>7301</v>
      </c>
      <c r="C274" s="123">
        <v>50</v>
      </c>
      <c r="D274"/>
      <c r="E274"/>
      <c r="F274"/>
      <c r="G274"/>
      <c r="H274"/>
      <c r="I274" s="15">
        <f t="shared" si="4"/>
        <v>50</v>
      </c>
      <c r="J274" s="1" t="str">
        <f>VLOOKUP($A274,RECON!A:D,4,FALSE)</f>
        <v>Sardinha</v>
      </c>
      <c r="K274" s="1" t="str">
        <f>IFERROR(VLOOKUP(A274, Notes!A:E, 5, FALSE), "-")</f>
        <v>-</v>
      </c>
    </row>
    <row r="275" spans="1:11" ht="12.75" customHeight="1" x14ac:dyDescent="0.25">
      <c r="A275" s="29" t="s">
        <v>7053</v>
      </c>
      <c r="B275" s="97" t="s">
        <v>7053</v>
      </c>
      <c r="C275" s="123">
        <v>60</v>
      </c>
      <c r="D275"/>
      <c r="E275"/>
      <c r="F275"/>
      <c r="G275"/>
      <c r="H275"/>
      <c r="I275" s="15">
        <f t="shared" si="4"/>
        <v>60</v>
      </c>
      <c r="J275" s="1" t="str">
        <f>VLOOKUP($A275,RECON!A:D,4,FALSE)</f>
        <v>Conceicao</v>
      </c>
      <c r="K275" s="1" t="str">
        <f>IFERROR(VLOOKUP(A275, Notes!A:E, 5, FALSE), "-")</f>
        <v>-</v>
      </c>
    </row>
    <row r="276" spans="1:11" ht="12.75" customHeight="1" x14ac:dyDescent="0.25">
      <c r="A276" s="26" t="s">
        <v>7083</v>
      </c>
      <c r="B276" s="97" t="s">
        <v>7083</v>
      </c>
      <c r="C276" s="123">
        <v>12</v>
      </c>
      <c r="D276"/>
      <c r="E276"/>
      <c r="F276"/>
      <c r="G276"/>
      <c r="H276"/>
      <c r="I276" s="15">
        <f t="shared" si="4"/>
        <v>12</v>
      </c>
      <c r="J276" s="1" t="str">
        <f>VLOOKUP($A276,RECON!A:D,4,FALSE)</f>
        <v>Faria</v>
      </c>
      <c r="K276" s="1" t="str">
        <f>IFERROR(VLOOKUP(A276, Notes!A:E, 5, FALSE), "-")</f>
        <v>-</v>
      </c>
    </row>
    <row r="277" spans="1:11" ht="12.75" customHeight="1" x14ac:dyDescent="0.25">
      <c r="A277" s="26" t="s">
        <v>6997</v>
      </c>
      <c r="B277" s="97" t="s">
        <v>6997</v>
      </c>
      <c r="C277" s="123">
        <v>44.5</v>
      </c>
      <c r="D277"/>
      <c r="E277"/>
      <c r="F277"/>
      <c r="G277"/>
      <c r="H277"/>
      <c r="I277" s="15">
        <f t="shared" si="4"/>
        <v>44.5</v>
      </c>
      <c r="J277" s="1" t="str">
        <f>VLOOKUP($A277,RECON!A:D,4,FALSE)</f>
        <v>Araujo</v>
      </c>
      <c r="K277" s="1" t="str">
        <f>IFERROR(VLOOKUP(A277, Notes!A:E, 5, FALSE), "-")</f>
        <v>-</v>
      </c>
    </row>
    <row r="278" spans="1:11" ht="12.75" customHeight="1" x14ac:dyDescent="0.25">
      <c r="A278" s="26" t="s">
        <v>7250</v>
      </c>
      <c r="B278" s="97" t="s">
        <v>7250</v>
      </c>
      <c r="C278" s="123">
        <v>41</v>
      </c>
      <c r="D278"/>
      <c r="E278"/>
      <c r="F278"/>
      <c r="G278"/>
      <c r="H278"/>
      <c r="I278" s="15">
        <f t="shared" si="4"/>
        <v>41</v>
      </c>
      <c r="J278" s="1" t="str">
        <f>VLOOKUP($A278,RECON!A:D,4,FALSE)</f>
        <v>Pereira</v>
      </c>
      <c r="K278" s="1" t="str">
        <f>IFERROR(VLOOKUP(A278, Notes!A:E, 5, FALSE), "-")</f>
        <v>-</v>
      </c>
    </row>
    <row r="279" spans="1:11" ht="12.75" customHeight="1" x14ac:dyDescent="0.25">
      <c r="A279" s="26" t="s">
        <v>7299</v>
      </c>
      <c r="B279" s="97" t="s">
        <v>7299</v>
      </c>
      <c r="C279" s="123">
        <v>41</v>
      </c>
      <c r="D279"/>
      <c r="E279"/>
      <c r="F279"/>
      <c r="G279"/>
      <c r="H279"/>
      <c r="I279" s="15">
        <f t="shared" si="4"/>
        <v>41</v>
      </c>
      <c r="J279" s="1" t="str">
        <f>VLOOKUP($A279,RECON!A:D,4,FALSE)</f>
        <v>Santos</v>
      </c>
      <c r="K279" s="1" t="str">
        <f>IFERROR(VLOOKUP(A279, Notes!A:E, 5, FALSE), "-")</f>
        <v>-</v>
      </c>
    </row>
    <row r="280" spans="1:11" ht="12.75" customHeight="1" x14ac:dyDescent="0.25">
      <c r="A280" s="26" t="s">
        <v>7189</v>
      </c>
      <c r="B280" s="97" t="s">
        <v>7189</v>
      </c>
      <c r="C280" s="123">
        <v>40</v>
      </c>
      <c r="D280"/>
      <c r="E280"/>
      <c r="F280"/>
      <c r="G280"/>
      <c r="H280"/>
      <c r="I280" s="15">
        <f t="shared" si="4"/>
        <v>40</v>
      </c>
      <c r="J280" s="1" t="str">
        <f>VLOOKUP($A280,RECON!A:D,4,FALSE)</f>
        <v>Manaloto</v>
      </c>
      <c r="K280" s="1" t="str">
        <f>IFERROR(VLOOKUP(A280, Notes!A:E, 5, FALSE), "-")</f>
        <v>-</v>
      </c>
    </row>
    <row r="281" spans="1:11" ht="12.75" customHeight="1" x14ac:dyDescent="0.25">
      <c r="A281" s="26" t="s">
        <v>7133</v>
      </c>
      <c r="B281" s="97" t="s">
        <v>7133</v>
      </c>
      <c r="C281" s="123">
        <v>43</v>
      </c>
      <c r="D281"/>
      <c r="E281"/>
      <c r="F281"/>
      <c r="G281"/>
      <c r="H281"/>
      <c r="I281" s="15">
        <f t="shared" si="4"/>
        <v>43</v>
      </c>
      <c r="J281" s="1" t="str">
        <f>VLOOKUP($A281,RECON!A:D,4,FALSE)</f>
        <v>Jocson</v>
      </c>
      <c r="K281" s="1" t="str">
        <f>IFERROR(VLOOKUP(A281, Notes!A:E, 5, FALSE), "-")</f>
        <v>-</v>
      </c>
    </row>
    <row r="282" spans="1:11" ht="12.75" customHeight="1" x14ac:dyDescent="0.25">
      <c r="A282" s="26" t="s">
        <v>7173</v>
      </c>
      <c r="B282" s="97" t="s">
        <v>7173</v>
      </c>
      <c r="C282" s="123">
        <v>56</v>
      </c>
      <c r="D282"/>
      <c r="E282"/>
      <c r="F282"/>
      <c r="G282"/>
      <c r="H282"/>
      <c r="I282" s="15">
        <f t="shared" si="4"/>
        <v>56</v>
      </c>
      <c r="J282" s="1" t="str">
        <f>VLOOKUP($A282,RECON!A:D,4,FALSE)</f>
        <v>Ladores</v>
      </c>
      <c r="K282" s="1" t="str">
        <f>IFERROR(VLOOKUP(A282, Notes!A:E, 5, FALSE), "-")</f>
        <v>-</v>
      </c>
    </row>
    <row r="283" spans="1:11" ht="12.75" customHeight="1" x14ac:dyDescent="0.25">
      <c r="A283" s="26" t="s">
        <v>7201</v>
      </c>
      <c r="B283" s="97" t="s">
        <v>7201</v>
      </c>
      <c r="C283" s="123">
        <v>45</v>
      </c>
      <c r="D283"/>
      <c r="E283"/>
      <c r="F283"/>
      <c r="G283"/>
      <c r="H283"/>
      <c r="I283" s="15">
        <f t="shared" si="4"/>
        <v>45</v>
      </c>
      <c r="J283" s="1" t="str">
        <f>VLOOKUP($A283,RECON!A:D,4,FALSE)</f>
        <v>Merana</v>
      </c>
      <c r="K283" s="1" t="str">
        <f>IFERROR(VLOOKUP(A283, Notes!A:E, 5, FALSE), "-")</f>
        <v>-</v>
      </c>
    </row>
    <row r="284" spans="1:11" ht="12.75" customHeight="1" x14ac:dyDescent="0.25">
      <c r="A284" s="26" t="s">
        <v>7229</v>
      </c>
      <c r="B284" s="97" t="s">
        <v>7229</v>
      </c>
      <c r="C284" s="123">
        <v>45</v>
      </c>
      <c r="D284"/>
      <c r="E284"/>
      <c r="F284"/>
      <c r="G284"/>
      <c r="H284"/>
      <c r="I284" s="15">
        <f t="shared" si="4"/>
        <v>45</v>
      </c>
      <c r="J284" s="1" t="str">
        <f>VLOOKUP($A284,RECON!A:D,4,FALSE)</f>
        <v>Nulud</v>
      </c>
      <c r="K284" s="1" t="str">
        <f>IFERROR(VLOOKUP(A284, Notes!A:E, 5, FALSE), "-")</f>
        <v>-</v>
      </c>
    </row>
    <row r="285" spans="1:11" ht="12.75" customHeight="1" x14ac:dyDescent="0.25">
      <c r="A285" s="26" t="s">
        <v>7254</v>
      </c>
      <c r="B285" s="97" t="s">
        <v>7254</v>
      </c>
      <c r="C285" s="123">
        <v>40</v>
      </c>
      <c r="D285"/>
      <c r="E285"/>
      <c r="F285"/>
      <c r="G285"/>
      <c r="H285"/>
      <c r="I285" s="15">
        <f t="shared" si="4"/>
        <v>40</v>
      </c>
      <c r="J285" s="1" t="str">
        <f>VLOOKUP($A285,RECON!A:D,4,FALSE)</f>
        <v>Pimentel</v>
      </c>
      <c r="K285" s="1" t="str">
        <f>IFERROR(VLOOKUP(A285, Notes!A:E, 5, FALSE), "-")</f>
        <v>-</v>
      </c>
    </row>
    <row r="286" spans="1:11" ht="12.75" customHeight="1" x14ac:dyDescent="0.25">
      <c r="A286" s="26" t="s">
        <v>7106</v>
      </c>
      <c r="B286" s="97" t="s">
        <v>7106</v>
      </c>
      <c r="C286" s="123">
        <v>40</v>
      </c>
      <c r="D286"/>
      <c r="E286"/>
      <c r="F286"/>
      <c r="G286"/>
      <c r="H286"/>
      <c r="I286" s="15">
        <f t="shared" si="4"/>
        <v>40</v>
      </c>
      <c r="J286" s="1" t="str">
        <f>VLOOKUP($A286,RECON!A:D,4,FALSE)</f>
        <v>Gonzales</v>
      </c>
      <c r="K286" s="1" t="str">
        <f>IFERROR(VLOOKUP(A286, Notes!A:E, 5, FALSE), "-")</f>
        <v>-</v>
      </c>
    </row>
    <row r="287" spans="1:11" ht="12.75" customHeight="1" x14ac:dyDescent="0.25">
      <c r="A287" s="26" t="s">
        <v>7325</v>
      </c>
      <c r="B287" s="97" t="s">
        <v>7325</v>
      </c>
      <c r="C287" s="123">
        <v>40</v>
      </c>
      <c r="D287"/>
      <c r="E287"/>
      <c r="F287"/>
      <c r="G287"/>
      <c r="H287"/>
      <c r="I287" s="15">
        <f t="shared" si="4"/>
        <v>40</v>
      </c>
      <c r="J287" s="1" t="str">
        <f>VLOOKUP($A287,RECON!A:D,4,FALSE)</f>
        <v>Soria</v>
      </c>
      <c r="K287" s="1" t="str">
        <f>IFERROR(VLOOKUP(A287, Notes!A:E, 5, FALSE), "-")</f>
        <v>-</v>
      </c>
    </row>
    <row r="288" spans="1:11" ht="12.75" customHeight="1" x14ac:dyDescent="0.25">
      <c r="A288" s="26" t="s">
        <v>7092</v>
      </c>
      <c r="B288" s="97" t="s">
        <v>7092</v>
      </c>
      <c r="C288" s="123">
        <v>40</v>
      </c>
      <c r="D288"/>
      <c r="E288"/>
      <c r="F288"/>
      <c r="G288"/>
      <c r="H288"/>
      <c r="I288" s="15">
        <f t="shared" si="4"/>
        <v>40</v>
      </c>
      <c r="J288" s="1" t="str">
        <f>VLOOKUP($A288,RECON!A:D,4,FALSE)</f>
        <v>Gatan</v>
      </c>
      <c r="K288" s="1" t="str">
        <f>IFERROR(VLOOKUP(A288, Notes!A:E, 5, FALSE), "-")</f>
        <v>-</v>
      </c>
    </row>
    <row r="289" spans="1:11" ht="12.75" customHeight="1" x14ac:dyDescent="0.25">
      <c r="A289" s="26" t="s">
        <v>7089</v>
      </c>
      <c r="B289" s="97" t="s">
        <v>7089</v>
      </c>
      <c r="C289" s="123">
        <v>40</v>
      </c>
      <c r="D289"/>
      <c r="E289"/>
      <c r="F289"/>
      <c r="G289"/>
      <c r="H289"/>
      <c r="I289" s="15">
        <f t="shared" si="4"/>
        <v>40</v>
      </c>
      <c r="J289" s="1" t="str">
        <f>VLOOKUP($A289,RECON!A:D,4,FALSE)</f>
        <v>Gamboa</v>
      </c>
      <c r="K289" s="1" t="str">
        <f>IFERROR(VLOOKUP(A289, Notes!A:E, 5, FALSE), "-")</f>
        <v>-</v>
      </c>
    </row>
    <row r="290" spans="1:11" ht="12.75" customHeight="1" x14ac:dyDescent="0.25">
      <c r="A290" s="26" t="s">
        <v>7179</v>
      </c>
      <c r="B290" s="97" t="s">
        <v>7179</v>
      </c>
      <c r="C290" s="123">
        <v>48</v>
      </c>
      <c r="D290"/>
      <c r="E290"/>
      <c r="F290"/>
      <c r="G290"/>
      <c r="H290"/>
      <c r="I290" s="15">
        <f t="shared" si="4"/>
        <v>48</v>
      </c>
      <c r="J290" s="1" t="str">
        <f>VLOOKUP($A290,RECON!A:D,4,FALSE)</f>
        <v>Macalanda</v>
      </c>
      <c r="K290" s="1" t="str">
        <f>IFERROR(VLOOKUP(A290, Notes!A:E, 5, FALSE), "-")</f>
        <v>-</v>
      </c>
    </row>
    <row r="291" spans="1:11" ht="12.75" customHeight="1" x14ac:dyDescent="0.25">
      <c r="A291" s="26" t="s">
        <v>7293</v>
      </c>
      <c r="B291" s="97" t="s">
        <v>7293</v>
      </c>
      <c r="C291" s="123">
        <v>40</v>
      </c>
      <c r="D291"/>
      <c r="E291"/>
      <c r="F291"/>
      <c r="G291"/>
      <c r="H291"/>
      <c r="I291" s="15">
        <f t="shared" si="4"/>
        <v>40</v>
      </c>
      <c r="J291" s="1" t="str">
        <f>VLOOKUP($A291,RECON!A:D,4,FALSE)</f>
        <v>Ruzgal</v>
      </c>
      <c r="K291" s="1" t="str">
        <f>IFERROR(VLOOKUP(A291, Notes!A:E, 5, FALSE), "-")</f>
        <v>-</v>
      </c>
    </row>
    <row r="292" spans="1:11" ht="12.75" customHeight="1" x14ac:dyDescent="0.25">
      <c r="A292" s="26" t="s">
        <v>7113</v>
      </c>
      <c r="B292" s="97" t="s">
        <v>7113</v>
      </c>
      <c r="C292" s="123">
        <v>40</v>
      </c>
      <c r="D292"/>
      <c r="E292"/>
      <c r="F292"/>
      <c r="G292"/>
      <c r="H292"/>
      <c r="I292" s="15">
        <f t="shared" si="4"/>
        <v>40</v>
      </c>
      <c r="J292" s="1" t="str">
        <f>VLOOKUP($A292,RECON!A:D,4,FALSE)</f>
        <v>Guarin</v>
      </c>
      <c r="K292" s="1" t="str">
        <f>IFERROR(VLOOKUP(A292, Notes!A:E, 5, FALSE), "-")</f>
        <v>-</v>
      </c>
    </row>
    <row r="293" spans="1:11" ht="12.75" customHeight="1" x14ac:dyDescent="0.25">
      <c r="A293" s="26" t="s">
        <v>7057</v>
      </c>
      <c r="B293" s="97" t="s">
        <v>7057</v>
      </c>
      <c r="C293" s="123">
        <v>40</v>
      </c>
      <c r="D293"/>
      <c r="E293"/>
      <c r="F293"/>
      <c r="G293"/>
      <c r="H293"/>
      <c r="I293" s="15">
        <f t="shared" si="4"/>
        <v>40</v>
      </c>
      <c r="J293" s="1" t="str">
        <f>VLOOKUP($A293,RECON!A:D,4,FALSE)</f>
        <v>Custodio</v>
      </c>
      <c r="K293" s="1" t="str">
        <f>IFERROR(VLOOKUP(A293, Notes!A:E, 5, FALSE), "-")</f>
        <v>-</v>
      </c>
    </row>
    <row r="294" spans="1:11" ht="12.75" customHeight="1" x14ac:dyDescent="0.25">
      <c r="A294" s="26" t="s">
        <v>7366</v>
      </c>
      <c r="B294" s="97" t="s">
        <v>7366</v>
      </c>
      <c r="C294" s="123">
        <v>40</v>
      </c>
      <c r="D294"/>
      <c r="E294"/>
      <c r="F294"/>
      <c r="G294"/>
      <c r="H294"/>
      <c r="I294" s="15">
        <f t="shared" si="4"/>
        <v>40</v>
      </c>
      <c r="J294" s="1" t="str">
        <f>VLOOKUP($A294,RECON!A:D,4,FALSE)</f>
        <v>Zaide</v>
      </c>
      <c r="K294" s="1" t="str">
        <f>IFERROR(VLOOKUP(A294, Notes!A:E, 5, FALSE), "-")</f>
        <v>-</v>
      </c>
    </row>
    <row r="295" spans="1:11" ht="12.75" customHeight="1" x14ac:dyDescent="0.25">
      <c r="A295" s="26" t="s">
        <v>6983</v>
      </c>
      <c r="B295" s="97" t="s">
        <v>6983</v>
      </c>
      <c r="C295" s="123">
        <v>40</v>
      </c>
      <c r="D295"/>
      <c r="E295"/>
      <c r="F295"/>
      <c r="G295"/>
      <c r="H295"/>
      <c r="I295" s="15">
        <f t="shared" si="4"/>
        <v>40</v>
      </c>
      <c r="J295" s="1" t="str">
        <f>VLOOKUP($A295,RECON!A:D,4,FALSE)</f>
        <v>Aguilucho</v>
      </c>
      <c r="K295" s="1" t="str">
        <f>IFERROR(VLOOKUP(A295, Notes!A:E, 5, FALSE), "-")</f>
        <v>-</v>
      </c>
    </row>
    <row r="296" spans="1:11" ht="12.75" customHeight="1" x14ac:dyDescent="0.25">
      <c r="A296" s="26" t="s">
        <v>7007</v>
      </c>
      <c r="B296" s="97" t="s">
        <v>7007</v>
      </c>
      <c r="C296" s="123">
        <v>40</v>
      </c>
      <c r="D296"/>
      <c r="E296"/>
      <c r="F296"/>
      <c r="G296"/>
      <c r="H296"/>
      <c r="I296" s="15">
        <f t="shared" si="4"/>
        <v>40</v>
      </c>
      <c r="J296" s="1" t="str">
        <f>VLOOKUP($A296,RECON!A:D,4,FALSE)</f>
        <v>Bacbac</v>
      </c>
      <c r="K296" s="1" t="str">
        <f>IFERROR(VLOOKUP(A296, Notes!A:E, 5, FALSE), "-")</f>
        <v>-</v>
      </c>
    </row>
    <row r="297" spans="1:11" ht="12.75" customHeight="1" x14ac:dyDescent="0.25">
      <c r="A297" s="26" t="s">
        <v>6990</v>
      </c>
      <c r="B297" s="97" t="s">
        <v>6990</v>
      </c>
      <c r="C297" s="123">
        <v>40</v>
      </c>
      <c r="D297"/>
      <c r="E297"/>
      <c r="F297"/>
      <c r="G297"/>
      <c r="H297"/>
      <c r="I297" s="15">
        <f t="shared" si="4"/>
        <v>40</v>
      </c>
      <c r="J297" s="1" t="str">
        <f>VLOOKUP($A297,RECON!A:D,4,FALSE)</f>
        <v>Andrada</v>
      </c>
      <c r="K297" s="1" t="str">
        <f>IFERROR(VLOOKUP(A297, Notes!A:E, 5, FALSE), "-")</f>
        <v>-</v>
      </c>
    </row>
    <row r="298" spans="1:11" ht="12.75" customHeight="1" x14ac:dyDescent="0.25">
      <c r="A298" s="26" t="s">
        <v>7071</v>
      </c>
      <c r="B298" s="97" t="s">
        <v>7071</v>
      </c>
      <c r="C298" s="123">
        <v>40</v>
      </c>
      <c r="D298"/>
      <c r="E298"/>
      <c r="F298"/>
      <c r="G298"/>
      <c r="H298"/>
      <c r="I298" s="15">
        <f t="shared" si="4"/>
        <v>40</v>
      </c>
      <c r="J298" s="1" t="str">
        <f>VLOOKUP($A298,RECON!A:D,4,FALSE)</f>
        <v>Duque</v>
      </c>
      <c r="K298" s="1" t="str">
        <f>IFERROR(VLOOKUP(A298, Notes!A:E, 5, FALSE), "-")</f>
        <v>-</v>
      </c>
    </row>
    <row r="299" spans="1:11" ht="12.75" customHeight="1" x14ac:dyDescent="0.25">
      <c r="A299" s="26" t="s">
        <v>7329</v>
      </c>
      <c r="B299" s="97" t="s">
        <v>7329</v>
      </c>
      <c r="C299" s="123">
        <v>40</v>
      </c>
      <c r="D299"/>
      <c r="E299"/>
      <c r="F299"/>
      <c r="G299"/>
      <c r="H299"/>
      <c r="I299" s="15">
        <f t="shared" si="4"/>
        <v>40</v>
      </c>
      <c r="J299" s="1" t="str">
        <f>VLOOKUP($A299,RECON!A:D,4,FALSE)</f>
        <v>Suarez</v>
      </c>
      <c r="K299" s="1" t="str">
        <f>IFERROR(VLOOKUP(A299, Notes!A:E, 5, FALSE), "-")</f>
        <v>-</v>
      </c>
    </row>
    <row r="300" spans="1:11" ht="12.75" customHeight="1" x14ac:dyDescent="0.25">
      <c r="A300" s="26" t="s">
        <v>7264</v>
      </c>
      <c r="B300" s="97" t="s">
        <v>7264</v>
      </c>
      <c r="C300" s="123">
        <v>40</v>
      </c>
      <c r="D300"/>
      <c r="E300"/>
      <c r="F300"/>
      <c r="G300"/>
      <c r="H300"/>
      <c r="I300" s="15">
        <f t="shared" si="4"/>
        <v>40</v>
      </c>
      <c r="J300" s="1" t="str">
        <f>VLOOKUP($A300,RECON!A:D,4,FALSE)</f>
        <v>Prudente</v>
      </c>
      <c r="K300" s="1" t="str">
        <f>IFERROR(VLOOKUP(A300, Notes!A:E, 5, FALSE), "-")</f>
        <v>-</v>
      </c>
    </row>
    <row r="301" spans="1:11" ht="12.75" customHeight="1" x14ac:dyDescent="0.25">
      <c r="A301" s="26" t="s">
        <v>7149</v>
      </c>
      <c r="B301" s="97" t="s">
        <v>7149</v>
      </c>
      <c r="C301" s="123">
        <v>40</v>
      </c>
      <c r="D301"/>
      <c r="E301"/>
      <c r="F301"/>
      <c r="G301"/>
      <c r="H301"/>
      <c r="I301" s="15">
        <f t="shared" si="4"/>
        <v>40</v>
      </c>
      <c r="J301" s="1" t="str">
        <f>VLOOKUP($A301,RECON!A:D,4,FALSE)</f>
        <v>Kevin</v>
      </c>
      <c r="K301" s="1" t="str">
        <f>IFERROR(VLOOKUP(A301, Notes!A:E, 5, FALSE), "-")</f>
        <v>-</v>
      </c>
    </row>
    <row r="302" spans="1:11" ht="12.75" customHeight="1" x14ac:dyDescent="0.25">
      <c r="A302" s="26" t="s">
        <v>7357</v>
      </c>
      <c r="B302" s="97" t="s">
        <v>7357</v>
      </c>
      <c r="C302" s="123">
        <v>40</v>
      </c>
      <c r="D302"/>
      <c r="E302"/>
      <c r="F302"/>
      <c r="G302"/>
      <c r="H302"/>
      <c r="I302" s="15">
        <f t="shared" si="4"/>
        <v>40</v>
      </c>
      <c r="J302" s="1" t="str">
        <f>VLOOKUP($A302,RECON!A:D,4,FALSE)</f>
        <v>Villarroya</v>
      </c>
      <c r="K302" s="1" t="str">
        <f>IFERROR(VLOOKUP(A302, Notes!A:E, 5, FALSE), "-")</f>
        <v>-</v>
      </c>
    </row>
    <row r="303" spans="1:11" ht="12.75" customHeight="1" x14ac:dyDescent="0.25">
      <c r="A303" s="26" t="s">
        <v>7333</v>
      </c>
      <c r="B303" s="97" t="s">
        <v>7333</v>
      </c>
      <c r="C303" s="123">
        <v>40</v>
      </c>
      <c r="D303"/>
      <c r="E303"/>
      <c r="F303"/>
      <c r="G303"/>
      <c r="H303"/>
      <c r="I303" s="15">
        <f t="shared" si="4"/>
        <v>40</v>
      </c>
      <c r="J303" s="1" t="str">
        <f>VLOOKUP($A303,RECON!A:D,4,FALSE)</f>
        <v>Tangalin</v>
      </c>
      <c r="K303" s="1" t="str">
        <f>IFERROR(VLOOKUP(A303, Notes!A:E, 5, FALSE), "-")</f>
        <v>-</v>
      </c>
    </row>
    <row r="304" spans="1:11" ht="12.75" customHeight="1" x14ac:dyDescent="0.25">
      <c r="A304" s="26" t="s">
        <v>7045</v>
      </c>
      <c r="B304" s="97" t="s">
        <v>7045</v>
      </c>
      <c r="C304" s="123">
        <v>37</v>
      </c>
      <c r="D304"/>
      <c r="E304"/>
      <c r="F304"/>
      <c r="G304"/>
      <c r="H304"/>
      <c r="I304" s="15">
        <f t="shared" si="4"/>
        <v>37</v>
      </c>
      <c r="J304" s="1" t="str">
        <f>VLOOKUP($A304,RECON!A:D,4,FALSE)</f>
        <v>Cascasan</v>
      </c>
      <c r="K304" s="1" t="str">
        <f>IFERROR(VLOOKUP(A304, Notes!A:E, 5, FALSE), "-")</f>
        <v>-</v>
      </c>
    </row>
    <row r="305" spans="1:11" ht="12.75" customHeight="1" x14ac:dyDescent="0.25">
      <c r="A305" s="26" t="s">
        <v>7185</v>
      </c>
      <c r="B305" s="97" t="s">
        <v>7185</v>
      </c>
      <c r="C305" s="123">
        <v>39</v>
      </c>
      <c r="D305"/>
      <c r="E305"/>
      <c r="F305"/>
      <c r="G305"/>
      <c r="H305"/>
      <c r="I305" s="15">
        <f t="shared" si="4"/>
        <v>39</v>
      </c>
      <c r="J305" s="1" t="str">
        <f>VLOOKUP($A305,RECON!A:D,4,FALSE)</f>
        <v>Malabanan</v>
      </c>
      <c r="K305" s="1" t="str">
        <f>IFERROR(VLOOKUP(A305, Notes!A:E, 5, FALSE), "-")</f>
        <v>-</v>
      </c>
    </row>
    <row r="306" spans="1:11" ht="12.75" customHeight="1" x14ac:dyDescent="0.25">
      <c r="A306" s="29" t="s">
        <v>6995</v>
      </c>
      <c r="B306" s="97" t="s">
        <v>6995</v>
      </c>
      <c r="C306" s="123">
        <v>40</v>
      </c>
      <c r="D306"/>
      <c r="E306"/>
      <c r="F306"/>
      <c r="G306"/>
      <c r="H306"/>
      <c r="I306" s="15">
        <f t="shared" si="4"/>
        <v>40</v>
      </c>
      <c r="J306" s="1" t="str">
        <f>VLOOKUP($A306,RECON!A:D,4,FALSE)</f>
        <v>Aquino</v>
      </c>
      <c r="K306" s="1" t="str">
        <f>IFERROR(VLOOKUP(A306, Notes!A:E, 5, FALSE), "-")</f>
        <v>-</v>
      </c>
    </row>
    <row r="307" spans="1:11" ht="12.75" customHeight="1" x14ac:dyDescent="0.25">
      <c r="A307" s="26" t="s">
        <v>7110</v>
      </c>
      <c r="B307" s="97" t="s">
        <v>7110</v>
      </c>
      <c r="C307" s="123">
        <v>40</v>
      </c>
      <c r="D307"/>
      <c r="E307"/>
      <c r="F307"/>
      <c r="G307"/>
      <c r="H307"/>
      <c r="I307" s="15">
        <f t="shared" si="4"/>
        <v>40</v>
      </c>
      <c r="J307" s="1" t="str">
        <f>VLOOKUP($A307,RECON!A:D,4,FALSE)</f>
        <v>Govara</v>
      </c>
      <c r="K307" s="1" t="str">
        <f>IFERROR(VLOOKUP(A307, Notes!A:E, 5, FALSE), "-")</f>
        <v>-</v>
      </c>
    </row>
    <row r="308" spans="1:11" ht="12.75" customHeight="1" x14ac:dyDescent="0.25">
      <c r="A308" s="26" t="s">
        <v>7077</v>
      </c>
      <c r="B308" s="97" t="s">
        <v>7077</v>
      </c>
      <c r="C308" s="123">
        <v>41</v>
      </c>
      <c r="D308"/>
      <c r="E308"/>
      <c r="F308"/>
      <c r="G308"/>
      <c r="H308"/>
      <c r="I308" s="15">
        <f t="shared" si="4"/>
        <v>41</v>
      </c>
      <c r="J308" s="1" t="str">
        <f>VLOOKUP($A308,RECON!A:D,4,FALSE)</f>
        <v>Estacion</v>
      </c>
      <c r="K308" s="1" t="str">
        <f>IFERROR(VLOOKUP(A308, Notes!A:E, 5, FALSE), "-")</f>
        <v>-</v>
      </c>
    </row>
    <row r="309" spans="1:11" ht="12.75" customHeight="1" x14ac:dyDescent="0.25">
      <c r="A309" s="26" t="s">
        <v>7002</v>
      </c>
      <c r="B309" s="97" t="s">
        <v>7002</v>
      </c>
      <c r="C309" s="123">
        <v>40</v>
      </c>
      <c r="D309"/>
      <c r="E309"/>
      <c r="F309"/>
      <c r="G309"/>
      <c r="H309"/>
      <c r="I309" s="15">
        <f t="shared" si="4"/>
        <v>40</v>
      </c>
      <c r="J309" s="1" t="str">
        <f>VLOOKUP($A309,RECON!A:D,4,FALSE)</f>
        <v>Arriola</v>
      </c>
      <c r="K309" s="1" t="str">
        <f>IFERROR(VLOOKUP(A309, Notes!A:E, 5, FALSE), "-")</f>
        <v>-</v>
      </c>
    </row>
    <row r="310" spans="1:11" ht="12.75" customHeight="1" x14ac:dyDescent="0.25">
      <c r="A310" s="34" t="s">
        <v>7360</v>
      </c>
      <c r="B310" s="97" t="s">
        <v>7360</v>
      </c>
      <c r="C310" s="123">
        <v>32</v>
      </c>
      <c r="D310"/>
      <c r="E310"/>
      <c r="F310"/>
      <c r="G310"/>
      <c r="H310"/>
      <c r="I310" s="15">
        <f t="shared" si="4"/>
        <v>32</v>
      </c>
      <c r="J310" s="1" t="str">
        <f>VLOOKUP($A310,RECON!A:D,4,FALSE)</f>
        <v>Webb</v>
      </c>
      <c r="K310" s="1" t="str">
        <f>IFERROR(VLOOKUP(A310, Notes!A:E, 5, FALSE), "-")</f>
        <v>-</v>
      </c>
    </row>
    <row r="311" spans="1:11" ht="12.75" customHeight="1" x14ac:dyDescent="0.25">
      <c r="A311" s="26" t="s">
        <v>7021</v>
      </c>
      <c r="B311" s="97" t="s">
        <v>7021</v>
      </c>
      <c r="C311" s="123">
        <v>45</v>
      </c>
      <c r="D311"/>
      <c r="E311"/>
      <c r="F311"/>
      <c r="G311"/>
      <c r="H311"/>
      <c r="I311" s="15">
        <f t="shared" si="4"/>
        <v>45</v>
      </c>
      <c r="J311" s="1" t="str">
        <f>VLOOKUP($A311,RECON!A:D,4,FALSE)</f>
        <v>Bejedor</v>
      </c>
      <c r="K311" s="1" t="str">
        <f>IFERROR(VLOOKUP(A311, Notes!A:E, 5, FALSE), "-")</f>
        <v>-</v>
      </c>
    </row>
    <row r="312" spans="1:11" ht="12.75" customHeight="1" x14ac:dyDescent="0.25">
      <c r="A312" s="26" t="s">
        <v>7234</v>
      </c>
      <c r="B312" s="97" t="s">
        <v>7234</v>
      </c>
      <c r="C312" s="123">
        <v>46</v>
      </c>
      <c r="D312"/>
      <c r="E312"/>
      <c r="F312"/>
      <c r="G312"/>
      <c r="H312"/>
      <c r="I312" s="15">
        <f t="shared" si="4"/>
        <v>46</v>
      </c>
      <c r="J312" s="1" t="str">
        <f>VLOOKUP($A312,RECON!A:D,4,FALSE)</f>
        <v>Padayao</v>
      </c>
      <c r="K312" s="1" t="str">
        <f>IFERROR(VLOOKUP(A312, Notes!A:E, 5, FALSE), "-")</f>
        <v>-</v>
      </c>
    </row>
    <row r="313" spans="1:11" ht="12.75" customHeight="1" x14ac:dyDescent="0.25">
      <c r="A313" s="26" t="s">
        <v>7183</v>
      </c>
      <c r="B313" s="97" t="s">
        <v>7183</v>
      </c>
      <c r="C313" s="123">
        <v>36</v>
      </c>
      <c r="D313"/>
      <c r="E313"/>
      <c r="F313"/>
      <c r="G313"/>
      <c r="H313"/>
      <c r="I313" s="15">
        <f t="shared" si="4"/>
        <v>36</v>
      </c>
      <c r="J313" s="1" t="str">
        <f>VLOOKUP($A313,RECON!A:D,4,FALSE)</f>
        <v>Magpantay</v>
      </c>
      <c r="K313" s="1" t="str">
        <f>IFERROR(VLOOKUP(A313, Notes!A:E, 5, FALSE), "-")</f>
        <v>-</v>
      </c>
    </row>
    <row r="314" spans="1:11" ht="12.75" customHeight="1" x14ac:dyDescent="0.25">
      <c r="A314" s="26" t="s">
        <v>7091</v>
      </c>
      <c r="B314" s="97" t="s">
        <v>7091</v>
      </c>
      <c r="C314" s="123">
        <v>40</v>
      </c>
      <c r="D314"/>
      <c r="E314"/>
      <c r="F314"/>
      <c r="G314"/>
      <c r="H314"/>
      <c r="I314" s="15">
        <f t="shared" si="4"/>
        <v>40</v>
      </c>
      <c r="J314" s="1" t="str">
        <f>VLOOKUP($A314,RECON!A:D,4,FALSE)</f>
        <v>Garcia</v>
      </c>
      <c r="K314" s="1" t="str">
        <f>IFERROR(VLOOKUP(A314, Notes!A:E, 5, FALSE), "-")</f>
        <v>-</v>
      </c>
    </row>
    <row r="315" spans="1:11" ht="12.75" customHeight="1" x14ac:dyDescent="0.25">
      <c r="A315" s="26" t="s">
        <v>7182</v>
      </c>
      <c r="B315" s="97" t="s">
        <v>7182</v>
      </c>
      <c r="C315" s="123">
        <v>40</v>
      </c>
      <c r="D315"/>
      <c r="E315"/>
      <c r="F315"/>
      <c r="G315"/>
      <c r="H315"/>
      <c r="I315" s="15">
        <f t="shared" si="4"/>
        <v>40</v>
      </c>
      <c r="J315" s="1" t="str">
        <f>VLOOKUP($A315,RECON!A:D,4,FALSE)</f>
        <v>Madronio</v>
      </c>
      <c r="K315" s="1" t="str">
        <f>IFERROR(VLOOKUP(A315, Notes!A:E, 5, FALSE), "-")</f>
        <v>-</v>
      </c>
    </row>
    <row r="316" spans="1:11" ht="12.75" customHeight="1" x14ac:dyDescent="0.25">
      <c r="A316" s="26" t="s">
        <v>6993</v>
      </c>
      <c r="B316" s="97" t="s">
        <v>6993</v>
      </c>
      <c r="C316" s="123">
        <v>44</v>
      </c>
      <c r="D316"/>
      <c r="E316"/>
      <c r="F316"/>
      <c r="G316"/>
      <c r="H316"/>
      <c r="I316" s="15">
        <f t="shared" si="4"/>
        <v>44</v>
      </c>
      <c r="J316" s="1" t="str">
        <f>VLOOKUP($A316,RECON!A:D,4,FALSE)</f>
        <v>Antonio</v>
      </c>
      <c r="K316" s="1" t="str">
        <f>IFERROR(VLOOKUP(A316, Notes!A:E, 5, FALSE), "-")</f>
        <v>-</v>
      </c>
    </row>
    <row r="317" spans="1:11" ht="12.75" customHeight="1" x14ac:dyDescent="0.25">
      <c r="A317" s="26" t="s">
        <v>7073</v>
      </c>
      <c r="B317" s="97" t="s">
        <v>7073</v>
      </c>
      <c r="C317" s="123">
        <v>45</v>
      </c>
      <c r="D317"/>
      <c r="E317"/>
      <c r="F317"/>
      <c r="G317"/>
      <c r="H317"/>
      <c r="I317" s="15">
        <f t="shared" si="4"/>
        <v>45</v>
      </c>
      <c r="J317" s="1" t="str">
        <f>VLOOKUP($A317,RECON!A:D,4,FALSE)</f>
        <v>Ebrada</v>
      </c>
      <c r="K317" s="1" t="str">
        <f>IFERROR(VLOOKUP(A317, Notes!A:E, 5, FALSE), "-")</f>
        <v>-</v>
      </c>
    </row>
    <row r="318" spans="1:11" ht="12.75" customHeight="1" x14ac:dyDescent="0.25">
      <c r="A318" s="26" t="s">
        <v>7079</v>
      </c>
      <c r="B318" s="97" t="s">
        <v>7079</v>
      </c>
      <c r="C318" s="123">
        <v>42</v>
      </c>
      <c r="D318"/>
      <c r="E318"/>
      <c r="F318"/>
      <c r="G318"/>
      <c r="H318"/>
      <c r="I318" s="15">
        <f t="shared" si="4"/>
        <v>42</v>
      </c>
      <c r="J318" s="1" t="str">
        <f>VLOOKUP($A318,RECON!A:D,4,FALSE)</f>
        <v>Esteban</v>
      </c>
      <c r="K318" s="1" t="str">
        <f>IFERROR(VLOOKUP(A318, Notes!A:E, 5, FALSE), "-")</f>
        <v>-</v>
      </c>
    </row>
    <row r="319" spans="1:11" ht="12.75" customHeight="1" x14ac:dyDescent="0.25">
      <c r="A319" s="26" t="s">
        <v>7086</v>
      </c>
      <c r="B319" s="97" t="s">
        <v>7086</v>
      </c>
      <c r="C319" s="123">
        <v>40</v>
      </c>
      <c r="D319"/>
      <c r="E319"/>
      <c r="F319"/>
      <c r="G319"/>
      <c r="H319"/>
      <c r="I319" s="15">
        <f t="shared" si="4"/>
        <v>40</v>
      </c>
      <c r="J319" s="1" t="str">
        <f>VLOOKUP($A319,RECON!A:D,4,FALSE)</f>
        <v>Francisco</v>
      </c>
      <c r="K319" s="1" t="str">
        <f>IFERROR(VLOOKUP(A319, Notes!A:E, 5, FALSE), "-")</f>
        <v>-</v>
      </c>
    </row>
    <row r="320" spans="1:11" ht="12.75" customHeight="1" x14ac:dyDescent="0.25">
      <c r="A320" s="26" t="s">
        <v>7332</v>
      </c>
      <c r="B320" s="97" t="s">
        <v>7332</v>
      </c>
      <c r="C320" s="123">
        <v>60</v>
      </c>
      <c r="D320"/>
      <c r="E320"/>
      <c r="F320"/>
      <c r="G320"/>
      <c r="H320"/>
      <c r="I320" s="15">
        <f t="shared" si="4"/>
        <v>60</v>
      </c>
      <c r="J320" s="1" t="str">
        <f>VLOOKUP($A320,RECON!A:D,4,FALSE)</f>
        <v>Tadlas</v>
      </c>
      <c r="K320" s="1" t="str">
        <f>IFERROR(VLOOKUP(A320, Notes!A:E, 5, FALSE), "-")</f>
        <v>-</v>
      </c>
    </row>
    <row r="321" spans="1:11" ht="12.75" customHeight="1" x14ac:dyDescent="0.25">
      <c r="A321" s="26" t="s">
        <v>7114</v>
      </c>
      <c r="B321" s="97" t="s">
        <v>7114</v>
      </c>
      <c r="C321" s="123">
        <v>40</v>
      </c>
      <c r="D321"/>
      <c r="E321"/>
      <c r="F321"/>
      <c r="G321"/>
      <c r="H321"/>
      <c r="I321" s="15">
        <f t="shared" si="4"/>
        <v>40</v>
      </c>
      <c r="J321" s="1" t="str">
        <f>VLOOKUP($A321,RECON!A:D,4,FALSE)</f>
        <v>Guillo</v>
      </c>
      <c r="K321" s="1" t="str">
        <f>IFERROR(VLOOKUP(A321, Notes!A:E, 5, FALSE), "-")</f>
        <v>-</v>
      </c>
    </row>
    <row r="322" spans="1:11" ht="12.75" customHeight="1" x14ac:dyDescent="0.25">
      <c r="A322" s="26" t="s">
        <v>7018</v>
      </c>
      <c r="B322" s="97" t="s">
        <v>7018</v>
      </c>
      <c r="C322" s="123">
        <v>40</v>
      </c>
      <c r="D322"/>
      <c r="E322"/>
      <c r="F322"/>
      <c r="G322"/>
      <c r="H322"/>
      <c r="I322" s="15">
        <f t="shared" si="4"/>
        <v>40</v>
      </c>
      <c r="J322" s="1" t="str">
        <f>VLOOKUP($A322,RECON!A:D,4,FALSE)</f>
        <v>Baylon</v>
      </c>
      <c r="K322" s="1" t="str">
        <f>IFERROR(VLOOKUP(A322, Notes!A:E, 5, FALSE), "-")</f>
        <v>-</v>
      </c>
    </row>
    <row r="323" spans="1:11" ht="12.75" customHeight="1" x14ac:dyDescent="0.25">
      <c r="A323" s="26" t="s">
        <v>7277</v>
      </c>
      <c r="B323" s="97" t="s">
        <v>7277</v>
      </c>
      <c r="C323" s="123">
        <v>40</v>
      </c>
      <c r="D323"/>
      <c r="E323"/>
      <c r="F323"/>
      <c r="G323"/>
      <c r="H323"/>
      <c r="I323" s="15">
        <f t="shared" si="4"/>
        <v>40</v>
      </c>
      <c r="J323" s="1" t="str">
        <f>VLOOKUP($A323,RECON!A:D,4,FALSE)</f>
        <v>Rayala Jr</v>
      </c>
      <c r="K323" s="1" t="str">
        <f>IFERROR(VLOOKUP(A323, Notes!A:E, 5, FALSE), "-")</f>
        <v>-</v>
      </c>
    </row>
    <row r="324" spans="1:11" ht="12.75" customHeight="1" x14ac:dyDescent="0.25">
      <c r="A324" s="26" t="s">
        <v>7175</v>
      </c>
      <c r="B324" s="97" t="s">
        <v>7175</v>
      </c>
      <c r="C324" s="123">
        <v>40</v>
      </c>
      <c r="D324"/>
      <c r="E324"/>
      <c r="F324"/>
      <c r="G324"/>
      <c r="H324"/>
      <c r="I324" s="15">
        <f t="shared" ref="I324:I387" si="5">SUM(C324:H324)</f>
        <v>40</v>
      </c>
      <c r="J324" s="1" t="str">
        <f>VLOOKUP($A324,RECON!A:D,4,FALSE)</f>
        <v>Laylay</v>
      </c>
      <c r="K324" s="1" t="str">
        <f>IFERROR(VLOOKUP(A324, Notes!A:E, 5, FALSE), "-")</f>
        <v>-</v>
      </c>
    </row>
    <row r="325" spans="1:11" ht="12.75" customHeight="1" x14ac:dyDescent="0.25">
      <c r="A325" s="34" t="s">
        <v>7249</v>
      </c>
      <c r="B325" s="97" t="s">
        <v>7249</v>
      </c>
      <c r="C325" s="123">
        <v>45</v>
      </c>
      <c r="D325"/>
      <c r="E325"/>
      <c r="F325"/>
      <c r="G325"/>
      <c r="H325"/>
      <c r="I325" s="15">
        <f t="shared" si="5"/>
        <v>45</v>
      </c>
      <c r="J325" s="1" t="str">
        <f>VLOOKUP($A325,RECON!A:D,4,FALSE)</f>
        <v>Pena</v>
      </c>
      <c r="K325" s="1" t="str">
        <f>IFERROR(VLOOKUP(A325, Notes!A:E, 5, FALSE), "-")</f>
        <v>-</v>
      </c>
    </row>
    <row r="326" spans="1:11" ht="12.75" customHeight="1" x14ac:dyDescent="0.25">
      <c r="A326" s="26" t="s">
        <v>7081</v>
      </c>
      <c r="B326" s="97" t="s">
        <v>7081</v>
      </c>
      <c r="C326" s="123">
        <v>41.5</v>
      </c>
      <c r="D326"/>
      <c r="E326"/>
      <c r="F326"/>
      <c r="G326"/>
      <c r="H326"/>
      <c r="I326" s="15">
        <f t="shared" si="5"/>
        <v>41.5</v>
      </c>
      <c r="J326" s="1" t="str">
        <f>VLOOKUP($A326,RECON!A:D,4,FALSE)</f>
        <v>Fadallan</v>
      </c>
      <c r="K326" s="1" t="str">
        <f>IFERROR(VLOOKUP(A326, Notes!A:E, 5, FALSE), "-")</f>
        <v>-</v>
      </c>
    </row>
    <row r="327" spans="1:11" ht="12.75" customHeight="1" x14ac:dyDescent="0.25">
      <c r="A327" s="26" t="s">
        <v>7228</v>
      </c>
      <c r="B327" s="97" t="s">
        <v>7228</v>
      </c>
      <c r="C327" s="123">
        <v>40</v>
      </c>
      <c r="D327"/>
      <c r="E327"/>
      <c r="F327"/>
      <c r="G327"/>
      <c r="H327"/>
      <c r="I327" s="15">
        <f t="shared" si="5"/>
        <v>40</v>
      </c>
      <c r="J327" s="1" t="str">
        <f>VLOOKUP($A327,RECON!A:D,4,FALSE)</f>
        <v>Nucom</v>
      </c>
      <c r="K327" s="1" t="str">
        <f>IFERROR(VLOOKUP(A327, Notes!A:E, 5, FALSE), "-")</f>
        <v>-</v>
      </c>
    </row>
    <row r="328" spans="1:11" ht="12.75" customHeight="1" x14ac:dyDescent="0.25">
      <c r="A328" s="26" t="s">
        <v>6977</v>
      </c>
      <c r="B328" s="97" t="s">
        <v>6977</v>
      </c>
      <c r="C328" s="123">
        <v>48</v>
      </c>
      <c r="D328"/>
      <c r="E328"/>
      <c r="F328"/>
      <c r="G328"/>
      <c r="H328"/>
      <c r="I328" s="15">
        <f t="shared" si="5"/>
        <v>48</v>
      </c>
      <c r="J328" s="1" t="str">
        <f>VLOOKUP($A328,RECON!A:D,4,FALSE)</f>
        <v>Abejar</v>
      </c>
      <c r="K328" s="1" t="str">
        <f>IFERROR(VLOOKUP(A328, Notes!A:E, 5, FALSE), "-")</f>
        <v>-</v>
      </c>
    </row>
    <row r="329" spans="1:11" ht="12.75" customHeight="1" x14ac:dyDescent="0.25">
      <c r="A329" s="26" t="s">
        <v>7105</v>
      </c>
      <c r="B329" s="97" t="s">
        <v>7105</v>
      </c>
      <c r="C329" s="123">
        <v>40</v>
      </c>
      <c r="D329"/>
      <c r="E329"/>
      <c r="F329"/>
      <c r="G329"/>
      <c r="H329"/>
      <c r="I329" s="15">
        <f t="shared" si="5"/>
        <v>40</v>
      </c>
      <c r="J329" s="1" t="str">
        <f>VLOOKUP($A329,RECON!A:D,4,FALSE)</f>
        <v>Gomez</v>
      </c>
      <c r="K329" s="1" t="str">
        <f>IFERROR(VLOOKUP(A329, Notes!A:E, 5, FALSE), "-")</f>
        <v>-</v>
      </c>
    </row>
    <row r="330" spans="1:11" ht="12.75" customHeight="1" x14ac:dyDescent="0.25">
      <c r="A330" s="26" t="s">
        <v>7096</v>
      </c>
      <c r="B330" s="97" t="s">
        <v>7096</v>
      </c>
      <c r="C330" s="123">
        <v>40</v>
      </c>
      <c r="D330"/>
      <c r="E330"/>
      <c r="F330"/>
      <c r="G330"/>
      <c r="H330"/>
      <c r="I330" s="15">
        <f t="shared" si="5"/>
        <v>40</v>
      </c>
      <c r="J330" s="1" t="str">
        <f>VLOOKUP($A330,RECON!A:D,4,FALSE)</f>
        <v>Gestiada</v>
      </c>
      <c r="K330" s="1" t="str">
        <f>IFERROR(VLOOKUP(A330, Notes!A:E, 5, FALSE), "-")</f>
        <v>-</v>
      </c>
    </row>
    <row r="331" spans="1:11" ht="12.75" customHeight="1" x14ac:dyDescent="0.25">
      <c r="A331" s="26" t="s">
        <v>7046</v>
      </c>
      <c r="B331" s="97" t="s">
        <v>7046</v>
      </c>
      <c r="C331" s="123">
        <v>40</v>
      </c>
      <c r="D331"/>
      <c r="E331"/>
      <c r="F331"/>
      <c r="G331"/>
      <c r="H331"/>
      <c r="I331" s="15">
        <f t="shared" si="5"/>
        <v>40</v>
      </c>
      <c r="J331" s="1" t="str">
        <f>VLOOKUP($A331,RECON!A:D,4,FALSE)</f>
        <v>Cerado</v>
      </c>
      <c r="K331" s="1" t="str">
        <f>IFERROR(VLOOKUP(A331, Notes!A:E, 5, FALSE), "-")</f>
        <v>-</v>
      </c>
    </row>
    <row r="332" spans="1:11" ht="12.75" customHeight="1" x14ac:dyDescent="0.25">
      <c r="A332" s="26" t="s">
        <v>7010</v>
      </c>
      <c r="B332" s="97" t="s">
        <v>7010</v>
      </c>
      <c r="C332" s="123">
        <v>40</v>
      </c>
      <c r="D332"/>
      <c r="E332"/>
      <c r="F332"/>
      <c r="G332"/>
      <c r="H332"/>
      <c r="I332" s="15">
        <f t="shared" si="5"/>
        <v>40</v>
      </c>
      <c r="J332" s="1" t="str">
        <f>VLOOKUP($A332,RECON!A:D,4,FALSE)</f>
        <v>Balanag</v>
      </c>
      <c r="K332" s="1" t="str">
        <f>IFERROR(VLOOKUP(A332, Notes!A:E, 5, FALSE), "-")</f>
        <v>-</v>
      </c>
    </row>
    <row r="333" spans="1:11" ht="12.75" customHeight="1" x14ac:dyDescent="0.25">
      <c r="A333" s="26" t="s">
        <v>7187</v>
      </c>
      <c r="B333" s="97" t="s">
        <v>7187</v>
      </c>
      <c r="C333" s="123">
        <v>32</v>
      </c>
      <c r="D333"/>
      <c r="E333"/>
      <c r="F333"/>
      <c r="G333"/>
      <c r="H333"/>
      <c r="I333" s="15">
        <f t="shared" si="5"/>
        <v>32</v>
      </c>
      <c r="J333" s="1" t="str">
        <f>VLOOKUP($A333,RECON!A:D,4,FALSE)</f>
        <v>Mallapre</v>
      </c>
      <c r="K333" s="1" t="str">
        <f>IFERROR(VLOOKUP(A333, Notes!A:E, 5, FALSE), "-")</f>
        <v>-</v>
      </c>
    </row>
    <row r="334" spans="1:11" ht="12.75" customHeight="1" x14ac:dyDescent="0.25">
      <c r="A334" s="26" t="s">
        <v>7300</v>
      </c>
      <c r="B334" s="97" t="s">
        <v>7300</v>
      </c>
      <c r="C334" s="123">
        <v>48</v>
      </c>
      <c r="D334"/>
      <c r="E334"/>
      <c r="F334"/>
      <c r="G334"/>
      <c r="H334"/>
      <c r="I334" s="15">
        <f t="shared" si="5"/>
        <v>48</v>
      </c>
      <c r="J334" s="1" t="str">
        <f>VLOOKUP($A334,RECON!A:D,4,FALSE)</f>
        <v>Santos</v>
      </c>
      <c r="K334" s="1" t="str">
        <f>IFERROR(VLOOKUP(A334, Notes!A:E, 5, FALSE), "-")</f>
        <v>-</v>
      </c>
    </row>
    <row r="335" spans="1:11" ht="12.75" customHeight="1" x14ac:dyDescent="0.25">
      <c r="A335" s="26" t="s">
        <v>7286</v>
      </c>
      <c r="B335" s="97" t="s">
        <v>7286</v>
      </c>
      <c r="C335" s="123">
        <v>40</v>
      </c>
      <c r="D335"/>
      <c r="E335"/>
      <c r="F335"/>
      <c r="G335"/>
      <c r="H335"/>
      <c r="I335" s="15">
        <f t="shared" si="5"/>
        <v>40</v>
      </c>
      <c r="J335" s="1" t="str">
        <f>VLOOKUP($A335,RECON!A:D,4,FALSE)</f>
        <v>Reyes</v>
      </c>
      <c r="K335" s="1" t="str">
        <f>IFERROR(VLOOKUP(A335, Notes!A:E, 5, FALSE), "-")</f>
        <v>-</v>
      </c>
    </row>
    <row r="336" spans="1:11" ht="12.75" customHeight="1" x14ac:dyDescent="0.25">
      <c r="A336" s="26" t="s">
        <v>6984</v>
      </c>
      <c r="B336" s="97" t="s">
        <v>6984</v>
      </c>
      <c r="C336" s="123">
        <v>40</v>
      </c>
      <c r="D336"/>
      <c r="E336"/>
      <c r="F336"/>
      <c r="G336"/>
      <c r="H336"/>
      <c r="I336" s="15">
        <f t="shared" si="5"/>
        <v>40</v>
      </c>
      <c r="J336" s="1" t="str">
        <f>VLOOKUP($A336,RECON!A:D,4,FALSE)</f>
        <v>Agustin</v>
      </c>
      <c r="K336" s="1" t="str">
        <f>IFERROR(VLOOKUP(A336, Notes!A:E, 5, FALSE), "-")</f>
        <v>-</v>
      </c>
    </row>
    <row r="337" spans="1:11" ht="12.75" customHeight="1" x14ac:dyDescent="0.25">
      <c r="A337" s="26" t="s">
        <v>7287</v>
      </c>
      <c r="B337" s="97" t="s">
        <v>7287</v>
      </c>
      <c r="C337" s="123">
        <v>45</v>
      </c>
      <c r="D337"/>
      <c r="E337"/>
      <c r="F337"/>
      <c r="G337"/>
      <c r="H337"/>
      <c r="I337" s="15">
        <f t="shared" si="5"/>
        <v>45</v>
      </c>
      <c r="J337" s="1" t="str">
        <f>VLOOKUP($A337,RECON!A:D,4,FALSE)</f>
        <v>Rez</v>
      </c>
      <c r="K337" s="1" t="str">
        <f>IFERROR(VLOOKUP(A337, Notes!A:E, 5, FALSE), "-")</f>
        <v>-</v>
      </c>
    </row>
    <row r="338" spans="1:11" ht="12.75" customHeight="1" x14ac:dyDescent="0.25">
      <c r="A338" s="26" t="s">
        <v>7082</v>
      </c>
      <c r="B338" s="97" t="s">
        <v>7082</v>
      </c>
      <c r="C338" s="123">
        <v>40</v>
      </c>
      <c r="D338"/>
      <c r="E338"/>
      <c r="F338"/>
      <c r="G338"/>
      <c r="H338"/>
      <c r="I338" s="15">
        <f t="shared" si="5"/>
        <v>40</v>
      </c>
      <c r="J338" s="1" t="str">
        <f>VLOOKUP($A338,RECON!A:D,4,FALSE)</f>
        <v>Faelnar</v>
      </c>
      <c r="K338" s="1" t="str">
        <f>IFERROR(VLOOKUP(A338, Notes!A:E, 5, FALSE), "-")</f>
        <v>-</v>
      </c>
    </row>
    <row r="339" spans="1:11" ht="12.75" customHeight="1" x14ac:dyDescent="0.25">
      <c r="A339" s="26" t="s">
        <v>7192</v>
      </c>
      <c r="B339" s="97" t="s">
        <v>7192</v>
      </c>
      <c r="C339" s="123">
        <v>46</v>
      </c>
      <c r="D339"/>
      <c r="E339"/>
      <c r="F339"/>
      <c r="G339"/>
      <c r="H339"/>
      <c r="I339" s="15">
        <f t="shared" si="5"/>
        <v>46</v>
      </c>
      <c r="J339" s="1" t="str">
        <f>VLOOKUP($A339,RECON!A:D,4,FALSE)</f>
        <v>Marcos Jr</v>
      </c>
      <c r="K339" s="1" t="str">
        <f>IFERROR(VLOOKUP(A339, Notes!A:E, 5, FALSE), "-")</f>
        <v>-</v>
      </c>
    </row>
    <row r="340" spans="1:11" ht="12.75" customHeight="1" x14ac:dyDescent="0.25">
      <c r="A340" s="26" t="s">
        <v>7292</v>
      </c>
      <c r="B340" s="97" t="s">
        <v>7292</v>
      </c>
      <c r="C340" s="123">
        <v>40</v>
      </c>
      <c r="D340"/>
      <c r="E340"/>
      <c r="F340"/>
      <c r="G340"/>
      <c r="H340"/>
      <c r="I340" s="15">
        <f t="shared" si="5"/>
        <v>40</v>
      </c>
      <c r="J340" s="1" t="str">
        <f>VLOOKUP($A340,RECON!A:D,4,FALSE)</f>
        <v>Ruste</v>
      </c>
      <c r="K340" s="1" t="str">
        <f>IFERROR(VLOOKUP(A340, Notes!A:E, 5, FALSE), "-")</f>
        <v>-</v>
      </c>
    </row>
    <row r="341" spans="1:11" ht="12.75" customHeight="1" x14ac:dyDescent="0.25">
      <c r="A341" s="26" t="s">
        <v>6978</v>
      </c>
      <c r="B341" s="97" t="s">
        <v>6978</v>
      </c>
      <c r="C341" s="123">
        <v>24</v>
      </c>
      <c r="D341"/>
      <c r="E341"/>
      <c r="F341"/>
      <c r="G341"/>
      <c r="H341"/>
      <c r="I341" s="15">
        <f t="shared" si="5"/>
        <v>24</v>
      </c>
      <c r="J341" s="1" t="str">
        <f>VLOOKUP($A341,RECON!A:D,4,FALSE)</f>
        <v>Adiuba</v>
      </c>
      <c r="K341" s="1" t="str">
        <f>IFERROR(VLOOKUP(A341, Notes!A:E, 5, FALSE), "-")</f>
        <v>-</v>
      </c>
    </row>
    <row r="342" spans="1:11" ht="12.75" customHeight="1" x14ac:dyDescent="0.25">
      <c r="A342" s="26" t="s">
        <v>7122</v>
      </c>
      <c r="B342" s="97" t="s">
        <v>7122</v>
      </c>
      <c r="C342" s="123">
        <v>32</v>
      </c>
      <c r="D342"/>
      <c r="E342"/>
      <c r="F342"/>
      <c r="G342"/>
      <c r="H342"/>
      <c r="I342" s="15">
        <f t="shared" si="5"/>
        <v>32</v>
      </c>
      <c r="J342" s="1" t="str">
        <f>VLOOKUP($A342,RECON!A:D,4,FALSE)</f>
        <v>Halili</v>
      </c>
      <c r="K342" s="1" t="str">
        <f>IFERROR(VLOOKUP(A342, Notes!A:E, 5, FALSE), "-")</f>
        <v>-</v>
      </c>
    </row>
    <row r="343" spans="1:11" ht="12.75" customHeight="1" x14ac:dyDescent="0.25">
      <c r="A343" s="26" t="s">
        <v>7042</v>
      </c>
      <c r="B343" s="97" t="s">
        <v>7042</v>
      </c>
      <c r="C343" s="123">
        <v>40</v>
      </c>
      <c r="D343"/>
      <c r="E343"/>
      <c r="F343"/>
      <c r="G343"/>
      <c r="H343"/>
      <c r="I343" s="15">
        <f t="shared" si="5"/>
        <v>40</v>
      </c>
      <c r="J343" s="1" t="str">
        <f>VLOOKUP($A343,RECON!A:D,4,FALSE)</f>
        <v>Campos</v>
      </c>
      <c r="K343" s="1" t="str">
        <f>IFERROR(VLOOKUP(A343, Notes!A:E, 5, FALSE), "-")</f>
        <v>-</v>
      </c>
    </row>
    <row r="344" spans="1:11" ht="12.75" customHeight="1" x14ac:dyDescent="0.25">
      <c r="A344" s="26" t="s">
        <v>7099</v>
      </c>
      <c r="B344" s="97" t="s">
        <v>7099</v>
      </c>
      <c r="C344" s="123">
        <v>40</v>
      </c>
      <c r="D344"/>
      <c r="E344"/>
      <c r="F344"/>
      <c r="G344"/>
      <c r="H344"/>
      <c r="I344" s="15">
        <f t="shared" si="5"/>
        <v>40</v>
      </c>
      <c r="J344" s="1" t="str">
        <f>VLOOKUP($A344,RECON!A:D,4,FALSE)</f>
        <v>Gil</v>
      </c>
      <c r="K344" s="1" t="str">
        <f>IFERROR(VLOOKUP(A344, Notes!A:E, 5, FALSE), "-")</f>
        <v>-</v>
      </c>
    </row>
    <row r="345" spans="1:11" ht="12.75" customHeight="1" x14ac:dyDescent="0.25">
      <c r="A345" s="26" t="s">
        <v>7278</v>
      </c>
      <c r="B345" s="97" t="s">
        <v>7278</v>
      </c>
      <c r="C345" s="123">
        <v>40</v>
      </c>
      <c r="D345"/>
      <c r="E345"/>
      <c r="F345"/>
      <c r="G345"/>
      <c r="H345"/>
      <c r="I345" s="15">
        <f t="shared" si="5"/>
        <v>40</v>
      </c>
      <c r="J345" s="1" t="str">
        <f>VLOOKUP($A345,RECON!A:D,4,FALSE)</f>
        <v>Raymundo</v>
      </c>
      <c r="K345" s="1" t="str">
        <f>IFERROR(VLOOKUP(A345, Notes!A:E, 5, FALSE), "-")</f>
        <v>-</v>
      </c>
    </row>
    <row r="346" spans="1:11" ht="12.75" customHeight="1" x14ac:dyDescent="0.25">
      <c r="A346" s="26" t="s">
        <v>7334</v>
      </c>
      <c r="B346" s="97" t="s">
        <v>7334</v>
      </c>
      <c r="C346" s="123">
        <v>44</v>
      </c>
      <c r="D346"/>
      <c r="E346"/>
      <c r="F346"/>
      <c r="G346"/>
      <c r="H346"/>
      <c r="I346" s="15">
        <f t="shared" si="5"/>
        <v>44</v>
      </c>
      <c r="J346" s="1" t="str">
        <f>VLOOKUP($A346,RECON!A:D,4,FALSE)</f>
        <v>Tapel</v>
      </c>
      <c r="K346" s="1" t="str">
        <f>IFERROR(VLOOKUP(A346, Notes!A:E, 5, FALSE), "-")</f>
        <v>-</v>
      </c>
    </row>
    <row r="347" spans="1:11" ht="12.75" customHeight="1" x14ac:dyDescent="0.25">
      <c r="A347" s="26" t="s">
        <v>7024</v>
      </c>
      <c r="B347" s="97" t="s">
        <v>7024</v>
      </c>
      <c r="C347" s="123">
        <v>34</v>
      </c>
      <c r="D347"/>
      <c r="E347"/>
      <c r="F347"/>
      <c r="G347"/>
      <c r="H347"/>
      <c r="I347" s="15">
        <f t="shared" si="5"/>
        <v>34</v>
      </c>
      <c r="J347" s="1" t="str">
        <f>VLOOKUP($A347,RECON!A:D,4,FALSE)</f>
        <v>Benig</v>
      </c>
      <c r="K347" s="1" t="str">
        <f>IFERROR(VLOOKUP(A347, Notes!A:E, 5, FALSE), "-")</f>
        <v>-</v>
      </c>
    </row>
    <row r="348" spans="1:11" ht="12.75" customHeight="1" x14ac:dyDescent="0.25">
      <c r="A348" s="26" t="s">
        <v>7181</v>
      </c>
      <c r="B348" s="97" t="s">
        <v>7181</v>
      </c>
      <c r="C348" s="123">
        <v>43</v>
      </c>
      <c r="D348"/>
      <c r="E348"/>
      <c r="F348"/>
      <c r="G348"/>
      <c r="H348"/>
      <c r="I348" s="15">
        <f t="shared" si="5"/>
        <v>43</v>
      </c>
      <c r="J348" s="1" t="str">
        <f>VLOOKUP($A348,RECON!A:D,4,FALSE)</f>
        <v>Madrid</v>
      </c>
      <c r="K348" s="1" t="str">
        <f>IFERROR(VLOOKUP(A348, Notes!A:E, 5, FALSE), "-")</f>
        <v>-</v>
      </c>
    </row>
    <row r="349" spans="1:11" ht="12.75" customHeight="1" x14ac:dyDescent="0.25">
      <c r="A349" s="34" t="s">
        <v>7289</v>
      </c>
      <c r="B349" s="97" t="s">
        <v>7289</v>
      </c>
      <c r="C349" s="123">
        <v>40</v>
      </c>
      <c r="D349"/>
      <c r="E349"/>
      <c r="F349"/>
      <c r="G349"/>
      <c r="H349"/>
      <c r="I349" s="15">
        <f t="shared" si="5"/>
        <v>40</v>
      </c>
      <c r="J349" s="1" t="str">
        <f>VLOOKUP($A349,RECON!A:D,4,FALSE)</f>
        <v>Rome</v>
      </c>
      <c r="K349" s="1" t="str">
        <f>IFERROR(VLOOKUP(A349, Notes!A:E, 5, FALSE), "-")</f>
        <v>-</v>
      </c>
    </row>
    <row r="350" spans="1:11" ht="12.75" customHeight="1" x14ac:dyDescent="0.25">
      <c r="A350" s="26" t="s">
        <v>7285</v>
      </c>
      <c r="B350" s="97" t="s">
        <v>7285</v>
      </c>
      <c r="C350" s="123">
        <v>40</v>
      </c>
      <c r="D350"/>
      <c r="E350"/>
      <c r="F350"/>
      <c r="G350"/>
      <c r="H350"/>
      <c r="I350" s="15">
        <f t="shared" si="5"/>
        <v>40</v>
      </c>
      <c r="J350" s="1" t="str">
        <f>VLOOKUP($A350,RECON!A:D,4,FALSE)</f>
        <v>Reodique</v>
      </c>
      <c r="K350" s="1" t="str">
        <f>IFERROR(VLOOKUP(A350, Notes!A:E, 5, FALSE), "-")</f>
        <v>-</v>
      </c>
    </row>
    <row r="351" spans="1:11" ht="12.75" customHeight="1" x14ac:dyDescent="0.25">
      <c r="A351" s="26" t="s">
        <v>7055</v>
      </c>
      <c r="B351" s="97" t="s">
        <v>7055</v>
      </c>
      <c r="C351" s="123">
        <v>40</v>
      </c>
      <c r="D351"/>
      <c r="E351"/>
      <c r="F351"/>
      <c r="G351"/>
      <c r="H351"/>
      <c r="I351" s="15">
        <f t="shared" si="5"/>
        <v>40</v>
      </c>
      <c r="J351" s="1" t="str">
        <f>VLOOKUP($A351,RECON!A:D,4,FALSE)</f>
        <v>Cruz</v>
      </c>
      <c r="K351" s="1" t="str">
        <f>IFERROR(VLOOKUP(A351, Notes!A:E, 5, FALSE), "-")</f>
        <v>-</v>
      </c>
    </row>
    <row r="352" spans="1:11" ht="12.75" customHeight="1" x14ac:dyDescent="0.25">
      <c r="A352" s="26" t="s">
        <v>7074</v>
      </c>
      <c r="B352" s="97" t="s">
        <v>7074</v>
      </c>
      <c r="C352" s="123">
        <v>40</v>
      </c>
      <c r="D352"/>
      <c r="E352"/>
      <c r="F352"/>
      <c r="G352"/>
      <c r="H352"/>
      <c r="I352" s="15">
        <f t="shared" si="5"/>
        <v>40</v>
      </c>
      <c r="J352" s="1" t="str">
        <f>VLOOKUP($A352,RECON!A:D,4,FALSE)</f>
        <v>Elorcha</v>
      </c>
      <c r="K352" s="1" t="str">
        <f>IFERROR(VLOOKUP(A352, Notes!A:E, 5, FALSE), "-")</f>
        <v>-</v>
      </c>
    </row>
    <row r="353" spans="1:11" ht="12.75" customHeight="1" x14ac:dyDescent="0.25">
      <c r="A353" s="26" t="s">
        <v>6998</v>
      </c>
      <c r="B353" s="97" t="s">
        <v>6998</v>
      </c>
      <c r="C353" s="123">
        <v>40</v>
      </c>
      <c r="D353"/>
      <c r="E353"/>
      <c r="F353"/>
      <c r="G353"/>
      <c r="H353"/>
      <c r="I353" s="15">
        <f t="shared" si="5"/>
        <v>40</v>
      </c>
      <c r="J353" s="1" t="str">
        <f>VLOOKUP($A353,RECON!A:D,4,FALSE)</f>
        <v>Arevalo</v>
      </c>
      <c r="K353" s="1" t="str">
        <f>IFERROR(VLOOKUP(A353, Notes!A:E, 5, FALSE), "-")</f>
        <v>-</v>
      </c>
    </row>
    <row r="354" spans="1:11" ht="12.75" customHeight="1" x14ac:dyDescent="0.25">
      <c r="A354" s="26" t="s">
        <v>7177</v>
      </c>
      <c r="B354" s="97" t="s">
        <v>7177</v>
      </c>
      <c r="C354" s="123">
        <v>40</v>
      </c>
      <c r="D354"/>
      <c r="E354"/>
      <c r="F354"/>
      <c r="G354"/>
      <c r="H354"/>
      <c r="I354" s="15">
        <f t="shared" si="5"/>
        <v>40</v>
      </c>
      <c r="J354" s="1" t="str">
        <f>VLOOKUP($A354,RECON!A:D,4,FALSE)</f>
        <v>Leonardo</v>
      </c>
      <c r="K354" s="1" t="str">
        <f>IFERROR(VLOOKUP(A354, Notes!A:E, 5, FALSE), "-")</f>
        <v>-</v>
      </c>
    </row>
    <row r="355" spans="1:11" ht="12.75" customHeight="1" x14ac:dyDescent="0.25">
      <c r="A355" s="26" t="s">
        <v>7039</v>
      </c>
      <c r="B355" s="97" t="s">
        <v>7039</v>
      </c>
      <c r="C355" s="123">
        <v>40</v>
      </c>
      <c r="D355"/>
      <c r="E355"/>
      <c r="F355"/>
      <c r="G355"/>
      <c r="H355"/>
      <c r="I355" s="15">
        <f t="shared" si="5"/>
        <v>40</v>
      </c>
      <c r="J355" s="1" t="str">
        <f>VLOOKUP($A355,RECON!A:D,4,FALSE)</f>
        <v>Busita</v>
      </c>
      <c r="K355" s="1" t="str">
        <f>IFERROR(VLOOKUP(A355, Notes!A:E, 5, FALSE), "-")</f>
        <v>-</v>
      </c>
    </row>
    <row r="356" spans="1:11" ht="12.75" customHeight="1" x14ac:dyDescent="0.25">
      <c r="A356" s="26" t="s">
        <v>7356</v>
      </c>
      <c r="B356" s="97" t="s">
        <v>7356</v>
      </c>
      <c r="C356" s="123">
        <v>54</v>
      </c>
      <c r="D356"/>
      <c r="E356"/>
      <c r="F356"/>
      <c r="G356"/>
      <c r="H356"/>
      <c r="I356" s="15">
        <f t="shared" si="5"/>
        <v>54</v>
      </c>
      <c r="J356" s="1" t="str">
        <f>VLOOKUP($A356,RECON!A:D,4,FALSE)</f>
        <v>Villanueva</v>
      </c>
      <c r="K356" s="1" t="str">
        <f>IFERROR(VLOOKUP(A356, Notes!A:E, 5, FALSE), "-")</f>
        <v>-</v>
      </c>
    </row>
    <row r="357" spans="1:11" ht="12.75" customHeight="1" x14ac:dyDescent="0.25">
      <c r="A357" s="26" t="s">
        <v>7199</v>
      </c>
      <c r="B357" s="97" t="s">
        <v>7199</v>
      </c>
      <c r="C357" s="123">
        <v>45</v>
      </c>
      <c r="D357"/>
      <c r="E357"/>
      <c r="F357"/>
      <c r="G357"/>
      <c r="H357"/>
      <c r="I357" s="15">
        <f t="shared" si="5"/>
        <v>45</v>
      </c>
      <c r="J357" s="1" t="str">
        <f>VLOOKUP($A357,RECON!A:D,4,FALSE)</f>
        <v>Mendoza</v>
      </c>
      <c r="K357" s="1" t="str">
        <f>IFERROR(VLOOKUP(A357, Notes!A:E, 5, FALSE), "-")</f>
        <v>-</v>
      </c>
    </row>
    <row r="358" spans="1:11" ht="12.75" customHeight="1" x14ac:dyDescent="0.25">
      <c r="A358" s="26" t="s">
        <v>7307</v>
      </c>
      <c r="B358" s="97" t="s">
        <v>7307</v>
      </c>
      <c r="C358" s="123">
        <v>40</v>
      </c>
      <c r="D358"/>
      <c r="E358"/>
      <c r="F358"/>
      <c r="G358"/>
      <c r="H358"/>
      <c r="I358" s="15">
        <f t="shared" si="5"/>
        <v>40</v>
      </c>
      <c r="J358" s="1" t="str">
        <f>VLOOKUP($A358,RECON!A:D,4,FALSE)</f>
        <v>Severino</v>
      </c>
      <c r="K358" s="1" t="str">
        <f>IFERROR(VLOOKUP(A358, Notes!A:E, 5, FALSE), "-")</f>
        <v>-</v>
      </c>
    </row>
    <row r="359" spans="1:11" ht="12.75" customHeight="1" x14ac:dyDescent="0.25">
      <c r="A359" s="26" t="s">
        <v>6982</v>
      </c>
      <c r="B359" s="97" t="s">
        <v>6982</v>
      </c>
      <c r="C359" s="123">
        <v>45</v>
      </c>
      <c r="D359"/>
      <c r="E359"/>
      <c r="F359"/>
      <c r="G359"/>
      <c r="H359"/>
      <c r="I359" s="15">
        <f t="shared" si="5"/>
        <v>45</v>
      </c>
      <c r="J359" s="1" t="str">
        <f>VLOOKUP($A359,RECON!A:D,4,FALSE)</f>
        <v>Agsalog</v>
      </c>
      <c r="K359" s="1" t="str">
        <f>IFERROR(VLOOKUP(A359, Notes!A:E, 5, FALSE), "-")</f>
        <v>-</v>
      </c>
    </row>
    <row r="360" spans="1:11" ht="12.75" customHeight="1" x14ac:dyDescent="0.25">
      <c r="A360" s="26" t="s">
        <v>7236</v>
      </c>
      <c r="B360" s="97" t="s">
        <v>7236</v>
      </c>
      <c r="C360" s="123">
        <v>40</v>
      </c>
      <c r="D360"/>
      <c r="E360"/>
      <c r="F360"/>
      <c r="G360"/>
      <c r="H360"/>
      <c r="I360" s="15">
        <f t="shared" si="5"/>
        <v>40</v>
      </c>
      <c r="J360" s="1" t="str">
        <f>VLOOKUP($A360,RECON!A:D,4,FALSE)</f>
        <v>Palaganas</v>
      </c>
      <c r="K360" s="1" t="str">
        <f>IFERROR(VLOOKUP(A360, Notes!A:E, 5, FALSE), "-")</f>
        <v>-</v>
      </c>
    </row>
    <row r="361" spans="1:11" ht="12.75" customHeight="1" x14ac:dyDescent="0.25">
      <c r="A361" s="26" t="s">
        <v>7348</v>
      </c>
      <c r="B361" s="97" t="s">
        <v>7348</v>
      </c>
      <c r="C361" s="123">
        <v>40</v>
      </c>
      <c r="D361"/>
      <c r="E361"/>
      <c r="F361"/>
      <c r="G361"/>
      <c r="H361"/>
      <c r="I361" s="15">
        <f t="shared" si="5"/>
        <v>40</v>
      </c>
      <c r="J361" s="1" t="str">
        <f>VLOOKUP($A361,RECON!A:D,4,FALSE)</f>
        <v>Valeros</v>
      </c>
      <c r="K361" s="1" t="str">
        <f>IFERROR(VLOOKUP(A361, Notes!A:E, 5, FALSE), "-")</f>
        <v>-</v>
      </c>
    </row>
    <row r="362" spans="1:11" ht="12.75" customHeight="1" x14ac:dyDescent="0.25">
      <c r="A362" s="26" t="s">
        <v>6991</v>
      </c>
      <c r="B362" s="97" t="s">
        <v>6991</v>
      </c>
      <c r="C362" s="123">
        <v>45</v>
      </c>
      <c r="D362"/>
      <c r="E362"/>
      <c r="F362"/>
      <c r="G362"/>
      <c r="H362"/>
      <c r="I362" s="15">
        <f t="shared" si="5"/>
        <v>45</v>
      </c>
      <c r="J362" s="1" t="str">
        <f>VLOOKUP($A362,RECON!A:D,4,FALSE)</f>
        <v>Angeles</v>
      </c>
      <c r="K362" s="1" t="str">
        <f>IFERROR(VLOOKUP(A362, Notes!A:E, 5, FALSE), "-")</f>
        <v>-</v>
      </c>
    </row>
    <row r="363" spans="1:11" ht="12.75" customHeight="1" x14ac:dyDescent="0.25">
      <c r="A363" s="26" t="s">
        <v>7084</v>
      </c>
      <c r="B363" s="97" t="s">
        <v>7084</v>
      </c>
      <c r="C363" s="123">
        <v>40</v>
      </c>
      <c r="D363"/>
      <c r="E363"/>
      <c r="F363"/>
      <c r="G363"/>
      <c r="H363"/>
      <c r="I363" s="15">
        <f t="shared" si="5"/>
        <v>40</v>
      </c>
      <c r="J363" s="1" t="str">
        <f>VLOOKUP($A363,RECON!A:D,4,FALSE)</f>
        <v>Fernandez</v>
      </c>
      <c r="K363" s="1" t="str">
        <f>IFERROR(VLOOKUP(A363, Notes!A:E, 5, FALSE), "-")</f>
        <v>-</v>
      </c>
    </row>
    <row r="364" spans="1:11" ht="12.75" customHeight="1" x14ac:dyDescent="0.25">
      <c r="A364" s="26" t="s">
        <v>7080</v>
      </c>
      <c r="B364" s="97" t="s">
        <v>7080</v>
      </c>
      <c r="C364" s="123">
        <v>54</v>
      </c>
      <c r="D364"/>
      <c r="E364"/>
      <c r="F364"/>
      <c r="G364"/>
      <c r="H364"/>
      <c r="I364" s="15">
        <f t="shared" si="5"/>
        <v>54</v>
      </c>
      <c r="J364" s="1" t="str">
        <f>VLOOKUP($A364,RECON!A:D,4,FALSE)</f>
        <v>Estoquia</v>
      </c>
      <c r="K364" s="1" t="str">
        <f>IFERROR(VLOOKUP(A364, Notes!A:E, 5, FALSE), "-")</f>
        <v>-</v>
      </c>
    </row>
    <row r="365" spans="1:11" ht="12.75" customHeight="1" x14ac:dyDescent="0.25">
      <c r="A365" s="26" t="s">
        <v>7188</v>
      </c>
      <c r="B365" s="97" t="s">
        <v>7188</v>
      </c>
      <c r="C365" s="123">
        <v>40</v>
      </c>
      <c r="D365"/>
      <c r="E365"/>
      <c r="F365"/>
      <c r="G365"/>
      <c r="H365"/>
      <c r="I365" s="15">
        <f t="shared" si="5"/>
        <v>40</v>
      </c>
      <c r="J365" s="1" t="str">
        <f>VLOOKUP($A365,RECON!A:D,4,FALSE)</f>
        <v>Manalo</v>
      </c>
      <c r="K365" s="1" t="str">
        <f>IFERROR(VLOOKUP(A365, Notes!A:E, 5, FALSE), "-")</f>
        <v>-</v>
      </c>
    </row>
    <row r="366" spans="1:11" ht="12.75" customHeight="1" x14ac:dyDescent="0.25">
      <c r="A366" s="26" t="s">
        <v>7355</v>
      </c>
      <c r="B366" s="97" t="s">
        <v>7355</v>
      </c>
      <c r="C366" s="123">
        <v>40</v>
      </c>
      <c r="D366"/>
      <c r="E366"/>
      <c r="F366"/>
      <c r="G366"/>
      <c r="H366"/>
      <c r="I366" s="15">
        <f t="shared" si="5"/>
        <v>40</v>
      </c>
      <c r="J366" s="1" t="str">
        <f>VLOOKUP($A366,RECON!A:D,4,FALSE)</f>
        <v>Villamayor</v>
      </c>
      <c r="K366" s="1" t="str">
        <f>IFERROR(VLOOKUP(A366, Notes!A:E, 5, FALSE), "-")</f>
        <v>-</v>
      </c>
    </row>
    <row r="367" spans="1:11" ht="12.75" customHeight="1" x14ac:dyDescent="0.25">
      <c r="A367" s="26" t="s">
        <v>7215</v>
      </c>
      <c r="B367" s="97" t="s">
        <v>7215</v>
      </c>
      <c r="C367" s="123">
        <v>40</v>
      </c>
      <c r="D367"/>
      <c r="E367"/>
      <c r="F367"/>
      <c r="G367"/>
      <c r="H367"/>
      <c r="I367" s="15">
        <f t="shared" si="5"/>
        <v>40</v>
      </c>
      <c r="J367" s="1" t="str">
        <f>VLOOKUP($A367,RECON!A:D,4,FALSE)</f>
        <v>Mutuc</v>
      </c>
      <c r="K367" s="1" t="str">
        <f>IFERROR(VLOOKUP(A367, Notes!A:E, 5, FALSE), "-")</f>
        <v>-</v>
      </c>
    </row>
    <row r="368" spans="1:11" ht="12.75" customHeight="1" x14ac:dyDescent="0.25">
      <c r="A368" s="26" t="s">
        <v>7068</v>
      </c>
      <c r="B368" s="97" t="s">
        <v>7068</v>
      </c>
      <c r="C368" s="123">
        <v>45</v>
      </c>
      <c r="D368"/>
      <c r="E368"/>
      <c r="F368"/>
      <c r="G368"/>
      <c r="H368"/>
      <c r="I368" s="15">
        <f t="shared" si="5"/>
        <v>45</v>
      </c>
      <c r="J368" s="1" t="str">
        <f>VLOOKUP($A368,RECON!A:D,4,FALSE)</f>
        <v>Dizon</v>
      </c>
      <c r="K368" s="1" t="str">
        <f>IFERROR(VLOOKUP(A368, Notes!A:E, 5, FALSE), "-")</f>
        <v>-</v>
      </c>
    </row>
    <row r="369" spans="1:11" ht="12.75" customHeight="1" x14ac:dyDescent="0.25">
      <c r="A369" s="26" t="s">
        <v>7063</v>
      </c>
      <c r="B369" s="97" t="s">
        <v>7063</v>
      </c>
      <c r="C369" s="123">
        <v>45</v>
      </c>
      <c r="D369"/>
      <c r="E369"/>
      <c r="F369"/>
      <c r="G369"/>
      <c r="H369"/>
      <c r="I369" s="15">
        <f t="shared" si="5"/>
        <v>45</v>
      </c>
      <c r="J369" s="1" t="str">
        <f>VLOOKUP($A369,RECON!A:D,4,FALSE)</f>
        <v>Descallar</v>
      </c>
      <c r="K369" s="1" t="str">
        <f>IFERROR(VLOOKUP(A369, Notes!A:E, 5, FALSE), "-")</f>
        <v>-</v>
      </c>
    </row>
    <row r="370" spans="1:11" ht="12.75" customHeight="1" x14ac:dyDescent="0.25">
      <c r="A370" s="29" t="s">
        <v>7695</v>
      </c>
      <c r="B370" s="97" t="s">
        <v>7695</v>
      </c>
      <c r="C370" s="123">
        <v>52</v>
      </c>
      <c r="D370"/>
      <c r="E370"/>
      <c r="F370"/>
      <c r="G370"/>
      <c r="H370"/>
      <c r="I370" s="15">
        <f t="shared" si="5"/>
        <v>52</v>
      </c>
      <c r="J370" s="1" t="str">
        <f>VLOOKUP($A370,RECON!A:D,4,FALSE)</f>
        <v>Lucero</v>
      </c>
      <c r="K370" s="1" t="str">
        <f>IFERROR(VLOOKUP(A370, Notes!A:E, 5, FALSE), "-")</f>
        <v>-</v>
      </c>
    </row>
    <row r="371" spans="1:11" ht="12.75" customHeight="1" x14ac:dyDescent="0.25">
      <c r="A371" s="26" t="s">
        <v>7671</v>
      </c>
      <c r="B371" s="97" t="s">
        <v>7671</v>
      </c>
      <c r="C371" s="123">
        <v>62</v>
      </c>
      <c r="D371"/>
      <c r="E371"/>
      <c r="F371"/>
      <c r="G371"/>
      <c r="H371"/>
      <c r="I371" s="15">
        <f t="shared" si="5"/>
        <v>62</v>
      </c>
      <c r="J371" s="1" t="str">
        <f>VLOOKUP($A371,RECON!A:D,4,FALSE)</f>
        <v>Daddala</v>
      </c>
      <c r="K371" s="1" t="str">
        <f>IFERROR(VLOOKUP(A371, Notes!A:E, 5, FALSE), "-")</f>
        <v>-</v>
      </c>
    </row>
    <row r="372" spans="1:11" ht="12.75" customHeight="1" x14ac:dyDescent="0.25">
      <c r="A372" s="26" t="s">
        <v>7706</v>
      </c>
      <c r="B372" s="97" t="s">
        <v>7706</v>
      </c>
      <c r="C372" s="123">
        <v>45</v>
      </c>
      <c r="D372"/>
      <c r="E372"/>
      <c r="F372"/>
      <c r="G372"/>
      <c r="H372"/>
      <c r="I372" s="15">
        <f t="shared" si="5"/>
        <v>45</v>
      </c>
      <c r="J372" s="1" t="str">
        <f>VLOOKUP($A372,RECON!A:D,4,FALSE)</f>
        <v>Saha</v>
      </c>
      <c r="K372" s="1" t="str">
        <f>IFERROR(VLOOKUP(A372, Notes!A:E, 5, FALSE), "-")</f>
        <v>-</v>
      </c>
    </row>
    <row r="373" spans="1:11" ht="12.75" customHeight="1" x14ac:dyDescent="0.25">
      <c r="A373" s="26" t="s">
        <v>7739</v>
      </c>
      <c r="B373" s="97" t="s">
        <v>7739</v>
      </c>
      <c r="C373" s="123">
        <v>45</v>
      </c>
      <c r="D373"/>
      <c r="E373"/>
      <c r="F373"/>
      <c r="G373"/>
      <c r="H373"/>
      <c r="I373" s="15">
        <f t="shared" si="5"/>
        <v>45</v>
      </c>
      <c r="J373" s="1" t="str">
        <f>VLOOKUP($A373,RECON!A:D,4,FALSE)</f>
        <v>Mani</v>
      </c>
      <c r="K373" s="1" t="str">
        <f>IFERROR(VLOOKUP(A373, Notes!A:E, 5, FALSE), "-")</f>
        <v>-</v>
      </c>
    </row>
    <row r="374" spans="1:11" ht="12.75" customHeight="1" x14ac:dyDescent="0.25">
      <c r="A374" s="26" t="s">
        <v>7732</v>
      </c>
      <c r="B374" s="97" t="s">
        <v>7732</v>
      </c>
      <c r="C374" s="123">
        <v>45</v>
      </c>
      <c r="D374"/>
      <c r="E374"/>
      <c r="F374"/>
      <c r="G374"/>
      <c r="H374"/>
      <c r="I374" s="15">
        <f t="shared" si="5"/>
        <v>45</v>
      </c>
      <c r="J374" s="1" t="str">
        <f>VLOOKUP($A374,RECON!A:D,4,FALSE)</f>
        <v>Lakshmi</v>
      </c>
      <c r="K374" s="1" t="str">
        <f>IFERROR(VLOOKUP(A374, Notes!A:E, 5, FALSE), "-")</f>
        <v>-</v>
      </c>
    </row>
    <row r="375" spans="1:11" ht="12.75" customHeight="1" x14ac:dyDescent="0.25">
      <c r="A375" s="26" t="s">
        <v>7754</v>
      </c>
      <c r="B375" s="97" t="s">
        <v>7754</v>
      </c>
      <c r="C375" s="123">
        <v>45</v>
      </c>
      <c r="D375"/>
      <c r="E375"/>
      <c r="F375"/>
      <c r="G375"/>
      <c r="H375"/>
      <c r="I375" s="15">
        <f t="shared" si="5"/>
        <v>45</v>
      </c>
      <c r="J375" s="1" t="str">
        <f>VLOOKUP($A375,RECON!A:D,4,FALSE)</f>
        <v>Patro</v>
      </c>
      <c r="K375" s="1" t="str">
        <f>IFERROR(VLOOKUP(A375, Notes!A:E, 5, FALSE), "-")</f>
        <v>-</v>
      </c>
    </row>
    <row r="376" spans="1:11" ht="12.75" customHeight="1" x14ac:dyDescent="0.25">
      <c r="A376" s="26" t="s">
        <v>7702</v>
      </c>
      <c r="B376" s="97" t="s">
        <v>7702</v>
      </c>
      <c r="C376" s="123">
        <v>40</v>
      </c>
      <c r="D376"/>
      <c r="E376"/>
      <c r="F376"/>
      <c r="G376"/>
      <c r="H376"/>
      <c r="I376" s="15">
        <f t="shared" si="5"/>
        <v>40</v>
      </c>
      <c r="J376" s="1" t="str">
        <f>VLOOKUP($A376,RECON!A:D,4,FALSE)</f>
        <v>GS</v>
      </c>
      <c r="K376" s="1" t="str">
        <f>IFERROR(VLOOKUP(A376, Notes!A:E, 5, FALSE), "-")</f>
        <v>-</v>
      </c>
    </row>
    <row r="377" spans="1:11" ht="12.75" customHeight="1" x14ac:dyDescent="0.25">
      <c r="A377" s="26" t="s">
        <v>7746</v>
      </c>
      <c r="B377" s="97" t="s">
        <v>7746</v>
      </c>
      <c r="C377" s="123">
        <v>40</v>
      </c>
      <c r="D377"/>
      <c r="E377"/>
      <c r="F377"/>
      <c r="G377"/>
      <c r="H377"/>
      <c r="I377" s="15">
        <f t="shared" si="5"/>
        <v>40</v>
      </c>
      <c r="J377" s="1" t="str">
        <f>VLOOKUP($A377,RECON!A:D,4,FALSE)</f>
        <v>Ancheta</v>
      </c>
      <c r="K377" s="1" t="str">
        <f>IFERROR(VLOOKUP(A377, Notes!A:E, 5, FALSE), "-")</f>
        <v>-</v>
      </c>
    </row>
    <row r="378" spans="1:11" ht="12.75" customHeight="1" x14ac:dyDescent="0.25">
      <c r="A378" s="26" t="s">
        <v>7026</v>
      </c>
      <c r="B378" s="97" t="s">
        <v>7026</v>
      </c>
      <c r="C378" s="123">
        <v>54</v>
      </c>
      <c r="D378"/>
      <c r="E378"/>
      <c r="F378"/>
      <c r="G378"/>
      <c r="H378"/>
      <c r="I378" s="15">
        <f t="shared" si="5"/>
        <v>54</v>
      </c>
      <c r="J378" s="1" t="str">
        <f>VLOOKUP($A378,RECON!A:D,4,FALSE)</f>
        <v>Bernadas</v>
      </c>
      <c r="K378" s="1" t="str">
        <f>IFERROR(VLOOKUP(A378, Notes!A:E, 5, FALSE), "-")</f>
        <v>-</v>
      </c>
    </row>
    <row r="379" spans="1:11" ht="12.75" customHeight="1" x14ac:dyDescent="0.25">
      <c r="A379" s="26" t="s">
        <v>7762</v>
      </c>
      <c r="B379" s="97" t="s">
        <v>7762</v>
      </c>
      <c r="C379" s="123">
        <v>44</v>
      </c>
      <c r="D379"/>
      <c r="E379"/>
      <c r="F379"/>
      <c r="G379"/>
      <c r="H379"/>
      <c r="I379" s="15">
        <f t="shared" si="5"/>
        <v>44</v>
      </c>
      <c r="J379" s="1" t="str">
        <f>VLOOKUP($A379,RECON!A:D,4,FALSE)</f>
        <v>Reario</v>
      </c>
      <c r="K379" s="1" t="str">
        <f>IFERROR(VLOOKUP(A379, Notes!A:E, 5, FALSE), "-")</f>
        <v>-</v>
      </c>
    </row>
    <row r="380" spans="1:11" ht="12.75" customHeight="1" x14ac:dyDescent="0.25">
      <c r="A380" s="34" t="s">
        <v>7819</v>
      </c>
      <c r="B380" s="97" t="s">
        <v>7819</v>
      </c>
      <c r="C380" s="123">
        <v>36</v>
      </c>
      <c r="D380"/>
      <c r="E380"/>
      <c r="F380"/>
      <c r="G380"/>
      <c r="H380"/>
      <c r="I380" s="15">
        <f t="shared" si="5"/>
        <v>36</v>
      </c>
      <c r="J380" s="1" t="str">
        <f>VLOOKUP($A380,RECON!A:D,4,FALSE)</f>
        <v>Sundarrajan</v>
      </c>
      <c r="K380" s="1" t="str">
        <f>IFERROR(VLOOKUP(A380, Notes!A:E, 5, FALSE), "-")</f>
        <v>-</v>
      </c>
    </row>
    <row r="381" spans="1:11" ht="12.75" customHeight="1" x14ac:dyDescent="0.25">
      <c r="A381" s="26" t="s">
        <v>7310</v>
      </c>
      <c r="B381" s="97" t="s">
        <v>7310</v>
      </c>
      <c r="C381" s="123">
        <v>24</v>
      </c>
      <c r="D381"/>
      <c r="E381"/>
      <c r="F381"/>
      <c r="G381"/>
      <c r="H381"/>
      <c r="I381" s="15">
        <f t="shared" si="5"/>
        <v>24</v>
      </c>
      <c r="J381" s="1" t="str">
        <f>VLOOKUP($A381,RECON!A:D,4,FALSE)</f>
        <v>Sharma</v>
      </c>
      <c r="K381" s="1" t="str">
        <f>IFERROR(VLOOKUP(A381, Notes!A:E, 5, FALSE), "-")</f>
        <v>-</v>
      </c>
    </row>
    <row r="382" spans="1:11" ht="12.75" customHeight="1" x14ac:dyDescent="0.25">
      <c r="A382" s="26" t="s">
        <v>7908</v>
      </c>
      <c r="B382" s="97" t="s">
        <v>7908</v>
      </c>
      <c r="C382" s="123">
        <v>40</v>
      </c>
      <c r="D382"/>
      <c r="E382"/>
      <c r="F382"/>
      <c r="G382"/>
      <c r="H382"/>
      <c r="I382" s="15">
        <f t="shared" si="5"/>
        <v>40</v>
      </c>
      <c r="J382" s="1" t="str">
        <f>VLOOKUP($A382,RECON!A:D,4,FALSE)</f>
        <v>TS</v>
      </c>
      <c r="K382" s="1" t="str">
        <f>IFERROR(VLOOKUP(A382, Notes!A:E, 5, FALSE), "-")</f>
        <v>-</v>
      </c>
    </row>
    <row r="383" spans="1:11" ht="12.75" customHeight="1" x14ac:dyDescent="0.25">
      <c r="A383" s="26" t="s">
        <v>7919</v>
      </c>
      <c r="B383" s="97" t="s">
        <v>7919</v>
      </c>
      <c r="C383" s="123">
        <v>45</v>
      </c>
      <c r="D383"/>
      <c r="E383"/>
      <c r="F383"/>
      <c r="G383"/>
      <c r="H383"/>
      <c r="I383" s="15">
        <f t="shared" si="5"/>
        <v>45</v>
      </c>
      <c r="J383" s="1" t="str">
        <f>VLOOKUP($A383,RECON!A:D,4,FALSE)</f>
        <v>UK</v>
      </c>
      <c r="K383" s="1" t="str">
        <f>IFERROR(VLOOKUP(A383, Notes!A:E, 5, FALSE), "-")</f>
        <v>-</v>
      </c>
    </row>
    <row r="384" spans="1:11" ht="12.75" customHeight="1" x14ac:dyDescent="0.25">
      <c r="A384" s="26" t="s">
        <v>7917</v>
      </c>
      <c r="B384" s="97" t="s">
        <v>7917</v>
      </c>
      <c r="C384" s="123">
        <v>40</v>
      </c>
      <c r="D384"/>
      <c r="E384"/>
      <c r="F384"/>
      <c r="G384"/>
      <c r="H384"/>
      <c r="I384" s="15">
        <f t="shared" si="5"/>
        <v>40</v>
      </c>
      <c r="J384" s="1" t="str">
        <f>VLOOKUP($A384,RECON!A:D,4,FALSE)</f>
        <v>Peram</v>
      </c>
      <c r="K384" s="1" t="str">
        <f>IFERROR(VLOOKUP(A384, Notes!A:E, 5, FALSE), "-")</f>
        <v>-</v>
      </c>
    </row>
    <row r="385" spans="1:11" ht="12.75" customHeight="1" x14ac:dyDescent="0.25">
      <c r="A385" s="26" t="s">
        <v>7895</v>
      </c>
      <c r="B385" s="97" t="s">
        <v>7895</v>
      </c>
      <c r="C385" s="123">
        <v>40</v>
      </c>
      <c r="D385"/>
      <c r="E385"/>
      <c r="F385"/>
      <c r="G385"/>
      <c r="H385"/>
      <c r="I385" s="15">
        <f t="shared" si="5"/>
        <v>40</v>
      </c>
      <c r="J385" s="1" t="str">
        <f>VLOOKUP($A385,RECON!A:D,4,FALSE)</f>
        <v>Golla</v>
      </c>
      <c r="K385" s="1" t="str">
        <f>IFERROR(VLOOKUP(A385, Notes!A:E, 5, FALSE), "-")</f>
        <v>-</v>
      </c>
    </row>
    <row r="386" spans="1:11" ht="12.75" customHeight="1" x14ac:dyDescent="0.25">
      <c r="A386" s="26" t="s">
        <v>7930</v>
      </c>
      <c r="B386" s="97" t="s">
        <v>7930</v>
      </c>
      <c r="C386" s="123">
        <v>50</v>
      </c>
      <c r="D386"/>
      <c r="E386"/>
      <c r="F386"/>
      <c r="G386"/>
      <c r="H386"/>
      <c r="I386" s="15">
        <f t="shared" si="5"/>
        <v>50</v>
      </c>
      <c r="J386" s="1" t="str">
        <f>VLOOKUP($A386,RECON!A:D,4,FALSE)</f>
        <v>Kothari</v>
      </c>
      <c r="K386" s="1" t="str">
        <f>IFERROR(VLOOKUP(A386, Notes!A:E, 5, FALSE), "-")</f>
        <v>-</v>
      </c>
    </row>
    <row r="387" spans="1:11" ht="12.75" customHeight="1" x14ac:dyDescent="0.25">
      <c r="A387" s="26" t="s">
        <v>7898</v>
      </c>
      <c r="B387" s="97" t="s">
        <v>7898</v>
      </c>
      <c r="C387" s="123">
        <v>53</v>
      </c>
      <c r="D387"/>
      <c r="E387"/>
      <c r="F387"/>
      <c r="G387"/>
      <c r="H387"/>
      <c r="I387" s="15">
        <f t="shared" si="5"/>
        <v>53</v>
      </c>
      <c r="J387" s="1" t="str">
        <f>VLOOKUP($A387,RECON!A:D,4,FALSE)</f>
        <v>Jogavajjala</v>
      </c>
      <c r="K387" s="1" t="str">
        <f>IFERROR(VLOOKUP(A387, Notes!A:E, 5, FALSE), "-")</f>
        <v>-</v>
      </c>
    </row>
    <row r="388" spans="1:11" ht="12.75" customHeight="1" x14ac:dyDescent="0.25">
      <c r="A388" s="26" t="s">
        <v>7941</v>
      </c>
      <c r="B388" s="97" t="s">
        <v>7941</v>
      </c>
      <c r="C388" s="123">
        <v>45</v>
      </c>
      <c r="D388"/>
      <c r="E388"/>
      <c r="F388"/>
      <c r="G388"/>
      <c r="H388"/>
      <c r="I388" s="15">
        <f t="shared" ref="I388:I451" si="6">SUM(C388:H388)</f>
        <v>45</v>
      </c>
      <c r="J388" s="1" t="str">
        <f>VLOOKUP($A388,RECON!A:D,4,FALSE)</f>
        <v>Pradhan</v>
      </c>
      <c r="K388" s="1" t="str">
        <f>IFERROR(VLOOKUP(A388, Notes!A:E, 5, FALSE), "-")</f>
        <v>-</v>
      </c>
    </row>
    <row r="389" spans="1:11" ht="12.75" customHeight="1" x14ac:dyDescent="0.25">
      <c r="A389" s="26" t="s">
        <v>7971</v>
      </c>
      <c r="B389" s="97" t="s">
        <v>7971</v>
      </c>
      <c r="C389" s="123">
        <v>40</v>
      </c>
      <c r="D389"/>
      <c r="E389"/>
      <c r="F389"/>
      <c r="G389"/>
      <c r="H389"/>
      <c r="I389" s="15">
        <f t="shared" si="6"/>
        <v>40</v>
      </c>
      <c r="J389" s="1" t="str">
        <f>VLOOKUP($A389,RECON!A:D,4,FALSE)</f>
        <v>Guinday</v>
      </c>
      <c r="K389" s="1" t="str">
        <f>IFERROR(VLOOKUP(A389, Notes!A:E, 5, FALSE), "-")</f>
        <v>-</v>
      </c>
    </row>
    <row r="390" spans="1:11" ht="12.75" customHeight="1" x14ac:dyDescent="0.25">
      <c r="A390" s="26" t="s">
        <v>8009</v>
      </c>
      <c r="B390" s="97" t="s">
        <v>8009</v>
      </c>
      <c r="C390" s="123">
        <v>52</v>
      </c>
      <c r="D390"/>
      <c r="E390"/>
      <c r="F390"/>
      <c r="G390"/>
      <c r="H390"/>
      <c r="I390" s="15">
        <f t="shared" si="6"/>
        <v>52</v>
      </c>
      <c r="J390" s="1" t="str">
        <f>VLOOKUP($A390,RECON!A:D,4,FALSE)</f>
        <v>Singh</v>
      </c>
      <c r="K390" s="1" t="str">
        <f>IFERROR(VLOOKUP(A390, Notes!A:E, 5, FALSE), "-")</f>
        <v>-</v>
      </c>
    </row>
    <row r="391" spans="1:11" ht="12.75" customHeight="1" x14ac:dyDescent="0.25">
      <c r="A391" s="26" t="s">
        <v>8052</v>
      </c>
      <c r="B391" s="97" t="s">
        <v>8052</v>
      </c>
      <c r="C391" s="123">
        <v>40</v>
      </c>
      <c r="D391"/>
      <c r="E391"/>
      <c r="F391"/>
      <c r="G391"/>
      <c r="H391"/>
      <c r="I391" s="15">
        <f t="shared" si="6"/>
        <v>40</v>
      </c>
      <c r="J391" s="1" t="str">
        <f>VLOOKUP($A391,RECON!A:D,4,FALSE)</f>
        <v>Mishra</v>
      </c>
      <c r="K391" s="1" t="str">
        <f>IFERROR(VLOOKUP(A391, Notes!A:E, 5, FALSE), "-")</f>
        <v>-</v>
      </c>
    </row>
    <row r="392" spans="1:11" ht="12.75" customHeight="1" x14ac:dyDescent="0.25">
      <c r="A392" s="26" t="s">
        <v>7987</v>
      </c>
      <c r="B392" s="97" t="s">
        <v>7987</v>
      </c>
      <c r="C392" s="123">
        <v>50</v>
      </c>
      <c r="D392"/>
      <c r="E392"/>
      <c r="F392"/>
      <c r="G392"/>
      <c r="H392"/>
      <c r="I392" s="15">
        <f t="shared" si="6"/>
        <v>50</v>
      </c>
      <c r="J392" s="1" t="str">
        <f>VLOOKUP($A392,RECON!A:D,4,FALSE)</f>
        <v>Kurugodappanava</v>
      </c>
      <c r="K392" s="1" t="str">
        <f>IFERROR(VLOOKUP(A392, Notes!A:E, 5, FALSE), "-")</f>
        <v>-</v>
      </c>
    </row>
    <row r="393" spans="1:11" ht="12.75" customHeight="1" x14ac:dyDescent="0.25">
      <c r="A393" s="26" t="s">
        <v>8038</v>
      </c>
      <c r="B393" s="97" t="s">
        <v>8038</v>
      </c>
      <c r="C393" s="123">
        <v>40</v>
      </c>
      <c r="D393"/>
      <c r="E393"/>
      <c r="F393"/>
      <c r="G393"/>
      <c r="H393"/>
      <c r="I393" s="15">
        <f t="shared" si="6"/>
        <v>40</v>
      </c>
      <c r="J393" s="1" t="str">
        <f>VLOOKUP($A393,RECON!A:D,4,FALSE)</f>
        <v>CN</v>
      </c>
      <c r="K393" s="1" t="str">
        <f>IFERROR(VLOOKUP(A393, Notes!A:E, 5, FALSE), "-")</f>
        <v>-</v>
      </c>
    </row>
    <row r="394" spans="1:11" ht="12.75" customHeight="1" x14ac:dyDescent="0.25">
      <c r="A394" s="26" t="s">
        <v>8058</v>
      </c>
      <c r="B394" s="97" t="s">
        <v>8058</v>
      </c>
      <c r="C394" s="123">
        <v>24</v>
      </c>
      <c r="D394"/>
      <c r="E394"/>
      <c r="F394"/>
      <c r="G394"/>
      <c r="H394"/>
      <c r="I394" s="15">
        <f t="shared" si="6"/>
        <v>24</v>
      </c>
      <c r="J394" s="1" t="str">
        <f>VLOOKUP($A394,RECON!A:D,4,FALSE)</f>
        <v>Savanth</v>
      </c>
      <c r="K394" s="1" t="str">
        <f>IFERROR(VLOOKUP(A394, Notes!A:E, 5, FALSE), "-")</f>
        <v>-</v>
      </c>
    </row>
    <row r="395" spans="1:11" ht="12.75" customHeight="1" x14ac:dyDescent="0.25">
      <c r="A395" s="26" t="s">
        <v>8016</v>
      </c>
      <c r="B395" s="97" t="s">
        <v>8016</v>
      </c>
      <c r="C395" s="123">
        <v>45</v>
      </c>
      <c r="D395"/>
      <c r="E395"/>
      <c r="F395"/>
      <c r="G395"/>
      <c r="H395"/>
      <c r="I395" s="15">
        <f t="shared" si="6"/>
        <v>45</v>
      </c>
      <c r="J395" s="1" t="str">
        <f>VLOOKUP($A395,RECON!A:D,4,FALSE)</f>
        <v>Venkataram</v>
      </c>
      <c r="K395" s="1" t="str">
        <f>IFERROR(VLOOKUP(A395, Notes!A:E, 5, FALSE), "-")</f>
        <v>-</v>
      </c>
    </row>
    <row r="396" spans="1:11" ht="12.75" customHeight="1" x14ac:dyDescent="0.25">
      <c r="A396" s="26" t="s">
        <v>8083</v>
      </c>
      <c r="B396" s="97" t="s">
        <v>8083</v>
      </c>
      <c r="C396" s="123">
        <v>45</v>
      </c>
      <c r="D396"/>
      <c r="E396"/>
      <c r="F396"/>
      <c r="G396"/>
      <c r="H396"/>
      <c r="I396" s="15">
        <f t="shared" si="6"/>
        <v>45</v>
      </c>
      <c r="J396" s="1" t="str">
        <f>VLOOKUP($A396,RECON!A:D,4,FALSE)</f>
        <v>Sabat</v>
      </c>
      <c r="K396" s="1" t="str">
        <f>IFERROR(VLOOKUP(A396, Notes!A:E, 5, FALSE), "-")</f>
        <v>-</v>
      </c>
    </row>
    <row r="397" spans="1:11" ht="12.75" customHeight="1" x14ac:dyDescent="0.25">
      <c r="A397" s="26" t="s">
        <v>8136</v>
      </c>
      <c r="B397" s="97" t="s">
        <v>8136</v>
      </c>
      <c r="C397" s="123">
        <v>32</v>
      </c>
      <c r="D397"/>
      <c r="E397"/>
      <c r="F397"/>
      <c r="G397"/>
      <c r="H397"/>
      <c r="I397" s="15">
        <f t="shared" si="6"/>
        <v>32</v>
      </c>
      <c r="J397" s="1" t="str">
        <f>VLOOKUP($A397,RECON!A:D,4,FALSE)</f>
        <v>Vidal</v>
      </c>
      <c r="K397" s="1" t="str">
        <f>IFERROR(VLOOKUP(A397, Notes!A:E, 5, FALSE), "-")</f>
        <v>-</v>
      </c>
    </row>
    <row r="398" spans="1:11" ht="12.75" customHeight="1" x14ac:dyDescent="0.25">
      <c r="A398" s="26" t="s">
        <v>8114</v>
      </c>
      <c r="B398" s="97" t="s">
        <v>8114</v>
      </c>
      <c r="C398" s="123">
        <v>26</v>
      </c>
      <c r="D398"/>
      <c r="E398"/>
      <c r="F398"/>
      <c r="G398"/>
      <c r="H398"/>
      <c r="I398" s="15">
        <f t="shared" si="6"/>
        <v>26</v>
      </c>
      <c r="J398" s="1" t="str">
        <f>VLOOKUP($A398,RECON!A:D,4,FALSE)</f>
        <v>Mazumder</v>
      </c>
      <c r="K398" s="1" t="str">
        <f>IFERROR(VLOOKUP(A398, Notes!A:E, 5, FALSE), "-")</f>
        <v>-</v>
      </c>
    </row>
    <row r="399" spans="1:11" ht="12.75" customHeight="1" x14ac:dyDescent="0.25">
      <c r="A399" s="26" t="s">
        <v>8143</v>
      </c>
      <c r="B399" s="97" t="s">
        <v>8143</v>
      </c>
      <c r="C399" s="123">
        <v>40</v>
      </c>
      <c r="D399"/>
      <c r="E399"/>
      <c r="F399"/>
      <c r="G399"/>
      <c r="H399"/>
      <c r="I399" s="15">
        <f t="shared" si="6"/>
        <v>40</v>
      </c>
      <c r="J399" s="1" t="str">
        <f>VLOOKUP($A399,RECON!A:D,4,FALSE)</f>
        <v>Mishra</v>
      </c>
      <c r="K399" s="1" t="str">
        <f>IFERROR(VLOOKUP(A399, Notes!A:E, 5, FALSE), "-")</f>
        <v>-</v>
      </c>
    </row>
    <row r="400" spans="1:11" ht="12.75" customHeight="1" x14ac:dyDescent="0.25">
      <c r="A400" s="26" t="s">
        <v>8129</v>
      </c>
      <c r="B400" s="97" t="s">
        <v>8129</v>
      </c>
      <c r="C400" s="123">
        <v>36</v>
      </c>
      <c r="D400"/>
      <c r="E400"/>
      <c r="F400"/>
      <c r="G400"/>
      <c r="H400"/>
      <c r="I400" s="15">
        <f t="shared" si="6"/>
        <v>36</v>
      </c>
      <c r="J400" s="1" t="str">
        <f>VLOOKUP($A400,RECON!A:D,4,FALSE)</f>
        <v>Tyagi</v>
      </c>
      <c r="K400" s="1" t="str">
        <f>IFERROR(VLOOKUP(A400, Notes!A:E, 5, FALSE), "-")</f>
        <v>-</v>
      </c>
    </row>
    <row r="401" spans="1:11" ht="12.75" customHeight="1" x14ac:dyDescent="0.25">
      <c r="A401" s="26" t="s">
        <v>8122</v>
      </c>
      <c r="B401" s="97" t="s">
        <v>8122</v>
      </c>
      <c r="C401" s="123">
        <v>40</v>
      </c>
      <c r="D401"/>
      <c r="E401"/>
      <c r="F401"/>
      <c r="G401"/>
      <c r="H401"/>
      <c r="I401" s="15">
        <f t="shared" si="6"/>
        <v>40</v>
      </c>
      <c r="J401" s="1" t="str">
        <f>VLOOKUP($A401,RECON!A:D,4,FALSE)</f>
        <v>Rao</v>
      </c>
      <c r="K401" s="1" t="str">
        <f>IFERROR(VLOOKUP(A401, Notes!A:E, 5, FALSE), "-")</f>
        <v>-</v>
      </c>
    </row>
    <row r="402" spans="1:11" ht="12.75" customHeight="1" x14ac:dyDescent="0.25">
      <c r="A402" s="26" t="s">
        <v>8108</v>
      </c>
      <c r="B402" s="97" t="s">
        <v>8108</v>
      </c>
      <c r="C402" s="123">
        <v>40</v>
      </c>
      <c r="D402"/>
      <c r="E402"/>
      <c r="F402"/>
      <c r="G402"/>
      <c r="H402"/>
      <c r="I402" s="15">
        <f t="shared" si="6"/>
        <v>40</v>
      </c>
      <c r="J402" s="1" t="str">
        <f>VLOOKUP($A402,RECON!A:D,4,FALSE)</f>
        <v>Lodhi</v>
      </c>
      <c r="K402" s="1" t="str">
        <f>IFERROR(VLOOKUP(A402, Notes!A:E, 5, FALSE), "-")</f>
        <v>-</v>
      </c>
    </row>
    <row r="403" spans="1:11" ht="12.75" customHeight="1" x14ac:dyDescent="0.25">
      <c r="A403" s="26" t="s">
        <v>6987</v>
      </c>
      <c r="B403" s="97" t="s">
        <v>6987</v>
      </c>
      <c r="C403" s="123">
        <v>45</v>
      </c>
      <c r="D403"/>
      <c r="E403"/>
      <c r="F403"/>
      <c r="G403"/>
      <c r="H403"/>
      <c r="I403" s="15">
        <f t="shared" si="6"/>
        <v>45</v>
      </c>
      <c r="J403" s="1" t="str">
        <f>VLOOKUP($A403,RECON!A:D,4,FALSE)</f>
        <v>Amlapure</v>
      </c>
      <c r="K403" s="1" t="str">
        <f>IFERROR(VLOOKUP(A403, Notes!A:E, 5, FALSE), "-")</f>
        <v>-</v>
      </c>
    </row>
    <row r="404" spans="1:11" ht="12.75" customHeight="1" x14ac:dyDescent="0.25">
      <c r="A404" s="26" t="s">
        <v>8171</v>
      </c>
      <c r="B404" s="97" t="s">
        <v>8171</v>
      </c>
      <c r="C404" s="123">
        <v>57</v>
      </c>
      <c r="D404"/>
      <c r="E404"/>
      <c r="F404"/>
      <c r="G404"/>
      <c r="H404"/>
      <c r="I404" s="15">
        <f t="shared" si="6"/>
        <v>57</v>
      </c>
      <c r="J404" s="1" t="str">
        <f>VLOOKUP($A404,RECON!A:D,4,FALSE)</f>
        <v>Dimayacyac</v>
      </c>
      <c r="K404" s="1" t="str">
        <f>IFERROR(VLOOKUP(A404, Notes!A:E, 5, FALSE), "-")</f>
        <v>-</v>
      </c>
    </row>
    <row r="405" spans="1:11" ht="12.75" customHeight="1" x14ac:dyDescent="0.25">
      <c r="A405" s="26" t="s">
        <v>8228</v>
      </c>
      <c r="B405" s="97" t="s">
        <v>8228</v>
      </c>
      <c r="C405" s="123">
        <v>45</v>
      </c>
      <c r="D405"/>
      <c r="E405"/>
      <c r="F405"/>
      <c r="G405"/>
      <c r="H405"/>
      <c r="I405" s="15">
        <f t="shared" si="6"/>
        <v>45</v>
      </c>
      <c r="J405" s="1" t="str">
        <f>VLOOKUP($A405,RECON!A:D,4,FALSE)</f>
        <v>M</v>
      </c>
      <c r="K405" s="1" t="str">
        <f>IFERROR(VLOOKUP(A405, Notes!A:E, 5, FALSE), "-")</f>
        <v>-</v>
      </c>
    </row>
    <row r="406" spans="1:11" ht="12.75" customHeight="1" x14ac:dyDescent="0.25">
      <c r="A406" s="26" t="s">
        <v>8211</v>
      </c>
      <c r="B406" s="97" t="s">
        <v>8211</v>
      </c>
      <c r="C406" s="123">
        <v>40</v>
      </c>
      <c r="D406"/>
      <c r="E406"/>
      <c r="F406"/>
      <c r="G406"/>
      <c r="H406"/>
      <c r="I406" s="15">
        <f t="shared" si="6"/>
        <v>40</v>
      </c>
      <c r="J406" s="1" t="str">
        <f>VLOOKUP($A406,RECON!A:D,4,FALSE)</f>
        <v>Santra</v>
      </c>
      <c r="K406" s="1" t="str">
        <f>IFERROR(VLOOKUP(A406, Notes!A:E, 5, FALSE), "-")</f>
        <v>-</v>
      </c>
    </row>
    <row r="407" spans="1:11" ht="12.75" customHeight="1" x14ac:dyDescent="0.25">
      <c r="A407" s="26" t="s">
        <v>8182</v>
      </c>
      <c r="B407" s="97" t="s">
        <v>8182</v>
      </c>
      <c r="C407" s="123">
        <v>40</v>
      </c>
      <c r="D407"/>
      <c r="E407"/>
      <c r="F407"/>
      <c r="G407"/>
      <c r="H407"/>
      <c r="I407" s="15">
        <f t="shared" si="6"/>
        <v>40</v>
      </c>
      <c r="J407" s="1" t="str">
        <f>VLOOKUP($A407,RECON!A:D,4,FALSE)</f>
        <v>Tian</v>
      </c>
      <c r="K407" s="1" t="str">
        <f>IFERROR(VLOOKUP(A407, Notes!A:E, 5, FALSE), "-")</f>
        <v>-</v>
      </c>
    </row>
    <row r="408" spans="1:11" ht="12.75" customHeight="1" x14ac:dyDescent="0.25">
      <c r="A408" s="26" t="s">
        <v>8221</v>
      </c>
      <c r="B408" s="97" t="s">
        <v>8221</v>
      </c>
      <c r="C408" s="123">
        <v>40</v>
      </c>
      <c r="D408"/>
      <c r="E408"/>
      <c r="F408"/>
      <c r="G408"/>
      <c r="H408"/>
      <c r="I408" s="15">
        <f t="shared" si="6"/>
        <v>40</v>
      </c>
      <c r="J408" s="1" t="str">
        <f>VLOOKUP($A408,RECON!A:D,4,FALSE)</f>
        <v>Ledda</v>
      </c>
      <c r="K408" s="1" t="str">
        <f>IFERROR(VLOOKUP(A408, Notes!A:E, 5, FALSE), "-")</f>
        <v>-</v>
      </c>
    </row>
    <row r="409" spans="1:11" ht="12.75" customHeight="1" x14ac:dyDescent="0.25">
      <c r="A409" s="26" t="s">
        <v>8318</v>
      </c>
      <c r="B409" s="97" t="s">
        <v>8318</v>
      </c>
      <c r="C409" s="123">
        <v>40</v>
      </c>
      <c r="D409"/>
      <c r="E409"/>
      <c r="F409"/>
      <c r="G409"/>
      <c r="H409"/>
      <c r="I409" s="15">
        <f t="shared" si="6"/>
        <v>40</v>
      </c>
      <c r="J409" s="1" t="str">
        <f>VLOOKUP($A409,RECON!A:D,4,FALSE)</f>
        <v>Shreenagesh</v>
      </c>
      <c r="K409" s="1" t="str">
        <f>IFERROR(VLOOKUP(A409, Notes!A:E, 5, FALSE), "-")</f>
        <v>-</v>
      </c>
    </row>
    <row r="410" spans="1:11" ht="12.75" customHeight="1" x14ac:dyDescent="0.25">
      <c r="A410" s="26" t="s">
        <v>8325</v>
      </c>
      <c r="B410" s="97" t="s">
        <v>8325</v>
      </c>
      <c r="C410" s="123">
        <v>53</v>
      </c>
      <c r="D410"/>
      <c r="E410"/>
      <c r="F410"/>
      <c r="G410"/>
      <c r="H410"/>
      <c r="I410" s="15">
        <f t="shared" si="6"/>
        <v>53</v>
      </c>
      <c r="J410" s="1" t="str">
        <f>VLOOKUP($A410,RECON!A:D,4,FALSE)</f>
        <v>Melo</v>
      </c>
      <c r="K410" s="1" t="str">
        <f>IFERROR(VLOOKUP(A410, Notes!A:E, 5, FALSE), "-")</f>
        <v>-</v>
      </c>
    </row>
    <row r="411" spans="1:11" ht="12.75" customHeight="1" x14ac:dyDescent="0.25">
      <c r="A411" s="26" t="s">
        <v>8207</v>
      </c>
      <c r="B411" s="97" t="s">
        <v>8207</v>
      </c>
      <c r="C411" s="123">
        <v>40</v>
      </c>
      <c r="D411"/>
      <c r="E411"/>
      <c r="F411"/>
      <c r="G411"/>
      <c r="H411"/>
      <c r="I411" s="15">
        <f t="shared" si="6"/>
        <v>40</v>
      </c>
      <c r="J411" s="1" t="str">
        <f>VLOOKUP($A411,RECON!A:D,4,FALSE)</f>
        <v>Sachdeva</v>
      </c>
      <c r="K411" s="1" t="str">
        <f>IFERROR(VLOOKUP(A411, Notes!A:E, 5, FALSE), "-")</f>
        <v>-</v>
      </c>
    </row>
    <row r="412" spans="1:11" ht="12.75" customHeight="1" x14ac:dyDescent="0.25">
      <c r="A412" s="26" t="s">
        <v>8299</v>
      </c>
      <c r="B412" s="97" t="s">
        <v>8299</v>
      </c>
      <c r="C412" s="123">
        <v>40</v>
      </c>
      <c r="D412"/>
      <c r="E412"/>
      <c r="F412"/>
      <c r="G412"/>
      <c r="H412"/>
      <c r="I412" s="15">
        <f t="shared" si="6"/>
        <v>40</v>
      </c>
      <c r="J412" s="1" t="str">
        <f>VLOOKUP($A412,RECON!A:D,4,FALSE)</f>
        <v>Macero</v>
      </c>
      <c r="K412" s="1" t="str">
        <f>IFERROR(VLOOKUP(A412, Notes!A:E, 5, FALSE), "-")</f>
        <v>-</v>
      </c>
    </row>
    <row r="413" spans="1:11" ht="12.75" customHeight="1" x14ac:dyDescent="0.25">
      <c r="A413" s="26" t="s">
        <v>8282</v>
      </c>
      <c r="B413" s="97" t="s">
        <v>8282</v>
      </c>
      <c r="C413" s="123">
        <v>40</v>
      </c>
      <c r="D413"/>
      <c r="E413"/>
      <c r="F413"/>
      <c r="G413"/>
      <c r="H413"/>
      <c r="I413" s="15">
        <f t="shared" si="6"/>
        <v>40</v>
      </c>
      <c r="J413" s="1" t="str">
        <f>VLOOKUP($A413,RECON!A:D,4,FALSE)</f>
        <v>Queiroz</v>
      </c>
      <c r="K413" s="1" t="str">
        <f>IFERROR(VLOOKUP(A413, Notes!A:E, 5, FALSE), "-")</f>
        <v>-</v>
      </c>
    </row>
    <row r="414" spans="1:11" ht="12.75" customHeight="1" x14ac:dyDescent="0.25">
      <c r="A414" s="26" t="s">
        <v>8373</v>
      </c>
      <c r="B414" s="97" t="s">
        <v>8373</v>
      </c>
      <c r="C414" s="123">
        <v>18</v>
      </c>
      <c r="D414"/>
      <c r="E414"/>
      <c r="F414"/>
      <c r="G414"/>
      <c r="H414"/>
      <c r="I414" s="15">
        <f t="shared" si="6"/>
        <v>18</v>
      </c>
      <c r="J414" s="1" t="str">
        <f>VLOOKUP($A414,RECON!A:D,4,FALSE)</f>
        <v>Kapoor</v>
      </c>
      <c r="K414" s="1" t="str">
        <f>IFERROR(VLOOKUP(A414, Notes!A:E, 5, FALSE), "-")</f>
        <v>-</v>
      </c>
    </row>
    <row r="415" spans="1:11" ht="12.75" customHeight="1" x14ac:dyDescent="0.25">
      <c r="A415" s="26" t="s">
        <v>8396</v>
      </c>
      <c r="B415" s="97" t="s">
        <v>8396</v>
      </c>
      <c r="C415" s="123">
        <v>45</v>
      </c>
      <c r="D415"/>
      <c r="E415"/>
      <c r="F415"/>
      <c r="G415"/>
      <c r="H415"/>
      <c r="I415" s="15">
        <f t="shared" si="6"/>
        <v>45</v>
      </c>
      <c r="J415" s="1" t="str">
        <f>VLOOKUP($A415,RECON!A:D,4,FALSE)</f>
        <v>Fernandez</v>
      </c>
      <c r="K415" s="1" t="str">
        <f>IFERROR(VLOOKUP(A415, Notes!A:E, 5, FALSE), "-")</f>
        <v>-</v>
      </c>
    </row>
    <row r="416" spans="1:11" ht="12.75" customHeight="1" x14ac:dyDescent="0.25">
      <c r="A416" s="29" t="s">
        <v>8404</v>
      </c>
      <c r="B416" s="97" t="s">
        <v>8404</v>
      </c>
      <c r="C416" s="123">
        <v>40</v>
      </c>
      <c r="D416"/>
      <c r="E416"/>
      <c r="F416"/>
      <c r="G416"/>
      <c r="H416"/>
      <c r="I416" s="15">
        <f t="shared" si="6"/>
        <v>40</v>
      </c>
      <c r="J416" s="1" t="str">
        <f>VLOOKUP($A416,RECON!A:D,4,FALSE)</f>
        <v>Sadineni</v>
      </c>
      <c r="K416" s="1" t="str">
        <f>IFERROR(VLOOKUP(A416, Notes!A:E, 5, FALSE), "-")</f>
        <v>-</v>
      </c>
    </row>
    <row r="417" spans="1:11" ht="12.75" customHeight="1" x14ac:dyDescent="0.25">
      <c r="A417" s="29" t="s">
        <v>8390</v>
      </c>
      <c r="B417" s="97" t="s">
        <v>8390</v>
      </c>
      <c r="C417" s="123">
        <v>40</v>
      </c>
      <c r="D417"/>
      <c r="E417"/>
      <c r="F417"/>
      <c r="G417"/>
      <c r="H417"/>
      <c r="I417" s="15">
        <f t="shared" si="6"/>
        <v>40</v>
      </c>
      <c r="J417" s="1" t="str">
        <f>VLOOKUP($A417,RECON!A:D,4,FALSE)</f>
        <v>Ramakrishnan</v>
      </c>
      <c r="K417" s="1" t="str">
        <f>IFERROR(VLOOKUP(A417, Notes!A:E, 5, FALSE), "-")</f>
        <v>-</v>
      </c>
    </row>
    <row r="418" spans="1:11" ht="12.75" customHeight="1" x14ac:dyDescent="0.25">
      <c r="A418" s="26" t="s">
        <v>8418</v>
      </c>
      <c r="B418" s="97" t="s">
        <v>8418</v>
      </c>
      <c r="C418" s="123">
        <v>40</v>
      </c>
      <c r="D418"/>
      <c r="E418"/>
      <c r="F418"/>
      <c r="G418"/>
      <c r="H418"/>
      <c r="I418" s="15">
        <f t="shared" si="6"/>
        <v>40</v>
      </c>
      <c r="J418" s="1" t="str">
        <f>VLOOKUP($A418,RECON!A:D,4,FALSE)</f>
        <v>Maramba</v>
      </c>
      <c r="K418" s="1" t="str">
        <f>IFERROR(VLOOKUP(A418, Notes!A:E, 5, FALSE), "-")</f>
        <v>-</v>
      </c>
    </row>
    <row r="419" spans="1:11" ht="12.75" customHeight="1" x14ac:dyDescent="0.25">
      <c r="A419" s="26" t="s">
        <v>8411</v>
      </c>
      <c r="B419" s="97" t="s">
        <v>8411</v>
      </c>
      <c r="C419" s="123">
        <v>40</v>
      </c>
      <c r="D419"/>
      <c r="E419"/>
      <c r="F419"/>
      <c r="G419"/>
      <c r="H419"/>
      <c r="I419" s="15">
        <f t="shared" si="6"/>
        <v>40</v>
      </c>
      <c r="J419" s="1" t="str">
        <f>VLOOKUP($A419,RECON!A:D,4,FALSE)</f>
        <v>Kitchon</v>
      </c>
      <c r="K419" s="1" t="str">
        <f>IFERROR(VLOOKUP(A419, Notes!A:E, 5, FALSE), "-")</f>
        <v>-</v>
      </c>
    </row>
    <row r="420" spans="1:11" ht="12.75" customHeight="1" x14ac:dyDescent="0.25">
      <c r="A420" s="26" t="s">
        <v>8463</v>
      </c>
      <c r="B420" s="97" t="s">
        <v>8463</v>
      </c>
      <c r="C420" s="123">
        <v>45</v>
      </c>
      <c r="D420"/>
      <c r="E420"/>
      <c r="F420"/>
      <c r="G420"/>
      <c r="H420"/>
      <c r="I420" s="15">
        <f t="shared" si="6"/>
        <v>45</v>
      </c>
      <c r="J420" s="1" t="str">
        <f>VLOOKUP($A420,RECON!A:D,4,FALSE)</f>
        <v>Patil</v>
      </c>
      <c r="K420" s="1" t="str">
        <f>IFERROR(VLOOKUP(A420, Notes!A:E, 5, FALSE), "-")</f>
        <v>-</v>
      </c>
    </row>
    <row r="421" spans="1:11" ht="12.75" customHeight="1" x14ac:dyDescent="0.25">
      <c r="A421" s="26" t="s">
        <v>8441</v>
      </c>
      <c r="B421" s="97" t="s">
        <v>8441</v>
      </c>
      <c r="C421" s="123">
        <v>45</v>
      </c>
      <c r="D421"/>
      <c r="E421"/>
      <c r="F421"/>
      <c r="G421"/>
      <c r="H421"/>
      <c r="I421" s="15">
        <f t="shared" si="6"/>
        <v>45</v>
      </c>
      <c r="J421" s="1" t="str">
        <f>VLOOKUP($A421,RECON!A:D,4,FALSE)</f>
        <v>Gupta</v>
      </c>
      <c r="K421" s="1" t="str">
        <f>IFERROR(VLOOKUP(A421, Notes!A:E, 5, FALSE), "-")</f>
        <v>-</v>
      </c>
    </row>
    <row r="422" spans="1:11" ht="12.75" customHeight="1" x14ac:dyDescent="0.25">
      <c r="A422" s="26" t="s">
        <v>8466</v>
      </c>
      <c r="B422" s="97" t="s">
        <v>8466</v>
      </c>
      <c r="C422" s="123">
        <v>41</v>
      </c>
      <c r="D422"/>
      <c r="E422"/>
      <c r="F422"/>
      <c r="G422"/>
      <c r="H422"/>
      <c r="I422" s="15">
        <f t="shared" si="6"/>
        <v>41</v>
      </c>
      <c r="J422" s="1" t="str">
        <f>VLOOKUP($A422,RECON!A:D,4,FALSE)</f>
        <v>Reputana</v>
      </c>
      <c r="K422" s="1" t="str">
        <f>IFERROR(VLOOKUP(A422, Notes!A:E, 5, FALSE), "-")</f>
        <v>-</v>
      </c>
    </row>
    <row r="423" spans="1:11" ht="12.75" customHeight="1" x14ac:dyDescent="0.25">
      <c r="A423" s="26" t="s">
        <v>8545</v>
      </c>
      <c r="B423" s="97" t="s">
        <v>8545</v>
      </c>
      <c r="C423" s="123">
        <v>22</v>
      </c>
      <c r="D423"/>
      <c r="E423"/>
      <c r="F423"/>
      <c r="G423"/>
      <c r="H423"/>
      <c r="I423" s="15">
        <f t="shared" si="6"/>
        <v>22</v>
      </c>
      <c r="J423" s="1" t="str">
        <f>VLOOKUP($A423,RECON!A:D,4,FALSE)</f>
        <v>Sahoo</v>
      </c>
      <c r="K423" s="1" t="str">
        <f>IFERROR(VLOOKUP(A423, Notes!A:E, 5, FALSE), "-")</f>
        <v>-</v>
      </c>
    </row>
    <row r="424" spans="1:11" ht="12.75" customHeight="1" x14ac:dyDescent="0.25">
      <c r="A424" s="26" t="s">
        <v>8510</v>
      </c>
      <c r="B424" s="97" t="s">
        <v>8510</v>
      </c>
      <c r="C424" s="123">
        <v>54</v>
      </c>
      <c r="D424"/>
      <c r="E424"/>
      <c r="F424"/>
      <c r="G424"/>
      <c r="H424"/>
      <c r="I424" s="15">
        <f t="shared" si="6"/>
        <v>54</v>
      </c>
      <c r="J424" s="1" t="str">
        <f>VLOOKUP($A424,RECON!A:D,4,FALSE)</f>
        <v>Pilakka Kanthakkil</v>
      </c>
      <c r="K424" s="1" t="str">
        <f>IFERROR(VLOOKUP(A424, Notes!A:E, 5, FALSE), "-")</f>
        <v>-</v>
      </c>
    </row>
    <row r="425" spans="1:11" ht="12.75" customHeight="1" x14ac:dyDescent="0.25">
      <c r="A425" s="26" t="s">
        <v>8480</v>
      </c>
      <c r="B425" s="97" t="s">
        <v>8480</v>
      </c>
      <c r="C425" s="123">
        <v>40</v>
      </c>
      <c r="D425"/>
      <c r="E425"/>
      <c r="F425"/>
      <c r="G425"/>
      <c r="H425"/>
      <c r="I425" s="15">
        <f t="shared" si="6"/>
        <v>40</v>
      </c>
      <c r="J425" s="1" t="str">
        <f>VLOOKUP($A425,RECON!A:D,4,FALSE)</f>
        <v>Khan</v>
      </c>
      <c r="K425" s="1" t="str">
        <f>IFERROR(VLOOKUP(A425, Notes!A:E, 5, FALSE), "-")</f>
        <v>-</v>
      </c>
    </row>
    <row r="426" spans="1:11" ht="12.75" customHeight="1" x14ac:dyDescent="0.25">
      <c r="A426" s="26" t="s">
        <v>8532</v>
      </c>
      <c r="B426" s="97" t="s">
        <v>8532</v>
      </c>
      <c r="C426" s="123">
        <v>40</v>
      </c>
      <c r="D426"/>
      <c r="E426"/>
      <c r="F426"/>
      <c r="G426"/>
      <c r="H426"/>
      <c r="I426" s="15">
        <f t="shared" si="6"/>
        <v>40</v>
      </c>
      <c r="J426" s="1" t="str">
        <f>VLOOKUP($A426,RECON!A:D,4,FALSE)</f>
        <v>Magno</v>
      </c>
      <c r="K426" s="1" t="str">
        <f>IFERROR(VLOOKUP(A426, Notes!A:E, 5, FALSE), "-")</f>
        <v>-</v>
      </c>
    </row>
    <row r="427" spans="1:11" ht="12.75" customHeight="1" x14ac:dyDescent="0.25">
      <c r="A427" s="29" t="s">
        <v>8502</v>
      </c>
      <c r="B427" s="97" t="s">
        <v>8502</v>
      </c>
      <c r="C427" s="123">
        <v>50</v>
      </c>
      <c r="D427"/>
      <c r="E427"/>
      <c r="F427"/>
      <c r="G427"/>
      <c r="H427"/>
      <c r="I427" s="15">
        <f t="shared" si="6"/>
        <v>50</v>
      </c>
      <c r="J427" s="1" t="str">
        <f>VLOOKUP($A427,RECON!A:D,4,FALSE)</f>
        <v>Moganti</v>
      </c>
      <c r="K427" s="1" t="str">
        <f>IFERROR(VLOOKUP(A427, Notes!A:E, 5, FALSE), "-")</f>
        <v>-</v>
      </c>
    </row>
    <row r="428" spans="1:11" ht="12.75" customHeight="1" x14ac:dyDescent="0.25">
      <c r="A428" s="26" t="s">
        <v>8518</v>
      </c>
      <c r="B428" s="97" t="s">
        <v>8518</v>
      </c>
      <c r="C428" s="123">
        <v>48</v>
      </c>
      <c r="D428"/>
      <c r="E428"/>
      <c r="F428"/>
      <c r="G428"/>
      <c r="H428"/>
      <c r="I428" s="15">
        <f t="shared" si="6"/>
        <v>48</v>
      </c>
      <c r="J428" s="1" t="str">
        <f>VLOOKUP($A428,RECON!A:D,4,FALSE)</f>
        <v>Tachuri</v>
      </c>
      <c r="K428" s="1" t="str">
        <f>IFERROR(VLOOKUP(A428, Notes!A:E, 5, FALSE), "-")</f>
        <v>-</v>
      </c>
    </row>
    <row r="429" spans="1:11" ht="12.75" customHeight="1" x14ac:dyDescent="0.25">
      <c r="A429" s="26" t="s">
        <v>8582</v>
      </c>
      <c r="B429" s="97" t="s">
        <v>8582</v>
      </c>
      <c r="C429" s="123">
        <v>42</v>
      </c>
      <c r="D429"/>
      <c r="E429"/>
      <c r="F429"/>
      <c r="G429"/>
      <c r="H429"/>
      <c r="I429" s="15">
        <f t="shared" si="6"/>
        <v>42</v>
      </c>
      <c r="J429" s="1" t="str">
        <f>VLOOKUP($A429,RECON!A:D,4,FALSE)</f>
        <v>Caluag</v>
      </c>
      <c r="K429" s="1" t="str">
        <f>IFERROR(VLOOKUP(A429, Notes!A:E, 5, FALSE), "-")</f>
        <v>-</v>
      </c>
    </row>
    <row r="430" spans="1:11" ht="12.75" customHeight="1" x14ac:dyDescent="0.25">
      <c r="A430" s="26" t="s">
        <v>8589</v>
      </c>
      <c r="B430" s="97" t="s">
        <v>8589</v>
      </c>
      <c r="C430" s="123">
        <v>45</v>
      </c>
      <c r="D430"/>
      <c r="E430"/>
      <c r="F430"/>
      <c r="G430"/>
      <c r="H430"/>
      <c r="I430" s="15">
        <f t="shared" si="6"/>
        <v>45</v>
      </c>
      <c r="J430" s="1" t="str">
        <f>VLOOKUP($A430,RECON!A:D,4,FALSE)</f>
        <v>Formanes</v>
      </c>
      <c r="K430" s="1" t="str">
        <f>IFERROR(VLOOKUP(A430, Notes!A:E, 5, FALSE), "-")</f>
        <v>-</v>
      </c>
    </row>
    <row r="431" spans="1:11" ht="12.75" customHeight="1" x14ac:dyDescent="0.25">
      <c r="A431" s="26" t="s">
        <v>8646</v>
      </c>
      <c r="B431" s="97" t="s">
        <v>8646</v>
      </c>
      <c r="C431" s="123">
        <v>45</v>
      </c>
      <c r="D431"/>
      <c r="E431"/>
      <c r="F431"/>
      <c r="G431"/>
      <c r="H431"/>
      <c r="I431" s="15">
        <f t="shared" si="6"/>
        <v>45</v>
      </c>
      <c r="J431" s="1" t="str">
        <f>VLOOKUP($A431,RECON!A:D,4,FALSE)</f>
        <v>Mohammed</v>
      </c>
      <c r="K431" s="1" t="str">
        <f>IFERROR(VLOOKUP(A431, Notes!A:E, 5, FALSE), "-")</f>
        <v>-</v>
      </c>
    </row>
    <row r="432" spans="1:11" ht="12.75" customHeight="1" x14ac:dyDescent="0.25">
      <c r="A432" s="26" t="s">
        <v>7139</v>
      </c>
      <c r="B432" s="97" t="s">
        <v>7139</v>
      </c>
      <c r="C432" s="123">
        <v>40</v>
      </c>
      <c r="D432"/>
      <c r="E432"/>
      <c r="F432"/>
      <c r="G432"/>
      <c r="H432"/>
      <c r="I432" s="15">
        <f t="shared" si="6"/>
        <v>40</v>
      </c>
      <c r="J432" s="1" t="str">
        <f>VLOOKUP($A432,RECON!A:D,4,FALSE)</f>
        <v>Kalam</v>
      </c>
      <c r="K432" s="1" t="str">
        <f>IFERROR(VLOOKUP(A432, Notes!A:E, 5, FALSE), "-")</f>
        <v>-</v>
      </c>
    </row>
    <row r="433" spans="1:11" ht="12.75" customHeight="1" x14ac:dyDescent="0.25">
      <c r="A433" s="26" t="s">
        <v>8674</v>
      </c>
      <c r="B433" s="97" t="s">
        <v>8674</v>
      </c>
      <c r="C433" s="123">
        <v>40</v>
      </c>
      <c r="D433"/>
      <c r="E433"/>
      <c r="F433"/>
      <c r="G433"/>
      <c r="H433"/>
      <c r="I433" s="15">
        <f t="shared" si="6"/>
        <v>40</v>
      </c>
      <c r="J433" s="1" t="str">
        <f>VLOOKUP($A433,RECON!A:D,4,FALSE)</f>
        <v>Gumop-as</v>
      </c>
      <c r="K433" s="1" t="str">
        <f>IFERROR(VLOOKUP(A433, Notes!A:E, 5, FALSE), "-")</f>
        <v>-</v>
      </c>
    </row>
    <row r="434" spans="1:11" ht="12.75" customHeight="1" x14ac:dyDescent="0.25">
      <c r="A434" s="26" t="s">
        <v>8658</v>
      </c>
      <c r="B434" s="97" t="s">
        <v>8658</v>
      </c>
      <c r="C434" s="123">
        <v>40</v>
      </c>
      <c r="D434"/>
      <c r="E434"/>
      <c r="F434"/>
      <c r="G434"/>
      <c r="H434"/>
      <c r="I434" s="15">
        <f t="shared" si="6"/>
        <v>40</v>
      </c>
      <c r="J434" s="1" t="str">
        <f>VLOOKUP($A434,RECON!A:D,4,FALSE)</f>
        <v>Abada</v>
      </c>
      <c r="K434" s="1" t="str">
        <f>IFERROR(VLOOKUP(A434, Notes!A:E, 5, FALSE), "-")</f>
        <v>-</v>
      </c>
    </row>
    <row r="435" spans="1:11" ht="12.75" customHeight="1" x14ac:dyDescent="0.25">
      <c r="A435" s="26" t="s">
        <v>8574</v>
      </c>
      <c r="B435" s="97" t="s">
        <v>8574</v>
      </c>
      <c r="C435" s="123">
        <v>50</v>
      </c>
      <c r="D435"/>
      <c r="E435"/>
      <c r="F435"/>
      <c r="G435"/>
      <c r="H435"/>
      <c r="I435" s="15">
        <f t="shared" si="6"/>
        <v>50</v>
      </c>
      <c r="J435" s="1" t="str">
        <f>VLOOKUP($A435,RECON!A:D,4,FALSE)</f>
        <v>Sohal</v>
      </c>
      <c r="K435" s="1" t="str">
        <f>IFERROR(VLOOKUP(A435, Notes!A:E, 5, FALSE), "-")</f>
        <v>-</v>
      </c>
    </row>
    <row r="436" spans="1:11" ht="12.75" customHeight="1" x14ac:dyDescent="0.25">
      <c r="A436" s="26" t="s">
        <v>8666</v>
      </c>
      <c r="B436" s="97" t="s">
        <v>8666</v>
      </c>
      <c r="C436" s="123">
        <v>40</v>
      </c>
      <c r="D436"/>
      <c r="E436"/>
      <c r="F436"/>
      <c r="G436"/>
      <c r="H436"/>
      <c r="I436" s="15">
        <f t="shared" si="6"/>
        <v>40</v>
      </c>
      <c r="J436" s="1" t="str">
        <f>VLOOKUP($A436,RECON!A:D,4,FALSE)</f>
        <v>Dawat</v>
      </c>
      <c r="K436" s="1" t="str">
        <f>IFERROR(VLOOKUP(A436, Notes!A:E, 5, FALSE), "-")</f>
        <v>-</v>
      </c>
    </row>
    <row r="437" spans="1:11" ht="12.75" customHeight="1" x14ac:dyDescent="0.25">
      <c r="A437" s="26" t="s">
        <v>8734</v>
      </c>
      <c r="B437" s="97" t="s">
        <v>8734</v>
      </c>
      <c r="C437" s="123">
        <v>45</v>
      </c>
      <c r="D437"/>
      <c r="E437"/>
      <c r="F437"/>
      <c r="G437"/>
      <c r="H437"/>
      <c r="I437" s="15">
        <f t="shared" si="6"/>
        <v>45</v>
      </c>
      <c r="J437" s="1" t="str">
        <f>VLOOKUP($A437,RECON!A:D,4,FALSE)</f>
        <v>Srivastava</v>
      </c>
      <c r="K437" s="1" t="str">
        <f>IFERROR(VLOOKUP(A437, Notes!A:E, 5, FALSE), "-")</f>
        <v>-</v>
      </c>
    </row>
    <row r="438" spans="1:11" ht="12.75" customHeight="1" x14ac:dyDescent="0.25">
      <c r="A438" s="26" t="s">
        <v>8768</v>
      </c>
      <c r="B438" s="97" t="s">
        <v>8768</v>
      </c>
      <c r="C438" s="123">
        <v>5</v>
      </c>
      <c r="D438"/>
      <c r="E438"/>
      <c r="F438"/>
      <c r="G438"/>
      <c r="H438"/>
      <c r="I438" s="15">
        <f t="shared" si="6"/>
        <v>5</v>
      </c>
      <c r="J438" s="1" t="e">
        <f>VLOOKUP($A438,RECON!A:D,4,FALSE)</f>
        <v>#N/A</v>
      </c>
      <c r="K438" s="1" t="str">
        <f>IFERROR(VLOOKUP(A438, Notes!A:E, 5, FALSE), "-")</f>
        <v>Satish Sadagopan</v>
      </c>
    </row>
    <row r="439" spans="1:11" ht="12.75" customHeight="1" x14ac:dyDescent="0.25">
      <c r="A439" s="26" t="s">
        <v>8741</v>
      </c>
      <c r="B439" s="97" t="s">
        <v>8741</v>
      </c>
      <c r="C439" s="123">
        <v>42</v>
      </c>
      <c r="D439"/>
      <c r="E439"/>
      <c r="F439"/>
      <c r="G439"/>
      <c r="H439"/>
      <c r="I439" s="15">
        <f t="shared" si="6"/>
        <v>42</v>
      </c>
      <c r="J439" s="1" t="str">
        <f>VLOOKUP($A439,RECON!A:D,4,FALSE)</f>
        <v>Cruz</v>
      </c>
      <c r="K439" s="1" t="str">
        <f>IFERROR(VLOOKUP(A439, Notes!A:E, 5, FALSE), "-")</f>
        <v>-</v>
      </c>
    </row>
    <row r="440" spans="1:11" ht="12.75" customHeight="1" x14ac:dyDescent="0.25">
      <c r="A440" s="26" t="s">
        <v>8749</v>
      </c>
      <c r="B440" s="97" t="s">
        <v>8749</v>
      </c>
      <c r="C440" s="123">
        <v>40</v>
      </c>
      <c r="D440"/>
      <c r="E440"/>
      <c r="F440"/>
      <c r="G440"/>
      <c r="H440"/>
      <c r="I440" s="15">
        <f t="shared" si="6"/>
        <v>40</v>
      </c>
      <c r="J440" s="1" t="str">
        <f>VLOOKUP($A440,RECON!A:D,4,FALSE)</f>
        <v>Lacaolacao</v>
      </c>
      <c r="K440" s="1" t="str">
        <f>IFERROR(VLOOKUP(A440, Notes!A:E, 5, FALSE), "-")</f>
        <v>-</v>
      </c>
    </row>
    <row r="441" spans="1:11" ht="12.75" customHeight="1" x14ac:dyDescent="0.25">
      <c r="A441" s="26" t="s">
        <v>8638</v>
      </c>
      <c r="B441" s="97" t="s">
        <v>8638</v>
      </c>
      <c r="C441" s="123">
        <v>45</v>
      </c>
      <c r="D441"/>
      <c r="E441"/>
      <c r="F441"/>
      <c r="G441"/>
      <c r="H441"/>
      <c r="I441" s="15">
        <f t="shared" si="6"/>
        <v>45</v>
      </c>
      <c r="J441" s="1" t="str">
        <f>VLOOKUP($A441,RECON!A:D,4,FALSE)</f>
        <v>Bindu</v>
      </c>
      <c r="K441" s="1" t="str">
        <f>IFERROR(VLOOKUP(A441, Notes!A:E, 5, FALSE), "-")</f>
        <v>-</v>
      </c>
    </row>
    <row r="442" spans="1:11" ht="12.75" customHeight="1" x14ac:dyDescent="0.25">
      <c r="A442" s="26" t="s">
        <v>8726</v>
      </c>
      <c r="B442" s="97" t="s">
        <v>8726</v>
      </c>
      <c r="C442" s="123">
        <v>44</v>
      </c>
      <c r="D442"/>
      <c r="E442"/>
      <c r="F442"/>
      <c r="G442"/>
      <c r="H442"/>
      <c r="I442" s="15">
        <f t="shared" si="6"/>
        <v>44</v>
      </c>
      <c r="J442" s="1" t="str">
        <f>VLOOKUP($A442,RECON!A:D,4,FALSE)</f>
        <v>Madamsetty</v>
      </c>
      <c r="K442" s="1" t="str">
        <f>IFERROR(VLOOKUP(A442, Notes!A:E, 5, FALSE), "-")</f>
        <v>-</v>
      </c>
    </row>
    <row r="443" spans="1:11" ht="12.75" customHeight="1" x14ac:dyDescent="0.25">
      <c r="A443" s="26" t="s">
        <v>8821</v>
      </c>
      <c r="B443" s="97" t="s">
        <v>8821</v>
      </c>
      <c r="C443" s="123">
        <v>54</v>
      </c>
      <c r="D443"/>
      <c r="E443"/>
      <c r="F443"/>
      <c r="G443"/>
      <c r="H443"/>
      <c r="I443" s="15">
        <f t="shared" si="6"/>
        <v>54</v>
      </c>
      <c r="J443" s="1" t="str">
        <f>VLOOKUP($A443,RECON!A:D,4,FALSE)</f>
        <v>Kembhavi</v>
      </c>
      <c r="K443" s="1" t="str">
        <f>IFERROR(VLOOKUP(A443, Notes!A:E, 5, FALSE), "-")</f>
        <v>-</v>
      </c>
    </row>
    <row r="444" spans="1:11" ht="12.75" customHeight="1" x14ac:dyDescent="0.25">
      <c r="A444" s="26" t="s">
        <v>8682</v>
      </c>
      <c r="B444" s="97" t="s">
        <v>8682</v>
      </c>
      <c r="C444" s="123">
        <v>40</v>
      </c>
      <c r="D444"/>
      <c r="E444"/>
      <c r="F444"/>
      <c r="G444"/>
      <c r="H444"/>
      <c r="I444" s="15">
        <f t="shared" si="6"/>
        <v>40</v>
      </c>
      <c r="J444" s="1" t="str">
        <f>VLOOKUP($A444,RECON!A:D,4,FALSE)</f>
        <v>Kaushik</v>
      </c>
      <c r="K444" s="1" t="str">
        <f>IFERROR(VLOOKUP(A444, Notes!A:E, 5, FALSE), "-")</f>
        <v>-</v>
      </c>
    </row>
    <row r="445" spans="1:11" ht="12.75" customHeight="1" x14ac:dyDescent="0.25">
      <c r="A445" s="26" t="s">
        <v>8815</v>
      </c>
      <c r="B445" s="97" t="s">
        <v>8815</v>
      </c>
      <c r="C445" s="123">
        <v>40</v>
      </c>
      <c r="D445"/>
      <c r="E445"/>
      <c r="F445"/>
      <c r="G445"/>
      <c r="H445"/>
      <c r="I445" s="15">
        <f t="shared" si="6"/>
        <v>40</v>
      </c>
      <c r="J445" s="1" t="str">
        <f>VLOOKUP($A445,RECON!A:D,4,FALSE)</f>
        <v>Hernandez</v>
      </c>
      <c r="K445" s="1" t="str">
        <f>IFERROR(VLOOKUP(A445, Notes!A:E, 5, FALSE), "-")</f>
        <v>-</v>
      </c>
    </row>
    <row r="446" spans="1:11" ht="12.75" customHeight="1" x14ac:dyDescent="0.25">
      <c r="A446" s="26" t="s">
        <v>8689</v>
      </c>
      <c r="B446" s="97" t="s">
        <v>8689</v>
      </c>
      <c r="C446" s="123">
        <v>40</v>
      </c>
      <c r="D446"/>
      <c r="E446"/>
      <c r="F446"/>
      <c r="G446"/>
      <c r="H446"/>
      <c r="I446" s="15">
        <f t="shared" si="6"/>
        <v>40</v>
      </c>
      <c r="J446" s="1" t="str">
        <f>VLOOKUP($A446,RECON!A:D,4,FALSE)</f>
        <v>Kunchala</v>
      </c>
      <c r="K446" s="1" t="str">
        <f>IFERROR(VLOOKUP(A446, Notes!A:E, 5, FALSE), "-")</f>
        <v>-</v>
      </c>
    </row>
    <row r="447" spans="1:11" ht="12.75" customHeight="1" x14ac:dyDescent="0.25">
      <c r="A447" s="26" t="s">
        <v>8824</v>
      </c>
      <c r="B447" s="97" t="s">
        <v>8824</v>
      </c>
      <c r="C447" s="123">
        <v>54</v>
      </c>
      <c r="D447"/>
      <c r="E447"/>
      <c r="F447"/>
      <c r="G447"/>
      <c r="H447"/>
      <c r="I447" s="15">
        <f t="shared" si="6"/>
        <v>54</v>
      </c>
      <c r="J447" s="1" t="str">
        <f>VLOOKUP($A447,RECON!A:D,4,FALSE)</f>
        <v>Vusirikala</v>
      </c>
      <c r="K447" s="1" t="str">
        <f>IFERROR(VLOOKUP(A447, Notes!A:E, 5, FALSE), "-")</f>
        <v>-</v>
      </c>
    </row>
    <row r="448" spans="1:11" ht="12.75" customHeight="1" x14ac:dyDescent="0.25">
      <c r="A448" s="26" t="s">
        <v>8877</v>
      </c>
      <c r="B448" s="97" t="s">
        <v>8877</v>
      </c>
      <c r="C448" s="123">
        <v>40</v>
      </c>
      <c r="D448"/>
      <c r="E448"/>
      <c r="F448"/>
      <c r="G448"/>
      <c r="H448"/>
      <c r="I448" s="15">
        <f t="shared" si="6"/>
        <v>40</v>
      </c>
      <c r="J448" s="1" t="str">
        <f>VLOOKUP($A448,RECON!A:D,4,FALSE)</f>
        <v>Surendra</v>
      </c>
      <c r="K448" s="1" t="str">
        <f>IFERROR(VLOOKUP(A448, Notes!A:E, 5, FALSE), "-")</f>
        <v>-</v>
      </c>
    </row>
    <row r="449" spans="1:11" ht="12.75" customHeight="1" x14ac:dyDescent="0.25">
      <c r="A449" s="26" t="s">
        <v>8842</v>
      </c>
      <c r="B449" s="97" t="s">
        <v>8842</v>
      </c>
      <c r="C449" s="123">
        <v>40</v>
      </c>
      <c r="D449"/>
      <c r="E449"/>
      <c r="F449"/>
      <c r="G449"/>
      <c r="H449"/>
      <c r="I449" s="15">
        <f t="shared" si="6"/>
        <v>40</v>
      </c>
      <c r="J449" s="1" t="str">
        <f>VLOOKUP($A449,RECON!A:D,4,FALSE)</f>
        <v>Manago</v>
      </c>
      <c r="K449" s="1" t="str">
        <f>IFERROR(VLOOKUP(A449, Notes!A:E, 5, FALSE), "-")</f>
        <v>-</v>
      </c>
    </row>
    <row r="450" spans="1:11" ht="12.75" customHeight="1" x14ac:dyDescent="0.25">
      <c r="A450" s="26" t="s">
        <v>8791</v>
      </c>
      <c r="B450" s="97" t="s">
        <v>8791</v>
      </c>
      <c r="C450" s="123">
        <v>45</v>
      </c>
      <c r="D450"/>
      <c r="E450"/>
      <c r="F450"/>
      <c r="G450"/>
      <c r="H450"/>
      <c r="I450" s="15">
        <f t="shared" si="6"/>
        <v>45</v>
      </c>
      <c r="J450" s="1" t="str">
        <f>VLOOKUP($A450,RECON!A:D,4,FALSE)</f>
        <v>Gunda</v>
      </c>
      <c r="K450" s="1" t="str">
        <f>IFERROR(VLOOKUP(A450, Notes!A:E, 5, FALSE), "-")</f>
        <v>-</v>
      </c>
    </row>
    <row r="451" spans="1:11" ht="12.75" customHeight="1" x14ac:dyDescent="0.25">
      <c r="A451" s="26" t="s">
        <v>8902</v>
      </c>
      <c r="B451" s="97" t="s">
        <v>8902</v>
      </c>
      <c r="C451" s="123">
        <v>45</v>
      </c>
      <c r="D451"/>
      <c r="E451"/>
      <c r="F451"/>
      <c r="G451"/>
      <c r="H451"/>
      <c r="I451" s="15">
        <f t="shared" si="6"/>
        <v>45</v>
      </c>
      <c r="J451" s="1" t="str">
        <f>VLOOKUP($A451,RECON!A:D,4,FALSE)</f>
        <v>Jha</v>
      </c>
      <c r="K451" s="1" t="str">
        <f>IFERROR(VLOOKUP(A451, Notes!A:E, 5, FALSE), "-")</f>
        <v>-</v>
      </c>
    </row>
    <row r="452" spans="1:11" ht="12.75" customHeight="1" x14ac:dyDescent="0.25">
      <c r="A452" s="26" t="s">
        <v>8883</v>
      </c>
      <c r="B452" s="97" t="s">
        <v>8883</v>
      </c>
      <c r="C452" s="123">
        <v>45</v>
      </c>
      <c r="D452"/>
      <c r="E452"/>
      <c r="F452"/>
      <c r="G452"/>
      <c r="H452"/>
      <c r="I452" s="15">
        <f t="shared" ref="I452:I515" si="7">SUM(C452:H452)</f>
        <v>45</v>
      </c>
      <c r="J452" s="1" t="str">
        <f>VLOOKUP($A452,RECON!A:D,4,FALSE)</f>
        <v>Balte</v>
      </c>
      <c r="K452" s="1" t="str">
        <f>IFERROR(VLOOKUP(A452, Notes!A:E, 5, FALSE), "-")</f>
        <v>-</v>
      </c>
    </row>
    <row r="453" spans="1:11" ht="12.75" customHeight="1" x14ac:dyDescent="0.25">
      <c r="A453" s="26" t="s">
        <v>8930</v>
      </c>
      <c r="B453" s="97" t="s">
        <v>8930</v>
      </c>
      <c r="C453" s="123">
        <v>45</v>
      </c>
      <c r="D453"/>
      <c r="E453"/>
      <c r="F453"/>
      <c r="G453"/>
      <c r="H453"/>
      <c r="I453" s="15">
        <f t="shared" si="7"/>
        <v>45</v>
      </c>
      <c r="J453" s="1" t="str">
        <f>VLOOKUP($A453,RECON!A:D,4,FALSE)</f>
        <v>BC</v>
      </c>
      <c r="K453" s="1" t="str">
        <f>IFERROR(VLOOKUP(A453, Notes!A:E, 5, FALSE), "-")</f>
        <v>-</v>
      </c>
    </row>
    <row r="454" spans="1:11" ht="12.75" customHeight="1" x14ac:dyDescent="0.25">
      <c r="A454" s="26" t="s">
        <v>8868</v>
      </c>
      <c r="B454" s="97" t="s">
        <v>8868</v>
      </c>
      <c r="C454" s="123">
        <v>51</v>
      </c>
      <c r="D454"/>
      <c r="E454"/>
      <c r="F454"/>
      <c r="G454"/>
      <c r="H454"/>
      <c r="I454" s="15">
        <f t="shared" si="7"/>
        <v>51</v>
      </c>
      <c r="J454" s="1" t="str">
        <f>VLOOKUP($A454,RECON!A:D,4,FALSE)</f>
        <v>Amireddy</v>
      </c>
      <c r="K454" s="1" t="str">
        <f>IFERROR(VLOOKUP(A454, Notes!A:E, 5, FALSE), "-")</f>
        <v>-</v>
      </c>
    </row>
    <row r="455" spans="1:11" ht="12.75" customHeight="1" x14ac:dyDescent="0.25">
      <c r="A455" s="26" t="s">
        <v>8974</v>
      </c>
      <c r="B455" s="97" t="s">
        <v>8974</v>
      </c>
      <c r="C455" s="123">
        <v>40</v>
      </c>
      <c r="D455"/>
      <c r="E455"/>
      <c r="F455"/>
      <c r="G455"/>
      <c r="H455"/>
      <c r="I455" s="15">
        <f t="shared" si="7"/>
        <v>40</v>
      </c>
      <c r="J455" s="1" t="str">
        <f>VLOOKUP($A455,RECON!A:D,4,FALSE)</f>
        <v>Chockalingam Pillai</v>
      </c>
      <c r="K455" s="1" t="str">
        <f>IFERROR(VLOOKUP(A455, Notes!A:E, 5, FALSE), "-")</f>
        <v>-</v>
      </c>
    </row>
    <row r="456" spans="1:11" ht="12.75" customHeight="1" x14ac:dyDescent="0.25">
      <c r="A456" s="26" t="s">
        <v>8951</v>
      </c>
      <c r="B456" s="97" t="s">
        <v>8951</v>
      </c>
      <c r="C456" s="123">
        <v>44</v>
      </c>
      <c r="D456"/>
      <c r="E456"/>
      <c r="F456"/>
      <c r="G456"/>
      <c r="H456"/>
      <c r="I456" s="15">
        <f t="shared" si="7"/>
        <v>44</v>
      </c>
      <c r="J456" s="1" t="str">
        <f>VLOOKUP($A456,RECON!A:D,4,FALSE)</f>
        <v>Sreenivasa</v>
      </c>
      <c r="K456" s="1" t="str">
        <f>IFERROR(VLOOKUP(A456, Notes!A:E, 5, FALSE), "-")</f>
        <v>-</v>
      </c>
    </row>
    <row r="457" spans="1:11" ht="12.75" customHeight="1" x14ac:dyDescent="0.25">
      <c r="A457" s="26" t="s">
        <v>8982</v>
      </c>
      <c r="B457" s="97" t="s">
        <v>8982</v>
      </c>
      <c r="C457" s="123">
        <v>45</v>
      </c>
      <c r="D457"/>
      <c r="E457"/>
      <c r="F457"/>
      <c r="G457"/>
      <c r="H457"/>
      <c r="I457" s="15">
        <f t="shared" si="7"/>
        <v>45</v>
      </c>
      <c r="J457" s="1" t="str">
        <f>VLOOKUP($A457,RECON!A:D,4,FALSE)</f>
        <v>Morales</v>
      </c>
      <c r="K457" s="1" t="str">
        <f>IFERROR(VLOOKUP(A457, Notes!A:E, 5, FALSE), "-")</f>
        <v>-</v>
      </c>
    </row>
    <row r="458" spans="1:11" ht="12.75" customHeight="1" x14ac:dyDescent="0.25">
      <c r="A458" s="26" t="s">
        <v>8980</v>
      </c>
      <c r="B458" s="97" t="s">
        <v>8980</v>
      </c>
      <c r="C458" s="123">
        <v>45</v>
      </c>
      <c r="D458"/>
      <c r="E458"/>
      <c r="F458"/>
      <c r="G458"/>
      <c r="H458"/>
      <c r="I458" s="15">
        <f t="shared" si="7"/>
        <v>45</v>
      </c>
      <c r="J458" s="1" t="str">
        <f>VLOOKUP($A458,RECON!A:D,4,FALSE)</f>
        <v>Magat</v>
      </c>
      <c r="K458" s="1" t="str">
        <f>IFERROR(VLOOKUP(A458, Notes!A:E, 5, FALSE), "-")</f>
        <v>-</v>
      </c>
    </row>
    <row r="459" spans="1:11" ht="12.75" customHeight="1" x14ac:dyDescent="0.25">
      <c r="A459" s="26" t="s">
        <v>8984</v>
      </c>
      <c r="B459" s="97" t="s">
        <v>8984</v>
      </c>
      <c r="C459" s="123">
        <v>40</v>
      </c>
      <c r="D459"/>
      <c r="E459"/>
      <c r="F459"/>
      <c r="G459"/>
      <c r="H459"/>
      <c r="I459" s="15">
        <f t="shared" si="7"/>
        <v>40</v>
      </c>
      <c r="J459" s="1" t="str">
        <f>VLOOKUP($A459,RECON!A:D,4,FALSE)</f>
        <v>Raga</v>
      </c>
      <c r="K459" s="1" t="str">
        <f>IFERROR(VLOOKUP(A459, Notes!A:E, 5, FALSE), "-")</f>
        <v>-</v>
      </c>
    </row>
    <row r="460" spans="1:11" ht="12.75" customHeight="1" x14ac:dyDescent="0.25">
      <c r="A460" s="26" t="s">
        <v>9066</v>
      </c>
      <c r="B460" s="97" t="s">
        <v>9066</v>
      </c>
      <c r="C460" s="123">
        <v>2</v>
      </c>
      <c r="D460"/>
      <c r="E460"/>
      <c r="F460"/>
      <c r="G460"/>
      <c r="H460"/>
      <c r="I460" s="15">
        <f t="shared" si="7"/>
        <v>2</v>
      </c>
      <c r="J460" s="1" t="e">
        <f>VLOOKUP($A460,RECON!A:D,4,FALSE)</f>
        <v>#N/A</v>
      </c>
      <c r="K460" s="1" t="str">
        <f>IFERROR(VLOOKUP(A460, Notes!A:E, 5, FALSE), "-")</f>
        <v>GUIDRY - not found in Perc</v>
      </c>
    </row>
    <row r="461" spans="1:11" ht="12.75" customHeight="1" x14ac:dyDescent="0.25">
      <c r="A461" s="26" t="s">
        <v>9107</v>
      </c>
      <c r="B461" s="97" t="s">
        <v>9107</v>
      </c>
      <c r="C461" s="123">
        <v>48</v>
      </c>
      <c r="D461"/>
      <c r="E461"/>
      <c r="F461"/>
      <c r="G461"/>
      <c r="H461"/>
      <c r="I461" s="15">
        <f t="shared" si="7"/>
        <v>48</v>
      </c>
      <c r="J461" s="1" t="str">
        <f>VLOOKUP($A461,RECON!A:D,4,FALSE)</f>
        <v>Dumo</v>
      </c>
      <c r="K461" s="1" t="str">
        <f>IFERROR(VLOOKUP(A461, Notes!A:E, 5, FALSE), "-")</f>
        <v>-</v>
      </c>
    </row>
    <row r="462" spans="1:11" ht="12.75" customHeight="1" x14ac:dyDescent="0.25">
      <c r="A462" s="26" t="s">
        <v>9044</v>
      </c>
      <c r="B462" s="97" t="s">
        <v>9044</v>
      </c>
      <c r="C462" s="123">
        <v>36</v>
      </c>
      <c r="D462"/>
      <c r="E462"/>
      <c r="F462"/>
      <c r="G462"/>
      <c r="H462"/>
      <c r="I462" s="15">
        <f t="shared" si="7"/>
        <v>36</v>
      </c>
      <c r="J462" s="1" t="str">
        <f>VLOOKUP($A462,RECON!A:D,4,FALSE)</f>
        <v>Loria</v>
      </c>
      <c r="K462" s="1" t="str">
        <f>IFERROR(VLOOKUP(A462, Notes!A:E, 5, FALSE), "-")</f>
        <v>-</v>
      </c>
    </row>
    <row r="463" spans="1:11" ht="12.75" customHeight="1" x14ac:dyDescent="0.25">
      <c r="A463" s="26" t="s">
        <v>8799</v>
      </c>
      <c r="B463" s="97" t="s">
        <v>8799</v>
      </c>
      <c r="C463" s="123">
        <v>40</v>
      </c>
      <c r="D463"/>
      <c r="E463"/>
      <c r="F463"/>
      <c r="G463"/>
      <c r="H463"/>
      <c r="I463" s="15">
        <f t="shared" si="7"/>
        <v>40</v>
      </c>
      <c r="J463" s="1" t="str">
        <f>VLOOKUP($A463,RECON!A:D,4,FALSE)</f>
        <v>Secherla</v>
      </c>
      <c r="K463" s="1" t="str">
        <f>IFERROR(VLOOKUP(A463, Notes!A:E, 5, FALSE), "-")</f>
        <v>-</v>
      </c>
    </row>
    <row r="464" spans="1:11" ht="12.75" customHeight="1" x14ac:dyDescent="0.25">
      <c r="A464" s="26" t="s">
        <v>9075</v>
      </c>
      <c r="B464" s="97" t="s">
        <v>9075</v>
      </c>
      <c r="C464" s="123">
        <v>40</v>
      </c>
      <c r="D464"/>
      <c r="E464"/>
      <c r="F464"/>
      <c r="G464"/>
      <c r="H464"/>
      <c r="I464" s="15">
        <f t="shared" si="7"/>
        <v>40</v>
      </c>
      <c r="J464" s="1" t="str">
        <f>VLOOKUP($A464,RECON!A:D,4,FALSE)</f>
        <v>Patel</v>
      </c>
      <c r="K464" s="1" t="str">
        <f>IFERROR(VLOOKUP(A464, Notes!A:E, 5, FALSE), "-")</f>
        <v>-</v>
      </c>
    </row>
    <row r="465" spans="1:11" ht="12.75" customHeight="1" x14ac:dyDescent="0.25">
      <c r="A465" s="26" t="s">
        <v>9083</v>
      </c>
      <c r="B465" s="97" t="s">
        <v>9083</v>
      </c>
      <c r="C465" s="123">
        <v>24</v>
      </c>
      <c r="D465"/>
      <c r="E465"/>
      <c r="F465"/>
      <c r="G465"/>
      <c r="H465"/>
      <c r="I465" s="15">
        <f t="shared" si="7"/>
        <v>24</v>
      </c>
      <c r="J465" s="1" t="str">
        <f>VLOOKUP($A465,RECON!A:D,4,FALSE)</f>
        <v>Punati</v>
      </c>
      <c r="K465" s="1" t="str">
        <f>IFERROR(VLOOKUP(A465, Notes!A:E, 5, FALSE), "-")</f>
        <v>-</v>
      </c>
    </row>
    <row r="466" spans="1:11" ht="12.75" customHeight="1" x14ac:dyDescent="0.25">
      <c r="A466" s="26" t="s">
        <v>8809</v>
      </c>
      <c r="B466" s="97" t="s">
        <v>8809</v>
      </c>
      <c r="C466" s="123">
        <v>40</v>
      </c>
      <c r="D466"/>
      <c r="E466"/>
      <c r="F466"/>
      <c r="G466"/>
      <c r="H466"/>
      <c r="I466" s="15">
        <f t="shared" si="7"/>
        <v>40</v>
      </c>
      <c r="J466" s="1" t="str">
        <f>VLOOKUP($A466,RECON!A:D,4,FALSE)</f>
        <v>Bajio</v>
      </c>
      <c r="K466" s="1" t="str">
        <f>IFERROR(VLOOKUP(A466, Notes!A:E, 5, FALSE), "-")</f>
        <v>-</v>
      </c>
    </row>
    <row r="467" spans="1:11" ht="12.75" customHeight="1" x14ac:dyDescent="0.25">
      <c r="A467" s="26" t="s">
        <v>9351</v>
      </c>
      <c r="B467" s="97" t="s">
        <v>9351</v>
      </c>
      <c r="C467" s="123">
        <v>40</v>
      </c>
      <c r="D467"/>
      <c r="E467"/>
      <c r="F467"/>
      <c r="G467"/>
      <c r="H467"/>
      <c r="I467" s="15">
        <f t="shared" si="7"/>
        <v>40</v>
      </c>
      <c r="J467" s="1" t="str">
        <f>VLOOKUP($A467,RECON!A:D,4,FALSE)</f>
        <v>Namasivayam</v>
      </c>
      <c r="K467" s="1" t="str">
        <f>IFERROR(VLOOKUP(A467, Notes!A:E, 5, FALSE), "-")</f>
        <v>-</v>
      </c>
    </row>
    <row r="468" spans="1:11" ht="12.75" customHeight="1" x14ac:dyDescent="0.25">
      <c r="A468" s="26" t="s">
        <v>9384</v>
      </c>
      <c r="B468" s="97" t="s">
        <v>9384</v>
      </c>
      <c r="C468" s="123">
        <v>40</v>
      </c>
      <c r="D468"/>
      <c r="E468"/>
      <c r="F468"/>
      <c r="G468"/>
      <c r="H468"/>
      <c r="I468" s="15">
        <f t="shared" si="7"/>
        <v>40</v>
      </c>
      <c r="J468" s="1" t="str">
        <f>VLOOKUP($A468,RECON!A:D,4,FALSE)</f>
        <v>Poduval</v>
      </c>
      <c r="K468" s="1" t="str">
        <f>IFERROR(VLOOKUP(A468, Notes!A:E, 5, FALSE), "-")</f>
        <v>-</v>
      </c>
    </row>
    <row r="469" spans="1:11" ht="12.75" customHeight="1" x14ac:dyDescent="0.25">
      <c r="A469" s="26" t="s">
        <v>9165</v>
      </c>
      <c r="B469" s="97" t="s">
        <v>9165</v>
      </c>
      <c r="C469" s="123">
        <v>54</v>
      </c>
      <c r="D469"/>
      <c r="E469"/>
      <c r="F469"/>
      <c r="G469"/>
      <c r="H469"/>
      <c r="I469" s="15">
        <f t="shared" si="7"/>
        <v>54</v>
      </c>
      <c r="J469" s="1" t="str">
        <f>VLOOKUP($A469,RECON!A:D,4,FALSE)</f>
        <v>Bhatnagar</v>
      </c>
      <c r="K469" s="1" t="str">
        <f>IFERROR(VLOOKUP(A469, Notes!A:E, 5, FALSE), "-")</f>
        <v>-</v>
      </c>
    </row>
    <row r="470" spans="1:11" ht="12.75" customHeight="1" x14ac:dyDescent="0.25">
      <c r="A470" s="26" t="s">
        <v>9326</v>
      </c>
      <c r="B470" s="97" t="s">
        <v>9326</v>
      </c>
      <c r="C470" s="123">
        <v>45</v>
      </c>
      <c r="D470"/>
      <c r="E470"/>
      <c r="F470"/>
      <c r="G470"/>
      <c r="H470"/>
      <c r="I470" s="15">
        <f t="shared" si="7"/>
        <v>45</v>
      </c>
      <c r="J470" s="1" t="str">
        <f>VLOOKUP($A470,RECON!A:D,4,FALSE)</f>
        <v>Mehta</v>
      </c>
      <c r="K470" s="1" t="str">
        <f>IFERROR(VLOOKUP(A470, Notes!A:E, 5, FALSE), "-")</f>
        <v>-</v>
      </c>
    </row>
    <row r="471" spans="1:11" ht="12.75" customHeight="1" x14ac:dyDescent="0.25">
      <c r="A471" s="26" t="s">
        <v>9160</v>
      </c>
      <c r="B471" s="97" t="s">
        <v>9160</v>
      </c>
      <c r="C471" s="123">
        <v>44</v>
      </c>
      <c r="D471"/>
      <c r="E471"/>
      <c r="F471"/>
      <c r="G471"/>
      <c r="H471"/>
      <c r="I471" s="15">
        <f t="shared" si="7"/>
        <v>44</v>
      </c>
      <c r="J471" s="1" t="str">
        <f>VLOOKUP($A471,RECON!A:D,4,FALSE)</f>
        <v>Benassi</v>
      </c>
      <c r="K471" s="1" t="str">
        <f>IFERROR(VLOOKUP(A471, Notes!A:E, 5, FALSE), "-")</f>
        <v>-</v>
      </c>
    </row>
    <row r="472" spans="1:11" ht="12.75" customHeight="1" x14ac:dyDescent="0.25">
      <c r="A472" s="26" t="s">
        <v>9212</v>
      </c>
      <c r="B472" s="97" t="s">
        <v>9212</v>
      </c>
      <c r="C472" s="123">
        <v>40</v>
      </c>
      <c r="D472"/>
      <c r="E472"/>
      <c r="F472"/>
      <c r="G472"/>
      <c r="H472"/>
      <c r="I472" s="15">
        <f t="shared" si="7"/>
        <v>40</v>
      </c>
      <c r="J472" s="1" t="str">
        <f>VLOOKUP($A472,RECON!A:D,4,FALSE)</f>
        <v>Dash</v>
      </c>
      <c r="K472" s="1" t="str">
        <f>IFERROR(VLOOKUP(A472, Notes!A:E, 5, FALSE), "-")</f>
        <v>-</v>
      </c>
    </row>
    <row r="473" spans="1:11" ht="12.75" customHeight="1" x14ac:dyDescent="0.25">
      <c r="A473" s="26" t="s">
        <v>9370</v>
      </c>
      <c r="B473" s="97" t="s">
        <v>9370</v>
      </c>
      <c r="C473" s="123">
        <v>40</v>
      </c>
      <c r="D473"/>
      <c r="E473"/>
      <c r="F473"/>
      <c r="G473"/>
      <c r="H473"/>
      <c r="I473" s="15">
        <f t="shared" si="7"/>
        <v>40</v>
      </c>
      <c r="J473" s="1" t="str">
        <f>VLOOKUP($A473,RECON!A:D,4,FALSE)</f>
        <v>Paramasivam</v>
      </c>
      <c r="K473" s="1" t="str">
        <f>IFERROR(VLOOKUP(A473, Notes!A:E, 5, FALSE), "-")</f>
        <v>-</v>
      </c>
    </row>
    <row r="474" spans="1:11" ht="12.75" customHeight="1" x14ac:dyDescent="0.25">
      <c r="A474" s="26" t="s">
        <v>9399</v>
      </c>
      <c r="B474" s="97" t="s">
        <v>9399</v>
      </c>
      <c r="C474" s="123">
        <v>45</v>
      </c>
      <c r="D474"/>
      <c r="E474"/>
      <c r="F474"/>
      <c r="G474"/>
      <c r="H474"/>
      <c r="I474" s="15">
        <f t="shared" si="7"/>
        <v>45</v>
      </c>
      <c r="J474" s="1" t="str">
        <f>VLOOKUP($A474,RECON!A:D,4,FALSE)</f>
        <v>Rangari</v>
      </c>
      <c r="K474" s="1" t="str">
        <f>IFERROR(VLOOKUP(A474, Notes!A:E, 5, FALSE), "-")</f>
        <v>-</v>
      </c>
    </row>
    <row r="475" spans="1:11" ht="12.75" customHeight="1" x14ac:dyDescent="0.25">
      <c r="A475" s="26" t="s">
        <v>9439</v>
      </c>
      <c r="B475" s="97" t="s">
        <v>9439</v>
      </c>
      <c r="C475" s="123">
        <v>48</v>
      </c>
      <c r="D475"/>
      <c r="E475"/>
      <c r="F475"/>
      <c r="G475"/>
      <c r="H475"/>
      <c r="I475" s="15">
        <f t="shared" si="7"/>
        <v>48</v>
      </c>
      <c r="J475" s="1" t="str">
        <f>VLOOKUP($A475,RECON!A:D,4,FALSE)</f>
        <v>Sayyed</v>
      </c>
      <c r="K475" s="1" t="str">
        <f>IFERROR(VLOOKUP(A475, Notes!A:E, 5, FALSE), "-")</f>
        <v>-</v>
      </c>
    </row>
    <row r="476" spans="1:11" ht="12.75" customHeight="1" x14ac:dyDescent="0.25">
      <c r="A476" s="26" t="s">
        <v>9398</v>
      </c>
      <c r="B476" s="97" t="s">
        <v>9398</v>
      </c>
      <c r="C476" s="123">
        <v>32</v>
      </c>
      <c r="D476"/>
      <c r="E476"/>
      <c r="F476"/>
      <c r="G476"/>
      <c r="H476"/>
      <c r="I476" s="15">
        <f t="shared" si="7"/>
        <v>32</v>
      </c>
      <c r="J476" s="1" t="str">
        <f>VLOOKUP($A476,RECON!A:D,4,FALSE)</f>
        <v>Ranganathan</v>
      </c>
      <c r="K476" s="1" t="str">
        <f>IFERROR(VLOOKUP(A476, Notes!A:E, 5, FALSE), "-")</f>
        <v>-</v>
      </c>
    </row>
    <row r="477" spans="1:11" ht="12.75" customHeight="1" x14ac:dyDescent="0.25">
      <c r="A477" s="26" t="s">
        <v>9285</v>
      </c>
      <c r="B477" s="97" t="s">
        <v>9285</v>
      </c>
      <c r="C477" s="123">
        <v>50</v>
      </c>
      <c r="D477"/>
      <c r="E477"/>
      <c r="F477"/>
      <c r="G477"/>
      <c r="H477"/>
      <c r="I477" s="15">
        <f t="shared" si="7"/>
        <v>50</v>
      </c>
      <c r="J477" s="1" t="str">
        <f>VLOOKUP($A477,RECON!A:D,4,FALSE)</f>
        <v>Kommajosula</v>
      </c>
      <c r="K477" s="1" t="str">
        <f>IFERROR(VLOOKUP(A477, Notes!A:E, 5, FALSE), "-")</f>
        <v>-</v>
      </c>
    </row>
    <row r="478" spans="1:11" ht="12.75" customHeight="1" x14ac:dyDescent="0.25">
      <c r="A478" s="26" t="s">
        <v>9484</v>
      </c>
      <c r="B478" s="97" t="s">
        <v>9484</v>
      </c>
      <c r="C478" s="123">
        <v>50</v>
      </c>
      <c r="D478"/>
      <c r="E478"/>
      <c r="F478"/>
      <c r="G478"/>
      <c r="H478"/>
      <c r="I478" s="15">
        <f t="shared" si="7"/>
        <v>50</v>
      </c>
      <c r="J478" s="1" t="str">
        <f>VLOOKUP($A478,RECON!A:D,4,FALSE)</f>
        <v>Verma</v>
      </c>
      <c r="K478" s="1" t="str">
        <f>IFERROR(VLOOKUP(A478, Notes!A:E, 5, FALSE), "-")</f>
        <v>-</v>
      </c>
    </row>
    <row r="479" spans="1:11" ht="12.75" customHeight="1" x14ac:dyDescent="0.25">
      <c r="A479" s="26" t="s">
        <v>9387</v>
      </c>
      <c r="B479" s="97" t="s">
        <v>9387</v>
      </c>
      <c r="C479" s="123">
        <v>40</v>
      </c>
      <c r="D479"/>
      <c r="E479"/>
      <c r="F479"/>
      <c r="G479"/>
      <c r="H479"/>
      <c r="I479" s="15">
        <f t="shared" si="7"/>
        <v>40</v>
      </c>
      <c r="J479" s="1" t="str">
        <f>VLOOKUP($A479,RECON!A:D,4,FALSE)</f>
        <v>Prestes</v>
      </c>
      <c r="K479" s="1" t="str">
        <f>IFERROR(VLOOKUP(A479, Notes!A:E, 5, FALSE), "-")</f>
        <v>-</v>
      </c>
    </row>
    <row r="480" spans="1:11" ht="12.75" customHeight="1" x14ac:dyDescent="0.25">
      <c r="A480" s="26" t="s">
        <v>9202</v>
      </c>
      <c r="B480" s="97" t="s">
        <v>9202</v>
      </c>
      <c r="C480" s="123">
        <v>50</v>
      </c>
      <c r="D480"/>
      <c r="E480"/>
      <c r="F480"/>
      <c r="G480"/>
      <c r="H480"/>
      <c r="I480" s="15">
        <f t="shared" si="7"/>
        <v>50</v>
      </c>
      <c r="J480" s="1" t="str">
        <f>VLOOKUP($A480,RECON!A:D,4,FALSE)</f>
        <v>Creste</v>
      </c>
      <c r="K480" s="1" t="str">
        <f>IFERROR(VLOOKUP(A480, Notes!A:E, 5, FALSE), "-")</f>
        <v>-</v>
      </c>
    </row>
    <row r="481" spans="1:11" ht="12.75" customHeight="1" x14ac:dyDescent="0.25">
      <c r="A481" s="26" t="s">
        <v>9467</v>
      </c>
      <c r="B481" s="97" t="s">
        <v>9467</v>
      </c>
      <c r="C481" s="123">
        <v>54</v>
      </c>
      <c r="D481"/>
      <c r="E481"/>
      <c r="F481"/>
      <c r="G481"/>
      <c r="H481"/>
      <c r="I481" s="15">
        <f t="shared" si="7"/>
        <v>54</v>
      </c>
      <c r="J481" s="1" t="str">
        <f>VLOOKUP($A481,RECON!A:D,4,FALSE)</f>
        <v>Sugumaran</v>
      </c>
      <c r="K481" s="1" t="str">
        <f>IFERROR(VLOOKUP(A481, Notes!A:E, 5, FALSE), "-")</f>
        <v>-</v>
      </c>
    </row>
    <row r="482" spans="1:11" ht="12.75" customHeight="1" x14ac:dyDescent="0.25">
      <c r="A482" s="26" t="s">
        <v>9393</v>
      </c>
      <c r="B482" s="97" t="s">
        <v>9393</v>
      </c>
      <c r="C482" s="123">
        <v>40</v>
      </c>
      <c r="D482"/>
      <c r="E482"/>
      <c r="F482"/>
      <c r="G482"/>
      <c r="H482"/>
      <c r="I482" s="15">
        <f t="shared" si="7"/>
        <v>40</v>
      </c>
      <c r="J482" s="1" t="str">
        <f>VLOOKUP($A482,RECON!A:D,4,FALSE)</f>
        <v>Ramaraj</v>
      </c>
      <c r="K482" s="1" t="str">
        <f>IFERROR(VLOOKUP(A482, Notes!A:E, 5, FALSE), "-")</f>
        <v>-</v>
      </c>
    </row>
    <row r="483" spans="1:11" ht="12.75" customHeight="1" x14ac:dyDescent="0.25">
      <c r="A483" s="26" t="s">
        <v>9206</v>
      </c>
      <c r="B483" s="97" t="s">
        <v>9206</v>
      </c>
      <c r="C483" s="123">
        <v>44</v>
      </c>
      <c r="D483"/>
      <c r="E483"/>
      <c r="F483"/>
      <c r="G483"/>
      <c r="H483"/>
      <c r="I483" s="15">
        <f t="shared" si="7"/>
        <v>44</v>
      </c>
      <c r="J483" s="1" t="str">
        <f>VLOOKUP($A483,RECON!A:D,4,FALSE)</f>
        <v>Cruz</v>
      </c>
      <c r="K483" s="1" t="str">
        <f>IFERROR(VLOOKUP(A483, Notes!A:E, 5, FALSE), "-")</f>
        <v>-</v>
      </c>
    </row>
    <row r="484" spans="1:11" ht="12.75" customHeight="1" x14ac:dyDescent="0.25">
      <c r="A484" s="26" t="s">
        <v>9323</v>
      </c>
      <c r="B484" s="97" t="s">
        <v>9323</v>
      </c>
      <c r="C484" s="123">
        <v>40</v>
      </c>
      <c r="D484"/>
      <c r="E484"/>
      <c r="F484"/>
      <c r="G484"/>
      <c r="H484"/>
      <c r="I484" s="15">
        <f t="shared" si="7"/>
        <v>40</v>
      </c>
      <c r="J484" s="1" t="str">
        <f>VLOOKUP($A484,RECON!A:D,4,FALSE)</f>
        <v>Medeiros</v>
      </c>
      <c r="K484" s="1" t="str">
        <f>IFERROR(VLOOKUP(A484, Notes!A:E, 5, FALSE), "-")</f>
        <v>-</v>
      </c>
    </row>
    <row r="485" spans="1:11" ht="12.75" customHeight="1" x14ac:dyDescent="0.25">
      <c r="A485" s="26" t="s">
        <v>9278</v>
      </c>
      <c r="B485" s="97" t="s">
        <v>9278</v>
      </c>
      <c r="C485" s="123">
        <v>40</v>
      </c>
      <c r="D485"/>
      <c r="E485"/>
      <c r="F485"/>
      <c r="G485"/>
      <c r="H485"/>
      <c r="I485" s="15">
        <f t="shared" si="7"/>
        <v>40</v>
      </c>
      <c r="J485" s="1" t="str">
        <f>VLOOKUP($A485,RECON!A:D,4,FALSE)</f>
        <v>Joshirao</v>
      </c>
      <c r="K485" s="1" t="str">
        <f>IFERROR(VLOOKUP(A485, Notes!A:E, 5, FALSE), "-")</f>
        <v>-</v>
      </c>
    </row>
    <row r="486" spans="1:11" ht="12.75" customHeight="1" x14ac:dyDescent="0.25">
      <c r="A486" s="26" t="s">
        <v>9448</v>
      </c>
      <c r="B486" s="97" t="s">
        <v>9448</v>
      </c>
      <c r="C486" s="123">
        <v>45</v>
      </c>
      <c r="D486"/>
      <c r="E486"/>
      <c r="F486"/>
      <c r="G486"/>
      <c r="H486"/>
      <c r="I486" s="15">
        <f t="shared" si="7"/>
        <v>45</v>
      </c>
      <c r="J486" s="1" t="str">
        <f>VLOOKUP($A486,RECON!A:D,4,FALSE)</f>
        <v>Shah</v>
      </c>
      <c r="K486" s="1" t="str">
        <f>IFERROR(VLOOKUP(A486, Notes!A:E, 5, FALSE), "-")</f>
        <v>-</v>
      </c>
    </row>
    <row r="487" spans="1:11" ht="12.75" customHeight="1" x14ac:dyDescent="0.25">
      <c r="A487" s="26" t="s">
        <v>9462</v>
      </c>
      <c r="B487" s="97" t="s">
        <v>9462</v>
      </c>
      <c r="C487" s="123">
        <v>40</v>
      </c>
      <c r="D487"/>
      <c r="E487"/>
      <c r="F487"/>
      <c r="G487"/>
      <c r="H487"/>
      <c r="I487" s="15">
        <f t="shared" si="7"/>
        <v>40</v>
      </c>
      <c r="J487" s="1" t="str">
        <f>VLOOKUP($A487,RECON!A:D,4,FALSE)</f>
        <v>Souza</v>
      </c>
      <c r="K487" s="1" t="str">
        <f>IFERROR(VLOOKUP(A487, Notes!A:E, 5, FALSE), "-")</f>
        <v>-</v>
      </c>
    </row>
    <row r="488" spans="1:11" ht="12.75" customHeight="1" x14ac:dyDescent="0.25">
      <c r="A488" s="26" t="s">
        <v>9265</v>
      </c>
      <c r="B488" s="97" t="s">
        <v>9265</v>
      </c>
      <c r="C488" s="123">
        <v>45</v>
      </c>
      <c r="D488"/>
      <c r="E488"/>
      <c r="F488"/>
      <c r="G488"/>
      <c r="H488"/>
      <c r="I488" s="15">
        <f t="shared" si="7"/>
        <v>45</v>
      </c>
      <c r="J488" s="1" t="str">
        <f>VLOOKUP($A488,RECON!A:D,4,FALSE)</f>
        <v>Gupta</v>
      </c>
      <c r="K488" s="1" t="str">
        <f>IFERROR(VLOOKUP(A488, Notes!A:E, 5, FALSE), "-")</f>
        <v>-</v>
      </c>
    </row>
    <row r="489" spans="1:11" ht="12.75" customHeight="1" x14ac:dyDescent="0.25">
      <c r="A489" s="26" t="s">
        <v>9338</v>
      </c>
      <c r="B489" s="97" t="s">
        <v>9338</v>
      </c>
      <c r="C489" s="123">
        <v>53</v>
      </c>
      <c r="D489"/>
      <c r="E489"/>
      <c r="F489"/>
      <c r="G489"/>
      <c r="H489"/>
      <c r="I489" s="15">
        <f t="shared" si="7"/>
        <v>53</v>
      </c>
      <c r="J489" s="1" t="str">
        <f>VLOOKUP($A489,RECON!A:D,4,FALSE)</f>
        <v>Mohanan</v>
      </c>
      <c r="K489" s="1" t="str">
        <f>IFERROR(VLOOKUP(A489, Notes!A:E, 5, FALSE), "-")</f>
        <v>-</v>
      </c>
    </row>
    <row r="490" spans="1:11" ht="12.75" customHeight="1" x14ac:dyDescent="0.25">
      <c r="A490" s="26" t="s">
        <v>9350</v>
      </c>
      <c r="B490" s="97" t="s">
        <v>9350</v>
      </c>
      <c r="C490" s="123">
        <v>44</v>
      </c>
      <c r="D490"/>
      <c r="E490"/>
      <c r="F490"/>
      <c r="G490"/>
      <c r="H490"/>
      <c r="I490" s="15">
        <f t="shared" si="7"/>
        <v>44</v>
      </c>
      <c r="J490" s="1" t="str">
        <f>VLOOKUP($A490,RECON!A:D,4,FALSE)</f>
        <v>Mysore</v>
      </c>
      <c r="K490" s="1" t="str">
        <f>IFERROR(VLOOKUP(A490, Notes!A:E, 5, FALSE), "-")</f>
        <v>-</v>
      </c>
    </row>
    <row r="491" spans="1:11" ht="12.75" customHeight="1" x14ac:dyDescent="0.25">
      <c r="A491" s="26" t="s">
        <v>9157</v>
      </c>
      <c r="B491" s="97" t="s">
        <v>9157</v>
      </c>
      <c r="C491" s="123">
        <v>32</v>
      </c>
      <c r="D491"/>
      <c r="E491"/>
      <c r="F491"/>
      <c r="G491"/>
      <c r="H491"/>
      <c r="I491" s="15">
        <f t="shared" si="7"/>
        <v>32</v>
      </c>
      <c r="J491" s="1" t="str">
        <f>VLOOKUP($A491,RECON!A:D,4,FALSE)</f>
        <v>Becerril Peredo</v>
      </c>
      <c r="K491" s="1" t="str">
        <f>IFERROR(VLOOKUP(A491, Notes!A:E, 5, FALSE), "-")</f>
        <v>-</v>
      </c>
    </row>
    <row r="492" spans="1:11" ht="12.75" customHeight="1" x14ac:dyDescent="0.25">
      <c r="A492" s="26" t="s">
        <v>9480</v>
      </c>
      <c r="B492" s="97" t="s">
        <v>9480</v>
      </c>
      <c r="C492" s="123">
        <v>40</v>
      </c>
      <c r="D492"/>
      <c r="E492"/>
      <c r="F492"/>
      <c r="G492"/>
      <c r="H492"/>
      <c r="I492" s="15">
        <f t="shared" si="7"/>
        <v>40</v>
      </c>
      <c r="J492" s="1" t="str">
        <f>VLOOKUP($A492,RECON!A:D,4,FALSE)</f>
        <v>Tripathy</v>
      </c>
      <c r="K492" s="1" t="str">
        <f>IFERROR(VLOOKUP(A492, Notes!A:E, 5, FALSE), "-")</f>
        <v>-</v>
      </c>
    </row>
    <row r="493" spans="1:11" ht="12.75" customHeight="1" x14ac:dyDescent="0.25">
      <c r="A493" s="29" t="s">
        <v>9179</v>
      </c>
      <c r="B493" s="97" t="s">
        <v>9179</v>
      </c>
      <c r="C493" s="123">
        <v>40</v>
      </c>
      <c r="D493"/>
      <c r="E493"/>
      <c r="F493"/>
      <c r="G493"/>
      <c r="H493"/>
      <c r="I493" s="15">
        <f t="shared" si="7"/>
        <v>40</v>
      </c>
      <c r="J493" s="1" t="str">
        <f>VLOOKUP($A493,RECON!A:D,4,FALSE)</f>
        <v>Byrappa</v>
      </c>
      <c r="K493" s="1" t="str">
        <f>IFERROR(VLOOKUP(A493, Notes!A:E, 5, FALSE), "-")</f>
        <v>-</v>
      </c>
    </row>
    <row r="494" spans="1:11" ht="12.75" customHeight="1" x14ac:dyDescent="0.25">
      <c r="A494" s="29" t="s">
        <v>9293</v>
      </c>
      <c r="B494" s="97" t="s">
        <v>9293</v>
      </c>
      <c r="C494" s="123">
        <v>24</v>
      </c>
      <c r="D494"/>
      <c r="E494"/>
      <c r="F494"/>
      <c r="G494"/>
      <c r="H494"/>
      <c r="I494" s="15">
        <f t="shared" si="7"/>
        <v>24</v>
      </c>
      <c r="J494" s="1" t="str">
        <f>VLOOKUP($A494,RECON!A:D,4,FALSE)</f>
        <v>Leano</v>
      </c>
      <c r="K494" s="1" t="str">
        <f>IFERROR(VLOOKUP(A494, Notes!A:E, 5, FALSE), "-")</f>
        <v>-</v>
      </c>
    </row>
    <row r="495" spans="1:11" ht="12.75" customHeight="1" x14ac:dyDescent="0.25">
      <c r="A495" s="26" t="s">
        <v>9272</v>
      </c>
      <c r="B495" s="97" t="s">
        <v>9272</v>
      </c>
      <c r="C495" s="123">
        <v>49</v>
      </c>
      <c r="D495"/>
      <c r="E495"/>
      <c r="F495"/>
      <c r="G495"/>
      <c r="H495"/>
      <c r="I495" s="15">
        <f t="shared" si="7"/>
        <v>49</v>
      </c>
      <c r="J495" s="1" t="str">
        <f>VLOOKUP($A495,RECON!A:D,4,FALSE)</f>
        <v>Itnal</v>
      </c>
      <c r="K495" s="1" t="str">
        <f>IFERROR(VLOOKUP(A495, Notes!A:E, 5, FALSE), "-")</f>
        <v>-</v>
      </c>
    </row>
    <row r="496" spans="1:11" ht="12.75" customHeight="1" x14ac:dyDescent="0.25">
      <c r="A496" s="26" t="s">
        <v>9264</v>
      </c>
      <c r="B496" s="97" t="s">
        <v>9264</v>
      </c>
      <c r="C496" s="123">
        <v>40</v>
      </c>
      <c r="D496"/>
      <c r="E496"/>
      <c r="F496"/>
      <c r="G496"/>
      <c r="H496"/>
      <c r="I496" s="15">
        <f t="shared" si="7"/>
        <v>40</v>
      </c>
      <c r="J496" s="1" t="str">
        <f>VLOOKUP($A496,RECON!A:D,4,FALSE)</f>
        <v>Gupta</v>
      </c>
      <c r="K496" s="1" t="str">
        <f>IFERROR(VLOOKUP(A496, Notes!A:E, 5, FALSE), "-")</f>
        <v>-</v>
      </c>
    </row>
    <row r="497" spans="1:11" ht="12.75" customHeight="1" x14ac:dyDescent="0.25">
      <c r="A497" s="26" t="s">
        <v>9381</v>
      </c>
      <c r="B497" s="97" t="s">
        <v>9381</v>
      </c>
      <c r="C497" s="123">
        <v>42</v>
      </c>
      <c r="D497"/>
      <c r="E497"/>
      <c r="F497"/>
      <c r="G497"/>
      <c r="H497"/>
      <c r="I497" s="15">
        <f t="shared" si="7"/>
        <v>42</v>
      </c>
      <c r="J497" s="1" t="str">
        <f>VLOOKUP($A497,RECON!A:D,4,FALSE)</f>
        <v>Pimentel</v>
      </c>
      <c r="K497" s="1" t="str">
        <f>IFERROR(VLOOKUP(A497, Notes!A:E, 5, FALSE), "-")</f>
        <v>-</v>
      </c>
    </row>
    <row r="498" spans="1:11" ht="12.75" customHeight="1" x14ac:dyDescent="0.25">
      <c r="A498" s="26" t="s">
        <v>9226</v>
      </c>
      <c r="B498" s="97" t="s">
        <v>9226</v>
      </c>
      <c r="C498" s="123">
        <v>45</v>
      </c>
      <c r="D498"/>
      <c r="E498"/>
      <c r="F498"/>
      <c r="G498"/>
      <c r="H498"/>
      <c r="I498" s="15">
        <f t="shared" si="7"/>
        <v>45</v>
      </c>
      <c r="J498" s="1" t="str">
        <f>VLOOKUP($A498,RECON!A:D,4,FALSE)</f>
        <v>Dondu</v>
      </c>
      <c r="K498" s="1" t="str">
        <f>IFERROR(VLOOKUP(A498, Notes!A:E, 5, FALSE), "-")</f>
        <v>-</v>
      </c>
    </row>
    <row r="499" spans="1:11" ht="12.75" customHeight="1" x14ac:dyDescent="0.25">
      <c r="A499" s="26" t="s">
        <v>9148</v>
      </c>
      <c r="B499" s="97" t="s">
        <v>9148</v>
      </c>
      <c r="C499" s="123">
        <v>44</v>
      </c>
      <c r="D499"/>
      <c r="E499"/>
      <c r="F499"/>
      <c r="G499"/>
      <c r="H499"/>
      <c r="I499" s="15">
        <f t="shared" si="7"/>
        <v>44</v>
      </c>
      <c r="J499" s="1" t="str">
        <f>VLOOKUP($A499,RECON!A:D,4,FALSE)</f>
        <v>Barnabe</v>
      </c>
      <c r="K499" s="1" t="str">
        <f>IFERROR(VLOOKUP(A499, Notes!A:E, 5, FALSE), "-")</f>
        <v>-</v>
      </c>
    </row>
    <row r="500" spans="1:11" ht="12.75" customHeight="1" x14ac:dyDescent="0.25">
      <c r="A500" s="26" t="s">
        <v>9348</v>
      </c>
      <c r="B500" s="97" t="s">
        <v>9348</v>
      </c>
      <c r="C500" s="123">
        <v>48</v>
      </c>
      <c r="D500"/>
      <c r="E500"/>
      <c r="F500"/>
      <c r="G500"/>
      <c r="H500"/>
      <c r="I500" s="15">
        <f t="shared" si="7"/>
        <v>48</v>
      </c>
      <c r="J500" s="1" t="str">
        <f>VLOOKUP($A500,RECON!A:D,4,FALSE)</f>
        <v>Muninarayanappa</v>
      </c>
      <c r="K500" s="1" t="str">
        <f>IFERROR(VLOOKUP(A500, Notes!A:E, 5, FALSE), "-")</f>
        <v>-</v>
      </c>
    </row>
    <row r="501" spans="1:11" ht="12.75" customHeight="1" x14ac:dyDescent="0.25">
      <c r="A501" s="26" t="s">
        <v>9313</v>
      </c>
      <c r="B501" s="97" t="s">
        <v>9313</v>
      </c>
      <c r="C501" s="123">
        <v>40</v>
      </c>
      <c r="D501"/>
      <c r="E501"/>
      <c r="F501"/>
      <c r="G501"/>
      <c r="H501"/>
      <c r="I501" s="15">
        <f t="shared" si="7"/>
        <v>40</v>
      </c>
      <c r="J501" s="1" t="str">
        <f>VLOOKUP($A501,RECON!A:D,4,FALSE)</f>
        <v>Mane</v>
      </c>
      <c r="K501" s="1" t="str">
        <f>IFERROR(VLOOKUP(A501, Notes!A:E, 5, FALSE), "-")</f>
        <v>-</v>
      </c>
    </row>
    <row r="502" spans="1:11" ht="12.75" customHeight="1" x14ac:dyDescent="0.25">
      <c r="A502" s="26" t="s">
        <v>9195</v>
      </c>
      <c r="B502" s="97" t="s">
        <v>9195</v>
      </c>
      <c r="C502" s="123">
        <v>48</v>
      </c>
      <c r="D502"/>
      <c r="E502"/>
      <c r="F502"/>
      <c r="G502"/>
      <c r="H502"/>
      <c r="I502" s="15">
        <f t="shared" si="7"/>
        <v>48</v>
      </c>
      <c r="J502" s="1" t="str">
        <f>VLOOKUP($A502,RECON!A:D,4,FALSE)</f>
        <v>Chandwadkar</v>
      </c>
      <c r="K502" s="1" t="str">
        <f>IFERROR(VLOOKUP(A502, Notes!A:E, 5, FALSE), "-")</f>
        <v>-</v>
      </c>
    </row>
    <row r="503" spans="1:11" ht="12.75" customHeight="1" x14ac:dyDescent="0.25">
      <c r="A503" s="26" t="s">
        <v>9147</v>
      </c>
      <c r="B503" s="97" t="s">
        <v>9147</v>
      </c>
      <c r="C503" s="123">
        <v>42</v>
      </c>
      <c r="D503"/>
      <c r="E503"/>
      <c r="F503"/>
      <c r="G503"/>
      <c r="H503"/>
      <c r="I503" s="15">
        <f t="shared" si="7"/>
        <v>42</v>
      </c>
      <c r="J503" s="1" t="str">
        <f>VLOOKUP($A503,RECON!A:D,4,FALSE)</f>
        <v>Barik</v>
      </c>
      <c r="K503" s="1" t="str">
        <f>IFERROR(VLOOKUP(A503, Notes!A:E, 5, FALSE), "-")</f>
        <v>-</v>
      </c>
    </row>
    <row r="504" spans="1:11" ht="12.75" customHeight="1" x14ac:dyDescent="0.25">
      <c r="A504" s="26" t="s">
        <v>9475</v>
      </c>
      <c r="B504" s="97" t="s">
        <v>9475</v>
      </c>
      <c r="C504" s="123">
        <v>40</v>
      </c>
      <c r="D504"/>
      <c r="E504"/>
      <c r="F504"/>
      <c r="G504"/>
      <c r="H504"/>
      <c r="I504" s="15">
        <f t="shared" si="7"/>
        <v>40</v>
      </c>
      <c r="J504" s="1" t="str">
        <f>VLOOKUP($A504,RECON!A:D,4,FALSE)</f>
        <v>Thakur</v>
      </c>
      <c r="K504" s="1" t="str">
        <f>IFERROR(VLOOKUP(A504, Notes!A:E, 5, FALSE), "-")</f>
        <v>-</v>
      </c>
    </row>
    <row r="505" spans="1:11" ht="12.75" customHeight="1" x14ac:dyDescent="0.25">
      <c r="A505" s="26" t="s">
        <v>9482</v>
      </c>
      <c r="B505" s="97" t="s">
        <v>9482</v>
      </c>
      <c r="C505" s="123">
        <v>40</v>
      </c>
      <c r="D505"/>
      <c r="E505"/>
      <c r="F505"/>
      <c r="G505"/>
      <c r="H505"/>
      <c r="I505" s="15">
        <f t="shared" si="7"/>
        <v>40</v>
      </c>
      <c r="J505" s="1" t="str">
        <f>VLOOKUP($A505,RECON!A:D,4,FALSE)</f>
        <v>Vasamsetty</v>
      </c>
      <c r="K505" s="1" t="str">
        <f>IFERROR(VLOOKUP(A505, Notes!A:E, 5, FALSE), "-")</f>
        <v>-</v>
      </c>
    </row>
    <row r="506" spans="1:11" ht="12.75" customHeight="1" x14ac:dyDescent="0.25">
      <c r="A506" s="26" t="s">
        <v>9491</v>
      </c>
      <c r="B506" s="97" t="s">
        <v>9491</v>
      </c>
      <c r="C506" s="123">
        <v>40</v>
      </c>
      <c r="D506"/>
      <c r="E506"/>
      <c r="F506"/>
      <c r="G506"/>
      <c r="H506"/>
      <c r="I506" s="15">
        <f t="shared" si="7"/>
        <v>40</v>
      </c>
      <c r="J506" s="1" t="str">
        <f>VLOOKUP($A506,RECON!A:D,4,FALSE)</f>
        <v>Walekar</v>
      </c>
      <c r="K506" s="1" t="str">
        <f>IFERROR(VLOOKUP(A506, Notes!A:E, 5, FALSE), "-")</f>
        <v>-</v>
      </c>
    </row>
    <row r="507" spans="1:11" ht="12.75" customHeight="1" x14ac:dyDescent="0.25">
      <c r="A507" s="26" t="s">
        <v>9392</v>
      </c>
      <c r="B507" s="97" t="s">
        <v>9392</v>
      </c>
      <c r="C507" s="123">
        <v>40</v>
      </c>
      <c r="D507"/>
      <c r="E507"/>
      <c r="F507"/>
      <c r="G507"/>
      <c r="H507"/>
      <c r="I507" s="15">
        <f t="shared" si="7"/>
        <v>40</v>
      </c>
      <c r="J507" s="1" t="str">
        <f>VLOOKUP($A507,RECON!A:D,4,FALSE)</f>
        <v>Ramachandra</v>
      </c>
      <c r="K507" s="1" t="str">
        <f>IFERROR(VLOOKUP(A507, Notes!A:E, 5, FALSE), "-")</f>
        <v>-</v>
      </c>
    </row>
    <row r="508" spans="1:11" ht="12.75" customHeight="1" x14ac:dyDescent="0.25">
      <c r="A508" s="26" t="s">
        <v>9177</v>
      </c>
      <c r="B508" s="97" t="s">
        <v>9177</v>
      </c>
      <c r="C508" s="123">
        <v>44</v>
      </c>
      <c r="D508"/>
      <c r="E508"/>
      <c r="F508"/>
      <c r="G508"/>
      <c r="H508"/>
      <c r="I508" s="15">
        <f t="shared" si="7"/>
        <v>44</v>
      </c>
      <c r="J508" s="1" t="str">
        <f>VLOOKUP($A508,RECON!A:D,4,FALSE)</f>
        <v>Bufalo</v>
      </c>
      <c r="K508" s="1" t="str">
        <f>IFERROR(VLOOKUP(A508, Notes!A:E, 5, FALSE), "-")</f>
        <v>-</v>
      </c>
    </row>
    <row r="509" spans="1:11" ht="12.75" customHeight="1" x14ac:dyDescent="0.25">
      <c r="A509" s="26" t="s">
        <v>9153</v>
      </c>
      <c r="B509" s="97" t="s">
        <v>9153</v>
      </c>
      <c r="C509" s="123">
        <v>32</v>
      </c>
      <c r="D509"/>
      <c r="E509"/>
      <c r="F509"/>
      <c r="G509"/>
      <c r="H509"/>
      <c r="I509" s="15">
        <f t="shared" si="7"/>
        <v>32</v>
      </c>
      <c r="J509" s="1" t="str">
        <f>VLOOKUP($A509,RECON!A:D,4,FALSE)</f>
        <v>Batista</v>
      </c>
      <c r="K509" s="1" t="str">
        <f>IFERROR(VLOOKUP(A509, Notes!A:E, 5, FALSE), "-")</f>
        <v>-</v>
      </c>
    </row>
    <row r="510" spans="1:11" ht="12.75" customHeight="1" x14ac:dyDescent="0.25">
      <c r="A510" s="26" t="s">
        <v>9325</v>
      </c>
      <c r="B510" s="97" t="s">
        <v>9325</v>
      </c>
      <c r="C510" s="123">
        <v>45</v>
      </c>
      <c r="D510"/>
      <c r="E510"/>
      <c r="F510"/>
      <c r="G510"/>
      <c r="H510"/>
      <c r="I510" s="15">
        <f t="shared" si="7"/>
        <v>45</v>
      </c>
      <c r="J510" s="1" t="str">
        <f>VLOOKUP($A510,RECON!A:D,4,FALSE)</f>
        <v>Mehra</v>
      </c>
      <c r="K510" s="1" t="str">
        <f>IFERROR(VLOOKUP(A510, Notes!A:E, 5, FALSE), "-")</f>
        <v>-</v>
      </c>
    </row>
    <row r="511" spans="1:11" ht="12.75" customHeight="1" x14ac:dyDescent="0.25">
      <c r="A511" s="26" t="s">
        <v>9337</v>
      </c>
      <c r="B511" s="97" t="s">
        <v>9337</v>
      </c>
      <c r="C511" s="123">
        <v>49</v>
      </c>
      <c r="D511"/>
      <c r="E511"/>
      <c r="F511"/>
      <c r="G511"/>
      <c r="H511"/>
      <c r="I511" s="15">
        <f t="shared" si="7"/>
        <v>49</v>
      </c>
      <c r="J511" s="1" t="str">
        <f>VLOOKUP($A511,RECON!A:D,4,FALSE)</f>
        <v>Mizael</v>
      </c>
      <c r="K511" s="1" t="str">
        <f>IFERROR(VLOOKUP(A511, Notes!A:E, 5, FALSE), "-")</f>
        <v>-</v>
      </c>
    </row>
    <row r="512" spans="1:11" ht="12.75" customHeight="1" x14ac:dyDescent="0.25">
      <c r="A512" s="26" t="s">
        <v>9423</v>
      </c>
      <c r="B512" s="97" t="s">
        <v>9423</v>
      </c>
      <c r="C512" s="123">
        <v>45</v>
      </c>
      <c r="D512"/>
      <c r="E512"/>
      <c r="F512"/>
      <c r="G512"/>
      <c r="H512"/>
      <c r="I512" s="15">
        <f t="shared" si="7"/>
        <v>45</v>
      </c>
      <c r="J512" s="1" t="str">
        <f>VLOOKUP($A512,RECON!A:D,4,FALSE)</f>
        <v>Salles</v>
      </c>
      <c r="K512" s="1" t="str">
        <f>IFERROR(VLOOKUP(A512, Notes!A:E, 5, FALSE), "-")</f>
        <v>-</v>
      </c>
    </row>
    <row r="513" spans="1:11" ht="12.75" customHeight="1" x14ac:dyDescent="0.25">
      <c r="A513" s="26" t="s">
        <v>9196</v>
      </c>
      <c r="B513" s="97" t="s">
        <v>9196</v>
      </c>
      <c r="C513" s="123">
        <v>40</v>
      </c>
      <c r="D513"/>
      <c r="E513"/>
      <c r="F513"/>
      <c r="G513"/>
      <c r="H513"/>
      <c r="I513" s="15">
        <f t="shared" si="7"/>
        <v>40</v>
      </c>
      <c r="J513" s="1" t="str">
        <f>VLOOKUP($A513,RECON!A:D,4,FALSE)</f>
        <v>Chikkala</v>
      </c>
      <c r="K513" s="1" t="str">
        <f>IFERROR(VLOOKUP(A513, Notes!A:E, 5, FALSE), "-")</f>
        <v>-</v>
      </c>
    </row>
    <row r="514" spans="1:11" ht="12.75" customHeight="1" x14ac:dyDescent="0.25">
      <c r="A514" s="26" t="s">
        <v>9486</v>
      </c>
      <c r="B514" s="97" t="s">
        <v>9486</v>
      </c>
      <c r="C514" s="123">
        <v>40</v>
      </c>
      <c r="D514"/>
      <c r="E514"/>
      <c r="F514"/>
      <c r="G514"/>
      <c r="H514"/>
      <c r="I514" s="15">
        <f t="shared" si="7"/>
        <v>40</v>
      </c>
      <c r="J514" s="1" t="str">
        <f>VLOOKUP($A514,RECON!A:D,4,FALSE)</f>
        <v>Viegas</v>
      </c>
      <c r="K514" s="1" t="str">
        <f>IFERROR(VLOOKUP(A514, Notes!A:E, 5, FALSE), "-")</f>
        <v>-</v>
      </c>
    </row>
    <row r="515" spans="1:11" ht="12.75" customHeight="1" x14ac:dyDescent="0.25">
      <c r="A515" s="26" t="s">
        <v>9430</v>
      </c>
      <c r="B515" s="97" t="s">
        <v>9430</v>
      </c>
      <c r="C515" s="123">
        <v>45</v>
      </c>
      <c r="D515"/>
      <c r="E515"/>
      <c r="F515"/>
      <c r="G515"/>
      <c r="H515"/>
      <c r="I515" s="15">
        <f t="shared" si="7"/>
        <v>45</v>
      </c>
      <c r="J515" s="1" t="str">
        <f>VLOOKUP($A515,RECON!A:D,4,FALSE)</f>
        <v>Santhanam</v>
      </c>
      <c r="K515" s="1" t="str">
        <f>IFERROR(VLOOKUP(A515, Notes!A:E, 5, FALSE), "-")</f>
        <v>-</v>
      </c>
    </row>
    <row r="516" spans="1:11" ht="12.75" customHeight="1" x14ac:dyDescent="0.25">
      <c r="A516" s="26" t="s">
        <v>9391</v>
      </c>
      <c r="B516" s="97" t="s">
        <v>9391</v>
      </c>
      <c r="C516" s="123">
        <v>35</v>
      </c>
      <c r="D516"/>
      <c r="E516"/>
      <c r="F516"/>
      <c r="G516"/>
      <c r="H516"/>
      <c r="I516" s="15">
        <f t="shared" ref="I516:I579" si="8">SUM(C516:H516)</f>
        <v>35</v>
      </c>
      <c r="J516" s="1" t="str">
        <f>VLOOKUP($A516,RECON!A:D,4,FALSE)</f>
        <v>Rajendran</v>
      </c>
      <c r="K516" s="1" t="str">
        <f>IFERROR(VLOOKUP(A516, Notes!A:E, 5, FALSE), "-")</f>
        <v>-</v>
      </c>
    </row>
    <row r="517" spans="1:11" ht="12.75" customHeight="1" x14ac:dyDescent="0.25">
      <c r="A517" s="26" t="s">
        <v>9394</v>
      </c>
      <c r="B517" s="97" t="s">
        <v>9394</v>
      </c>
      <c r="C517" s="123">
        <v>40</v>
      </c>
      <c r="D517"/>
      <c r="E517"/>
      <c r="F517"/>
      <c r="G517"/>
      <c r="H517"/>
      <c r="I517" s="15">
        <f t="shared" si="8"/>
        <v>40</v>
      </c>
      <c r="J517" s="1" t="str">
        <f>VLOOKUP($A517,RECON!A:D,4,FALSE)</f>
        <v>Ramirez Morales</v>
      </c>
      <c r="K517" s="1" t="str">
        <f>IFERROR(VLOOKUP(A517, Notes!A:E, 5, FALSE), "-")</f>
        <v>-</v>
      </c>
    </row>
    <row r="518" spans="1:11" ht="12.75" customHeight="1" x14ac:dyDescent="0.25">
      <c r="A518" s="26" t="s">
        <v>9135</v>
      </c>
      <c r="B518" s="97" t="s">
        <v>9135</v>
      </c>
      <c r="C518" s="123">
        <v>53</v>
      </c>
      <c r="D518"/>
      <c r="E518"/>
      <c r="F518"/>
      <c r="G518"/>
      <c r="H518"/>
      <c r="I518" s="15">
        <f t="shared" si="8"/>
        <v>53</v>
      </c>
      <c r="J518" s="1" t="str">
        <f>VLOOKUP($A518,RECON!A:D,4,FALSE)</f>
        <v>Andrade</v>
      </c>
      <c r="K518" s="1" t="str">
        <f>IFERROR(VLOOKUP(A518, Notes!A:E, 5, FALSE), "-")</f>
        <v>-</v>
      </c>
    </row>
    <row r="519" spans="1:11" ht="12.75" customHeight="1" x14ac:dyDescent="0.25">
      <c r="A519" s="26" t="s">
        <v>9429</v>
      </c>
      <c r="B519" s="97" t="s">
        <v>9429</v>
      </c>
      <c r="C519" s="123">
        <v>44</v>
      </c>
      <c r="D519"/>
      <c r="E519"/>
      <c r="F519"/>
      <c r="G519"/>
      <c r="H519"/>
      <c r="I519" s="15">
        <f t="shared" si="8"/>
        <v>44</v>
      </c>
      <c r="J519" s="1" t="str">
        <f>VLOOKUP($A519,RECON!A:D,4,FALSE)</f>
        <v>Santana</v>
      </c>
      <c r="K519" s="1" t="str">
        <f>IFERROR(VLOOKUP(A519, Notes!A:E, 5, FALSE), "-")</f>
        <v>-</v>
      </c>
    </row>
    <row r="520" spans="1:11" ht="12.75" customHeight="1" x14ac:dyDescent="0.25">
      <c r="A520" s="26" t="s">
        <v>9171</v>
      </c>
      <c r="B520" s="97" t="s">
        <v>9171</v>
      </c>
      <c r="C520" s="123">
        <v>44</v>
      </c>
      <c r="D520"/>
      <c r="E520"/>
      <c r="F520"/>
      <c r="G520"/>
      <c r="H520"/>
      <c r="I520" s="15">
        <f t="shared" si="8"/>
        <v>44</v>
      </c>
      <c r="J520" s="1" t="str">
        <f>VLOOKUP($A520,RECON!A:D,4,FALSE)</f>
        <v>Boveloni</v>
      </c>
      <c r="K520" s="1" t="str">
        <f>IFERROR(VLOOKUP(A520, Notes!A:E, 5, FALSE), "-")</f>
        <v>-</v>
      </c>
    </row>
    <row r="521" spans="1:11" ht="12.75" customHeight="1" x14ac:dyDescent="0.25">
      <c r="A521" s="26" t="s">
        <v>9374</v>
      </c>
      <c r="B521" s="97" t="s">
        <v>9374</v>
      </c>
      <c r="C521" s="123">
        <v>16</v>
      </c>
      <c r="D521"/>
      <c r="E521"/>
      <c r="F521"/>
      <c r="G521"/>
      <c r="H521"/>
      <c r="I521" s="15">
        <f t="shared" si="8"/>
        <v>16</v>
      </c>
      <c r="J521" s="1" t="str">
        <f>VLOOKUP($A521,RECON!A:D,4,FALSE)</f>
        <v>Paula</v>
      </c>
      <c r="K521" s="1" t="str">
        <f>IFERROR(VLOOKUP(A521, Notes!A:E, 5, FALSE), "-")</f>
        <v>-</v>
      </c>
    </row>
    <row r="522" spans="1:11" ht="12.75" customHeight="1" x14ac:dyDescent="0.25">
      <c r="A522" s="26" t="s">
        <v>9261</v>
      </c>
      <c r="B522" s="97" t="s">
        <v>9261</v>
      </c>
      <c r="C522" s="123">
        <v>36</v>
      </c>
      <c r="D522"/>
      <c r="E522"/>
      <c r="F522"/>
      <c r="G522"/>
      <c r="H522"/>
      <c r="I522" s="15">
        <f t="shared" si="8"/>
        <v>36</v>
      </c>
      <c r="J522" s="1" t="str">
        <f>VLOOKUP($A522,RECON!A:D,4,FALSE)</f>
        <v>Gonzalez</v>
      </c>
      <c r="K522" s="1" t="str">
        <f>IFERROR(VLOOKUP(A522, Notes!A:E, 5, FALSE), "-")</f>
        <v>-</v>
      </c>
    </row>
    <row r="523" spans="1:11" ht="12.75" customHeight="1" x14ac:dyDescent="0.25">
      <c r="A523" s="26" t="s">
        <v>9372</v>
      </c>
      <c r="B523" s="97" t="s">
        <v>9372</v>
      </c>
      <c r="C523" s="123">
        <v>40</v>
      </c>
      <c r="D523"/>
      <c r="E523"/>
      <c r="F523"/>
      <c r="G523"/>
      <c r="H523"/>
      <c r="I523" s="15">
        <f t="shared" si="8"/>
        <v>40</v>
      </c>
      <c r="J523" s="1" t="str">
        <f>VLOOKUP($A523,RECON!A:D,4,FALSE)</f>
        <v>Patojoshi</v>
      </c>
      <c r="K523" s="1" t="str">
        <f>IFERROR(VLOOKUP(A523, Notes!A:E, 5, FALSE), "-")</f>
        <v>-</v>
      </c>
    </row>
    <row r="524" spans="1:11" ht="12.75" customHeight="1" x14ac:dyDescent="0.25">
      <c r="A524" s="26" t="s">
        <v>9187</v>
      </c>
      <c r="B524" s="97" t="s">
        <v>9187</v>
      </c>
      <c r="C524" s="123">
        <v>69</v>
      </c>
      <c r="D524"/>
      <c r="E524"/>
      <c r="F524"/>
      <c r="G524"/>
      <c r="H524"/>
      <c r="I524" s="15">
        <f t="shared" si="8"/>
        <v>69</v>
      </c>
      <c r="J524" s="1" t="str">
        <f>VLOOKUP($A524,RECON!A:D,4,FALSE)</f>
        <v>Campos</v>
      </c>
      <c r="K524" s="1" t="str">
        <f>IFERROR(VLOOKUP(A524, Notes!A:E, 5, FALSE), "-")</f>
        <v>-</v>
      </c>
    </row>
    <row r="525" spans="1:11" ht="12.75" customHeight="1" x14ac:dyDescent="0.25">
      <c r="A525" s="26" t="s">
        <v>9242</v>
      </c>
      <c r="B525" s="97" t="s">
        <v>9242</v>
      </c>
      <c r="C525" s="123">
        <v>42</v>
      </c>
      <c r="D525"/>
      <c r="E525"/>
      <c r="F525"/>
      <c r="G525"/>
      <c r="H525"/>
      <c r="I525" s="15">
        <f t="shared" si="8"/>
        <v>42</v>
      </c>
      <c r="J525" s="1" t="str">
        <f>VLOOKUP($A525,RECON!A:D,4,FALSE)</f>
        <v>Ferreira</v>
      </c>
      <c r="K525" s="1" t="str">
        <f>IFERROR(VLOOKUP(A525, Notes!A:E, 5, FALSE), "-")</f>
        <v>-</v>
      </c>
    </row>
    <row r="526" spans="1:11" ht="12.75" customHeight="1" x14ac:dyDescent="0.25">
      <c r="A526" s="26" t="s">
        <v>9416</v>
      </c>
      <c r="B526" s="97" t="s">
        <v>9416</v>
      </c>
      <c r="C526" s="123">
        <v>45</v>
      </c>
      <c r="D526"/>
      <c r="E526"/>
      <c r="F526"/>
      <c r="G526"/>
      <c r="H526"/>
      <c r="I526" s="15">
        <f t="shared" si="8"/>
        <v>45</v>
      </c>
      <c r="J526" s="1" t="str">
        <f>VLOOKUP($A526,RECON!A:D,4,FALSE)</f>
        <v>Roula</v>
      </c>
      <c r="K526" s="1" t="str">
        <f>IFERROR(VLOOKUP(A526, Notes!A:E, 5, FALSE), "-")</f>
        <v>-</v>
      </c>
    </row>
    <row r="527" spans="1:11" ht="12.75" customHeight="1" x14ac:dyDescent="0.25">
      <c r="A527" s="26" t="s">
        <v>9461</v>
      </c>
      <c r="B527" s="97" t="s">
        <v>9461</v>
      </c>
      <c r="C527" s="123">
        <v>42</v>
      </c>
      <c r="D527"/>
      <c r="E527"/>
      <c r="F527"/>
      <c r="G527"/>
      <c r="H527"/>
      <c r="I527" s="15">
        <f t="shared" si="8"/>
        <v>42</v>
      </c>
      <c r="J527" s="1" t="str">
        <f>VLOOKUP($A527,RECON!A:D,4,FALSE)</f>
        <v>Sobieski</v>
      </c>
      <c r="K527" s="1" t="str">
        <f>IFERROR(VLOOKUP(A527, Notes!A:E, 5, FALSE), "-")</f>
        <v>-</v>
      </c>
    </row>
    <row r="528" spans="1:11" ht="12.75" customHeight="1" x14ac:dyDescent="0.25">
      <c r="A528" s="26" t="s">
        <v>9131</v>
      </c>
      <c r="B528" s="97" t="s">
        <v>9131</v>
      </c>
      <c r="C528" s="123">
        <v>44</v>
      </c>
      <c r="D528"/>
      <c r="E528"/>
      <c r="F528"/>
      <c r="G528"/>
      <c r="H528"/>
      <c r="I528" s="15">
        <f t="shared" si="8"/>
        <v>44</v>
      </c>
      <c r="J528" s="1" t="str">
        <f>VLOOKUP($A528,RECON!A:D,4,FALSE)</f>
        <v>Almeida</v>
      </c>
      <c r="K528" s="1" t="str">
        <f>IFERROR(VLOOKUP(A528, Notes!A:E, 5, FALSE), "-")</f>
        <v>-</v>
      </c>
    </row>
    <row r="529" spans="1:11" ht="12.75" customHeight="1" x14ac:dyDescent="0.25">
      <c r="A529" s="26" t="s">
        <v>9269</v>
      </c>
      <c r="B529" s="97" t="s">
        <v>9269</v>
      </c>
      <c r="C529" s="123">
        <v>44</v>
      </c>
      <c r="D529"/>
      <c r="E529"/>
      <c r="F529"/>
      <c r="G529"/>
      <c r="H529"/>
      <c r="I529" s="15">
        <f t="shared" si="8"/>
        <v>44</v>
      </c>
      <c r="J529" s="1" t="str">
        <f>VLOOKUP($A529,RECON!A:D,4,FALSE)</f>
        <v>Horita</v>
      </c>
      <c r="K529" s="1" t="str">
        <f>IFERROR(VLOOKUP(A529, Notes!A:E, 5, FALSE), "-")</f>
        <v>-</v>
      </c>
    </row>
    <row r="530" spans="1:11" ht="12.75" customHeight="1" x14ac:dyDescent="0.25">
      <c r="A530" s="26" t="s">
        <v>9317</v>
      </c>
      <c r="B530" s="97" t="s">
        <v>9317</v>
      </c>
      <c r="C530" s="123">
        <v>40</v>
      </c>
      <c r="D530"/>
      <c r="E530"/>
      <c r="F530"/>
      <c r="G530"/>
      <c r="H530"/>
      <c r="I530" s="15">
        <f t="shared" si="8"/>
        <v>40</v>
      </c>
      <c r="J530" s="1" t="str">
        <f>VLOOKUP($A530,RECON!A:D,4,FALSE)</f>
        <v>Marras</v>
      </c>
      <c r="K530" s="1" t="str">
        <f>IFERROR(VLOOKUP(A530, Notes!A:E, 5, FALSE), "-")</f>
        <v>-</v>
      </c>
    </row>
    <row r="531" spans="1:11" ht="12.75" customHeight="1" x14ac:dyDescent="0.25">
      <c r="A531" s="26" t="s">
        <v>9458</v>
      </c>
      <c r="B531" s="97" t="s">
        <v>9458</v>
      </c>
      <c r="C531" s="123">
        <v>40</v>
      </c>
      <c r="D531"/>
      <c r="E531"/>
      <c r="F531"/>
      <c r="G531"/>
      <c r="H531"/>
      <c r="I531" s="15">
        <f t="shared" si="8"/>
        <v>40</v>
      </c>
      <c r="J531" s="1" t="str">
        <f>VLOOKUP($A531,RECON!A:D,4,FALSE)</f>
        <v>Singh</v>
      </c>
      <c r="K531" s="1" t="str">
        <f>IFERROR(VLOOKUP(A531, Notes!A:E, 5, FALSE), "-")</f>
        <v>-</v>
      </c>
    </row>
    <row r="532" spans="1:11" ht="12.75" customHeight="1" x14ac:dyDescent="0.25">
      <c r="A532" s="26" t="s">
        <v>9468</v>
      </c>
      <c r="B532" s="97" t="s">
        <v>9468</v>
      </c>
      <c r="C532" s="123">
        <v>62</v>
      </c>
      <c r="D532"/>
      <c r="E532"/>
      <c r="F532"/>
      <c r="G532"/>
      <c r="H532"/>
      <c r="I532" s="15">
        <f t="shared" si="8"/>
        <v>62</v>
      </c>
      <c r="J532" s="1" t="str">
        <f>VLOOKUP($A532,RECON!A:D,4,FALSE)</f>
        <v>Syed</v>
      </c>
      <c r="K532" s="1" t="str">
        <f>IFERROR(VLOOKUP(A532, Notes!A:E, 5, FALSE), "-")</f>
        <v>-</v>
      </c>
    </row>
    <row r="533" spans="1:11" ht="12.75" customHeight="1" x14ac:dyDescent="0.25">
      <c r="A533" s="26" t="s">
        <v>9262</v>
      </c>
      <c r="B533" s="97" t="s">
        <v>9262</v>
      </c>
      <c r="C533" s="123">
        <v>45</v>
      </c>
      <c r="D533"/>
      <c r="E533"/>
      <c r="F533"/>
      <c r="G533"/>
      <c r="H533"/>
      <c r="I533" s="15">
        <f t="shared" si="8"/>
        <v>45</v>
      </c>
      <c r="J533" s="1" t="str">
        <f>VLOOKUP($A533,RECON!A:D,4,FALSE)</f>
        <v>Goyal</v>
      </c>
      <c r="K533" s="1" t="str">
        <f>IFERROR(VLOOKUP(A533, Notes!A:E, 5, FALSE), "-")</f>
        <v>-</v>
      </c>
    </row>
    <row r="534" spans="1:11" ht="12.75" customHeight="1" x14ac:dyDescent="0.25">
      <c r="A534" s="26" t="s">
        <v>9459</v>
      </c>
      <c r="B534" s="97" t="s">
        <v>9459</v>
      </c>
      <c r="C534" s="123">
        <v>40</v>
      </c>
      <c r="D534"/>
      <c r="E534"/>
      <c r="F534"/>
      <c r="G534"/>
      <c r="H534"/>
      <c r="I534" s="15">
        <f t="shared" si="8"/>
        <v>40</v>
      </c>
      <c r="J534" s="1" t="str">
        <f>VLOOKUP($A534,RECON!A:D,4,FALSE)</f>
        <v>Singh</v>
      </c>
      <c r="K534" s="1" t="str">
        <f>IFERROR(VLOOKUP(A534, Notes!A:E, 5, FALSE), "-")</f>
        <v>-</v>
      </c>
    </row>
    <row r="535" spans="1:11" ht="12.75" customHeight="1" x14ac:dyDescent="0.25">
      <c r="A535" s="26" t="s">
        <v>9134</v>
      </c>
      <c r="B535" s="97" t="s">
        <v>9134</v>
      </c>
      <c r="C535" s="123">
        <v>41</v>
      </c>
      <c r="D535"/>
      <c r="E535"/>
      <c r="F535"/>
      <c r="G535"/>
      <c r="H535"/>
      <c r="I535" s="15">
        <f t="shared" si="8"/>
        <v>41</v>
      </c>
      <c r="J535" s="1" t="str">
        <f>VLOOKUP($A535,RECON!A:D,4,FALSE)</f>
        <v>Andrade</v>
      </c>
      <c r="K535" s="1" t="str">
        <f>IFERROR(VLOOKUP(A535, Notes!A:E, 5, FALSE), "-")</f>
        <v>-</v>
      </c>
    </row>
    <row r="536" spans="1:11" ht="12.75" customHeight="1" x14ac:dyDescent="0.25">
      <c r="A536" s="26" t="s">
        <v>9282</v>
      </c>
      <c r="B536" s="97" t="s">
        <v>9282</v>
      </c>
      <c r="C536" s="123">
        <v>40</v>
      </c>
      <c r="D536"/>
      <c r="E536"/>
      <c r="F536"/>
      <c r="G536"/>
      <c r="H536"/>
      <c r="I536" s="15">
        <f t="shared" si="8"/>
        <v>40</v>
      </c>
      <c r="J536" s="1" t="str">
        <f>VLOOKUP($A536,RECON!A:D,4,FALSE)</f>
        <v>Kavrani</v>
      </c>
      <c r="K536" s="1" t="str">
        <f>IFERROR(VLOOKUP(A536, Notes!A:E, 5, FALSE), "-")</f>
        <v>-</v>
      </c>
    </row>
    <row r="537" spans="1:11" ht="12.75" customHeight="1" x14ac:dyDescent="0.25">
      <c r="A537" s="26" t="s">
        <v>9277</v>
      </c>
      <c r="B537" s="97" t="s">
        <v>9277</v>
      </c>
      <c r="C537" s="123">
        <v>45</v>
      </c>
      <c r="D537"/>
      <c r="E537"/>
      <c r="F537"/>
      <c r="G537"/>
      <c r="H537"/>
      <c r="I537" s="15">
        <f t="shared" si="8"/>
        <v>45</v>
      </c>
      <c r="J537" s="1" t="str">
        <f>VLOOKUP($A537,RECON!A:D,4,FALSE)</f>
        <v>Joshi</v>
      </c>
      <c r="K537" s="1" t="str">
        <f>IFERROR(VLOOKUP(A537, Notes!A:E, 5, FALSE), "-")</f>
        <v>-</v>
      </c>
    </row>
    <row r="538" spans="1:11" ht="12.75" customHeight="1" x14ac:dyDescent="0.25">
      <c r="A538" s="26" t="s">
        <v>9419</v>
      </c>
      <c r="B538" s="97" t="s">
        <v>9419</v>
      </c>
      <c r="C538" s="123">
        <v>32</v>
      </c>
      <c r="D538"/>
      <c r="E538"/>
      <c r="F538"/>
      <c r="G538"/>
      <c r="H538"/>
      <c r="I538" s="15">
        <f t="shared" si="8"/>
        <v>32</v>
      </c>
      <c r="J538" s="1" t="str">
        <f>VLOOKUP($A538,RECON!A:D,4,FALSE)</f>
        <v>Sairajan</v>
      </c>
      <c r="K538" s="1" t="str">
        <f>IFERROR(VLOOKUP(A538, Notes!A:E, 5, FALSE), "-")</f>
        <v>-</v>
      </c>
    </row>
    <row r="539" spans="1:11" ht="12.75" customHeight="1" x14ac:dyDescent="0.25">
      <c r="A539" s="26" t="s">
        <v>9250</v>
      </c>
      <c r="B539" s="97" t="s">
        <v>9250</v>
      </c>
      <c r="C539" s="123">
        <v>56</v>
      </c>
      <c r="D539"/>
      <c r="E539"/>
      <c r="F539"/>
      <c r="G539"/>
      <c r="H539"/>
      <c r="I539" s="15">
        <f t="shared" si="8"/>
        <v>56</v>
      </c>
      <c r="J539" s="1" t="str">
        <f>VLOOKUP($A539,RECON!A:D,4,FALSE)</f>
        <v>Galagali</v>
      </c>
      <c r="K539" s="1" t="str">
        <f>IFERROR(VLOOKUP(A539, Notes!A:E, 5, FALSE), "-")</f>
        <v>-</v>
      </c>
    </row>
    <row r="540" spans="1:11" ht="12.75" customHeight="1" x14ac:dyDescent="0.25">
      <c r="A540" s="26" t="s">
        <v>9284</v>
      </c>
      <c r="B540" s="97" t="s">
        <v>9284</v>
      </c>
      <c r="C540" s="123">
        <v>44</v>
      </c>
      <c r="D540"/>
      <c r="E540"/>
      <c r="F540"/>
      <c r="G540"/>
      <c r="H540"/>
      <c r="I540" s="15">
        <f t="shared" si="8"/>
        <v>44</v>
      </c>
      <c r="J540" s="1" t="str">
        <f>VLOOKUP($A540,RECON!A:D,4,FALSE)</f>
        <v>Kohli</v>
      </c>
      <c r="K540" s="1" t="str">
        <f>IFERROR(VLOOKUP(A540, Notes!A:E, 5, FALSE), "-")</f>
        <v>-</v>
      </c>
    </row>
    <row r="541" spans="1:11" ht="12.75" customHeight="1" x14ac:dyDescent="0.25">
      <c r="A541" s="26" t="s">
        <v>9450</v>
      </c>
      <c r="B541" s="97" t="s">
        <v>9450</v>
      </c>
      <c r="C541" s="123">
        <v>40</v>
      </c>
      <c r="D541"/>
      <c r="E541"/>
      <c r="F541"/>
      <c r="G541"/>
      <c r="H541"/>
      <c r="I541" s="15">
        <f t="shared" si="8"/>
        <v>40</v>
      </c>
      <c r="J541" s="1" t="str">
        <f>VLOOKUP($A541,RECON!A:D,4,FALSE)</f>
        <v>Silva</v>
      </c>
      <c r="K541" s="1" t="str">
        <f>IFERROR(VLOOKUP(A541, Notes!A:E, 5, FALSE), "-")</f>
        <v>-</v>
      </c>
    </row>
    <row r="542" spans="1:11" ht="12.75" customHeight="1" x14ac:dyDescent="0.25">
      <c r="A542" s="26" t="s">
        <v>9496</v>
      </c>
      <c r="B542" s="97" t="s">
        <v>9496</v>
      </c>
      <c r="C542" s="123">
        <v>65</v>
      </c>
      <c r="D542"/>
      <c r="E542"/>
      <c r="F542"/>
      <c r="G542"/>
      <c r="H542"/>
      <c r="I542" s="15">
        <f t="shared" si="8"/>
        <v>65</v>
      </c>
      <c r="J542" s="1" t="str">
        <f>VLOOKUP($A542,RECON!A:D,4,FALSE)</f>
        <v>Zago</v>
      </c>
      <c r="K542" s="1" t="str">
        <f>IFERROR(VLOOKUP(A542, Notes!A:E, 5, FALSE), "-")</f>
        <v>-</v>
      </c>
    </row>
    <row r="543" spans="1:11" ht="12.75" customHeight="1" x14ac:dyDescent="0.25">
      <c r="A543" s="26" t="s">
        <v>9455</v>
      </c>
      <c r="B543" s="97" t="s">
        <v>9455</v>
      </c>
      <c r="C543" s="123">
        <v>51</v>
      </c>
      <c r="D543"/>
      <c r="E543"/>
      <c r="F543"/>
      <c r="G543"/>
      <c r="H543"/>
      <c r="I543" s="15">
        <f t="shared" si="8"/>
        <v>51</v>
      </c>
      <c r="J543" s="1" t="str">
        <f>VLOOKUP($A543,RECON!A:D,4,FALSE)</f>
        <v>Silva</v>
      </c>
      <c r="K543" s="1" t="str">
        <f>IFERROR(VLOOKUP(A543, Notes!A:E, 5, FALSE), "-")</f>
        <v>-</v>
      </c>
    </row>
    <row r="544" spans="1:11" ht="12.75" customHeight="1" x14ac:dyDescent="0.25">
      <c r="A544" s="26" t="s">
        <v>9287</v>
      </c>
      <c r="B544" s="97" t="s">
        <v>9287</v>
      </c>
      <c r="C544" s="123">
        <v>40</v>
      </c>
      <c r="D544"/>
      <c r="E544"/>
      <c r="F544"/>
      <c r="G544"/>
      <c r="H544"/>
      <c r="I544" s="15">
        <f t="shared" si="8"/>
        <v>40</v>
      </c>
      <c r="J544" s="1" t="str">
        <f>VLOOKUP($A544,RECON!A:D,4,FALSE)</f>
        <v>Kota</v>
      </c>
      <c r="K544" s="1" t="str">
        <f>IFERROR(VLOOKUP(A544, Notes!A:E, 5, FALSE), "-")</f>
        <v>-</v>
      </c>
    </row>
    <row r="545" spans="1:11" ht="12.75" customHeight="1" x14ac:dyDescent="0.25">
      <c r="A545" s="26" t="s">
        <v>9145</v>
      </c>
      <c r="B545" s="97" t="s">
        <v>9145</v>
      </c>
      <c r="C545" s="123">
        <v>40</v>
      </c>
      <c r="D545"/>
      <c r="E545"/>
      <c r="F545"/>
      <c r="G545"/>
      <c r="H545"/>
      <c r="I545" s="15">
        <f t="shared" si="8"/>
        <v>40</v>
      </c>
      <c r="J545" s="1" t="str">
        <f>VLOOKUP($A545,RECON!A:D,4,FALSE)</f>
        <v>Balan</v>
      </c>
      <c r="K545" s="1" t="str">
        <f>IFERROR(VLOOKUP(A545, Notes!A:E, 5, FALSE), "-")</f>
        <v>-</v>
      </c>
    </row>
    <row r="546" spans="1:11" ht="12.75" customHeight="1" x14ac:dyDescent="0.25">
      <c r="A546" s="26" t="s">
        <v>9211</v>
      </c>
      <c r="B546" s="97" t="s">
        <v>9211</v>
      </c>
      <c r="C546" s="123">
        <v>40</v>
      </c>
      <c r="D546"/>
      <c r="E546"/>
      <c r="F546"/>
      <c r="G546"/>
      <c r="H546"/>
      <c r="I546" s="15">
        <f t="shared" si="8"/>
        <v>40</v>
      </c>
      <c r="J546" s="1" t="str">
        <f>VLOOKUP($A546,RECON!A:D,4,FALSE)</f>
        <v>Das</v>
      </c>
      <c r="K546" s="1" t="str">
        <f>IFERROR(VLOOKUP(A546, Notes!A:E, 5, FALSE), "-")</f>
        <v>-</v>
      </c>
    </row>
    <row r="547" spans="1:11" ht="12.75" customHeight="1" x14ac:dyDescent="0.25">
      <c r="A547" s="26" t="s">
        <v>9286</v>
      </c>
      <c r="B547" s="97" t="s">
        <v>9286</v>
      </c>
      <c r="C547" s="123">
        <v>45</v>
      </c>
      <c r="D547"/>
      <c r="E547"/>
      <c r="F547"/>
      <c r="G547"/>
      <c r="H547"/>
      <c r="I547" s="15">
        <f t="shared" si="8"/>
        <v>45</v>
      </c>
      <c r="J547" s="1" t="str">
        <f>VLOOKUP($A547,RECON!A:D,4,FALSE)</f>
        <v>Konda</v>
      </c>
      <c r="K547" s="1" t="str">
        <f>IFERROR(VLOOKUP(A547, Notes!A:E, 5, FALSE), "-")</f>
        <v>-</v>
      </c>
    </row>
    <row r="548" spans="1:11" ht="12.75" customHeight="1" x14ac:dyDescent="0.25">
      <c r="A548" s="26" t="s">
        <v>9410</v>
      </c>
      <c r="B548" s="97" t="s">
        <v>9410</v>
      </c>
      <c r="C548" s="123">
        <v>44</v>
      </c>
      <c r="D548"/>
      <c r="E548"/>
      <c r="F548"/>
      <c r="G548"/>
      <c r="H548"/>
      <c r="I548" s="15">
        <f t="shared" si="8"/>
        <v>44</v>
      </c>
      <c r="J548" s="1" t="str">
        <f>VLOOKUP($A548,RECON!A:D,4,FALSE)</f>
        <v>Rodovalho</v>
      </c>
      <c r="K548" s="1" t="str">
        <f>IFERROR(VLOOKUP(A548, Notes!A:E, 5, FALSE), "-")</f>
        <v>-</v>
      </c>
    </row>
    <row r="549" spans="1:11" ht="12.75" customHeight="1" x14ac:dyDescent="0.25">
      <c r="A549" s="26" t="s">
        <v>9334</v>
      </c>
      <c r="B549" s="97" t="s">
        <v>9334</v>
      </c>
      <c r="C549" s="123">
        <v>45</v>
      </c>
      <c r="D549"/>
      <c r="E549"/>
      <c r="F549"/>
      <c r="G549"/>
      <c r="H549"/>
      <c r="I549" s="15">
        <f t="shared" si="8"/>
        <v>45</v>
      </c>
      <c r="J549" s="1" t="str">
        <f>VLOOKUP($A549,RECON!A:D,4,FALSE)</f>
        <v>Mishra</v>
      </c>
      <c r="K549" s="1" t="str">
        <f>IFERROR(VLOOKUP(A549, Notes!A:E, 5, FALSE), "-")</f>
        <v>-</v>
      </c>
    </row>
    <row r="550" spans="1:11" ht="12.75" customHeight="1" x14ac:dyDescent="0.25">
      <c r="A550" s="26" t="s">
        <v>9460</v>
      </c>
      <c r="B550" s="97" t="s">
        <v>9460</v>
      </c>
      <c r="C550" s="123">
        <v>40</v>
      </c>
      <c r="D550"/>
      <c r="E550"/>
      <c r="F550"/>
      <c r="G550"/>
      <c r="H550"/>
      <c r="I550" s="15">
        <f t="shared" si="8"/>
        <v>40</v>
      </c>
      <c r="J550" s="1" t="str">
        <f>VLOOKUP($A550,RECON!A:D,4,FALSE)</f>
        <v>Singh</v>
      </c>
      <c r="K550" s="1" t="str">
        <f>IFERROR(VLOOKUP(A550, Notes!A:E, 5, FALSE), "-")</f>
        <v>-</v>
      </c>
    </row>
    <row r="551" spans="1:11" ht="12.75" customHeight="1" x14ac:dyDescent="0.25">
      <c r="A551" s="26" t="s">
        <v>9129</v>
      </c>
      <c r="B551" s="97" t="s">
        <v>9129</v>
      </c>
      <c r="C551" s="123">
        <v>40</v>
      </c>
      <c r="D551"/>
      <c r="E551"/>
      <c r="F551"/>
      <c r="G551"/>
      <c r="H551"/>
      <c r="I551" s="15">
        <f t="shared" si="8"/>
        <v>40</v>
      </c>
      <c r="J551" s="1" t="str">
        <f>VLOOKUP($A551,RECON!A:D,4,FALSE)</f>
        <v>Almeida</v>
      </c>
      <c r="K551" s="1" t="str">
        <f>IFERROR(VLOOKUP(A551, Notes!A:E, 5, FALSE), "-")</f>
        <v>-</v>
      </c>
    </row>
    <row r="552" spans="1:11" ht="12.75" customHeight="1" x14ac:dyDescent="0.25">
      <c r="A552" s="26" t="s">
        <v>9258</v>
      </c>
      <c r="B552" s="97" t="s">
        <v>9258</v>
      </c>
      <c r="C552" s="123">
        <v>48</v>
      </c>
      <c r="D552"/>
      <c r="E552"/>
      <c r="F552"/>
      <c r="G552"/>
      <c r="H552"/>
      <c r="I552" s="15">
        <f t="shared" si="8"/>
        <v>48</v>
      </c>
      <c r="J552" s="1" t="str">
        <f>VLOOKUP($A552,RECON!A:D,4,FALSE)</f>
        <v>Gobi</v>
      </c>
      <c r="K552" s="1" t="str">
        <f>IFERROR(VLOOKUP(A552, Notes!A:E, 5, FALSE), "-")</f>
        <v>-</v>
      </c>
    </row>
    <row r="553" spans="1:11" ht="12.75" customHeight="1" x14ac:dyDescent="0.25">
      <c r="A553" s="26" t="s">
        <v>9344</v>
      </c>
      <c r="B553" s="97" t="s">
        <v>9344</v>
      </c>
      <c r="C553" s="123">
        <v>41</v>
      </c>
      <c r="D553"/>
      <c r="E553"/>
      <c r="F553"/>
      <c r="G553"/>
      <c r="H553"/>
      <c r="I553" s="15">
        <f t="shared" si="8"/>
        <v>41</v>
      </c>
      <c r="J553" s="1" t="str">
        <f>VLOOKUP($A553,RECON!A:D,4,FALSE)</f>
        <v>Moraes</v>
      </c>
      <c r="K553" s="1" t="str">
        <f>IFERROR(VLOOKUP(A553, Notes!A:E, 5, FALSE), "-")</f>
        <v>-</v>
      </c>
    </row>
    <row r="554" spans="1:11" ht="12.75" customHeight="1" x14ac:dyDescent="0.25">
      <c r="A554" s="26" t="s">
        <v>9411</v>
      </c>
      <c r="B554" s="97" t="s">
        <v>9411</v>
      </c>
      <c r="C554" s="123">
        <v>20</v>
      </c>
      <c r="D554"/>
      <c r="E554"/>
      <c r="F554"/>
      <c r="G554"/>
      <c r="H554"/>
      <c r="I554" s="15">
        <f t="shared" si="8"/>
        <v>20</v>
      </c>
      <c r="J554" s="1" t="str">
        <f>VLOOKUP($A554,RECON!A:D,4,FALSE)</f>
        <v>Rodrigues</v>
      </c>
      <c r="K554" s="1" t="str">
        <f>IFERROR(VLOOKUP(A554, Notes!A:E, 5, FALSE), "-")</f>
        <v>-</v>
      </c>
    </row>
    <row r="555" spans="1:11" ht="12.75" customHeight="1" x14ac:dyDescent="0.25">
      <c r="A555" s="26" t="s">
        <v>9377</v>
      </c>
      <c r="B555" s="97" t="s">
        <v>9377</v>
      </c>
      <c r="C555" s="123">
        <v>40</v>
      </c>
      <c r="D555"/>
      <c r="E555"/>
      <c r="F555"/>
      <c r="G555"/>
      <c r="H555"/>
      <c r="I555" s="15">
        <f t="shared" si="8"/>
        <v>40</v>
      </c>
      <c r="J555" s="1" t="str">
        <f>VLOOKUP($A555,RECON!A:D,4,FALSE)</f>
        <v>Pereira</v>
      </c>
      <c r="K555" s="1" t="str">
        <f>IFERROR(VLOOKUP(A555, Notes!A:E, 5, FALSE), "-")</f>
        <v>-</v>
      </c>
    </row>
    <row r="556" spans="1:11" ht="12.75" customHeight="1" x14ac:dyDescent="0.25">
      <c r="A556" s="29" t="s">
        <v>9279</v>
      </c>
      <c r="B556" s="97" t="s">
        <v>9279</v>
      </c>
      <c r="C556" s="123">
        <v>42</v>
      </c>
      <c r="D556"/>
      <c r="E556"/>
      <c r="F556"/>
      <c r="G556"/>
      <c r="H556"/>
      <c r="I556" s="15">
        <f t="shared" si="8"/>
        <v>42</v>
      </c>
      <c r="J556" s="1" t="str">
        <f>VLOOKUP($A556,RECON!A:D,4,FALSE)</f>
        <v>Kadam</v>
      </c>
      <c r="K556" s="1" t="str">
        <f>IFERROR(VLOOKUP(A556, Notes!A:E, 5, FALSE), "-")</f>
        <v>-</v>
      </c>
    </row>
    <row r="557" spans="1:11" ht="12.75" customHeight="1" x14ac:dyDescent="0.25">
      <c r="A557" s="26" t="s">
        <v>9418</v>
      </c>
      <c r="B557" s="97" t="s">
        <v>9418</v>
      </c>
      <c r="C557" s="123">
        <v>2</v>
      </c>
      <c r="D557"/>
      <c r="E557"/>
      <c r="F557"/>
      <c r="G557"/>
      <c r="H557"/>
      <c r="I557" s="15">
        <f t="shared" si="8"/>
        <v>2</v>
      </c>
      <c r="J557" s="1" t="str">
        <f>VLOOKUP($A557,RECON!A:D,4,FALSE)</f>
        <v>Sabiao</v>
      </c>
      <c r="K557" s="1" t="str">
        <f>IFERROR(VLOOKUP(A557, Notes!A:E, 5, FALSE), "-")</f>
        <v>-</v>
      </c>
    </row>
    <row r="558" spans="1:11" ht="12.75" customHeight="1" x14ac:dyDescent="0.25">
      <c r="A558" s="26" t="s">
        <v>9306</v>
      </c>
      <c r="B558" s="97" t="s">
        <v>9306</v>
      </c>
      <c r="C558" s="123">
        <v>47.5</v>
      </c>
      <c r="D558"/>
      <c r="E558"/>
      <c r="F558"/>
      <c r="G558"/>
      <c r="H558"/>
      <c r="I558" s="15">
        <f t="shared" si="8"/>
        <v>47.5</v>
      </c>
      <c r="J558" s="1" t="str">
        <f>VLOOKUP($A558,RECON!A:D,4,FALSE)</f>
        <v>Lucas</v>
      </c>
      <c r="K558" s="1" t="str">
        <f>IFERROR(VLOOKUP(A558, Notes!A:E, 5, FALSE), "-")</f>
        <v>-</v>
      </c>
    </row>
    <row r="559" spans="1:11" ht="12.75" customHeight="1" x14ac:dyDescent="0.25">
      <c r="A559" s="26" t="s">
        <v>9373</v>
      </c>
      <c r="B559" s="97" t="s">
        <v>9373</v>
      </c>
      <c r="C559" s="123">
        <v>45</v>
      </c>
      <c r="D559"/>
      <c r="E559"/>
      <c r="F559"/>
      <c r="G559"/>
      <c r="H559"/>
      <c r="I559" s="15">
        <f t="shared" si="8"/>
        <v>45</v>
      </c>
      <c r="J559" s="1" t="str">
        <f>VLOOKUP($A559,RECON!A:D,4,FALSE)</f>
        <v>Paul</v>
      </c>
      <c r="K559" s="1" t="str">
        <f>IFERROR(VLOOKUP(A559, Notes!A:E, 5, FALSE), "-")</f>
        <v>-</v>
      </c>
    </row>
    <row r="560" spans="1:11" ht="12.75" customHeight="1" x14ac:dyDescent="0.25">
      <c r="A560" s="26" t="s">
        <v>9315</v>
      </c>
      <c r="B560" s="97" t="s">
        <v>9315</v>
      </c>
      <c r="C560" s="123">
        <v>45</v>
      </c>
      <c r="D560"/>
      <c r="E560"/>
      <c r="F560"/>
      <c r="G560"/>
      <c r="H560"/>
      <c r="I560" s="15">
        <f t="shared" si="8"/>
        <v>45</v>
      </c>
      <c r="J560" s="1" t="str">
        <f>VLOOKUP($A560,RECON!A:D,4,FALSE)</f>
        <v>Marihal</v>
      </c>
      <c r="K560" s="1" t="str">
        <f>IFERROR(VLOOKUP(A560, Notes!A:E, 5, FALSE), "-")</f>
        <v>-</v>
      </c>
    </row>
    <row r="561" spans="1:11" ht="12.75" customHeight="1" x14ac:dyDescent="0.25">
      <c r="A561" s="26" t="s">
        <v>9346</v>
      </c>
      <c r="B561" s="97" t="s">
        <v>9346</v>
      </c>
      <c r="C561" s="123">
        <v>36</v>
      </c>
      <c r="D561"/>
      <c r="E561"/>
      <c r="F561"/>
      <c r="G561"/>
      <c r="H561"/>
      <c r="I561" s="15">
        <f t="shared" si="8"/>
        <v>36</v>
      </c>
      <c r="J561" s="1" t="str">
        <f>VLOOKUP($A561,RECON!A:D,4,FALSE)</f>
        <v>Mudiganti</v>
      </c>
      <c r="K561" s="1" t="str">
        <f>IFERROR(VLOOKUP(A561, Notes!A:E, 5, FALSE), "-")</f>
        <v>-</v>
      </c>
    </row>
    <row r="562" spans="1:11" ht="12.75" customHeight="1" x14ac:dyDescent="0.25">
      <c r="A562" s="26" t="s">
        <v>9248</v>
      </c>
      <c r="B562" s="97" t="s">
        <v>9248</v>
      </c>
      <c r="C562" s="123">
        <v>40</v>
      </c>
      <c r="D562"/>
      <c r="E562"/>
      <c r="F562"/>
      <c r="G562"/>
      <c r="H562"/>
      <c r="I562" s="15">
        <f t="shared" si="8"/>
        <v>40</v>
      </c>
      <c r="J562" s="1" t="str">
        <f>VLOOKUP($A562,RECON!A:D,4,FALSE)</f>
        <v>Gabriotti</v>
      </c>
      <c r="K562" s="1" t="str">
        <f>IFERROR(VLOOKUP(A562, Notes!A:E, 5, FALSE), "-")</f>
        <v>-</v>
      </c>
    </row>
    <row r="563" spans="1:11" ht="12.75" customHeight="1" x14ac:dyDescent="0.25">
      <c r="A563" s="26" t="s">
        <v>9441</v>
      </c>
      <c r="B563" s="97" t="s">
        <v>9441</v>
      </c>
      <c r="C563" s="123">
        <v>41</v>
      </c>
      <c r="D563"/>
      <c r="E563"/>
      <c r="F563"/>
      <c r="G563"/>
      <c r="H563"/>
      <c r="I563" s="15">
        <f t="shared" si="8"/>
        <v>41</v>
      </c>
      <c r="J563" s="1" t="str">
        <f>VLOOKUP($A563,RECON!A:D,4,FALSE)</f>
        <v>Schivel</v>
      </c>
      <c r="K563" s="1" t="str">
        <f>IFERROR(VLOOKUP(A563, Notes!A:E, 5, FALSE), "-")</f>
        <v>-</v>
      </c>
    </row>
    <row r="564" spans="1:11" ht="12.75" customHeight="1" x14ac:dyDescent="0.25">
      <c r="A564" s="26" t="s">
        <v>9256</v>
      </c>
      <c r="B564" s="97" t="s">
        <v>9256</v>
      </c>
      <c r="C564" s="123">
        <v>40</v>
      </c>
      <c r="D564"/>
      <c r="E564"/>
      <c r="F564"/>
      <c r="G564"/>
      <c r="H564"/>
      <c r="I564" s="15">
        <f t="shared" si="8"/>
        <v>40</v>
      </c>
      <c r="J564" s="1" t="str">
        <f>VLOOKUP($A564,RECON!A:D,4,FALSE)</f>
        <v>Gialdi</v>
      </c>
      <c r="K564" s="1" t="str">
        <f>IFERROR(VLOOKUP(A564, Notes!A:E, 5, FALSE), "-")</f>
        <v>-</v>
      </c>
    </row>
    <row r="565" spans="1:11" ht="12.75" customHeight="1" x14ac:dyDescent="0.25">
      <c r="A565" s="26" t="s">
        <v>9339</v>
      </c>
      <c r="B565" s="97" t="s">
        <v>9339</v>
      </c>
      <c r="C565" s="123">
        <v>49</v>
      </c>
      <c r="D565"/>
      <c r="E565"/>
      <c r="F565"/>
      <c r="G565"/>
      <c r="H565"/>
      <c r="I565" s="15">
        <f t="shared" si="8"/>
        <v>49</v>
      </c>
      <c r="J565" s="1" t="str">
        <f>VLOOKUP($A565,RECON!A:D,4,FALSE)</f>
        <v>Monteiro</v>
      </c>
      <c r="K565" s="1" t="str">
        <f>IFERROR(VLOOKUP(A565, Notes!A:E, 5, FALSE), "-")</f>
        <v>-</v>
      </c>
    </row>
    <row r="566" spans="1:11" ht="12.75" customHeight="1" x14ac:dyDescent="0.25">
      <c r="A566" s="26" t="s">
        <v>9324</v>
      </c>
      <c r="B566" s="97" t="s">
        <v>9324</v>
      </c>
      <c r="C566" s="123">
        <v>40</v>
      </c>
      <c r="D566"/>
      <c r="E566"/>
      <c r="F566"/>
      <c r="G566"/>
      <c r="H566"/>
      <c r="I566" s="15">
        <f t="shared" si="8"/>
        <v>40</v>
      </c>
      <c r="J566" s="1" t="str">
        <f>VLOOKUP($A566,RECON!A:D,4,FALSE)</f>
        <v>Meenkeri</v>
      </c>
      <c r="K566" s="1" t="str">
        <f>IFERROR(VLOOKUP(A566, Notes!A:E, 5, FALSE), "-")</f>
        <v>-</v>
      </c>
    </row>
    <row r="567" spans="1:11" ht="12.75" customHeight="1" x14ac:dyDescent="0.25">
      <c r="A567" s="26" t="s">
        <v>9276</v>
      </c>
      <c r="B567" s="97" t="s">
        <v>9276</v>
      </c>
      <c r="C567" s="123">
        <v>40</v>
      </c>
      <c r="D567"/>
      <c r="E567"/>
      <c r="F567"/>
      <c r="G567"/>
      <c r="H567"/>
      <c r="I567" s="15">
        <f t="shared" si="8"/>
        <v>40</v>
      </c>
      <c r="J567" s="1" t="str">
        <f>VLOOKUP($A567,RECON!A:D,4,FALSE)</f>
        <v>Jayarama</v>
      </c>
      <c r="K567" s="1" t="str">
        <f>IFERROR(VLOOKUP(A567, Notes!A:E, 5, FALSE), "-")</f>
        <v>-</v>
      </c>
    </row>
    <row r="568" spans="1:11" ht="12.75" customHeight="1" x14ac:dyDescent="0.25">
      <c r="A568" s="26" t="s">
        <v>9197</v>
      </c>
      <c r="B568" s="97" t="s">
        <v>9197</v>
      </c>
      <c r="C568" s="123">
        <v>36</v>
      </c>
      <c r="D568"/>
      <c r="E568"/>
      <c r="F568"/>
      <c r="G568"/>
      <c r="H568"/>
      <c r="I568" s="15">
        <f t="shared" si="8"/>
        <v>36</v>
      </c>
      <c r="J568" s="1" t="str">
        <f>VLOOKUP($A568,RECON!A:D,4,FALSE)</f>
        <v>Chukkambotla</v>
      </c>
      <c r="K568" s="1" t="str">
        <f>IFERROR(VLOOKUP(A568, Notes!A:E, 5, FALSE), "-")</f>
        <v>-</v>
      </c>
    </row>
    <row r="569" spans="1:11" ht="12.75" customHeight="1" x14ac:dyDescent="0.25">
      <c r="A569" s="26" t="s">
        <v>9288</v>
      </c>
      <c r="B569" s="97" t="s">
        <v>9288</v>
      </c>
      <c r="C569" s="123">
        <v>32</v>
      </c>
      <c r="D569"/>
      <c r="E569"/>
      <c r="F569"/>
      <c r="G569"/>
      <c r="H569"/>
      <c r="I569" s="15">
        <f t="shared" si="8"/>
        <v>32</v>
      </c>
      <c r="J569" s="1" t="str">
        <f>VLOOKUP($A569,RECON!A:D,4,FALSE)</f>
        <v>Kumar</v>
      </c>
      <c r="K569" s="1" t="str">
        <f>IFERROR(VLOOKUP(A569, Notes!A:E, 5, FALSE), "-")</f>
        <v>-</v>
      </c>
    </row>
    <row r="570" spans="1:11" ht="12.75" customHeight="1" x14ac:dyDescent="0.25">
      <c r="A570" s="26" t="s">
        <v>9159</v>
      </c>
      <c r="B570" s="97" t="s">
        <v>9159</v>
      </c>
      <c r="C570" s="123">
        <v>40</v>
      </c>
      <c r="D570"/>
      <c r="E570"/>
      <c r="F570"/>
      <c r="G570"/>
      <c r="H570"/>
      <c r="I570" s="15">
        <f t="shared" si="8"/>
        <v>40</v>
      </c>
      <c r="J570" s="1" t="str">
        <f>VLOOKUP($A570,RECON!A:D,4,FALSE)</f>
        <v>Behera</v>
      </c>
      <c r="K570" s="1" t="str">
        <f>IFERROR(VLOOKUP(A570, Notes!A:E, 5, FALSE), "-")</f>
        <v>-</v>
      </c>
    </row>
    <row r="571" spans="1:11" ht="12.75" customHeight="1" x14ac:dyDescent="0.25">
      <c r="A571" s="26" t="s">
        <v>9316</v>
      </c>
      <c r="B571" s="97" t="s">
        <v>9316</v>
      </c>
      <c r="C571" s="123">
        <v>44</v>
      </c>
      <c r="D571"/>
      <c r="E571"/>
      <c r="F571"/>
      <c r="G571"/>
      <c r="H571"/>
      <c r="I571" s="15">
        <f t="shared" si="8"/>
        <v>44</v>
      </c>
      <c r="J571" s="1" t="str">
        <f>VLOOKUP($A571,RECON!A:D,4,FALSE)</f>
        <v>Marques</v>
      </c>
      <c r="K571" s="1" t="str">
        <f>IFERROR(VLOOKUP(A571, Notes!A:E, 5, FALSE), "-")</f>
        <v>-</v>
      </c>
    </row>
    <row r="572" spans="1:11" ht="12.75" customHeight="1" x14ac:dyDescent="0.25">
      <c r="A572" s="26" t="s">
        <v>9198</v>
      </c>
      <c r="B572" s="97" t="s">
        <v>9198</v>
      </c>
      <c r="C572" s="123">
        <v>41</v>
      </c>
      <c r="D572"/>
      <c r="E572"/>
      <c r="F572"/>
      <c r="G572"/>
      <c r="H572"/>
      <c r="I572" s="15">
        <f t="shared" si="8"/>
        <v>41</v>
      </c>
      <c r="J572" s="1" t="str">
        <f>VLOOKUP($A572,RECON!A:D,4,FALSE)</f>
        <v>Colella</v>
      </c>
      <c r="K572" s="1" t="str">
        <f>IFERROR(VLOOKUP(A572, Notes!A:E, 5, FALSE), "-")</f>
        <v>-</v>
      </c>
    </row>
    <row r="573" spans="1:11" ht="12.75" customHeight="1" x14ac:dyDescent="0.25">
      <c r="A573" s="26" t="s">
        <v>9033</v>
      </c>
      <c r="B573" s="97" t="s">
        <v>9033</v>
      </c>
      <c r="C573" s="123">
        <v>40</v>
      </c>
      <c r="D573"/>
      <c r="E573"/>
      <c r="F573"/>
      <c r="G573"/>
      <c r="H573"/>
      <c r="I573" s="15">
        <f t="shared" si="8"/>
        <v>40</v>
      </c>
      <c r="J573" s="1" t="str">
        <f>VLOOKUP($A573,RECON!A:D,4,FALSE)</f>
        <v>Sam</v>
      </c>
      <c r="K573" s="1" t="str">
        <f>IFERROR(VLOOKUP(A573, Notes!A:E, 5, FALSE), "-")</f>
        <v>-</v>
      </c>
    </row>
    <row r="574" spans="1:11" ht="12.75" customHeight="1" x14ac:dyDescent="0.25">
      <c r="A574" s="26" t="s">
        <v>9328</v>
      </c>
      <c r="B574" s="97" t="s">
        <v>9328</v>
      </c>
      <c r="C574" s="123">
        <v>40</v>
      </c>
      <c r="D574"/>
      <c r="E574"/>
      <c r="F574"/>
      <c r="G574"/>
      <c r="H574"/>
      <c r="I574" s="15">
        <f t="shared" si="8"/>
        <v>40</v>
      </c>
      <c r="J574" s="1" t="str">
        <f>VLOOKUP($A574,RECON!A:D,4,FALSE)</f>
        <v>Melo</v>
      </c>
      <c r="K574" s="1" t="str">
        <f>IFERROR(VLOOKUP(A574, Notes!A:E, 5, FALSE), "-")</f>
        <v>-</v>
      </c>
    </row>
    <row r="575" spans="1:11" ht="12.75" customHeight="1" x14ac:dyDescent="0.25">
      <c r="A575" s="26" t="s">
        <v>9379</v>
      </c>
      <c r="B575" s="97" t="s">
        <v>9379</v>
      </c>
      <c r="C575" s="123">
        <v>45</v>
      </c>
      <c r="D575"/>
      <c r="E575"/>
      <c r="F575"/>
      <c r="G575"/>
      <c r="H575"/>
      <c r="I575" s="15">
        <f t="shared" si="8"/>
        <v>45</v>
      </c>
      <c r="J575" s="1" t="str">
        <f>VLOOKUP($A575,RECON!A:D,4,FALSE)</f>
        <v>Perocho</v>
      </c>
      <c r="K575" s="1" t="str">
        <f>IFERROR(VLOOKUP(A575, Notes!A:E, 5, FALSE), "-")</f>
        <v>-</v>
      </c>
    </row>
    <row r="576" spans="1:11" ht="12.75" customHeight="1" x14ac:dyDescent="0.25">
      <c r="A576" s="26" t="s">
        <v>9349</v>
      </c>
      <c r="B576" s="97" t="s">
        <v>9349</v>
      </c>
      <c r="C576" s="123">
        <v>40</v>
      </c>
      <c r="D576"/>
      <c r="E576"/>
      <c r="F576"/>
      <c r="G576"/>
      <c r="H576"/>
      <c r="I576" s="15">
        <f t="shared" si="8"/>
        <v>40</v>
      </c>
      <c r="J576" s="1" t="str">
        <f>VLOOKUP($A576,RECON!A:D,4,FALSE)</f>
        <v>Mutuc</v>
      </c>
      <c r="K576" s="1" t="str">
        <f>IFERROR(VLOOKUP(A576, Notes!A:E, 5, FALSE), "-")</f>
        <v>-</v>
      </c>
    </row>
    <row r="577" spans="1:11" ht="12.75" customHeight="1" x14ac:dyDescent="0.25">
      <c r="A577" s="26" t="s">
        <v>9192</v>
      </c>
      <c r="B577" s="97" t="s">
        <v>9192</v>
      </c>
      <c r="C577" s="123">
        <v>36</v>
      </c>
      <c r="D577"/>
      <c r="E577"/>
      <c r="F577"/>
      <c r="G577"/>
      <c r="H577"/>
      <c r="I577" s="15">
        <f t="shared" si="8"/>
        <v>36</v>
      </c>
      <c r="J577" s="1" t="str">
        <f>VLOOKUP($A577,RECON!A:D,4,FALSE)</f>
        <v>Cayas</v>
      </c>
      <c r="K577" s="1" t="str">
        <f>IFERROR(VLOOKUP(A577, Notes!A:E, 5, FALSE), "-")</f>
        <v>-</v>
      </c>
    </row>
    <row r="578" spans="1:11" ht="12.75" customHeight="1" x14ac:dyDescent="0.25">
      <c r="A578" s="26" t="s">
        <v>9249</v>
      </c>
      <c r="B578" s="97" t="s">
        <v>9249</v>
      </c>
      <c r="C578" s="123">
        <v>59</v>
      </c>
      <c r="D578"/>
      <c r="E578"/>
      <c r="F578"/>
      <c r="G578"/>
      <c r="H578"/>
      <c r="I578" s="15">
        <f t="shared" si="8"/>
        <v>59</v>
      </c>
      <c r="J578" s="1" t="str">
        <f>VLOOKUP($A578,RECON!A:D,4,FALSE)</f>
        <v>Gabud</v>
      </c>
      <c r="K578" s="1" t="str">
        <f>IFERROR(VLOOKUP(A578, Notes!A:E, 5, FALSE), "-")</f>
        <v>-</v>
      </c>
    </row>
    <row r="579" spans="1:11" ht="12.75" customHeight="1" x14ac:dyDescent="0.25">
      <c r="A579" s="26" t="s">
        <v>9244</v>
      </c>
      <c r="B579" s="97" t="s">
        <v>9244</v>
      </c>
      <c r="C579" s="123">
        <v>40</v>
      </c>
      <c r="D579"/>
      <c r="E579"/>
      <c r="F579"/>
      <c r="G579"/>
      <c r="H579"/>
      <c r="I579" s="15">
        <f t="shared" si="8"/>
        <v>40</v>
      </c>
      <c r="J579" s="1" t="str">
        <f>VLOOKUP($A579,RECON!A:D,4,FALSE)</f>
        <v>Florentino</v>
      </c>
      <c r="K579" s="1" t="str">
        <f>IFERROR(VLOOKUP(A579, Notes!A:E, 5, FALSE), "-")</f>
        <v>-</v>
      </c>
    </row>
    <row r="580" spans="1:11" ht="12.75" customHeight="1" x14ac:dyDescent="0.25">
      <c r="A580" s="26" t="s">
        <v>9236</v>
      </c>
      <c r="B580" s="97" t="s">
        <v>9236</v>
      </c>
      <c r="C580" s="123">
        <v>36</v>
      </c>
      <c r="D580"/>
      <c r="E580"/>
      <c r="F580"/>
      <c r="G580"/>
      <c r="H580"/>
      <c r="I580" s="15">
        <f t="shared" ref="I580:I643" si="9">SUM(C580:H580)</f>
        <v>36</v>
      </c>
      <c r="J580" s="1" t="str">
        <f>VLOOKUP($A580,RECON!A:D,4,FALSE)</f>
        <v>Fecchio</v>
      </c>
      <c r="K580" s="1" t="str">
        <f>IFERROR(VLOOKUP(A580, Notes!A:E, 5, FALSE), "-")</f>
        <v>-</v>
      </c>
    </row>
    <row r="581" spans="1:11" ht="12.75" customHeight="1" x14ac:dyDescent="0.25">
      <c r="A581" s="26" t="s">
        <v>9322</v>
      </c>
      <c r="B581" s="97" t="s">
        <v>9322</v>
      </c>
      <c r="C581" s="123">
        <v>60</v>
      </c>
      <c r="D581"/>
      <c r="E581"/>
      <c r="F581"/>
      <c r="G581"/>
      <c r="H581"/>
      <c r="I581" s="15">
        <f t="shared" si="9"/>
        <v>60</v>
      </c>
      <c r="J581" s="1" t="str">
        <f>VLOOKUP($A581,RECON!A:D,4,FALSE)</f>
        <v>Medeiros</v>
      </c>
      <c r="K581" s="1" t="str">
        <f>IFERROR(VLOOKUP(A581, Notes!A:E, 5, FALSE), "-")</f>
        <v>-</v>
      </c>
    </row>
    <row r="582" spans="1:11" ht="12.75" customHeight="1" x14ac:dyDescent="0.25">
      <c r="A582" s="26" t="s">
        <v>9444</v>
      </c>
      <c r="B582" s="97" t="s">
        <v>9444</v>
      </c>
      <c r="C582" s="123">
        <v>40</v>
      </c>
      <c r="D582"/>
      <c r="E582"/>
      <c r="F582"/>
      <c r="G582"/>
      <c r="H582"/>
      <c r="I582" s="15">
        <f t="shared" si="9"/>
        <v>40</v>
      </c>
      <c r="J582" s="1" t="str">
        <f>VLOOKUP($A582,RECON!A:D,4,FALSE)</f>
        <v>Senger</v>
      </c>
      <c r="K582" s="1" t="str">
        <f>IFERROR(VLOOKUP(A582, Notes!A:E, 5, FALSE), "-")</f>
        <v>-</v>
      </c>
    </row>
    <row r="583" spans="1:11" ht="12.75" customHeight="1" x14ac:dyDescent="0.25">
      <c r="A583" s="26" t="s">
        <v>9478</v>
      </c>
      <c r="B583" s="97" t="s">
        <v>9478</v>
      </c>
      <c r="C583" s="123">
        <v>40</v>
      </c>
      <c r="D583"/>
      <c r="E583"/>
      <c r="F583"/>
      <c r="G583"/>
      <c r="H583"/>
      <c r="I583" s="15">
        <f t="shared" si="9"/>
        <v>40</v>
      </c>
      <c r="J583" s="1" t="str">
        <f>VLOOKUP($A583,RECON!A:D,4,FALSE)</f>
        <v>Tramontina</v>
      </c>
      <c r="K583" s="1" t="str">
        <f>IFERROR(VLOOKUP(A583, Notes!A:E, 5, FALSE), "-")</f>
        <v>-</v>
      </c>
    </row>
    <row r="584" spans="1:11" ht="12.75" customHeight="1" x14ac:dyDescent="0.25">
      <c r="A584" s="26" t="s">
        <v>9331</v>
      </c>
      <c r="B584" s="97" t="s">
        <v>9331</v>
      </c>
      <c r="C584" s="123">
        <v>40</v>
      </c>
      <c r="D584"/>
      <c r="E584"/>
      <c r="F584"/>
      <c r="G584"/>
      <c r="H584"/>
      <c r="I584" s="15">
        <f t="shared" si="9"/>
        <v>40</v>
      </c>
      <c r="J584" s="1" t="str">
        <f>VLOOKUP($A584,RECON!A:D,4,FALSE)</f>
        <v>Meneses</v>
      </c>
      <c r="K584" s="1" t="str">
        <f>IFERROR(VLOOKUP(A584, Notes!A:E, 5, FALSE), "-")</f>
        <v>-</v>
      </c>
    </row>
    <row r="585" spans="1:11" ht="12.75" customHeight="1" x14ac:dyDescent="0.25">
      <c r="A585" s="26" t="s">
        <v>9366</v>
      </c>
      <c r="B585" s="97" t="s">
        <v>9366</v>
      </c>
      <c r="C585" s="123">
        <v>63</v>
      </c>
      <c r="D585"/>
      <c r="E585"/>
      <c r="F585"/>
      <c r="G585"/>
      <c r="H585"/>
      <c r="I585" s="15">
        <f t="shared" si="9"/>
        <v>63</v>
      </c>
      <c r="J585" s="1" t="str">
        <f>VLOOKUP($A585,RECON!A:D,4,FALSE)</f>
        <v>Padmakumar</v>
      </c>
      <c r="K585" s="1" t="str">
        <f>IFERROR(VLOOKUP(A585, Notes!A:E, 5, FALSE), "-")</f>
        <v>-</v>
      </c>
    </row>
    <row r="586" spans="1:11" ht="12.75" customHeight="1" x14ac:dyDescent="0.25">
      <c r="A586" s="26" t="s">
        <v>9167</v>
      </c>
      <c r="B586" s="97" t="s">
        <v>9167</v>
      </c>
      <c r="C586" s="123">
        <v>45</v>
      </c>
      <c r="D586"/>
      <c r="E586"/>
      <c r="F586"/>
      <c r="G586"/>
      <c r="H586"/>
      <c r="I586" s="15">
        <f t="shared" si="9"/>
        <v>45</v>
      </c>
      <c r="J586" s="1" t="str">
        <f>VLOOKUP($A586,RECON!A:D,4,FALSE)</f>
        <v>Bismara</v>
      </c>
      <c r="K586" s="1" t="str">
        <f>IFERROR(VLOOKUP(A586, Notes!A:E, 5, FALSE), "-")</f>
        <v>-</v>
      </c>
    </row>
    <row r="587" spans="1:11" ht="12.75" customHeight="1" x14ac:dyDescent="0.25">
      <c r="A587" s="26" t="s">
        <v>9443</v>
      </c>
      <c r="B587" s="97" t="s">
        <v>9443</v>
      </c>
      <c r="C587" s="123">
        <v>44</v>
      </c>
      <c r="D587"/>
      <c r="E587"/>
      <c r="F587"/>
      <c r="G587"/>
      <c r="H587"/>
      <c r="I587" s="15">
        <f t="shared" si="9"/>
        <v>44</v>
      </c>
      <c r="J587" s="1" t="str">
        <f>VLOOKUP($A587,RECON!A:D,4,FALSE)</f>
        <v>Sega</v>
      </c>
      <c r="K587" s="1" t="str">
        <f>IFERROR(VLOOKUP(A587, Notes!A:E, 5, FALSE), "-")</f>
        <v>-</v>
      </c>
    </row>
    <row r="588" spans="1:11" ht="12.75" customHeight="1" x14ac:dyDescent="0.25">
      <c r="A588" s="26" t="s">
        <v>9270</v>
      </c>
      <c r="B588" s="97" t="s">
        <v>9270</v>
      </c>
      <c r="C588" s="123">
        <v>45</v>
      </c>
      <c r="D588"/>
      <c r="E588"/>
      <c r="F588"/>
      <c r="G588"/>
      <c r="H588"/>
      <c r="I588" s="15">
        <f t="shared" si="9"/>
        <v>45</v>
      </c>
      <c r="J588" s="1" t="str">
        <f>VLOOKUP($A588,RECON!A:D,4,FALSE)</f>
        <v>Ikeda</v>
      </c>
      <c r="K588" s="1" t="str">
        <f>IFERROR(VLOOKUP(A588, Notes!A:E, 5, FALSE), "-")</f>
        <v>-</v>
      </c>
    </row>
    <row r="589" spans="1:11" ht="12.75" customHeight="1" x14ac:dyDescent="0.25">
      <c r="A589" s="26" t="s">
        <v>9327</v>
      </c>
      <c r="B589" s="97" t="s">
        <v>9327</v>
      </c>
      <c r="C589" s="123">
        <v>43</v>
      </c>
      <c r="D589"/>
      <c r="E589"/>
      <c r="F589"/>
      <c r="G589"/>
      <c r="H589"/>
      <c r="I589" s="15">
        <f t="shared" si="9"/>
        <v>43</v>
      </c>
      <c r="J589" s="1" t="str">
        <f>VLOOKUP($A589,RECON!A:D,4,FALSE)</f>
        <v>Mello</v>
      </c>
      <c r="K589" s="1" t="str">
        <f>IFERROR(VLOOKUP(A589, Notes!A:E, 5, FALSE), "-")</f>
        <v>-</v>
      </c>
    </row>
    <row r="590" spans="1:11" ht="12.75" customHeight="1" x14ac:dyDescent="0.25">
      <c r="A590" s="26" t="s">
        <v>9158</v>
      </c>
      <c r="B590" s="97" t="s">
        <v>9158</v>
      </c>
      <c r="C590" s="123">
        <v>46.5</v>
      </c>
      <c r="D590"/>
      <c r="E590"/>
      <c r="F590"/>
      <c r="G590"/>
      <c r="H590"/>
      <c r="I590" s="15">
        <f t="shared" si="9"/>
        <v>46.5</v>
      </c>
      <c r="J590" s="1" t="str">
        <f>VLOOKUP($A590,RECON!A:D,4,FALSE)</f>
        <v>Becker</v>
      </c>
      <c r="K590" s="1" t="str">
        <f>IFERROR(VLOOKUP(A590, Notes!A:E, 5, FALSE), "-")</f>
        <v>-</v>
      </c>
    </row>
    <row r="591" spans="1:11" ht="12.75" customHeight="1" x14ac:dyDescent="0.25">
      <c r="A591" s="26" t="s">
        <v>9456</v>
      </c>
      <c r="B591" s="97" t="s">
        <v>9456</v>
      </c>
      <c r="C591" s="123">
        <v>37</v>
      </c>
      <c r="D591"/>
      <c r="E591"/>
      <c r="F591"/>
      <c r="G591"/>
      <c r="H591"/>
      <c r="I591" s="15">
        <f t="shared" si="9"/>
        <v>37</v>
      </c>
      <c r="J591" s="1" t="str">
        <f>VLOOKUP($A591,RECON!A:D,4,FALSE)</f>
        <v>Silva</v>
      </c>
      <c r="K591" s="1" t="str">
        <f>IFERROR(VLOOKUP(A591, Notes!A:E, 5, FALSE), "-")</f>
        <v>-</v>
      </c>
    </row>
    <row r="592" spans="1:11" ht="12.75" customHeight="1" x14ac:dyDescent="0.25">
      <c r="A592" s="26" t="s">
        <v>9296</v>
      </c>
      <c r="B592" s="97" t="s">
        <v>9296</v>
      </c>
      <c r="C592" s="123">
        <v>63</v>
      </c>
      <c r="D592"/>
      <c r="E592"/>
      <c r="F592"/>
      <c r="G592"/>
      <c r="H592"/>
      <c r="I592" s="15">
        <f t="shared" si="9"/>
        <v>63</v>
      </c>
      <c r="J592" s="1" t="str">
        <f>VLOOKUP($A592,RECON!A:D,4,FALSE)</f>
        <v>Lima</v>
      </c>
      <c r="K592" s="1" t="str">
        <f>IFERROR(VLOOKUP(A592, Notes!A:E, 5, FALSE), "-")</f>
        <v>-</v>
      </c>
    </row>
    <row r="593" spans="1:11" ht="12.75" customHeight="1" x14ac:dyDescent="0.25">
      <c r="A593" s="26" t="s">
        <v>9452</v>
      </c>
      <c r="B593" s="97" t="s">
        <v>9452</v>
      </c>
      <c r="C593" s="123">
        <v>55.5</v>
      </c>
      <c r="D593"/>
      <c r="E593"/>
      <c r="F593"/>
      <c r="G593"/>
      <c r="H593"/>
      <c r="I593" s="15">
        <f t="shared" si="9"/>
        <v>55.5</v>
      </c>
      <c r="J593" s="1" t="str">
        <f>VLOOKUP($A593,RECON!A:D,4,FALSE)</f>
        <v>Silva</v>
      </c>
      <c r="K593" s="1" t="str">
        <f>IFERROR(VLOOKUP(A593, Notes!A:E, 5, FALSE), "-")</f>
        <v>-</v>
      </c>
    </row>
    <row r="594" spans="1:11" ht="12.75" customHeight="1" x14ac:dyDescent="0.25">
      <c r="A594" s="26" t="s">
        <v>9203</v>
      </c>
      <c r="B594" s="97" t="s">
        <v>9203</v>
      </c>
      <c r="C594" s="123">
        <v>48</v>
      </c>
      <c r="D594"/>
      <c r="E594"/>
      <c r="F594"/>
      <c r="G594"/>
      <c r="H594"/>
      <c r="I594" s="15">
        <f t="shared" si="9"/>
        <v>48</v>
      </c>
      <c r="J594" s="1" t="str">
        <f>VLOOKUP($A594,RECON!A:D,4,FALSE)</f>
        <v>Crisanto</v>
      </c>
      <c r="K594" s="1" t="str">
        <f>IFERROR(VLOOKUP(A594, Notes!A:E, 5, FALSE), "-")</f>
        <v>-</v>
      </c>
    </row>
    <row r="595" spans="1:11" ht="12.75" customHeight="1" x14ac:dyDescent="0.25">
      <c r="A595" s="26" t="s">
        <v>9476</v>
      </c>
      <c r="B595" s="97" t="s">
        <v>9476</v>
      </c>
      <c r="C595" s="123">
        <v>46</v>
      </c>
      <c r="D595"/>
      <c r="E595"/>
      <c r="F595"/>
      <c r="G595"/>
      <c r="H595"/>
      <c r="I595" s="15">
        <f t="shared" si="9"/>
        <v>46</v>
      </c>
      <c r="J595" s="1" t="str">
        <f>VLOOKUP($A595,RECON!A:D,4,FALSE)</f>
        <v>Tibo-Oc</v>
      </c>
      <c r="K595" s="1" t="str">
        <f>IFERROR(VLOOKUP(A595, Notes!A:E, 5, FALSE), "-")</f>
        <v>-</v>
      </c>
    </row>
    <row r="596" spans="1:11" ht="12.75" customHeight="1" x14ac:dyDescent="0.25">
      <c r="A596" s="26" t="s">
        <v>9155</v>
      </c>
      <c r="B596" s="97" t="s">
        <v>9155</v>
      </c>
      <c r="C596" s="123">
        <v>45</v>
      </c>
      <c r="D596"/>
      <c r="E596"/>
      <c r="F596"/>
      <c r="G596"/>
      <c r="H596"/>
      <c r="I596" s="15">
        <f t="shared" si="9"/>
        <v>45</v>
      </c>
      <c r="J596" s="1" t="str">
        <f>VLOOKUP($A596,RECON!A:D,4,FALSE)</f>
        <v>Bayani</v>
      </c>
      <c r="K596" s="1" t="str">
        <f>IFERROR(VLOOKUP(A596, Notes!A:E, 5, FALSE), "-")</f>
        <v>-</v>
      </c>
    </row>
    <row r="597" spans="1:11" ht="12.75" customHeight="1" x14ac:dyDescent="0.25">
      <c r="A597" s="26" t="s">
        <v>9238</v>
      </c>
      <c r="B597" s="97" t="s">
        <v>9238</v>
      </c>
      <c r="C597" s="123">
        <v>45</v>
      </c>
      <c r="D597"/>
      <c r="E597"/>
      <c r="F597"/>
      <c r="G597"/>
      <c r="H597"/>
      <c r="I597" s="15">
        <f t="shared" si="9"/>
        <v>45</v>
      </c>
      <c r="J597" s="1" t="str">
        <f>VLOOKUP($A597,RECON!A:D,4,FALSE)</f>
        <v>Fernandez</v>
      </c>
      <c r="K597" s="1" t="str">
        <f>IFERROR(VLOOKUP(A597, Notes!A:E, 5, FALSE), "-")</f>
        <v>-</v>
      </c>
    </row>
    <row r="598" spans="1:11" ht="12.75" customHeight="1" x14ac:dyDescent="0.25">
      <c r="A598" s="26" t="s">
        <v>9415</v>
      </c>
      <c r="B598" s="97" t="s">
        <v>9415</v>
      </c>
      <c r="C598" s="123">
        <v>45</v>
      </c>
      <c r="D598"/>
      <c r="E598"/>
      <c r="F598"/>
      <c r="G598"/>
      <c r="H598"/>
      <c r="I598" s="15">
        <f t="shared" si="9"/>
        <v>45</v>
      </c>
      <c r="J598" s="1" t="str">
        <f>VLOOKUP($A598,RECON!A:D,4,FALSE)</f>
        <v>Rosita</v>
      </c>
      <c r="K598" s="1" t="str">
        <f>IFERROR(VLOOKUP(A598, Notes!A:E, 5, FALSE), "-")</f>
        <v>-</v>
      </c>
    </row>
    <row r="599" spans="1:11" ht="12.75" customHeight="1" x14ac:dyDescent="0.25">
      <c r="A599" s="26" t="s">
        <v>9205</v>
      </c>
      <c r="B599" s="97" t="s">
        <v>9205</v>
      </c>
      <c r="C599" s="123">
        <v>40</v>
      </c>
      <c r="D599"/>
      <c r="E599"/>
      <c r="F599"/>
      <c r="G599"/>
      <c r="H599"/>
      <c r="I599" s="15">
        <f t="shared" si="9"/>
        <v>40</v>
      </c>
      <c r="J599" s="1" t="str">
        <f>VLOOKUP($A599,RECON!A:D,4,FALSE)</f>
        <v>Cruz</v>
      </c>
      <c r="K599" s="1" t="str">
        <f>IFERROR(VLOOKUP(A599, Notes!A:E, 5, FALSE), "-")</f>
        <v>-</v>
      </c>
    </row>
    <row r="600" spans="1:11" ht="12.75" customHeight="1" x14ac:dyDescent="0.25">
      <c r="A600" s="26" t="s">
        <v>9245</v>
      </c>
      <c r="B600" s="97" t="s">
        <v>9245</v>
      </c>
      <c r="C600" s="123">
        <v>9</v>
      </c>
      <c r="D600"/>
      <c r="E600"/>
      <c r="F600"/>
      <c r="G600"/>
      <c r="H600"/>
      <c r="I600" s="15">
        <f t="shared" si="9"/>
        <v>9</v>
      </c>
      <c r="J600" s="1" t="str">
        <f>VLOOKUP($A600,RECON!A:D,4,FALSE)</f>
        <v>Francisco</v>
      </c>
      <c r="K600" s="1" t="str">
        <f>IFERROR(VLOOKUP(A600, Notes!A:E, 5, FALSE), "-")</f>
        <v>-</v>
      </c>
    </row>
    <row r="601" spans="1:11" ht="12.75" customHeight="1" x14ac:dyDescent="0.25">
      <c r="A601" s="26" t="s">
        <v>9433</v>
      </c>
      <c r="B601" s="97" t="s">
        <v>9433</v>
      </c>
      <c r="C601" s="123">
        <v>40</v>
      </c>
      <c r="D601"/>
      <c r="E601"/>
      <c r="F601"/>
      <c r="G601"/>
      <c r="H601"/>
      <c r="I601" s="15">
        <f t="shared" si="9"/>
        <v>40</v>
      </c>
      <c r="J601" s="1" t="str">
        <f>VLOOKUP($A601,RECON!A:D,4,FALSE)</f>
        <v>Santos</v>
      </c>
      <c r="K601" s="1" t="str">
        <f>IFERROR(VLOOKUP(A601, Notes!A:E, 5, FALSE), "-")</f>
        <v>-</v>
      </c>
    </row>
    <row r="602" spans="1:11" ht="12.75" customHeight="1" x14ac:dyDescent="0.25">
      <c r="A602" s="26" t="s">
        <v>9361</v>
      </c>
      <c r="B602" s="97" t="s">
        <v>9361</v>
      </c>
      <c r="C602" s="123">
        <v>45</v>
      </c>
      <c r="D602"/>
      <c r="E602"/>
      <c r="F602"/>
      <c r="G602"/>
      <c r="H602"/>
      <c r="I602" s="15">
        <f t="shared" si="9"/>
        <v>45</v>
      </c>
      <c r="J602" s="1" t="str">
        <f>VLOOKUP($A602,RECON!A:D,4,FALSE)</f>
        <v>Ordonez</v>
      </c>
      <c r="K602" s="1" t="str">
        <f>IFERROR(VLOOKUP(A602, Notes!A:E, 5, FALSE), "-")</f>
        <v>-</v>
      </c>
    </row>
    <row r="603" spans="1:11" ht="12.75" customHeight="1" x14ac:dyDescent="0.25">
      <c r="A603" s="26" t="s">
        <v>9362</v>
      </c>
      <c r="B603" s="97" t="s">
        <v>9362</v>
      </c>
      <c r="C603" s="123">
        <v>46</v>
      </c>
      <c r="D603"/>
      <c r="E603"/>
      <c r="F603"/>
      <c r="G603"/>
      <c r="H603"/>
      <c r="I603" s="15">
        <f t="shared" si="9"/>
        <v>46</v>
      </c>
      <c r="J603" s="1" t="str">
        <f>VLOOKUP($A603,RECON!A:D,4,FALSE)</f>
        <v>Ortaleza</v>
      </c>
      <c r="K603" s="1" t="str">
        <f>IFERROR(VLOOKUP(A603, Notes!A:E, 5, FALSE), "-")</f>
        <v>-</v>
      </c>
    </row>
    <row r="604" spans="1:11" ht="12.75" customHeight="1" x14ac:dyDescent="0.25">
      <c r="A604" s="26" t="s">
        <v>9292</v>
      </c>
      <c r="B604" s="97" t="s">
        <v>9292</v>
      </c>
      <c r="C604" s="123">
        <v>32</v>
      </c>
      <c r="D604"/>
      <c r="E604"/>
      <c r="F604"/>
      <c r="G604"/>
      <c r="H604"/>
      <c r="I604" s="15">
        <f t="shared" si="9"/>
        <v>32</v>
      </c>
      <c r="J604" s="1" t="str">
        <f>VLOOKUP($A604,RECON!A:D,4,FALSE)</f>
        <v>Laude</v>
      </c>
      <c r="K604" s="1" t="str">
        <f>IFERROR(VLOOKUP(A604, Notes!A:E, 5, FALSE), "-")</f>
        <v>-</v>
      </c>
    </row>
    <row r="605" spans="1:11" ht="12.75" customHeight="1" x14ac:dyDescent="0.25">
      <c r="A605" s="26" t="s">
        <v>9311</v>
      </c>
      <c r="B605" s="97" t="s">
        <v>9311</v>
      </c>
      <c r="C605" s="123">
        <v>40</v>
      </c>
      <c r="D605"/>
      <c r="E605"/>
      <c r="F605"/>
      <c r="G605"/>
      <c r="H605"/>
      <c r="I605" s="15">
        <f t="shared" si="9"/>
        <v>40</v>
      </c>
      <c r="J605" s="1" t="str">
        <f>VLOOKUP($A605,RECON!A:D,4,FALSE)</f>
        <v>Maiochi</v>
      </c>
      <c r="K605" s="1" t="str">
        <f>IFERROR(VLOOKUP(A605, Notes!A:E, 5, FALSE), "-")</f>
        <v>-</v>
      </c>
    </row>
    <row r="606" spans="1:11" ht="12.75" customHeight="1" x14ac:dyDescent="0.25">
      <c r="A606" s="26" t="s">
        <v>9463</v>
      </c>
      <c r="B606" s="97" t="s">
        <v>9463</v>
      </c>
      <c r="C606" s="123">
        <v>44</v>
      </c>
      <c r="D606"/>
      <c r="E606"/>
      <c r="F606"/>
      <c r="G606"/>
      <c r="H606"/>
      <c r="I606" s="15">
        <f t="shared" si="9"/>
        <v>44</v>
      </c>
      <c r="J606" s="1" t="str">
        <f>VLOOKUP($A606,RECON!A:D,4,FALSE)</f>
        <v>Souza</v>
      </c>
      <c r="K606" s="1" t="str">
        <f>IFERROR(VLOOKUP(A606, Notes!A:E, 5, FALSE), "-")</f>
        <v>-</v>
      </c>
    </row>
    <row r="607" spans="1:11" ht="12.75" customHeight="1" x14ac:dyDescent="0.25">
      <c r="A607" s="26" t="s">
        <v>9301</v>
      </c>
      <c r="B607" s="97" t="s">
        <v>9301</v>
      </c>
      <c r="C607" s="123">
        <v>52</v>
      </c>
      <c r="D607"/>
      <c r="E607"/>
      <c r="F607"/>
      <c r="G607"/>
      <c r="H607"/>
      <c r="I607" s="15">
        <f t="shared" si="9"/>
        <v>52</v>
      </c>
      <c r="J607" s="1" t="str">
        <f>VLOOKUP($A607,RECON!A:D,4,FALSE)</f>
        <v>Llanes</v>
      </c>
      <c r="K607" s="1" t="str">
        <f>IFERROR(VLOOKUP(A607, Notes!A:E, 5, FALSE), "-")</f>
        <v>-</v>
      </c>
    </row>
    <row r="608" spans="1:11" ht="12.75" customHeight="1" x14ac:dyDescent="0.25">
      <c r="A608" s="26" t="s">
        <v>9309</v>
      </c>
      <c r="B608" s="97" t="s">
        <v>9309</v>
      </c>
      <c r="C608" s="123">
        <v>40</v>
      </c>
      <c r="D608"/>
      <c r="E608"/>
      <c r="F608"/>
      <c r="G608"/>
      <c r="H608"/>
      <c r="I608" s="15">
        <f t="shared" si="9"/>
        <v>40</v>
      </c>
      <c r="J608" s="1" t="str">
        <f>VLOOKUP($A608,RECON!A:D,4,FALSE)</f>
        <v>Mac Yee</v>
      </c>
      <c r="K608" s="1" t="str">
        <f>IFERROR(VLOOKUP(A608, Notes!A:E, 5, FALSE), "-")</f>
        <v>-</v>
      </c>
    </row>
    <row r="609" spans="1:11" ht="12.75" customHeight="1" x14ac:dyDescent="0.25">
      <c r="A609" s="26" t="s">
        <v>9253</v>
      </c>
      <c r="B609" s="97" t="s">
        <v>9253</v>
      </c>
      <c r="C609" s="123">
        <v>47</v>
      </c>
      <c r="D609"/>
      <c r="E609"/>
      <c r="F609"/>
      <c r="G609"/>
      <c r="H609"/>
      <c r="I609" s="15">
        <f t="shared" si="9"/>
        <v>47</v>
      </c>
      <c r="J609" s="1" t="str">
        <f>VLOOKUP($A609,RECON!A:D,4,FALSE)</f>
        <v>Garcia</v>
      </c>
      <c r="K609" s="1" t="str">
        <f>IFERROR(VLOOKUP(A609, Notes!A:E, 5, FALSE), "-")</f>
        <v>-</v>
      </c>
    </row>
    <row r="610" spans="1:11" ht="12.75" customHeight="1" x14ac:dyDescent="0.25">
      <c r="A610" s="29" t="s">
        <v>9185</v>
      </c>
      <c r="B610" s="97" t="s">
        <v>9185</v>
      </c>
      <c r="C610" s="123">
        <v>40</v>
      </c>
      <c r="D610"/>
      <c r="E610"/>
      <c r="F610"/>
      <c r="G610"/>
      <c r="H610"/>
      <c r="I610" s="15">
        <f t="shared" si="9"/>
        <v>40</v>
      </c>
      <c r="J610" s="1" t="str">
        <f>VLOOKUP($A610,RECON!A:D,4,FALSE)</f>
        <v>Callos</v>
      </c>
      <c r="K610" s="1" t="str">
        <f>IFERROR(VLOOKUP(A610, Notes!A:E, 5, FALSE), "-")</f>
        <v>-</v>
      </c>
    </row>
    <row r="611" spans="1:11" ht="12.75" customHeight="1" x14ac:dyDescent="0.25">
      <c r="A611" s="26" t="s">
        <v>9356</v>
      </c>
      <c r="B611" s="97" t="s">
        <v>9356</v>
      </c>
      <c r="C611" s="123">
        <v>44</v>
      </c>
      <c r="D611"/>
      <c r="E611"/>
      <c r="F611"/>
      <c r="G611"/>
      <c r="H611"/>
      <c r="I611" s="15">
        <f t="shared" si="9"/>
        <v>44</v>
      </c>
      <c r="J611" s="1" t="str">
        <f>VLOOKUP($A611,RECON!A:D,4,FALSE)</f>
        <v>Nogueira</v>
      </c>
      <c r="K611" s="1" t="str">
        <f>IFERROR(VLOOKUP(A611, Notes!A:E, 5, FALSE), "-")</f>
        <v>-</v>
      </c>
    </row>
    <row r="612" spans="1:11" ht="12.75" customHeight="1" x14ac:dyDescent="0.25">
      <c r="A612" s="26" t="s">
        <v>9440</v>
      </c>
      <c r="B612" s="97" t="s">
        <v>9440</v>
      </c>
      <c r="C612" s="123">
        <v>40</v>
      </c>
      <c r="D612"/>
      <c r="E612"/>
      <c r="F612"/>
      <c r="G612"/>
      <c r="H612"/>
      <c r="I612" s="15">
        <f t="shared" si="9"/>
        <v>40</v>
      </c>
      <c r="J612" s="1" t="str">
        <f>VLOOKUP($A612,RECON!A:D,4,FALSE)</f>
        <v>Scarazzatti</v>
      </c>
      <c r="K612" s="1" t="str">
        <f>IFERROR(VLOOKUP(A612, Notes!A:E, 5, FALSE), "-")</f>
        <v>-</v>
      </c>
    </row>
    <row r="613" spans="1:11" ht="12.75" customHeight="1" x14ac:dyDescent="0.25">
      <c r="A613" s="26" t="s">
        <v>9137</v>
      </c>
      <c r="B613" s="97" t="s">
        <v>9137</v>
      </c>
      <c r="C613" s="123">
        <v>40</v>
      </c>
      <c r="D613"/>
      <c r="E613"/>
      <c r="F613"/>
      <c r="G613"/>
      <c r="H613"/>
      <c r="I613" s="15">
        <f t="shared" si="9"/>
        <v>40</v>
      </c>
      <c r="J613" s="1" t="str">
        <f>VLOOKUP($A613,RECON!A:D,4,FALSE)</f>
        <v>Angeli</v>
      </c>
      <c r="K613" s="1" t="str">
        <f>IFERROR(VLOOKUP(A613, Notes!A:E, 5, FALSE), "-")</f>
        <v>-</v>
      </c>
    </row>
    <row r="614" spans="1:11" ht="12.75" customHeight="1" x14ac:dyDescent="0.25">
      <c r="A614" s="26" t="s">
        <v>9383</v>
      </c>
      <c r="B614" s="97" t="s">
        <v>9383</v>
      </c>
      <c r="C614" s="123">
        <v>45</v>
      </c>
      <c r="D614"/>
      <c r="E614"/>
      <c r="F614"/>
      <c r="G614"/>
      <c r="H614"/>
      <c r="I614" s="15">
        <f t="shared" si="9"/>
        <v>45</v>
      </c>
      <c r="J614" s="1" t="str">
        <f>VLOOKUP($A614,RECON!A:D,4,FALSE)</f>
        <v>Pinheiro</v>
      </c>
      <c r="K614" s="1" t="str">
        <f>IFERROR(VLOOKUP(A614, Notes!A:E, 5, FALSE), "-")</f>
        <v>-</v>
      </c>
    </row>
    <row r="615" spans="1:11" ht="12.75" customHeight="1" x14ac:dyDescent="0.25">
      <c r="A615" s="26" t="s">
        <v>9435</v>
      </c>
      <c r="B615" s="97" t="s">
        <v>9435</v>
      </c>
      <c r="C615" s="123">
        <v>40</v>
      </c>
      <c r="D615"/>
      <c r="E615"/>
      <c r="F615"/>
      <c r="G615"/>
      <c r="H615"/>
      <c r="I615" s="15">
        <f t="shared" si="9"/>
        <v>40</v>
      </c>
      <c r="J615" s="1" t="str">
        <f>VLOOKUP($A615,RECON!A:D,4,FALSE)</f>
        <v>Santos</v>
      </c>
      <c r="K615" s="1" t="str">
        <f>IFERROR(VLOOKUP(A615, Notes!A:E, 5, FALSE), "-")</f>
        <v>-</v>
      </c>
    </row>
    <row r="616" spans="1:11" ht="12.75" customHeight="1" x14ac:dyDescent="0.25">
      <c r="A616" s="26" t="s">
        <v>9130</v>
      </c>
      <c r="B616" s="97" t="s">
        <v>9130</v>
      </c>
      <c r="C616" s="123">
        <v>40</v>
      </c>
      <c r="D616"/>
      <c r="E616"/>
      <c r="F616"/>
      <c r="G616"/>
      <c r="H616"/>
      <c r="I616" s="15">
        <f t="shared" si="9"/>
        <v>40</v>
      </c>
      <c r="J616" s="1" t="str">
        <f>VLOOKUP($A616,RECON!A:D,4,FALSE)</f>
        <v>Almeida</v>
      </c>
      <c r="K616" s="1" t="str">
        <f>IFERROR(VLOOKUP(A616, Notes!A:E, 5, FALSE), "-")</f>
        <v>-</v>
      </c>
    </row>
    <row r="617" spans="1:11" ht="12.75" customHeight="1" x14ac:dyDescent="0.25">
      <c r="A617" s="26" t="s">
        <v>9166</v>
      </c>
      <c r="B617" s="97" t="s">
        <v>9166</v>
      </c>
      <c r="C617" s="123">
        <v>40</v>
      </c>
      <c r="D617"/>
      <c r="E617"/>
      <c r="F617"/>
      <c r="G617"/>
      <c r="H617"/>
      <c r="I617" s="15">
        <f t="shared" si="9"/>
        <v>40</v>
      </c>
      <c r="J617" s="1" t="str">
        <f>VLOOKUP($A617,RECON!A:D,4,FALSE)</f>
        <v>Bilatto</v>
      </c>
      <c r="K617" s="1" t="str">
        <f>IFERROR(VLOOKUP(A617, Notes!A:E, 5, FALSE), "-")</f>
        <v>-</v>
      </c>
    </row>
    <row r="618" spans="1:11" ht="12.75" customHeight="1" x14ac:dyDescent="0.25">
      <c r="A618" s="26" t="s">
        <v>9260</v>
      </c>
      <c r="B618" s="97" t="s">
        <v>9260</v>
      </c>
      <c r="C618" s="123">
        <v>41</v>
      </c>
      <c r="D618"/>
      <c r="E618"/>
      <c r="F618"/>
      <c r="G618"/>
      <c r="H618"/>
      <c r="I618" s="15">
        <f t="shared" si="9"/>
        <v>41</v>
      </c>
      <c r="J618" s="1" t="str">
        <f>VLOOKUP($A618,RECON!A:D,4,FALSE)</f>
        <v>Gomes</v>
      </c>
      <c r="K618" s="1" t="str">
        <f>IFERROR(VLOOKUP(A618, Notes!A:E, 5, FALSE), "-")</f>
        <v>-</v>
      </c>
    </row>
    <row r="619" spans="1:11" ht="12.75" customHeight="1" x14ac:dyDescent="0.25">
      <c r="A619" s="26" t="s">
        <v>9485</v>
      </c>
      <c r="B619" s="97" t="s">
        <v>9485</v>
      </c>
      <c r="C619" s="123">
        <v>50</v>
      </c>
      <c r="D619"/>
      <c r="E619"/>
      <c r="F619"/>
      <c r="G619"/>
      <c r="H619"/>
      <c r="I619" s="15">
        <f t="shared" si="9"/>
        <v>50</v>
      </c>
      <c r="J619" s="1" t="str">
        <f>VLOOKUP($A619,RECON!A:D,4,FALSE)</f>
        <v>Vicentinin</v>
      </c>
      <c r="K619" s="1" t="str">
        <f>IFERROR(VLOOKUP(A619, Notes!A:E, 5, FALSE), "-")</f>
        <v>-</v>
      </c>
    </row>
    <row r="620" spans="1:11" ht="12.75" customHeight="1" x14ac:dyDescent="0.25">
      <c r="A620" s="26" t="s">
        <v>9445</v>
      </c>
      <c r="B620" s="97" t="s">
        <v>9445</v>
      </c>
      <c r="C620" s="123">
        <v>40</v>
      </c>
      <c r="D620"/>
      <c r="E620"/>
      <c r="F620"/>
      <c r="G620"/>
      <c r="H620"/>
      <c r="I620" s="15">
        <f t="shared" si="9"/>
        <v>40</v>
      </c>
      <c r="J620" s="1" t="str">
        <f>VLOOKUP($A620,RECON!A:D,4,FALSE)</f>
        <v>Serafim</v>
      </c>
      <c r="K620" s="1" t="str">
        <f>IFERROR(VLOOKUP(A620, Notes!A:E, 5, FALSE), "-")</f>
        <v>-</v>
      </c>
    </row>
    <row r="621" spans="1:11" ht="12.75" customHeight="1" x14ac:dyDescent="0.25">
      <c r="A621" s="26" t="s">
        <v>9376</v>
      </c>
      <c r="B621" s="97" t="s">
        <v>9376</v>
      </c>
      <c r="C621" s="123">
        <v>44</v>
      </c>
      <c r="D621"/>
      <c r="E621"/>
      <c r="F621"/>
      <c r="G621"/>
      <c r="H621"/>
      <c r="I621" s="15">
        <f t="shared" si="9"/>
        <v>44</v>
      </c>
      <c r="J621" s="1" t="str">
        <f>VLOOKUP($A621,RECON!A:D,4,FALSE)</f>
        <v>Pedroni</v>
      </c>
      <c r="K621" s="1" t="str">
        <f>IFERROR(VLOOKUP(A621, Notes!A:E, 5, FALSE), "-")</f>
        <v>-</v>
      </c>
    </row>
    <row r="622" spans="1:11" ht="12.75" customHeight="1" x14ac:dyDescent="0.25">
      <c r="A622" s="26" t="s">
        <v>9318</v>
      </c>
      <c r="B622" s="97" t="s">
        <v>9318</v>
      </c>
      <c r="C622" s="123">
        <v>40</v>
      </c>
      <c r="D622"/>
      <c r="E622"/>
      <c r="F622"/>
      <c r="G622"/>
      <c r="H622"/>
      <c r="I622" s="15">
        <f t="shared" si="9"/>
        <v>40</v>
      </c>
      <c r="J622" s="1" t="str">
        <f>VLOOKUP($A622,RECON!A:D,4,FALSE)</f>
        <v>Martin</v>
      </c>
      <c r="K622" s="1" t="str">
        <f>IFERROR(VLOOKUP(A622, Notes!A:E, 5, FALSE), "-")</f>
        <v>-</v>
      </c>
    </row>
    <row r="623" spans="1:11" ht="12.75" customHeight="1" x14ac:dyDescent="0.25">
      <c r="A623" s="26" t="s">
        <v>9128</v>
      </c>
      <c r="B623" s="97" t="s">
        <v>9128</v>
      </c>
      <c r="C623" s="123">
        <v>40</v>
      </c>
      <c r="D623"/>
      <c r="E623"/>
      <c r="F623"/>
      <c r="G623"/>
      <c r="H623"/>
      <c r="I623" s="15">
        <f t="shared" si="9"/>
        <v>40</v>
      </c>
      <c r="J623" s="1" t="str">
        <f>VLOOKUP($A623,RECON!A:D,4,FALSE)</f>
        <v>Almeida</v>
      </c>
      <c r="K623" s="1" t="str">
        <f>IFERROR(VLOOKUP(A623, Notes!A:E, 5, FALSE), "-")</f>
        <v>-</v>
      </c>
    </row>
    <row r="624" spans="1:11" ht="12.75" customHeight="1" x14ac:dyDescent="0.25">
      <c r="A624" s="26" t="s">
        <v>9479</v>
      </c>
      <c r="B624" s="97" t="s">
        <v>9479</v>
      </c>
      <c r="C624" s="123">
        <v>52</v>
      </c>
      <c r="D624"/>
      <c r="E624"/>
      <c r="F624"/>
      <c r="G624"/>
      <c r="H624"/>
      <c r="I624" s="15">
        <f t="shared" si="9"/>
        <v>52</v>
      </c>
      <c r="J624" s="1" t="str">
        <f>VLOOKUP($A624,RECON!A:D,4,FALSE)</f>
        <v>Trento</v>
      </c>
      <c r="K624" s="1" t="str">
        <f>IFERROR(VLOOKUP(A624, Notes!A:E, 5, FALSE), "-")</f>
        <v>-</v>
      </c>
    </row>
    <row r="625" spans="1:11" ht="12.75" customHeight="1" x14ac:dyDescent="0.25">
      <c r="A625" s="26" t="s">
        <v>9200</v>
      </c>
      <c r="B625" s="97" t="s">
        <v>9200</v>
      </c>
      <c r="C625" s="123">
        <v>50</v>
      </c>
      <c r="D625"/>
      <c r="E625"/>
      <c r="F625"/>
      <c r="G625"/>
      <c r="H625"/>
      <c r="I625" s="15">
        <f t="shared" si="9"/>
        <v>50</v>
      </c>
      <c r="J625" s="1" t="str">
        <f>VLOOKUP($A625,RECON!A:D,4,FALSE)</f>
        <v>Correa</v>
      </c>
      <c r="K625" s="1" t="str">
        <f>IFERROR(VLOOKUP(A625, Notes!A:E, 5, FALSE), "-")</f>
        <v>-</v>
      </c>
    </row>
    <row r="626" spans="1:11" ht="12.75" customHeight="1" x14ac:dyDescent="0.25">
      <c r="A626" s="26" t="s">
        <v>9426</v>
      </c>
      <c r="B626" s="97" t="s">
        <v>9426</v>
      </c>
      <c r="C626" s="123">
        <v>40</v>
      </c>
      <c r="D626"/>
      <c r="E626"/>
      <c r="F626"/>
      <c r="G626"/>
      <c r="H626"/>
      <c r="I626" s="15">
        <f t="shared" si="9"/>
        <v>40</v>
      </c>
      <c r="J626" s="1" t="str">
        <f>VLOOKUP($A626,RECON!A:D,4,FALSE)</f>
        <v>Sampietri</v>
      </c>
      <c r="K626" s="1" t="str">
        <f>IFERROR(VLOOKUP(A626, Notes!A:E, 5, FALSE), "-")</f>
        <v>-</v>
      </c>
    </row>
    <row r="627" spans="1:11" ht="12.75" customHeight="1" x14ac:dyDescent="0.25">
      <c r="A627" s="26" t="s">
        <v>9345</v>
      </c>
      <c r="B627" s="97" t="s">
        <v>9345</v>
      </c>
      <c r="C627" s="123">
        <v>35</v>
      </c>
      <c r="D627"/>
      <c r="E627"/>
      <c r="F627"/>
      <c r="G627"/>
      <c r="H627"/>
      <c r="I627" s="15">
        <f t="shared" si="9"/>
        <v>35</v>
      </c>
      <c r="J627" s="1" t="str">
        <f>VLOOKUP($A627,RECON!A:D,4,FALSE)</f>
        <v>Morette</v>
      </c>
      <c r="K627" s="1" t="str">
        <f>IFERROR(VLOOKUP(A627, Notes!A:E, 5, FALSE), "-")</f>
        <v>-</v>
      </c>
    </row>
    <row r="628" spans="1:11" ht="12.75" customHeight="1" x14ac:dyDescent="0.25">
      <c r="A628" s="26" t="s">
        <v>9400</v>
      </c>
      <c r="B628" s="97" t="s">
        <v>9400</v>
      </c>
      <c r="C628" s="123">
        <v>36</v>
      </c>
      <c r="D628"/>
      <c r="E628"/>
      <c r="F628"/>
      <c r="G628"/>
      <c r="H628"/>
      <c r="I628" s="15">
        <f t="shared" si="9"/>
        <v>36</v>
      </c>
      <c r="J628" s="1" t="str">
        <f>VLOOKUP($A628,RECON!A:D,4,FALSE)</f>
        <v>Rangel</v>
      </c>
      <c r="K628" s="1" t="str">
        <f>IFERROR(VLOOKUP(A628, Notes!A:E, 5, FALSE), "-")</f>
        <v>-</v>
      </c>
    </row>
    <row r="629" spans="1:11" ht="12.75" customHeight="1" x14ac:dyDescent="0.25">
      <c r="A629" s="26" t="s">
        <v>9386</v>
      </c>
      <c r="B629" s="97" t="s">
        <v>9386</v>
      </c>
      <c r="C629" s="123">
        <v>40</v>
      </c>
      <c r="D629"/>
      <c r="E629"/>
      <c r="F629"/>
      <c r="G629"/>
      <c r="H629"/>
      <c r="I629" s="15">
        <f t="shared" si="9"/>
        <v>40</v>
      </c>
      <c r="J629" s="1" t="str">
        <f>VLOOKUP($A629,RECON!A:D,4,FALSE)</f>
        <v>Ponciano</v>
      </c>
      <c r="K629" s="1" t="str">
        <f>IFERROR(VLOOKUP(A629, Notes!A:E, 5, FALSE), "-")</f>
        <v>-</v>
      </c>
    </row>
    <row r="630" spans="1:11" ht="12.75" customHeight="1" x14ac:dyDescent="0.25">
      <c r="A630" s="26" t="s">
        <v>9380</v>
      </c>
      <c r="B630" s="97" t="s">
        <v>9380</v>
      </c>
      <c r="C630" s="123">
        <v>40</v>
      </c>
      <c r="D630"/>
      <c r="E630"/>
      <c r="F630"/>
      <c r="G630"/>
      <c r="H630"/>
      <c r="I630" s="15">
        <f t="shared" si="9"/>
        <v>40</v>
      </c>
      <c r="J630" s="1" t="str">
        <f>VLOOKUP($A630,RECON!A:D,4,FALSE)</f>
        <v>Perri</v>
      </c>
      <c r="K630" s="1" t="str">
        <f>IFERROR(VLOOKUP(A630, Notes!A:E, 5, FALSE), "-")</f>
        <v>-</v>
      </c>
    </row>
    <row r="631" spans="1:11" ht="12.75" customHeight="1" x14ac:dyDescent="0.25">
      <c r="A631" s="26" t="s">
        <v>9354</v>
      </c>
      <c r="B631" s="97" t="s">
        <v>9354</v>
      </c>
      <c r="C631" s="123">
        <v>62</v>
      </c>
      <c r="D631"/>
      <c r="E631"/>
      <c r="F631"/>
      <c r="G631"/>
      <c r="H631"/>
      <c r="I631" s="15">
        <f t="shared" si="9"/>
        <v>62</v>
      </c>
      <c r="J631" s="1" t="str">
        <f>VLOOKUP($A631,RECON!A:D,4,FALSE)</f>
        <v>Nery</v>
      </c>
      <c r="K631" s="1" t="str">
        <f>IFERROR(VLOOKUP(A631, Notes!A:E, 5, FALSE), "-")</f>
        <v>-</v>
      </c>
    </row>
    <row r="632" spans="1:11" ht="12.75" customHeight="1" x14ac:dyDescent="0.25">
      <c r="A632" s="26" t="s">
        <v>9447</v>
      </c>
      <c r="B632" s="97" t="s">
        <v>9447</v>
      </c>
      <c r="C632" s="123">
        <v>40</v>
      </c>
      <c r="D632"/>
      <c r="E632"/>
      <c r="F632"/>
      <c r="G632"/>
      <c r="H632"/>
      <c r="I632" s="15">
        <f t="shared" si="9"/>
        <v>40</v>
      </c>
      <c r="J632" s="1" t="str">
        <f>VLOOKUP($A632,RECON!A:D,4,FALSE)</f>
        <v>Sesso</v>
      </c>
      <c r="K632" s="1" t="str">
        <f>IFERROR(VLOOKUP(A632, Notes!A:E, 5, FALSE), "-")</f>
        <v>-</v>
      </c>
    </row>
    <row r="633" spans="1:11" ht="12.75" customHeight="1" x14ac:dyDescent="0.25">
      <c r="A633" s="26" t="s">
        <v>9146</v>
      </c>
      <c r="B633" s="97" t="s">
        <v>9146</v>
      </c>
      <c r="C633" s="123">
        <v>44.5</v>
      </c>
      <c r="D633"/>
      <c r="E633"/>
      <c r="F633"/>
      <c r="G633"/>
      <c r="H633"/>
      <c r="I633" s="15">
        <f t="shared" si="9"/>
        <v>44.5</v>
      </c>
      <c r="J633" s="1" t="str">
        <f>VLOOKUP($A633,RECON!A:D,4,FALSE)</f>
        <v>Barboza</v>
      </c>
      <c r="K633" s="1" t="str">
        <f>IFERROR(VLOOKUP(A633, Notes!A:E, 5, FALSE), "-")</f>
        <v>-</v>
      </c>
    </row>
    <row r="634" spans="1:11" ht="12.75" customHeight="1" x14ac:dyDescent="0.25">
      <c r="A634" s="26" t="s">
        <v>9210</v>
      </c>
      <c r="B634" s="97" t="s">
        <v>9210</v>
      </c>
      <c r="C634" s="123">
        <v>40</v>
      </c>
      <c r="D634"/>
      <c r="E634"/>
      <c r="F634"/>
      <c r="G634"/>
      <c r="H634"/>
      <c r="I634" s="15">
        <f t="shared" si="9"/>
        <v>40</v>
      </c>
      <c r="J634" s="1" t="str">
        <f>VLOOKUP($A634,RECON!A:D,4,FALSE)</f>
        <v>Dainez</v>
      </c>
      <c r="K634" s="1" t="str">
        <f>IFERROR(VLOOKUP(A634, Notes!A:E, 5, FALSE), "-")</f>
        <v>-</v>
      </c>
    </row>
    <row r="635" spans="1:11" ht="12.75" customHeight="1" x14ac:dyDescent="0.25">
      <c r="A635" s="26" t="s">
        <v>9321</v>
      </c>
      <c r="B635" s="97" t="s">
        <v>9321</v>
      </c>
      <c r="C635" s="123">
        <v>40</v>
      </c>
      <c r="D635"/>
      <c r="E635"/>
      <c r="F635"/>
      <c r="G635"/>
      <c r="H635"/>
      <c r="I635" s="15">
        <f t="shared" si="9"/>
        <v>40</v>
      </c>
      <c r="J635" s="1" t="str">
        <f>VLOOKUP($A635,RECON!A:D,4,FALSE)</f>
        <v>Mauricio</v>
      </c>
      <c r="K635" s="1" t="str">
        <f>IFERROR(VLOOKUP(A635, Notes!A:E, 5, FALSE), "-")</f>
        <v>-</v>
      </c>
    </row>
    <row r="636" spans="1:11" ht="12.75" customHeight="1" x14ac:dyDescent="0.25">
      <c r="A636" s="26" t="s">
        <v>9396</v>
      </c>
      <c r="B636" s="97" t="s">
        <v>9396</v>
      </c>
      <c r="C636" s="123">
        <v>40</v>
      </c>
      <c r="D636"/>
      <c r="E636"/>
      <c r="F636"/>
      <c r="G636"/>
      <c r="H636"/>
      <c r="I636" s="15">
        <f t="shared" si="9"/>
        <v>40</v>
      </c>
      <c r="J636" s="1" t="str">
        <f>VLOOKUP($A636,RECON!A:D,4,FALSE)</f>
        <v>Ramos</v>
      </c>
      <c r="K636" s="1" t="str">
        <f>IFERROR(VLOOKUP(A636, Notes!A:E, 5, FALSE), "-")</f>
        <v>-</v>
      </c>
    </row>
    <row r="637" spans="1:11" ht="12.75" customHeight="1" x14ac:dyDescent="0.25">
      <c r="A637" s="26" t="s">
        <v>9144</v>
      </c>
      <c r="B637" s="97" t="s">
        <v>9144</v>
      </c>
      <c r="C637" s="123">
        <v>45</v>
      </c>
      <c r="D637"/>
      <c r="E637"/>
      <c r="F637"/>
      <c r="G637"/>
      <c r="H637"/>
      <c r="I637" s="15">
        <f t="shared" si="9"/>
        <v>45</v>
      </c>
      <c r="J637" s="1" t="str">
        <f>VLOOKUP($A637,RECON!A:D,4,FALSE)</f>
        <v>Bacuetes</v>
      </c>
      <c r="K637" s="1" t="str">
        <f>IFERROR(VLOOKUP(A637, Notes!A:E, 5, FALSE), "-")</f>
        <v>-</v>
      </c>
    </row>
    <row r="638" spans="1:11" ht="12.75" customHeight="1" x14ac:dyDescent="0.25">
      <c r="A638" s="26" t="s">
        <v>9305</v>
      </c>
      <c r="B638" s="97" t="s">
        <v>9305</v>
      </c>
      <c r="C638" s="123">
        <v>36</v>
      </c>
      <c r="D638"/>
      <c r="E638"/>
      <c r="F638"/>
      <c r="G638"/>
      <c r="H638"/>
      <c r="I638" s="15">
        <f t="shared" si="9"/>
        <v>36</v>
      </c>
      <c r="J638" s="1" t="str">
        <f>VLOOKUP($A638,RECON!A:D,4,FALSE)</f>
        <v>Luague</v>
      </c>
      <c r="K638" s="1" t="str">
        <f>IFERROR(VLOOKUP(A638, Notes!A:E, 5, FALSE), "-")</f>
        <v>-</v>
      </c>
    </row>
    <row r="639" spans="1:11" ht="12.75" customHeight="1" x14ac:dyDescent="0.25">
      <c r="A639" s="29" t="s">
        <v>9221</v>
      </c>
      <c r="B639" s="97" t="s">
        <v>9221</v>
      </c>
      <c r="C639" s="123">
        <v>40</v>
      </c>
      <c r="D639"/>
      <c r="E639"/>
      <c r="F639"/>
      <c r="G639"/>
      <c r="H639"/>
      <c r="I639" s="15">
        <f t="shared" si="9"/>
        <v>40</v>
      </c>
      <c r="J639" s="1" t="str">
        <f>VLOOKUP($A639,RECON!A:D,4,FALSE)</f>
        <v>Dela Paz</v>
      </c>
      <c r="K639" s="1" t="str">
        <f>IFERROR(VLOOKUP(A639, Notes!A:E, 5, FALSE), "-")</f>
        <v>-</v>
      </c>
    </row>
    <row r="640" spans="1:11" ht="12.75" customHeight="1" x14ac:dyDescent="0.25">
      <c r="A640" s="26" t="s">
        <v>9170</v>
      </c>
      <c r="B640" s="97" t="s">
        <v>9170</v>
      </c>
      <c r="C640" s="123">
        <v>44</v>
      </c>
      <c r="D640"/>
      <c r="E640"/>
      <c r="F640"/>
      <c r="G640"/>
      <c r="H640"/>
      <c r="I640" s="15">
        <f t="shared" si="9"/>
        <v>44</v>
      </c>
      <c r="J640" s="1" t="str">
        <f>VLOOKUP($A640,RECON!A:D,4,FALSE)</f>
        <v>Bottura</v>
      </c>
      <c r="K640" s="1" t="str">
        <f>IFERROR(VLOOKUP(A640, Notes!A:E, 5, FALSE), "-")</f>
        <v>-</v>
      </c>
    </row>
    <row r="641" spans="1:11" ht="12.75" customHeight="1" x14ac:dyDescent="0.25">
      <c r="A641" s="26" t="s">
        <v>9243</v>
      </c>
      <c r="B641" s="97" t="s">
        <v>9243</v>
      </c>
      <c r="C641" s="123">
        <v>44</v>
      </c>
      <c r="D641"/>
      <c r="E641"/>
      <c r="F641"/>
      <c r="G641"/>
      <c r="H641"/>
      <c r="I641" s="15">
        <f t="shared" si="9"/>
        <v>44</v>
      </c>
      <c r="J641" s="1" t="str">
        <f>VLOOKUP($A641,RECON!A:D,4,FALSE)</f>
        <v>Filho</v>
      </c>
      <c r="K641" s="1" t="str">
        <f>IFERROR(VLOOKUP(A641, Notes!A:E, 5, FALSE), "-")</f>
        <v>-</v>
      </c>
    </row>
    <row r="642" spans="1:11" ht="12.75" customHeight="1" x14ac:dyDescent="0.25">
      <c r="A642" s="26" t="s">
        <v>9229</v>
      </c>
      <c r="B642" s="97" t="s">
        <v>9229</v>
      </c>
      <c r="C642" s="123">
        <v>45</v>
      </c>
      <c r="D642"/>
      <c r="E642"/>
      <c r="F642"/>
      <c r="G642"/>
      <c r="H642"/>
      <c r="I642" s="15">
        <f t="shared" si="9"/>
        <v>45</v>
      </c>
      <c r="J642" s="1" t="str">
        <f>VLOOKUP($A642,RECON!A:D,4,FALSE)</f>
        <v>Eligio</v>
      </c>
      <c r="K642" s="1" t="str">
        <f>IFERROR(VLOOKUP(A642, Notes!A:E, 5, FALSE), "-")</f>
        <v>-</v>
      </c>
    </row>
    <row r="643" spans="1:11" ht="12.75" customHeight="1" x14ac:dyDescent="0.25">
      <c r="A643" s="26" t="s">
        <v>9422</v>
      </c>
      <c r="B643" s="97" t="s">
        <v>9422</v>
      </c>
      <c r="C643" s="123">
        <v>27</v>
      </c>
      <c r="D643"/>
      <c r="E643"/>
      <c r="F643"/>
      <c r="G643"/>
      <c r="H643"/>
      <c r="I643" s="15">
        <f t="shared" si="9"/>
        <v>27</v>
      </c>
      <c r="J643" s="1" t="str">
        <f>VLOOKUP($A643,RECON!A:D,4,FALSE)</f>
        <v>Salita</v>
      </c>
      <c r="K643" s="1" t="str">
        <f>IFERROR(VLOOKUP(A643, Notes!A:E, 5, FALSE), "-")</f>
        <v>-</v>
      </c>
    </row>
    <row r="644" spans="1:11" ht="12.75" customHeight="1" x14ac:dyDescent="0.25">
      <c r="A644" s="26" t="s">
        <v>9314</v>
      </c>
      <c r="B644" s="97" t="s">
        <v>9314</v>
      </c>
      <c r="C644" s="123">
        <v>45</v>
      </c>
      <c r="D644"/>
      <c r="E644"/>
      <c r="F644"/>
      <c r="G644"/>
      <c r="H644"/>
      <c r="I644" s="15">
        <f t="shared" ref="I644:I707" si="10">SUM(C644:H644)</f>
        <v>45</v>
      </c>
      <c r="J644" s="1" t="str">
        <f>VLOOKUP($A644,RECON!A:D,4,FALSE)</f>
        <v>Mangahas</v>
      </c>
      <c r="K644" s="1" t="str">
        <f>IFERROR(VLOOKUP(A644, Notes!A:E, 5, FALSE), "-")</f>
        <v>-</v>
      </c>
    </row>
    <row r="645" spans="1:11" ht="12.75" customHeight="1" x14ac:dyDescent="0.25">
      <c r="A645" s="26" t="s">
        <v>9360</v>
      </c>
      <c r="B645" s="97" t="s">
        <v>9360</v>
      </c>
      <c r="C645" s="123">
        <v>52</v>
      </c>
      <c r="D645"/>
      <c r="E645"/>
      <c r="F645"/>
      <c r="G645"/>
      <c r="H645"/>
      <c r="I645" s="15">
        <f t="shared" si="10"/>
        <v>52</v>
      </c>
      <c r="J645" s="1" t="str">
        <f>VLOOKUP($A645,RECON!A:D,4,FALSE)</f>
        <v>Oliveira</v>
      </c>
      <c r="K645" s="1" t="str">
        <f>IFERROR(VLOOKUP(A645, Notes!A:E, 5, FALSE), "-")</f>
        <v>-</v>
      </c>
    </row>
    <row r="646" spans="1:11" ht="12.75" customHeight="1" x14ac:dyDescent="0.25">
      <c r="A646" s="26" t="s">
        <v>9297</v>
      </c>
      <c r="B646" s="97" t="s">
        <v>9297</v>
      </c>
      <c r="C646" s="123">
        <v>45</v>
      </c>
      <c r="D646"/>
      <c r="E646"/>
      <c r="F646"/>
      <c r="G646"/>
      <c r="H646"/>
      <c r="I646" s="15">
        <f t="shared" si="10"/>
        <v>45</v>
      </c>
      <c r="J646" s="1" t="str">
        <f>VLOOKUP($A646,RECON!A:D,4,FALSE)</f>
        <v>Limfueco</v>
      </c>
      <c r="K646" s="1" t="str">
        <f>IFERROR(VLOOKUP(A646, Notes!A:E, 5, FALSE), "-")</f>
        <v>-</v>
      </c>
    </row>
    <row r="647" spans="1:11" ht="12.75" customHeight="1" x14ac:dyDescent="0.25">
      <c r="A647" s="26" t="s">
        <v>9424</v>
      </c>
      <c r="B647" s="97" t="s">
        <v>9424</v>
      </c>
      <c r="C647" s="123">
        <v>40</v>
      </c>
      <c r="D647"/>
      <c r="E647"/>
      <c r="F647"/>
      <c r="G647"/>
      <c r="H647"/>
      <c r="I647" s="15">
        <f t="shared" si="10"/>
        <v>40</v>
      </c>
      <c r="J647" s="1" t="str">
        <f>VLOOKUP($A647,RECON!A:D,4,FALSE)</f>
        <v>Salming</v>
      </c>
      <c r="K647" s="1" t="str">
        <f>IFERROR(VLOOKUP(A647, Notes!A:E, 5, FALSE), "-")</f>
        <v>-</v>
      </c>
    </row>
    <row r="648" spans="1:11" ht="12.75" customHeight="1" x14ac:dyDescent="0.25">
      <c r="A648" s="26" t="s">
        <v>9332</v>
      </c>
      <c r="B648" s="97" t="s">
        <v>9332</v>
      </c>
      <c r="C648" s="123">
        <v>36</v>
      </c>
      <c r="D648"/>
      <c r="E648"/>
      <c r="F648"/>
      <c r="G648"/>
      <c r="H648"/>
      <c r="I648" s="15">
        <f t="shared" si="10"/>
        <v>36</v>
      </c>
      <c r="J648" s="1" t="str">
        <f>VLOOKUP($A648,RECON!A:D,4,FALSE)</f>
        <v>Menguez</v>
      </c>
      <c r="K648" s="1" t="str">
        <f>IFERROR(VLOOKUP(A648, Notes!A:E, 5, FALSE), "-")</f>
        <v>-</v>
      </c>
    </row>
    <row r="649" spans="1:11" ht="12.75" customHeight="1" x14ac:dyDescent="0.25">
      <c r="A649" s="26" t="s">
        <v>9183</v>
      </c>
      <c r="B649" s="97" t="s">
        <v>9183</v>
      </c>
      <c r="C649" s="123">
        <v>40</v>
      </c>
      <c r="D649"/>
      <c r="E649"/>
      <c r="F649"/>
      <c r="G649"/>
      <c r="H649"/>
      <c r="I649" s="15">
        <f t="shared" si="10"/>
        <v>40</v>
      </c>
      <c r="J649" s="1" t="str">
        <f>VLOOKUP($A649,RECON!A:D,4,FALSE)</f>
        <v>Calcena</v>
      </c>
      <c r="K649" s="1" t="str">
        <f>IFERROR(VLOOKUP(A649, Notes!A:E, 5, FALSE), "-")</f>
        <v>-</v>
      </c>
    </row>
    <row r="650" spans="1:11" ht="12.75" customHeight="1" x14ac:dyDescent="0.25">
      <c r="A650" s="26" t="s">
        <v>9190</v>
      </c>
      <c r="B650" s="97" t="s">
        <v>9190</v>
      </c>
      <c r="C650" s="123">
        <v>45</v>
      </c>
      <c r="D650"/>
      <c r="E650"/>
      <c r="F650"/>
      <c r="G650"/>
      <c r="H650"/>
      <c r="I650" s="15">
        <f t="shared" si="10"/>
        <v>45</v>
      </c>
      <c r="J650" s="1" t="str">
        <f>VLOOKUP($A650,RECON!A:D,4,FALSE)</f>
        <v>Capiral</v>
      </c>
      <c r="K650" s="1" t="str">
        <f>IFERROR(VLOOKUP(A650, Notes!A:E, 5, FALSE), "-")</f>
        <v>-</v>
      </c>
    </row>
    <row r="651" spans="1:11" ht="12.75" customHeight="1" x14ac:dyDescent="0.25">
      <c r="A651" s="26" t="s">
        <v>9133</v>
      </c>
      <c r="B651" s="97" t="s">
        <v>9133</v>
      </c>
      <c r="C651" s="123">
        <v>40</v>
      </c>
      <c r="D651"/>
      <c r="E651"/>
      <c r="F651"/>
      <c r="G651"/>
      <c r="H651"/>
      <c r="I651" s="15">
        <f t="shared" si="10"/>
        <v>40</v>
      </c>
      <c r="J651" s="1" t="str">
        <f>VLOOKUP($A651,RECON!A:D,4,FALSE)</f>
        <v>Ampuyas</v>
      </c>
      <c r="K651" s="1" t="str">
        <f>IFERROR(VLOOKUP(A651, Notes!A:E, 5, FALSE), "-")</f>
        <v>-</v>
      </c>
    </row>
    <row r="652" spans="1:11" ht="12.75" customHeight="1" x14ac:dyDescent="0.25">
      <c r="A652" s="26" t="s">
        <v>9299</v>
      </c>
      <c r="B652" s="97" t="s">
        <v>9299</v>
      </c>
      <c r="C652" s="123">
        <v>40</v>
      </c>
      <c r="D652"/>
      <c r="E652"/>
      <c r="F652"/>
      <c r="G652"/>
      <c r="H652"/>
      <c r="I652" s="15">
        <f t="shared" si="10"/>
        <v>40</v>
      </c>
      <c r="J652" s="1" t="str">
        <f>VLOOKUP($A652,RECON!A:D,4,FALSE)</f>
        <v>Lising</v>
      </c>
      <c r="K652" s="1" t="str">
        <f>IFERROR(VLOOKUP(A652, Notes!A:E, 5, FALSE), "-")</f>
        <v>-</v>
      </c>
    </row>
    <row r="653" spans="1:11" ht="12.75" customHeight="1" x14ac:dyDescent="0.25">
      <c r="A653" s="26" t="s">
        <v>9446</v>
      </c>
      <c r="B653" s="97" t="s">
        <v>9446</v>
      </c>
      <c r="C653" s="123">
        <v>40</v>
      </c>
      <c r="D653"/>
      <c r="E653"/>
      <c r="F653"/>
      <c r="G653"/>
      <c r="H653"/>
      <c r="I653" s="15">
        <f t="shared" si="10"/>
        <v>40</v>
      </c>
      <c r="J653" s="1" t="str">
        <f>VLOOKUP($A653,RECON!A:D,4,FALSE)</f>
        <v>Serrano</v>
      </c>
      <c r="K653" s="1" t="str">
        <f>IFERROR(VLOOKUP(A653, Notes!A:E, 5, FALSE), "-")</f>
        <v>-</v>
      </c>
    </row>
    <row r="654" spans="1:11" ht="12.75" customHeight="1" x14ac:dyDescent="0.25">
      <c r="A654" s="26" t="s">
        <v>9389</v>
      </c>
      <c r="B654" s="97" t="s">
        <v>9389</v>
      </c>
      <c r="C654" s="123">
        <v>40</v>
      </c>
      <c r="D654"/>
      <c r="E654"/>
      <c r="F654"/>
      <c r="G654"/>
      <c r="H654"/>
      <c r="I654" s="15">
        <f t="shared" si="10"/>
        <v>40</v>
      </c>
      <c r="J654" s="1" t="str">
        <f>VLOOKUP($A654,RECON!A:D,4,FALSE)</f>
        <v>Quitadio</v>
      </c>
      <c r="K654" s="1" t="str">
        <f>IFERROR(VLOOKUP(A654, Notes!A:E, 5, FALSE), "-")</f>
        <v>-</v>
      </c>
    </row>
    <row r="655" spans="1:11" ht="12.75" customHeight="1" x14ac:dyDescent="0.25">
      <c r="A655" s="26" t="s">
        <v>9217</v>
      </c>
      <c r="B655" s="97" t="s">
        <v>9217</v>
      </c>
      <c r="C655" s="123">
        <v>40</v>
      </c>
      <c r="D655"/>
      <c r="E655"/>
      <c r="F655"/>
      <c r="G655"/>
      <c r="H655"/>
      <c r="I655" s="15">
        <f t="shared" si="10"/>
        <v>40</v>
      </c>
      <c r="J655" s="1" t="str">
        <f>VLOOKUP($A655,RECON!A:D,4,FALSE)</f>
        <v>Del Mundo</v>
      </c>
      <c r="K655" s="1" t="str">
        <f>IFERROR(VLOOKUP(A655, Notes!A:E, 5, FALSE), "-")</f>
        <v>-</v>
      </c>
    </row>
    <row r="656" spans="1:11" ht="12.75" customHeight="1" x14ac:dyDescent="0.25">
      <c r="A656" s="26" t="s">
        <v>9193</v>
      </c>
      <c r="B656" s="97" t="s">
        <v>9193</v>
      </c>
      <c r="C656" s="123">
        <v>40</v>
      </c>
      <c r="D656"/>
      <c r="E656"/>
      <c r="F656"/>
      <c r="G656"/>
      <c r="H656"/>
      <c r="I656" s="15">
        <f t="shared" si="10"/>
        <v>40</v>
      </c>
      <c r="J656" s="1" t="str">
        <f>VLOOKUP($A656,RECON!A:D,4,FALSE)</f>
        <v>Ceniza</v>
      </c>
      <c r="K656" s="1" t="str">
        <f>IFERROR(VLOOKUP(A656, Notes!A:E, 5, FALSE), "-")</f>
        <v>-</v>
      </c>
    </row>
    <row r="657" spans="1:11" ht="12.75" customHeight="1" x14ac:dyDescent="0.25">
      <c r="A657" s="29" t="s">
        <v>9359</v>
      </c>
      <c r="B657" s="97" t="s">
        <v>9359</v>
      </c>
      <c r="C657" s="123">
        <v>45</v>
      </c>
      <c r="D657"/>
      <c r="E657"/>
      <c r="F657"/>
      <c r="G657"/>
      <c r="H657"/>
      <c r="I657" s="15">
        <f t="shared" si="10"/>
        <v>45</v>
      </c>
      <c r="J657" s="1" t="str">
        <f>VLOOKUP($A657,RECON!A:D,4,FALSE)</f>
        <v>O</v>
      </c>
      <c r="K657" s="1" t="str">
        <f>IFERROR(VLOOKUP(A657, Notes!A:E, 5, FALSE), "-")</f>
        <v>-</v>
      </c>
    </row>
    <row r="658" spans="1:11" ht="12.75" customHeight="1" x14ac:dyDescent="0.25">
      <c r="A658" s="29" t="s">
        <v>9367</v>
      </c>
      <c r="B658" s="97" t="s">
        <v>9367</v>
      </c>
      <c r="C658" s="123">
        <v>45</v>
      </c>
      <c r="D658"/>
      <c r="E658"/>
      <c r="F658"/>
      <c r="G658"/>
      <c r="H658"/>
      <c r="I658" s="15">
        <f t="shared" si="10"/>
        <v>45</v>
      </c>
      <c r="J658" s="1" t="str">
        <f>VLOOKUP($A658,RECON!A:D,4,FALSE)</f>
        <v>Paliza</v>
      </c>
      <c r="K658" s="1" t="str">
        <f>IFERROR(VLOOKUP(A658, Notes!A:E, 5, FALSE), "-")</f>
        <v>-</v>
      </c>
    </row>
    <row r="659" spans="1:11" ht="12.75" customHeight="1" x14ac:dyDescent="0.25">
      <c r="A659" s="26" t="s">
        <v>9204</v>
      </c>
      <c r="B659" s="97" t="s">
        <v>9204</v>
      </c>
      <c r="C659" s="123">
        <v>45</v>
      </c>
      <c r="D659"/>
      <c r="E659"/>
      <c r="F659"/>
      <c r="G659"/>
      <c r="H659"/>
      <c r="I659" s="15">
        <f t="shared" si="10"/>
        <v>45</v>
      </c>
      <c r="J659" s="1" t="str">
        <f>VLOOKUP($A659,RECON!A:D,4,FALSE)</f>
        <v>Cruz</v>
      </c>
      <c r="K659" s="1" t="str">
        <f>IFERROR(VLOOKUP(A659, Notes!A:E, 5, FALSE), "-")</f>
        <v>-</v>
      </c>
    </row>
    <row r="660" spans="1:11" ht="12.75" customHeight="1" x14ac:dyDescent="0.25">
      <c r="A660" s="26" t="s">
        <v>9421</v>
      </c>
      <c r="B660" s="97" t="s">
        <v>9421</v>
      </c>
      <c r="C660" s="123">
        <v>56</v>
      </c>
      <c r="D660"/>
      <c r="E660"/>
      <c r="F660"/>
      <c r="G660"/>
      <c r="H660"/>
      <c r="I660" s="15">
        <f t="shared" si="10"/>
        <v>56</v>
      </c>
      <c r="J660" s="1" t="str">
        <f>VLOOKUP($A660,RECON!A:D,4,FALSE)</f>
        <v>Salazar</v>
      </c>
      <c r="K660" s="1" t="str">
        <f>IFERROR(VLOOKUP(A660, Notes!A:E, 5, FALSE), "-")</f>
        <v>-</v>
      </c>
    </row>
    <row r="661" spans="1:11" ht="12.75" customHeight="1" x14ac:dyDescent="0.25">
      <c r="A661" s="26" t="s">
        <v>9223</v>
      </c>
      <c r="B661" s="97" t="s">
        <v>9223</v>
      </c>
      <c r="C661" s="123">
        <v>40</v>
      </c>
      <c r="D661"/>
      <c r="E661"/>
      <c r="F661"/>
      <c r="G661"/>
      <c r="H661"/>
      <c r="I661" s="15">
        <f t="shared" si="10"/>
        <v>40</v>
      </c>
      <c r="J661" s="1" t="str">
        <f>VLOOKUP($A661,RECON!A:D,4,FALSE)</f>
        <v>Dioco</v>
      </c>
      <c r="K661" s="1" t="str">
        <f>IFERROR(VLOOKUP(A661, Notes!A:E, 5, FALSE), "-")</f>
        <v>-</v>
      </c>
    </row>
    <row r="662" spans="1:11" ht="12.75" customHeight="1" x14ac:dyDescent="0.25">
      <c r="A662" s="26" t="s">
        <v>9336</v>
      </c>
      <c r="B662" s="97" t="s">
        <v>9336</v>
      </c>
      <c r="C662" s="123">
        <v>45</v>
      </c>
      <c r="D662"/>
      <c r="E662"/>
      <c r="F662"/>
      <c r="G662"/>
      <c r="H662"/>
      <c r="I662" s="15">
        <f t="shared" si="10"/>
        <v>45</v>
      </c>
      <c r="J662" s="1" t="str">
        <f>VLOOKUP($A662,RECON!A:D,4,FALSE)</f>
        <v>Misplacido</v>
      </c>
      <c r="K662" s="1" t="str">
        <f>IFERROR(VLOOKUP(A662, Notes!A:E, 5, FALSE), "-")</f>
        <v>-</v>
      </c>
    </row>
    <row r="663" spans="1:11" ht="12.75" customHeight="1" x14ac:dyDescent="0.25">
      <c r="A663" s="26" t="s">
        <v>9220</v>
      </c>
      <c r="B663" s="97" t="s">
        <v>9220</v>
      </c>
      <c r="C663" s="123">
        <v>46</v>
      </c>
      <c r="D663"/>
      <c r="E663"/>
      <c r="F663"/>
      <c r="G663"/>
      <c r="H663"/>
      <c r="I663" s="15">
        <f t="shared" si="10"/>
        <v>46</v>
      </c>
      <c r="J663" s="1" t="str">
        <f>VLOOKUP($A663,RECON!A:D,4,FALSE)</f>
        <v>Dela Cruz</v>
      </c>
      <c r="K663" s="1" t="str">
        <f>IFERROR(VLOOKUP(A663, Notes!A:E, 5, FALSE), "-")</f>
        <v>-</v>
      </c>
    </row>
    <row r="664" spans="1:11" ht="12.75" customHeight="1" x14ac:dyDescent="0.25">
      <c r="A664" s="26" t="s">
        <v>9232</v>
      </c>
      <c r="B664" s="97" t="s">
        <v>9232</v>
      </c>
      <c r="C664" s="123">
        <v>46</v>
      </c>
      <c r="D664"/>
      <c r="E664"/>
      <c r="F664"/>
      <c r="G664"/>
      <c r="H664"/>
      <c r="I664" s="15">
        <f t="shared" si="10"/>
        <v>46</v>
      </c>
      <c r="J664" s="1" t="str">
        <f>VLOOKUP($A664,RECON!A:D,4,FALSE)</f>
        <v>Estinopo</v>
      </c>
      <c r="K664" s="1" t="str">
        <f>IFERROR(VLOOKUP(A664, Notes!A:E, 5, FALSE), "-")</f>
        <v>-</v>
      </c>
    </row>
    <row r="665" spans="1:11" ht="12.75" customHeight="1" x14ac:dyDescent="0.25">
      <c r="A665" s="26" t="s">
        <v>9412</v>
      </c>
      <c r="B665" s="97" t="s">
        <v>9412</v>
      </c>
      <c r="C665" s="123">
        <v>45</v>
      </c>
      <c r="D665"/>
      <c r="E665"/>
      <c r="F665"/>
      <c r="G665"/>
      <c r="H665"/>
      <c r="I665" s="15">
        <f t="shared" si="10"/>
        <v>45</v>
      </c>
      <c r="J665" s="1" t="str">
        <f>VLOOKUP($A665,RECON!A:D,4,FALSE)</f>
        <v>Roldan</v>
      </c>
      <c r="K665" s="1" t="str">
        <f>IFERROR(VLOOKUP(A665, Notes!A:E, 5, FALSE), "-")</f>
        <v>-</v>
      </c>
    </row>
    <row r="666" spans="1:11" ht="12.75" customHeight="1" x14ac:dyDescent="0.25">
      <c r="A666" s="26" t="s">
        <v>9254</v>
      </c>
      <c r="B666" s="97" t="s">
        <v>9254</v>
      </c>
      <c r="C666" s="123">
        <v>45</v>
      </c>
      <c r="D666"/>
      <c r="E666"/>
      <c r="F666"/>
      <c r="G666"/>
      <c r="H666"/>
      <c r="I666" s="15">
        <f t="shared" si="10"/>
        <v>45</v>
      </c>
      <c r="J666" s="1" t="str">
        <f>VLOOKUP($A666,RECON!A:D,4,FALSE)</f>
        <v>Gawaran</v>
      </c>
      <c r="K666" s="1" t="str">
        <f>IFERROR(VLOOKUP(A666, Notes!A:E, 5, FALSE), "-")</f>
        <v>-</v>
      </c>
    </row>
    <row r="667" spans="1:11" ht="12.75" customHeight="1" x14ac:dyDescent="0.25">
      <c r="A667" s="26" t="s">
        <v>9341</v>
      </c>
      <c r="B667" s="97" t="s">
        <v>9341</v>
      </c>
      <c r="C667" s="123">
        <v>45</v>
      </c>
      <c r="D667"/>
      <c r="E667"/>
      <c r="F667"/>
      <c r="G667"/>
      <c r="H667"/>
      <c r="I667" s="15">
        <f t="shared" si="10"/>
        <v>45</v>
      </c>
      <c r="J667" s="1" t="str">
        <f>VLOOKUP($A667,RECON!A:D,4,FALSE)</f>
        <v>Montellano</v>
      </c>
      <c r="K667" s="1" t="str">
        <f>IFERROR(VLOOKUP(A667, Notes!A:E, 5, FALSE), "-")</f>
        <v>-</v>
      </c>
    </row>
    <row r="668" spans="1:11" ht="12.75" customHeight="1" x14ac:dyDescent="0.25">
      <c r="A668" s="26" t="s">
        <v>9234</v>
      </c>
      <c r="B668" s="97" t="s">
        <v>9234</v>
      </c>
      <c r="C668" s="123">
        <v>40</v>
      </c>
      <c r="D668"/>
      <c r="E668"/>
      <c r="F668"/>
      <c r="G668"/>
      <c r="H668"/>
      <c r="I668" s="15">
        <f t="shared" si="10"/>
        <v>40</v>
      </c>
      <c r="J668" s="1" t="str">
        <f>VLOOKUP($A668,RECON!A:D,4,FALSE)</f>
        <v>Facelo</v>
      </c>
      <c r="K668" s="1" t="str">
        <f>IFERROR(VLOOKUP(A668, Notes!A:E, 5, FALSE), "-")</f>
        <v>-</v>
      </c>
    </row>
    <row r="669" spans="1:11" ht="12.75" customHeight="1" x14ac:dyDescent="0.25">
      <c r="A669" s="26" t="s">
        <v>9259</v>
      </c>
      <c r="B669" s="97" t="s">
        <v>9259</v>
      </c>
      <c r="C669" s="123">
        <v>40</v>
      </c>
      <c r="D669"/>
      <c r="E669"/>
      <c r="F669"/>
      <c r="G669"/>
      <c r="H669"/>
      <c r="I669" s="15">
        <f t="shared" si="10"/>
        <v>40</v>
      </c>
      <c r="J669" s="1" t="str">
        <f>VLOOKUP($A669,RECON!A:D,4,FALSE)</f>
        <v>Gojol</v>
      </c>
      <c r="K669" s="1" t="str">
        <f>IFERROR(VLOOKUP(A669, Notes!A:E, 5, FALSE), "-")</f>
        <v>-</v>
      </c>
    </row>
    <row r="670" spans="1:11" ht="12.75" customHeight="1" x14ac:dyDescent="0.25">
      <c r="A670" s="26" t="s">
        <v>9214</v>
      </c>
      <c r="B670" s="97" t="s">
        <v>9214</v>
      </c>
      <c r="C670" s="123">
        <v>40</v>
      </c>
      <c r="D670"/>
      <c r="E670"/>
      <c r="F670"/>
      <c r="G670"/>
      <c r="H670"/>
      <c r="I670" s="15">
        <f t="shared" si="10"/>
        <v>40</v>
      </c>
      <c r="J670" s="1" t="str">
        <f>VLOOKUP($A670,RECON!A:D,4,FALSE)</f>
        <v>De Guzman</v>
      </c>
      <c r="K670" s="1" t="str">
        <f>IFERROR(VLOOKUP(A670, Notes!A:E, 5, FALSE), "-")</f>
        <v>-</v>
      </c>
    </row>
    <row r="671" spans="1:11" ht="12.75" customHeight="1" x14ac:dyDescent="0.25">
      <c r="A671" s="26" t="s">
        <v>9189</v>
      </c>
      <c r="B671" s="97" t="s">
        <v>9189</v>
      </c>
      <c r="C671" s="123">
        <v>45</v>
      </c>
      <c r="D671"/>
      <c r="E671"/>
      <c r="F671"/>
      <c r="G671"/>
      <c r="H671"/>
      <c r="I671" s="15">
        <f t="shared" si="10"/>
        <v>45</v>
      </c>
      <c r="J671" s="1" t="str">
        <f>VLOOKUP($A671,RECON!A:D,4,FALSE)</f>
        <v>Capili</v>
      </c>
      <c r="K671" s="1" t="str">
        <f>IFERROR(VLOOKUP(A671, Notes!A:E, 5, FALSE), "-")</f>
        <v>-</v>
      </c>
    </row>
    <row r="672" spans="1:11" ht="12.75" customHeight="1" x14ac:dyDescent="0.25">
      <c r="A672" s="26" t="s">
        <v>9471</v>
      </c>
      <c r="B672" s="97" t="s">
        <v>9471</v>
      </c>
      <c r="C672" s="123">
        <v>40</v>
      </c>
      <c r="D672"/>
      <c r="E672"/>
      <c r="F672"/>
      <c r="G672"/>
      <c r="H672"/>
      <c r="I672" s="15">
        <f t="shared" si="10"/>
        <v>40</v>
      </c>
      <c r="J672" s="1" t="str">
        <f>VLOOKUP($A672,RECON!A:D,4,FALSE)</f>
        <v>Tan</v>
      </c>
      <c r="K672" s="1" t="str">
        <f>IFERROR(VLOOKUP(A672, Notes!A:E, 5, FALSE), "-")</f>
        <v>-</v>
      </c>
    </row>
    <row r="673" spans="1:11" ht="12.75" customHeight="1" x14ac:dyDescent="0.25">
      <c r="A673" s="26" t="s">
        <v>9342</v>
      </c>
      <c r="B673" s="97" t="s">
        <v>9342</v>
      </c>
      <c r="C673" s="123">
        <v>40</v>
      </c>
      <c r="D673"/>
      <c r="E673"/>
      <c r="F673"/>
      <c r="G673"/>
      <c r="H673"/>
      <c r="I673" s="15">
        <f t="shared" si="10"/>
        <v>40</v>
      </c>
      <c r="J673" s="1" t="str">
        <f>VLOOKUP($A673,RECON!A:D,4,FALSE)</f>
        <v>Montero</v>
      </c>
      <c r="K673" s="1" t="str">
        <f>IFERROR(VLOOKUP(A673, Notes!A:E, 5, FALSE), "-")</f>
        <v>-</v>
      </c>
    </row>
    <row r="674" spans="1:11" ht="12.75" customHeight="1" x14ac:dyDescent="0.25">
      <c r="A674" s="26" t="s">
        <v>9216</v>
      </c>
      <c r="B674" s="97" t="s">
        <v>9216</v>
      </c>
      <c r="C674" s="123">
        <v>47</v>
      </c>
      <c r="D674"/>
      <c r="E674"/>
      <c r="F674"/>
      <c r="G674"/>
      <c r="H674"/>
      <c r="I674" s="15">
        <f t="shared" si="10"/>
        <v>47</v>
      </c>
      <c r="J674" s="1" t="str">
        <f>VLOOKUP($A674,RECON!A:D,4,FALSE)</f>
        <v>Deapera</v>
      </c>
      <c r="K674" s="1" t="str">
        <f>IFERROR(VLOOKUP(A674, Notes!A:E, 5, FALSE), "-")</f>
        <v>-</v>
      </c>
    </row>
    <row r="675" spans="1:11" ht="12.75" customHeight="1" x14ac:dyDescent="0.25">
      <c r="A675" s="26" t="s">
        <v>9218</v>
      </c>
      <c r="B675" s="97" t="s">
        <v>9218</v>
      </c>
      <c r="C675" s="123">
        <v>45</v>
      </c>
      <c r="D675"/>
      <c r="E675"/>
      <c r="F675"/>
      <c r="G675"/>
      <c r="H675"/>
      <c r="I675" s="15">
        <f t="shared" si="10"/>
        <v>45</v>
      </c>
      <c r="J675" s="1" t="str">
        <f>VLOOKUP($A675,RECON!A:D,4,FALSE)</f>
        <v>Del Rosario</v>
      </c>
      <c r="K675" s="1" t="str">
        <f>IFERROR(VLOOKUP(A675, Notes!A:E, 5, FALSE), "-")</f>
        <v>-</v>
      </c>
    </row>
    <row r="676" spans="1:11" ht="12.75" customHeight="1" x14ac:dyDescent="0.25">
      <c r="A676" s="26" t="s">
        <v>9274</v>
      </c>
      <c r="B676" s="97" t="s">
        <v>9274</v>
      </c>
      <c r="C676" s="123">
        <v>40</v>
      </c>
      <c r="D676"/>
      <c r="E676"/>
      <c r="F676"/>
      <c r="G676"/>
      <c r="H676"/>
      <c r="I676" s="15">
        <f t="shared" si="10"/>
        <v>40</v>
      </c>
      <c r="J676" s="1" t="str">
        <f>VLOOKUP($A676,RECON!A:D,4,FALSE)</f>
        <v>Jamoner</v>
      </c>
      <c r="K676" s="1" t="str">
        <f>IFERROR(VLOOKUP(A676, Notes!A:E, 5, FALSE), "-")</f>
        <v>-</v>
      </c>
    </row>
    <row r="677" spans="1:11" ht="12.75" customHeight="1" x14ac:dyDescent="0.25">
      <c r="A677" s="26" t="s">
        <v>9215</v>
      </c>
      <c r="B677" s="97" t="s">
        <v>9215</v>
      </c>
      <c r="C677" s="123">
        <v>41</v>
      </c>
      <c r="D677"/>
      <c r="E677"/>
      <c r="F677"/>
      <c r="G677"/>
      <c r="H677"/>
      <c r="I677" s="15">
        <f t="shared" si="10"/>
        <v>41</v>
      </c>
      <c r="J677" s="1" t="str">
        <f>VLOOKUP($A677,RECON!A:D,4,FALSE)</f>
        <v>De Guzman</v>
      </c>
      <c r="K677" s="1" t="str">
        <f>IFERROR(VLOOKUP(A677, Notes!A:E, 5, FALSE), "-")</f>
        <v>-</v>
      </c>
    </row>
    <row r="678" spans="1:11" ht="12.75" customHeight="1" x14ac:dyDescent="0.25">
      <c r="A678" s="26" t="s">
        <v>9273</v>
      </c>
      <c r="B678" s="97" t="s">
        <v>9273</v>
      </c>
      <c r="C678" s="123">
        <v>16</v>
      </c>
      <c r="D678"/>
      <c r="E678"/>
      <c r="F678"/>
      <c r="G678"/>
      <c r="H678"/>
      <c r="I678" s="15">
        <f t="shared" si="10"/>
        <v>16</v>
      </c>
      <c r="J678" s="1" t="str">
        <f>VLOOKUP($A678,RECON!A:D,4,FALSE)</f>
        <v>Jacobe</v>
      </c>
      <c r="K678" s="1" t="str">
        <f>IFERROR(VLOOKUP(A678, Notes!A:E, 5, FALSE), "-")</f>
        <v>-</v>
      </c>
    </row>
    <row r="679" spans="1:11" ht="12.75" customHeight="1" x14ac:dyDescent="0.25">
      <c r="A679" s="26" t="s">
        <v>9180</v>
      </c>
      <c r="B679" s="97" t="s">
        <v>9180</v>
      </c>
      <c r="C679" s="123">
        <v>45</v>
      </c>
      <c r="D679"/>
      <c r="E679"/>
      <c r="F679"/>
      <c r="G679"/>
      <c r="H679"/>
      <c r="I679" s="15">
        <f t="shared" si="10"/>
        <v>45</v>
      </c>
      <c r="J679" s="1" t="str">
        <f>VLOOKUP($A679,RECON!A:D,4,FALSE)</f>
        <v>Cabanilla</v>
      </c>
      <c r="K679" s="1" t="str">
        <f>IFERROR(VLOOKUP(A679, Notes!A:E, 5, FALSE), "-")</f>
        <v>-</v>
      </c>
    </row>
    <row r="680" spans="1:11" ht="12.75" customHeight="1" x14ac:dyDescent="0.25">
      <c r="A680" s="29" t="s">
        <v>9225</v>
      </c>
      <c r="B680" s="97" t="s">
        <v>9225</v>
      </c>
      <c r="C680" s="123">
        <v>40</v>
      </c>
      <c r="D680"/>
      <c r="E680"/>
      <c r="F680"/>
      <c r="G680"/>
      <c r="H680"/>
      <c r="I680" s="15">
        <f t="shared" si="10"/>
        <v>40</v>
      </c>
      <c r="J680" s="1" t="str">
        <f>VLOOKUP($A680,RECON!A:D,4,FALSE)</f>
        <v>Dominguez</v>
      </c>
      <c r="K680" s="1" t="str">
        <f>IFERROR(VLOOKUP(A680, Notes!A:E, 5, FALSE), "-")</f>
        <v>-</v>
      </c>
    </row>
    <row r="681" spans="1:11" ht="12.75" customHeight="1" x14ac:dyDescent="0.25">
      <c r="A681" s="29" t="s">
        <v>9182</v>
      </c>
      <c r="B681" s="97" t="s">
        <v>9182</v>
      </c>
      <c r="C681" s="123">
        <v>40</v>
      </c>
      <c r="D681"/>
      <c r="E681"/>
      <c r="F681"/>
      <c r="G681"/>
      <c r="H681"/>
      <c r="I681" s="15">
        <f t="shared" si="10"/>
        <v>40</v>
      </c>
      <c r="J681" s="1" t="str">
        <f>VLOOKUP($A681,RECON!A:D,4,FALSE)</f>
        <v>Cacao</v>
      </c>
      <c r="K681" s="1" t="str">
        <f>IFERROR(VLOOKUP(A681, Notes!A:E, 5, FALSE), "-")</f>
        <v>-</v>
      </c>
    </row>
    <row r="682" spans="1:11" ht="12.75" customHeight="1" x14ac:dyDescent="0.25">
      <c r="A682" s="26" t="s">
        <v>9490</v>
      </c>
      <c r="B682" s="97" t="s">
        <v>9490</v>
      </c>
      <c r="C682" s="123">
        <v>40</v>
      </c>
      <c r="D682"/>
      <c r="E682"/>
      <c r="F682"/>
      <c r="G682"/>
      <c r="H682"/>
      <c r="I682" s="15">
        <f t="shared" si="10"/>
        <v>40</v>
      </c>
      <c r="J682" s="1" t="str">
        <f>VLOOKUP($A682,RECON!A:D,4,FALSE)</f>
        <v>Villanueva</v>
      </c>
      <c r="K682" s="1" t="str">
        <f>IFERROR(VLOOKUP(A682, Notes!A:E, 5, FALSE), "-")</f>
        <v>-</v>
      </c>
    </row>
    <row r="683" spans="1:11" ht="12.75" customHeight="1" x14ac:dyDescent="0.25">
      <c r="A683" s="26" t="s">
        <v>9207</v>
      </c>
      <c r="B683" s="97" t="s">
        <v>9207</v>
      </c>
      <c r="C683" s="123">
        <v>45</v>
      </c>
      <c r="D683"/>
      <c r="E683"/>
      <c r="F683"/>
      <c r="G683"/>
      <c r="H683"/>
      <c r="I683" s="15">
        <f t="shared" si="10"/>
        <v>45</v>
      </c>
      <c r="J683" s="1" t="str">
        <f>VLOOKUP($A683,RECON!A:D,4,FALSE)</f>
        <v>Cruz</v>
      </c>
      <c r="K683" s="1" t="str">
        <f>IFERROR(VLOOKUP(A683, Notes!A:E, 5, FALSE), "-")</f>
        <v>-</v>
      </c>
    </row>
    <row r="684" spans="1:11" ht="12.75" customHeight="1" x14ac:dyDescent="0.25">
      <c r="A684" s="26" t="s">
        <v>9436</v>
      </c>
      <c r="B684" s="97" t="s">
        <v>9436</v>
      </c>
      <c r="C684" s="123">
        <v>40</v>
      </c>
      <c r="D684"/>
      <c r="E684"/>
      <c r="F684"/>
      <c r="G684"/>
      <c r="H684"/>
      <c r="I684" s="15">
        <f t="shared" si="10"/>
        <v>40</v>
      </c>
      <c r="J684" s="1" t="str">
        <f>VLOOKUP($A684,RECON!A:D,4,FALSE)</f>
        <v>Santos</v>
      </c>
      <c r="K684" s="1" t="str">
        <f>IFERROR(VLOOKUP(A684, Notes!A:E, 5, FALSE), "-")</f>
        <v>-</v>
      </c>
    </row>
    <row r="685" spans="1:11" ht="12.75" customHeight="1" x14ac:dyDescent="0.25">
      <c r="A685" s="26" t="s">
        <v>9295</v>
      </c>
      <c r="B685" s="97" t="s">
        <v>9295</v>
      </c>
      <c r="C685" s="123">
        <v>40</v>
      </c>
      <c r="D685"/>
      <c r="E685"/>
      <c r="F685"/>
      <c r="G685"/>
      <c r="H685"/>
      <c r="I685" s="15">
        <f t="shared" si="10"/>
        <v>40</v>
      </c>
      <c r="J685" s="1" t="str">
        <f>VLOOKUP($A685,RECON!A:D,4,FALSE)</f>
        <v>Leonardo</v>
      </c>
      <c r="K685" s="1" t="str">
        <f>IFERROR(VLOOKUP(A685, Notes!A:E, 5, FALSE), "-")</f>
        <v>-</v>
      </c>
    </row>
    <row r="686" spans="1:11" ht="12.75" customHeight="1" x14ac:dyDescent="0.25">
      <c r="A686" s="26" t="s">
        <v>9477</v>
      </c>
      <c r="B686" s="97" t="s">
        <v>9477</v>
      </c>
      <c r="C686" s="123">
        <v>54</v>
      </c>
      <c r="D686"/>
      <c r="E686"/>
      <c r="F686"/>
      <c r="G686"/>
      <c r="H686"/>
      <c r="I686" s="15">
        <f t="shared" si="10"/>
        <v>54</v>
      </c>
      <c r="J686" s="1" t="str">
        <f>VLOOKUP($A686,RECON!A:D,4,FALSE)</f>
        <v>Tinio</v>
      </c>
      <c r="K686" s="1" t="str">
        <f>IFERROR(VLOOKUP(A686, Notes!A:E, 5, FALSE), "-")</f>
        <v>-</v>
      </c>
    </row>
    <row r="687" spans="1:11" ht="12.75" customHeight="1" x14ac:dyDescent="0.25">
      <c r="A687" s="26" t="s">
        <v>9489</v>
      </c>
      <c r="B687" s="97" t="s">
        <v>9489</v>
      </c>
      <c r="C687" s="123">
        <v>45</v>
      </c>
      <c r="D687"/>
      <c r="E687"/>
      <c r="F687"/>
      <c r="G687"/>
      <c r="H687"/>
      <c r="I687" s="15">
        <f t="shared" si="10"/>
        <v>45</v>
      </c>
      <c r="J687" s="1" t="str">
        <f>VLOOKUP($A687,RECON!A:D,4,FALSE)</f>
        <v>Villaluz</v>
      </c>
      <c r="K687" s="1" t="str">
        <f>IFERROR(VLOOKUP(A687, Notes!A:E, 5, FALSE), "-")</f>
        <v>-</v>
      </c>
    </row>
    <row r="688" spans="1:11" ht="12.75" customHeight="1" x14ac:dyDescent="0.25">
      <c r="A688" s="26" t="s">
        <v>9413</v>
      </c>
      <c r="B688" s="97" t="s">
        <v>9413</v>
      </c>
      <c r="C688" s="123">
        <v>53</v>
      </c>
      <c r="D688"/>
      <c r="E688"/>
      <c r="F688"/>
      <c r="G688"/>
      <c r="H688"/>
      <c r="I688" s="15">
        <f t="shared" si="10"/>
        <v>53</v>
      </c>
      <c r="J688" s="1" t="str">
        <f>VLOOKUP($A688,RECON!A:D,4,FALSE)</f>
        <v>Romulo</v>
      </c>
      <c r="K688" s="1" t="str">
        <f>IFERROR(VLOOKUP(A688, Notes!A:E, 5, FALSE), "-")</f>
        <v>-</v>
      </c>
    </row>
    <row r="689" spans="1:11" ht="12.75" customHeight="1" x14ac:dyDescent="0.25">
      <c r="A689" s="26" t="s">
        <v>9213</v>
      </c>
      <c r="B689" s="97" t="s">
        <v>9213</v>
      </c>
      <c r="C689" s="123">
        <v>40</v>
      </c>
      <c r="D689"/>
      <c r="E689"/>
      <c r="F689"/>
      <c r="G689"/>
      <c r="H689"/>
      <c r="I689" s="15">
        <f t="shared" si="10"/>
        <v>40</v>
      </c>
      <c r="J689" s="1" t="str">
        <f>VLOOKUP($A689,RECON!A:D,4,FALSE)</f>
        <v>Daulat</v>
      </c>
      <c r="K689" s="1" t="str">
        <f>IFERROR(VLOOKUP(A689, Notes!A:E, 5, FALSE), "-")</f>
        <v>-</v>
      </c>
    </row>
    <row r="690" spans="1:11" ht="12.75" customHeight="1" x14ac:dyDescent="0.25">
      <c r="A690" s="26" t="s">
        <v>9427</v>
      </c>
      <c r="B690" s="97" t="s">
        <v>9427</v>
      </c>
      <c r="C690" s="123">
        <v>40</v>
      </c>
      <c r="D690"/>
      <c r="E690"/>
      <c r="F690"/>
      <c r="G690"/>
      <c r="H690"/>
      <c r="I690" s="15">
        <f t="shared" si="10"/>
        <v>40</v>
      </c>
      <c r="J690" s="1" t="str">
        <f>VLOOKUP($A690,RECON!A:D,4,FALSE)</f>
        <v>Sandoval</v>
      </c>
      <c r="K690" s="1" t="str">
        <f>IFERROR(VLOOKUP(A690, Notes!A:E, 5, FALSE), "-")</f>
        <v>-</v>
      </c>
    </row>
    <row r="691" spans="1:11" ht="12.75" customHeight="1" x14ac:dyDescent="0.25">
      <c r="A691" s="26" t="s">
        <v>9382</v>
      </c>
      <c r="B691" s="97" t="s">
        <v>9382</v>
      </c>
      <c r="C691" s="123">
        <v>41.5</v>
      </c>
      <c r="D691"/>
      <c r="E691"/>
      <c r="F691"/>
      <c r="G691"/>
      <c r="H691"/>
      <c r="I691" s="15">
        <f t="shared" si="10"/>
        <v>41.5</v>
      </c>
      <c r="J691" s="1" t="str">
        <f>VLOOKUP($A691,RECON!A:D,4,FALSE)</f>
        <v>Pingol</v>
      </c>
      <c r="K691" s="1" t="str">
        <f>IFERROR(VLOOKUP(A691, Notes!A:E, 5, FALSE), "-")</f>
        <v>-</v>
      </c>
    </row>
    <row r="692" spans="1:11" ht="12.75" customHeight="1" x14ac:dyDescent="0.25">
      <c r="A692" s="26" t="s">
        <v>9208</v>
      </c>
      <c r="B692" s="97" t="s">
        <v>9208</v>
      </c>
      <c r="C692" s="123">
        <v>45</v>
      </c>
      <c r="D692"/>
      <c r="E692"/>
      <c r="F692"/>
      <c r="G692"/>
      <c r="H692"/>
      <c r="I692" s="15">
        <f t="shared" si="10"/>
        <v>45</v>
      </c>
      <c r="J692" s="1" t="str">
        <f>VLOOKUP($A692,RECON!A:D,4,FALSE)</f>
        <v>Cuales</v>
      </c>
      <c r="K692" s="1" t="str">
        <f>IFERROR(VLOOKUP(A692, Notes!A:E, 5, FALSE), "-")</f>
        <v>-</v>
      </c>
    </row>
    <row r="693" spans="1:11" ht="12.75" customHeight="1" x14ac:dyDescent="0.25">
      <c r="A693" s="26" t="s">
        <v>9230</v>
      </c>
      <c r="B693" s="97" t="s">
        <v>9230</v>
      </c>
      <c r="C693" s="123">
        <v>40</v>
      </c>
      <c r="D693"/>
      <c r="E693"/>
      <c r="F693"/>
      <c r="G693"/>
      <c r="H693"/>
      <c r="I693" s="15">
        <f t="shared" si="10"/>
        <v>40</v>
      </c>
      <c r="J693" s="1" t="str">
        <f>VLOOKUP($A693,RECON!A:D,4,FALSE)</f>
        <v>Encanto</v>
      </c>
      <c r="K693" s="1" t="str">
        <f>IFERROR(VLOOKUP(A693, Notes!A:E, 5, FALSE), "-")</f>
        <v>-</v>
      </c>
    </row>
    <row r="694" spans="1:11" ht="12.75" customHeight="1" x14ac:dyDescent="0.25">
      <c r="A694" s="26" t="s">
        <v>9156</v>
      </c>
      <c r="B694" s="97" t="s">
        <v>9156</v>
      </c>
      <c r="C694" s="123">
        <v>40</v>
      </c>
      <c r="D694"/>
      <c r="E694"/>
      <c r="F694"/>
      <c r="G694"/>
      <c r="H694"/>
      <c r="I694" s="15">
        <f t="shared" si="10"/>
        <v>40</v>
      </c>
      <c r="J694" s="1" t="str">
        <f>VLOOKUP($A694,RECON!A:D,4,FALSE)</f>
        <v>Bayutas</v>
      </c>
      <c r="K694" s="1" t="str">
        <f>IFERROR(VLOOKUP(A694, Notes!A:E, 5, FALSE), "-")</f>
        <v>-</v>
      </c>
    </row>
    <row r="695" spans="1:11" ht="12.75" customHeight="1" x14ac:dyDescent="0.25">
      <c r="A695" s="26" t="s">
        <v>9408</v>
      </c>
      <c r="B695" s="97" t="s">
        <v>9408</v>
      </c>
      <c r="C695" s="123">
        <v>45</v>
      </c>
      <c r="D695"/>
      <c r="E695"/>
      <c r="F695"/>
      <c r="G695"/>
      <c r="H695"/>
      <c r="I695" s="15">
        <f t="shared" si="10"/>
        <v>45</v>
      </c>
      <c r="J695" s="1" t="str">
        <f>VLOOKUP($A695,RECON!A:D,4,FALSE)</f>
        <v>Revita</v>
      </c>
      <c r="K695" s="1" t="str">
        <f>IFERROR(VLOOKUP(A695, Notes!A:E, 5, FALSE), "-")</f>
        <v>-</v>
      </c>
    </row>
    <row r="696" spans="1:11" ht="12.75" customHeight="1" x14ac:dyDescent="0.25">
      <c r="A696" s="26" t="s">
        <v>9483</v>
      </c>
      <c r="B696" s="97" t="s">
        <v>9483</v>
      </c>
      <c r="C696" s="123">
        <v>45</v>
      </c>
      <c r="D696"/>
      <c r="E696"/>
      <c r="F696"/>
      <c r="G696"/>
      <c r="H696"/>
      <c r="I696" s="15">
        <f t="shared" si="10"/>
        <v>45</v>
      </c>
      <c r="J696" s="1" t="str">
        <f>VLOOKUP($A696,RECON!A:D,4,FALSE)</f>
        <v>Venzon</v>
      </c>
      <c r="K696" s="1" t="str">
        <f>IFERROR(VLOOKUP(A696, Notes!A:E, 5, FALSE), "-")</f>
        <v>-</v>
      </c>
    </row>
    <row r="697" spans="1:11" ht="12.75" customHeight="1" x14ac:dyDescent="0.25">
      <c r="A697" s="29" t="s">
        <v>9312</v>
      </c>
      <c r="B697" s="97" t="s">
        <v>9312</v>
      </c>
      <c r="C697" s="123">
        <v>36</v>
      </c>
      <c r="D697"/>
      <c r="E697"/>
      <c r="F697"/>
      <c r="G697"/>
      <c r="H697"/>
      <c r="I697" s="15">
        <f t="shared" si="10"/>
        <v>36</v>
      </c>
      <c r="J697" s="1" t="str">
        <f>VLOOKUP($A697,RECON!A:D,4,FALSE)</f>
        <v>Mancelita</v>
      </c>
      <c r="K697" s="1" t="str">
        <f>IFERROR(VLOOKUP(A697, Notes!A:E, 5, FALSE), "-")</f>
        <v>-</v>
      </c>
    </row>
    <row r="698" spans="1:11" ht="12.75" customHeight="1" x14ac:dyDescent="0.25">
      <c r="A698" s="26" t="s">
        <v>9368</v>
      </c>
      <c r="B698" s="97" t="s">
        <v>9368</v>
      </c>
      <c r="C698" s="123">
        <v>32</v>
      </c>
      <c r="D698"/>
      <c r="E698"/>
      <c r="F698"/>
      <c r="G698"/>
      <c r="H698"/>
      <c r="I698" s="15">
        <f t="shared" si="10"/>
        <v>32</v>
      </c>
      <c r="J698" s="1" t="str">
        <f>VLOOKUP($A698,RECON!A:D,4,FALSE)</f>
        <v>Pango</v>
      </c>
      <c r="K698" s="1" t="str">
        <f>IFERROR(VLOOKUP(A698, Notes!A:E, 5, FALSE), "-")</f>
        <v>-</v>
      </c>
    </row>
    <row r="699" spans="1:11" ht="12.75" customHeight="1" x14ac:dyDescent="0.25">
      <c r="A699" s="26" t="s">
        <v>9300</v>
      </c>
      <c r="B699" s="97" t="s">
        <v>9300</v>
      </c>
      <c r="C699" s="123">
        <v>40</v>
      </c>
      <c r="D699"/>
      <c r="E699"/>
      <c r="F699"/>
      <c r="G699"/>
      <c r="H699"/>
      <c r="I699" s="15">
        <f t="shared" si="10"/>
        <v>40</v>
      </c>
      <c r="J699" s="1" t="str">
        <f>VLOOKUP($A699,RECON!A:D,4,FALSE)</f>
        <v>Liu</v>
      </c>
      <c r="K699" s="1" t="str">
        <f>IFERROR(VLOOKUP(A699, Notes!A:E, 5, FALSE), "-")</f>
        <v>-</v>
      </c>
    </row>
    <row r="700" spans="1:11" ht="12.75" customHeight="1" x14ac:dyDescent="0.25">
      <c r="A700" s="26" t="s">
        <v>9414</v>
      </c>
      <c r="B700" s="97" t="s">
        <v>9414</v>
      </c>
      <c r="C700" s="123">
        <v>40</v>
      </c>
      <c r="D700"/>
      <c r="E700"/>
      <c r="F700"/>
      <c r="G700"/>
      <c r="H700"/>
      <c r="I700" s="15">
        <f t="shared" si="10"/>
        <v>40</v>
      </c>
      <c r="J700" s="1" t="str">
        <f>VLOOKUP($A700,RECON!A:D,4,FALSE)</f>
        <v>Rosete</v>
      </c>
      <c r="K700" s="1" t="str">
        <f>IFERROR(VLOOKUP(A700, Notes!A:E, 5, FALSE), "-")</f>
        <v>-</v>
      </c>
    </row>
    <row r="701" spans="1:11" ht="12.75" customHeight="1" x14ac:dyDescent="0.25">
      <c r="A701" s="26" t="s">
        <v>9228</v>
      </c>
      <c r="B701" s="97" t="s">
        <v>9228</v>
      </c>
      <c r="C701" s="123">
        <v>42</v>
      </c>
      <c r="D701"/>
      <c r="E701"/>
      <c r="F701"/>
      <c r="G701"/>
      <c r="H701"/>
      <c r="I701" s="15">
        <f t="shared" si="10"/>
        <v>42</v>
      </c>
      <c r="J701" s="1" t="str">
        <f>VLOOKUP($A701,RECON!A:D,4,FALSE)</f>
        <v>Edos</v>
      </c>
      <c r="K701" s="1" t="str">
        <f>IFERROR(VLOOKUP(A701, Notes!A:E, 5, FALSE), "-")</f>
        <v>-</v>
      </c>
    </row>
    <row r="702" spans="1:11" ht="12.75" customHeight="1" x14ac:dyDescent="0.25">
      <c r="A702" s="26" t="s">
        <v>9251</v>
      </c>
      <c r="B702" s="97" t="s">
        <v>9251</v>
      </c>
      <c r="C702" s="123">
        <v>40</v>
      </c>
      <c r="D702"/>
      <c r="E702"/>
      <c r="F702"/>
      <c r="G702"/>
      <c r="H702"/>
      <c r="I702" s="15">
        <f t="shared" si="10"/>
        <v>40</v>
      </c>
      <c r="J702" s="1" t="str">
        <f>VLOOKUP($A702,RECON!A:D,4,FALSE)</f>
        <v>Galo</v>
      </c>
      <c r="K702" s="1" t="str">
        <f>IFERROR(VLOOKUP(A702, Notes!A:E, 5, FALSE), "-")</f>
        <v>-</v>
      </c>
    </row>
    <row r="703" spans="1:11" ht="12.75" customHeight="1" x14ac:dyDescent="0.25">
      <c r="A703" s="29" t="s">
        <v>9472</v>
      </c>
      <c r="B703" s="97" t="s">
        <v>9472</v>
      </c>
      <c r="C703" s="123">
        <v>32</v>
      </c>
      <c r="D703"/>
      <c r="E703"/>
      <c r="F703"/>
      <c r="G703"/>
      <c r="H703"/>
      <c r="I703" s="15">
        <f t="shared" si="10"/>
        <v>32</v>
      </c>
      <c r="J703" s="1" t="str">
        <f>VLOOKUP($A703,RECON!A:D,4,FALSE)</f>
        <v>Tanjoco</v>
      </c>
      <c r="K703" s="1" t="str">
        <f>IFERROR(VLOOKUP(A703, Notes!A:E, 5, FALSE), "-")</f>
        <v>-</v>
      </c>
    </row>
    <row r="704" spans="1:11" ht="12.75" customHeight="1" x14ac:dyDescent="0.25">
      <c r="A704" s="26" t="s">
        <v>9404</v>
      </c>
      <c r="B704" s="97" t="s">
        <v>9404</v>
      </c>
      <c r="C704" s="123">
        <v>40</v>
      </c>
      <c r="D704"/>
      <c r="E704"/>
      <c r="F704"/>
      <c r="G704"/>
      <c r="H704"/>
      <c r="I704" s="15">
        <f t="shared" si="10"/>
        <v>40</v>
      </c>
      <c r="J704" s="1" t="str">
        <f>VLOOKUP($A704,RECON!A:D,4,FALSE)</f>
        <v>Rasco</v>
      </c>
      <c r="K704" s="1" t="str">
        <f>IFERROR(VLOOKUP(A704, Notes!A:E, 5, FALSE), "-")</f>
        <v>-</v>
      </c>
    </row>
    <row r="705" spans="1:11" ht="12.75" customHeight="1" x14ac:dyDescent="0.25">
      <c r="A705" s="26" t="s">
        <v>9432</v>
      </c>
      <c r="B705" s="97" t="s">
        <v>9432</v>
      </c>
      <c r="C705" s="123">
        <v>41</v>
      </c>
      <c r="D705"/>
      <c r="E705"/>
      <c r="F705"/>
      <c r="G705"/>
      <c r="H705"/>
      <c r="I705" s="15">
        <f t="shared" si="10"/>
        <v>41</v>
      </c>
      <c r="J705" s="1" t="str">
        <f>VLOOKUP($A705,RECON!A:D,4,FALSE)</f>
        <v>Santos</v>
      </c>
      <c r="K705" s="1" t="str">
        <f>IFERROR(VLOOKUP(A705, Notes!A:E, 5, FALSE), "-")</f>
        <v>-</v>
      </c>
    </row>
    <row r="706" spans="1:11" ht="12.75" customHeight="1" x14ac:dyDescent="0.25">
      <c r="A706" s="26" t="s">
        <v>9428</v>
      </c>
      <c r="B706" s="97" t="s">
        <v>9428</v>
      </c>
      <c r="C706" s="123">
        <v>40</v>
      </c>
      <c r="D706"/>
      <c r="E706"/>
      <c r="F706"/>
      <c r="G706"/>
      <c r="H706"/>
      <c r="I706" s="15">
        <f t="shared" si="10"/>
        <v>40</v>
      </c>
      <c r="J706" s="1" t="str">
        <f>VLOOKUP($A706,RECON!A:D,4,FALSE)</f>
        <v>Sanidad</v>
      </c>
      <c r="K706" s="1" t="str">
        <f>IFERROR(VLOOKUP(A706, Notes!A:E, 5, FALSE), "-")</f>
        <v>-</v>
      </c>
    </row>
    <row r="707" spans="1:11" ht="12.75" customHeight="1" x14ac:dyDescent="0.25">
      <c r="A707" s="26" t="s">
        <v>9162</v>
      </c>
      <c r="B707" s="97" t="s">
        <v>9162</v>
      </c>
      <c r="C707" s="123">
        <v>45</v>
      </c>
      <c r="D707"/>
      <c r="E707"/>
      <c r="F707"/>
      <c r="G707"/>
      <c r="H707"/>
      <c r="I707" s="15">
        <f t="shared" si="10"/>
        <v>45</v>
      </c>
      <c r="J707" s="1" t="str">
        <f>VLOOKUP($A707,RECON!A:D,4,FALSE)</f>
        <v>Bernal</v>
      </c>
      <c r="K707" s="1" t="str">
        <f>IFERROR(VLOOKUP(A707, Notes!A:E, 5, FALSE), "-")</f>
        <v>-</v>
      </c>
    </row>
    <row r="708" spans="1:11" ht="12.75" customHeight="1" x14ac:dyDescent="0.25">
      <c r="A708" s="29" t="s">
        <v>9186</v>
      </c>
      <c r="B708" s="97" t="s">
        <v>9186</v>
      </c>
      <c r="C708" s="123">
        <v>40</v>
      </c>
      <c r="D708"/>
      <c r="E708"/>
      <c r="F708"/>
      <c r="G708"/>
      <c r="H708"/>
      <c r="I708" s="15">
        <f t="shared" ref="I708:I715" si="11">SUM(C708:H708)</f>
        <v>40</v>
      </c>
      <c r="J708" s="1" t="str">
        <f>VLOOKUP($A708,RECON!A:D,4,FALSE)</f>
        <v>Caloza</v>
      </c>
      <c r="K708" s="1" t="str">
        <f>IFERROR(VLOOKUP(A708, Notes!A:E, 5, FALSE), "-")</f>
        <v>-</v>
      </c>
    </row>
    <row r="709" spans="1:11" ht="12.75" customHeight="1" x14ac:dyDescent="0.25">
      <c r="A709" s="26" t="s">
        <v>9201</v>
      </c>
      <c r="B709" s="97" t="s">
        <v>9201</v>
      </c>
      <c r="C709" s="123">
        <v>40</v>
      </c>
      <c r="D709"/>
      <c r="E709"/>
      <c r="F709"/>
      <c r="G709"/>
      <c r="H709"/>
      <c r="I709" s="15">
        <f t="shared" si="11"/>
        <v>40</v>
      </c>
      <c r="J709" s="1" t="str">
        <f>VLOOKUP($A709,RECON!A:D,4,FALSE)</f>
        <v>Creo</v>
      </c>
      <c r="K709" s="1" t="str">
        <f>IFERROR(VLOOKUP(A709, Notes!A:E, 5, FALSE), "-")</f>
        <v>-</v>
      </c>
    </row>
    <row r="710" spans="1:11" ht="12.75" customHeight="1" x14ac:dyDescent="0.25">
      <c r="A710" s="26" t="s">
        <v>9397</v>
      </c>
      <c r="B710" s="97" t="s">
        <v>9397</v>
      </c>
      <c r="C710" s="123">
        <v>48</v>
      </c>
      <c r="D710"/>
      <c r="E710"/>
      <c r="F710"/>
      <c r="G710"/>
      <c r="H710"/>
      <c r="I710" s="15">
        <f t="shared" si="11"/>
        <v>48</v>
      </c>
      <c r="J710" s="1" t="str">
        <f>VLOOKUP($A710,RECON!A:D,4,FALSE)</f>
        <v>Ranes</v>
      </c>
      <c r="K710" s="1" t="str">
        <f>IFERROR(VLOOKUP(A710, Notes!A:E, 5, FALSE), "-")</f>
        <v>-</v>
      </c>
    </row>
    <row r="711" spans="1:11" ht="12.75" customHeight="1" x14ac:dyDescent="0.25">
      <c r="A711" s="26" t="s">
        <v>9149</v>
      </c>
      <c r="B711" s="97" t="s">
        <v>9149</v>
      </c>
      <c r="C711" s="123">
        <v>40</v>
      </c>
      <c r="D711"/>
      <c r="E711"/>
      <c r="F711"/>
      <c r="G711"/>
      <c r="H711"/>
      <c r="I711" s="15">
        <f t="shared" si="11"/>
        <v>40</v>
      </c>
      <c r="J711" s="1" t="str">
        <f>VLOOKUP($A711,RECON!A:D,4,FALSE)</f>
        <v>Barquin</v>
      </c>
      <c r="K711" s="1" t="str">
        <f>IFERROR(VLOOKUP(A711, Notes!A:E, 5, FALSE), "-")</f>
        <v>-</v>
      </c>
    </row>
    <row r="712" spans="1:11" ht="12.75" customHeight="1" x14ac:dyDescent="0.25">
      <c r="A712" s="26" t="s">
        <v>9364</v>
      </c>
      <c r="B712" s="97" t="s">
        <v>9364</v>
      </c>
      <c r="C712" s="123">
        <v>48</v>
      </c>
      <c r="D712"/>
      <c r="E712"/>
      <c r="F712"/>
      <c r="G712"/>
      <c r="H712"/>
      <c r="I712" s="15">
        <f t="shared" si="11"/>
        <v>48</v>
      </c>
      <c r="J712" s="1" t="str">
        <f>VLOOKUP($A712,RECON!A:D,4,FALSE)</f>
        <v>Paderon</v>
      </c>
      <c r="K712" s="1" t="str">
        <f>IFERROR(VLOOKUP(A712, Notes!A:E, 5, FALSE), "-")</f>
        <v>-</v>
      </c>
    </row>
    <row r="713" spans="1:11" ht="12.75" customHeight="1" x14ac:dyDescent="0.25">
      <c r="A713" s="26" t="s">
        <v>9181</v>
      </c>
      <c r="B713" s="97" t="s">
        <v>9181</v>
      </c>
      <c r="C713" s="123">
        <v>40</v>
      </c>
      <c r="D713"/>
      <c r="E713"/>
      <c r="F713"/>
      <c r="G713"/>
      <c r="H713"/>
      <c r="I713" s="15">
        <f t="shared" si="11"/>
        <v>40</v>
      </c>
      <c r="J713" s="1" t="str">
        <f>VLOOKUP($A713,RECON!A:D,4,FALSE)</f>
        <v>Cabasag</v>
      </c>
      <c r="K713" s="1" t="str">
        <f>IFERROR(VLOOKUP(A713, Notes!A:E, 5, FALSE), "-")</f>
        <v>-</v>
      </c>
    </row>
    <row r="714" spans="1:11" ht="12.75" customHeight="1" x14ac:dyDescent="0.25">
      <c r="A714" s="26" t="s">
        <v>9333</v>
      </c>
      <c r="B714" s="97" t="s">
        <v>9333</v>
      </c>
      <c r="C714" s="123">
        <v>40</v>
      </c>
      <c r="D714"/>
      <c r="E714"/>
      <c r="F714"/>
      <c r="G714"/>
      <c r="H714"/>
      <c r="I714" s="15">
        <f t="shared" si="11"/>
        <v>40</v>
      </c>
      <c r="J714" s="1" t="str">
        <f>VLOOKUP($A714,RECON!A:D,4,FALSE)</f>
        <v>Merza</v>
      </c>
      <c r="K714" s="1" t="str">
        <f>IFERROR(VLOOKUP(A714, Notes!A:E, 5, FALSE), "-")</f>
        <v>-</v>
      </c>
    </row>
    <row r="715" spans="1:11" ht="12.75" customHeight="1" x14ac:dyDescent="0.25">
      <c r="A715" s="26" t="s">
        <v>9437</v>
      </c>
      <c r="B715" s="97" t="s">
        <v>9437</v>
      </c>
      <c r="C715" s="123">
        <v>45</v>
      </c>
      <c r="D715"/>
      <c r="E715"/>
      <c r="F715"/>
      <c r="G715"/>
      <c r="H715"/>
      <c r="I715" s="15">
        <f t="shared" si="11"/>
        <v>45</v>
      </c>
      <c r="J715" s="1" t="str">
        <f>VLOOKUP($A715,RECON!A:D,4,FALSE)</f>
        <v>Sarmiento</v>
      </c>
      <c r="K715" s="1" t="str">
        <f>IFERROR(VLOOKUP(A715, Notes!A:E, 5, FALSE), "-")</f>
        <v>-</v>
      </c>
    </row>
    <row r="716" spans="1:11" ht="12.75" customHeight="1" x14ac:dyDescent="0.25">
      <c r="A716" s="26" t="s">
        <v>9352</v>
      </c>
      <c r="B716" s="97" t="s">
        <v>9352</v>
      </c>
      <c r="C716" s="123">
        <v>40</v>
      </c>
      <c r="D716"/>
      <c r="E716"/>
      <c r="F716"/>
      <c r="G716"/>
      <c r="H716"/>
      <c r="I716" s="15">
        <f t="shared" ref="I716:I779" si="12">SUM(C716:H716)</f>
        <v>40</v>
      </c>
      <c r="J716" s="1" t="str">
        <f>VLOOKUP($A716,RECON!A:D,4,FALSE)</f>
        <v>Natividad</v>
      </c>
      <c r="K716" s="1" t="str">
        <f>IFERROR(VLOOKUP(A716, Notes!A:E, 5, FALSE), "-")</f>
        <v>-</v>
      </c>
    </row>
    <row r="717" spans="1:11" ht="12.75" customHeight="1" x14ac:dyDescent="0.25">
      <c r="A717" s="26" t="s">
        <v>9233</v>
      </c>
      <c r="B717" s="97" t="s">
        <v>9233</v>
      </c>
      <c r="C717" s="123">
        <v>42</v>
      </c>
      <c r="D717"/>
      <c r="E717"/>
      <c r="F717"/>
      <c r="G717"/>
      <c r="H717"/>
      <c r="I717" s="15">
        <f t="shared" si="12"/>
        <v>42</v>
      </c>
      <c r="J717" s="1" t="str">
        <f>VLOOKUP($A717,RECON!A:D,4,FALSE)</f>
        <v>Estrella</v>
      </c>
      <c r="K717" s="1" t="str">
        <f>IFERROR(VLOOKUP(A717, Notes!A:E, 5, FALSE), "-")</f>
        <v>-</v>
      </c>
    </row>
    <row r="718" spans="1:11" ht="12.75" customHeight="1" x14ac:dyDescent="0.25">
      <c r="A718" s="26" t="s">
        <v>9470</v>
      </c>
      <c r="B718" s="97" t="s">
        <v>9470</v>
      </c>
      <c r="C718" s="123">
        <v>45</v>
      </c>
      <c r="D718"/>
      <c r="E718"/>
      <c r="F718"/>
      <c r="G718"/>
      <c r="H718"/>
      <c r="I718" s="15">
        <f t="shared" si="12"/>
        <v>45</v>
      </c>
      <c r="J718" s="1" t="str">
        <f>VLOOKUP($A718,RECON!A:D,4,FALSE)</f>
        <v>Tan</v>
      </c>
      <c r="K718" s="1" t="str">
        <f>IFERROR(VLOOKUP(A718, Notes!A:E, 5, FALSE), "-")</f>
        <v>-</v>
      </c>
    </row>
    <row r="719" spans="1:11" ht="12.75" customHeight="1" x14ac:dyDescent="0.25">
      <c r="A719" s="26" t="s">
        <v>9237</v>
      </c>
      <c r="B719" s="97" t="s">
        <v>9237</v>
      </c>
      <c r="C719" s="123">
        <v>40</v>
      </c>
      <c r="D719"/>
      <c r="E719"/>
      <c r="F719"/>
      <c r="G719"/>
      <c r="H719"/>
      <c r="I719" s="15">
        <f t="shared" si="12"/>
        <v>40</v>
      </c>
      <c r="J719" s="1" t="str">
        <f>VLOOKUP($A719,RECON!A:D,4,FALSE)</f>
        <v>Fercol</v>
      </c>
      <c r="K719" s="1" t="str">
        <f>IFERROR(VLOOKUP(A719, Notes!A:E, 5, FALSE), "-")</f>
        <v>-</v>
      </c>
    </row>
    <row r="720" spans="1:11" ht="12.75" customHeight="1" x14ac:dyDescent="0.25">
      <c r="A720" s="26" t="s">
        <v>9474</v>
      </c>
      <c r="B720" s="97" t="s">
        <v>9474</v>
      </c>
      <c r="C720" s="123">
        <v>42</v>
      </c>
      <c r="D720"/>
      <c r="E720"/>
      <c r="F720"/>
      <c r="G720"/>
      <c r="H720"/>
      <c r="I720" s="15">
        <f t="shared" si="12"/>
        <v>42</v>
      </c>
      <c r="J720" s="1" t="str">
        <f>VLOOKUP($A720,RECON!A:D,4,FALSE)</f>
        <v>Templonuevo</v>
      </c>
      <c r="K720" s="1" t="str">
        <f>IFERROR(VLOOKUP(A720, Notes!A:E, 5, FALSE), "-")</f>
        <v>-</v>
      </c>
    </row>
    <row r="721" spans="1:11" ht="12.75" customHeight="1" x14ac:dyDescent="0.25">
      <c r="A721" s="26" t="s">
        <v>9363</v>
      </c>
      <c r="B721" s="97" t="s">
        <v>9363</v>
      </c>
      <c r="C721" s="123">
        <v>53</v>
      </c>
      <c r="D721"/>
      <c r="E721"/>
      <c r="F721"/>
      <c r="G721"/>
      <c r="H721"/>
      <c r="I721" s="15">
        <f t="shared" si="12"/>
        <v>53</v>
      </c>
      <c r="J721" s="1" t="str">
        <f>VLOOKUP($A721,RECON!A:D,4,FALSE)</f>
        <v>Ortiz</v>
      </c>
      <c r="K721" s="1" t="str">
        <f>IFERROR(VLOOKUP(A721, Notes!A:E, 5, FALSE), "-")</f>
        <v>-</v>
      </c>
    </row>
    <row r="722" spans="1:11" ht="12.75" customHeight="1" x14ac:dyDescent="0.25">
      <c r="A722" s="26" t="s">
        <v>9304</v>
      </c>
      <c r="B722" s="97" t="s">
        <v>9304</v>
      </c>
      <c r="C722" s="123">
        <v>48</v>
      </c>
      <c r="D722"/>
      <c r="E722"/>
      <c r="F722"/>
      <c r="G722"/>
      <c r="H722"/>
      <c r="I722" s="15">
        <f t="shared" si="12"/>
        <v>48</v>
      </c>
      <c r="J722" s="1" t="str">
        <f>VLOOKUP($A722,RECON!A:D,4,FALSE)</f>
        <v>Lobrido</v>
      </c>
      <c r="K722" s="1" t="str">
        <f>IFERROR(VLOOKUP(A722, Notes!A:E, 5, FALSE), "-")</f>
        <v>-</v>
      </c>
    </row>
    <row r="723" spans="1:11" ht="12.75" customHeight="1" x14ac:dyDescent="0.25">
      <c r="A723" s="26" t="s">
        <v>9227</v>
      </c>
      <c r="B723" s="97" t="s">
        <v>9227</v>
      </c>
      <c r="C723" s="123">
        <v>40</v>
      </c>
      <c r="D723"/>
      <c r="E723"/>
      <c r="F723"/>
      <c r="G723"/>
      <c r="H723"/>
      <c r="I723" s="15">
        <f t="shared" si="12"/>
        <v>40</v>
      </c>
      <c r="J723" s="1" t="str">
        <f>VLOOKUP($A723,RECON!A:D,4,FALSE)</f>
        <v>Dulog</v>
      </c>
      <c r="K723" s="1" t="str">
        <f>IFERROR(VLOOKUP(A723, Notes!A:E, 5, FALSE), "-")</f>
        <v>-</v>
      </c>
    </row>
    <row r="724" spans="1:11" ht="12.75" customHeight="1" x14ac:dyDescent="0.25">
      <c r="A724" s="26" t="s">
        <v>9385</v>
      </c>
      <c r="B724" s="97" t="s">
        <v>9385</v>
      </c>
      <c r="C724" s="123">
        <v>44</v>
      </c>
      <c r="D724"/>
      <c r="E724"/>
      <c r="F724"/>
      <c r="G724"/>
      <c r="H724"/>
      <c r="I724" s="15">
        <f t="shared" si="12"/>
        <v>44</v>
      </c>
      <c r="J724" s="1" t="str">
        <f>VLOOKUP($A724,RECON!A:D,4,FALSE)</f>
        <v>Policarpio</v>
      </c>
      <c r="K724" s="1" t="str">
        <f>IFERROR(VLOOKUP(A724, Notes!A:E, 5, FALSE), "-")</f>
        <v>-</v>
      </c>
    </row>
    <row r="725" spans="1:11" ht="12.75" customHeight="1" x14ac:dyDescent="0.25">
      <c r="A725" s="26" t="s">
        <v>9257</v>
      </c>
      <c r="B725" s="97" t="s">
        <v>9257</v>
      </c>
      <c r="C725" s="123">
        <v>40</v>
      </c>
      <c r="D725"/>
      <c r="E725"/>
      <c r="F725"/>
      <c r="G725"/>
      <c r="H725"/>
      <c r="I725" s="15">
        <f t="shared" si="12"/>
        <v>40</v>
      </c>
      <c r="J725" s="1" t="str">
        <f>VLOOKUP($A725,RECON!A:D,4,FALSE)</f>
        <v>Gica</v>
      </c>
      <c r="K725" s="1" t="str">
        <f>IFERROR(VLOOKUP(A725, Notes!A:E, 5, FALSE), "-")</f>
        <v>-</v>
      </c>
    </row>
    <row r="726" spans="1:11" ht="12.75" customHeight="1" x14ac:dyDescent="0.25">
      <c r="A726" s="26" t="s">
        <v>9143</v>
      </c>
      <c r="B726" s="97" t="s">
        <v>9143</v>
      </c>
      <c r="C726" s="123">
        <v>40</v>
      </c>
      <c r="D726"/>
      <c r="E726"/>
      <c r="F726"/>
      <c r="G726"/>
      <c r="H726"/>
      <c r="I726" s="15">
        <f t="shared" si="12"/>
        <v>40</v>
      </c>
      <c r="J726" s="1" t="str">
        <f>VLOOKUP($A726,RECON!A:D,4,FALSE)</f>
        <v>Ayroso</v>
      </c>
      <c r="K726" s="1" t="str">
        <f>IFERROR(VLOOKUP(A726, Notes!A:E, 5, FALSE), "-")</f>
        <v>-</v>
      </c>
    </row>
    <row r="727" spans="1:11" ht="12.75" customHeight="1" x14ac:dyDescent="0.25">
      <c r="A727" s="26" t="s">
        <v>9390</v>
      </c>
      <c r="B727" s="97" t="s">
        <v>9390</v>
      </c>
      <c r="C727" s="123">
        <v>40</v>
      </c>
      <c r="D727"/>
      <c r="E727"/>
      <c r="F727"/>
      <c r="G727"/>
      <c r="H727"/>
      <c r="I727" s="15">
        <f t="shared" si="12"/>
        <v>40</v>
      </c>
      <c r="J727" s="1" t="str">
        <f>VLOOKUP($A727,RECON!A:D,4,FALSE)</f>
        <v>Racca</v>
      </c>
      <c r="K727" s="1" t="str">
        <f>IFERROR(VLOOKUP(A727, Notes!A:E, 5, FALSE), "-")</f>
        <v>-</v>
      </c>
    </row>
    <row r="728" spans="1:11" ht="12.75" customHeight="1" x14ac:dyDescent="0.25">
      <c r="A728" s="26" t="s">
        <v>9174</v>
      </c>
      <c r="B728" s="97" t="s">
        <v>9174</v>
      </c>
      <c r="C728" s="123">
        <v>40</v>
      </c>
      <c r="D728"/>
      <c r="E728"/>
      <c r="F728"/>
      <c r="G728"/>
      <c r="H728"/>
      <c r="I728" s="15">
        <f t="shared" si="12"/>
        <v>40</v>
      </c>
      <c r="J728" s="1" t="str">
        <f>VLOOKUP($A728,RECON!A:D,4,FALSE)</f>
        <v>Bravo</v>
      </c>
      <c r="K728" s="1" t="str">
        <f>IFERROR(VLOOKUP(A728, Notes!A:E, 5, FALSE), "-")</f>
        <v>-</v>
      </c>
    </row>
    <row r="729" spans="1:11" ht="12.75" customHeight="1" x14ac:dyDescent="0.25">
      <c r="A729" s="26" t="s">
        <v>9302</v>
      </c>
      <c r="B729" s="97" t="s">
        <v>9302</v>
      </c>
      <c r="C729" s="123">
        <v>53</v>
      </c>
      <c r="D729"/>
      <c r="E729"/>
      <c r="F729"/>
      <c r="G729"/>
      <c r="H729"/>
      <c r="I729" s="15">
        <f t="shared" si="12"/>
        <v>53</v>
      </c>
      <c r="J729" s="1" t="str">
        <f>VLOOKUP($A729,RECON!A:D,4,FALSE)</f>
        <v>Llarina</v>
      </c>
      <c r="K729" s="1" t="str">
        <f>IFERROR(VLOOKUP(A729, Notes!A:E, 5, FALSE), "-")</f>
        <v>-</v>
      </c>
    </row>
    <row r="730" spans="1:11" ht="12.75" customHeight="1" x14ac:dyDescent="0.25">
      <c r="A730" s="26" t="s">
        <v>9267</v>
      </c>
      <c r="B730" s="97" t="s">
        <v>9267</v>
      </c>
      <c r="C730" s="123">
        <v>46</v>
      </c>
      <c r="D730"/>
      <c r="E730"/>
      <c r="F730"/>
      <c r="G730"/>
      <c r="H730"/>
      <c r="I730" s="15">
        <f t="shared" si="12"/>
        <v>46</v>
      </c>
      <c r="J730" s="1" t="str">
        <f>VLOOKUP($A730,RECON!A:D,4,FALSE)</f>
        <v>Hautea</v>
      </c>
      <c r="K730" s="1" t="str">
        <f>IFERROR(VLOOKUP(A730, Notes!A:E, 5, FALSE), "-")</f>
        <v>-</v>
      </c>
    </row>
    <row r="731" spans="1:11" ht="12.75" customHeight="1" x14ac:dyDescent="0.25">
      <c r="A731" s="26" t="s">
        <v>9481</v>
      </c>
      <c r="B731" s="97" t="s">
        <v>9481</v>
      </c>
      <c r="C731" s="123">
        <v>45</v>
      </c>
      <c r="D731"/>
      <c r="E731"/>
      <c r="F731"/>
      <c r="G731"/>
      <c r="H731"/>
      <c r="I731" s="15">
        <f t="shared" si="12"/>
        <v>45</v>
      </c>
      <c r="J731" s="1" t="str">
        <f>VLOOKUP($A731,RECON!A:D,4,FALSE)</f>
        <v>Vargas</v>
      </c>
      <c r="K731" s="1" t="str">
        <f>IFERROR(VLOOKUP(A731, Notes!A:E, 5, FALSE), "-")</f>
        <v>-</v>
      </c>
    </row>
    <row r="732" spans="1:11" ht="12.75" customHeight="1" x14ac:dyDescent="0.25">
      <c r="A732" s="26" t="s">
        <v>9184</v>
      </c>
      <c r="B732" s="97" t="s">
        <v>9184</v>
      </c>
      <c r="C732" s="123">
        <v>40</v>
      </c>
      <c r="D732"/>
      <c r="E732"/>
      <c r="F732"/>
      <c r="G732"/>
      <c r="H732"/>
      <c r="I732" s="15">
        <f t="shared" si="12"/>
        <v>40</v>
      </c>
      <c r="J732" s="1" t="str">
        <f>VLOOKUP($A732,RECON!A:D,4,FALSE)</f>
        <v>Caldito</v>
      </c>
      <c r="K732" s="1" t="str">
        <f>IFERROR(VLOOKUP(A732, Notes!A:E, 5, FALSE), "-")</f>
        <v>-</v>
      </c>
    </row>
    <row r="733" spans="1:11" ht="12.75" customHeight="1" x14ac:dyDescent="0.25">
      <c r="A733" s="26" t="s">
        <v>9240</v>
      </c>
      <c r="B733" s="97" t="s">
        <v>9240</v>
      </c>
      <c r="C733" s="123">
        <v>51</v>
      </c>
      <c r="D733"/>
      <c r="E733"/>
      <c r="F733"/>
      <c r="G733"/>
      <c r="H733"/>
      <c r="I733" s="15">
        <f t="shared" si="12"/>
        <v>51</v>
      </c>
      <c r="J733" s="1" t="str">
        <f>VLOOKUP($A733,RECON!A:D,4,FALSE)</f>
        <v>Fernandine</v>
      </c>
      <c r="K733" s="1" t="str">
        <f>IFERROR(VLOOKUP(A733, Notes!A:E, 5, FALSE), "-")</f>
        <v>-</v>
      </c>
    </row>
    <row r="734" spans="1:11" ht="12.75" customHeight="1" x14ac:dyDescent="0.25">
      <c r="A734" s="26" t="s">
        <v>9154</v>
      </c>
      <c r="B734" s="97" t="s">
        <v>9154</v>
      </c>
      <c r="C734" s="123">
        <v>45</v>
      </c>
      <c r="D734"/>
      <c r="E734"/>
      <c r="F734"/>
      <c r="G734"/>
      <c r="H734"/>
      <c r="I734" s="15">
        <f t="shared" si="12"/>
        <v>45</v>
      </c>
      <c r="J734" s="1" t="str">
        <f>VLOOKUP($A734,RECON!A:D,4,FALSE)</f>
        <v>Bautista</v>
      </c>
      <c r="K734" s="1" t="str">
        <f>IFERROR(VLOOKUP(A734, Notes!A:E, 5, FALSE), "-")</f>
        <v>-</v>
      </c>
    </row>
    <row r="735" spans="1:11" ht="12.75" customHeight="1" x14ac:dyDescent="0.25">
      <c r="A735" s="26" t="s">
        <v>9132</v>
      </c>
      <c r="B735" s="97" t="s">
        <v>9132</v>
      </c>
      <c r="C735" s="123">
        <v>45</v>
      </c>
      <c r="D735"/>
      <c r="E735"/>
      <c r="F735"/>
      <c r="G735"/>
      <c r="H735"/>
      <c r="I735" s="15">
        <f t="shared" si="12"/>
        <v>45</v>
      </c>
      <c r="J735" s="1" t="str">
        <f>VLOOKUP($A735,RECON!A:D,4,FALSE)</f>
        <v>Amor</v>
      </c>
      <c r="K735" s="1" t="str">
        <f>IFERROR(VLOOKUP(A735, Notes!A:E, 5, FALSE), "-")</f>
        <v>-</v>
      </c>
    </row>
    <row r="736" spans="1:11" ht="12.75" customHeight="1" x14ac:dyDescent="0.25">
      <c r="A736" s="26" t="s">
        <v>9239</v>
      </c>
      <c r="B736" s="97" t="s">
        <v>9239</v>
      </c>
      <c r="C736" s="123">
        <v>50</v>
      </c>
      <c r="D736"/>
      <c r="E736"/>
      <c r="F736"/>
      <c r="G736"/>
      <c r="H736"/>
      <c r="I736" s="15">
        <f t="shared" si="12"/>
        <v>50</v>
      </c>
      <c r="J736" s="1" t="str">
        <f>VLOOKUP($A736,RECON!A:D,4,FALSE)</f>
        <v>Fernandez</v>
      </c>
      <c r="K736" s="1" t="str">
        <f>IFERROR(VLOOKUP(A736, Notes!A:E, 5, FALSE), "-")</f>
        <v>-</v>
      </c>
    </row>
    <row r="737" spans="1:11" ht="12.75" customHeight="1" x14ac:dyDescent="0.25">
      <c r="A737" s="26" t="s">
        <v>9353</v>
      </c>
      <c r="B737" s="97" t="s">
        <v>9353</v>
      </c>
      <c r="C737" s="123">
        <v>49</v>
      </c>
      <c r="D737"/>
      <c r="E737"/>
      <c r="F737"/>
      <c r="G737"/>
      <c r="H737"/>
      <c r="I737" s="15">
        <f t="shared" si="12"/>
        <v>49</v>
      </c>
      <c r="J737" s="1" t="str">
        <f>VLOOKUP($A737,RECON!A:D,4,FALSE)</f>
        <v>Navarro</v>
      </c>
      <c r="K737" s="1" t="str">
        <f>IFERROR(VLOOKUP(A737, Notes!A:E, 5, FALSE), "-")</f>
        <v>-</v>
      </c>
    </row>
    <row r="738" spans="1:11" ht="12.75" customHeight="1" x14ac:dyDescent="0.25">
      <c r="A738" s="29" t="s">
        <v>9329</v>
      </c>
      <c r="B738" s="97" t="s">
        <v>9329</v>
      </c>
      <c r="C738" s="123">
        <v>40</v>
      </c>
      <c r="D738"/>
      <c r="E738"/>
      <c r="F738"/>
      <c r="G738"/>
      <c r="H738"/>
      <c r="I738" s="15">
        <f t="shared" si="12"/>
        <v>40</v>
      </c>
      <c r="J738" s="1" t="str">
        <f>VLOOKUP($A738,RECON!A:D,4,FALSE)</f>
        <v>Mendoza</v>
      </c>
      <c r="K738" s="1" t="str">
        <f>IFERROR(VLOOKUP(A738, Notes!A:E, 5, FALSE), "-")</f>
        <v>-</v>
      </c>
    </row>
    <row r="739" spans="1:11" ht="12.75" customHeight="1" x14ac:dyDescent="0.25">
      <c r="A739" s="26" t="s">
        <v>9209</v>
      </c>
      <c r="B739" s="97" t="s">
        <v>9209</v>
      </c>
      <c r="C739" s="123">
        <v>44</v>
      </c>
      <c r="D739"/>
      <c r="E739"/>
      <c r="F739"/>
      <c r="G739"/>
      <c r="H739"/>
      <c r="I739" s="15">
        <f t="shared" si="12"/>
        <v>44</v>
      </c>
      <c r="J739" s="1" t="str">
        <f>VLOOKUP($A739,RECON!A:D,4,FALSE)</f>
        <v>Cullamco</v>
      </c>
      <c r="K739" s="1" t="str">
        <f>IFERROR(VLOOKUP(A739, Notes!A:E, 5, FALSE), "-")</f>
        <v>-</v>
      </c>
    </row>
    <row r="740" spans="1:11" ht="12.75" customHeight="1" x14ac:dyDescent="0.25">
      <c r="A740" s="26" t="s">
        <v>9310</v>
      </c>
      <c r="B740" s="97" t="s">
        <v>9310</v>
      </c>
      <c r="C740" s="123">
        <v>49</v>
      </c>
      <c r="D740"/>
      <c r="E740"/>
      <c r="F740"/>
      <c r="G740"/>
      <c r="H740"/>
      <c r="I740" s="15">
        <f t="shared" si="12"/>
        <v>49</v>
      </c>
      <c r="J740" s="1" t="str">
        <f>VLOOKUP($A740,RECON!A:D,4,FALSE)</f>
        <v>Magbuhos</v>
      </c>
      <c r="K740" s="1" t="str">
        <f>IFERROR(VLOOKUP(A740, Notes!A:E, 5, FALSE), "-")</f>
        <v>-</v>
      </c>
    </row>
    <row r="741" spans="1:11" ht="12.75" customHeight="1" x14ac:dyDescent="0.25">
      <c r="A741" s="26" t="s">
        <v>9406</v>
      </c>
      <c r="B741" s="97" t="s">
        <v>9406</v>
      </c>
      <c r="C741" s="123">
        <v>40</v>
      </c>
      <c r="D741"/>
      <c r="E741"/>
      <c r="F741"/>
      <c r="G741"/>
      <c r="H741"/>
      <c r="I741" s="15">
        <f t="shared" si="12"/>
        <v>40</v>
      </c>
      <c r="J741" s="1" t="str">
        <f>VLOOKUP($A741,RECON!A:D,4,FALSE)</f>
        <v>Relleve</v>
      </c>
      <c r="K741" s="1" t="str">
        <f>IFERROR(VLOOKUP(A741, Notes!A:E, 5, FALSE), "-")</f>
        <v>-</v>
      </c>
    </row>
    <row r="742" spans="1:11" ht="12.75" customHeight="1" x14ac:dyDescent="0.25">
      <c r="A742" s="26" t="s">
        <v>9161</v>
      </c>
      <c r="B742" s="97" t="s">
        <v>9161</v>
      </c>
      <c r="C742" s="123">
        <v>40</v>
      </c>
      <c r="D742"/>
      <c r="E742"/>
      <c r="F742"/>
      <c r="G742"/>
      <c r="H742"/>
      <c r="I742" s="15">
        <f t="shared" si="12"/>
        <v>40</v>
      </c>
      <c r="J742" s="1" t="str">
        <f>VLOOKUP($A742,RECON!A:D,4,FALSE)</f>
        <v>Benedicto</v>
      </c>
      <c r="K742" s="1" t="str">
        <f>IFERROR(VLOOKUP(A742, Notes!A:E, 5, FALSE), "-")</f>
        <v>-</v>
      </c>
    </row>
    <row r="743" spans="1:11" ht="12.75" customHeight="1" x14ac:dyDescent="0.25">
      <c r="A743" s="26" t="s">
        <v>9136</v>
      </c>
      <c r="B743" s="97" t="s">
        <v>9136</v>
      </c>
      <c r="C743" s="123">
        <v>40</v>
      </c>
      <c r="D743"/>
      <c r="E743"/>
      <c r="F743"/>
      <c r="G743"/>
      <c r="H743"/>
      <c r="I743" s="15">
        <f t="shared" si="12"/>
        <v>40</v>
      </c>
      <c r="J743" s="1" t="str">
        <f>VLOOKUP($A743,RECON!A:D,4,FALSE)</f>
        <v>Andres</v>
      </c>
      <c r="K743" s="1" t="str">
        <f>IFERROR(VLOOKUP(A743, Notes!A:E, 5, FALSE), "-")</f>
        <v>-</v>
      </c>
    </row>
    <row r="744" spans="1:11" ht="12.75" customHeight="1" x14ac:dyDescent="0.25">
      <c r="A744" s="26" t="s">
        <v>9163</v>
      </c>
      <c r="B744" s="97" t="s">
        <v>9163</v>
      </c>
      <c r="C744" s="123">
        <v>40</v>
      </c>
      <c r="D744"/>
      <c r="E744"/>
      <c r="F744"/>
      <c r="G744"/>
      <c r="H744"/>
      <c r="I744" s="15">
        <f t="shared" si="12"/>
        <v>40</v>
      </c>
      <c r="J744" s="1" t="str">
        <f>VLOOKUP($A744,RECON!A:D,4,FALSE)</f>
        <v>Bernales</v>
      </c>
      <c r="K744" s="1" t="str">
        <f>IFERROR(VLOOKUP(A744, Notes!A:E, 5, FALSE), "-")</f>
        <v>-</v>
      </c>
    </row>
    <row r="745" spans="1:11" ht="12.75" customHeight="1" x14ac:dyDescent="0.25">
      <c r="A745" s="26" t="s">
        <v>9252</v>
      </c>
      <c r="B745" s="97" t="s">
        <v>9252</v>
      </c>
      <c r="C745" s="123">
        <v>40</v>
      </c>
      <c r="D745"/>
      <c r="E745"/>
      <c r="F745"/>
      <c r="G745"/>
      <c r="H745"/>
      <c r="I745" s="15">
        <f t="shared" si="12"/>
        <v>40</v>
      </c>
      <c r="J745" s="1" t="str">
        <f>VLOOKUP($A745,RECON!A:D,4,FALSE)</f>
        <v>Gapuz</v>
      </c>
      <c r="K745" s="1" t="str">
        <f>IFERROR(VLOOKUP(A745, Notes!A:E, 5, FALSE), "-")</f>
        <v>-</v>
      </c>
    </row>
    <row r="746" spans="1:11" ht="12.75" customHeight="1" x14ac:dyDescent="0.25">
      <c r="A746" s="26" t="s">
        <v>9294</v>
      </c>
      <c r="B746" s="97" t="s">
        <v>9294</v>
      </c>
      <c r="C746" s="123">
        <v>40</v>
      </c>
      <c r="D746"/>
      <c r="E746"/>
      <c r="F746"/>
      <c r="G746"/>
      <c r="H746"/>
      <c r="I746" s="15">
        <f t="shared" si="12"/>
        <v>40</v>
      </c>
      <c r="J746" s="1" t="str">
        <f>VLOOKUP($A746,RECON!A:D,4,FALSE)</f>
        <v>Lei</v>
      </c>
      <c r="K746" s="1" t="str">
        <f>IFERROR(VLOOKUP(A746, Notes!A:E, 5, FALSE), "-")</f>
        <v>-</v>
      </c>
    </row>
    <row r="747" spans="1:11" ht="12.75" customHeight="1" x14ac:dyDescent="0.25">
      <c r="A747" s="26" t="s">
        <v>9330</v>
      </c>
      <c r="B747" s="97" t="s">
        <v>9330</v>
      </c>
      <c r="C747" s="123">
        <v>36</v>
      </c>
      <c r="D747"/>
      <c r="E747"/>
      <c r="F747"/>
      <c r="G747"/>
      <c r="H747"/>
      <c r="I747" s="15">
        <f t="shared" si="12"/>
        <v>36</v>
      </c>
      <c r="J747" s="1" t="str">
        <f>VLOOKUP($A747,RECON!A:D,4,FALSE)</f>
        <v>Mendoza</v>
      </c>
      <c r="K747" s="1" t="str">
        <f>IFERROR(VLOOKUP(A747, Notes!A:E, 5, FALSE), "-")</f>
        <v>-</v>
      </c>
    </row>
    <row r="748" spans="1:11" ht="12.75" customHeight="1" x14ac:dyDescent="0.25">
      <c r="A748" s="26" t="s">
        <v>9222</v>
      </c>
      <c r="B748" s="97" t="s">
        <v>9222</v>
      </c>
      <c r="C748" s="123">
        <v>40</v>
      </c>
      <c r="D748"/>
      <c r="E748"/>
      <c r="F748"/>
      <c r="G748"/>
      <c r="H748"/>
      <c r="I748" s="15">
        <f t="shared" si="12"/>
        <v>40</v>
      </c>
      <c r="J748" s="1" t="str">
        <f>VLOOKUP($A748,RECON!A:D,4,FALSE)</f>
        <v>Delima</v>
      </c>
      <c r="K748" s="1" t="str">
        <f>IFERROR(VLOOKUP(A748, Notes!A:E, 5, FALSE), "-")</f>
        <v>-</v>
      </c>
    </row>
    <row r="749" spans="1:11" ht="12.75" customHeight="1" x14ac:dyDescent="0.25">
      <c r="A749" s="26" t="s">
        <v>9141</v>
      </c>
      <c r="B749" s="97" t="s">
        <v>9141</v>
      </c>
      <c r="C749" s="123">
        <v>40</v>
      </c>
      <c r="D749"/>
      <c r="E749"/>
      <c r="F749"/>
      <c r="G749"/>
      <c r="H749"/>
      <c r="I749" s="15">
        <f t="shared" si="12"/>
        <v>40</v>
      </c>
      <c r="J749" s="1" t="str">
        <f>VLOOKUP($A749,RECON!A:D,4,FALSE)</f>
        <v>Arpon</v>
      </c>
      <c r="K749" s="1" t="str">
        <f>IFERROR(VLOOKUP(A749, Notes!A:E, 5, FALSE), "-")</f>
        <v>-</v>
      </c>
    </row>
    <row r="750" spans="1:11" ht="12.75" customHeight="1" x14ac:dyDescent="0.25">
      <c r="A750" s="26" t="s">
        <v>9231</v>
      </c>
      <c r="B750" s="97" t="s">
        <v>9231</v>
      </c>
      <c r="C750" s="123">
        <v>42</v>
      </c>
      <c r="D750"/>
      <c r="E750"/>
      <c r="F750"/>
      <c r="G750"/>
      <c r="H750"/>
      <c r="I750" s="15">
        <f t="shared" si="12"/>
        <v>42</v>
      </c>
      <c r="J750" s="1" t="str">
        <f>VLOOKUP($A750,RECON!A:D,4,FALSE)</f>
        <v>Espinas-Goleta</v>
      </c>
      <c r="K750" s="1" t="str">
        <f>IFERROR(VLOOKUP(A750, Notes!A:E, 5, FALSE), "-")</f>
        <v>-</v>
      </c>
    </row>
    <row r="751" spans="1:11" ht="12.75" customHeight="1" x14ac:dyDescent="0.25">
      <c r="A751" s="26" t="s">
        <v>9420</v>
      </c>
      <c r="B751" s="97" t="s">
        <v>9420</v>
      </c>
      <c r="C751" s="123">
        <v>40</v>
      </c>
      <c r="D751"/>
      <c r="E751"/>
      <c r="F751"/>
      <c r="G751"/>
      <c r="H751"/>
      <c r="I751" s="15">
        <f t="shared" si="12"/>
        <v>40</v>
      </c>
      <c r="J751" s="1" t="str">
        <f>VLOOKUP($A751,RECON!A:D,4,FALSE)</f>
        <v>Salarda</v>
      </c>
      <c r="K751" s="1" t="str">
        <f>IFERROR(VLOOKUP(A751, Notes!A:E, 5, FALSE), "-")</f>
        <v>-</v>
      </c>
    </row>
    <row r="752" spans="1:11" ht="12.75" customHeight="1" x14ac:dyDescent="0.25">
      <c r="A752" s="26" t="s">
        <v>9473</v>
      </c>
      <c r="B752" s="97" t="s">
        <v>9473</v>
      </c>
      <c r="C752" s="123">
        <v>36</v>
      </c>
      <c r="D752"/>
      <c r="E752"/>
      <c r="F752"/>
      <c r="G752"/>
      <c r="H752"/>
      <c r="I752" s="15">
        <f t="shared" si="12"/>
        <v>36</v>
      </c>
      <c r="J752" s="1" t="str">
        <f>VLOOKUP($A752,RECON!A:D,4,FALSE)</f>
        <v>Tarrobal</v>
      </c>
      <c r="K752" s="1" t="str">
        <f>IFERROR(VLOOKUP(A752, Notes!A:E, 5, FALSE), "-")</f>
        <v>-</v>
      </c>
    </row>
    <row r="753" spans="1:11" ht="12.75" customHeight="1" x14ac:dyDescent="0.25">
      <c r="A753" s="26" t="s">
        <v>9466</v>
      </c>
      <c r="B753" s="97" t="s">
        <v>9466</v>
      </c>
      <c r="C753" s="123">
        <v>40</v>
      </c>
      <c r="D753"/>
      <c r="E753"/>
      <c r="F753"/>
      <c r="G753"/>
      <c r="H753"/>
      <c r="I753" s="15">
        <f t="shared" si="12"/>
        <v>40</v>
      </c>
      <c r="J753" s="1" t="str">
        <f>VLOOKUP($A753,RECON!A:D,4,FALSE)</f>
        <v>Sta. Ana</v>
      </c>
      <c r="K753" s="1" t="str">
        <f>IFERROR(VLOOKUP(A753, Notes!A:E, 5, FALSE), "-")</f>
        <v>-</v>
      </c>
    </row>
    <row r="754" spans="1:11" ht="12.75" customHeight="1" x14ac:dyDescent="0.25">
      <c r="A754" s="29" t="s">
        <v>9388</v>
      </c>
      <c r="B754" s="97" t="s">
        <v>9388</v>
      </c>
      <c r="C754" s="123">
        <v>40</v>
      </c>
      <c r="D754"/>
      <c r="E754"/>
      <c r="F754"/>
      <c r="G754"/>
      <c r="H754"/>
      <c r="I754" s="15">
        <f t="shared" si="12"/>
        <v>40</v>
      </c>
      <c r="J754" s="1" t="str">
        <f>VLOOKUP($A754,RECON!A:D,4,FALSE)</f>
        <v>Publico</v>
      </c>
      <c r="K754" s="1" t="str">
        <f>IFERROR(VLOOKUP(A754, Notes!A:E, 5, FALSE), "-")</f>
        <v>-</v>
      </c>
    </row>
    <row r="755" spans="1:11" ht="12.75" customHeight="1" x14ac:dyDescent="0.25">
      <c r="A755" s="29" t="s">
        <v>9224</v>
      </c>
      <c r="B755" s="97" t="s">
        <v>9224</v>
      </c>
      <c r="C755" s="123">
        <v>40</v>
      </c>
      <c r="D755"/>
      <c r="E755"/>
      <c r="F755"/>
      <c r="G755"/>
      <c r="H755"/>
      <c r="I755" s="15">
        <f t="shared" si="12"/>
        <v>40</v>
      </c>
      <c r="J755" s="1" t="str">
        <f>VLOOKUP($A755,RECON!A:D,4,FALSE)</f>
        <v>Domingo</v>
      </c>
      <c r="K755" s="1" t="str">
        <f>IFERROR(VLOOKUP(A755, Notes!A:E, 5, FALSE), "-")</f>
        <v>-</v>
      </c>
    </row>
    <row r="756" spans="1:11" ht="12.75" customHeight="1" x14ac:dyDescent="0.25">
      <c r="A756" s="26" t="s">
        <v>9127</v>
      </c>
      <c r="B756" s="97" t="s">
        <v>9127</v>
      </c>
      <c r="C756" s="123">
        <v>40</v>
      </c>
      <c r="D756"/>
      <c r="E756"/>
      <c r="F756"/>
      <c r="G756"/>
      <c r="H756"/>
      <c r="I756" s="15">
        <f t="shared" si="12"/>
        <v>40</v>
      </c>
      <c r="J756" s="1" t="str">
        <f>VLOOKUP($A756,RECON!A:D,4,FALSE)</f>
        <v>Acuna</v>
      </c>
      <c r="K756" s="1" t="str">
        <f>IFERROR(VLOOKUP(A756, Notes!A:E, 5, FALSE), "-")</f>
        <v>-</v>
      </c>
    </row>
    <row r="757" spans="1:11" ht="12.75" customHeight="1" x14ac:dyDescent="0.25">
      <c r="A757" s="29" t="s">
        <v>9178</v>
      </c>
      <c r="B757" s="97" t="s">
        <v>9178</v>
      </c>
      <c r="C757" s="123">
        <v>45</v>
      </c>
      <c r="D757"/>
      <c r="E757"/>
      <c r="F757"/>
      <c r="G757"/>
      <c r="H757"/>
      <c r="I757" s="15">
        <f t="shared" si="12"/>
        <v>45</v>
      </c>
      <c r="J757" s="1" t="str">
        <f>VLOOKUP($A757,RECON!A:D,4,FALSE)</f>
        <v>Buico</v>
      </c>
      <c r="K757" s="1" t="str">
        <f>IFERROR(VLOOKUP(A757, Notes!A:E, 5, FALSE), "-")</f>
        <v>-</v>
      </c>
    </row>
    <row r="758" spans="1:11" ht="13.2" x14ac:dyDescent="0.25">
      <c r="A758" s="26" t="s">
        <v>9365</v>
      </c>
      <c r="B758" s="97" t="s">
        <v>9365</v>
      </c>
      <c r="C758" s="123">
        <v>40</v>
      </c>
      <c r="D758"/>
      <c r="E758"/>
      <c r="F758"/>
      <c r="G758"/>
      <c r="H758"/>
      <c r="I758" s="15">
        <f t="shared" si="12"/>
        <v>40</v>
      </c>
      <c r="J758" s="1" t="str">
        <f>VLOOKUP($A758,RECON!A:D,4,FALSE)</f>
        <v>Padilla</v>
      </c>
      <c r="K758" s="1" t="str">
        <f>IFERROR(VLOOKUP(A758, Notes!A:E, 5, FALSE), "-")</f>
        <v>-</v>
      </c>
    </row>
    <row r="759" spans="1:11" ht="12.75" customHeight="1" x14ac:dyDescent="0.25">
      <c r="A759" s="26" t="s">
        <v>9268</v>
      </c>
      <c r="B759" s="97" t="s">
        <v>9268</v>
      </c>
      <c r="C759" s="123">
        <v>54</v>
      </c>
      <c r="D759"/>
      <c r="E759"/>
      <c r="F759"/>
      <c r="G759"/>
      <c r="H759"/>
      <c r="I759" s="15">
        <f t="shared" si="12"/>
        <v>54</v>
      </c>
      <c r="J759" s="1" t="str">
        <f>VLOOKUP($A759,RECON!A:D,4,FALSE)</f>
        <v>Hernandez</v>
      </c>
      <c r="K759" s="1" t="str">
        <f>IFERROR(VLOOKUP(A759, Notes!A:E, 5, FALSE), "-")</f>
        <v>-</v>
      </c>
    </row>
    <row r="760" spans="1:11" ht="12.75" customHeight="1" x14ac:dyDescent="0.25">
      <c r="A760" s="26" t="s">
        <v>9431</v>
      </c>
      <c r="B760" s="97" t="s">
        <v>9431</v>
      </c>
      <c r="C760" s="123">
        <v>40</v>
      </c>
      <c r="D760"/>
      <c r="E760"/>
      <c r="F760"/>
      <c r="G760"/>
      <c r="H760"/>
      <c r="I760" s="15">
        <f t="shared" si="12"/>
        <v>40</v>
      </c>
      <c r="J760" s="1" t="str">
        <f>VLOOKUP($A760,RECON!A:D,4,FALSE)</f>
        <v>Santos</v>
      </c>
      <c r="K760" s="1" t="str">
        <f>IFERROR(VLOOKUP(A760, Notes!A:E, 5, FALSE), "-")</f>
        <v>-</v>
      </c>
    </row>
    <row r="761" spans="1:11" ht="12.75" customHeight="1" x14ac:dyDescent="0.25">
      <c r="A761" s="26" t="s">
        <v>9142</v>
      </c>
      <c r="B761" s="97" t="s">
        <v>9142</v>
      </c>
      <c r="C761" s="123">
        <v>36</v>
      </c>
      <c r="D761"/>
      <c r="E761"/>
      <c r="F761"/>
      <c r="G761"/>
      <c r="H761"/>
      <c r="I761" s="15">
        <f t="shared" si="12"/>
        <v>36</v>
      </c>
      <c r="J761" s="1" t="str">
        <f>VLOOKUP($A761,RECON!A:D,4,FALSE)</f>
        <v>Atico</v>
      </c>
      <c r="K761" s="1" t="str">
        <f>IFERROR(VLOOKUP(A761, Notes!A:E, 5, FALSE), "-")</f>
        <v>-</v>
      </c>
    </row>
    <row r="762" spans="1:11" ht="12.75" customHeight="1" x14ac:dyDescent="0.25">
      <c r="A762" s="26" t="s">
        <v>9303</v>
      </c>
      <c r="B762" s="97" t="s">
        <v>9303</v>
      </c>
      <c r="C762" s="123">
        <v>40</v>
      </c>
      <c r="D762"/>
      <c r="E762"/>
      <c r="F762"/>
      <c r="G762"/>
      <c r="H762"/>
      <c r="I762" s="15">
        <f t="shared" si="12"/>
        <v>40</v>
      </c>
      <c r="J762" s="1" t="str">
        <f>VLOOKUP($A762,RECON!A:D,4,FALSE)</f>
        <v>Llorera</v>
      </c>
      <c r="K762" s="1" t="str">
        <f>IFERROR(VLOOKUP(A762, Notes!A:E, 5, FALSE), "-")</f>
        <v>-</v>
      </c>
    </row>
    <row r="763" spans="1:11" ht="12.75" customHeight="1" x14ac:dyDescent="0.25">
      <c r="A763" s="29" t="s">
        <v>9219</v>
      </c>
      <c r="B763" s="97" t="s">
        <v>9219</v>
      </c>
      <c r="C763" s="123">
        <v>45</v>
      </c>
      <c r="D763"/>
      <c r="E763"/>
      <c r="F763"/>
      <c r="G763"/>
      <c r="H763"/>
      <c r="I763" s="15">
        <f t="shared" si="12"/>
        <v>45</v>
      </c>
      <c r="J763" s="1" t="str">
        <f>VLOOKUP($A763,RECON!A:D,4,FALSE)</f>
        <v>Dela Cruz</v>
      </c>
      <c r="K763" s="1" t="str">
        <f>IFERROR(VLOOKUP(A763, Notes!A:E, 5, FALSE), "-")</f>
        <v>-</v>
      </c>
    </row>
    <row r="764" spans="1:11" ht="12.75" customHeight="1" x14ac:dyDescent="0.25">
      <c r="A764" s="26" t="s">
        <v>9188</v>
      </c>
      <c r="B764" s="97" t="s">
        <v>9188</v>
      </c>
      <c r="C764" s="123">
        <v>40</v>
      </c>
      <c r="D764"/>
      <c r="E764"/>
      <c r="F764"/>
      <c r="G764"/>
      <c r="H764"/>
      <c r="I764" s="15">
        <f t="shared" si="12"/>
        <v>40</v>
      </c>
      <c r="J764" s="1" t="str">
        <f>VLOOKUP($A764,RECON!A:D,4,FALSE)</f>
        <v>Canlas</v>
      </c>
      <c r="K764" s="1" t="str">
        <f>IFERROR(VLOOKUP(A764, Notes!A:E, 5, FALSE), "-")</f>
        <v>-</v>
      </c>
    </row>
    <row r="765" spans="1:11" ht="12.75" customHeight="1" x14ac:dyDescent="0.25">
      <c r="A765" s="26" t="s">
        <v>9255</v>
      </c>
      <c r="B765" s="97" t="s">
        <v>9255</v>
      </c>
      <c r="C765" s="123">
        <v>45</v>
      </c>
      <c r="D765"/>
      <c r="E765"/>
      <c r="F765"/>
      <c r="G765"/>
      <c r="H765"/>
      <c r="I765" s="15">
        <f t="shared" si="12"/>
        <v>45</v>
      </c>
      <c r="J765" s="1" t="str">
        <f>VLOOKUP($A765,RECON!A:D,4,FALSE)</f>
        <v>Gentry</v>
      </c>
      <c r="K765" s="1" t="str">
        <f>IFERROR(VLOOKUP(A765, Notes!A:E, 5, FALSE), "-")</f>
        <v>-</v>
      </c>
    </row>
    <row r="766" spans="1:11" ht="12.75" customHeight="1" x14ac:dyDescent="0.25">
      <c r="A766" s="26" t="s">
        <v>9469</v>
      </c>
      <c r="B766" s="97" t="s">
        <v>9469</v>
      </c>
      <c r="C766" s="123">
        <v>40</v>
      </c>
      <c r="D766"/>
      <c r="E766"/>
      <c r="F766"/>
      <c r="G766"/>
      <c r="H766"/>
      <c r="I766" s="15">
        <f t="shared" si="12"/>
        <v>40</v>
      </c>
      <c r="J766" s="1" t="str">
        <f>VLOOKUP($A766,RECON!A:D,4,FALSE)</f>
        <v>Tadinada</v>
      </c>
      <c r="K766" s="1" t="str">
        <f>IFERROR(VLOOKUP(A766, Notes!A:E, 5, FALSE), "-")</f>
        <v>-</v>
      </c>
    </row>
    <row r="767" spans="1:11" ht="12.75" customHeight="1" x14ac:dyDescent="0.25">
      <c r="A767" s="26" t="s">
        <v>9298</v>
      </c>
      <c r="B767" s="97" t="s">
        <v>9298</v>
      </c>
      <c r="C767" s="123">
        <v>40</v>
      </c>
      <c r="D767"/>
      <c r="E767"/>
      <c r="F767"/>
      <c r="G767"/>
      <c r="H767"/>
      <c r="I767" s="15">
        <f t="shared" si="12"/>
        <v>40</v>
      </c>
      <c r="J767" s="1" t="str">
        <f>VLOOKUP($A767,RECON!A:D,4,FALSE)</f>
        <v>Lingaiah</v>
      </c>
      <c r="K767" s="1" t="str">
        <f>IFERROR(VLOOKUP(A767, Notes!A:E, 5, FALSE), "-")</f>
        <v>-</v>
      </c>
    </row>
    <row r="768" spans="1:11" ht="13.2" x14ac:dyDescent="0.25">
      <c r="A768" s="26" t="s">
        <v>9347</v>
      </c>
      <c r="B768" s="97" t="s">
        <v>9347</v>
      </c>
      <c r="C768" s="123">
        <v>50</v>
      </c>
      <c r="D768"/>
      <c r="E768"/>
      <c r="F768"/>
      <c r="G768"/>
      <c r="H768"/>
      <c r="I768" s="15">
        <f t="shared" si="12"/>
        <v>50</v>
      </c>
      <c r="J768" s="1" t="str">
        <f>VLOOKUP($A768,RECON!A:D,4,FALSE)</f>
        <v>Mukhopadhyay</v>
      </c>
      <c r="K768" s="1" t="str">
        <f>IFERROR(VLOOKUP(A768, Notes!A:E, 5, FALSE), "-")</f>
        <v>-</v>
      </c>
    </row>
    <row r="769" spans="1:11" ht="12.75" customHeight="1" x14ac:dyDescent="0.25">
      <c r="A769" s="26" t="s">
        <v>9371</v>
      </c>
      <c r="B769" s="97" t="s">
        <v>9371</v>
      </c>
      <c r="C769" s="123">
        <v>40</v>
      </c>
      <c r="D769"/>
      <c r="E769"/>
      <c r="F769"/>
      <c r="G769"/>
      <c r="H769"/>
      <c r="I769" s="15">
        <f t="shared" si="12"/>
        <v>40</v>
      </c>
      <c r="J769" s="1" t="str">
        <f>VLOOKUP($A769,RECON!A:D,4,FALSE)</f>
        <v>Parambil</v>
      </c>
      <c r="K769" s="1" t="str">
        <f>IFERROR(VLOOKUP(A769, Notes!A:E, 5, FALSE), "-")</f>
        <v>-</v>
      </c>
    </row>
    <row r="770" spans="1:11" ht="12.75" customHeight="1" x14ac:dyDescent="0.25">
      <c r="A770" s="26" t="s">
        <v>9168</v>
      </c>
      <c r="B770" s="97" t="s">
        <v>9168</v>
      </c>
      <c r="C770" s="123">
        <v>40</v>
      </c>
      <c r="D770"/>
      <c r="E770"/>
      <c r="F770"/>
      <c r="G770"/>
      <c r="H770"/>
      <c r="I770" s="15">
        <f t="shared" si="12"/>
        <v>40</v>
      </c>
      <c r="J770" s="1" t="str">
        <f>VLOOKUP($A770,RECON!A:D,4,FALSE)</f>
        <v>Bojja</v>
      </c>
      <c r="K770" s="1" t="str">
        <f>IFERROR(VLOOKUP(A770, Notes!A:E, 5, FALSE), "-")</f>
        <v>-</v>
      </c>
    </row>
    <row r="771" spans="1:11" ht="12.75" customHeight="1" x14ac:dyDescent="0.25">
      <c r="A771" s="26" t="s">
        <v>9358</v>
      </c>
      <c r="B771" s="97" t="s">
        <v>9358</v>
      </c>
      <c r="C771" s="123">
        <v>40</v>
      </c>
      <c r="D771"/>
      <c r="E771"/>
      <c r="F771"/>
      <c r="G771"/>
      <c r="H771"/>
      <c r="I771" s="15">
        <f t="shared" si="12"/>
        <v>40</v>
      </c>
      <c r="J771" s="1" t="str">
        <f>VLOOKUP($A771,RECON!A:D,4,FALSE)</f>
        <v>Nowlin</v>
      </c>
      <c r="K771" s="1" t="str">
        <f>IFERROR(VLOOKUP(A771, Notes!A:E, 5, FALSE), "-")</f>
        <v>-</v>
      </c>
    </row>
    <row r="772" spans="1:11" ht="12.75" customHeight="1" x14ac:dyDescent="0.25">
      <c r="A772" s="26" t="s">
        <v>9271</v>
      </c>
      <c r="B772" s="97" t="s">
        <v>9271</v>
      </c>
      <c r="C772" s="123">
        <v>52</v>
      </c>
      <c r="D772"/>
      <c r="E772"/>
      <c r="F772"/>
      <c r="G772"/>
      <c r="H772"/>
      <c r="I772" s="15">
        <f t="shared" si="12"/>
        <v>52</v>
      </c>
      <c r="J772" s="1" t="str">
        <f>VLOOKUP($A772,RECON!A:D,4,FALSE)</f>
        <v>Inderchand</v>
      </c>
      <c r="K772" s="1" t="str">
        <f>IFERROR(VLOOKUP(A772, Notes!A:E, 5, FALSE), "-")</f>
        <v>-</v>
      </c>
    </row>
    <row r="773" spans="1:11" ht="12.75" customHeight="1" x14ac:dyDescent="0.25">
      <c r="A773" s="29" t="s">
        <v>9289</v>
      </c>
      <c r="B773" s="97" t="s">
        <v>9289</v>
      </c>
      <c r="C773" s="123">
        <v>41</v>
      </c>
      <c r="D773"/>
      <c r="E773"/>
      <c r="F773"/>
      <c r="G773"/>
      <c r="H773"/>
      <c r="I773" s="15">
        <f t="shared" si="12"/>
        <v>41</v>
      </c>
      <c r="J773" s="1" t="str">
        <f>VLOOKUP($A773,RECON!A:D,4,FALSE)</f>
        <v>Kuppireddigari</v>
      </c>
      <c r="K773" s="1" t="str">
        <f>IFERROR(VLOOKUP(A773, Notes!A:E, 5, FALSE), "-")</f>
        <v>-</v>
      </c>
    </row>
    <row r="774" spans="1:11" ht="12.75" customHeight="1" x14ac:dyDescent="0.25">
      <c r="A774" s="26" t="s">
        <v>9403</v>
      </c>
      <c r="B774" s="97" t="s">
        <v>9403</v>
      </c>
      <c r="C774" s="123">
        <v>45</v>
      </c>
      <c r="D774"/>
      <c r="E774"/>
      <c r="F774"/>
      <c r="G774"/>
      <c r="H774"/>
      <c r="I774" s="15">
        <f t="shared" si="12"/>
        <v>45</v>
      </c>
      <c r="J774" s="1" t="str">
        <f>VLOOKUP($A774,RECON!A:D,4,FALSE)</f>
        <v>Rao</v>
      </c>
      <c r="K774" s="1" t="str">
        <f>IFERROR(VLOOKUP(A774, Notes!A:E, 5, FALSE), "-")</f>
        <v>-</v>
      </c>
    </row>
    <row r="775" spans="1:11" ht="12.75" customHeight="1" x14ac:dyDescent="0.25">
      <c r="A775" s="26" t="s">
        <v>9495</v>
      </c>
      <c r="B775" s="97" t="s">
        <v>9495</v>
      </c>
      <c r="C775" s="123">
        <v>40</v>
      </c>
      <c r="D775"/>
      <c r="E775"/>
      <c r="F775"/>
      <c r="G775"/>
      <c r="H775"/>
      <c r="I775" s="15">
        <f t="shared" si="12"/>
        <v>40</v>
      </c>
      <c r="J775" s="1" t="str">
        <f>VLOOKUP($A775,RECON!A:D,4,FALSE)</f>
        <v>Yekkala</v>
      </c>
      <c r="K775" s="1" t="str">
        <f>IFERROR(VLOOKUP(A775, Notes!A:E, 5, FALSE), "-")</f>
        <v>-</v>
      </c>
    </row>
    <row r="776" spans="1:11" ht="12.75" customHeight="1" x14ac:dyDescent="0.25">
      <c r="A776" s="26" t="s">
        <v>9375</v>
      </c>
      <c r="B776" s="97" t="s">
        <v>9375</v>
      </c>
      <c r="C776" s="123">
        <v>32</v>
      </c>
      <c r="D776"/>
      <c r="E776"/>
      <c r="F776"/>
      <c r="G776"/>
      <c r="H776"/>
      <c r="I776" s="15">
        <f t="shared" si="12"/>
        <v>32</v>
      </c>
      <c r="J776" s="1" t="str">
        <f>VLOOKUP($A776,RECON!A:D,4,FALSE)</f>
        <v>Pedgaonkar</v>
      </c>
      <c r="K776" s="1" t="str">
        <f>IFERROR(VLOOKUP(A776, Notes!A:E, 5, FALSE), "-")</f>
        <v>-</v>
      </c>
    </row>
    <row r="777" spans="1:11" ht="12.75" customHeight="1" x14ac:dyDescent="0.25">
      <c r="A777" s="26" t="s">
        <v>9173</v>
      </c>
      <c r="B777" s="97" t="s">
        <v>9173</v>
      </c>
      <c r="C777" s="123">
        <v>45</v>
      </c>
      <c r="D777"/>
      <c r="E777"/>
      <c r="F777"/>
      <c r="G777"/>
      <c r="H777"/>
      <c r="I777" s="15">
        <f t="shared" si="12"/>
        <v>45</v>
      </c>
      <c r="J777" s="1" t="str">
        <f>VLOOKUP($A777,RECON!A:D,4,FALSE)</f>
        <v>Brandon</v>
      </c>
      <c r="K777" s="1" t="str">
        <f>IFERROR(VLOOKUP(A777, Notes!A:E, 5, FALSE), "-")</f>
        <v>-</v>
      </c>
    </row>
    <row r="778" spans="1:11" ht="12.75" customHeight="1" x14ac:dyDescent="0.25">
      <c r="A778" s="26" t="s">
        <v>9169</v>
      </c>
      <c r="B778" s="97" t="s">
        <v>9169</v>
      </c>
      <c r="C778" s="123">
        <v>36</v>
      </c>
      <c r="D778"/>
      <c r="E778"/>
      <c r="F778"/>
      <c r="G778"/>
      <c r="H778"/>
      <c r="I778" s="15">
        <f t="shared" si="12"/>
        <v>36</v>
      </c>
      <c r="J778" s="1" t="str">
        <f>VLOOKUP($A778,RECON!A:D,4,FALSE)</f>
        <v>Bombhore</v>
      </c>
      <c r="K778" s="1" t="str">
        <f>IFERROR(VLOOKUP(A778, Notes!A:E, 5, FALSE), "-")</f>
        <v>-</v>
      </c>
    </row>
    <row r="779" spans="1:11" ht="12.75" customHeight="1" x14ac:dyDescent="0.25">
      <c r="A779" s="26" t="s">
        <v>9407</v>
      </c>
      <c r="B779" s="97" t="s">
        <v>9407</v>
      </c>
      <c r="C779" s="123">
        <v>22</v>
      </c>
      <c r="D779"/>
      <c r="E779"/>
      <c r="F779"/>
      <c r="G779"/>
      <c r="H779"/>
      <c r="I779" s="15">
        <f t="shared" si="12"/>
        <v>22</v>
      </c>
      <c r="J779" s="1" t="str">
        <f>VLOOKUP($A779,RECON!A:D,4,FALSE)</f>
        <v>Rengarajan</v>
      </c>
      <c r="K779" s="1" t="str">
        <f>IFERROR(VLOOKUP(A779, Notes!A:E, 5, FALSE), "-")</f>
        <v>-</v>
      </c>
    </row>
    <row r="780" spans="1:11" ht="12.75" customHeight="1" x14ac:dyDescent="0.25">
      <c r="A780" s="26" t="s">
        <v>9492</v>
      </c>
      <c r="B780" s="97" t="s">
        <v>9492</v>
      </c>
      <c r="C780" s="123">
        <v>43</v>
      </c>
      <c r="D780"/>
      <c r="E780"/>
      <c r="F780"/>
      <c r="G780"/>
      <c r="H780"/>
      <c r="I780" s="15">
        <f t="shared" ref="I780:I843" si="13">SUM(C780:H780)</f>
        <v>43</v>
      </c>
      <c r="J780" s="1" t="str">
        <f>VLOOKUP($A780,RECON!A:D,4,FALSE)</f>
        <v>Wilson</v>
      </c>
      <c r="K780" s="1" t="str">
        <f>IFERROR(VLOOKUP(A780, Notes!A:E, 5, FALSE), "-")</f>
        <v>-</v>
      </c>
    </row>
    <row r="781" spans="1:11" ht="12.75" customHeight="1" x14ac:dyDescent="0.25">
      <c r="A781" s="26" t="s">
        <v>9175</v>
      </c>
      <c r="B781" s="97" t="s">
        <v>9175</v>
      </c>
      <c r="C781" s="123">
        <v>40</v>
      </c>
      <c r="D781"/>
      <c r="E781"/>
      <c r="F781"/>
      <c r="G781"/>
      <c r="H781"/>
      <c r="I781" s="15">
        <f t="shared" si="13"/>
        <v>40</v>
      </c>
      <c r="J781" s="1" t="str">
        <f>VLOOKUP($A781,RECON!A:D,4,FALSE)</f>
        <v>Brennan</v>
      </c>
      <c r="K781" s="1" t="str">
        <f>IFERROR(VLOOKUP(A781, Notes!A:E, 5, FALSE), "-")</f>
        <v>-</v>
      </c>
    </row>
    <row r="782" spans="1:11" ht="12.75" customHeight="1" x14ac:dyDescent="0.25">
      <c r="A782" s="29" t="s">
        <v>9172</v>
      </c>
      <c r="B782" s="97" t="s">
        <v>9172</v>
      </c>
      <c r="C782" s="123">
        <v>36</v>
      </c>
      <c r="D782"/>
      <c r="E782"/>
      <c r="F782"/>
      <c r="G782"/>
      <c r="H782"/>
      <c r="I782" s="15">
        <f t="shared" si="13"/>
        <v>36</v>
      </c>
      <c r="J782" s="1" t="str">
        <f>VLOOKUP($A782,RECON!A:D,4,FALSE)</f>
        <v>Brahma</v>
      </c>
      <c r="K782" s="1" t="str">
        <f>IFERROR(VLOOKUP(A782, Notes!A:E, 5, FALSE), "-")</f>
        <v>-</v>
      </c>
    </row>
    <row r="783" spans="1:11" ht="13.2" x14ac:dyDescent="0.25">
      <c r="A783" s="29" t="s">
        <v>9442</v>
      </c>
      <c r="B783" s="97" t="s">
        <v>9442</v>
      </c>
      <c r="C783" s="123">
        <v>42</v>
      </c>
      <c r="D783"/>
      <c r="E783"/>
      <c r="F783"/>
      <c r="G783"/>
      <c r="H783"/>
      <c r="I783" s="15">
        <f t="shared" si="13"/>
        <v>42</v>
      </c>
      <c r="J783" s="1" t="str">
        <f>VLOOKUP($A783,RECON!A:D,4,FALSE)</f>
        <v>Schraden</v>
      </c>
      <c r="K783" s="1" t="str">
        <f>IFERROR(VLOOKUP(A783, Notes!A:E, 5, FALSE), "-")</f>
        <v>-</v>
      </c>
    </row>
    <row r="784" spans="1:11" ht="13.2" x14ac:dyDescent="0.25">
      <c r="A784" s="29" t="s">
        <v>9290</v>
      </c>
      <c r="B784" s="97" t="s">
        <v>9290</v>
      </c>
      <c r="C784" s="123">
        <v>47</v>
      </c>
      <c r="D784"/>
      <c r="E784"/>
      <c r="F784"/>
      <c r="G784"/>
      <c r="H784"/>
      <c r="I784" s="15">
        <f t="shared" si="13"/>
        <v>47</v>
      </c>
      <c r="J784" s="1" t="str">
        <f>VLOOKUP($A784,RECON!A:D,4,FALSE)</f>
        <v>Kyathsandra</v>
      </c>
      <c r="K784" s="1" t="str">
        <f>IFERROR(VLOOKUP(A784, Notes!A:E, 5, FALSE), "-")</f>
        <v>-</v>
      </c>
    </row>
    <row r="785" spans="1:11" ht="13.2" x14ac:dyDescent="0.25">
      <c r="A785" s="29" t="s">
        <v>9307</v>
      </c>
      <c r="B785" s="97" t="s">
        <v>9307</v>
      </c>
      <c r="C785" s="123">
        <v>40</v>
      </c>
      <c r="D785"/>
      <c r="E785"/>
      <c r="F785"/>
      <c r="G785"/>
      <c r="H785"/>
      <c r="I785" s="15">
        <f t="shared" si="13"/>
        <v>40</v>
      </c>
      <c r="J785" s="1" t="str">
        <f>VLOOKUP($A785,RECON!A:D,4,FALSE)</f>
        <v>Luu</v>
      </c>
      <c r="K785" s="1" t="str">
        <f>IFERROR(VLOOKUP(A785, Notes!A:E, 5, FALSE), "-")</f>
        <v>-</v>
      </c>
    </row>
    <row r="786" spans="1:11" ht="12.75" customHeight="1" x14ac:dyDescent="0.25">
      <c r="A786" s="29" t="s">
        <v>9308</v>
      </c>
      <c r="B786" s="97" t="s">
        <v>9308</v>
      </c>
      <c r="C786" s="123">
        <v>42</v>
      </c>
      <c r="D786"/>
      <c r="E786"/>
      <c r="F786"/>
      <c r="G786"/>
      <c r="H786"/>
      <c r="I786" s="15">
        <f t="shared" si="13"/>
        <v>42</v>
      </c>
      <c r="J786" s="1" t="str">
        <f>VLOOKUP($A786,RECON!A:D,4,FALSE)</f>
        <v>Maan</v>
      </c>
      <c r="K786" s="1" t="str">
        <f>IFERROR(VLOOKUP(A786, Notes!A:E, 5, FALSE), "-")</f>
        <v>-</v>
      </c>
    </row>
    <row r="787" spans="1:11" ht="12.75" customHeight="1" x14ac:dyDescent="0.25">
      <c r="A787" s="26" t="s">
        <v>9283</v>
      </c>
      <c r="B787" s="97" t="s">
        <v>9283</v>
      </c>
      <c r="C787" s="123">
        <v>40</v>
      </c>
      <c r="D787"/>
      <c r="E787"/>
      <c r="F787"/>
      <c r="G787"/>
      <c r="H787"/>
      <c r="I787" s="15">
        <f t="shared" si="13"/>
        <v>40</v>
      </c>
      <c r="J787" s="1" t="str">
        <f>VLOOKUP($A787,RECON!A:D,4,FALSE)</f>
        <v>Keskar</v>
      </c>
      <c r="K787" s="1" t="str">
        <f>IFERROR(VLOOKUP(A787, Notes!A:E, 5, FALSE), "-")</f>
        <v>-</v>
      </c>
    </row>
    <row r="788" spans="1:11" ht="12.75" customHeight="1" x14ac:dyDescent="0.25">
      <c r="A788" s="26" t="s">
        <v>8910</v>
      </c>
      <c r="B788" s="97" t="s">
        <v>8910</v>
      </c>
      <c r="C788" s="123">
        <v>45</v>
      </c>
      <c r="D788"/>
      <c r="E788"/>
      <c r="F788"/>
      <c r="G788"/>
      <c r="H788"/>
      <c r="I788" s="15">
        <f t="shared" si="13"/>
        <v>45</v>
      </c>
      <c r="J788" s="1" t="str">
        <f>VLOOKUP($A788,RECON!A:D,4,FALSE)</f>
        <v>Marcelo</v>
      </c>
      <c r="K788" s="1" t="str">
        <f>IFERROR(VLOOKUP(A788, Notes!A:E, 5, FALSE), "-")</f>
        <v>-</v>
      </c>
    </row>
    <row r="789" spans="1:11" ht="12.75" customHeight="1" x14ac:dyDescent="0.25">
      <c r="A789" s="26" t="s">
        <v>9120</v>
      </c>
      <c r="B789" s="97" t="s">
        <v>9120</v>
      </c>
      <c r="C789" s="123">
        <v>40</v>
      </c>
      <c r="D789"/>
      <c r="E789"/>
      <c r="F789"/>
      <c r="G789"/>
      <c r="H789"/>
      <c r="I789" s="15">
        <f t="shared" si="13"/>
        <v>40</v>
      </c>
      <c r="J789" s="1" t="str">
        <f>VLOOKUP($A789,RECON!A:D,4,FALSE)</f>
        <v>Bhujbal</v>
      </c>
      <c r="K789" s="1" t="str">
        <f>IFERROR(VLOOKUP(A789, Notes!A:E, 5, FALSE), "-")</f>
        <v>-</v>
      </c>
    </row>
    <row r="790" spans="1:11" ht="12.75" customHeight="1" x14ac:dyDescent="0.25">
      <c r="A790" s="26" t="s">
        <v>9571</v>
      </c>
      <c r="B790" s="97" t="s">
        <v>9571</v>
      </c>
      <c r="C790" s="123">
        <v>45</v>
      </c>
      <c r="D790"/>
      <c r="E790"/>
      <c r="F790"/>
      <c r="G790"/>
      <c r="H790"/>
      <c r="I790" s="15">
        <f t="shared" si="13"/>
        <v>45</v>
      </c>
      <c r="J790" s="1" t="str">
        <f>VLOOKUP($A790,RECON!A:D,4,FALSE)</f>
        <v>Pillas</v>
      </c>
      <c r="K790" s="1" t="str">
        <f>IFERROR(VLOOKUP(A790, Notes!A:E, 5, FALSE), "-")</f>
        <v>-</v>
      </c>
    </row>
    <row r="791" spans="1:11" ht="12.75" customHeight="1" x14ac:dyDescent="0.25">
      <c r="A791" s="29" t="s">
        <v>9574</v>
      </c>
      <c r="B791" s="97" t="s">
        <v>9574</v>
      </c>
      <c r="C791" s="123">
        <v>53</v>
      </c>
      <c r="D791"/>
      <c r="E791"/>
      <c r="F791"/>
      <c r="G791"/>
      <c r="H791"/>
      <c r="I791" s="15">
        <f t="shared" si="13"/>
        <v>53</v>
      </c>
      <c r="J791" s="1" t="str">
        <f>VLOOKUP($A791,RECON!A:D,4,FALSE)</f>
        <v>Paradero</v>
      </c>
      <c r="K791" s="1" t="str">
        <f>IFERROR(VLOOKUP(A791, Notes!A:E, 5, FALSE), "-")</f>
        <v>-</v>
      </c>
    </row>
    <row r="792" spans="1:11" ht="12.75" customHeight="1" x14ac:dyDescent="0.25">
      <c r="A792" s="29" t="s">
        <v>9554</v>
      </c>
      <c r="B792" s="97" t="s">
        <v>9554</v>
      </c>
      <c r="C792" s="123">
        <v>45</v>
      </c>
      <c r="D792"/>
      <c r="E792"/>
      <c r="F792"/>
      <c r="G792"/>
      <c r="H792"/>
      <c r="I792" s="15">
        <f t="shared" si="13"/>
        <v>45</v>
      </c>
      <c r="J792" s="1" t="str">
        <f>VLOOKUP($A792,RECON!A:D,4,FALSE)</f>
        <v>Gofredo</v>
      </c>
      <c r="K792" s="1" t="str">
        <f>IFERROR(VLOOKUP(A792, Notes!A:E, 5, FALSE), "-")</f>
        <v>-</v>
      </c>
    </row>
    <row r="793" spans="1:11" ht="12.75" customHeight="1" x14ac:dyDescent="0.25">
      <c r="A793" s="26" t="s">
        <v>9608</v>
      </c>
      <c r="B793" s="97" t="s">
        <v>9608</v>
      </c>
      <c r="C793" s="123">
        <v>34</v>
      </c>
      <c r="D793"/>
      <c r="E793"/>
      <c r="F793"/>
      <c r="G793"/>
      <c r="H793"/>
      <c r="I793" s="15">
        <f t="shared" si="13"/>
        <v>34</v>
      </c>
      <c r="J793" s="1" t="str">
        <f>VLOOKUP($A793,RECON!A:D,4,FALSE)</f>
        <v>Ganta</v>
      </c>
      <c r="K793" s="1" t="str">
        <f>IFERROR(VLOOKUP(A793, Notes!A:E, 5, FALSE), "-")</f>
        <v>-</v>
      </c>
    </row>
    <row r="794" spans="1:11" ht="13.2" x14ac:dyDescent="0.25">
      <c r="A794" s="29" t="s">
        <v>9545</v>
      </c>
      <c r="B794" s="97" t="s">
        <v>9545</v>
      </c>
      <c r="C794" s="123">
        <v>40</v>
      </c>
      <c r="D794"/>
      <c r="E794"/>
      <c r="F794"/>
      <c r="G794"/>
      <c r="H794"/>
      <c r="I794" s="15">
        <f t="shared" si="13"/>
        <v>40</v>
      </c>
      <c r="J794" s="1" t="str">
        <f>VLOOKUP($A794,RECON!A:D,4,FALSE)</f>
        <v>Vij</v>
      </c>
      <c r="K794" s="1" t="str">
        <f>IFERROR(VLOOKUP(A794, Notes!A:E, 5, FALSE), "-")</f>
        <v>-</v>
      </c>
    </row>
    <row r="795" spans="1:11" ht="12.75" customHeight="1" x14ac:dyDescent="0.25">
      <c r="A795" s="26" t="s">
        <v>9622</v>
      </c>
      <c r="B795" s="97" t="s">
        <v>9622</v>
      </c>
      <c r="C795" s="123">
        <v>40</v>
      </c>
      <c r="D795"/>
      <c r="E795"/>
      <c r="F795"/>
      <c r="G795"/>
      <c r="H795"/>
      <c r="I795" s="15">
        <f t="shared" si="13"/>
        <v>40</v>
      </c>
      <c r="J795" s="1" t="str">
        <f>VLOOKUP($A795,RECON!A:D,4,FALSE)</f>
        <v>Bravo</v>
      </c>
      <c r="K795" s="1" t="str">
        <f>IFERROR(VLOOKUP(A795, Notes!A:E, 5, FALSE), "-")</f>
        <v>-</v>
      </c>
    </row>
    <row r="796" spans="1:11" ht="12.75" customHeight="1" x14ac:dyDescent="0.25">
      <c r="A796" s="26" t="s">
        <v>9628</v>
      </c>
      <c r="B796" s="97" t="s">
        <v>9628</v>
      </c>
      <c r="C796" s="123">
        <v>43</v>
      </c>
      <c r="D796"/>
      <c r="E796"/>
      <c r="F796"/>
      <c r="G796"/>
      <c r="H796"/>
      <c r="I796" s="15">
        <f t="shared" si="13"/>
        <v>43</v>
      </c>
      <c r="J796" s="1" t="str">
        <f>VLOOKUP($A796,RECON!A:D,4,FALSE)</f>
        <v>Campbell</v>
      </c>
      <c r="K796" s="1" t="str">
        <f>IFERROR(VLOOKUP(A796, Notes!A:E, 5, FALSE), "-")</f>
        <v>-</v>
      </c>
    </row>
    <row r="797" spans="1:11" ht="12.75" customHeight="1" x14ac:dyDescent="0.25">
      <c r="A797" s="29" t="s">
        <v>9616</v>
      </c>
      <c r="B797" s="97" t="s">
        <v>9616</v>
      </c>
      <c r="C797" s="123">
        <v>48</v>
      </c>
      <c r="D797"/>
      <c r="E797"/>
      <c r="F797"/>
      <c r="G797"/>
      <c r="H797"/>
      <c r="I797" s="15">
        <f t="shared" si="13"/>
        <v>48</v>
      </c>
      <c r="J797" s="1" t="str">
        <f>VLOOKUP($A797,RECON!A:D,4,FALSE)</f>
        <v>Satya</v>
      </c>
      <c r="K797" s="1" t="str">
        <f>IFERROR(VLOOKUP(A797, Notes!A:E, 5, FALSE), "-")</f>
        <v>-</v>
      </c>
    </row>
    <row r="798" spans="1:11" ht="12.75" customHeight="1" x14ac:dyDescent="0.25">
      <c r="A798" s="26" t="s">
        <v>8968</v>
      </c>
      <c r="B798" s="97" t="s">
        <v>8968</v>
      </c>
      <c r="C798" s="123">
        <v>45</v>
      </c>
      <c r="D798"/>
      <c r="E798"/>
      <c r="F798"/>
      <c r="G798"/>
      <c r="H798"/>
      <c r="I798" s="15">
        <f t="shared" si="13"/>
        <v>45</v>
      </c>
      <c r="J798" s="1" t="str">
        <f>VLOOKUP($A798,RECON!A:D,4,FALSE)</f>
        <v>Aramasa</v>
      </c>
      <c r="K798" s="1" t="str">
        <f>IFERROR(VLOOKUP(A798, Notes!A:E, 5, FALSE), "-")</f>
        <v>-</v>
      </c>
    </row>
    <row r="799" spans="1:11" ht="12.75" customHeight="1" x14ac:dyDescent="0.25">
      <c r="A799" s="29" t="s">
        <v>9020</v>
      </c>
      <c r="B799" s="97" t="s">
        <v>9020</v>
      </c>
      <c r="C799" s="123">
        <v>45</v>
      </c>
      <c r="D799"/>
      <c r="E799"/>
      <c r="F799"/>
      <c r="G799"/>
      <c r="H799"/>
      <c r="I799" s="15">
        <f t="shared" si="13"/>
        <v>45</v>
      </c>
      <c r="J799" s="1" t="str">
        <f>VLOOKUP($A799,RECON!A:D,4,FALSE)</f>
        <v>Dandamudi</v>
      </c>
      <c r="K799" s="1" t="str">
        <f>IFERROR(VLOOKUP(A799, Notes!A:E, 5, FALSE), "-")</f>
        <v>-</v>
      </c>
    </row>
    <row r="800" spans="1:11" ht="13.2" x14ac:dyDescent="0.25">
      <c r="A800" s="29" t="s">
        <v>9671</v>
      </c>
      <c r="B800" s="97" t="s">
        <v>9671</v>
      </c>
      <c r="C800" s="123">
        <v>45</v>
      </c>
      <c r="D800"/>
      <c r="E800"/>
      <c r="F800"/>
      <c r="G800"/>
      <c r="H800"/>
      <c r="I800" s="15">
        <f t="shared" si="13"/>
        <v>45</v>
      </c>
      <c r="J800" s="1" t="str">
        <f>VLOOKUP($A800,RECON!A:D,4,FALSE)</f>
        <v>Misal</v>
      </c>
      <c r="K800" s="1" t="str">
        <f>IFERROR(VLOOKUP(A800, Notes!A:E, 5, FALSE), "-")</f>
        <v>-</v>
      </c>
    </row>
    <row r="801" spans="1:11" ht="12.75" customHeight="1" x14ac:dyDescent="0.25">
      <c r="A801" s="26" t="s">
        <v>9113</v>
      </c>
      <c r="B801" s="97" t="s">
        <v>9113</v>
      </c>
      <c r="C801" s="123">
        <v>45</v>
      </c>
      <c r="D801"/>
      <c r="E801"/>
      <c r="F801"/>
      <c r="G801"/>
      <c r="H801"/>
      <c r="I801" s="15">
        <f t="shared" si="13"/>
        <v>45</v>
      </c>
      <c r="J801" s="1" t="str">
        <f>VLOOKUP($A801,RECON!A:D,4,FALSE)</f>
        <v>Abburi</v>
      </c>
      <c r="K801" s="1" t="str">
        <f>IFERROR(VLOOKUP(A801, Notes!A:E, 5, FALSE), "-")</f>
        <v>-</v>
      </c>
    </row>
    <row r="802" spans="1:11" ht="12.75" customHeight="1" x14ac:dyDescent="0.25">
      <c r="A802" s="26" t="s">
        <v>9692</v>
      </c>
      <c r="B802" s="97" t="s">
        <v>9692</v>
      </c>
      <c r="C802" s="123">
        <v>40</v>
      </c>
      <c r="D802"/>
      <c r="E802"/>
      <c r="F802"/>
      <c r="G802"/>
      <c r="H802"/>
      <c r="I802" s="15">
        <f t="shared" si="13"/>
        <v>40</v>
      </c>
      <c r="J802" s="1" t="str">
        <f>VLOOKUP($A802,RECON!A:D,4,FALSE)</f>
        <v>Kumar</v>
      </c>
      <c r="K802" s="1" t="str">
        <f>IFERROR(VLOOKUP(A802, Notes!A:E, 5, FALSE), "-")</f>
        <v>-</v>
      </c>
    </row>
    <row r="803" spans="1:11" ht="12.75" customHeight="1" x14ac:dyDescent="0.25">
      <c r="A803" s="29" t="s">
        <v>9695</v>
      </c>
      <c r="B803" s="97" t="s">
        <v>9695</v>
      </c>
      <c r="C803" s="123">
        <v>53</v>
      </c>
      <c r="D803"/>
      <c r="E803"/>
      <c r="F803"/>
      <c r="G803"/>
      <c r="H803"/>
      <c r="I803" s="15">
        <f t="shared" si="13"/>
        <v>53</v>
      </c>
      <c r="J803" s="1" t="str">
        <f>VLOOKUP($A803,RECON!A:D,4,FALSE)</f>
        <v>Bs</v>
      </c>
      <c r="K803" s="1" t="str">
        <f>IFERROR(VLOOKUP(A803, Notes!A:E, 5, FALSE), "-")</f>
        <v>-</v>
      </c>
    </row>
    <row r="804" spans="1:11" ht="12.75" customHeight="1" x14ac:dyDescent="0.25">
      <c r="A804" s="29" t="s">
        <v>9698</v>
      </c>
      <c r="B804" s="97" t="s">
        <v>9698</v>
      </c>
      <c r="C804" s="123">
        <v>40</v>
      </c>
      <c r="D804"/>
      <c r="E804"/>
      <c r="F804"/>
      <c r="G804"/>
      <c r="H804"/>
      <c r="I804" s="15">
        <f t="shared" si="13"/>
        <v>40</v>
      </c>
      <c r="J804" s="1" t="str">
        <f>VLOOKUP($A804,RECON!A:D,4,FALSE)</f>
        <v>Benedicto</v>
      </c>
      <c r="K804" s="1" t="str">
        <f>IFERROR(VLOOKUP(A804, Notes!A:E, 5, FALSE), "-")</f>
        <v>-</v>
      </c>
    </row>
    <row r="805" spans="1:11" ht="13.2" x14ac:dyDescent="0.25">
      <c r="A805" s="29" t="s">
        <v>9703</v>
      </c>
      <c r="B805" s="97" t="s">
        <v>9703</v>
      </c>
      <c r="C805" s="123">
        <v>32</v>
      </c>
      <c r="D805"/>
      <c r="E805"/>
      <c r="F805"/>
      <c r="G805"/>
      <c r="H805"/>
      <c r="I805" s="15">
        <f t="shared" si="13"/>
        <v>32</v>
      </c>
      <c r="J805" s="1" t="str">
        <f>VLOOKUP($A805,RECON!A:D,4,FALSE)</f>
        <v>Salarda</v>
      </c>
      <c r="K805" s="1" t="str">
        <f>IFERROR(VLOOKUP(A805, Notes!A:E, 5, FALSE), "-")</f>
        <v>-</v>
      </c>
    </row>
    <row r="806" spans="1:11" ht="12.75" customHeight="1" x14ac:dyDescent="0.25">
      <c r="A806" s="29" t="s">
        <v>9722</v>
      </c>
      <c r="B806" s="97" t="s">
        <v>9722</v>
      </c>
      <c r="C806" s="123">
        <v>32</v>
      </c>
      <c r="D806"/>
      <c r="E806"/>
      <c r="F806"/>
      <c r="G806"/>
      <c r="H806"/>
      <c r="I806" s="15">
        <f t="shared" si="13"/>
        <v>32</v>
      </c>
      <c r="J806" s="1" t="str">
        <f>VLOOKUP($A806,RECON!A:D,4,FALSE)</f>
        <v>Krishnamoorthy</v>
      </c>
      <c r="K806" s="1" t="str">
        <f>IFERROR(VLOOKUP(A806, Notes!A:E, 5, FALSE), "-")</f>
        <v>-</v>
      </c>
    </row>
    <row r="807" spans="1:11" ht="12.75" customHeight="1" x14ac:dyDescent="0.25">
      <c r="A807" s="29" t="s">
        <v>9748</v>
      </c>
      <c r="B807" s="97" t="s">
        <v>9748</v>
      </c>
      <c r="C807" s="123">
        <v>40</v>
      </c>
      <c r="D807"/>
      <c r="E807"/>
      <c r="F807"/>
      <c r="G807"/>
      <c r="H807"/>
      <c r="I807" s="15">
        <f t="shared" si="13"/>
        <v>40</v>
      </c>
      <c r="J807" s="1" t="str">
        <f>VLOOKUP($A807,RECON!A:D,4,FALSE)</f>
        <v>Lambert</v>
      </c>
      <c r="K807" s="1" t="str">
        <f>IFERROR(VLOOKUP(A807, Notes!A:E, 5, FALSE), "-")</f>
        <v>-</v>
      </c>
    </row>
    <row r="808" spans="1:11" ht="12.75" customHeight="1" x14ac:dyDescent="0.25">
      <c r="A808" s="29" t="s">
        <v>9745</v>
      </c>
      <c r="B808" s="97" t="s">
        <v>9745</v>
      </c>
      <c r="C808" s="123">
        <v>40</v>
      </c>
      <c r="D808"/>
      <c r="E808"/>
      <c r="F808"/>
      <c r="G808"/>
      <c r="H808"/>
      <c r="I808" s="15">
        <f t="shared" si="13"/>
        <v>40</v>
      </c>
      <c r="J808" s="1" t="str">
        <f>VLOOKUP($A808,RECON!A:D,4,FALSE)</f>
        <v>Balaga</v>
      </c>
      <c r="K808" s="1" t="str">
        <f>IFERROR(VLOOKUP(A808, Notes!A:E, 5, FALSE), "-")</f>
        <v>-</v>
      </c>
    </row>
    <row r="809" spans="1:11" ht="12.75" customHeight="1" x14ac:dyDescent="0.25">
      <c r="A809" s="26" t="s">
        <v>9798</v>
      </c>
      <c r="B809" s="97" t="s">
        <v>9798</v>
      </c>
      <c r="C809" s="123">
        <v>40</v>
      </c>
      <c r="D809"/>
      <c r="E809"/>
      <c r="F809"/>
      <c r="G809"/>
      <c r="H809"/>
      <c r="I809" s="15">
        <f t="shared" si="13"/>
        <v>40</v>
      </c>
      <c r="J809" s="1" t="str">
        <f>VLOOKUP($A809,RECON!A:D,4,FALSE)</f>
        <v>Nallam</v>
      </c>
      <c r="K809" s="1" t="str">
        <f>IFERROR(VLOOKUP(A809, Notes!A:E, 5, FALSE), "-")</f>
        <v>-</v>
      </c>
    </row>
    <row r="810" spans="1:11" ht="12.75" customHeight="1" x14ac:dyDescent="0.25">
      <c r="A810" s="26" t="s">
        <v>9823</v>
      </c>
      <c r="B810" s="97" t="s">
        <v>9823</v>
      </c>
      <c r="C810" s="123">
        <v>40</v>
      </c>
      <c r="D810"/>
      <c r="E810"/>
      <c r="F810"/>
      <c r="G810"/>
      <c r="H810"/>
      <c r="I810" s="15">
        <f t="shared" si="13"/>
        <v>40</v>
      </c>
      <c r="J810" s="1" t="str">
        <f>VLOOKUP($A810,RECON!A:D,4,FALSE)</f>
        <v>Kotla</v>
      </c>
      <c r="K810" s="1" t="str">
        <f>IFERROR(VLOOKUP(A810, Notes!A:E, 5, FALSE), "-")</f>
        <v>-</v>
      </c>
    </row>
    <row r="811" spans="1:11" ht="12.75" customHeight="1" x14ac:dyDescent="0.25">
      <c r="A811" s="26" t="s">
        <v>9785</v>
      </c>
      <c r="B811" s="97" t="s">
        <v>9785</v>
      </c>
      <c r="C811" s="123">
        <v>40</v>
      </c>
      <c r="D811"/>
      <c r="E811"/>
      <c r="F811"/>
      <c r="G811"/>
      <c r="H811"/>
      <c r="I811" s="15">
        <f t="shared" si="13"/>
        <v>40</v>
      </c>
      <c r="J811" s="1" t="str">
        <f>VLOOKUP($A811,RECON!A:D,4,FALSE)</f>
        <v>Day-yo</v>
      </c>
      <c r="K811" s="1" t="str">
        <f>IFERROR(VLOOKUP(A811, Notes!A:E, 5, FALSE), "-")</f>
        <v>-</v>
      </c>
    </row>
    <row r="812" spans="1:11" ht="12.75" customHeight="1" x14ac:dyDescent="0.25">
      <c r="A812" s="26" t="s">
        <v>9817</v>
      </c>
      <c r="B812" s="97" t="s">
        <v>9817</v>
      </c>
      <c r="C812" s="123">
        <v>40</v>
      </c>
      <c r="D812"/>
      <c r="E812"/>
      <c r="F812"/>
      <c r="G812"/>
      <c r="H812"/>
      <c r="I812" s="15">
        <f t="shared" si="13"/>
        <v>40</v>
      </c>
      <c r="J812" s="1" t="str">
        <f>VLOOKUP($A812,RECON!A:D,4,FALSE)</f>
        <v>Geron</v>
      </c>
      <c r="K812" s="1" t="str">
        <f>IFERROR(VLOOKUP(A812, Notes!A:E, 5, FALSE), "-")</f>
        <v>-</v>
      </c>
    </row>
    <row r="813" spans="1:11" ht="12.75" customHeight="1" x14ac:dyDescent="0.25">
      <c r="A813" s="26" t="s">
        <v>9266</v>
      </c>
      <c r="B813" s="97" t="s">
        <v>9266</v>
      </c>
      <c r="C813" s="123">
        <v>40</v>
      </c>
      <c r="D813"/>
      <c r="E813"/>
      <c r="F813"/>
      <c r="G813"/>
      <c r="H813"/>
      <c r="I813" s="15">
        <f t="shared" si="13"/>
        <v>40</v>
      </c>
      <c r="J813" s="1" t="str">
        <f>VLOOKUP($A813,RECON!A:D,4,FALSE)</f>
        <v>Hashimoto</v>
      </c>
      <c r="K813" s="1" t="str">
        <f>IFERROR(VLOOKUP(A813, Notes!A:E, 5, FALSE), "-")</f>
        <v>-</v>
      </c>
    </row>
    <row r="814" spans="1:11" ht="12.75" customHeight="1" x14ac:dyDescent="0.25">
      <c r="A814" s="26" t="s">
        <v>7244</v>
      </c>
      <c r="B814" s="97" t="s">
        <v>7244</v>
      </c>
      <c r="C814" s="123">
        <v>40</v>
      </c>
      <c r="D814"/>
      <c r="E814"/>
      <c r="F814"/>
      <c r="G814"/>
      <c r="H814"/>
      <c r="I814" s="15">
        <f t="shared" si="13"/>
        <v>40</v>
      </c>
      <c r="J814" s="1" t="str">
        <f>VLOOKUP($A814,RECON!A:D,4,FALSE)</f>
        <v>Patil</v>
      </c>
      <c r="K814" s="1" t="str">
        <f>IFERROR(VLOOKUP(A814, Notes!A:E, 5, FALSE), "-")</f>
        <v>-</v>
      </c>
    </row>
    <row r="815" spans="1:11" ht="12.75" customHeight="1" x14ac:dyDescent="0.25">
      <c r="A815" s="26" t="s">
        <v>9883</v>
      </c>
      <c r="B815" s="97" t="s">
        <v>9883</v>
      </c>
      <c r="C815" s="123">
        <v>40</v>
      </c>
      <c r="D815"/>
      <c r="E815"/>
      <c r="F815"/>
      <c r="G815"/>
      <c r="H815"/>
      <c r="I815" s="15">
        <f t="shared" si="13"/>
        <v>40</v>
      </c>
      <c r="J815" s="1" t="str">
        <f>VLOOKUP($A815,RECON!A:D,4,FALSE)</f>
        <v>Vajrala</v>
      </c>
      <c r="K815" s="1" t="str">
        <f>IFERROR(VLOOKUP(A815, Notes!A:E, 5, FALSE), "-")</f>
        <v>-</v>
      </c>
    </row>
    <row r="816" spans="1:11" ht="12.75" customHeight="1" x14ac:dyDescent="0.25">
      <c r="A816" s="29" t="s">
        <v>9811</v>
      </c>
      <c r="B816" s="97" t="s">
        <v>9811</v>
      </c>
      <c r="C816" s="123">
        <v>40</v>
      </c>
      <c r="D816"/>
      <c r="E816"/>
      <c r="F816"/>
      <c r="G816"/>
      <c r="H816"/>
      <c r="I816" s="15">
        <f t="shared" si="13"/>
        <v>40</v>
      </c>
      <c r="J816" s="1" t="str">
        <f>VLOOKUP($A816,RECON!A:D,4,FALSE)</f>
        <v>Dato</v>
      </c>
      <c r="K816" s="1" t="str">
        <f>IFERROR(VLOOKUP(A816, Notes!A:E, 5, FALSE), "-")</f>
        <v>-</v>
      </c>
    </row>
    <row r="817" spans="1:11" ht="12.75" customHeight="1" x14ac:dyDescent="0.25">
      <c r="A817" s="26" t="s">
        <v>9659</v>
      </c>
      <c r="B817" s="97" t="s">
        <v>9659</v>
      </c>
      <c r="C817" s="123">
        <v>42</v>
      </c>
      <c r="D817"/>
      <c r="E817"/>
      <c r="F817"/>
      <c r="G817"/>
      <c r="H817"/>
      <c r="I817" s="15">
        <f t="shared" si="13"/>
        <v>42</v>
      </c>
      <c r="J817" s="1" t="str">
        <f>VLOOKUP($A817,RECON!A:D,4,FALSE)</f>
        <v>Moral</v>
      </c>
      <c r="K817" s="1" t="str">
        <f>IFERROR(VLOOKUP(A817, Notes!A:E, 5, FALSE), "-")</f>
        <v>-</v>
      </c>
    </row>
    <row r="818" spans="1:11" ht="12.75" customHeight="1" x14ac:dyDescent="0.25">
      <c r="A818" s="26" t="s">
        <v>9875</v>
      </c>
      <c r="B818" s="97" t="s">
        <v>9875</v>
      </c>
      <c r="C818" s="123">
        <v>45</v>
      </c>
      <c r="D818"/>
      <c r="E818"/>
      <c r="F818"/>
      <c r="G818"/>
      <c r="H818"/>
      <c r="I818" s="15">
        <f t="shared" si="13"/>
        <v>45</v>
      </c>
      <c r="J818" s="1" t="str">
        <f>VLOOKUP($A818,RECON!A:D,4,FALSE)</f>
        <v>Niere</v>
      </c>
      <c r="K818" s="1" t="str">
        <f>IFERROR(VLOOKUP(A818, Notes!A:E, 5, FALSE), "-")</f>
        <v>-</v>
      </c>
    </row>
    <row r="819" spans="1:11" ht="12.75" customHeight="1" x14ac:dyDescent="0.25">
      <c r="A819" s="29" t="s">
        <v>9860</v>
      </c>
      <c r="B819" s="97" t="s">
        <v>9860</v>
      </c>
      <c r="C819" s="123">
        <v>40</v>
      </c>
      <c r="D819"/>
      <c r="E819"/>
      <c r="F819"/>
      <c r="G819"/>
      <c r="H819"/>
      <c r="I819" s="15">
        <f t="shared" si="13"/>
        <v>40</v>
      </c>
      <c r="J819" s="1" t="str">
        <f>VLOOKUP($A819,RECON!A:D,4,FALSE)</f>
        <v>Batang</v>
      </c>
      <c r="K819" s="1" t="str">
        <f>IFERROR(VLOOKUP(A819, Notes!A:E, 5, FALSE), "-")</f>
        <v>-</v>
      </c>
    </row>
    <row r="820" spans="1:11" ht="13.2" x14ac:dyDescent="0.25">
      <c r="A820" s="29" t="s">
        <v>9912</v>
      </c>
      <c r="B820" s="97" t="s">
        <v>9912</v>
      </c>
      <c r="C820" s="123">
        <v>40</v>
      </c>
      <c r="D820"/>
      <c r="E820"/>
      <c r="F820"/>
      <c r="G820"/>
      <c r="H820"/>
      <c r="I820" s="15">
        <f t="shared" si="13"/>
        <v>40</v>
      </c>
      <c r="J820" s="1" t="str">
        <f>VLOOKUP($A820,RECON!A:D,4,FALSE)</f>
        <v>Mangaran</v>
      </c>
      <c r="K820" s="1" t="str">
        <f>IFERROR(VLOOKUP(A820, Notes!A:E, 5, FALSE), "-")</f>
        <v>-</v>
      </c>
    </row>
    <row r="821" spans="1:11" ht="12.75" customHeight="1" x14ac:dyDescent="0.25">
      <c r="A821" s="26" t="s">
        <v>9927</v>
      </c>
      <c r="B821" s="97" t="s">
        <v>9927</v>
      </c>
      <c r="C821" s="123">
        <v>40</v>
      </c>
      <c r="D821"/>
      <c r="E821"/>
      <c r="F821"/>
      <c r="G821"/>
      <c r="H821"/>
      <c r="I821" s="15">
        <f t="shared" si="13"/>
        <v>40</v>
      </c>
      <c r="J821" s="1" t="str">
        <f>VLOOKUP($A821,RECON!A:D,4,FALSE)</f>
        <v>Requez</v>
      </c>
      <c r="K821" s="1" t="str">
        <f>IFERROR(VLOOKUP(A821, Notes!A:E, 5, FALSE), "-")</f>
        <v>-</v>
      </c>
    </row>
    <row r="822" spans="1:11" ht="12.75" customHeight="1" x14ac:dyDescent="0.25">
      <c r="A822" s="29" t="s">
        <v>9938</v>
      </c>
      <c r="B822" s="97" t="s">
        <v>9938</v>
      </c>
      <c r="C822" s="123">
        <v>17</v>
      </c>
      <c r="D822"/>
      <c r="E822"/>
      <c r="F822"/>
      <c r="G822"/>
      <c r="H822"/>
      <c r="I822" s="15">
        <f t="shared" si="13"/>
        <v>17</v>
      </c>
      <c r="J822" s="1" t="str">
        <f>VLOOKUP($A822,RECON!A:D,4,FALSE)</f>
        <v>Panigrahi</v>
      </c>
      <c r="K822" s="1" t="str">
        <f>IFERROR(VLOOKUP(A822, Notes!A:E, 5, FALSE), "-")</f>
        <v>-</v>
      </c>
    </row>
    <row r="823" spans="1:11" ht="12.75" customHeight="1" x14ac:dyDescent="0.25">
      <c r="A823" s="26" t="s">
        <v>9966</v>
      </c>
      <c r="B823" s="97" t="s">
        <v>9966</v>
      </c>
      <c r="C823" s="123">
        <v>45</v>
      </c>
      <c r="D823"/>
      <c r="E823"/>
      <c r="F823"/>
      <c r="G823"/>
      <c r="H823"/>
      <c r="I823" s="15">
        <f t="shared" si="13"/>
        <v>45</v>
      </c>
      <c r="J823" s="1" t="str">
        <f>VLOOKUP($A823,RECON!A:D,4,FALSE)</f>
        <v>Sravani</v>
      </c>
      <c r="K823" s="1" t="str">
        <f>IFERROR(VLOOKUP(A823, Notes!A:E, 5, FALSE), "-")</f>
        <v>-</v>
      </c>
    </row>
    <row r="824" spans="1:11" ht="12.75" customHeight="1" x14ac:dyDescent="0.25">
      <c r="A824" s="26" t="s">
        <v>9960</v>
      </c>
      <c r="B824" s="97" t="s">
        <v>9960</v>
      </c>
      <c r="C824" s="123">
        <v>40</v>
      </c>
      <c r="D824"/>
      <c r="E824"/>
      <c r="F824"/>
      <c r="G824"/>
      <c r="H824"/>
      <c r="I824" s="15">
        <f t="shared" si="13"/>
        <v>40</v>
      </c>
      <c r="J824" s="1" t="str">
        <f>VLOOKUP($A824,RECON!A:D,4,FALSE)</f>
        <v>Singh</v>
      </c>
      <c r="K824" s="1" t="str">
        <f>IFERROR(VLOOKUP(A824, Notes!A:E, 5, FALSE), "-")</f>
        <v>-</v>
      </c>
    </row>
    <row r="825" spans="1:11" ht="12.75" customHeight="1" x14ac:dyDescent="0.25">
      <c r="A825" s="26" t="s">
        <v>9973</v>
      </c>
      <c r="B825" s="97" t="s">
        <v>9973</v>
      </c>
      <c r="C825" s="123">
        <v>45</v>
      </c>
      <c r="D825"/>
      <c r="E825"/>
      <c r="F825"/>
      <c r="G825"/>
      <c r="H825"/>
      <c r="I825" s="15">
        <f t="shared" si="13"/>
        <v>45</v>
      </c>
      <c r="J825" s="1" t="str">
        <f>VLOOKUP($A825,RECON!A:D,4,FALSE)</f>
        <v>Adabala</v>
      </c>
      <c r="K825" s="1" t="str">
        <f>IFERROR(VLOOKUP(A825, Notes!A:E, 5, FALSE), "-")</f>
        <v>-</v>
      </c>
    </row>
    <row r="826" spans="1:11" ht="12.75" customHeight="1" x14ac:dyDescent="0.25">
      <c r="A826" s="26" t="s">
        <v>10006</v>
      </c>
      <c r="B826" s="97" t="s">
        <v>10006</v>
      </c>
      <c r="C826" s="123">
        <v>40</v>
      </c>
      <c r="D826"/>
      <c r="E826"/>
      <c r="F826"/>
      <c r="G826"/>
      <c r="H826"/>
      <c r="I826" s="15">
        <f t="shared" si="13"/>
        <v>40</v>
      </c>
      <c r="J826" s="1" t="str">
        <f>VLOOKUP($A826,RECON!A:D,4,FALSE)</f>
        <v>Araujo</v>
      </c>
      <c r="K826" s="1" t="str">
        <f>IFERROR(VLOOKUP(A826, Notes!A:E, 5, FALSE), "-")</f>
        <v>-</v>
      </c>
    </row>
    <row r="827" spans="1:11" ht="12.75" customHeight="1" x14ac:dyDescent="0.25">
      <c r="A827" s="29" t="s">
        <v>9980</v>
      </c>
      <c r="B827" s="97" t="s">
        <v>9980</v>
      </c>
      <c r="C827" s="123">
        <v>40</v>
      </c>
      <c r="D827"/>
      <c r="E827"/>
      <c r="F827"/>
      <c r="G827"/>
      <c r="H827"/>
      <c r="I827" s="15">
        <f t="shared" si="13"/>
        <v>40</v>
      </c>
      <c r="J827" s="1" t="str">
        <f>VLOOKUP($A827,RECON!A:D,4,FALSE)</f>
        <v>Cabungcal</v>
      </c>
      <c r="K827" s="1" t="str">
        <f>IFERROR(VLOOKUP(A827, Notes!A:E, 5, FALSE), "-")</f>
        <v>-</v>
      </c>
    </row>
    <row r="828" spans="1:11" ht="12.75" customHeight="1" x14ac:dyDescent="0.25">
      <c r="A828" s="26" t="s">
        <v>9930</v>
      </c>
      <c r="B828" s="97" t="s">
        <v>9930</v>
      </c>
      <c r="C828" s="123">
        <v>40</v>
      </c>
      <c r="D828"/>
      <c r="E828"/>
      <c r="F828"/>
      <c r="G828"/>
      <c r="H828"/>
      <c r="I828" s="15">
        <f t="shared" si="13"/>
        <v>40</v>
      </c>
      <c r="J828" s="1" t="str">
        <f>VLOOKUP($A828,RECON!A:D,4,FALSE)</f>
        <v>Jana</v>
      </c>
      <c r="K828" s="1" t="str">
        <f>IFERROR(VLOOKUP(A828, Notes!A:E, 5, FALSE), "-")</f>
        <v>-</v>
      </c>
    </row>
    <row r="829" spans="1:11" ht="12.75" customHeight="1" x14ac:dyDescent="0.25">
      <c r="A829" s="26" t="s">
        <v>9954</v>
      </c>
      <c r="B829" s="97" t="s">
        <v>9954</v>
      </c>
      <c r="C829" s="123">
        <v>45</v>
      </c>
      <c r="D829"/>
      <c r="E829"/>
      <c r="F829"/>
      <c r="G829"/>
      <c r="H829"/>
      <c r="I829" s="15">
        <f t="shared" si="13"/>
        <v>45</v>
      </c>
      <c r="J829" s="1" t="str">
        <f>VLOOKUP($A829,RECON!A:D,4,FALSE)</f>
        <v>Reddy L</v>
      </c>
      <c r="K829" s="1" t="str">
        <f>IFERROR(VLOOKUP(A829, Notes!A:E, 5, FALSE), "-")</f>
        <v>-</v>
      </c>
    </row>
    <row r="830" spans="1:11" ht="12.75" customHeight="1" x14ac:dyDescent="0.25">
      <c r="A830" s="26" t="s">
        <v>10013</v>
      </c>
      <c r="B830" s="97" t="s">
        <v>10013</v>
      </c>
      <c r="C830" s="123">
        <v>53</v>
      </c>
      <c r="D830"/>
      <c r="E830"/>
      <c r="F830"/>
      <c r="G830"/>
      <c r="H830"/>
      <c r="I830" s="15">
        <f t="shared" si="13"/>
        <v>53</v>
      </c>
      <c r="J830" s="1" t="str">
        <f>VLOOKUP($A830,RECON!A:D,4,FALSE)</f>
        <v>Mohan</v>
      </c>
      <c r="K830" s="1" t="str">
        <f>IFERROR(VLOOKUP(A830, Notes!A:E, 5, FALSE), "-")</f>
        <v>-</v>
      </c>
    </row>
    <row r="831" spans="1:11" ht="12.75" customHeight="1" x14ac:dyDescent="0.25">
      <c r="A831" s="26" t="s">
        <v>10023</v>
      </c>
      <c r="B831" s="97" t="s">
        <v>10023</v>
      </c>
      <c r="C831" s="123">
        <v>54</v>
      </c>
      <c r="D831"/>
      <c r="E831"/>
      <c r="F831"/>
      <c r="G831"/>
      <c r="H831"/>
      <c r="I831" s="15">
        <f t="shared" si="13"/>
        <v>54</v>
      </c>
      <c r="J831" s="1" t="str">
        <f>VLOOKUP($A831,RECON!A:D,4,FALSE)</f>
        <v>Murugesan</v>
      </c>
      <c r="K831" s="1" t="str">
        <f>IFERROR(VLOOKUP(A831, Notes!A:E, 5, FALSE), "-")</f>
        <v>-</v>
      </c>
    </row>
    <row r="832" spans="1:11" ht="12.75" customHeight="1" x14ac:dyDescent="0.25">
      <c r="A832" s="26" t="s">
        <v>9987</v>
      </c>
      <c r="B832" s="97" t="s">
        <v>9987</v>
      </c>
      <c r="C832" s="123">
        <v>40</v>
      </c>
      <c r="D832"/>
      <c r="E832"/>
      <c r="F832"/>
      <c r="G832"/>
      <c r="H832"/>
      <c r="I832" s="15">
        <f t="shared" si="13"/>
        <v>40</v>
      </c>
      <c r="J832" s="1" t="str">
        <f>VLOOKUP($A832,RECON!A:D,4,FALSE)</f>
        <v>Cruz</v>
      </c>
      <c r="K832" s="1" t="str">
        <f>IFERROR(VLOOKUP(A832, Notes!A:E, 5, FALSE), "-")</f>
        <v>-</v>
      </c>
    </row>
    <row r="833" spans="1:11" ht="12.75" customHeight="1" x14ac:dyDescent="0.25">
      <c r="A833" s="26" t="s">
        <v>10053</v>
      </c>
      <c r="B833" s="97" t="s">
        <v>10053</v>
      </c>
      <c r="C833" s="123">
        <v>40</v>
      </c>
      <c r="D833"/>
      <c r="E833"/>
      <c r="F833"/>
      <c r="G833"/>
      <c r="H833"/>
      <c r="I833" s="15">
        <f t="shared" si="13"/>
        <v>40</v>
      </c>
      <c r="J833" s="1" t="str">
        <f>VLOOKUP($A833,RECON!A:D,4,FALSE)</f>
        <v>Panes</v>
      </c>
      <c r="K833" s="1" t="str">
        <f>IFERROR(VLOOKUP(A833, Notes!A:E, 5, FALSE), "-")</f>
        <v>-</v>
      </c>
    </row>
    <row r="834" spans="1:11" ht="12.75" customHeight="1" x14ac:dyDescent="0.25">
      <c r="A834" s="26" t="s">
        <v>10069</v>
      </c>
      <c r="B834" s="97" t="s">
        <v>10069</v>
      </c>
      <c r="C834" s="123">
        <v>32</v>
      </c>
      <c r="D834"/>
      <c r="E834"/>
      <c r="F834"/>
      <c r="G834"/>
      <c r="H834"/>
      <c r="I834" s="15">
        <f t="shared" si="13"/>
        <v>32</v>
      </c>
      <c r="J834" s="1" t="str">
        <f>VLOOKUP($A834,RECON!A:D,4,FALSE)</f>
        <v>Perez</v>
      </c>
      <c r="K834" s="1" t="str">
        <f>IFERROR(VLOOKUP(A834, Notes!A:E, 5, FALSE), "-")</f>
        <v>-</v>
      </c>
    </row>
    <row r="835" spans="1:11" ht="12.75" customHeight="1" x14ac:dyDescent="0.25">
      <c r="A835" s="26" t="s">
        <v>9140</v>
      </c>
      <c r="B835" s="97" t="s">
        <v>9140</v>
      </c>
      <c r="C835" s="123">
        <v>44</v>
      </c>
      <c r="D835"/>
      <c r="E835"/>
      <c r="F835"/>
      <c r="G835"/>
      <c r="H835"/>
      <c r="I835" s="15">
        <f t="shared" si="13"/>
        <v>44</v>
      </c>
      <c r="J835" s="1" t="str">
        <f>VLOOKUP($A835,RECON!A:D,4,FALSE)</f>
        <v>Araujo</v>
      </c>
      <c r="K835" s="1" t="str">
        <f>IFERROR(VLOOKUP(A835, Notes!A:E, 5, FALSE), "-")</f>
        <v>-</v>
      </c>
    </row>
    <row r="836" spans="1:11" ht="12.75" customHeight="1" x14ac:dyDescent="0.25">
      <c r="A836" s="26" t="s">
        <v>10076</v>
      </c>
      <c r="B836" s="97" t="s">
        <v>10076</v>
      </c>
      <c r="C836" s="123">
        <v>45</v>
      </c>
      <c r="D836"/>
      <c r="E836"/>
      <c r="F836"/>
      <c r="G836"/>
      <c r="H836"/>
      <c r="I836" s="15">
        <f t="shared" si="13"/>
        <v>45</v>
      </c>
      <c r="J836" s="1" t="str">
        <f>VLOOKUP($A836,RECON!A:D,4,FALSE)</f>
        <v>Tumilap</v>
      </c>
      <c r="K836" s="1" t="str">
        <f>IFERROR(VLOOKUP(A836, Notes!A:E, 5, FALSE), "-")</f>
        <v>-</v>
      </c>
    </row>
    <row r="837" spans="1:11" ht="12.75" customHeight="1" x14ac:dyDescent="0.25">
      <c r="A837" s="26" t="s">
        <v>10095</v>
      </c>
      <c r="B837" s="97" t="s">
        <v>10095</v>
      </c>
      <c r="C837" s="123">
        <v>40</v>
      </c>
      <c r="D837"/>
      <c r="E837"/>
      <c r="F837"/>
      <c r="G837"/>
      <c r="H837"/>
      <c r="I837" s="15">
        <f t="shared" si="13"/>
        <v>40</v>
      </c>
      <c r="J837" s="1" t="str">
        <f>VLOOKUP($A837,RECON!A:D,4,FALSE)</f>
        <v>Tolentino</v>
      </c>
      <c r="K837" s="1" t="str">
        <f>IFERROR(VLOOKUP(A837, Notes!A:E, 5, FALSE), "-")</f>
        <v>-</v>
      </c>
    </row>
    <row r="838" spans="1:11" ht="12.75" customHeight="1" x14ac:dyDescent="0.25">
      <c r="A838" s="26" t="s">
        <v>10059</v>
      </c>
      <c r="B838" s="97" t="s">
        <v>10059</v>
      </c>
      <c r="C838" s="123">
        <v>40</v>
      </c>
      <c r="D838"/>
      <c r="E838"/>
      <c r="F838"/>
      <c r="G838"/>
      <c r="H838"/>
      <c r="I838" s="15">
        <f t="shared" si="13"/>
        <v>40</v>
      </c>
      <c r="J838" s="1" t="str">
        <f>VLOOKUP($A838,RECON!A:D,4,FALSE)</f>
        <v>Mendoza</v>
      </c>
      <c r="K838" s="1" t="str">
        <f>IFERROR(VLOOKUP(A838, Notes!A:E, 5, FALSE), "-")</f>
        <v>-</v>
      </c>
    </row>
    <row r="839" spans="1:11" ht="12.75" customHeight="1" x14ac:dyDescent="0.25">
      <c r="A839" s="26" t="s">
        <v>10087</v>
      </c>
      <c r="B839" s="97" t="s">
        <v>10087</v>
      </c>
      <c r="C839" s="123">
        <v>40</v>
      </c>
      <c r="D839"/>
      <c r="E839"/>
      <c r="F839"/>
      <c r="G839"/>
      <c r="H839"/>
      <c r="I839" s="15">
        <f t="shared" si="13"/>
        <v>40</v>
      </c>
      <c r="J839" s="1" t="str">
        <f>VLOOKUP($A839,RECON!A:D,4,FALSE)</f>
        <v>Shaik</v>
      </c>
      <c r="K839" s="1" t="str">
        <f>IFERROR(VLOOKUP(A839, Notes!A:E, 5, FALSE), "-")</f>
        <v>-</v>
      </c>
    </row>
    <row r="840" spans="1:11" ht="12.75" customHeight="1" x14ac:dyDescent="0.25">
      <c r="A840" s="26" t="s">
        <v>10114</v>
      </c>
      <c r="B840" s="97" t="s">
        <v>10114</v>
      </c>
      <c r="C840" s="123">
        <v>40</v>
      </c>
      <c r="D840"/>
      <c r="E840"/>
      <c r="F840"/>
      <c r="G840"/>
      <c r="H840"/>
      <c r="I840" s="15">
        <f t="shared" si="13"/>
        <v>40</v>
      </c>
      <c r="J840" s="1" t="str">
        <f>VLOOKUP($A840,RECON!A:D,4,FALSE)</f>
        <v>Vitta</v>
      </c>
      <c r="K840" s="1" t="str">
        <f>IFERROR(VLOOKUP(A840, Notes!A:E, 5, FALSE), "-")</f>
        <v>-</v>
      </c>
    </row>
    <row r="841" spans="1:11" ht="12.75" customHeight="1" x14ac:dyDescent="0.25">
      <c r="A841" s="26" t="s">
        <v>10129</v>
      </c>
      <c r="B841" s="97" t="s">
        <v>10129</v>
      </c>
      <c r="C841" s="123">
        <v>45</v>
      </c>
      <c r="D841"/>
      <c r="E841"/>
      <c r="F841"/>
      <c r="G841"/>
      <c r="H841"/>
      <c r="I841" s="15">
        <f t="shared" si="13"/>
        <v>45</v>
      </c>
      <c r="J841" s="1" t="str">
        <f>VLOOKUP($A841,RECON!A:D,4,FALSE)</f>
        <v>Villanueva</v>
      </c>
      <c r="K841" s="1" t="str">
        <f>IFERROR(VLOOKUP(A841, Notes!A:E, 5, FALSE), "-")</f>
        <v>-</v>
      </c>
    </row>
    <row r="842" spans="1:11" ht="12.75" customHeight="1" x14ac:dyDescent="0.25">
      <c r="A842" s="29" t="s">
        <v>10159</v>
      </c>
      <c r="B842" s="97" t="s">
        <v>10159</v>
      </c>
      <c r="C842" s="123">
        <v>40</v>
      </c>
      <c r="D842"/>
      <c r="E842"/>
      <c r="F842"/>
      <c r="G842"/>
      <c r="H842"/>
      <c r="I842" s="15">
        <f t="shared" si="13"/>
        <v>40</v>
      </c>
      <c r="J842" s="1" t="str">
        <f>VLOOKUP($A842,RECON!A:D,4,FALSE)</f>
        <v>KA</v>
      </c>
      <c r="K842" s="1" t="str">
        <f>IFERROR(VLOOKUP(A842, Notes!A:E, 5, FALSE), "-")</f>
        <v>-</v>
      </c>
    </row>
    <row r="843" spans="1:11" ht="12.75" customHeight="1" x14ac:dyDescent="0.25">
      <c r="A843" s="26" t="s">
        <v>7343</v>
      </c>
      <c r="B843" s="97" t="s">
        <v>7343</v>
      </c>
      <c r="C843" s="123">
        <v>27</v>
      </c>
      <c r="D843"/>
      <c r="E843"/>
      <c r="F843"/>
      <c r="G843"/>
      <c r="H843"/>
      <c r="I843" s="15">
        <f t="shared" si="13"/>
        <v>27</v>
      </c>
      <c r="J843" s="1" t="str">
        <f>VLOOKUP($A843,RECON!A:D,4,FALSE)</f>
        <v>Trivedi</v>
      </c>
      <c r="K843" s="1" t="str">
        <f>IFERROR(VLOOKUP(A843, Notes!A:E, 5, FALSE), "-")</f>
        <v>-</v>
      </c>
    </row>
    <row r="844" spans="1:11" ht="12.75" customHeight="1" x14ac:dyDescent="0.25">
      <c r="A844" s="26" t="s">
        <v>10151</v>
      </c>
      <c r="B844" s="97" t="s">
        <v>10151</v>
      </c>
      <c r="C844" s="123">
        <v>45</v>
      </c>
      <c r="D844"/>
      <c r="E844"/>
      <c r="F844"/>
      <c r="G844"/>
      <c r="H844"/>
      <c r="I844" s="15">
        <f t="shared" ref="I844:I907" si="14">SUM(C844:H844)</f>
        <v>45</v>
      </c>
      <c r="J844" s="1" t="str">
        <f>VLOOKUP($A844,RECON!A:D,4,FALSE)</f>
        <v>Harsha</v>
      </c>
      <c r="K844" s="1" t="str">
        <f>IFERROR(VLOOKUP(A844, Notes!A:E, 5, FALSE), "-")</f>
        <v>-</v>
      </c>
    </row>
    <row r="845" spans="1:11" ht="12.75" customHeight="1" x14ac:dyDescent="0.25">
      <c r="A845" s="26" t="s">
        <v>10200</v>
      </c>
      <c r="B845" s="97" t="s">
        <v>10200</v>
      </c>
      <c r="C845" s="123">
        <v>32</v>
      </c>
      <c r="D845"/>
      <c r="E845"/>
      <c r="F845"/>
      <c r="G845"/>
      <c r="H845"/>
      <c r="I845" s="15">
        <f t="shared" si="14"/>
        <v>32</v>
      </c>
      <c r="J845" s="1" t="str">
        <f>VLOOKUP($A845,RECON!A:D,4,FALSE)</f>
        <v>Kumar</v>
      </c>
      <c r="K845" s="1" t="str">
        <f>IFERROR(VLOOKUP(A845, Notes!A:E, 5, FALSE), "-")</f>
        <v>-</v>
      </c>
    </row>
    <row r="846" spans="1:11" ht="12.75" customHeight="1" x14ac:dyDescent="0.25">
      <c r="A846" s="26" t="s">
        <v>10206</v>
      </c>
      <c r="B846" s="97" t="s">
        <v>10206</v>
      </c>
      <c r="C846" s="123">
        <v>16</v>
      </c>
      <c r="D846"/>
      <c r="E846"/>
      <c r="F846"/>
      <c r="G846"/>
      <c r="H846"/>
      <c r="I846" s="15">
        <f t="shared" si="14"/>
        <v>16</v>
      </c>
      <c r="J846" s="1" t="str">
        <f>VLOOKUP($A846,RECON!A:D,4,FALSE)</f>
        <v>Rajan</v>
      </c>
      <c r="K846" s="1" t="str">
        <f>IFERROR(VLOOKUP(A846, Notes!A:E, 5, FALSE), "-")</f>
        <v>-</v>
      </c>
    </row>
    <row r="847" spans="1:11" ht="12.75" customHeight="1" x14ac:dyDescent="0.25">
      <c r="A847" s="26" t="s">
        <v>10193</v>
      </c>
      <c r="B847" s="97" t="s">
        <v>10193</v>
      </c>
      <c r="C847" s="123">
        <v>32</v>
      </c>
      <c r="D847"/>
      <c r="E847"/>
      <c r="F847"/>
      <c r="G847"/>
      <c r="H847"/>
      <c r="I847" s="15">
        <f t="shared" si="14"/>
        <v>32</v>
      </c>
      <c r="J847" s="1" t="str">
        <f>VLOOKUP($A847,RECON!A:D,4,FALSE)</f>
        <v>Kumar</v>
      </c>
      <c r="K847" s="1" t="str">
        <f>IFERROR(VLOOKUP(A847, Notes!A:E, 5, FALSE), "-")</f>
        <v>-</v>
      </c>
    </row>
    <row r="848" spans="1:11" ht="12.75" customHeight="1" x14ac:dyDescent="0.25">
      <c r="A848" s="26" t="s">
        <v>10121</v>
      </c>
      <c r="B848" s="97" t="s">
        <v>10121</v>
      </c>
      <c r="C848" s="123">
        <v>40</v>
      </c>
      <c r="D848"/>
      <c r="E848"/>
      <c r="F848"/>
      <c r="G848"/>
      <c r="H848"/>
      <c r="I848" s="15">
        <f t="shared" si="14"/>
        <v>40</v>
      </c>
      <c r="J848" s="1" t="str">
        <f>VLOOKUP($A848,RECON!A:D,4,FALSE)</f>
        <v>Acuna</v>
      </c>
      <c r="K848" s="1" t="str">
        <f>IFERROR(VLOOKUP(A848, Notes!A:E, 5, FALSE), "-")</f>
        <v>-</v>
      </c>
    </row>
    <row r="849" spans="1:11" ht="12.75" customHeight="1" x14ac:dyDescent="0.25">
      <c r="A849" s="26" t="s">
        <v>10178</v>
      </c>
      <c r="B849" s="97" t="s">
        <v>10178</v>
      </c>
      <c r="C849" s="123">
        <v>40</v>
      </c>
      <c r="D849"/>
      <c r="E849"/>
      <c r="F849"/>
      <c r="G849"/>
      <c r="H849"/>
      <c r="I849" s="15">
        <f t="shared" si="14"/>
        <v>40</v>
      </c>
      <c r="J849" s="1" t="str">
        <f>VLOOKUP($A849,RECON!A:D,4,FALSE)</f>
        <v>Ahamed</v>
      </c>
      <c r="K849" s="1" t="str">
        <f>IFERROR(VLOOKUP(A849, Notes!A:E, 5, FALSE), "-")</f>
        <v>-</v>
      </c>
    </row>
    <row r="850" spans="1:11" ht="12.75" customHeight="1" x14ac:dyDescent="0.25">
      <c r="A850" s="26" t="s">
        <v>10271</v>
      </c>
      <c r="B850" s="97" t="s">
        <v>10271</v>
      </c>
      <c r="C850" s="123">
        <v>45</v>
      </c>
      <c r="D850"/>
      <c r="E850"/>
      <c r="F850"/>
      <c r="G850"/>
      <c r="H850"/>
      <c r="I850" s="15">
        <f t="shared" si="14"/>
        <v>45</v>
      </c>
      <c r="J850" s="1" t="str">
        <f>VLOOKUP($A850,RECON!A:D,4,FALSE)</f>
        <v>Thinakaran</v>
      </c>
      <c r="K850" s="1" t="str">
        <f>IFERROR(VLOOKUP(A850, Notes!A:E, 5, FALSE), "-")</f>
        <v>-</v>
      </c>
    </row>
    <row r="851" spans="1:11" ht="12.75" customHeight="1" x14ac:dyDescent="0.25">
      <c r="A851" s="26" t="s">
        <v>10255</v>
      </c>
      <c r="B851" s="97" t="s">
        <v>10255</v>
      </c>
      <c r="C851" s="123">
        <v>40</v>
      </c>
      <c r="D851"/>
      <c r="E851"/>
      <c r="F851"/>
      <c r="G851"/>
      <c r="H851"/>
      <c r="I851" s="15">
        <f t="shared" si="14"/>
        <v>40</v>
      </c>
      <c r="J851" s="1" t="str">
        <f>VLOOKUP($A851,RECON!A:D,4,FALSE)</f>
        <v>Cordova</v>
      </c>
      <c r="K851" s="1" t="str">
        <f>IFERROR(VLOOKUP(A851, Notes!A:E, 5, FALSE), "-")</f>
        <v>-</v>
      </c>
    </row>
    <row r="852" spans="1:11" ht="12.75" customHeight="1" x14ac:dyDescent="0.25">
      <c r="A852" s="26" t="s">
        <v>10185</v>
      </c>
      <c r="B852" s="97" t="s">
        <v>10185</v>
      </c>
      <c r="C852" s="123">
        <v>40</v>
      </c>
      <c r="D852"/>
      <c r="E852"/>
      <c r="F852"/>
      <c r="G852"/>
      <c r="H852"/>
      <c r="I852" s="15">
        <f t="shared" si="14"/>
        <v>40</v>
      </c>
      <c r="J852" s="1" t="str">
        <f>VLOOKUP($A852,RECON!A:D,4,FALSE)</f>
        <v>Joshy</v>
      </c>
      <c r="K852" s="1" t="str">
        <f>IFERROR(VLOOKUP(A852, Notes!A:E, 5, FALSE), "-")</f>
        <v>-</v>
      </c>
    </row>
    <row r="853" spans="1:11" ht="12.75" customHeight="1" x14ac:dyDescent="0.25">
      <c r="A853" s="26" t="s">
        <v>10244</v>
      </c>
      <c r="B853" s="97" t="s">
        <v>10244</v>
      </c>
      <c r="C853" s="123">
        <v>36</v>
      </c>
      <c r="D853"/>
      <c r="E853"/>
      <c r="F853"/>
      <c r="G853"/>
      <c r="H853"/>
      <c r="I853" s="15">
        <f t="shared" si="14"/>
        <v>36</v>
      </c>
      <c r="J853" s="1" t="str">
        <f>VLOOKUP($A853,RECON!A:D,4,FALSE)</f>
        <v>Radhakrishnakaimal</v>
      </c>
      <c r="K853" s="1" t="str">
        <f>IFERROR(VLOOKUP(A853, Notes!A:E, 5, FALSE), "-")</f>
        <v>-</v>
      </c>
    </row>
    <row r="854" spans="1:11" ht="12.75" customHeight="1" x14ac:dyDescent="0.25">
      <c r="A854" s="26" t="s">
        <v>10298</v>
      </c>
      <c r="B854" s="97" t="s">
        <v>10298</v>
      </c>
      <c r="C854" s="123">
        <v>41.5</v>
      </c>
      <c r="D854"/>
      <c r="E854"/>
      <c r="F854"/>
      <c r="G854"/>
      <c r="H854"/>
      <c r="I854" s="15">
        <f t="shared" si="14"/>
        <v>41.5</v>
      </c>
      <c r="J854" s="1" t="str">
        <f>VLOOKUP($A854,RECON!A:D,4,FALSE)</f>
        <v>Mendoza</v>
      </c>
      <c r="K854" s="1" t="str">
        <f>IFERROR(VLOOKUP(A854, Notes!A:E, 5, FALSE), "-")</f>
        <v>-</v>
      </c>
    </row>
    <row r="855" spans="1:11" ht="12.75" customHeight="1" x14ac:dyDescent="0.25">
      <c r="A855" s="26" t="s">
        <v>10263</v>
      </c>
      <c r="B855" s="97" t="s">
        <v>10263</v>
      </c>
      <c r="C855" s="123">
        <v>45</v>
      </c>
      <c r="D855"/>
      <c r="E855"/>
      <c r="F855"/>
      <c r="G855"/>
      <c r="H855"/>
      <c r="I855" s="15">
        <f t="shared" si="14"/>
        <v>45</v>
      </c>
      <c r="J855" s="1" t="str">
        <f>VLOOKUP($A855,RECON!A:D,4,FALSE)</f>
        <v>Matias</v>
      </c>
      <c r="K855" s="1" t="str">
        <f>IFERROR(VLOOKUP(A855, Notes!A:E, 5, FALSE), "-")</f>
        <v>-</v>
      </c>
    </row>
    <row r="856" spans="1:11" ht="12.75" customHeight="1" x14ac:dyDescent="0.25">
      <c r="A856" s="26" t="s">
        <v>9451</v>
      </c>
      <c r="B856" s="97" t="s">
        <v>9451</v>
      </c>
      <c r="C856" s="123">
        <v>52</v>
      </c>
      <c r="D856"/>
      <c r="E856"/>
      <c r="F856"/>
      <c r="G856"/>
      <c r="H856"/>
      <c r="I856" s="15">
        <f t="shared" si="14"/>
        <v>52</v>
      </c>
      <c r="J856" s="1" t="str">
        <f>VLOOKUP($A856,RECON!A:D,4,FALSE)</f>
        <v>Silva</v>
      </c>
      <c r="K856" s="1" t="str">
        <f>IFERROR(VLOOKUP(A856, Notes!A:E, 5, FALSE), "-")</f>
        <v>-</v>
      </c>
    </row>
    <row r="857" spans="1:11" ht="12.75" customHeight="1" x14ac:dyDescent="0.25">
      <c r="A857" s="26" t="s">
        <v>9464</v>
      </c>
      <c r="B857" s="97" t="s">
        <v>9464</v>
      </c>
      <c r="C857" s="123">
        <v>41</v>
      </c>
      <c r="D857"/>
      <c r="E857"/>
      <c r="F857"/>
      <c r="G857"/>
      <c r="H857"/>
      <c r="I857" s="15">
        <f t="shared" si="14"/>
        <v>41</v>
      </c>
      <c r="J857" s="1" t="str">
        <f>VLOOKUP($A857,RECON!A:D,4,FALSE)</f>
        <v>Spagnollo</v>
      </c>
      <c r="K857" s="1" t="str">
        <f>IFERROR(VLOOKUP(A857, Notes!A:E, 5, FALSE), "-")</f>
        <v>-</v>
      </c>
    </row>
    <row r="858" spans="1:11" ht="12.75" customHeight="1" x14ac:dyDescent="0.25">
      <c r="A858" s="26" t="s">
        <v>7128</v>
      </c>
      <c r="B858" s="97" t="s">
        <v>7128</v>
      </c>
      <c r="C858" s="123">
        <v>45</v>
      </c>
      <c r="D858"/>
      <c r="E858"/>
      <c r="F858"/>
      <c r="G858"/>
      <c r="H858"/>
      <c r="I858" s="15">
        <f t="shared" si="14"/>
        <v>45</v>
      </c>
      <c r="J858" s="1" t="str">
        <f>VLOOKUP($A858,RECON!A:D,4,FALSE)</f>
        <v>Islam</v>
      </c>
      <c r="K858" s="1" t="str">
        <f>IFERROR(VLOOKUP(A858, Notes!A:E, 5, FALSE), "-")</f>
        <v>-</v>
      </c>
    </row>
    <row r="859" spans="1:11" ht="12.75" customHeight="1" x14ac:dyDescent="0.25">
      <c r="A859" s="26" t="s">
        <v>10236</v>
      </c>
      <c r="B859" s="97" t="s">
        <v>10236</v>
      </c>
      <c r="C859" s="123">
        <v>40</v>
      </c>
      <c r="D859"/>
      <c r="E859"/>
      <c r="F859"/>
      <c r="G859"/>
      <c r="H859"/>
      <c r="I859" s="15">
        <f t="shared" si="14"/>
        <v>40</v>
      </c>
      <c r="J859" s="1" t="str">
        <f>VLOOKUP($A859,RECON!A:D,4,FALSE)</f>
        <v>Pinniboina</v>
      </c>
      <c r="K859" s="1" t="str">
        <f>IFERROR(VLOOKUP(A859, Notes!A:E, 5, FALSE), "-")</f>
        <v>-</v>
      </c>
    </row>
    <row r="860" spans="1:11" ht="12.75" customHeight="1" x14ac:dyDescent="0.25">
      <c r="A860" s="26" t="s">
        <v>10290</v>
      </c>
      <c r="B860" s="97" t="s">
        <v>10290</v>
      </c>
      <c r="C860" s="123">
        <v>45</v>
      </c>
      <c r="D860"/>
      <c r="E860"/>
      <c r="F860"/>
      <c r="G860"/>
      <c r="H860"/>
      <c r="I860" s="15">
        <f t="shared" si="14"/>
        <v>45</v>
      </c>
      <c r="J860" s="1" t="str">
        <f>VLOOKUP($A860,RECON!A:D,4,FALSE)</f>
        <v>Dinlasan</v>
      </c>
      <c r="K860" s="1" t="str">
        <f>IFERROR(VLOOKUP(A860, Notes!A:E, 5, FALSE), "-")</f>
        <v>-</v>
      </c>
    </row>
    <row r="861" spans="1:11" ht="12.75" customHeight="1" x14ac:dyDescent="0.25">
      <c r="A861" s="26" t="s">
        <v>10374</v>
      </c>
      <c r="B861" s="97" t="s">
        <v>10374</v>
      </c>
      <c r="C861" s="123">
        <v>67</v>
      </c>
      <c r="D861"/>
      <c r="E861"/>
      <c r="F861"/>
      <c r="G861"/>
      <c r="H861"/>
      <c r="I861" s="15">
        <f t="shared" si="14"/>
        <v>67</v>
      </c>
      <c r="J861" s="1" t="str">
        <f>VLOOKUP($A861,RECON!A:D,4,FALSE)</f>
        <v>Nair</v>
      </c>
      <c r="K861" s="1" t="str">
        <f>IFERROR(VLOOKUP(A861, Notes!A:E, 5, FALSE), "-")</f>
        <v>-</v>
      </c>
    </row>
    <row r="862" spans="1:11" ht="12.75" customHeight="1" x14ac:dyDescent="0.25">
      <c r="A862" s="26" t="s">
        <v>9340</v>
      </c>
      <c r="B862" s="97" t="s">
        <v>9340</v>
      </c>
      <c r="C862" s="123">
        <v>40</v>
      </c>
      <c r="D862"/>
      <c r="E862"/>
      <c r="F862"/>
      <c r="G862"/>
      <c r="H862"/>
      <c r="I862" s="15">
        <f t="shared" si="14"/>
        <v>40</v>
      </c>
      <c r="J862" s="1" t="str">
        <f>VLOOKUP($A862,RECON!A:D,4,FALSE)</f>
        <v>Monteiro</v>
      </c>
      <c r="K862" s="1" t="str">
        <f>IFERROR(VLOOKUP(A862, Notes!A:E, 5, FALSE), "-")</f>
        <v>-</v>
      </c>
    </row>
    <row r="863" spans="1:11" ht="12.75" customHeight="1" x14ac:dyDescent="0.25">
      <c r="A863" s="26" t="s">
        <v>10304</v>
      </c>
      <c r="B863" s="97" t="s">
        <v>10304</v>
      </c>
      <c r="C863" s="123">
        <v>40</v>
      </c>
      <c r="D863"/>
      <c r="E863"/>
      <c r="F863"/>
      <c r="G863"/>
      <c r="H863"/>
      <c r="I863" s="15">
        <f t="shared" si="14"/>
        <v>40</v>
      </c>
      <c r="J863" s="1" t="str">
        <f>VLOOKUP($A863,RECON!A:D,4,FALSE)</f>
        <v>Vydana</v>
      </c>
      <c r="K863" s="1" t="str">
        <f>IFERROR(VLOOKUP(A863, Notes!A:E, 5, FALSE), "-")</f>
        <v>-</v>
      </c>
    </row>
    <row r="864" spans="1:11" ht="12.75" customHeight="1" x14ac:dyDescent="0.25">
      <c r="A864" s="26" t="s">
        <v>10466</v>
      </c>
      <c r="B864" s="97" t="s">
        <v>10466</v>
      </c>
      <c r="C864" s="123">
        <v>40</v>
      </c>
      <c r="D864"/>
      <c r="E864"/>
      <c r="F864"/>
      <c r="G864"/>
      <c r="H864"/>
      <c r="I864" s="15">
        <f t="shared" si="14"/>
        <v>40</v>
      </c>
      <c r="J864" s="1" t="str">
        <f>VLOOKUP($A864,RECON!A:D,4,FALSE)</f>
        <v>Said</v>
      </c>
      <c r="K864" s="1" t="str">
        <f>IFERROR(VLOOKUP(A864, Notes!A:E, 5, FALSE), "-")</f>
        <v>-</v>
      </c>
    </row>
    <row r="865" spans="1:11" ht="12.75" customHeight="1" x14ac:dyDescent="0.25">
      <c r="A865" s="26" t="s">
        <v>10367</v>
      </c>
      <c r="B865" s="97" t="s">
        <v>10367</v>
      </c>
      <c r="C865" s="123">
        <v>51</v>
      </c>
      <c r="D865"/>
      <c r="E865"/>
      <c r="F865"/>
      <c r="G865"/>
      <c r="H865"/>
      <c r="I865" s="15">
        <f t="shared" si="14"/>
        <v>51</v>
      </c>
      <c r="J865" s="1" t="str">
        <f>VLOOKUP($A865,RECON!A:D,4,FALSE)</f>
        <v>Longanilla</v>
      </c>
      <c r="K865" s="1" t="str">
        <f>IFERROR(VLOOKUP(A865, Notes!A:E, 5, FALSE), "-")</f>
        <v>-</v>
      </c>
    </row>
    <row r="866" spans="1:11" ht="12.75" customHeight="1" x14ac:dyDescent="0.25">
      <c r="A866" s="26" t="s">
        <v>10380</v>
      </c>
      <c r="B866" s="97" t="s">
        <v>10380</v>
      </c>
      <c r="C866" s="123">
        <v>40</v>
      </c>
      <c r="D866"/>
      <c r="E866"/>
      <c r="F866"/>
      <c r="G866"/>
      <c r="H866"/>
      <c r="I866" s="15">
        <f t="shared" si="14"/>
        <v>40</v>
      </c>
      <c r="J866" s="1" t="str">
        <f>VLOOKUP($A866,RECON!A:D,4,FALSE)</f>
        <v>Robles</v>
      </c>
      <c r="K866" s="1" t="str">
        <f>IFERROR(VLOOKUP(A866, Notes!A:E, 5, FALSE), "-")</f>
        <v>-</v>
      </c>
    </row>
    <row r="867" spans="1:11" ht="12.75" customHeight="1" x14ac:dyDescent="0.25">
      <c r="A867" s="26" t="s">
        <v>10405</v>
      </c>
      <c r="B867" s="97" t="s">
        <v>10405</v>
      </c>
      <c r="C867" s="123">
        <v>32</v>
      </c>
      <c r="D867"/>
      <c r="E867"/>
      <c r="F867"/>
      <c r="G867"/>
      <c r="H867"/>
      <c r="I867" s="15">
        <f t="shared" si="14"/>
        <v>32</v>
      </c>
      <c r="J867" s="1" t="str">
        <f>VLOOKUP($A867,RECON!A:D,4,FALSE)</f>
        <v>Sahay</v>
      </c>
      <c r="K867" s="1" t="str">
        <f>IFERROR(VLOOKUP(A867, Notes!A:E, 5, FALSE), "-")</f>
        <v>-</v>
      </c>
    </row>
    <row r="868" spans="1:11" ht="12.75" customHeight="1" x14ac:dyDescent="0.25">
      <c r="A868" s="26" t="s">
        <v>9425</v>
      </c>
      <c r="B868" s="97" t="s">
        <v>9425</v>
      </c>
      <c r="C868" s="123">
        <v>40</v>
      </c>
      <c r="D868"/>
      <c r="E868"/>
      <c r="F868"/>
      <c r="G868"/>
      <c r="H868"/>
      <c r="I868" s="15">
        <f t="shared" si="14"/>
        <v>40</v>
      </c>
      <c r="J868" s="1" t="str">
        <f>VLOOKUP($A868,RECON!A:D,4,FALSE)</f>
        <v>Salvi</v>
      </c>
      <c r="K868" s="1" t="str">
        <f>IFERROR(VLOOKUP(A868, Notes!A:E, 5, FALSE), "-")</f>
        <v>-</v>
      </c>
    </row>
    <row r="869" spans="1:11" ht="12.75" customHeight="1" x14ac:dyDescent="0.25">
      <c r="A869" s="26" t="s">
        <v>9164</v>
      </c>
      <c r="B869" s="97" t="s">
        <v>9164</v>
      </c>
      <c r="C869" s="123">
        <v>40</v>
      </c>
      <c r="D869"/>
      <c r="E869"/>
      <c r="F869"/>
      <c r="G869"/>
      <c r="H869"/>
      <c r="I869" s="15">
        <f t="shared" si="14"/>
        <v>40</v>
      </c>
      <c r="J869" s="1" t="str">
        <f>VLOOKUP($A869,RECON!A:D,4,FALSE)</f>
        <v>Beyruth</v>
      </c>
      <c r="K869" s="1" t="str">
        <f>IFERROR(VLOOKUP(A869, Notes!A:E, 5, FALSE), "-")</f>
        <v>-</v>
      </c>
    </row>
    <row r="870" spans="1:11" ht="12.75" customHeight="1" x14ac:dyDescent="0.25">
      <c r="A870" s="26" t="s">
        <v>10424</v>
      </c>
      <c r="B870" s="97" t="s">
        <v>10424</v>
      </c>
      <c r="C870" s="123">
        <v>45</v>
      </c>
      <c r="D870"/>
      <c r="E870"/>
      <c r="F870"/>
      <c r="G870"/>
      <c r="H870"/>
      <c r="I870" s="15">
        <f t="shared" si="14"/>
        <v>45</v>
      </c>
      <c r="J870" s="1" t="str">
        <f>VLOOKUP($A870,RECON!A:D,4,FALSE)</f>
        <v>Chowdareddy</v>
      </c>
      <c r="K870" s="1" t="str">
        <f>IFERROR(VLOOKUP(A870, Notes!A:E, 5, FALSE), "-")</f>
        <v>-</v>
      </c>
    </row>
    <row r="871" spans="1:11" ht="12.75" customHeight="1" x14ac:dyDescent="0.25">
      <c r="A871" s="26" t="s">
        <v>10448</v>
      </c>
      <c r="B871" s="97" t="s">
        <v>10448</v>
      </c>
      <c r="C871" s="123">
        <v>45</v>
      </c>
      <c r="D871"/>
      <c r="E871"/>
      <c r="F871"/>
      <c r="G871"/>
      <c r="H871"/>
      <c r="I871" s="15">
        <f t="shared" si="14"/>
        <v>45</v>
      </c>
      <c r="J871" s="1" t="str">
        <f>VLOOKUP($A871,RECON!A:D,4,FALSE)</f>
        <v>Noupada</v>
      </c>
      <c r="K871" s="1" t="str">
        <f>IFERROR(VLOOKUP(A871, Notes!A:E, 5, FALSE), "-")</f>
        <v>-</v>
      </c>
    </row>
    <row r="872" spans="1:11" ht="12.75" customHeight="1" x14ac:dyDescent="0.25">
      <c r="A872" s="26" t="s">
        <v>10430</v>
      </c>
      <c r="B872" s="97" t="s">
        <v>10430</v>
      </c>
      <c r="C872" s="123">
        <v>40</v>
      </c>
      <c r="D872"/>
      <c r="E872"/>
      <c r="F872"/>
      <c r="G872"/>
      <c r="H872"/>
      <c r="I872" s="15">
        <f t="shared" si="14"/>
        <v>40</v>
      </c>
      <c r="J872" s="1" t="str">
        <f>VLOOKUP($A872,RECON!A:D,4,FALSE)</f>
        <v>Khan</v>
      </c>
      <c r="K872" s="1" t="str">
        <f>IFERROR(VLOOKUP(A872, Notes!A:E, 5, FALSE), "-")</f>
        <v>-</v>
      </c>
    </row>
    <row r="873" spans="1:11" ht="12.75" customHeight="1" x14ac:dyDescent="0.25">
      <c r="A873" s="26" t="s">
        <v>10419</v>
      </c>
      <c r="B873" s="97" t="s">
        <v>10419</v>
      </c>
      <c r="C873" s="123">
        <v>40</v>
      </c>
      <c r="D873"/>
      <c r="E873"/>
      <c r="F873"/>
      <c r="G873"/>
      <c r="H873"/>
      <c r="I873" s="15">
        <f t="shared" si="14"/>
        <v>40</v>
      </c>
      <c r="J873" s="1" t="str">
        <f>VLOOKUP($A873,RECON!A:D,4,FALSE)</f>
        <v>Balabadruni</v>
      </c>
      <c r="K873" s="1" t="str">
        <f>IFERROR(VLOOKUP(A873, Notes!A:E, 5, FALSE), "-")</f>
        <v>-</v>
      </c>
    </row>
    <row r="874" spans="1:11" ht="12.75" customHeight="1" x14ac:dyDescent="0.25">
      <c r="A874" s="26" t="s">
        <v>10456</v>
      </c>
      <c r="B874" s="97" t="s">
        <v>10456</v>
      </c>
      <c r="C874" s="123">
        <v>40</v>
      </c>
      <c r="D874"/>
      <c r="E874"/>
      <c r="F874"/>
      <c r="G874"/>
      <c r="H874"/>
      <c r="I874" s="15">
        <f t="shared" si="14"/>
        <v>40</v>
      </c>
      <c r="J874" s="1" t="str">
        <f>VLOOKUP($A874,RECON!A:D,4,FALSE)</f>
        <v>Pervela</v>
      </c>
      <c r="K874" s="1" t="str">
        <f>IFERROR(VLOOKUP(A874, Notes!A:E, 5, FALSE), "-")</f>
        <v>-</v>
      </c>
    </row>
    <row r="875" spans="1:11" ht="12.75" customHeight="1" x14ac:dyDescent="0.25">
      <c r="A875" s="26" t="s">
        <v>10445</v>
      </c>
      <c r="B875" s="97" t="s">
        <v>10445</v>
      </c>
      <c r="C875" s="123">
        <v>40</v>
      </c>
      <c r="D875"/>
      <c r="E875"/>
      <c r="F875"/>
      <c r="G875"/>
      <c r="H875"/>
      <c r="I875" s="15">
        <f t="shared" si="14"/>
        <v>40</v>
      </c>
      <c r="J875" s="1" t="str">
        <f>VLOOKUP($A875,RECON!A:D,4,FALSE)</f>
        <v>Bianchini</v>
      </c>
      <c r="K875" s="1" t="str">
        <f>IFERROR(VLOOKUP(A875, Notes!A:E, 5, FALSE), "-")</f>
        <v>-</v>
      </c>
    </row>
    <row r="876" spans="1:11" ht="12.75" customHeight="1" x14ac:dyDescent="0.25">
      <c r="A876" s="26" t="s">
        <v>10437</v>
      </c>
      <c r="B876" s="97" t="s">
        <v>10437</v>
      </c>
      <c r="C876" s="123">
        <v>45</v>
      </c>
      <c r="D876"/>
      <c r="E876"/>
      <c r="F876"/>
      <c r="G876"/>
      <c r="H876"/>
      <c r="I876" s="15">
        <f t="shared" si="14"/>
        <v>45</v>
      </c>
      <c r="J876" s="1" t="str">
        <f>VLOOKUP($A876,RECON!A:D,4,FALSE)</f>
        <v>Rajagopal</v>
      </c>
      <c r="K876" s="1" t="str">
        <f>IFERROR(VLOOKUP(A876, Notes!A:E, 5, FALSE), "-")</f>
        <v>-</v>
      </c>
    </row>
    <row r="877" spans="1:11" ht="12.75" customHeight="1" x14ac:dyDescent="0.25">
      <c r="A877" s="26" t="s">
        <v>10494</v>
      </c>
      <c r="B877" s="97" t="s">
        <v>10494</v>
      </c>
      <c r="C877" s="123">
        <v>40</v>
      </c>
      <c r="D877"/>
      <c r="E877"/>
      <c r="F877"/>
      <c r="G877"/>
      <c r="H877"/>
      <c r="I877" s="15">
        <f t="shared" si="14"/>
        <v>40</v>
      </c>
      <c r="J877" s="1" t="str">
        <f>VLOOKUP($A877,RECON!A:D,4,FALSE)</f>
        <v>Magdangal</v>
      </c>
      <c r="K877" s="1" t="str">
        <f>IFERROR(VLOOKUP(A877, Notes!A:E, 5, FALSE), "-")</f>
        <v>-</v>
      </c>
    </row>
    <row r="878" spans="1:11" ht="12.75" customHeight="1" x14ac:dyDescent="0.25">
      <c r="A878" s="26" t="s">
        <v>10468</v>
      </c>
      <c r="B878" s="97" t="s">
        <v>10468</v>
      </c>
      <c r="C878" s="123">
        <v>40</v>
      </c>
      <c r="D878"/>
      <c r="E878"/>
      <c r="F878"/>
      <c r="G878"/>
      <c r="H878"/>
      <c r="I878" s="15">
        <f t="shared" si="14"/>
        <v>40</v>
      </c>
      <c r="J878" s="1" t="str">
        <f>VLOOKUP($A878,RECON!A:D,4,FALSE)</f>
        <v>Tejido</v>
      </c>
      <c r="K878" s="1" t="str">
        <f>IFERROR(VLOOKUP(A878, Notes!A:E, 5, FALSE), "-")</f>
        <v>-</v>
      </c>
    </row>
    <row r="879" spans="1:11" ht="12.75" customHeight="1" x14ac:dyDescent="0.25">
      <c r="A879" s="26" t="s">
        <v>10518</v>
      </c>
      <c r="B879" s="97" t="s">
        <v>10518</v>
      </c>
      <c r="C879" s="123">
        <v>40</v>
      </c>
      <c r="D879"/>
      <c r="E879"/>
      <c r="F879"/>
      <c r="G879"/>
      <c r="H879"/>
      <c r="I879" s="15">
        <f t="shared" si="14"/>
        <v>40</v>
      </c>
      <c r="J879" s="1" t="str">
        <f>VLOOKUP($A879,RECON!A:D,4,FALSE)</f>
        <v>Hulagur</v>
      </c>
      <c r="K879" s="1" t="str">
        <f>IFERROR(VLOOKUP(A879, Notes!A:E, 5, FALSE), "-")</f>
        <v>-</v>
      </c>
    </row>
    <row r="880" spans="1:11" ht="12.75" customHeight="1" x14ac:dyDescent="0.25">
      <c r="A880" s="26" t="s">
        <v>10564</v>
      </c>
      <c r="B880" s="97" t="s">
        <v>10564</v>
      </c>
      <c r="C880" s="123">
        <v>40</v>
      </c>
      <c r="D880"/>
      <c r="E880"/>
      <c r="F880"/>
      <c r="G880"/>
      <c r="H880"/>
      <c r="I880" s="15">
        <f t="shared" si="14"/>
        <v>40</v>
      </c>
      <c r="J880" s="1" t="str">
        <f>VLOOKUP($A880,RECON!A:D,4,FALSE)</f>
        <v>Gupta</v>
      </c>
      <c r="K880" s="1" t="str">
        <f>IFERROR(VLOOKUP(A880, Notes!A:E, 5, FALSE), "-")</f>
        <v>-</v>
      </c>
    </row>
    <row r="881" spans="1:11" ht="12.75" customHeight="1" x14ac:dyDescent="0.25">
      <c r="A881" s="26" t="s">
        <v>10547</v>
      </c>
      <c r="B881" s="97" t="s">
        <v>10547</v>
      </c>
      <c r="C881" s="123">
        <v>45</v>
      </c>
      <c r="D881"/>
      <c r="E881"/>
      <c r="F881"/>
      <c r="G881"/>
      <c r="H881"/>
      <c r="I881" s="15">
        <f t="shared" si="14"/>
        <v>45</v>
      </c>
      <c r="J881" s="1" t="str">
        <f>VLOOKUP($A881,RECON!A:D,4,FALSE)</f>
        <v>Bhamore</v>
      </c>
      <c r="K881" s="1" t="str">
        <f>IFERROR(VLOOKUP(A881, Notes!A:E, 5, FALSE), "-")</f>
        <v>-</v>
      </c>
    </row>
    <row r="882" spans="1:11" ht="12.75" customHeight="1" x14ac:dyDescent="0.25">
      <c r="A882" s="26" t="s">
        <v>10531</v>
      </c>
      <c r="B882" s="97" t="s">
        <v>10531</v>
      </c>
      <c r="C882" s="123">
        <v>40</v>
      </c>
      <c r="D882"/>
      <c r="E882"/>
      <c r="F882"/>
      <c r="G882"/>
      <c r="H882"/>
      <c r="I882" s="15">
        <f t="shared" si="14"/>
        <v>40</v>
      </c>
      <c r="J882" s="1" t="str">
        <f>VLOOKUP($A882,RECON!A:D,4,FALSE)</f>
        <v>De Castro</v>
      </c>
      <c r="K882" s="1" t="str">
        <f>IFERROR(VLOOKUP(A882, Notes!A:E, 5, FALSE), "-")</f>
        <v>-</v>
      </c>
    </row>
    <row r="883" spans="1:11" ht="12.75" customHeight="1" x14ac:dyDescent="0.25">
      <c r="A883" s="26" t="s">
        <v>10642</v>
      </c>
      <c r="B883" s="97" t="s">
        <v>10642</v>
      </c>
      <c r="C883" s="123">
        <v>40</v>
      </c>
      <c r="D883"/>
      <c r="E883"/>
      <c r="F883"/>
      <c r="G883"/>
      <c r="H883"/>
      <c r="I883" s="15">
        <f t="shared" si="14"/>
        <v>40</v>
      </c>
      <c r="J883" s="1" t="str">
        <f>VLOOKUP($A883,RECON!A:D,4,FALSE)</f>
        <v>Souza</v>
      </c>
      <c r="K883" s="1" t="str">
        <f>IFERROR(VLOOKUP(A883, Notes!A:E, 5, FALSE), "-")</f>
        <v>-</v>
      </c>
    </row>
    <row r="884" spans="1:11" ht="12.75" customHeight="1" x14ac:dyDescent="0.25">
      <c r="A884" s="26" t="s">
        <v>10626</v>
      </c>
      <c r="B884" s="97" t="s">
        <v>10626</v>
      </c>
      <c r="C884" s="123">
        <v>45</v>
      </c>
      <c r="D884"/>
      <c r="E884"/>
      <c r="F884"/>
      <c r="G884"/>
      <c r="H884"/>
      <c r="I884" s="15">
        <f t="shared" si="14"/>
        <v>45</v>
      </c>
      <c r="J884" s="1" t="str">
        <f>VLOOKUP($A884,RECON!A:D,4,FALSE)</f>
        <v>Macaranas</v>
      </c>
      <c r="K884" s="1" t="str">
        <f>IFERROR(VLOOKUP(A884, Notes!A:E, 5, FALSE), "-")</f>
        <v>-</v>
      </c>
    </row>
    <row r="885" spans="1:11" ht="12.75" customHeight="1" x14ac:dyDescent="0.25">
      <c r="A885" s="26" t="s">
        <v>10526</v>
      </c>
      <c r="B885" s="97" t="s">
        <v>10526</v>
      </c>
      <c r="C885" s="123">
        <v>52</v>
      </c>
      <c r="D885"/>
      <c r="E885"/>
      <c r="F885"/>
      <c r="G885"/>
      <c r="H885"/>
      <c r="I885" s="15">
        <f t="shared" si="14"/>
        <v>52</v>
      </c>
      <c r="J885" s="1" t="str">
        <f>VLOOKUP($A885,RECON!A:D,4,FALSE)</f>
        <v>Schulze</v>
      </c>
      <c r="K885" s="1" t="str">
        <f>IFERROR(VLOOKUP(A885, Notes!A:E, 5, FALSE), "-")</f>
        <v>-</v>
      </c>
    </row>
    <row r="886" spans="1:11" ht="12.75" customHeight="1" x14ac:dyDescent="0.25">
      <c r="A886" s="26" t="s">
        <v>10617</v>
      </c>
      <c r="B886" s="97" t="s">
        <v>10617</v>
      </c>
      <c r="C886" s="123">
        <v>40</v>
      </c>
      <c r="D886"/>
      <c r="E886"/>
      <c r="F886"/>
      <c r="G886"/>
      <c r="H886"/>
      <c r="I886" s="15">
        <f t="shared" si="14"/>
        <v>40</v>
      </c>
      <c r="J886" s="1" t="str">
        <f>VLOOKUP($A886,RECON!A:D,4,FALSE)</f>
        <v>Cuasay</v>
      </c>
      <c r="K886" s="1" t="str">
        <f>IFERROR(VLOOKUP(A886, Notes!A:E, 5, FALSE), "-")</f>
        <v>-</v>
      </c>
    </row>
    <row r="887" spans="1:11" ht="12.75" customHeight="1" x14ac:dyDescent="0.25">
      <c r="A887" s="26" t="s">
        <v>10557</v>
      </c>
      <c r="B887" s="97" t="s">
        <v>10557</v>
      </c>
      <c r="C887" s="123">
        <v>40</v>
      </c>
      <c r="D887"/>
      <c r="E887"/>
      <c r="F887"/>
      <c r="G887"/>
      <c r="H887"/>
      <c r="I887" s="15">
        <f t="shared" si="14"/>
        <v>40</v>
      </c>
      <c r="J887" s="1" t="str">
        <f>VLOOKUP($A887,RECON!A:D,4,FALSE)</f>
        <v>Formales</v>
      </c>
      <c r="K887" s="1" t="str">
        <f>IFERROR(VLOOKUP(A887, Notes!A:E, 5, FALSE), "-")</f>
        <v>-</v>
      </c>
    </row>
    <row r="888" spans="1:11" ht="12.75" customHeight="1" x14ac:dyDescent="0.25">
      <c r="A888" s="26" t="s">
        <v>10579</v>
      </c>
      <c r="B888" s="97" t="s">
        <v>10579</v>
      </c>
      <c r="C888" s="123">
        <v>40</v>
      </c>
      <c r="D888"/>
      <c r="E888"/>
      <c r="F888"/>
      <c r="G888"/>
      <c r="H888"/>
      <c r="I888" s="15">
        <f t="shared" si="14"/>
        <v>40</v>
      </c>
      <c r="J888" s="1" t="str">
        <f>VLOOKUP($A888,RECON!A:D,4,FALSE)</f>
        <v>Ventura</v>
      </c>
      <c r="K888" s="1" t="str">
        <f>IFERROR(VLOOKUP(A888, Notes!A:E, 5, FALSE), "-")</f>
        <v>-</v>
      </c>
    </row>
    <row r="889" spans="1:11" ht="12.75" customHeight="1" x14ac:dyDescent="0.25">
      <c r="A889" s="26" t="s">
        <v>10672</v>
      </c>
      <c r="B889" s="97" t="s">
        <v>10672</v>
      </c>
      <c r="C889" s="123">
        <v>40</v>
      </c>
      <c r="D889"/>
      <c r="E889"/>
      <c r="F889"/>
      <c r="G889"/>
      <c r="H889"/>
      <c r="I889" s="15">
        <f t="shared" si="14"/>
        <v>40</v>
      </c>
      <c r="J889" s="1" t="str">
        <f>VLOOKUP($A889,RECON!A:D,4,FALSE)</f>
        <v>Kanaka</v>
      </c>
      <c r="K889" s="1" t="str">
        <f>IFERROR(VLOOKUP(A889, Notes!A:E, 5, FALSE), "-")</f>
        <v>-</v>
      </c>
    </row>
    <row r="890" spans="1:11" ht="12.75" customHeight="1" x14ac:dyDescent="0.25">
      <c r="A890" s="48" t="s">
        <v>10687</v>
      </c>
      <c r="B890" s="97" t="s">
        <v>10687</v>
      </c>
      <c r="C890" s="123">
        <v>40</v>
      </c>
      <c r="D890"/>
      <c r="E890"/>
      <c r="F890"/>
      <c r="G890"/>
      <c r="H890"/>
      <c r="I890" s="15">
        <f t="shared" si="14"/>
        <v>40</v>
      </c>
      <c r="J890" s="1" t="str">
        <f>VLOOKUP($A890,RECON!A:D,4,FALSE)</f>
        <v>Bragatti</v>
      </c>
      <c r="K890" s="1" t="str">
        <f>IFERROR(VLOOKUP(A890, Notes!A:E, 5, FALSE), "-")</f>
        <v>-</v>
      </c>
    </row>
    <row r="891" spans="1:11" ht="12.75" customHeight="1" x14ac:dyDescent="0.25">
      <c r="A891" s="26" t="s">
        <v>10604</v>
      </c>
      <c r="B891" s="97" t="s">
        <v>10604</v>
      </c>
      <c r="C891" s="123">
        <v>40</v>
      </c>
      <c r="D891"/>
      <c r="E891"/>
      <c r="F891"/>
      <c r="G891"/>
      <c r="H891"/>
      <c r="I891" s="15">
        <f t="shared" si="14"/>
        <v>40</v>
      </c>
      <c r="J891" s="1" t="str">
        <f>VLOOKUP($A891,RECON!A:D,4,FALSE)</f>
        <v>Arruda</v>
      </c>
      <c r="K891" s="1" t="str">
        <f>IFERROR(VLOOKUP(A891, Notes!A:E, 5, FALSE), "-")</f>
        <v>-</v>
      </c>
    </row>
    <row r="892" spans="1:11" ht="12.75" customHeight="1" x14ac:dyDescent="0.25">
      <c r="A892" s="26" t="s">
        <v>10633</v>
      </c>
      <c r="B892" s="97" t="s">
        <v>10633</v>
      </c>
      <c r="C892" s="123">
        <v>40</v>
      </c>
      <c r="D892"/>
      <c r="E892"/>
      <c r="F892"/>
      <c r="G892"/>
      <c r="H892"/>
      <c r="I892" s="15">
        <f t="shared" si="14"/>
        <v>40</v>
      </c>
      <c r="J892" s="1" t="str">
        <f>VLOOKUP($A892,RECON!A:D,4,FALSE)</f>
        <v>Pavanelli</v>
      </c>
      <c r="K892" s="1" t="str">
        <f>IFERROR(VLOOKUP(A892, Notes!A:E, 5, FALSE), "-")</f>
        <v>-</v>
      </c>
    </row>
    <row r="893" spans="1:11" ht="12.75" customHeight="1" x14ac:dyDescent="0.25">
      <c r="A893" s="26" t="s">
        <v>10610</v>
      </c>
      <c r="B893" s="97" t="s">
        <v>10610</v>
      </c>
      <c r="C893" s="123">
        <v>45</v>
      </c>
      <c r="D893"/>
      <c r="E893"/>
      <c r="F893"/>
      <c r="G893"/>
      <c r="H893"/>
      <c r="I893" s="15">
        <f t="shared" si="14"/>
        <v>45</v>
      </c>
      <c r="J893" s="1" t="str">
        <f>VLOOKUP($A893,RECON!A:D,4,FALSE)</f>
        <v>Bondad</v>
      </c>
      <c r="K893" s="1" t="str">
        <f>IFERROR(VLOOKUP(A893, Notes!A:E, 5, FALSE), "-")</f>
        <v>-</v>
      </c>
    </row>
    <row r="894" spans="1:11" ht="12.75" customHeight="1" x14ac:dyDescent="0.25">
      <c r="A894" s="26" t="s">
        <v>10693</v>
      </c>
      <c r="B894" s="97" t="s">
        <v>10693</v>
      </c>
      <c r="C894" s="123">
        <v>40</v>
      </c>
      <c r="D894"/>
      <c r="E894"/>
      <c r="F894"/>
      <c r="G894"/>
      <c r="H894"/>
      <c r="I894" s="15">
        <f t="shared" si="14"/>
        <v>40</v>
      </c>
      <c r="J894" s="1" t="str">
        <f>VLOOKUP($A894,RECON!A:D,4,FALSE)</f>
        <v>Dabandan</v>
      </c>
      <c r="K894" s="1" t="str">
        <f>IFERROR(VLOOKUP(A894, Notes!A:E, 5, FALSE), "-")</f>
        <v>-</v>
      </c>
    </row>
    <row r="895" spans="1:11" ht="12.75" customHeight="1" x14ac:dyDescent="0.25">
      <c r="A895" s="29" t="s">
        <v>10709</v>
      </c>
      <c r="B895" s="97" t="s">
        <v>10709</v>
      </c>
      <c r="C895" s="123">
        <v>37</v>
      </c>
      <c r="D895"/>
      <c r="E895"/>
      <c r="F895"/>
      <c r="G895"/>
      <c r="H895"/>
      <c r="I895" s="15">
        <f t="shared" si="14"/>
        <v>37</v>
      </c>
      <c r="J895" s="1" t="str">
        <f>VLOOKUP($A895,RECON!A:D,4,FALSE)</f>
        <v>Sotomayor</v>
      </c>
      <c r="K895" s="1" t="str">
        <f>IFERROR(VLOOKUP(A895, Notes!A:E, 5, FALSE), "-")</f>
        <v>-</v>
      </c>
    </row>
    <row r="896" spans="1:11" ht="12.75" customHeight="1" x14ac:dyDescent="0.25">
      <c r="A896" s="26" t="s">
        <v>10782</v>
      </c>
      <c r="B896" s="97" t="s">
        <v>10782</v>
      </c>
      <c r="C896" s="123">
        <v>45</v>
      </c>
      <c r="D896"/>
      <c r="E896"/>
      <c r="F896"/>
      <c r="G896"/>
      <c r="H896"/>
      <c r="I896" s="15">
        <f t="shared" si="14"/>
        <v>45</v>
      </c>
      <c r="J896" s="1" t="str">
        <f>VLOOKUP($A896,RECON!A:D,4,FALSE)</f>
        <v>Choudhary</v>
      </c>
      <c r="K896" s="1" t="str">
        <f>IFERROR(VLOOKUP(A896, Notes!A:E, 5, FALSE), "-")</f>
        <v>-</v>
      </c>
    </row>
    <row r="897" spans="1:11" ht="12.75" customHeight="1" x14ac:dyDescent="0.25">
      <c r="A897" s="26" t="s">
        <v>10703</v>
      </c>
      <c r="B897" s="97" t="s">
        <v>10703</v>
      </c>
      <c r="C897" s="123">
        <v>40</v>
      </c>
      <c r="D897"/>
      <c r="E897"/>
      <c r="F897"/>
      <c r="G897"/>
      <c r="H897"/>
      <c r="I897" s="15">
        <f t="shared" si="14"/>
        <v>40</v>
      </c>
      <c r="J897" s="1" t="str">
        <f>VLOOKUP($A897,RECON!A:D,4,FALSE)</f>
        <v>Oliveira</v>
      </c>
      <c r="K897" s="1" t="str">
        <f>IFERROR(VLOOKUP(A897, Notes!A:E, 5, FALSE), "-")</f>
        <v>-</v>
      </c>
    </row>
    <row r="898" spans="1:11" ht="12.75" customHeight="1" x14ac:dyDescent="0.25">
      <c r="A898" s="26" t="s">
        <v>10808</v>
      </c>
      <c r="B898" s="97" t="s">
        <v>10808</v>
      </c>
      <c r="C898" s="123">
        <v>40</v>
      </c>
      <c r="D898"/>
      <c r="E898"/>
      <c r="F898"/>
      <c r="G898"/>
      <c r="H898"/>
      <c r="I898" s="15">
        <f t="shared" si="14"/>
        <v>40</v>
      </c>
      <c r="J898" s="1" t="str">
        <f>VLOOKUP($A898,RECON!A:D,4,FALSE)</f>
        <v>Vieira</v>
      </c>
      <c r="K898" s="1" t="str">
        <f>IFERROR(VLOOKUP(A898, Notes!A:E, 5, FALSE), "-")</f>
        <v>-</v>
      </c>
    </row>
    <row r="899" spans="1:11" ht="12.75" customHeight="1" x14ac:dyDescent="0.25">
      <c r="A899" s="26" t="s">
        <v>10797</v>
      </c>
      <c r="B899" s="97" t="s">
        <v>10797</v>
      </c>
      <c r="C899" s="123">
        <v>40</v>
      </c>
      <c r="D899"/>
      <c r="E899"/>
      <c r="F899"/>
      <c r="G899"/>
      <c r="H899"/>
      <c r="I899" s="15">
        <f t="shared" si="14"/>
        <v>40</v>
      </c>
      <c r="J899" s="1" t="str">
        <f>VLOOKUP($A899,RECON!A:D,4,FALSE)</f>
        <v>Costa</v>
      </c>
      <c r="K899" s="1" t="str">
        <f>IFERROR(VLOOKUP(A899, Notes!A:E, 5, FALSE), "-")</f>
        <v>-</v>
      </c>
    </row>
    <row r="900" spans="1:11" ht="12.75" customHeight="1" x14ac:dyDescent="0.25">
      <c r="A900" s="26" t="s">
        <v>9320</v>
      </c>
      <c r="B900" s="97" t="s">
        <v>9320</v>
      </c>
      <c r="C900" s="123">
        <v>52</v>
      </c>
      <c r="D900"/>
      <c r="E900"/>
      <c r="F900"/>
      <c r="G900"/>
      <c r="H900"/>
      <c r="I900" s="15">
        <f t="shared" si="14"/>
        <v>52</v>
      </c>
      <c r="J900" s="1" t="str">
        <f>VLOOKUP($A900,RECON!A:D,4,FALSE)</f>
        <v>Mattos</v>
      </c>
      <c r="K900" s="1" t="str">
        <f>IFERROR(VLOOKUP(A900, Notes!A:E, 5, FALSE), "-")</f>
        <v>-</v>
      </c>
    </row>
    <row r="901" spans="1:11" ht="12.75" customHeight="1" x14ac:dyDescent="0.25">
      <c r="A901" s="26" t="s">
        <v>9488</v>
      </c>
      <c r="B901" s="97" t="s">
        <v>9488</v>
      </c>
      <c r="C901" s="123">
        <v>46</v>
      </c>
      <c r="D901"/>
      <c r="E901"/>
      <c r="F901"/>
      <c r="G901"/>
      <c r="H901"/>
      <c r="I901" s="15">
        <f t="shared" si="14"/>
        <v>46</v>
      </c>
      <c r="J901" s="1" t="str">
        <f>VLOOKUP($A901,RECON!A:D,4,FALSE)</f>
        <v>Villalon</v>
      </c>
      <c r="K901" s="1" t="str">
        <f>IFERROR(VLOOKUP(A901, Notes!A:E, 5, FALSE), "-")</f>
        <v>-</v>
      </c>
    </row>
    <row r="902" spans="1:11" ht="12.75" customHeight="1" x14ac:dyDescent="0.25">
      <c r="A902" s="26" t="s">
        <v>9138</v>
      </c>
      <c r="B902" s="97" t="s">
        <v>9138</v>
      </c>
      <c r="C902" s="123">
        <v>45</v>
      </c>
      <c r="D902"/>
      <c r="E902"/>
      <c r="F902"/>
      <c r="G902"/>
      <c r="H902"/>
      <c r="I902" s="15">
        <f t="shared" si="14"/>
        <v>45</v>
      </c>
      <c r="J902" s="1" t="str">
        <f>VLOOKUP($A902,RECON!A:D,4,FALSE)</f>
        <v>Annigeri</v>
      </c>
      <c r="K902" s="1" t="str">
        <f>IFERROR(VLOOKUP(A902, Notes!A:E, 5, FALSE), "-")</f>
        <v>-</v>
      </c>
    </row>
    <row r="903" spans="1:11" ht="12.75" customHeight="1" x14ac:dyDescent="0.25">
      <c r="A903" s="26" t="s">
        <v>10789</v>
      </c>
      <c r="B903" s="97" t="s">
        <v>10789</v>
      </c>
      <c r="C903" s="123">
        <v>40</v>
      </c>
      <c r="D903"/>
      <c r="E903"/>
      <c r="F903"/>
      <c r="G903"/>
      <c r="H903"/>
      <c r="I903" s="15">
        <f t="shared" si="14"/>
        <v>40</v>
      </c>
      <c r="J903" s="1" t="str">
        <f>VLOOKUP($A903,RECON!A:D,4,FALSE)</f>
        <v>Bisnar</v>
      </c>
      <c r="K903" s="1" t="str">
        <f>IFERROR(VLOOKUP(A903, Notes!A:E, 5, FALSE), "-")</f>
        <v>-</v>
      </c>
    </row>
    <row r="904" spans="1:11" ht="12.75" customHeight="1" x14ac:dyDescent="0.25">
      <c r="A904" s="26" t="s">
        <v>10700</v>
      </c>
      <c r="B904" s="97" t="s">
        <v>10700</v>
      </c>
      <c r="C904" s="123">
        <v>42</v>
      </c>
      <c r="D904"/>
      <c r="E904"/>
      <c r="F904"/>
      <c r="G904"/>
      <c r="H904"/>
      <c r="I904" s="15">
        <f t="shared" si="14"/>
        <v>42</v>
      </c>
      <c r="J904" s="1" t="str">
        <f>VLOOKUP($A904,RECON!A:D,4,FALSE)</f>
        <v>Krishna</v>
      </c>
      <c r="K904" s="1" t="str">
        <f>IFERROR(VLOOKUP(A904, Notes!A:E, 5, FALSE), "-")</f>
        <v>-</v>
      </c>
    </row>
    <row r="905" spans="1:11" ht="12.75" customHeight="1" x14ac:dyDescent="0.25">
      <c r="A905" s="26" t="s">
        <v>10598</v>
      </c>
      <c r="B905" s="97" t="s">
        <v>10598</v>
      </c>
      <c r="C905" s="123">
        <v>45</v>
      </c>
      <c r="D905"/>
      <c r="E905"/>
      <c r="F905"/>
      <c r="G905"/>
      <c r="H905"/>
      <c r="I905" s="15">
        <f t="shared" si="14"/>
        <v>45</v>
      </c>
      <c r="J905" s="1" t="str">
        <f>VLOOKUP($A905,RECON!A:D,4,FALSE)</f>
        <v>Anand</v>
      </c>
      <c r="K905" s="1" t="str">
        <f>IFERROR(VLOOKUP(A905, Notes!A:E, 5, FALSE), "-")</f>
        <v>-</v>
      </c>
    </row>
    <row r="906" spans="1:11" ht="12.75" customHeight="1" x14ac:dyDescent="0.25">
      <c r="A906" s="26" t="s">
        <v>9449</v>
      </c>
      <c r="B906" s="97" t="s">
        <v>9449</v>
      </c>
      <c r="C906" s="123">
        <v>40</v>
      </c>
      <c r="D906"/>
      <c r="E906"/>
      <c r="F906"/>
      <c r="G906"/>
      <c r="H906"/>
      <c r="I906" s="15">
        <f t="shared" si="14"/>
        <v>40</v>
      </c>
      <c r="J906" s="1" t="str">
        <f>VLOOKUP($A906,RECON!A:D,4,FALSE)</f>
        <v>Shiota</v>
      </c>
      <c r="K906" s="1" t="str">
        <f>IFERROR(VLOOKUP(A906, Notes!A:E, 5, FALSE), "-")</f>
        <v>-</v>
      </c>
    </row>
    <row r="907" spans="1:11" ht="12.75" customHeight="1" x14ac:dyDescent="0.25">
      <c r="A907" s="26" t="s">
        <v>10839</v>
      </c>
      <c r="B907" s="97" t="s">
        <v>10839</v>
      </c>
      <c r="C907" s="123">
        <v>45</v>
      </c>
      <c r="D907"/>
      <c r="E907"/>
      <c r="F907"/>
      <c r="G907"/>
      <c r="H907"/>
      <c r="I907" s="15">
        <f t="shared" si="14"/>
        <v>45</v>
      </c>
      <c r="J907" s="1" t="str">
        <f>VLOOKUP($A907,RECON!A:D,4,FALSE)</f>
        <v>Deep</v>
      </c>
      <c r="K907" s="1" t="str">
        <f>IFERROR(VLOOKUP(A907, Notes!A:E, 5, FALSE), "-")</f>
        <v>-</v>
      </c>
    </row>
    <row r="908" spans="1:11" ht="12.75" customHeight="1" x14ac:dyDescent="0.25">
      <c r="A908" s="26" t="s">
        <v>10860</v>
      </c>
      <c r="B908" s="97" t="s">
        <v>10860</v>
      </c>
      <c r="C908" s="123">
        <v>53</v>
      </c>
      <c r="D908"/>
      <c r="E908"/>
      <c r="F908"/>
      <c r="G908"/>
      <c r="H908"/>
      <c r="I908" s="15">
        <f t="shared" ref="I908:I971" si="15">SUM(C908:H908)</f>
        <v>53</v>
      </c>
      <c r="J908" s="1" t="str">
        <f>VLOOKUP($A908,RECON!A:D,4,FALSE)</f>
        <v>Addepalli</v>
      </c>
      <c r="K908" s="1" t="str">
        <f>IFERROR(VLOOKUP(A908, Notes!A:E, 5, FALSE), "-")</f>
        <v>-</v>
      </c>
    </row>
    <row r="909" spans="1:11" ht="12.75" customHeight="1" x14ac:dyDescent="0.25">
      <c r="A909" s="26" t="s">
        <v>9241</v>
      </c>
      <c r="B909" s="97" t="s">
        <v>9241</v>
      </c>
      <c r="C909" s="123">
        <v>55.5</v>
      </c>
      <c r="D909"/>
      <c r="E909"/>
      <c r="F909"/>
      <c r="G909"/>
      <c r="H909"/>
      <c r="I909" s="15">
        <f t="shared" si="15"/>
        <v>55.5</v>
      </c>
      <c r="J909" s="1" t="str">
        <f>VLOOKUP($A909,RECON!A:D,4,FALSE)</f>
        <v>Ferraz</v>
      </c>
      <c r="K909" s="1" t="str">
        <f>IFERROR(VLOOKUP(A909, Notes!A:E, 5, FALSE), "-")</f>
        <v>-</v>
      </c>
    </row>
    <row r="910" spans="1:11" ht="12.75" customHeight="1" x14ac:dyDescent="0.25">
      <c r="A910" s="29" t="s">
        <v>10777</v>
      </c>
      <c r="B910" s="97" t="s">
        <v>10777</v>
      </c>
      <c r="C910" s="123">
        <v>40</v>
      </c>
      <c r="D910"/>
      <c r="E910"/>
      <c r="F910"/>
      <c r="G910"/>
      <c r="H910"/>
      <c r="I910" s="15">
        <f t="shared" si="15"/>
        <v>40</v>
      </c>
      <c r="J910" s="1" t="str">
        <f>VLOOKUP($A910,RECON!A:D,4,FALSE)</f>
        <v>Capaciete</v>
      </c>
      <c r="K910" s="1" t="str">
        <f>IFERROR(VLOOKUP(A910, Notes!A:E, 5, FALSE), "-")</f>
        <v>-</v>
      </c>
    </row>
    <row r="911" spans="1:11" ht="12.75" customHeight="1" x14ac:dyDescent="0.25">
      <c r="A911" s="26" t="s">
        <v>10926</v>
      </c>
      <c r="B911" s="97" t="s">
        <v>10926</v>
      </c>
      <c r="C911" s="123">
        <v>45</v>
      </c>
      <c r="D911"/>
      <c r="E911"/>
      <c r="F911"/>
      <c r="G911"/>
      <c r="H911"/>
      <c r="I911" s="15">
        <f t="shared" si="15"/>
        <v>45</v>
      </c>
      <c r="J911" s="1" t="str">
        <f>VLOOKUP($A911,RECON!A:D,4,FALSE)</f>
        <v>Carmona</v>
      </c>
      <c r="K911" s="1" t="str">
        <f>IFERROR(VLOOKUP(A911, Notes!A:E, 5, FALSE), "-")</f>
        <v>-</v>
      </c>
    </row>
    <row r="912" spans="1:11" ht="12.75" customHeight="1" x14ac:dyDescent="0.25">
      <c r="A912" s="26" t="s">
        <v>10929</v>
      </c>
      <c r="B912" s="97" t="s">
        <v>10929</v>
      </c>
      <c r="C912" s="123">
        <v>40</v>
      </c>
      <c r="D912"/>
      <c r="E912"/>
      <c r="F912"/>
      <c r="G912"/>
      <c r="H912"/>
      <c r="I912" s="15">
        <f t="shared" si="15"/>
        <v>40</v>
      </c>
      <c r="J912" s="1" t="str">
        <f>VLOOKUP($A912,RECON!A:D,4,FALSE)</f>
        <v>Khuntia</v>
      </c>
      <c r="K912" s="1" t="str">
        <f>IFERROR(VLOOKUP(A912, Notes!A:E, 5, FALSE), "-")</f>
        <v>-</v>
      </c>
    </row>
    <row r="913" spans="1:11" ht="12.75" customHeight="1" x14ac:dyDescent="0.25">
      <c r="A913" s="26" t="s">
        <v>10932</v>
      </c>
      <c r="B913" s="97" t="s">
        <v>10932</v>
      </c>
      <c r="C913" s="123">
        <v>40</v>
      </c>
      <c r="D913"/>
      <c r="E913"/>
      <c r="F913"/>
      <c r="G913"/>
      <c r="H913"/>
      <c r="I913" s="15">
        <f t="shared" si="15"/>
        <v>40</v>
      </c>
      <c r="J913" s="1" t="str">
        <f>VLOOKUP($A913,RECON!A:D,4,FALSE)</f>
        <v>Venugopal</v>
      </c>
      <c r="K913" s="1" t="str">
        <f>IFERROR(VLOOKUP(A913, Notes!A:E, 5, FALSE), "-")</f>
        <v>-</v>
      </c>
    </row>
    <row r="914" spans="1:11" ht="12.75" customHeight="1" x14ac:dyDescent="0.25">
      <c r="A914" s="26" t="s">
        <v>10970</v>
      </c>
      <c r="B914" s="97" t="s">
        <v>10970</v>
      </c>
      <c r="C914" s="123">
        <v>50</v>
      </c>
      <c r="D914"/>
      <c r="E914"/>
      <c r="F914"/>
      <c r="G914"/>
      <c r="H914"/>
      <c r="I914" s="15">
        <f t="shared" si="15"/>
        <v>50</v>
      </c>
      <c r="J914" s="1" t="str">
        <f>VLOOKUP($A914,RECON!A:D,4,FALSE)</f>
        <v>Kulshekar</v>
      </c>
      <c r="K914" s="1" t="str">
        <f>IFERROR(VLOOKUP(A914, Notes!A:E, 5, FALSE), "-")</f>
        <v>-</v>
      </c>
    </row>
    <row r="915" spans="1:11" ht="12.75" customHeight="1" x14ac:dyDescent="0.25">
      <c r="A915" s="26" t="s">
        <v>11024</v>
      </c>
      <c r="B915" s="97" t="s">
        <v>11024</v>
      </c>
      <c r="C915" s="123">
        <v>45</v>
      </c>
      <c r="D915"/>
      <c r="E915"/>
      <c r="F915"/>
      <c r="G915"/>
      <c r="H915"/>
      <c r="I915" s="15">
        <f t="shared" si="15"/>
        <v>45</v>
      </c>
      <c r="J915" s="1" t="str">
        <f>VLOOKUP($A915,RECON!A:D,4,FALSE)</f>
        <v>Masilamani</v>
      </c>
      <c r="K915" s="1" t="str">
        <f>IFERROR(VLOOKUP(A915, Notes!A:E, 5, FALSE), "-")</f>
        <v>-</v>
      </c>
    </row>
    <row r="916" spans="1:11" ht="12.75" customHeight="1" x14ac:dyDescent="0.25">
      <c r="A916" s="26" t="s">
        <v>10940</v>
      </c>
      <c r="B916" s="97" t="s">
        <v>10940</v>
      </c>
      <c r="C916" s="123">
        <v>45</v>
      </c>
      <c r="D916"/>
      <c r="E916"/>
      <c r="F916"/>
      <c r="G916"/>
      <c r="H916"/>
      <c r="I916" s="15">
        <f t="shared" si="15"/>
        <v>45</v>
      </c>
      <c r="J916" s="1" t="str">
        <f>VLOOKUP($A916,RECON!A:D,4,FALSE)</f>
        <v>Kakaraparti</v>
      </c>
      <c r="K916" s="1" t="str">
        <f>IFERROR(VLOOKUP(A916, Notes!A:E, 5, FALSE), "-")</f>
        <v>-</v>
      </c>
    </row>
    <row r="917" spans="1:11" ht="12.75" customHeight="1" x14ac:dyDescent="0.25">
      <c r="A917" s="26" t="s">
        <v>10986</v>
      </c>
      <c r="B917" s="97" t="s">
        <v>10986</v>
      </c>
      <c r="C917" s="123">
        <v>41</v>
      </c>
      <c r="D917"/>
      <c r="E917"/>
      <c r="F917"/>
      <c r="G917"/>
      <c r="H917"/>
      <c r="I917" s="15">
        <f t="shared" si="15"/>
        <v>41</v>
      </c>
      <c r="J917" s="1" t="str">
        <f>VLOOKUP($A917,RECON!A:D,4,FALSE)</f>
        <v>Oliveira</v>
      </c>
      <c r="K917" s="1" t="str">
        <f>IFERROR(VLOOKUP(A917, Notes!A:E, 5, FALSE), "-")</f>
        <v>-</v>
      </c>
    </row>
    <row r="918" spans="1:11" ht="12.75" customHeight="1" x14ac:dyDescent="0.25">
      <c r="A918" s="26" t="s">
        <v>10979</v>
      </c>
      <c r="B918" s="97" t="s">
        <v>10979</v>
      </c>
      <c r="C918" s="123">
        <v>40</v>
      </c>
      <c r="D918"/>
      <c r="E918"/>
      <c r="F918"/>
      <c r="G918"/>
      <c r="H918"/>
      <c r="I918" s="15">
        <f t="shared" si="15"/>
        <v>40</v>
      </c>
      <c r="J918" s="1" t="str">
        <f>VLOOKUP($A918,RECON!A:D,4,FALSE)</f>
        <v>Magsajo</v>
      </c>
      <c r="K918" s="1" t="str">
        <f>IFERROR(VLOOKUP(A918, Notes!A:E, 5, FALSE), "-")</f>
        <v>-</v>
      </c>
    </row>
    <row r="919" spans="1:11" ht="12.75" customHeight="1" x14ac:dyDescent="0.25">
      <c r="A919" s="26" t="s">
        <v>10973</v>
      </c>
      <c r="B919" s="97" t="s">
        <v>10973</v>
      </c>
      <c r="C919" s="123">
        <v>40</v>
      </c>
      <c r="D919"/>
      <c r="E919"/>
      <c r="F919"/>
      <c r="G919"/>
      <c r="H919"/>
      <c r="I919" s="15">
        <f t="shared" si="15"/>
        <v>40</v>
      </c>
      <c r="J919" s="1" t="str">
        <f>VLOOKUP($A919,RECON!A:D,4,FALSE)</f>
        <v>Lee</v>
      </c>
      <c r="K919" s="1" t="str">
        <f>IFERROR(VLOOKUP(A919, Notes!A:E, 5, FALSE), "-")</f>
        <v>-</v>
      </c>
    </row>
    <row r="920" spans="1:11" ht="12.75" customHeight="1" x14ac:dyDescent="0.25">
      <c r="A920" s="26" t="s">
        <v>10935</v>
      </c>
      <c r="B920" s="97" t="s">
        <v>10935</v>
      </c>
      <c r="C920" s="123">
        <v>40</v>
      </c>
      <c r="D920"/>
      <c r="E920"/>
      <c r="F920"/>
      <c r="G920"/>
      <c r="H920"/>
      <c r="I920" s="15">
        <f t="shared" si="15"/>
        <v>40</v>
      </c>
      <c r="J920" s="1" t="str">
        <f>VLOOKUP($A920,RECON!A:D,4,FALSE)</f>
        <v>Govindasamy</v>
      </c>
      <c r="K920" s="1" t="str">
        <f>IFERROR(VLOOKUP(A920, Notes!A:E, 5, FALSE), "-")</f>
        <v>-</v>
      </c>
    </row>
    <row r="921" spans="1:11" ht="12.75" customHeight="1" x14ac:dyDescent="0.25">
      <c r="A921" s="26" t="s">
        <v>10961</v>
      </c>
      <c r="B921" s="97" t="s">
        <v>10961</v>
      </c>
      <c r="C921" s="123">
        <v>40</v>
      </c>
      <c r="D921"/>
      <c r="E921"/>
      <c r="F921"/>
      <c r="G921"/>
      <c r="H921"/>
      <c r="I921" s="15">
        <f t="shared" si="15"/>
        <v>40</v>
      </c>
      <c r="J921" s="1" t="str">
        <f>VLOOKUP($A921,RECON!A:D,4,FALSE)</f>
        <v>Cascante</v>
      </c>
      <c r="K921" s="1" t="str">
        <f>IFERROR(VLOOKUP(A921, Notes!A:E, 5, FALSE), "-")</f>
        <v>-</v>
      </c>
    </row>
    <row r="922" spans="1:11" ht="12.75" customHeight="1" x14ac:dyDescent="0.25">
      <c r="A922" s="29" t="s">
        <v>9402</v>
      </c>
      <c r="B922" s="97" t="s">
        <v>9402</v>
      </c>
      <c r="C922" s="123">
        <v>41</v>
      </c>
      <c r="D922"/>
      <c r="E922"/>
      <c r="F922"/>
      <c r="G922"/>
      <c r="H922"/>
      <c r="I922" s="15">
        <f t="shared" si="15"/>
        <v>41</v>
      </c>
      <c r="J922" s="1" t="str">
        <f>VLOOKUP($A922,RECON!A:D,4,FALSE)</f>
        <v>Ranillo</v>
      </c>
      <c r="K922" s="1" t="str">
        <f>IFERROR(VLOOKUP(A922, Notes!A:E, 5, FALSE), "-")</f>
        <v>-</v>
      </c>
    </row>
    <row r="923" spans="1:11" ht="12.75" customHeight="1" x14ac:dyDescent="0.25">
      <c r="A923" s="26" t="s">
        <v>11124</v>
      </c>
      <c r="B923" s="97" t="s">
        <v>11124</v>
      </c>
      <c r="C923" s="123">
        <v>42</v>
      </c>
      <c r="D923"/>
      <c r="E923"/>
      <c r="F923"/>
      <c r="G923"/>
      <c r="H923"/>
      <c r="I923" s="15">
        <f t="shared" si="15"/>
        <v>42</v>
      </c>
      <c r="J923" s="1" t="str">
        <f>VLOOKUP($A923,RECON!A:D,4,FALSE)</f>
        <v>Mehta</v>
      </c>
      <c r="K923" s="1" t="str">
        <f>IFERROR(VLOOKUP(A923, Notes!A:E, 5, FALSE), "-")</f>
        <v>-</v>
      </c>
    </row>
    <row r="924" spans="1:11" ht="12.75" customHeight="1" x14ac:dyDescent="0.25">
      <c r="A924" s="26" t="s">
        <v>10878</v>
      </c>
      <c r="B924" s="97" t="s">
        <v>10878</v>
      </c>
      <c r="C924" s="123">
        <v>53</v>
      </c>
      <c r="D924"/>
      <c r="E924"/>
      <c r="F924"/>
      <c r="G924"/>
      <c r="H924"/>
      <c r="I924" s="15">
        <f t="shared" si="15"/>
        <v>53</v>
      </c>
      <c r="J924" s="1" t="str">
        <f>VLOOKUP($A924,RECON!A:D,4,FALSE)</f>
        <v>Buscano</v>
      </c>
      <c r="K924" s="1" t="str">
        <f>IFERROR(VLOOKUP(A924, Notes!A:E, 5, FALSE), "-")</f>
        <v>-</v>
      </c>
    </row>
    <row r="925" spans="1:11" ht="12.75" customHeight="1" x14ac:dyDescent="0.25">
      <c r="A925" s="26" t="s">
        <v>10884</v>
      </c>
      <c r="B925" s="97" t="s">
        <v>10884</v>
      </c>
      <c r="C925" s="123">
        <v>53</v>
      </c>
      <c r="D925"/>
      <c r="E925"/>
      <c r="F925"/>
      <c r="G925"/>
      <c r="H925"/>
      <c r="I925" s="15">
        <f t="shared" si="15"/>
        <v>53</v>
      </c>
      <c r="J925" s="1" t="str">
        <f>VLOOKUP($A925,RECON!A:D,4,FALSE)</f>
        <v>Calico</v>
      </c>
      <c r="K925" s="1" t="str">
        <f>IFERROR(VLOOKUP(A925, Notes!A:E, 5, FALSE), "-")</f>
        <v>-</v>
      </c>
    </row>
    <row r="926" spans="1:11" ht="12.75" customHeight="1" x14ac:dyDescent="0.25">
      <c r="A926" s="26" t="s">
        <v>9583</v>
      </c>
      <c r="B926" s="97" t="s">
        <v>9583</v>
      </c>
      <c r="C926" s="123">
        <v>42</v>
      </c>
      <c r="D926"/>
      <c r="E926"/>
      <c r="F926"/>
      <c r="G926"/>
      <c r="H926"/>
      <c r="I926" s="15">
        <f t="shared" si="15"/>
        <v>42</v>
      </c>
      <c r="J926" s="1" t="str">
        <f>VLOOKUP($A926,RECON!A:D,4,FALSE)</f>
        <v>Tolentino</v>
      </c>
      <c r="K926" s="1" t="str">
        <f>IFERROR(VLOOKUP(A926, Notes!A:E, 5, FALSE), "-")</f>
        <v>-</v>
      </c>
    </row>
    <row r="927" spans="1:11" ht="12.75" customHeight="1" x14ac:dyDescent="0.25">
      <c r="A927" s="29" t="s">
        <v>11133</v>
      </c>
      <c r="B927" s="97" t="s">
        <v>11133</v>
      </c>
      <c r="C927" s="123">
        <v>40</v>
      </c>
      <c r="D927"/>
      <c r="E927"/>
      <c r="F927"/>
      <c r="G927"/>
      <c r="H927"/>
      <c r="I927" s="15">
        <f t="shared" si="15"/>
        <v>40</v>
      </c>
      <c r="J927" s="1" t="str">
        <f>VLOOKUP($A927,RECON!A:D,4,FALSE)</f>
        <v>Garcia</v>
      </c>
      <c r="K927" s="1" t="str">
        <f>IFERROR(VLOOKUP(A927, Notes!A:E, 5, FALSE), "-")</f>
        <v>-</v>
      </c>
    </row>
    <row r="928" spans="1:11" ht="12.75" customHeight="1" x14ac:dyDescent="0.25">
      <c r="A928" s="26" t="s">
        <v>9280</v>
      </c>
      <c r="B928" s="97" t="s">
        <v>9280</v>
      </c>
      <c r="C928" s="123">
        <v>40</v>
      </c>
      <c r="D928"/>
      <c r="E928"/>
      <c r="F928"/>
      <c r="G928"/>
      <c r="H928"/>
      <c r="I928" s="15">
        <f t="shared" si="15"/>
        <v>40</v>
      </c>
      <c r="J928" s="1" t="str">
        <f>VLOOKUP($A928,RECON!A:D,4,FALSE)</f>
        <v>Kafka</v>
      </c>
      <c r="K928" s="1" t="str">
        <f>IFERROR(VLOOKUP(A928, Notes!A:E, 5, FALSE), "-")</f>
        <v>-</v>
      </c>
    </row>
    <row r="929" spans="1:11" ht="12.75" customHeight="1" x14ac:dyDescent="0.25">
      <c r="A929" s="26" t="s">
        <v>11013</v>
      </c>
      <c r="B929" s="97" t="s">
        <v>11013</v>
      </c>
      <c r="C929" s="123">
        <v>48</v>
      </c>
      <c r="D929"/>
      <c r="E929"/>
      <c r="F929"/>
      <c r="G929"/>
      <c r="H929"/>
      <c r="I929" s="15">
        <f t="shared" si="15"/>
        <v>48</v>
      </c>
      <c r="J929" s="1" t="str">
        <f>VLOOKUP($A929,RECON!A:D,4,FALSE)</f>
        <v>Bassi</v>
      </c>
      <c r="K929" s="1" t="str">
        <f>IFERROR(VLOOKUP(A929, Notes!A:E, 5, FALSE), "-")</f>
        <v>-</v>
      </c>
    </row>
    <row r="930" spans="1:11" ht="12.75" customHeight="1" x14ac:dyDescent="0.25">
      <c r="A930" s="29" t="s">
        <v>7202</v>
      </c>
      <c r="B930" s="97" t="s">
        <v>7202</v>
      </c>
      <c r="C930" s="123">
        <v>42</v>
      </c>
      <c r="D930"/>
      <c r="E930"/>
      <c r="F930"/>
      <c r="G930"/>
      <c r="H930"/>
      <c r="I930" s="15">
        <f t="shared" si="15"/>
        <v>42</v>
      </c>
      <c r="J930" s="1" t="str">
        <f>VLOOKUP($A930,RECON!A:D,4,FALSE)</f>
        <v>Meyer</v>
      </c>
      <c r="K930" s="1" t="str">
        <f>IFERROR(VLOOKUP(A930, Notes!A:E, 5, FALSE), "-")</f>
        <v>-</v>
      </c>
    </row>
    <row r="931" spans="1:11" ht="12.75" customHeight="1" x14ac:dyDescent="0.25">
      <c r="A931" s="26" t="s">
        <v>11011</v>
      </c>
      <c r="B931" s="97" t="s">
        <v>11011</v>
      </c>
      <c r="C931" s="123">
        <v>40</v>
      </c>
      <c r="D931"/>
      <c r="E931"/>
      <c r="F931"/>
      <c r="G931"/>
      <c r="H931"/>
      <c r="I931" s="15">
        <f t="shared" si="15"/>
        <v>40</v>
      </c>
      <c r="J931" s="1" t="str">
        <f>VLOOKUP($A931,RECON!A:D,4,FALSE)</f>
        <v>Aguirre</v>
      </c>
      <c r="K931" s="1" t="str">
        <f>IFERROR(VLOOKUP(A931, Notes!A:E, 5, FALSE), "-")</f>
        <v>-</v>
      </c>
    </row>
    <row r="932" spans="1:11" ht="12.75" customHeight="1" x14ac:dyDescent="0.25">
      <c r="A932" s="26" t="s">
        <v>10853</v>
      </c>
      <c r="B932" s="97" t="s">
        <v>10853</v>
      </c>
      <c r="C932" s="123">
        <v>40</v>
      </c>
      <c r="D932"/>
      <c r="E932"/>
      <c r="F932"/>
      <c r="G932"/>
      <c r="H932"/>
      <c r="I932" s="15">
        <f t="shared" si="15"/>
        <v>40</v>
      </c>
      <c r="J932" s="1" t="str">
        <f>VLOOKUP($A932,RECON!A:D,4,FALSE)</f>
        <v>Katkuri</v>
      </c>
      <c r="K932" s="1" t="str">
        <f>IFERROR(VLOOKUP(A932, Notes!A:E, 5, FALSE), "-")</f>
        <v>-</v>
      </c>
    </row>
    <row r="933" spans="1:11" ht="12.75" customHeight="1" x14ac:dyDescent="0.25">
      <c r="A933" s="26" t="s">
        <v>9152</v>
      </c>
      <c r="B933" s="97" t="s">
        <v>9152</v>
      </c>
      <c r="C933" s="123">
        <v>40</v>
      </c>
      <c r="D933"/>
      <c r="E933"/>
      <c r="F933"/>
      <c r="G933"/>
      <c r="H933"/>
      <c r="I933" s="15">
        <f t="shared" si="15"/>
        <v>40</v>
      </c>
      <c r="J933" s="1" t="str">
        <f>VLOOKUP($A933,RECON!A:D,4,FALSE)</f>
        <v>Bastos</v>
      </c>
      <c r="K933" s="1" t="str">
        <f>IFERROR(VLOOKUP(A933, Notes!A:E, 5, FALSE), "-")</f>
        <v>-</v>
      </c>
    </row>
    <row r="934" spans="1:11" ht="12.75" customHeight="1" x14ac:dyDescent="0.25">
      <c r="A934" s="26" t="s">
        <v>10893</v>
      </c>
      <c r="B934" s="97" t="s">
        <v>10893</v>
      </c>
      <c r="C934" s="123">
        <v>45</v>
      </c>
      <c r="D934"/>
      <c r="E934"/>
      <c r="F934"/>
      <c r="G934"/>
      <c r="H934"/>
      <c r="I934" s="15">
        <f t="shared" si="15"/>
        <v>45</v>
      </c>
      <c r="J934" s="1" t="str">
        <f>VLOOKUP($A934,RECON!A:D,4,FALSE)</f>
        <v>Viloria</v>
      </c>
      <c r="K934" s="1" t="str">
        <f>IFERROR(VLOOKUP(A934, Notes!A:E, 5, FALSE), "-")</f>
        <v>-</v>
      </c>
    </row>
    <row r="935" spans="1:11" ht="12.75" customHeight="1" x14ac:dyDescent="0.25">
      <c r="A935" s="26" t="s">
        <v>11110</v>
      </c>
      <c r="B935" s="97" t="s">
        <v>11110</v>
      </c>
      <c r="C935" s="123">
        <v>40</v>
      </c>
      <c r="D935"/>
      <c r="E935"/>
      <c r="F935"/>
      <c r="G935"/>
      <c r="H935"/>
      <c r="I935" s="15">
        <f t="shared" si="15"/>
        <v>40</v>
      </c>
      <c r="J935" s="1" t="str">
        <f>VLOOKUP($A935,RECON!A:D,4,FALSE)</f>
        <v>Deshpande</v>
      </c>
      <c r="K935" s="1" t="str">
        <f>IFERROR(VLOOKUP(A935, Notes!A:E, 5, FALSE), "-")</f>
        <v>-</v>
      </c>
    </row>
    <row r="936" spans="1:11" ht="12.75" customHeight="1" x14ac:dyDescent="0.25">
      <c r="A936" s="26" t="s">
        <v>11031</v>
      </c>
      <c r="B936" s="97" t="s">
        <v>11031</v>
      </c>
      <c r="C936" s="123">
        <v>40</v>
      </c>
      <c r="D936"/>
      <c r="E936"/>
      <c r="F936"/>
      <c r="G936"/>
      <c r="H936"/>
      <c r="I936" s="15">
        <f t="shared" si="15"/>
        <v>40</v>
      </c>
      <c r="J936" s="1" t="str">
        <f>VLOOKUP($A936,RECON!A:D,4,FALSE)</f>
        <v>Souza</v>
      </c>
      <c r="K936" s="1" t="str">
        <f>IFERROR(VLOOKUP(A936, Notes!A:E, 5, FALSE), "-")</f>
        <v>-</v>
      </c>
    </row>
    <row r="937" spans="1:11" ht="12.75" customHeight="1" x14ac:dyDescent="0.25">
      <c r="A937" s="26" t="s">
        <v>11103</v>
      </c>
      <c r="B937" s="97" t="s">
        <v>11103</v>
      </c>
      <c r="C937" s="123">
        <v>40</v>
      </c>
      <c r="D937"/>
      <c r="E937"/>
      <c r="F937"/>
      <c r="G937"/>
      <c r="H937"/>
      <c r="I937" s="15">
        <f t="shared" si="15"/>
        <v>40</v>
      </c>
      <c r="J937" s="1" t="str">
        <f>VLOOKUP($A937,RECON!A:D,4,FALSE)</f>
        <v>Andrade</v>
      </c>
      <c r="K937" s="1" t="str">
        <f>IFERROR(VLOOKUP(A937, Notes!A:E, 5, FALSE), "-")</f>
        <v>-</v>
      </c>
    </row>
    <row r="938" spans="1:11" ht="12.75" customHeight="1" x14ac:dyDescent="0.25">
      <c r="A938" s="26" t="s">
        <v>11196</v>
      </c>
      <c r="B938" s="97" t="s">
        <v>11196</v>
      </c>
      <c r="C938" s="123">
        <v>8</v>
      </c>
      <c r="D938"/>
      <c r="E938"/>
      <c r="F938"/>
      <c r="G938"/>
      <c r="H938"/>
      <c r="I938" s="15">
        <f t="shared" si="15"/>
        <v>8</v>
      </c>
      <c r="J938" s="1" t="e">
        <f>VLOOKUP($A938,RECON!A:D,4,FALSE)</f>
        <v>#N/A</v>
      </c>
      <c r="K938" s="1" t="str">
        <f>IFERROR(VLOOKUP(A938, Notes!A:E, 5, FALSE), "-")</f>
        <v>Brad Davis</v>
      </c>
    </row>
    <row r="939" spans="1:11" ht="12.75" customHeight="1" x14ac:dyDescent="0.25">
      <c r="A939" s="29" t="s">
        <v>8991</v>
      </c>
      <c r="B939" s="97" t="s">
        <v>8991</v>
      </c>
      <c r="C939" s="123">
        <v>40</v>
      </c>
      <c r="D939"/>
      <c r="E939"/>
      <c r="F939"/>
      <c r="G939"/>
      <c r="H939"/>
      <c r="I939" s="15">
        <f t="shared" si="15"/>
        <v>40</v>
      </c>
      <c r="J939" s="1" t="str">
        <f>VLOOKUP($A939,RECON!A:D,4,FALSE)</f>
        <v>Tsungai</v>
      </c>
      <c r="K939" s="1" t="str">
        <f>IFERROR(VLOOKUP(A939, Notes!A:E, 5, FALSE), "-")</f>
        <v>-</v>
      </c>
    </row>
    <row r="940" spans="1:11" ht="12.75" customHeight="1" x14ac:dyDescent="0.25">
      <c r="A940" s="26" t="s">
        <v>11201</v>
      </c>
      <c r="B940" s="97" t="s">
        <v>11201</v>
      </c>
      <c r="C940" s="123">
        <v>8</v>
      </c>
      <c r="D940"/>
      <c r="E940"/>
      <c r="F940"/>
      <c r="G940"/>
      <c r="H940"/>
      <c r="I940" s="15">
        <f t="shared" si="15"/>
        <v>8</v>
      </c>
      <c r="J940" s="1" t="e">
        <f>VLOOKUP($A940,RECON!A:D,4,FALSE)</f>
        <v>#N/A</v>
      </c>
      <c r="K940" s="1" t="str">
        <f>IFERROR(VLOOKUP(A940, Notes!A:E, 5, FALSE), "-")</f>
        <v>LEDERER</v>
      </c>
    </row>
    <row r="941" spans="1:11" ht="12.75" customHeight="1" x14ac:dyDescent="0.25">
      <c r="A941" s="26" t="s">
        <v>11116</v>
      </c>
      <c r="B941" s="97" t="s">
        <v>11116</v>
      </c>
      <c r="C941" s="123">
        <v>45</v>
      </c>
      <c r="D941"/>
      <c r="E941"/>
      <c r="F941"/>
      <c r="G941"/>
      <c r="H941"/>
      <c r="I941" s="15">
        <f t="shared" si="15"/>
        <v>45</v>
      </c>
      <c r="J941" s="1" t="str">
        <f>VLOOKUP($A941,RECON!A:D,4,FALSE)</f>
        <v>McCutcheon</v>
      </c>
      <c r="K941" s="1" t="str">
        <f>IFERROR(VLOOKUP(A941, Notes!A:E, 5, FALSE), "-")</f>
        <v>-</v>
      </c>
    </row>
    <row r="942" spans="1:11" ht="12.75" customHeight="1" x14ac:dyDescent="0.25">
      <c r="A942" s="29" t="s">
        <v>7037</v>
      </c>
      <c r="B942" s="97" t="s">
        <v>7037</v>
      </c>
      <c r="C942" s="123">
        <v>40</v>
      </c>
      <c r="D942"/>
      <c r="E942"/>
      <c r="F942"/>
      <c r="G942"/>
      <c r="H942"/>
      <c r="I942" s="15">
        <f t="shared" si="15"/>
        <v>40</v>
      </c>
      <c r="J942" s="1" t="str">
        <f>VLOOKUP($A942,RECON!A:D,4,FALSE)</f>
        <v>Braida</v>
      </c>
      <c r="K942" s="1" t="str">
        <f>IFERROR(VLOOKUP(A942, Notes!A:E, 5, FALSE), "-")</f>
        <v>-</v>
      </c>
    </row>
    <row r="943" spans="1:11" ht="12.75" customHeight="1" x14ac:dyDescent="0.25">
      <c r="A943" s="26" t="s">
        <v>11141</v>
      </c>
      <c r="B943" s="97" t="s">
        <v>11141</v>
      </c>
      <c r="C943" s="123">
        <v>32</v>
      </c>
      <c r="D943"/>
      <c r="E943"/>
      <c r="F943"/>
      <c r="G943"/>
      <c r="H943"/>
      <c r="I943" s="15">
        <f t="shared" si="15"/>
        <v>32</v>
      </c>
      <c r="J943" s="1" t="str">
        <f>VLOOKUP($A943,RECON!A:D,4,FALSE)</f>
        <v>Ona</v>
      </c>
      <c r="K943" s="1" t="str">
        <f>IFERROR(VLOOKUP(A943, Notes!A:E, 5, FALSE), "-")</f>
        <v>-</v>
      </c>
    </row>
    <row r="944" spans="1:11" ht="12.75" customHeight="1" x14ac:dyDescent="0.25">
      <c r="A944" s="26" t="s">
        <v>11289</v>
      </c>
      <c r="B944" s="97" t="s">
        <v>11289</v>
      </c>
      <c r="C944" s="123">
        <v>40</v>
      </c>
      <c r="D944"/>
      <c r="E944"/>
      <c r="F944"/>
      <c r="G944"/>
      <c r="H944"/>
      <c r="I944" s="15">
        <f t="shared" si="15"/>
        <v>40</v>
      </c>
      <c r="J944" s="1" t="str">
        <f>VLOOKUP($A944,RECON!A:D,4,FALSE)</f>
        <v>Koduru</v>
      </c>
      <c r="K944" s="1" t="str">
        <f>IFERROR(VLOOKUP(A944, Notes!A:E, 5, FALSE), "-")</f>
        <v>-</v>
      </c>
    </row>
    <row r="945" spans="1:11" ht="12.75" customHeight="1" x14ac:dyDescent="0.25">
      <c r="A945" s="29" t="s">
        <v>11217</v>
      </c>
      <c r="B945" s="97" t="s">
        <v>11217</v>
      </c>
      <c r="C945" s="123">
        <v>50</v>
      </c>
      <c r="D945"/>
      <c r="E945"/>
      <c r="F945"/>
      <c r="G945"/>
      <c r="H945"/>
      <c r="I945" s="15">
        <f t="shared" si="15"/>
        <v>50</v>
      </c>
      <c r="J945" s="1" t="str">
        <f>VLOOKUP($A945,RECON!A:D,4,FALSE)</f>
        <v>Huf</v>
      </c>
      <c r="K945" s="1" t="str">
        <f>IFERROR(VLOOKUP(A945, Notes!A:E, 5, FALSE), "-")</f>
        <v>-</v>
      </c>
    </row>
    <row r="946" spans="1:11" ht="12.75" customHeight="1" x14ac:dyDescent="0.25">
      <c r="A946" s="29" t="s">
        <v>11220</v>
      </c>
      <c r="B946" s="97" t="s">
        <v>11220</v>
      </c>
      <c r="C946" s="123">
        <v>45</v>
      </c>
      <c r="D946"/>
      <c r="E946"/>
      <c r="F946"/>
      <c r="G946"/>
      <c r="H946"/>
      <c r="I946" s="15">
        <f t="shared" si="15"/>
        <v>45</v>
      </c>
      <c r="J946" s="1" t="str">
        <f>VLOOKUP($A946,RECON!A:D,4,FALSE)</f>
        <v>Balagani</v>
      </c>
      <c r="K946" s="1" t="str">
        <f>IFERROR(VLOOKUP(A946, Notes!A:E, 5, FALSE), "-")</f>
        <v>-</v>
      </c>
    </row>
    <row r="947" spans="1:11" ht="12.75" customHeight="1" x14ac:dyDescent="0.25">
      <c r="A947" s="26" t="s">
        <v>11911</v>
      </c>
      <c r="B947" s="97" t="s">
        <v>11911</v>
      </c>
      <c r="C947" s="123">
        <v>42</v>
      </c>
      <c r="D947"/>
      <c r="E947"/>
      <c r="F947"/>
      <c r="G947"/>
      <c r="H947"/>
      <c r="I947" s="15">
        <f t="shared" si="15"/>
        <v>42</v>
      </c>
      <c r="J947" s="1" t="str">
        <f>VLOOKUP($A947,RECON!A:D,4,FALSE)</f>
        <v>George</v>
      </c>
      <c r="K947" s="1" t="str">
        <f>IFERROR(VLOOKUP(A947, Notes!A:E, 5, FALSE), "-")</f>
        <v>-</v>
      </c>
    </row>
    <row r="948" spans="1:11" ht="12.75" customHeight="1" x14ac:dyDescent="0.25">
      <c r="A948" s="26" t="s">
        <v>10571</v>
      </c>
      <c r="B948" s="97" t="s">
        <v>10571</v>
      </c>
      <c r="C948" s="123">
        <v>40</v>
      </c>
      <c r="D948"/>
      <c r="E948"/>
      <c r="F948"/>
      <c r="G948"/>
      <c r="H948"/>
      <c r="I948" s="15">
        <f t="shared" si="15"/>
        <v>40</v>
      </c>
      <c r="J948" s="1" t="str">
        <f>VLOOKUP($A948,RECON!A:D,4,FALSE)</f>
        <v>Jabiguero</v>
      </c>
      <c r="K948" s="1" t="str">
        <f>IFERROR(VLOOKUP(A948, Notes!A:E, 5, FALSE), "-")</f>
        <v>-</v>
      </c>
    </row>
    <row r="949" spans="1:11" ht="12.75" customHeight="1" x14ac:dyDescent="0.25">
      <c r="A949" s="26" t="s">
        <v>11226</v>
      </c>
      <c r="B949" s="97" t="s">
        <v>11226</v>
      </c>
      <c r="C949" s="123">
        <v>45</v>
      </c>
      <c r="D949"/>
      <c r="E949"/>
      <c r="F949"/>
      <c r="G949"/>
      <c r="H949"/>
      <c r="I949" s="15">
        <f t="shared" si="15"/>
        <v>45</v>
      </c>
      <c r="J949" s="1" t="str">
        <f>VLOOKUP($A949,RECON!A:D,4,FALSE)</f>
        <v>Gotico</v>
      </c>
      <c r="K949" s="1" t="str">
        <f>IFERROR(VLOOKUP(A949, Notes!A:E, 5, FALSE), "-")</f>
        <v>-</v>
      </c>
    </row>
    <row r="950" spans="1:11" ht="12.75" customHeight="1" x14ac:dyDescent="0.25">
      <c r="A950" s="26" t="s">
        <v>11294</v>
      </c>
      <c r="B950" s="97" t="s">
        <v>11294</v>
      </c>
      <c r="C950" s="123">
        <v>40</v>
      </c>
      <c r="D950"/>
      <c r="E950"/>
      <c r="F950"/>
      <c r="G950"/>
      <c r="H950"/>
      <c r="I950" s="15">
        <f t="shared" si="15"/>
        <v>40</v>
      </c>
      <c r="J950" s="1" t="str">
        <f>VLOOKUP($A950,RECON!A:D,4,FALSE)</f>
        <v>Silva</v>
      </c>
      <c r="K950" s="1" t="str">
        <f>IFERROR(VLOOKUP(A950, Notes!A:E, 5, FALSE), "-")</f>
        <v>-</v>
      </c>
    </row>
    <row r="951" spans="1:11" ht="12.75" customHeight="1" x14ac:dyDescent="0.25">
      <c r="A951" s="26" t="s">
        <v>11274</v>
      </c>
      <c r="B951" s="97" t="s">
        <v>11274</v>
      </c>
      <c r="C951" s="123">
        <v>40</v>
      </c>
      <c r="D951"/>
      <c r="E951"/>
      <c r="F951"/>
      <c r="G951"/>
      <c r="H951"/>
      <c r="I951" s="15">
        <f t="shared" si="15"/>
        <v>40</v>
      </c>
      <c r="J951" s="1" t="str">
        <f>VLOOKUP($A951,RECON!A:D,4,FALSE)</f>
        <v>Harachide</v>
      </c>
      <c r="K951" s="1" t="str">
        <f>IFERROR(VLOOKUP(A951, Notes!A:E, 5, FALSE), "-")</f>
        <v>-</v>
      </c>
    </row>
    <row r="952" spans="1:11" ht="12.75" customHeight="1" x14ac:dyDescent="0.25">
      <c r="A952" s="26" t="s">
        <v>11300</v>
      </c>
      <c r="B952" s="97" t="s">
        <v>11300</v>
      </c>
      <c r="C952" s="123">
        <v>34</v>
      </c>
      <c r="D952"/>
      <c r="E952"/>
      <c r="F952"/>
      <c r="G952"/>
      <c r="H952"/>
      <c r="I952" s="15">
        <f t="shared" si="15"/>
        <v>34</v>
      </c>
      <c r="J952" s="1" t="str">
        <f>VLOOKUP($A952,RECON!A:D,4,FALSE)</f>
        <v>Vauk</v>
      </c>
      <c r="K952" s="1" t="str">
        <f>IFERROR(VLOOKUP(A952, Notes!A:E, 5, FALSE), "-")</f>
        <v>-</v>
      </c>
    </row>
    <row r="953" spans="1:11" ht="12.75" customHeight="1" x14ac:dyDescent="0.25">
      <c r="A953" s="26" t="s">
        <v>11354</v>
      </c>
      <c r="B953" s="97" t="s">
        <v>11354</v>
      </c>
      <c r="C953" s="123">
        <v>11</v>
      </c>
      <c r="D953"/>
      <c r="E953"/>
      <c r="F953"/>
      <c r="G953"/>
      <c r="H953"/>
      <c r="I953" s="15">
        <f t="shared" si="15"/>
        <v>11</v>
      </c>
      <c r="J953" s="1" t="str">
        <f>VLOOKUP($A953,RECON!A:D,4,FALSE)</f>
        <v>Westerfield</v>
      </c>
      <c r="K953" s="1" t="str">
        <f>IFERROR(VLOOKUP(A953, Notes!A:E, 5, FALSE), "-")</f>
        <v>-</v>
      </c>
    </row>
    <row r="954" spans="1:11" ht="12.75" customHeight="1" x14ac:dyDescent="0.25">
      <c r="A954" s="26" t="s">
        <v>11262</v>
      </c>
      <c r="B954" s="97" t="s">
        <v>11262</v>
      </c>
      <c r="C954" s="123">
        <v>47</v>
      </c>
      <c r="D954"/>
      <c r="E954"/>
      <c r="F954"/>
      <c r="G954"/>
      <c r="H954"/>
      <c r="I954" s="15">
        <f t="shared" si="15"/>
        <v>47</v>
      </c>
      <c r="J954" s="1" t="str">
        <f>VLOOKUP($A954,RECON!A:D,4,FALSE)</f>
        <v>Bastos</v>
      </c>
      <c r="K954" s="1" t="str">
        <f>IFERROR(VLOOKUP(A954, Notes!A:E, 5, FALSE), "-")</f>
        <v>-</v>
      </c>
    </row>
    <row r="955" spans="1:11" ht="12.75" customHeight="1" x14ac:dyDescent="0.25">
      <c r="A955" s="26" t="s">
        <v>11243</v>
      </c>
      <c r="B955" s="97" t="s">
        <v>11243</v>
      </c>
      <c r="C955" s="123">
        <v>40</v>
      </c>
      <c r="D955"/>
      <c r="E955"/>
      <c r="F955"/>
      <c r="G955"/>
      <c r="H955"/>
      <c r="I955" s="15">
        <f t="shared" si="15"/>
        <v>40</v>
      </c>
      <c r="J955" s="1" t="str">
        <f>VLOOKUP($A955,RECON!A:D,4,FALSE)</f>
        <v>Almeida</v>
      </c>
      <c r="K955" s="1" t="str">
        <f>IFERROR(VLOOKUP(A955, Notes!A:E, 5, FALSE), "-")</f>
        <v>-</v>
      </c>
    </row>
    <row r="956" spans="1:11" ht="12.75" customHeight="1" x14ac:dyDescent="0.25">
      <c r="A956" s="26" t="s">
        <v>11271</v>
      </c>
      <c r="B956" s="97" t="s">
        <v>11271</v>
      </c>
      <c r="C956" s="123">
        <v>40</v>
      </c>
      <c r="D956"/>
      <c r="E956"/>
      <c r="F956"/>
      <c r="G956"/>
      <c r="H956"/>
      <c r="I956" s="15">
        <f t="shared" si="15"/>
        <v>40</v>
      </c>
      <c r="J956" s="1" t="str">
        <f>VLOOKUP($A956,RECON!A:D,4,FALSE)</f>
        <v>Girija Premchandran</v>
      </c>
      <c r="K956" s="1" t="str">
        <f>IFERROR(VLOOKUP(A956, Notes!A:E, 5, FALSE), "-")</f>
        <v>-</v>
      </c>
    </row>
    <row r="957" spans="1:11" ht="12.75" customHeight="1" x14ac:dyDescent="0.25">
      <c r="A957" s="29" t="s">
        <v>11237</v>
      </c>
      <c r="B957" s="97" t="s">
        <v>11237</v>
      </c>
      <c r="C957" s="123">
        <v>45</v>
      </c>
      <c r="D957"/>
      <c r="E957"/>
      <c r="F957"/>
      <c r="G957"/>
      <c r="H957"/>
      <c r="I957" s="15">
        <f t="shared" si="15"/>
        <v>45</v>
      </c>
      <c r="J957" s="1" t="str">
        <f>VLOOKUP($A957,RECON!A:D,4,FALSE)</f>
        <v>Aguilar</v>
      </c>
      <c r="K957" s="1" t="str">
        <f>IFERROR(VLOOKUP(A957, Notes!A:E, 5, FALSE), "-")</f>
        <v>-</v>
      </c>
    </row>
    <row r="958" spans="1:11" ht="12.75" customHeight="1" x14ac:dyDescent="0.25">
      <c r="A958" s="26" t="s">
        <v>11351</v>
      </c>
      <c r="B958" s="97" t="s">
        <v>11351</v>
      </c>
      <c r="C958" s="123">
        <v>40</v>
      </c>
      <c r="D958"/>
      <c r="E958"/>
      <c r="F958"/>
      <c r="G958"/>
      <c r="H958"/>
      <c r="I958" s="15">
        <f t="shared" si="15"/>
        <v>40</v>
      </c>
      <c r="J958" s="1" t="str">
        <f>VLOOKUP($A958,RECON!A:D,4,FALSE)</f>
        <v>Oliveira</v>
      </c>
      <c r="K958" s="1" t="str">
        <f>IFERROR(VLOOKUP(A958, Notes!A:E, 5, FALSE), "-")</f>
        <v>-</v>
      </c>
    </row>
    <row r="959" spans="1:11" ht="12.75" customHeight="1" x14ac:dyDescent="0.25">
      <c r="A959" s="26" t="s">
        <v>11336</v>
      </c>
      <c r="B959" s="97" t="s">
        <v>11336</v>
      </c>
      <c r="C959" s="123">
        <v>40</v>
      </c>
      <c r="D959"/>
      <c r="E959"/>
      <c r="F959"/>
      <c r="G959"/>
      <c r="H959"/>
      <c r="I959" s="15">
        <f t="shared" si="15"/>
        <v>40</v>
      </c>
      <c r="J959" s="1" t="str">
        <f>VLOOKUP($A959,RECON!A:D,4,FALSE)</f>
        <v>Amodia</v>
      </c>
      <c r="K959" s="1" t="str">
        <f>IFERROR(VLOOKUP(A959, Notes!A:E, 5, FALSE), "-")</f>
        <v>-</v>
      </c>
    </row>
    <row r="960" spans="1:11" ht="12.75" customHeight="1" x14ac:dyDescent="0.25">
      <c r="A960" s="29" t="s">
        <v>11404</v>
      </c>
      <c r="B960" s="97" t="s">
        <v>11404</v>
      </c>
      <c r="C960" s="123">
        <v>42</v>
      </c>
      <c r="D960"/>
      <c r="E960"/>
      <c r="F960"/>
      <c r="G960"/>
      <c r="H960"/>
      <c r="I960" s="15">
        <f t="shared" si="15"/>
        <v>42</v>
      </c>
      <c r="J960" s="1" t="str">
        <f>VLOOKUP($A960,RECON!A:D,4,FALSE)</f>
        <v>Gopi</v>
      </c>
      <c r="K960" s="1" t="str">
        <f>IFERROR(VLOOKUP(A960, Notes!A:E, 5, FALSE), "-")</f>
        <v>-</v>
      </c>
    </row>
    <row r="961" spans="1:11" ht="12.75" customHeight="1" x14ac:dyDescent="0.25">
      <c r="A961" s="26" t="s">
        <v>11344</v>
      </c>
      <c r="B961" s="97" t="s">
        <v>11344</v>
      </c>
      <c r="C961" s="123">
        <v>40</v>
      </c>
      <c r="D961"/>
      <c r="E961"/>
      <c r="F961"/>
      <c r="G961"/>
      <c r="H961"/>
      <c r="I961" s="15">
        <f t="shared" si="15"/>
        <v>40</v>
      </c>
      <c r="J961" s="1" t="str">
        <f>VLOOKUP($A961,RECON!A:D,4,FALSE)</f>
        <v>Dizon</v>
      </c>
      <c r="K961" s="1" t="str">
        <f>IFERROR(VLOOKUP(A961, Notes!A:E, 5, FALSE), "-")</f>
        <v>-</v>
      </c>
    </row>
    <row r="962" spans="1:11" ht="12.75" customHeight="1" x14ac:dyDescent="0.25">
      <c r="A962" s="26" t="s">
        <v>11913</v>
      </c>
      <c r="B962" s="97" t="s">
        <v>11913</v>
      </c>
      <c r="C962" s="123">
        <v>42</v>
      </c>
      <c r="D962"/>
      <c r="E962"/>
      <c r="F962"/>
      <c r="G962"/>
      <c r="H962"/>
      <c r="I962" s="15">
        <f t="shared" si="15"/>
        <v>42</v>
      </c>
      <c r="J962" s="1" t="str">
        <f>VLOOKUP($A962,RECON!A:D,4,FALSE)</f>
        <v>Kalavala</v>
      </c>
      <c r="K962" s="1" t="str">
        <f>IFERROR(VLOOKUP(A962, Notes!A:E, 5, FALSE), "-")</f>
        <v>-</v>
      </c>
    </row>
    <row r="963" spans="1:11" ht="12.75" customHeight="1" x14ac:dyDescent="0.25">
      <c r="A963" s="26" t="s">
        <v>11398</v>
      </c>
      <c r="B963" s="97" t="s">
        <v>11398</v>
      </c>
      <c r="C963" s="123">
        <v>32</v>
      </c>
      <c r="D963"/>
      <c r="E963"/>
      <c r="F963"/>
      <c r="G963"/>
      <c r="H963"/>
      <c r="I963" s="15">
        <f t="shared" si="15"/>
        <v>32</v>
      </c>
      <c r="J963" s="1" t="str">
        <f>VLOOKUP($A963,RECON!A:D,4,FALSE)</f>
        <v>Garcia</v>
      </c>
      <c r="K963" s="1" t="str">
        <f>IFERROR(VLOOKUP(A963, Notes!A:E, 5, FALSE), "-")</f>
        <v>-</v>
      </c>
    </row>
    <row r="964" spans="1:11" ht="12.75" customHeight="1" x14ac:dyDescent="0.25">
      <c r="A964" s="26" t="s">
        <v>11622</v>
      </c>
      <c r="B964" s="97" t="s">
        <v>11622</v>
      </c>
      <c r="C964" s="123">
        <v>44</v>
      </c>
      <c r="D964"/>
      <c r="E964"/>
      <c r="F964"/>
      <c r="G964"/>
      <c r="H964"/>
      <c r="I964" s="15">
        <f t="shared" si="15"/>
        <v>44</v>
      </c>
      <c r="J964" s="1" t="str">
        <f>VLOOKUP($A964,RECON!A:D,4,FALSE)</f>
        <v>Dutta</v>
      </c>
      <c r="K964" s="1" t="str">
        <f>IFERROR(VLOOKUP(A964, Notes!A:E, 5, FALSE), "-")</f>
        <v>-</v>
      </c>
    </row>
    <row r="965" spans="1:11" ht="12.75" customHeight="1" x14ac:dyDescent="0.25">
      <c r="A965" s="34" t="s">
        <v>11250</v>
      </c>
      <c r="B965" s="97" t="s">
        <v>11250</v>
      </c>
      <c r="C965" s="123">
        <v>40</v>
      </c>
      <c r="D965"/>
      <c r="E965"/>
      <c r="F965"/>
      <c r="G965"/>
      <c r="H965"/>
      <c r="I965" s="15">
        <f t="shared" si="15"/>
        <v>40</v>
      </c>
      <c r="J965" s="1" t="str">
        <f>VLOOKUP($A965,RECON!A:D,4,FALSE)</f>
        <v>Almeida</v>
      </c>
      <c r="K965" s="1" t="str">
        <f>IFERROR(VLOOKUP(A965, Notes!A:E, 5, FALSE), "-")</f>
        <v>-</v>
      </c>
    </row>
    <row r="966" spans="1:11" ht="12.75" customHeight="1" x14ac:dyDescent="0.25">
      <c r="A966" s="33" t="s">
        <v>11656</v>
      </c>
      <c r="B966" s="97" t="s">
        <v>11656</v>
      </c>
      <c r="C966" s="123">
        <v>45</v>
      </c>
      <c r="D966"/>
      <c r="E966"/>
      <c r="F966"/>
      <c r="G966"/>
      <c r="H966"/>
      <c r="I966" s="15">
        <f t="shared" si="15"/>
        <v>45</v>
      </c>
      <c r="J966" s="1" t="str">
        <f>VLOOKUP($A966,RECON!A:D,4,FALSE)</f>
        <v>Octavo</v>
      </c>
      <c r="K966" s="1" t="str">
        <f>IFERROR(VLOOKUP(A966, Notes!A:E, 5, FALSE), "-")</f>
        <v>-</v>
      </c>
    </row>
    <row r="967" spans="1:11" ht="12.75" customHeight="1" x14ac:dyDescent="0.25">
      <c r="A967" s="26" t="s">
        <v>11698</v>
      </c>
      <c r="B967" s="97" t="s">
        <v>11698</v>
      </c>
      <c r="C967" s="123">
        <v>40</v>
      </c>
      <c r="D967"/>
      <c r="E967"/>
      <c r="F967"/>
      <c r="G967"/>
      <c r="H967"/>
      <c r="I967" s="15">
        <f t="shared" si="15"/>
        <v>40</v>
      </c>
      <c r="J967" s="1" t="str">
        <f>VLOOKUP($A967,RECON!A:D,4,FALSE)</f>
        <v>Karia</v>
      </c>
      <c r="K967" s="1" t="str">
        <f>IFERROR(VLOOKUP(A967, Notes!A:E, 5, FALSE), "-")</f>
        <v>-</v>
      </c>
    </row>
    <row r="968" spans="1:11" ht="12.75" customHeight="1" x14ac:dyDescent="0.25">
      <c r="A968" s="26" t="s">
        <v>11663</v>
      </c>
      <c r="B968" s="97" t="s">
        <v>11663</v>
      </c>
      <c r="C968" s="123">
        <v>45</v>
      </c>
      <c r="D968"/>
      <c r="E968"/>
      <c r="F968"/>
      <c r="G968"/>
      <c r="H968"/>
      <c r="I968" s="15">
        <f t="shared" si="15"/>
        <v>45</v>
      </c>
      <c r="J968" s="1" t="str">
        <f>VLOOKUP($A968,RECON!A:D,4,FALSE)</f>
        <v>Jayampu</v>
      </c>
      <c r="K968" s="1" t="str">
        <f>IFERROR(VLOOKUP(A968, Notes!A:E, 5, FALSE), "-")</f>
        <v>-</v>
      </c>
    </row>
    <row r="969" spans="1:11" ht="12.75" customHeight="1" x14ac:dyDescent="0.25">
      <c r="A969" s="26" t="s">
        <v>11701</v>
      </c>
      <c r="B969" s="97" t="s">
        <v>11701</v>
      </c>
      <c r="C969" s="123">
        <v>40</v>
      </c>
      <c r="D969"/>
      <c r="E969"/>
      <c r="F969"/>
      <c r="G969"/>
      <c r="H969"/>
      <c r="I969" s="15">
        <f t="shared" si="15"/>
        <v>40</v>
      </c>
      <c r="J969" s="1" t="str">
        <f>VLOOKUP($A969,RECON!A:D,4,FALSE)</f>
        <v>Keerthi</v>
      </c>
      <c r="K969" s="1" t="str">
        <f>IFERROR(VLOOKUP(A969, Notes!A:E, 5, FALSE), "-")</f>
        <v>-</v>
      </c>
    </row>
    <row r="970" spans="1:11" ht="12.75" customHeight="1" x14ac:dyDescent="0.25">
      <c r="A970" s="33" t="s">
        <v>11728</v>
      </c>
      <c r="B970" s="97" t="s">
        <v>11728</v>
      </c>
      <c r="C970" s="123">
        <v>45</v>
      </c>
      <c r="D970"/>
      <c r="E970"/>
      <c r="F970"/>
      <c r="G970"/>
      <c r="H970"/>
      <c r="I970" s="15">
        <f t="shared" si="15"/>
        <v>45</v>
      </c>
      <c r="J970" s="1" t="str">
        <f>VLOOKUP($A970,RECON!A:D,4,FALSE)</f>
        <v>Kasim</v>
      </c>
      <c r="K970" s="1" t="str">
        <f>IFERROR(VLOOKUP(A970, Notes!A:E, 5, FALSE), "-")</f>
        <v>-</v>
      </c>
    </row>
    <row r="971" spans="1:11" ht="12.75" customHeight="1" x14ac:dyDescent="0.25">
      <c r="A971" s="26" t="s">
        <v>11685</v>
      </c>
      <c r="B971" s="97" t="s">
        <v>11685</v>
      </c>
      <c r="C971" s="123">
        <v>40</v>
      </c>
      <c r="D971"/>
      <c r="E971"/>
      <c r="F971"/>
      <c r="G971"/>
      <c r="H971"/>
      <c r="I971" s="15">
        <f t="shared" si="15"/>
        <v>40</v>
      </c>
      <c r="J971" s="1" t="str">
        <f>VLOOKUP($A971,RECON!A:D,4,FALSE)</f>
        <v>Prava</v>
      </c>
      <c r="K971" s="1" t="str">
        <f>IFERROR(VLOOKUP(A971, Notes!A:E, 5, FALSE), "-")</f>
        <v>-</v>
      </c>
    </row>
    <row r="972" spans="1:11" ht="12.75" customHeight="1" x14ac:dyDescent="0.25">
      <c r="A972" s="26" t="s">
        <v>11666</v>
      </c>
      <c r="B972" s="97" t="s">
        <v>11666</v>
      </c>
      <c r="C972" s="123">
        <v>40</v>
      </c>
      <c r="D972"/>
      <c r="E972"/>
      <c r="F972"/>
      <c r="G972"/>
      <c r="H972"/>
      <c r="I972" s="15">
        <f t="shared" ref="I972:I1035" si="16">SUM(C972:H972)</f>
        <v>40</v>
      </c>
      <c r="J972" s="1" t="str">
        <f>VLOOKUP($A972,RECON!A:D,4,FALSE)</f>
        <v>Basnet</v>
      </c>
      <c r="K972" s="1" t="str">
        <f>IFERROR(VLOOKUP(A972, Notes!A:E, 5, FALSE), "-")</f>
        <v>-</v>
      </c>
    </row>
    <row r="973" spans="1:11" ht="13.2" x14ac:dyDescent="0.25">
      <c r="A973" s="29" t="s">
        <v>11734</v>
      </c>
      <c r="B973" s="97" t="s">
        <v>11734</v>
      </c>
      <c r="C973" s="123">
        <v>45</v>
      </c>
      <c r="D973"/>
      <c r="E973"/>
      <c r="F973"/>
      <c r="G973"/>
      <c r="H973"/>
      <c r="I973" s="15">
        <f t="shared" si="16"/>
        <v>45</v>
      </c>
      <c r="J973" s="1" t="str">
        <f>VLOOKUP($A973,RECON!A:D,4,FALSE)</f>
        <v>Singh</v>
      </c>
      <c r="K973" s="1" t="str">
        <f>IFERROR(VLOOKUP(A973, Notes!A:E, 5, FALSE), "-")</f>
        <v>-</v>
      </c>
    </row>
    <row r="974" spans="1:11" ht="12.75" customHeight="1" x14ac:dyDescent="0.25">
      <c r="A974" s="26" t="s">
        <v>11673</v>
      </c>
      <c r="B974" s="97" t="s">
        <v>11673</v>
      </c>
      <c r="C974" s="123">
        <v>40</v>
      </c>
      <c r="D974"/>
      <c r="E974"/>
      <c r="F974"/>
      <c r="G974"/>
      <c r="H974"/>
      <c r="I974" s="15">
        <f t="shared" si="16"/>
        <v>40</v>
      </c>
      <c r="J974" s="1" t="str">
        <f>VLOOKUP($A974,RECON!A:D,4,FALSE)</f>
        <v>Borelli</v>
      </c>
      <c r="K974" s="1" t="str">
        <f>IFERROR(VLOOKUP(A974, Notes!A:E, 5, FALSE), "-")</f>
        <v>-</v>
      </c>
    </row>
    <row r="975" spans="1:11" ht="12.75" customHeight="1" x14ac:dyDescent="0.25">
      <c r="A975" s="26" t="s">
        <v>7351</v>
      </c>
      <c r="B975" s="97" t="s">
        <v>7351</v>
      </c>
      <c r="C975" s="123">
        <v>40</v>
      </c>
      <c r="D975"/>
      <c r="E975"/>
      <c r="F975"/>
      <c r="G975"/>
      <c r="H975"/>
      <c r="I975" s="15">
        <f t="shared" si="16"/>
        <v>40</v>
      </c>
      <c r="J975" s="1" t="str">
        <f>VLOOKUP($A975,RECON!A:D,4,FALSE)</f>
        <v>Veeregowda</v>
      </c>
      <c r="K975" s="1" t="str">
        <f>IFERROR(VLOOKUP(A975, Notes!A:E, 5, FALSE), "-")</f>
        <v>-</v>
      </c>
    </row>
    <row r="976" spans="1:11" ht="12.75" customHeight="1" x14ac:dyDescent="0.25">
      <c r="A976" s="29" t="s">
        <v>7142</v>
      </c>
      <c r="B976" s="97" t="s">
        <v>7142</v>
      </c>
      <c r="C976" s="123">
        <v>40</v>
      </c>
      <c r="D976"/>
      <c r="E976"/>
      <c r="F976"/>
      <c r="G976"/>
      <c r="H976"/>
      <c r="I976" s="15">
        <f t="shared" si="16"/>
        <v>40</v>
      </c>
      <c r="J976" s="1" t="str">
        <f>VLOOKUP($A976,RECON!A:D,4,FALSE)</f>
        <v>Kancharla</v>
      </c>
      <c r="K976" s="1" t="str">
        <f>IFERROR(VLOOKUP(A976, Notes!A:E, 5, FALSE), "-")</f>
        <v>-</v>
      </c>
    </row>
    <row r="977" spans="1:11" ht="12.75" customHeight="1" x14ac:dyDescent="0.25">
      <c r="A977" s="26" t="s">
        <v>11860</v>
      </c>
      <c r="B977" s="97" t="s">
        <v>11860</v>
      </c>
      <c r="C977" s="123">
        <v>45</v>
      </c>
      <c r="D977"/>
      <c r="E977"/>
      <c r="F977"/>
      <c r="G977"/>
      <c r="H977"/>
      <c r="I977" s="15">
        <f t="shared" si="16"/>
        <v>45</v>
      </c>
      <c r="J977" s="1" t="str">
        <f>VLOOKUP($A977,RECON!A:D,4,FALSE)</f>
        <v>Perumalsamy</v>
      </c>
      <c r="K977" s="1" t="str">
        <f>IFERROR(VLOOKUP(A977, Notes!A:E, 5, FALSE), "-")</f>
        <v>-</v>
      </c>
    </row>
    <row r="978" spans="1:11" ht="12.75" customHeight="1" x14ac:dyDescent="0.25">
      <c r="A978" s="26" t="s">
        <v>9275</v>
      </c>
      <c r="B978" s="97" t="s">
        <v>9275</v>
      </c>
      <c r="C978" s="123">
        <v>45</v>
      </c>
      <c r="D978"/>
      <c r="E978"/>
      <c r="F978"/>
      <c r="G978"/>
      <c r="H978"/>
      <c r="I978" s="15">
        <f t="shared" si="16"/>
        <v>45</v>
      </c>
      <c r="J978" s="1" t="str">
        <f>VLOOKUP($A978,RECON!A:D,4,FALSE)</f>
        <v>Jayakumar</v>
      </c>
      <c r="K978" s="1" t="str">
        <f>IFERROR(VLOOKUP(A978, Notes!A:E, 5, FALSE), "-")</f>
        <v>-</v>
      </c>
    </row>
    <row r="979" spans="1:11" ht="12.75" customHeight="1" x14ac:dyDescent="0.25">
      <c r="A979" s="29" t="s">
        <v>9405</v>
      </c>
      <c r="B979" s="97" t="s">
        <v>9405</v>
      </c>
      <c r="C979" s="123">
        <v>40</v>
      </c>
      <c r="D979"/>
      <c r="E979"/>
      <c r="F979"/>
      <c r="G979"/>
      <c r="H979"/>
      <c r="I979" s="15">
        <f t="shared" si="16"/>
        <v>40</v>
      </c>
      <c r="J979" s="1" t="str">
        <f>VLOOKUP($A979,RECON!A:D,4,FALSE)</f>
        <v>Reinehr</v>
      </c>
      <c r="K979" s="1" t="str">
        <f>IFERROR(VLOOKUP(A979, Notes!A:E, 5, FALSE), "-")</f>
        <v>-</v>
      </c>
    </row>
    <row r="980" spans="1:11" ht="12.75" customHeight="1" x14ac:dyDescent="0.25">
      <c r="A980" s="29" t="s">
        <v>9453</v>
      </c>
      <c r="B980" s="97" t="s">
        <v>9453</v>
      </c>
      <c r="C980" s="123">
        <v>40</v>
      </c>
      <c r="D980"/>
      <c r="E980"/>
      <c r="F980"/>
      <c r="G980"/>
      <c r="H980"/>
      <c r="I980" s="15">
        <f t="shared" si="16"/>
        <v>40</v>
      </c>
      <c r="J980" s="1" t="str">
        <f>VLOOKUP($A980,RECON!A:D,4,FALSE)</f>
        <v>Silva</v>
      </c>
      <c r="K980" s="1" t="str">
        <f>IFERROR(VLOOKUP(A980, Notes!A:E, 5, FALSE), "-")</f>
        <v>-</v>
      </c>
    </row>
    <row r="981" spans="1:11" ht="12.75" customHeight="1" x14ac:dyDescent="0.25">
      <c r="A981" s="26" t="s">
        <v>9454</v>
      </c>
      <c r="B981" s="97" t="s">
        <v>9454</v>
      </c>
      <c r="C981" s="123">
        <v>44</v>
      </c>
      <c r="D981"/>
      <c r="E981"/>
      <c r="F981"/>
      <c r="G981"/>
      <c r="H981"/>
      <c r="I981" s="15">
        <f t="shared" si="16"/>
        <v>44</v>
      </c>
      <c r="J981" s="1" t="str">
        <f>VLOOKUP($A981,RECON!A:D,4,FALSE)</f>
        <v>Silva</v>
      </c>
      <c r="K981" s="1" t="str">
        <f>IFERROR(VLOOKUP(A981, Notes!A:E, 5, FALSE), "-")</f>
        <v>-</v>
      </c>
    </row>
    <row r="982" spans="1:11" ht="12.75" customHeight="1" x14ac:dyDescent="0.25">
      <c r="A982" s="26" t="s">
        <v>9246</v>
      </c>
      <c r="B982" s="97" t="s">
        <v>9246</v>
      </c>
      <c r="C982" s="123">
        <v>40</v>
      </c>
      <c r="D982"/>
      <c r="E982"/>
      <c r="F982"/>
      <c r="G982"/>
      <c r="H982"/>
      <c r="I982" s="15">
        <f t="shared" si="16"/>
        <v>40</v>
      </c>
      <c r="J982" s="1" t="str">
        <f>VLOOKUP($A982,RECON!A:D,4,FALSE)</f>
        <v>Francisco</v>
      </c>
      <c r="K982" s="1" t="str">
        <f>IFERROR(VLOOKUP(A982, Notes!A:E, 5, FALSE), "-")</f>
        <v>-</v>
      </c>
    </row>
    <row r="983" spans="1:11" ht="12.75" customHeight="1" x14ac:dyDescent="0.25">
      <c r="A983" s="26" t="s">
        <v>11391</v>
      </c>
      <c r="B983" s="97" t="s">
        <v>11391</v>
      </c>
      <c r="C983" s="123">
        <v>32</v>
      </c>
      <c r="D983"/>
      <c r="E983"/>
      <c r="F983"/>
      <c r="G983"/>
      <c r="H983"/>
      <c r="I983" s="15">
        <f t="shared" si="16"/>
        <v>32</v>
      </c>
      <c r="J983" s="1" t="str">
        <f>VLOOKUP($A983,RECON!A:D,4,FALSE)</f>
        <v>Castillo</v>
      </c>
      <c r="K983" s="1" t="str">
        <f>IFERROR(VLOOKUP(A983, Notes!A:E, 5, FALSE), "-")</f>
        <v>-</v>
      </c>
    </row>
    <row r="984" spans="1:11" ht="12.75" customHeight="1" x14ac:dyDescent="0.25">
      <c r="A984" s="26" t="s">
        <v>11874</v>
      </c>
      <c r="B984" s="97" t="s">
        <v>11874</v>
      </c>
      <c r="C984" s="123">
        <v>45</v>
      </c>
      <c r="D984"/>
      <c r="E984"/>
      <c r="F984"/>
      <c r="G984"/>
      <c r="H984"/>
      <c r="I984" s="15">
        <f t="shared" si="16"/>
        <v>45</v>
      </c>
      <c r="J984" s="1" t="str">
        <f>VLOOKUP($A984,RECON!A:D,4,FALSE)</f>
        <v>Gregorio</v>
      </c>
      <c r="K984" s="1" t="str">
        <f>IFERROR(VLOOKUP(A984, Notes!A:E, 5, FALSE), "-")</f>
        <v>-</v>
      </c>
    </row>
    <row r="985" spans="1:11" ht="12.75" customHeight="1" x14ac:dyDescent="0.25">
      <c r="A985" s="26" t="s">
        <v>11866</v>
      </c>
      <c r="B985" s="97" t="s">
        <v>11866</v>
      </c>
      <c r="C985" s="123">
        <v>40</v>
      </c>
      <c r="D985"/>
      <c r="E985"/>
      <c r="F985"/>
      <c r="G985"/>
      <c r="H985"/>
      <c r="I985" s="15">
        <f t="shared" si="16"/>
        <v>40</v>
      </c>
      <c r="J985" s="1" t="str">
        <f>VLOOKUP($A985,RECON!A:D,4,FALSE)</f>
        <v>Uppara</v>
      </c>
      <c r="K985" s="1" t="str">
        <f>IFERROR(VLOOKUP(A985, Notes!A:E, 5, FALSE), "-")</f>
        <v>-</v>
      </c>
    </row>
    <row r="986" spans="1:11" ht="12.75" customHeight="1" x14ac:dyDescent="0.25">
      <c r="A986" s="26" t="s">
        <v>11916</v>
      </c>
      <c r="B986" s="97" t="s">
        <v>11916</v>
      </c>
      <c r="C986" s="123">
        <v>40</v>
      </c>
      <c r="D986"/>
      <c r="E986"/>
      <c r="F986"/>
      <c r="G986"/>
      <c r="H986"/>
      <c r="I986" s="15">
        <f t="shared" si="16"/>
        <v>40</v>
      </c>
      <c r="J986" s="1" t="str">
        <f>VLOOKUP($A986,RECON!A:D,4,FALSE)</f>
        <v>Krishnamoorthy</v>
      </c>
      <c r="K986" s="1" t="str">
        <f>IFERROR(VLOOKUP(A986, Notes!A:E, 5, FALSE), "-")</f>
        <v>-</v>
      </c>
    </row>
    <row r="987" spans="1:11" ht="12.75" customHeight="1" x14ac:dyDescent="0.25">
      <c r="A987" s="26" t="s">
        <v>9369</v>
      </c>
      <c r="B987" s="97" t="s">
        <v>9369</v>
      </c>
      <c r="C987" s="123">
        <v>42</v>
      </c>
      <c r="D987"/>
      <c r="E987"/>
      <c r="F987"/>
      <c r="G987"/>
      <c r="H987"/>
      <c r="I987" s="15">
        <f t="shared" si="16"/>
        <v>42</v>
      </c>
      <c r="J987" s="1" t="str">
        <f>VLOOKUP($A987,RECON!A:D,4,FALSE)</f>
        <v>Pansan</v>
      </c>
      <c r="K987" s="1" t="str">
        <f>IFERROR(VLOOKUP(A987, Notes!A:E, 5, FALSE), "-")</f>
        <v>-</v>
      </c>
    </row>
    <row r="988" spans="1:11" ht="12.75" customHeight="1" x14ac:dyDescent="0.25">
      <c r="A988" s="29" t="s">
        <v>11840</v>
      </c>
      <c r="B988" s="97" t="s">
        <v>11840</v>
      </c>
      <c r="C988" s="123">
        <v>40</v>
      </c>
      <c r="D988"/>
      <c r="E988"/>
      <c r="F988"/>
      <c r="G988"/>
      <c r="H988"/>
      <c r="I988" s="15">
        <f t="shared" si="16"/>
        <v>40</v>
      </c>
      <c r="J988" s="1" t="str">
        <f>VLOOKUP($A988,RECON!A:D,4,FALSE)</f>
        <v>Annapureddy</v>
      </c>
      <c r="K988" s="1" t="str">
        <f>IFERROR(VLOOKUP(A988, Notes!A:E, 5, FALSE), "-")</f>
        <v>-</v>
      </c>
    </row>
    <row r="989" spans="1:11" ht="12.75" customHeight="1" x14ac:dyDescent="0.25">
      <c r="A989" s="26" t="s">
        <v>11848</v>
      </c>
      <c r="B989" s="97" t="s">
        <v>11848</v>
      </c>
      <c r="C989" s="123">
        <v>42</v>
      </c>
      <c r="D989"/>
      <c r="E989"/>
      <c r="F989"/>
      <c r="G989"/>
      <c r="H989"/>
      <c r="I989" s="15">
        <f t="shared" si="16"/>
        <v>42</v>
      </c>
      <c r="J989" s="1" t="str">
        <f>VLOOKUP($A989,RECON!A:D,4,FALSE)</f>
        <v>Devineni</v>
      </c>
      <c r="K989" s="1" t="str">
        <f>IFERROR(VLOOKUP(A989, Notes!A:E, 5, FALSE), "-")</f>
        <v>-</v>
      </c>
    </row>
    <row r="990" spans="1:11" ht="12.75" customHeight="1" x14ac:dyDescent="0.25">
      <c r="A990" s="32" t="s">
        <v>11852</v>
      </c>
      <c r="B990" s="97" t="s">
        <v>11852</v>
      </c>
      <c r="C990" s="123">
        <v>50</v>
      </c>
      <c r="D990"/>
      <c r="E990"/>
      <c r="F990"/>
      <c r="G990"/>
      <c r="H990"/>
      <c r="I990" s="15">
        <f t="shared" si="16"/>
        <v>50</v>
      </c>
      <c r="J990" s="1" t="str">
        <f>VLOOKUP($A990,RECON!A:D,4,FALSE)</f>
        <v>Gopalam</v>
      </c>
      <c r="K990" s="1" t="str">
        <f>IFERROR(VLOOKUP(A990, Notes!A:E, 5, FALSE), "-")</f>
        <v>-</v>
      </c>
    </row>
    <row r="991" spans="1:11" ht="12.75" customHeight="1" x14ac:dyDescent="0.25">
      <c r="A991" s="27" t="s">
        <v>8290</v>
      </c>
      <c r="B991" s="97" t="s">
        <v>8290</v>
      </c>
      <c r="C991" s="123">
        <v>45</v>
      </c>
      <c r="D991"/>
      <c r="E991"/>
      <c r="F991"/>
      <c r="G991"/>
      <c r="H991"/>
      <c r="I991" s="15">
        <f t="shared" si="16"/>
        <v>45</v>
      </c>
      <c r="J991" s="1" t="str">
        <f>VLOOKUP($A991,RECON!A:D,4,FALSE)</f>
        <v>Balingit</v>
      </c>
      <c r="K991" s="1" t="str">
        <f>IFERROR(VLOOKUP(A991, Notes!A:E, 5, FALSE), "-")</f>
        <v>-</v>
      </c>
    </row>
    <row r="992" spans="1:11" ht="12.75" customHeight="1" x14ac:dyDescent="0.25">
      <c r="A992" s="28" t="s">
        <v>11636</v>
      </c>
      <c r="B992" s="97" t="s">
        <v>11636</v>
      </c>
      <c r="C992" s="123">
        <v>45</v>
      </c>
      <c r="D992"/>
      <c r="E992"/>
      <c r="F992"/>
      <c r="G992"/>
      <c r="H992"/>
      <c r="I992" s="15">
        <f t="shared" si="16"/>
        <v>45</v>
      </c>
      <c r="J992" s="1" t="str">
        <f>VLOOKUP($A992,RECON!A:D,4,FALSE)</f>
        <v>Jose</v>
      </c>
      <c r="K992" s="1" t="str">
        <f>IFERROR(VLOOKUP(A992, Notes!A:E, 5, FALSE), "-")</f>
        <v>-</v>
      </c>
    </row>
    <row r="993" spans="1:11" ht="12.75" customHeight="1" x14ac:dyDescent="0.25">
      <c r="A993" s="29" t="s">
        <v>11640</v>
      </c>
      <c r="B993" s="97" t="s">
        <v>11640</v>
      </c>
      <c r="C993" s="123">
        <v>36</v>
      </c>
      <c r="D993"/>
      <c r="E993"/>
      <c r="F993"/>
      <c r="G993"/>
      <c r="H993"/>
      <c r="I993" s="15">
        <f t="shared" si="16"/>
        <v>36</v>
      </c>
      <c r="J993" s="1" t="str">
        <f>VLOOKUP($A993,RECON!A:D,4,FALSE)</f>
        <v>Santos</v>
      </c>
      <c r="K993" s="1" t="str">
        <f>IFERROR(VLOOKUP(A993, Notes!A:E, 5, FALSE), "-")</f>
        <v>-</v>
      </c>
    </row>
    <row r="994" spans="1:11" ht="12.75" customHeight="1" x14ac:dyDescent="0.25">
      <c r="A994" s="29" t="s">
        <v>11977</v>
      </c>
      <c r="B994" s="97" t="s">
        <v>11977</v>
      </c>
      <c r="C994" s="123">
        <v>57</v>
      </c>
      <c r="D994"/>
      <c r="E994"/>
      <c r="F994"/>
      <c r="G994"/>
      <c r="H994"/>
      <c r="I994" s="15">
        <f t="shared" si="16"/>
        <v>57</v>
      </c>
      <c r="J994" s="1" t="str">
        <f>VLOOKUP($A994,RECON!A:D,4,FALSE)</f>
        <v>Trambadia</v>
      </c>
      <c r="K994" s="1" t="str">
        <f>IFERROR(VLOOKUP(A994, Notes!A:E, 5, FALSE), "-")</f>
        <v>-</v>
      </c>
    </row>
    <row r="995" spans="1:11" ht="12.75" customHeight="1" x14ac:dyDescent="0.25">
      <c r="A995" s="29" t="s">
        <v>11963</v>
      </c>
      <c r="B995" s="97" t="s">
        <v>11963</v>
      </c>
      <c r="C995" s="123">
        <v>16</v>
      </c>
      <c r="D995"/>
      <c r="E995"/>
      <c r="F995"/>
      <c r="G995"/>
      <c r="H995"/>
      <c r="I995" s="15">
        <f t="shared" si="16"/>
        <v>16</v>
      </c>
      <c r="J995" s="1" t="str">
        <f>VLOOKUP($A995,RECON!A:D,4,FALSE)</f>
        <v>Tharakeswaran</v>
      </c>
      <c r="K995" s="1" t="str">
        <f>IFERROR(VLOOKUP(A995, Notes!A:E, 5, FALSE), "-")</f>
        <v>-</v>
      </c>
    </row>
    <row r="996" spans="1:11" ht="12.75" customHeight="1" x14ac:dyDescent="0.25">
      <c r="A996" s="29" t="s">
        <v>11964</v>
      </c>
      <c r="B996" s="97" t="s">
        <v>11964</v>
      </c>
      <c r="C996" s="123">
        <v>50</v>
      </c>
      <c r="D996"/>
      <c r="E996"/>
      <c r="F996"/>
      <c r="G996"/>
      <c r="H996"/>
      <c r="I996" s="15">
        <f t="shared" si="16"/>
        <v>50</v>
      </c>
      <c r="J996" s="1" t="str">
        <f>VLOOKUP($A996,RECON!A:D,4,FALSE)</f>
        <v>Kondreddy</v>
      </c>
      <c r="K996" s="1" t="str">
        <f>IFERROR(VLOOKUP(A996, Notes!A:E, 5, FALSE), "-")</f>
        <v>-</v>
      </c>
    </row>
    <row r="997" spans="1:11" ht="12.75" customHeight="1" x14ac:dyDescent="0.25">
      <c r="A997" s="29" t="s">
        <v>11978</v>
      </c>
      <c r="B997" s="97" t="s">
        <v>11978</v>
      </c>
      <c r="C997" s="123">
        <v>51</v>
      </c>
      <c r="D997"/>
      <c r="E997"/>
      <c r="F997"/>
      <c r="G997"/>
      <c r="H997"/>
      <c r="I997" s="15">
        <f t="shared" si="16"/>
        <v>51</v>
      </c>
      <c r="J997" s="1" t="str">
        <f>VLOOKUP($A997,RECON!A:D,4,FALSE)</f>
        <v>Vallabhu</v>
      </c>
      <c r="K997" s="1" t="str">
        <f>IFERROR(VLOOKUP(A997, Notes!A:E, 5, FALSE), "-")</f>
        <v>-</v>
      </c>
    </row>
    <row r="998" spans="1:11" ht="12.75" customHeight="1" x14ac:dyDescent="0.25">
      <c r="A998" s="29" t="s">
        <v>11968</v>
      </c>
      <c r="B998" s="97" t="s">
        <v>11968</v>
      </c>
      <c r="C998" s="123">
        <v>45</v>
      </c>
      <c r="D998"/>
      <c r="E998"/>
      <c r="F998"/>
      <c r="G998"/>
      <c r="H998"/>
      <c r="I998" s="15">
        <f t="shared" si="16"/>
        <v>45</v>
      </c>
      <c r="J998" s="1" t="str">
        <f>VLOOKUP($A998,RECON!A:D,4,FALSE)</f>
        <v>Paturi</v>
      </c>
      <c r="K998" s="1" t="str">
        <f>IFERROR(VLOOKUP(A998, Notes!A:E, 5, FALSE), "-")</f>
        <v>-</v>
      </c>
    </row>
    <row r="999" spans="1:11" ht="12.75" customHeight="1" x14ac:dyDescent="0.25">
      <c r="A999" s="29" t="s">
        <v>11967</v>
      </c>
      <c r="B999" s="97" t="s">
        <v>11967</v>
      </c>
      <c r="C999" s="123">
        <v>40</v>
      </c>
      <c r="D999"/>
      <c r="E999"/>
      <c r="F999"/>
      <c r="G999"/>
      <c r="H999"/>
      <c r="I999" s="15">
        <f t="shared" si="16"/>
        <v>40</v>
      </c>
      <c r="J999" s="1" t="str">
        <f>VLOOKUP($A999,RECON!A:D,4,FALSE)</f>
        <v>Panda</v>
      </c>
      <c r="K999" s="1" t="str">
        <f>IFERROR(VLOOKUP(A999, Notes!A:E, 5, FALSE), "-")</f>
        <v>-</v>
      </c>
    </row>
    <row r="1000" spans="1:11" ht="12.75" customHeight="1" x14ac:dyDescent="0.25">
      <c r="A1000" s="34" t="s">
        <v>11901</v>
      </c>
      <c r="B1000" s="97" t="s">
        <v>11901</v>
      </c>
      <c r="C1000" s="123">
        <v>40</v>
      </c>
      <c r="D1000"/>
      <c r="E1000"/>
      <c r="F1000"/>
      <c r="G1000"/>
      <c r="H1000"/>
      <c r="I1000" s="15">
        <f t="shared" si="16"/>
        <v>40</v>
      </c>
      <c r="J1000" s="1" t="str">
        <f>VLOOKUP($A1000,RECON!A:D,4,FALSE)</f>
        <v>Pedida</v>
      </c>
      <c r="K1000" s="1" t="str">
        <f>IFERROR(VLOOKUP(A1000, Notes!A:E, 5, FALSE), "-")</f>
        <v>-</v>
      </c>
    </row>
    <row r="1001" spans="1:11" ht="12.75" customHeight="1" x14ac:dyDescent="0.25">
      <c r="A1001" s="29" t="s">
        <v>7132</v>
      </c>
      <c r="B1001" s="97" t="s">
        <v>7132</v>
      </c>
      <c r="C1001" s="123">
        <v>46</v>
      </c>
      <c r="D1001"/>
      <c r="E1001"/>
      <c r="F1001"/>
      <c r="G1001"/>
      <c r="H1001"/>
      <c r="I1001" s="15">
        <f t="shared" si="16"/>
        <v>46</v>
      </c>
      <c r="J1001" s="1" t="str">
        <f>VLOOKUP($A1001,RECON!A:D,4,FALSE)</f>
        <v>Jesus</v>
      </c>
      <c r="K1001" s="1" t="str">
        <f>IFERROR(VLOOKUP(A1001, Notes!A:E, 5, FALSE), "-")</f>
        <v>-</v>
      </c>
    </row>
    <row r="1002" spans="1:11" ht="12.75" customHeight="1" x14ac:dyDescent="0.25">
      <c r="A1002" s="29" t="s">
        <v>11990</v>
      </c>
      <c r="B1002" s="97" t="s">
        <v>11990</v>
      </c>
      <c r="C1002" s="123">
        <v>32</v>
      </c>
      <c r="D1002"/>
      <c r="E1002"/>
      <c r="F1002"/>
      <c r="G1002"/>
      <c r="H1002"/>
      <c r="I1002" s="15">
        <f t="shared" si="16"/>
        <v>32</v>
      </c>
      <c r="J1002" s="1" t="str">
        <f>VLOOKUP($A1002,RECON!A:D,4,FALSE)</f>
        <v>Sharan</v>
      </c>
      <c r="K1002" s="1" t="str">
        <f>IFERROR(VLOOKUP(A1002, Notes!A:E, 5, FALSE), "-")</f>
        <v>-</v>
      </c>
    </row>
    <row r="1003" spans="1:11" ht="12.75" customHeight="1" x14ac:dyDescent="0.25">
      <c r="A1003" s="29" t="s">
        <v>11971</v>
      </c>
      <c r="B1003" s="97" t="s">
        <v>11971</v>
      </c>
      <c r="C1003" s="123">
        <v>36</v>
      </c>
      <c r="D1003"/>
      <c r="E1003"/>
      <c r="F1003"/>
      <c r="G1003"/>
      <c r="H1003"/>
      <c r="I1003" s="15">
        <f t="shared" si="16"/>
        <v>36</v>
      </c>
      <c r="J1003" s="1" t="str">
        <f>VLOOKUP($A1003,RECON!A:D,4,FALSE)</f>
        <v>Sumeg-Ang</v>
      </c>
      <c r="K1003" s="1" t="str">
        <f>IFERROR(VLOOKUP(A1003, Notes!A:E, 5, FALSE), "-")</f>
        <v>-</v>
      </c>
    </row>
    <row r="1004" spans="1:11" ht="12.75" customHeight="1" x14ac:dyDescent="0.25">
      <c r="A1004" s="29" t="s">
        <v>12040</v>
      </c>
      <c r="B1004" s="97" t="s">
        <v>12040</v>
      </c>
      <c r="C1004" s="123">
        <v>45</v>
      </c>
      <c r="D1004"/>
      <c r="E1004"/>
      <c r="F1004"/>
      <c r="G1004"/>
      <c r="H1004"/>
      <c r="I1004" s="15">
        <f t="shared" si="16"/>
        <v>45</v>
      </c>
      <c r="J1004" s="1" t="str">
        <f>VLOOKUP($A1004,RECON!A:D,4,FALSE)</f>
        <v>Sundereshan</v>
      </c>
      <c r="K1004" s="1" t="str">
        <f>IFERROR(VLOOKUP(A1004, Notes!A:E, 5, FALSE), "-")</f>
        <v>-</v>
      </c>
    </row>
    <row r="1005" spans="1:11" ht="12.75" customHeight="1" x14ac:dyDescent="0.25">
      <c r="A1005" s="29" t="s">
        <v>7147</v>
      </c>
      <c r="B1005" s="97" t="s">
        <v>7147</v>
      </c>
      <c r="C1005" s="123">
        <v>49</v>
      </c>
      <c r="D1005"/>
      <c r="E1005"/>
      <c r="F1005"/>
      <c r="G1005"/>
      <c r="H1005"/>
      <c r="I1005" s="15">
        <f t="shared" si="16"/>
        <v>49</v>
      </c>
      <c r="J1005" s="1" t="str">
        <f>VLOOKUP($A1005,RECON!A:D,4,FALSE)</f>
        <v>Kaushik</v>
      </c>
      <c r="K1005" s="1" t="str">
        <f>IFERROR(VLOOKUP(A1005, Notes!A:E, 5, FALSE), "-")</f>
        <v>-</v>
      </c>
    </row>
    <row r="1006" spans="1:11" ht="12.75" customHeight="1" x14ac:dyDescent="0.25">
      <c r="A1006" s="29" t="s">
        <v>9457</v>
      </c>
      <c r="B1006" s="97" t="s">
        <v>9457</v>
      </c>
      <c r="C1006" s="123">
        <v>45</v>
      </c>
      <c r="D1006"/>
      <c r="E1006"/>
      <c r="F1006"/>
      <c r="G1006"/>
      <c r="H1006"/>
      <c r="I1006" s="15">
        <f t="shared" si="16"/>
        <v>45</v>
      </c>
      <c r="J1006" s="1" t="str">
        <f>VLOOKUP($A1006,RECON!A:D,4,FALSE)</f>
        <v>Simoes</v>
      </c>
      <c r="K1006" s="1" t="str">
        <f>IFERROR(VLOOKUP(A1006, Notes!A:E, 5, FALSE), "-")</f>
        <v>-</v>
      </c>
    </row>
    <row r="1007" spans="1:11" ht="12.75" customHeight="1" x14ac:dyDescent="0.25">
      <c r="A1007" s="29" t="s">
        <v>7180</v>
      </c>
      <c r="B1007" s="97" t="s">
        <v>7180</v>
      </c>
      <c r="C1007" s="123">
        <v>42</v>
      </c>
      <c r="D1007"/>
      <c r="E1007"/>
      <c r="F1007"/>
      <c r="G1007"/>
      <c r="H1007"/>
      <c r="I1007" s="15">
        <f t="shared" si="16"/>
        <v>42</v>
      </c>
      <c r="J1007" s="1" t="str">
        <f>VLOOKUP($A1007,RECON!A:D,4,FALSE)</f>
        <v>Machado</v>
      </c>
      <c r="K1007" s="1" t="str">
        <f>IFERROR(VLOOKUP(A1007, Notes!A:E, 5, FALSE), "-")</f>
        <v>-</v>
      </c>
    </row>
    <row r="1008" spans="1:11" ht="12.75" customHeight="1" x14ac:dyDescent="0.25">
      <c r="A1008" s="29" t="s">
        <v>11979</v>
      </c>
      <c r="B1008" s="97" t="s">
        <v>11979</v>
      </c>
      <c r="C1008" s="123">
        <v>7</v>
      </c>
      <c r="D1008"/>
      <c r="E1008"/>
      <c r="F1008"/>
      <c r="G1008"/>
      <c r="H1008"/>
      <c r="I1008" s="15">
        <f t="shared" si="16"/>
        <v>7</v>
      </c>
      <c r="J1008" s="1" t="str">
        <f>VLOOKUP($A1008,RECON!A:D,4,FALSE)</f>
        <v>Zavala</v>
      </c>
      <c r="K1008" s="1" t="str">
        <f>IFERROR(VLOOKUP(A1008, Notes!A:E, 5, FALSE), "-")</f>
        <v>-</v>
      </c>
    </row>
    <row r="1009" spans="1:11" ht="12.75" customHeight="1" x14ac:dyDescent="0.25">
      <c r="A1009" s="29" t="s">
        <v>9291</v>
      </c>
      <c r="B1009" s="97" t="s">
        <v>9291</v>
      </c>
      <c r="C1009" s="123">
        <v>50</v>
      </c>
      <c r="D1009"/>
      <c r="E1009"/>
      <c r="F1009"/>
      <c r="G1009"/>
      <c r="H1009"/>
      <c r="I1009" s="15">
        <f t="shared" si="16"/>
        <v>50</v>
      </c>
      <c r="J1009" s="1" t="str">
        <f>VLOOKUP($A1009,RECON!A:D,4,FALSE)</f>
        <v>Laranjeira</v>
      </c>
      <c r="K1009" s="1" t="str">
        <f>IFERROR(VLOOKUP(A1009, Notes!A:E, 5, FALSE), "-")</f>
        <v>-</v>
      </c>
    </row>
    <row r="1010" spans="1:11" ht="12.75" customHeight="1" x14ac:dyDescent="0.25">
      <c r="A1010" s="29" t="s">
        <v>11960</v>
      </c>
      <c r="B1010" s="97" t="s">
        <v>11960</v>
      </c>
      <c r="C1010" s="123">
        <v>63</v>
      </c>
      <c r="D1010"/>
      <c r="E1010"/>
      <c r="F1010"/>
      <c r="G1010"/>
      <c r="H1010"/>
      <c r="I1010" s="15">
        <f t="shared" si="16"/>
        <v>63</v>
      </c>
      <c r="J1010" s="1" t="str">
        <f>VLOOKUP($A1010,RECON!A:D,4,FALSE)</f>
        <v>Chandramouleeswaran</v>
      </c>
      <c r="K1010" s="1" t="str">
        <f>IFERROR(VLOOKUP(A1010, Notes!A:E, 5, FALSE), "-")</f>
        <v>-</v>
      </c>
    </row>
    <row r="1011" spans="1:11" ht="12.75" customHeight="1" x14ac:dyDescent="0.25">
      <c r="A1011" s="29" t="s">
        <v>12094</v>
      </c>
      <c r="B1011" s="97" t="s">
        <v>12094</v>
      </c>
      <c r="C1011" s="123">
        <v>40</v>
      </c>
      <c r="D1011"/>
      <c r="E1011"/>
      <c r="F1011"/>
      <c r="G1011"/>
      <c r="H1011"/>
      <c r="I1011" s="15">
        <f t="shared" si="16"/>
        <v>40</v>
      </c>
      <c r="J1011" s="1" t="str">
        <f>VLOOKUP($A1011,RECON!A:D,4,FALSE)</f>
        <v>Feliciano</v>
      </c>
      <c r="K1011" s="1" t="str">
        <f>IFERROR(VLOOKUP(A1011, Notes!A:E, 5, FALSE), "-")</f>
        <v>-</v>
      </c>
    </row>
    <row r="1012" spans="1:11" ht="12.75" customHeight="1" x14ac:dyDescent="0.25">
      <c r="A1012" s="29" t="s">
        <v>9636</v>
      </c>
      <c r="B1012" s="97" t="s">
        <v>9636</v>
      </c>
      <c r="C1012" s="123">
        <v>40</v>
      </c>
      <c r="D1012"/>
      <c r="E1012"/>
      <c r="F1012"/>
      <c r="G1012"/>
      <c r="H1012"/>
      <c r="I1012" s="15">
        <f t="shared" si="16"/>
        <v>40</v>
      </c>
      <c r="J1012" s="1" t="str">
        <f>VLOOKUP($A1012,RECON!A:D,4,FALSE)</f>
        <v>Garg</v>
      </c>
      <c r="K1012" s="1" t="str">
        <f>IFERROR(VLOOKUP(A1012, Notes!A:E, 5, FALSE), "-")</f>
        <v>-</v>
      </c>
    </row>
    <row r="1013" spans="1:11" ht="12.75" customHeight="1" x14ac:dyDescent="0.25">
      <c r="A1013" s="29" t="s">
        <v>9343</v>
      </c>
      <c r="B1013" s="97" t="s">
        <v>9343</v>
      </c>
      <c r="C1013" s="123">
        <v>41</v>
      </c>
      <c r="D1013"/>
      <c r="E1013"/>
      <c r="F1013"/>
      <c r="G1013"/>
      <c r="H1013"/>
      <c r="I1013" s="15">
        <f t="shared" si="16"/>
        <v>41</v>
      </c>
      <c r="J1013" s="1" t="str">
        <f>VLOOKUP($A1013,RECON!A:D,4,FALSE)</f>
        <v>Moraes</v>
      </c>
      <c r="K1013" s="1" t="str">
        <f>IFERROR(VLOOKUP(A1013, Notes!A:E, 5, FALSE), "-")</f>
        <v>-</v>
      </c>
    </row>
    <row r="1014" spans="1:11" ht="12.75" customHeight="1" x14ac:dyDescent="0.25">
      <c r="A1014" s="29" t="s">
        <v>12127</v>
      </c>
      <c r="B1014" s="97" t="s">
        <v>12127</v>
      </c>
      <c r="C1014" s="123">
        <v>50</v>
      </c>
      <c r="D1014"/>
      <c r="E1014"/>
      <c r="F1014"/>
      <c r="G1014"/>
      <c r="H1014"/>
      <c r="I1014" s="15">
        <f t="shared" si="16"/>
        <v>50</v>
      </c>
      <c r="J1014" s="1" t="str">
        <f>VLOOKUP($A1014,RECON!A:D,4,FALSE)</f>
        <v>Narra</v>
      </c>
      <c r="K1014" s="1" t="str">
        <f>IFERROR(VLOOKUP(A1014, Notes!A:E, 5, FALSE), "-")</f>
        <v>-</v>
      </c>
    </row>
    <row r="1015" spans="1:11" ht="12.75" customHeight="1" x14ac:dyDescent="0.25">
      <c r="A1015" s="29" t="s">
        <v>12103</v>
      </c>
      <c r="B1015" s="97" t="s">
        <v>12103</v>
      </c>
      <c r="C1015" s="123">
        <v>40</v>
      </c>
      <c r="D1015"/>
      <c r="E1015"/>
      <c r="F1015"/>
      <c r="G1015"/>
      <c r="H1015"/>
      <c r="I1015" s="15">
        <f t="shared" si="16"/>
        <v>40</v>
      </c>
      <c r="J1015" s="1" t="str">
        <f>VLOOKUP($A1015,RECON!A:D,4,FALSE)</f>
        <v>Pimentel</v>
      </c>
      <c r="K1015" s="1" t="str">
        <f>IFERROR(VLOOKUP(A1015, Notes!A:E, 5, FALSE), "-")</f>
        <v>-</v>
      </c>
    </row>
    <row r="1016" spans="1:11" ht="12.75" customHeight="1" x14ac:dyDescent="0.25">
      <c r="A1016" s="29" t="s">
        <v>12171</v>
      </c>
      <c r="B1016" s="97" t="s">
        <v>12171</v>
      </c>
      <c r="C1016" s="123">
        <v>40</v>
      </c>
      <c r="D1016"/>
      <c r="E1016"/>
      <c r="F1016"/>
      <c r="G1016"/>
      <c r="H1016"/>
      <c r="I1016" s="15">
        <f t="shared" si="16"/>
        <v>40</v>
      </c>
      <c r="J1016" s="1" t="str">
        <f>VLOOKUP($A1016,RECON!A:D,4,FALSE)</f>
        <v>Mambarasu</v>
      </c>
      <c r="K1016" s="1" t="str">
        <f>IFERROR(VLOOKUP(A1016, Notes!A:E, 5, FALSE), "-")</f>
        <v>-</v>
      </c>
    </row>
    <row r="1017" spans="1:11" ht="12.75" customHeight="1" x14ac:dyDescent="0.25">
      <c r="A1017" s="29" t="s">
        <v>12088</v>
      </c>
      <c r="B1017" s="97" t="s">
        <v>12088</v>
      </c>
      <c r="C1017" s="123">
        <v>40</v>
      </c>
      <c r="D1017"/>
      <c r="E1017"/>
      <c r="F1017"/>
      <c r="G1017"/>
      <c r="H1017"/>
      <c r="I1017" s="15">
        <f t="shared" si="16"/>
        <v>40</v>
      </c>
      <c r="J1017" s="1" t="str">
        <f>VLOOKUP($A1017,RECON!A:D,4,FALSE)</f>
        <v>Fajardo</v>
      </c>
      <c r="K1017" s="1" t="str">
        <f>IFERROR(VLOOKUP(A1017, Notes!A:E, 5, FALSE), "-")</f>
        <v>-</v>
      </c>
    </row>
    <row r="1018" spans="1:11" ht="12.75" customHeight="1" x14ac:dyDescent="0.25">
      <c r="A1018" s="29" t="s">
        <v>12074</v>
      </c>
      <c r="B1018" s="97" t="s">
        <v>12074</v>
      </c>
      <c r="C1018" s="123">
        <v>40</v>
      </c>
      <c r="D1018"/>
      <c r="E1018"/>
      <c r="F1018"/>
      <c r="G1018"/>
      <c r="H1018"/>
      <c r="I1018" s="15">
        <f t="shared" si="16"/>
        <v>40</v>
      </c>
      <c r="J1018" s="1" t="str">
        <f>VLOOKUP($A1018,RECON!A:D,4,FALSE)</f>
        <v>Bassig</v>
      </c>
      <c r="K1018" s="1" t="str">
        <f>IFERROR(VLOOKUP(A1018, Notes!A:E, 5, FALSE), "-")</f>
        <v>-</v>
      </c>
    </row>
    <row r="1019" spans="1:11" ht="12.75" customHeight="1" x14ac:dyDescent="0.25">
      <c r="A1019" s="29" t="s">
        <v>12051</v>
      </c>
      <c r="B1019" s="97" t="s">
        <v>12051</v>
      </c>
      <c r="C1019" s="123">
        <v>47</v>
      </c>
      <c r="D1019"/>
      <c r="E1019"/>
      <c r="F1019"/>
      <c r="G1019"/>
      <c r="H1019"/>
      <c r="I1019" s="15">
        <f t="shared" si="16"/>
        <v>47</v>
      </c>
      <c r="J1019" s="1" t="str">
        <f>VLOOKUP($A1019,RECON!A:D,4,FALSE)</f>
        <v>Singh</v>
      </c>
      <c r="K1019" s="1" t="str">
        <f>IFERROR(VLOOKUP(A1019, Notes!A:E, 5, FALSE), "-")</f>
        <v>-</v>
      </c>
    </row>
    <row r="1020" spans="1:11" ht="12.75" customHeight="1" x14ac:dyDescent="0.25">
      <c r="A1020" s="29" t="s">
        <v>9409</v>
      </c>
      <c r="B1020" s="97" t="s">
        <v>9409</v>
      </c>
      <c r="C1020" s="123">
        <v>42.5</v>
      </c>
      <c r="D1020"/>
      <c r="E1020"/>
      <c r="F1020"/>
      <c r="G1020"/>
      <c r="H1020"/>
      <c r="I1020" s="15">
        <f t="shared" si="16"/>
        <v>42.5</v>
      </c>
      <c r="J1020" s="1" t="str">
        <f>VLOOKUP($A1020,RECON!A:D,4,FALSE)</f>
        <v>Rocha</v>
      </c>
      <c r="K1020" s="1" t="str">
        <f>IFERROR(VLOOKUP(A1020, Notes!A:E, 5, FALSE), "-")</f>
        <v>-</v>
      </c>
    </row>
    <row r="1021" spans="1:11" ht="12.75" customHeight="1" x14ac:dyDescent="0.25">
      <c r="A1021" s="29" t="s">
        <v>12048</v>
      </c>
      <c r="B1021" s="97" t="s">
        <v>12048</v>
      </c>
      <c r="C1021" s="123">
        <v>45</v>
      </c>
      <c r="D1021"/>
      <c r="E1021"/>
      <c r="F1021"/>
      <c r="G1021"/>
      <c r="H1021"/>
      <c r="I1021" s="15">
        <f t="shared" si="16"/>
        <v>45</v>
      </c>
      <c r="J1021" s="1" t="str">
        <f>VLOOKUP($A1021,RECON!A:D,4,FALSE)</f>
        <v>Sharma</v>
      </c>
      <c r="K1021" s="1" t="str">
        <f>IFERROR(VLOOKUP(A1021, Notes!A:E, 5, FALSE), "-")</f>
        <v>-</v>
      </c>
    </row>
    <row r="1022" spans="1:11" ht="12.75" customHeight="1" x14ac:dyDescent="0.25">
      <c r="A1022" s="29" t="s">
        <v>12567</v>
      </c>
      <c r="B1022" s="97" t="s">
        <v>12567</v>
      </c>
      <c r="C1022" s="123">
        <v>45</v>
      </c>
      <c r="D1022"/>
      <c r="E1022"/>
      <c r="F1022"/>
      <c r="G1022"/>
      <c r="H1022"/>
      <c r="I1022" s="15">
        <f t="shared" si="16"/>
        <v>45</v>
      </c>
      <c r="J1022" s="1" t="str">
        <f>VLOOKUP($A1022,RECON!A:D,4,FALSE)</f>
        <v>Gaikwad</v>
      </c>
      <c r="K1022" s="1" t="str">
        <f>IFERROR(VLOOKUP(A1022, Notes!A:E, 5, FALSE), "-")</f>
        <v>-</v>
      </c>
    </row>
    <row r="1023" spans="1:11" ht="12.75" customHeight="1" x14ac:dyDescent="0.25">
      <c r="A1023" s="29" t="s">
        <v>12555</v>
      </c>
      <c r="B1023" s="97" t="s">
        <v>12555</v>
      </c>
      <c r="C1023" s="123">
        <v>40</v>
      </c>
      <c r="D1023"/>
      <c r="E1023"/>
      <c r="F1023"/>
      <c r="G1023"/>
      <c r="H1023"/>
      <c r="I1023" s="15">
        <f t="shared" si="16"/>
        <v>40</v>
      </c>
      <c r="J1023" s="1" t="str">
        <f>VLOOKUP($A1023,RECON!A:D,4,FALSE)</f>
        <v>Gouni</v>
      </c>
      <c r="K1023" s="1" t="str">
        <f>IFERROR(VLOOKUP(A1023, Notes!A:E, 5, FALSE), "-")</f>
        <v>-</v>
      </c>
    </row>
    <row r="1024" spans="1:11" ht="12.75" customHeight="1" x14ac:dyDescent="0.25">
      <c r="A1024" s="29" t="s">
        <v>12554</v>
      </c>
      <c r="B1024" s="97" t="s">
        <v>12554</v>
      </c>
      <c r="C1024" s="123">
        <v>40</v>
      </c>
      <c r="D1024"/>
      <c r="E1024"/>
      <c r="F1024"/>
      <c r="G1024"/>
      <c r="H1024"/>
      <c r="I1024" s="15">
        <f t="shared" si="16"/>
        <v>40</v>
      </c>
      <c r="J1024" s="1" t="str">
        <f>VLOOKUP($A1024,RECON!A:D,4,FALSE)</f>
        <v>Bedariya</v>
      </c>
      <c r="K1024" s="1" t="str">
        <f>IFERROR(VLOOKUP(A1024, Notes!A:E, 5, FALSE), "-")</f>
        <v>-</v>
      </c>
    </row>
    <row r="1025" spans="1:11" ht="12.75" customHeight="1" x14ac:dyDescent="0.25">
      <c r="A1025" s="29" t="s">
        <v>12134</v>
      </c>
      <c r="B1025" s="97" t="s">
        <v>12134</v>
      </c>
      <c r="C1025" s="123">
        <v>45</v>
      </c>
      <c r="D1025"/>
      <c r="E1025"/>
      <c r="F1025"/>
      <c r="G1025"/>
      <c r="H1025"/>
      <c r="I1025" s="15">
        <f t="shared" si="16"/>
        <v>45</v>
      </c>
      <c r="J1025" s="1" t="str">
        <f>VLOOKUP($A1025,RECON!A:D,4,FALSE)</f>
        <v>Alamil</v>
      </c>
      <c r="K1025" s="1" t="str">
        <f>IFERROR(VLOOKUP(A1025, Notes!A:E, 5, FALSE), "-")</f>
        <v>-</v>
      </c>
    </row>
    <row r="1026" spans="1:11" ht="12.75" customHeight="1" x14ac:dyDescent="0.25">
      <c r="A1026" s="29" t="s">
        <v>12121</v>
      </c>
      <c r="B1026" s="97" t="s">
        <v>12121</v>
      </c>
      <c r="C1026" s="123">
        <v>40</v>
      </c>
      <c r="D1026"/>
      <c r="E1026"/>
      <c r="F1026"/>
      <c r="G1026"/>
      <c r="H1026"/>
      <c r="I1026" s="15">
        <f t="shared" si="16"/>
        <v>40</v>
      </c>
      <c r="J1026" s="1" t="str">
        <f>VLOOKUP($A1026,RECON!A:D,4,FALSE)</f>
        <v>Gupta</v>
      </c>
      <c r="K1026" s="1" t="str">
        <f>IFERROR(VLOOKUP(A1026, Notes!A:E, 5, FALSE), "-")</f>
        <v>-</v>
      </c>
    </row>
    <row r="1027" spans="1:11" ht="12.75" customHeight="1" x14ac:dyDescent="0.25">
      <c r="A1027" s="29" t="s">
        <v>12066</v>
      </c>
      <c r="B1027" s="97" t="s">
        <v>12066</v>
      </c>
      <c r="C1027" s="123">
        <v>40</v>
      </c>
      <c r="D1027"/>
      <c r="E1027"/>
      <c r="F1027"/>
      <c r="G1027"/>
      <c r="H1027"/>
      <c r="I1027" s="15">
        <f t="shared" si="16"/>
        <v>40</v>
      </c>
      <c r="J1027" s="1" t="str">
        <f>VLOOKUP($A1027,RECON!A:D,4,FALSE)</f>
        <v>Ganguru</v>
      </c>
      <c r="K1027" s="1" t="str">
        <f>IFERROR(VLOOKUP(A1027, Notes!A:E, 5, FALSE), "-")</f>
        <v>-</v>
      </c>
    </row>
    <row r="1028" spans="1:11" ht="12.75" customHeight="1" x14ac:dyDescent="0.25">
      <c r="A1028" s="29" t="s">
        <v>12620</v>
      </c>
      <c r="B1028" s="97" t="s">
        <v>12620</v>
      </c>
      <c r="C1028" s="123">
        <v>36</v>
      </c>
      <c r="D1028"/>
      <c r="E1028"/>
      <c r="F1028"/>
      <c r="G1028"/>
      <c r="H1028"/>
      <c r="I1028" s="15">
        <f t="shared" si="16"/>
        <v>36</v>
      </c>
      <c r="J1028" s="1" t="str">
        <f>VLOOKUP($A1028,RECON!A:D,4,FALSE)</f>
        <v>Pitchapati</v>
      </c>
      <c r="K1028" s="1" t="str">
        <f>IFERROR(VLOOKUP(A1028, Notes!A:E, 5, FALSE), "-")</f>
        <v>-</v>
      </c>
    </row>
    <row r="1029" spans="1:11" ht="12.75" customHeight="1" x14ac:dyDescent="0.25">
      <c r="A1029" s="29" t="s">
        <v>12586</v>
      </c>
      <c r="B1029" s="97" t="s">
        <v>12586</v>
      </c>
      <c r="C1029" s="123">
        <v>40</v>
      </c>
      <c r="D1029"/>
      <c r="E1029"/>
      <c r="F1029"/>
      <c r="G1029"/>
      <c r="H1029"/>
      <c r="I1029" s="15">
        <f t="shared" si="16"/>
        <v>40</v>
      </c>
      <c r="J1029" s="1" t="str">
        <f>VLOOKUP($A1029,RECON!A:D,4,FALSE)</f>
        <v>Gollapalle</v>
      </c>
      <c r="K1029" s="1" t="str">
        <f>IFERROR(VLOOKUP(A1029, Notes!A:E, 5, FALSE), "-")</f>
        <v>-</v>
      </c>
    </row>
    <row r="1030" spans="1:11" ht="12.75" customHeight="1" x14ac:dyDescent="0.25">
      <c r="A1030" s="29" t="s">
        <v>12635</v>
      </c>
      <c r="B1030" s="97" t="s">
        <v>12635</v>
      </c>
      <c r="C1030" s="123">
        <v>40</v>
      </c>
      <c r="D1030"/>
      <c r="E1030"/>
      <c r="F1030"/>
      <c r="G1030"/>
      <c r="H1030"/>
      <c r="I1030" s="15">
        <f t="shared" si="16"/>
        <v>40</v>
      </c>
      <c r="J1030" s="1" t="str">
        <f>VLOOKUP($A1030,RECON!A:D,4,FALSE)</f>
        <v>Achanta</v>
      </c>
      <c r="K1030" s="1" t="str">
        <f>IFERROR(VLOOKUP(A1030, Notes!A:E, 5, FALSE), "-")</f>
        <v>-</v>
      </c>
    </row>
    <row r="1031" spans="1:11" ht="12.75" customHeight="1" x14ac:dyDescent="0.25">
      <c r="A1031" s="29" t="s">
        <v>9281</v>
      </c>
      <c r="B1031" s="97" t="s">
        <v>9281</v>
      </c>
      <c r="C1031" s="123">
        <v>52</v>
      </c>
      <c r="D1031"/>
      <c r="E1031"/>
      <c r="F1031"/>
      <c r="G1031"/>
      <c r="H1031"/>
      <c r="I1031" s="15">
        <f t="shared" si="16"/>
        <v>52</v>
      </c>
      <c r="J1031" s="1" t="str">
        <f>VLOOKUP($A1031,RECON!A:D,4,FALSE)</f>
        <v>Kaiber</v>
      </c>
      <c r="K1031" s="1" t="str">
        <f>IFERROR(VLOOKUP(A1031, Notes!A:E, 5, FALSE), "-")</f>
        <v>-</v>
      </c>
    </row>
    <row r="1032" spans="1:11" ht="12.75" customHeight="1" x14ac:dyDescent="0.25">
      <c r="A1032" s="29" t="s">
        <v>9438</v>
      </c>
      <c r="B1032" s="97" t="s">
        <v>9438</v>
      </c>
      <c r="C1032" s="123">
        <v>44</v>
      </c>
      <c r="D1032"/>
      <c r="E1032"/>
      <c r="F1032"/>
      <c r="G1032"/>
      <c r="H1032"/>
      <c r="I1032" s="15">
        <f t="shared" si="16"/>
        <v>44</v>
      </c>
      <c r="J1032" s="1" t="str">
        <f>VLOOKUP($A1032,RECON!A:D,4,FALSE)</f>
        <v>Sarri</v>
      </c>
      <c r="K1032" s="1" t="str">
        <f>IFERROR(VLOOKUP(A1032, Notes!A:E, 5, FALSE), "-")</f>
        <v>-</v>
      </c>
    </row>
    <row r="1033" spans="1:11" ht="12.75" customHeight="1" x14ac:dyDescent="0.25">
      <c r="A1033" s="29" t="s">
        <v>9176</v>
      </c>
      <c r="B1033" s="97" t="s">
        <v>9176</v>
      </c>
      <c r="C1033" s="123">
        <v>40</v>
      </c>
      <c r="D1033"/>
      <c r="E1033"/>
      <c r="F1033"/>
      <c r="G1033"/>
      <c r="H1033"/>
      <c r="I1033" s="15">
        <f t="shared" si="16"/>
        <v>40</v>
      </c>
      <c r="J1033" s="1" t="str">
        <f>VLOOKUP($A1033,RECON!A:D,4,FALSE)</f>
        <v>Brito</v>
      </c>
      <c r="K1033" s="1" t="str">
        <f>IFERROR(VLOOKUP(A1033, Notes!A:E, 5, FALSE), "-")</f>
        <v>-</v>
      </c>
    </row>
    <row r="1034" spans="1:11" ht="12.75" customHeight="1" x14ac:dyDescent="0.25">
      <c r="A1034" s="29" t="s">
        <v>10805</v>
      </c>
      <c r="B1034" s="97" t="s">
        <v>10805</v>
      </c>
      <c r="C1034" s="123">
        <v>40</v>
      </c>
      <c r="D1034"/>
      <c r="E1034"/>
      <c r="F1034"/>
      <c r="G1034"/>
      <c r="H1034"/>
      <c r="I1034" s="15">
        <f t="shared" si="16"/>
        <v>40</v>
      </c>
      <c r="J1034" s="1" t="str">
        <f>VLOOKUP($A1034,RECON!A:D,4,FALSE)</f>
        <v>Rangaswamy</v>
      </c>
      <c r="K1034" s="1" t="str">
        <f>IFERROR(VLOOKUP(A1034, Notes!A:E, 5, FALSE), "-")</f>
        <v>-</v>
      </c>
    </row>
    <row r="1035" spans="1:11" ht="12.75" customHeight="1" x14ac:dyDescent="0.25">
      <c r="A1035" s="29" t="s">
        <v>12627</v>
      </c>
      <c r="B1035" s="97" t="s">
        <v>12627</v>
      </c>
      <c r="C1035" s="123">
        <v>40</v>
      </c>
      <c r="D1035"/>
      <c r="E1035"/>
      <c r="F1035"/>
      <c r="G1035"/>
      <c r="H1035"/>
      <c r="I1035" s="15">
        <f t="shared" si="16"/>
        <v>40</v>
      </c>
      <c r="J1035" s="1" t="str">
        <f>VLOOKUP($A1035,RECON!A:D,4,FALSE)</f>
        <v>Cabello</v>
      </c>
      <c r="K1035" s="1" t="str">
        <f>IFERROR(VLOOKUP(A1035, Notes!A:E, 5, FALSE), "-")</f>
        <v>-</v>
      </c>
    </row>
    <row r="1036" spans="1:11" ht="12.75" customHeight="1" x14ac:dyDescent="0.25">
      <c r="A1036" s="29" t="s">
        <v>12149</v>
      </c>
      <c r="B1036" s="97" t="s">
        <v>12149</v>
      </c>
      <c r="C1036" s="123">
        <v>54</v>
      </c>
      <c r="D1036"/>
      <c r="E1036"/>
      <c r="F1036"/>
      <c r="G1036"/>
      <c r="H1036"/>
      <c r="I1036" s="15">
        <f t="shared" ref="I1036:I1089" si="17">SUM(C1036:H1036)</f>
        <v>54</v>
      </c>
      <c r="J1036" s="1" t="str">
        <f>VLOOKUP($A1036,RECON!A:D,4,FALSE)</f>
        <v>Lucila</v>
      </c>
      <c r="K1036" s="1" t="str">
        <f>IFERROR(VLOOKUP(A1036, Notes!A:E, 5, FALSE), "-")</f>
        <v>-</v>
      </c>
    </row>
    <row r="1037" spans="1:11" ht="13.2" x14ac:dyDescent="0.25">
      <c r="A1037" s="29" t="s">
        <v>12081</v>
      </c>
      <c r="B1037" s="97" t="s">
        <v>12081</v>
      </c>
      <c r="C1037" s="123">
        <v>40</v>
      </c>
      <c r="D1037"/>
      <c r="E1037"/>
      <c r="F1037"/>
      <c r="G1037"/>
      <c r="H1037"/>
      <c r="I1037" s="15">
        <f t="shared" si="17"/>
        <v>40</v>
      </c>
      <c r="J1037" s="1" t="str">
        <f>VLOOKUP($A1037,RECON!A:D,4,FALSE)</f>
        <v>Eusebio</v>
      </c>
      <c r="K1037" s="1" t="str">
        <f>IFERROR(VLOOKUP(A1037, Notes!A:E, 5, FALSE), "-")</f>
        <v>-</v>
      </c>
    </row>
    <row r="1038" spans="1:11" ht="13.2" x14ac:dyDescent="0.25">
      <c r="A1038" s="29" t="s">
        <v>9493</v>
      </c>
      <c r="B1038" s="97" t="s">
        <v>9493</v>
      </c>
      <c r="C1038" s="123">
        <v>44</v>
      </c>
      <c r="D1038"/>
      <c r="E1038"/>
      <c r="F1038"/>
      <c r="G1038"/>
      <c r="H1038"/>
      <c r="I1038" s="15">
        <f t="shared" si="17"/>
        <v>44</v>
      </c>
      <c r="J1038" s="1" t="str">
        <f>VLOOKUP($A1038,RECON!A:D,4,FALSE)</f>
        <v>Yada</v>
      </c>
      <c r="K1038" s="1" t="str">
        <f>IFERROR(VLOOKUP(A1038, Notes!A:E, 5, FALSE), "-")</f>
        <v>-</v>
      </c>
    </row>
    <row r="1039" spans="1:11" ht="13.2" x14ac:dyDescent="0.25">
      <c r="A1039" s="29" t="s">
        <v>12682</v>
      </c>
      <c r="B1039" s="97" t="s">
        <v>12682</v>
      </c>
      <c r="C1039" s="123">
        <v>40</v>
      </c>
      <c r="D1039"/>
      <c r="E1039"/>
      <c r="F1039"/>
      <c r="G1039"/>
      <c r="H1039"/>
      <c r="I1039" s="15">
        <f t="shared" si="17"/>
        <v>40</v>
      </c>
      <c r="J1039" s="1" t="str">
        <f>VLOOKUP($A1039,RECON!A:D,4,FALSE)</f>
        <v>Agarwal</v>
      </c>
      <c r="K1039" s="1" t="str">
        <f>IFERROR(VLOOKUP(A1039, Notes!A:E, 5, FALSE), "-")</f>
        <v>-</v>
      </c>
    </row>
    <row r="1040" spans="1:11" ht="13.2" x14ac:dyDescent="0.25">
      <c r="A1040" s="29" t="s">
        <v>12804</v>
      </c>
      <c r="B1040" s="97" t="s">
        <v>12804</v>
      </c>
      <c r="C1040" s="123">
        <v>45</v>
      </c>
      <c r="D1040"/>
      <c r="E1040"/>
      <c r="F1040"/>
      <c r="G1040"/>
      <c r="H1040"/>
      <c r="I1040" s="15">
        <f t="shared" si="17"/>
        <v>45</v>
      </c>
      <c r="J1040" s="1" t="str">
        <f>VLOOKUP($A1040,RECON!A:D,4,FALSE)</f>
        <v>Pakkir</v>
      </c>
      <c r="K1040" s="1" t="str">
        <f>IFERROR(VLOOKUP(A1040, Notes!A:E, 5, FALSE), "-")</f>
        <v>-</v>
      </c>
    </row>
    <row r="1041" spans="1:11" ht="13.2" x14ac:dyDescent="0.25">
      <c r="A1041" s="29" t="s">
        <v>12797</v>
      </c>
      <c r="B1041" s="97" t="s">
        <v>12797</v>
      </c>
      <c r="C1041" s="123">
        <v>44</v>
      </c>
      <c r="D1041"/>
      <c r="E1041"/>
      <c r="F1041"/>
      <c r="G1041"/>
      <c r="H1041"/>
      <c r="I1041" s="15">
        <f t="shared" si="17"/>
        <v>44</v>
      </c>
      <c r="J1041" s="1" t="str">
        <f>VLOOKUP($A1041,RECON!A:D,4,FALSE)</f>
        <v>Costa</v>
      </c>
      <c r="K1041" s="1" t="str">
        <f>IFERROR(VLOOKUP(A1041, Notes!A:E, 5, FALSE), "-")</f>
        <v>-</v>
      </c>
    </row>
    <row r="1042" spans="1:11" ht="13.2" x14ac:dyDescent="0.25">
      <c r="A1042" s="29" t="s">
        <v>8936</v>
      </c>
      <c r="B1042" s="97" t="s">
        <v>8936</v>
      </c>
      <c r="C1042" s="123">
        <v>60</v>
      </c>
      <c r="D1042"/>
      <c r="E1042"/>
      <c r="F1042"/>
      <c r="G1042"/>
      <c r="H1042"/>
      <c r="I1042" s="15">
        <f t="shared" si="17"/>
        <v>60</v>
      </c>
      <c r="J1042" s="1" t="str">
        <f>VLOOKUP($A1042,RECON!A:D,4,FALSE)</f>
        <v>Nayak</v>
      </c>
      <c r="K1042" s="1" t="str">
        <f>IFERROR(VLOOKUP(A1042, Notes!A:E, 5, FALSE), "-")</f>
        <v>-</v>
      </c>
    </row>
    <row r="1043" spans="1:11" ht="13.2" x14ac:dyDescent="0.25">
      <c r="A1043" s="29" t="s">
        <v>9263</v>
      </c>
      <c r="B1043" s="97" t="s">
        <v>9263</v>
      </c>
      <c r="C1043" s="123">
        <v>45</v>
      </c>
      <c r="D1043"/>
      <c r="E1043"/>
      <c r="F1043"/>
      <c r="G1043"/>
      <c r="H1043"/>
      <c r="I1043" s="15">
        <f t="shared" si="17"/>
        <v>45</v>
      </c>
      <c r="J1043" s="1" t="str">
        <f>VLOOKUP($A1043,RECON!A:D,4,FALSE)</f>
        <v>Gupta</v>
      </c>
      <c r="K1043" s="1" t="str">
        <f>IFERROR(VLOOKUP(A1043, Notes!A:E, 5, FALSE), "-")</f>
        <v>-</v>
      </c>
    </row>
    <row r="1044" spans="1:11" ht="13.2" x14ac:dyDescent="0.25">
      <c r="A1044" s="29" t="s">
        <v>12705</v>
      </c>
      <c r="B1044" s="97" t="s">
        <v>12705</v>
      </c>
      <c r="C1044" s="123">
        <v>40</v>
      </c>
      <c r="D1044"/>
      <c r="E1044"/>
      <c r="F1044"/>
      <c r="G1044"/>
      <c r="H1044"/>
      <c r="I1044" s="15">
        <f t="shared" si="17"/>
        <v>40</v>
      </c>
      <c r="J1044" s="1" t="str">
        <f>VLOOKUP($A1044,RECON!A:D,4,FALSE)</f>
        <v>Jena</v>
      </c>
      <c r="K1044" s="1" t="str">
        <f>IFERROR(VLOOKUP(A1044, Notes!A:E, 5, FALSE), "-")</f>
        <v>-</v>
      </c>
    </row>
    <row r="1045" spans="1:11" ht="13.2" x14ac:dyDescent="0.25">
      <c r="A1045" s="29" t="s">
        <v>9235</v>
      </c>
      <c r="B1045" s="97" t="s">
        <v>9235</v>
      </c>
      <c r="C1045" s="123">
        <v>40</v>
      </c>
      <c r="D1045"/>
      <c r="E1045"/>
      <c r="F1045"/>
      <c r="G1045"/>
      <c r="H1045"/>
      <c r="I1045" s="15">
        <f t="shared" si="17"/>
        <v>40</v>
      </c>
      <c r="J1045" s="1" t="str">
        <f>VLOOKUP($A1045,RECON!A:D,4,FALSE)</f>
        <v>Faria</v>
      </c>
      <c r="K1045" s="1" t="str">
        <f>IFERROR(VLOOKUP(A1045, Notes!A:E, 5, FALSE), "-")</f>
        <v>-</v>
      </c>
    </row>
    <row r="1046" spans="1:11" ht="13.2" x14ac:dyDescent="0.25">
      <c r="A1046" s="29" t="s">
        <v>12718</v>
      </c>
      <c r="B1046" s="97" t="s">
        <v>12718</v>
      </c>
      <c r="C1046" s="123">
        <v>40</v>
      </c>
      <c r="D1046"/>
      <c r="E1046"/>
      <c r="F1046"/>
      <c r="G1046"/>
      <c r="H1046"/>
      <c r="I1046" s="15">
        <f t="shared" si="17"/>
        <v>40</v>
      </c>
      <c r="J1046" s="1" t="str">
        <f>VLOOKUP($A1046,RECON!A:D,4,FALSE)</f>
        <v>Hand</v>
      </c>
      <c r="K1046" s="1" t="str">
        <f>IFERROR(VLOOKUP(A1046, Notes!A:E, 5, FALSE), "-")</f>
        <v>-</v>
      </c>
    </row>
    <row r="1047" spans="1:11" ht="13.2" x14ac:dyDescent="0.25">
      <c r="A1047" s="29" t="s">
        <v>12692</v>
      </c>
      <c r="B1047" s="97" t="s">
        <v>12692</v>
      </c>
      <c r="C1047" s="123">
        <v>53</v>
      </c>
      <c r="D1047"/>
      <c r="E1047"/>
      <c r="F1047"/>
      <c r="G1047"/>
      <c r="H1047"/>
      <c r="I1047" s="15">
        <f t="shared" si="17"/>
        <v>53</v>
      </c>
      <c r="J1047" s="1" t="str">
        <f>VLOOKUP($A1047,RECON!A:D,4,FALSE)</f>
        <v>Avanti</v>
      </c>
      <c r="K1047" s="1" t="str">
        <f>IFERROR(VLOOKUP(A1047, Notes!A:E, 5, FALSE), "-")</f>
        <v>-</v>
      </c>
    </row>
    <row r="1048" spans="1:11" ht="13.2" x14ac:dyDescent="0.25">
      <c r="A1048" s="29" t="s">
        <v>9378</v>
      </c>
      <c r="B1048" s="97" t="s">
        <v>9378</v>
      </c>
      <c r="C1048" s="123">
        <v>41</v>
      </c>
      <c r="D1048"/>
      <c r="E1048"/>
      <c r="F1048"/>
      <c r="G1048"/>
      <c r="H1048"/>
      <c r="I1048" s="15">
        <f t="shared" si="17"/>
        <v>41</v>
      </c>
      <c r="J1048" s="1" t="str">
        <f>VLOOKUP($A1048,RECON!A:D,4,FALSE)</f>
        <v>Pereira</v>
      </c>
      <c r="K1048" s="1" t="str">
        <f>IFERROR(VLOOKUP(A1048, Notes!A:E, 5, FALSE), "-")</f>
        <v>-</v>
      </c>
    </row>
    <row r="1049" spans="1:11" ht="13.2" x14ac:dyDescent="0.25">
      <c r="A1049" s="29" t="s">
        <v>9911</v>
      </c>
      <c r="B1049" s="97" t="s">
        <v>9911</v>
      </c>
      <c r="C1049" s="123">
        <v>45</v>
      </c>
      <c r="D1049"/>
      <c r="E1049"/>
      <c r="F1049"/>
      <c r="G1049"/>
      <c r="H1049"/>
      <c r="I1049" s="15">
        <f t="shared" si="17"/>
        <v>45</v>
      </c>
      <c r="J1049" s="1" t="str">
        <f>VLOOKUP($A1049,RECON!A:D,4,FALSE)</f>
        <v>Ali</v>
      </c>
      <c r="K1049" s="1" t="str">
        <f>IFERROR(VLOOKUP(A1049, Notes!A:E, 5, FALSE), "-")</f>
        <v>-</v>
      </c>
    </row>
    <row r="1050" spans="1:11" ht="13.2" x14ac:dyDescent="0.25">
      <c r="A1050" s="29" t="s">
        <v>11965</v>
      </c>
      <c r="B1050" s="97" t="s">
        <v>11965</v>
      </c>
      <c r="C1050" s="123">
        <v>42</v>
      </c>
      <c r="D1050"/>
      <c r="E1050"/>
      <c r="F1050"/>
      <c r="G1050"/>
      <c r="H1050"/>
      <c r="I1050" s="15">
        <f t="shared" si="17"/>
        <v>42</v>
      </c>
      <c r="J1050" s="1" t="str">
        <f>VLOOKUP($A1050,RECON!A:D,4,FALSE)</f>
        <v>Manivannan</v>
      </c>
      <c r="K1050" s="1" t="str">
        <f>IFERROR(VLOOKUP(A1050, Notes!A:E, 5, FALSE), "-")</f>
        <v>-</v>
      </c>
    </row>
    <row r="1051" spans="1:11" ht="13.2" x14ac:dyDescent="0.25">
      <c r="A1051" s="29" t="s">
        <v>11628</v>
      </c>
      <c r="B1051" s="97" t="s">
        <v>11628</v>
      </c>
      <c r="C1051" s="123">
        <v>32</v>
      </c>
      <c r="D1051"/>
      <c r="E1051"/>
      <c r="F1051"/>
      <c r="G1051"/>
      <c r="H1051"/>
      <c r="I1051" s="15">
        <f t="shared" si="17"/>
        <v>32</v>
      </c>
      <c r="J1051" s="1" t="str">
        <f>VLOOKUP($A1051,RECON!A:D,4,FALSE)</f>
        <v>Giraldo</v>
      </c>
      <c r="K1051" s="1" t="str">
        <f>IFERROR(VLOOKUP(A1051, Notes!A:E, 5, FALSE), "-")</f>
        <v>-</v>
      </c>
    </row>
    <row r="1052" spans="1:11" ht="13.2" x14ac:dyDescent="0.25">
      <c r="A1052" s="29" t="s">
        <v>7197</v>
      </c>
      <c r="B1052" s="97" t="s">
        <v>7197</v>
      </c>
      <c r="C1052" s="123">
        <v>40</v>
      </c>
      <c r="D1052"/>
      <c r="E1052"/>
      <c r="F1052"/>
      <c r="G1052"/>
      <c r="H1052"/>
      <c r="I1052" s="15">
        <f t="shared" si="17"/>
        <v>40</v>
      </c>
      <c r="J1052" s="1" t="str">
        <f>VLOOKUP($A1052,RECON!A:D,4,FALSE)</f>
        <v>Mcniff</v>
      </c>
      <c r="K1052" s="1" t="str">
        <f>IFERROR(VLOOKUP(A1052, Notes!A:E, 5, FALSE), "-")</f>
        <v>-</v>
      </c>
    </row>
    <row r="1053" spans="1:11" ht="13.2" x14ac:dyDescent="0.25">
      <c r="A1053" s="29" t="s">
        <v>12701</v>
      </c>
      <c r="B1053" s="97" t="s">
        <v>12701</v>
      </c>
      <c r="C1053" s="123">
        <v>32</v>
      </c>
      <c r="D1053"/>
      <c r="E1053"/>
      <c r="F1053"/>
      <c r="G1053"/>
      <c r="H1053"/>
      <c r="I1053" s="15">
        <f t="shared" si="17"/>
        <v>32</v>
      </c>
      <c r="J1053" s="1" t="str">
        <f>VLOOKUP($A1053,RECON!A:D,4,FALSE)</f>
        <v>Gonuguntla</v>
      </c>
      <c r="K1053" s="1" t="str">
        <f>IFERROR(VLOOKUP(A1053, Notes!A:E, 5, FALSE), "-")</f>
        <v>-</v>
      </c>
    </row>
    <row r="1054" spans="1:11" ht="13.2" x14ac:dyDescent="0.25">
      <c r="A1054" s="29" t="s">
        <v>12857</v>
      </c>
      <c r="B1054" s="97" t="s">
        <v>12857</v>
      </c>
      <c r="C1054" s="123">
        <v>42</v>
      </c>
      <c r="D1054"/>
      <c r="E1054"/>
      <c r="F1054"/>
      <c r="G1054"/>
      <c r="H1054"/>
      <c r="I1054" s="15">
        <f t="shared" si="17"/>
        <v>42</v>
      </c>
      <c r="J1054" s="1" t="str">
        <f>VLOOKUP($A1054,RECON!A:D,4,FALSE)</f>
        <v>Malla</v>
      </c>
      <c r="K1054" s="1" t="str">
        <f>IFERROR(VLOOKUP(A1054, Notes!A:E, 5, FALSE), "-")</f>
        <v>-</v>
      </c>
    </row>
    <row r="1055" spans="1:11" ht="13.2" x14ac:dyDescent="0.25">
      <c r="A1055" s="29" t="s">
        <v>12873</v>
      </c>
      <c r="B1055" s="97" t="s">
        <v>12873</v>
      </c>
      <c r="C1055" s="123">
        <v>45</v>
      </c>
      <c r="D1055"/>
      <c r="E1055"/>
      <c r="F1055"/>
      <c r="G1055"/>
      <c r="H1055"/>
      <c r="I1055" s="15">
        <f t="shared" si="17"/>
        <v>45</v>
      </c>
      <c r="J1055" s="1" t="str">
        <f>VLOOKUP($A1055,RECON!A:D,4,FALSE)</f>
        <v>Shridhar</v>
      </c>
      <c r="K1055" s="1" t="str">
        <f>IFERROR(VLOOKUP(A1055, Notes!A:E, 5, FALSE), "-")</f>
        <v>-</v>
      </c>
    </row>
    <row r="1056" spans="1:11" ht="13.2" x14ac:dyDescent="0.25">
      <c r="A1056" s="29" t="s">
        <v>12863</v>
      </c>
      <c r="B1056" s="97" t="s">
        <v>12863</v>
      </c>
      <c r="C1056" s="123">
        <v>45</v>
      </c>
      <c r="D1056"/>
      <c r="E1056"/>
      <c r="F1056"/>
      <c r="G1056"/>
      <c r="H1056"/>
      <c r="I1056" s="15">
        <f t="shared" si="17"/>
        <v>45</v>
      </c>
      <c r="J1056" s="1" t="str">
        <f>VLOOKUP($A1056,RECON!A:D,4,FALSE)</f>
        <v>Alto</v>
      </c>
      <c r="K1056" s="1" t="str">
        <f>IFERROR(VLOOKUP(A1056, Notes!A:E, 5, FALSE), "-")</f>
        <v>-</v>
      </c>
    </row>
    <row r="1057" spans="1:11" ht="13.2" x14ac:dyDescent="0.25">
      <c r="A1057" s="29" t="s">
        <v>9151</v>
      </c>
      <c r="B1057" s="97" t="s">
        <v>9151</v>
      </c>
      <c r="C1057" s="123">
        <v>44</v>
      </c>
      <c r="D1057"/>
      <c r="E1057"/>
      <c r="F1057"/>
      <c r="G1057"/>
      <c r="H1057"/>
      <c r="I1057" s="15">
        <f t="shared" si="17"/>
        <v>44</v>
      </c>
      <c r="J1057" s="1" t="str">
        <f>VLOOKUP($A1057,RECON!A:D,4,FALSE)</f>
        <v>Basting</v>
      </c>
      <c r="K1057" s="1" t="str">
        <f>IFERROR(VLOOKUP(A1057, Notes!A:E, 5, FALSE), "-")</f>
        <v>-</v>
      </c>
    </row>
    <row r="1058" spans="1:11" ht="13.2" x14ac:dyDescent="0.25">
      <c r="A1058" s="29" t="s">
        <v>12835</v>
      </c>
      <c r="B1058" s="97" t="s">
        <v>12835</v>
      </c>
      <c r="C1058" s="123">
        <v>45</v>
      </c>
      <c r="D1058"/>
      <c r="E1058"/>
      <c r="F1058"/>
      <c r="G1058"/>
      <c r="H1058"/>
      <c r="I1058" s="15">
        <f t="shared" si="17"/>
        <v>45</v>
      </c>
      <c r="J1058" s="1" t="str">
        <f>VLOOKUP($A1058,RECON!A:D,4,FALSE)</f>
        <v>Kunder</v>
      </c>
      <c r="K1058" s="1" t="str">
        <f>IFERROR(VLOOKUP(A1058, Notes!A:E, 5, FALSE), "-")</f>
        <v>-</v>
      </c>
    </row>
    <row r="1059" spans="1:11" ht="13.2" x14ac:dyDescent="0.25">
      <c r="A1059" s="29" t="s">
        <v>12904</v>
      </c>
      <c r="B1059" s="97" t="s">
        <v>12904</v>
      </c>
      <c r="C1059" s="123">
        <v>40</v>
      </c>
      <c r="D1059"/>
      <c r="E1059"/>
      <c r="F1059"/>
      <c r="G1059"/>
      <c r="H1059"/>
      <c r="I1059" s="15">
        <f t="shared" si="17"/>
        <v>40</v>
      </c>
      <c r="J1059" s="1" t="str">
        <f>VLOOKUP($A1059,RECON!A:D,4,FALSE)</f>
        <v>Pedavalli</v>
      </c>
      <c r="K1059" s="1" t="str">
        <f>IFERROR(VLOOKUP(A1059, Notes!A:E, 5, FALSE), "-")</f>
        <v>-</v>
      </c>
    </row>
    <row r="1060" spans="1:11" ht="13.2" x14ac:dyDescent="0.25">
      <c r="A1060" s="29" t="s">
        <v>12885</v>
      </c>
      <c r="B1060" s="97" t="s">
        <v>12885</v>
      </c>
      <c r="C1060" s="123">
        <v>40</v>
      </c>
      <c r="D1060"/>
      <c r="E1060"/>
      <c r="F1060"/>
      <c r="G1060"/>
      <c r="H1060"/>
      <c r="I1060" s="15">
        <f t="shared" si="17"/>
        <v>40</v>
      </c>
      <c r="J1060" s="1" t="str">
        <f>VLOOKUP($A1060,RECON!A:D,4,FALSE)</f>
        <v>Bhuyan</v>
      </c>
      <c r="K1060" s="1" t="str">
        <f>IFERROR(VLOOKUP(A1060, Notes!A:E, 5, FALSE), "-")</f>
        <v>-</v>
      </c>
    </row>
    <row r="1061" spans="1:11" ht="13.2" x14ac:dyDescent="0.25">
      <c r="A1061" s="29" t="s">
        <v>12895</v>
      </c>
      <c r="B1061" s="97" t="s">
        <v>12895</v>
      </c>
      <c r="C1061" s="123">
        <v>45</v>
      </c>
      <c r="D1061"/>
      <c r="E1061"/>
      <c r="F1061"/>
      <c r="G1061"/>
      <c r="H1061"/>
      <c r="I1061" s="15">
        <f t="shared" si="17"/>
        <v>45</v>
      </c>
      <c r="J1061" s="1" t="str">
        <f>VLOOKUP($A1061,RECON!A:D,4,FALSE)</f>
        <v>Malar</v>
      </c>
      <c r="K1061" s="1" t="str">
        <f>IFERROR(VLOOKUP(A1061, Notes!A:E, 5, FALSE), "-")</f>
        <v>-</v>
      </c>
    </row>
    <row r="1062" spans="1:11" ht="13.2" x14ac:dyDescent="0.25">
      <c r="A1062" s="29" t="s">
        <v>12843</v>
      </c>
      <c r="B1062" s="97" t="s">
        <v>12843</v>
      </c>
      <c r="C1062" s="123">
        <v>34</v>
      </c>
      <c r="D1062"/>
      <c r="E1062"/>
      <c r="F1062"/>
      <c r="G1062"/>
      <c r="H1062"/>
      <c r="I1062" s="15">
        <f t="shared" si="17"/>
        <v>34</v>
      </c>
      <c r="J1062" s="1" t="str">
        <f>VLOOKUP($A1062,RECON!A:D,4,FALSE)</f>
        <v>Modalavalasa</v>
      </c>
      <c r="K1062" s="1" t="str">
        <f>IFERROR(VLOOKUP(A1062, Notes!A:E, 5, FALSE), "-")</f>
        <v>-</v>
      </c>
    </row>
    <row r="1063" spans="1:11" ht="13.2" x14ac:dyDescent="0.25">
      <c r="A1063" s="29" t="s">
        <v>12826</v>
      </c>
      <c r="B1063" s="97" t="s">
        <v>12826</v>
      </c>
      <c r="C1063" s="123">
        <v>45</v>
      </c>
      <c r="D1063"/>
      <c r="E1063"/>
      <c r="F1063"/>
      <c r="G1063"/>
      <c r="H1063"/>
      <c r="I1063" s="15">
        <f t="shared" si="17"/>
        <v>45</v>
      </c>
      <c r="J1063" s="1" t="str">
        <f>VLOOKUP($A1063,RECON!A:D,4,FALSE)</f>
        <v>Anchan</v>
      </c>
      <c r="K1063" s="1" t="str">
        <f>IFERROR(VLOOKUP(A1063, Notes!A:E, 5, FALSE), "-")</f>
        <v>-</v>
      </c>
    </row>
    <row r="1064" spans="1:11" ht="13.2" x14ac:dyDescent="0.25">
      <c r="A1064" s="29" t="s">
        <v>12912</v>
      </c>
      <c r="B1064" s="97" t="s">
        <v>12912</v>
      </c>
      <c r="C1064" s="123">
        <v>40</v>
      </c>
      <c r="D1064"/>
      <c r="E1064"/>
      <c r="F1064"/>
      <c r="G1064"/>
      <c r="H1064"/>
      <c r="I1064" s="15">
        <f t="shared" si="17"/>
        <v>40</v>
      </c>
      <c r="J1064" s="1" t="str">
        <f>VLOOKUP($A1064,RECON!A:D,4,FALSE)</f>
        <v>Dalessandro</v>
      </c>
      <c r="K1064" s="1" t="str">
        <f>IFERROR(VLOOKUP(A1064, Notes!A:E, 5, FALSE), "-")</f>
        <v>-</v>
      </c>
    </row>
    <row r="1065" spans="1:11" ht="13.2" x14ac:dyDescent="0.25">
      <c r="A1065" s="29" t="s">
        <v>12920</v>
      </c>
      <c r="B1065" s="97" t="s">
        <v>12920</v>
      </c>
      <c r="C1065" s="123">
        <v>40</v>
      </c>
      <c r="D1065"/>
      <c r="E1065"/>
      <c r="F1065"/>
      <c r="G1065"/>
      <c r="H1065"/>
      <c r="I1065" s="15">
        <f t="shared" si="17"/>
        <v>40</v>
      </c>
      <c r="J1065" s="1" t="str">
        <f>VLOOKUP($A1065,RECON!A:D,4,FALSE)</f>
        <v>Fronza</v>
      </c>
      <c r="K1065" s="1" t="str">
        <f>IFERROR(VLOOKUP(A1065, Notes!A:E, 5, FALSE), "-")</f>
        <v>-</v>
      </c>
    </row>
    <row r="1066" spans="1:11" ht="13.2" x14ac:dyDescent="0.25">
      <c r="A1066" s="29" t="s">
        <v>12963</v>
      </c>
      <c r="B1066" s="97" t="s">
        <v>12963</v>
      </c>
      <c r="C1066" s="123">
        <v>40</v>
      </c>
      <c r="D1066"/>
      <c r="E1066"/>
      <c r="F1066"/>
      <c r="G1066"/>
      <c r="H1066"/>
      <c r="I1066" s="15">
        <f t="shared" si="17"/>
        <v>40</v>
      </c>
      <c r="J1066" s="1" t="str">
        <f>VLOOKUP($A1066,RECON!A:D,4,FALSE)</f>
        <v>Maruthi</v>
      </c>
      <c r="K1066" s="1" t="str">
        <f>IFERROR(VLOOKUP(A1066, Notes!A:E, 5, FALSE), "-")</f>
        <v>-</v>
      </c>
    </row>
    <row r="1067" spans="1:11" ht="13.2" x14ac:dyDescent="0.25">
      <c r="A1067" s="29" t="s">
        <v>12956</v>
      </c>
      <c r="B1067" s="97" t="s">
        <v>12956</v>
      </c>
      <c r="C1067" s="123">
        <v>45</v>
      </c>
      <c r="D1067"/>
      <c r="E1067"/>
      <c r="F1067"/>
      <c r="G1067"/>
      <c r="H1067"/>
      <c r="I1067" s="15">
        <f t="shared" si="17"/>
        <v>45</v>
      </c>
      <c r="J1067" s="1" t="str">
        <f>VLOOKUP($A1067,RECON!A:D,4,FALSE)</f>
        <v>Kannikeswaran</v>
      </c>
      <c r="K1067" s="1" t="str">
        <f>IFERROR(VLOOKUP(A1067, Notes!A:E, 5, FALSE), "-")</f>
        <v>-</v>
      </c>
    </row>
    <row r="1068" spans="1:11" ht="13.2" x14ac:dyDescent="0.25">
      <c r="A1068" s="29" t="s">
        <v>12914</v>
      </c>
      <c r="B1068" s="97" t="s">
        <v>12914</v>
      </c>
      <c r="C1068" s="123">
        <v>45</v>
      </c>
      <c r="D1068"/>
      <c r="E1068"/>
      <c r="F1068"/>
      <c r="G1068"/>
      <c r="H1068"/>
      <c r="I1068" s="15">
        <f t="shared" si="17"/>
        <v>45</v>
      </c>
      <c r="J1068" s="1" t="str">
        <f>VLOOKUP($A1068,RECON!A:D,4,FALSE)</f>
        <v>Felipe</v>
      </c>
      <c r="K1068" s="1" t="str">
        <f>IFERROR(VLOOKUP(A1068, Notes!A:E, 5, FALSE), "-")</f>
        <v>-</v>
      </c>
    </row>
    <row r="1069" spans="1:11" ht="13.2" x14ac:dyDescent="0.25">
      <c r="A1069" s="29" t="s">
        <v>12973</v>
      </c>
      <c r="B1069" s="97" t="s">
        <v>12973</v>
      </c>
      <c r="C1069" s="123">
        <v>32</v>
      </c>
      <c r="D1069"/>
      <c r="E1069"/>
      <c r="F1069"/>
      <c r="G1069"/>
      <c r="H1069"/>
      <c r="I1069" s="15">
        <f t="shared" si="17"/>
        <v>32</v>
      </c>
      <c r="J1069" s="1" t="str">
        <f>VLOOKUP($A1069,RECON!A:D,4,FALSE)</f>
        <v>Madiano</v>
      </c>
      <c r="K1069" s="1" t="str">
        <f>IFERROR(VLOOKUP(A1069, Notes!A:E, 5, FALSE), "-")</f>
        <v>-</v>
      </c>
    </row>
    <row r="1070" spans="1:11" ht="13.2" x14ac:dyDescent="0.25">
      <c r="A1070" s="29" t="s">
        <v>12989</v>
      </c>
      <c r="B1070" s="97" t="s">
        <v>12989</v>
      </c>
      <c r="C1070" s="123">
        <v>51</v>
      </c>
      <c r="D1070"/>
      <c r="E1070"/>
      <c r="F1070"/>
      <c r="G1070"/>
      <c r="H1070"/>
      <c r="I1070" s="15">
        <f t="shared" si="17"/>
        <v>51</v>
      </c>
      <c r="J1070" s="1" t="str">
        <f>VLOOKUP($A1070,RECON!A:D,4,FALSE)</f>
        <v>Sinha</v>
      </c>
      <c r="K1070" s="1" t="str">
        <f>IFERROR(VLOOKUP(A1070, Notes!A:E, 5, FALSE), "-")</f>
        <v>-</v>
      </c>
    </row>
    <row r="1071" spans="1:11" ht="13.2" x14ac:dyDescent="0.25">
      <c r="A1071" s="29" t="s">
        <v>12981</v>
      </c>
      <c r="B1071" s="97" t="s">
        <v>12981</v>
      </c>
      <c r="C1071" s="123">
        <v>40</v>
      </c>
      <c r="D1071"/>
      <c r="E1071"/>
      <c r="F1071"/>
      <c r="G1071"/>
      <c r="H1071"/>
      <c r="I1071" s="15">
        <f t="shared" si="17"/>
        <v>40</v>
      </c>
      <c r="J1071" s="1" t="str">
        <f>VLOOKUP($A1071,RECON!A:D,4,FALSE)</f>
        <v>Mesquita</v>
      </c>
      <c r="K1071" s="1" t="str">
        <f>IFERROR(VLOOKUP(A1071, Notes!A:E, 5, FALSE), "-")</f>
        <v>-</v>
      </c>
    </row>
    <row r="1072" spans="1:11" ht="13.2" x14ac:dyDescent="0.25">
      <c r="A1072" s="29" t="s">
        <v>13037</v>
      </c>
      <c r="B1072" s="97" t="s">
        <v>13037</v>
      </c>
      <c r="C1072" s="123">
        <v>45</v>
      </c>
      <c r="D1072"/>
      <c r="E1072"/>
      <c r="F1072"/>
      <c r="G1072"/>
      <c r="H1072"/>
      <c r="I1072" s="15">
        <f t="shared" si="17"/>
        <v>45</v>
      </c>
      <c r="J1072" s="1" t="str">
        <f>VLOOKUP($A1072,RECON!A:D,4,FALSE)</f>
        <v>Walimbe</v>
      </c>
      <c r="K1072" s="1" t="str">
        <f>IFERROR(VLOOKUP(A1072, Notes!A:E, 5, FALSE), "-")</f>
        <v>-</v>
      </c>
    </row>
    <row r="1073" spans="1:11" ht="13.2" x14ac:dyDescent="0.25">
      <c r="A1073" s="29" t="s">
        <v>13066</v>
      </c>
      <c r="B1073" s="97" t="s">
        <v>13066</v>
      </c>
      <c r="C1073" s="123">
        <v>40</v>
      </c>
      <c r="D1073"/>
      <c r="E1073"/>
      <c r="F1073"/>
      <c r="G1073"/>
      <c r="H1073"/>
      <c r="I1073" s="15">
        <f t="shared" si="17"/>
        <v>40</v>
      </c>
      <c r="J1073" s="1" t="str">
        <f>VLOOKUP($A1073,RECON!A:D,4,FALSE)</f>
        <v>Uppalapati</v>
      </c>
      <c r="K1073" s="1" t="str">
        <f>IFERROR(VLOOKUP(A1073, Notes!A:E, 5, FALSE), "-")</f>
        <v>-</v>
      </c>
    </row>
    <row r="1074" spans="1:11" ht="13.2" x14ac:dyDescent="0.25">
      <c r="A1074" s="29" t="s">
        <v>9319</v>
      </c>
      <c r="B1074" s="97" t="s">
        <v>9319</v>
      </c>
      <c r="C1074" s="123">
        <v>38</v>
      </c>
      <c r="D1074"/>
      <c r="E1074"/>
      <c r="F1074"/>
      <c r="G1074"/>
      <c r="H1074"/>
      <c r="I1074" s="15">
        <f t="shared" si="17"/>
        <v>38</v>
      </c>
      <c r="J1074" s="1" t="str">
        <f>VLOOKUP($A1074,RECON!A:D,4,FALSE)</f>
        <v>Matos</v>
      </c>
      <c r="K1074" s="1" t="str">
        <f>IFERROR(VLOOKUP(A1074, Notes!A:E, 5, FALSE), "-")</f>
        <v>-</v>
      </c>
    </row>
    <row r="1075" spans="1:11" ht="13.2" x14ac:dyDescent="0.25">
      <c r="A1075" s="29" t="s">
        <v>9247</v>
      </c>
      <c r="B1075" s="97" t="s">
        <v>9247</v>
      </c>
      <c r="C1075" s="123">
        <v>55</v>
      </c>
      <c r="D1075"/>
      <c r="E1075"/>
      <c r="F1075"/>
      <c r="G1075"/>
      <c r="H1075"/>
      <c r="I1075" s="15">
        <f t="shared" si="17"/>
        <v>55</v>
      </c>
      <c r="J1075" s="1" t="str">
        <f>VLOOKUP($A1075,RECON!A:D,4,FALSE)</f>
        <v>Freitas</v>
      </c>
      <c r="K1075" s="1" t="str">
        <f>IFERROR(VLOOKUP(A1075, Notes!A:E, 5, FALSE), "-")</f>
        <v>-</v>
      </c>
    </row>
    <row r="1076" spans="1:11" ht="13.2" x14ac:dyDescent="0.25">
      <c r="A1076" s="29" t="s">
        <v>12970</v>
      </c>
      <c r="B1076" s="97" t="s">
        <v>12970</v>
      </c>
      <c r="C1076" s="123">
        <v>40</v>
      </c>
      <c r="D1076"/>
      <c r="E1076"/>
      <c r="F1076"/>
      <c r="G1076"/>
      <c r="H1076"/>
      <c r="I1076" s="15">
        <f t="shared" si="17"/>
        <v>40</v>
      </c>
      <c r="J1076" s="1" t="str">
        <f>VLOOKUP($A1076,RECON!A:D,4,FALSE)</f>
        <v>Gode</v>
      </c>
      <c r="K1076" s="1" t="str">
        <f>IFERROR(VLOOKUP(A1076, Notes!A:E, 5, FALSE), "-")</f>
        <v>-</v>
      </c>
    </row>
    <row r="1077" spans="1:11" ht="13.2" x14ac:dyDescent="0.25">
      <c r="A1077" s="29" t="s">
        <v>9395</v>
      </c>
      <c r="B1077" s="97" t="s">
        <v>9395</v>
      </c>
      <c r="C1077" s="123">
        <v>40</v>
      </c>
      <c r="D1077"/>
      <c r="E1077"/>
      <c r="F1077"/>
      <c r="G1077"/>
      <c r="H1077"/>
      <c r="I1077" s="15">
        <f t="shared" si="17"/>
        <v>40</v>
      </c>
      <c r="J1077" s="1" t="str">
        <f>VLOOKUP($A1077,RECON!A:D,4,FALSE)</f>
        <v>Ramos</v>
      </c>
      <c r="K1077" s="1" t="str">
        <f>IFERROR(VLOOKUP(A1077, Notes!A:E, 5, FALSE), "-")</f>
        <v>-</v>
      </c>
    </row>
    <row r="1078" spans="1:11" ht="13.2" x14ac:dyDescent="0.25">
      <c r="A1078" s="29" t="s">
        <v>13053</v>
      </c>
      <c r="B1078" s="97" t="s">
        <v>13053</v>
      </c>
      <c r="C1078" s="123">
        <v>40</v>
      </c>
      <c r="D1078"/>
      <c r="E1078"/>
      <c r="F1078"/>
      <c r="G1078"/>
      <c r="H1078"/>
      <c r="I1078" s="15">
        <f t="shared" si="17"/>
        <v>40</v>
      </c>
      <c r="J1078" s="1" t="str">
        <f>VLOOKUP($A1078,RECON!A:D,4,FALSE)</f>
        <v>Clemente</v>
      </c>
      <c r="K1078" s="1" t="str">
        <f>IFERROR(VLOOKUP(A1078, Notes!A:E, 5, FALSE), "-")</f>
        <v>-</v>
      </c>
    </row>
    <row r="1079" spans="1:11" ht="13.2" x14ac:dyDescent="0.25">
      <c r="A1079" s="29" t="s">
        <v>7069</v>
      </c>
      <c r="B1079" s="97" t="s">
        <v>7069</v>
      </c>
      <c r="C1079" s="123">
        <v>40</v>
      </c>
      <c r="D1079"/>
      <c r="E1079"/>
      <c r="F1079"/>
      <c r="G1079"/>
      <c r="H1079"/>
      <c r="I1079" s="15">
        <f t="shared" si="17"/>
        <v>40</v>
      </c>
      <c r="J1079" s="1" t="str">
        <f>VLOOKUP($A1079,RECON!A:D,4,FALSE)</f>
        <v>Doddapaneni</v>
      </c>
      <c r="K1079" s="1" t="str">
        <f>IFERROR(VLOOKUP(A1079, Notes!A:E, 5, FALSE), "-")</f>
        <v>-</v>
      </c>
    </row>
    <row r="1080" spans="1:11" ht="13.2" x14ac:dyDescent="0.25">
      <c r="A1080" s="29" t="s">
        <v>13171</v>
      </c>
      <c r="B1080" s="97" t="s">
        <v>13171</v>
      </c>
      <c r="C1080" s="123">
        <v>16</v>
      </c>
      <c r="D1080"/>
      <c r="E1080"/>
      <c r="F1080"/>
      <c r="G1080"/>
      <c r="H1080"/>
      <c r="I1080" s="15">
        <f t="shared" si="17"/>
        <v>16</v>
      </c>
      <c r="J1080" s="1" t="str">
        <f>VLOOKUP($A1080,RECON!A:D,4,FALSE)</f>
        <v>Suragani</v>
      </c>
      <c r="K1080" s="1" t="str">
        <f>IFERROR(VLOOKUP(A1080, Notes!A:E, 5, FALSE), "-")</f>
        <v>-</v>
      </c>
    </row>
    <row r="1081" spans="1:11" ht="13.2" x14ac:dyDescent="0.25">
      <c r="A1081" s="29" t="s">
        <v>13149</v>
      </c>
      <c r="B1081" s="97" t="s">
        <v>13149</v>
      </c>
      <c r="C1081" s="123">
        <v>40</v>
      </c>
      <c r="D1081"/>
      <c r="E1081"/>
      <c r="F1081"/>
      <c r="G1081"/>
      <c r="H1081"/>
      <c r="I1081" s="15">
        <f t="shared" si="17"/>
        <v>40</v>
      </c>
      <c r="J1081" s="1" t="str">
        <f>VLOOKUP($A1081,RECON!A:D,4,FALSE)</f>
        <v>Ganti</v>
      </c>
      <c r="K1081" s="1" t="str">
        <f>IFERROR(VLOOKUP(A1081, Notes!A:E, 5, FALSE), "-")</f>
        <v>-</v>
      </c>
    </row>
    <row r="1082" spans="1:11" ht="13.2" x14ac:dyDescent="0.25">
      <c r="A1082" s="30" t="s">
        <v>13631</v>
      </c>
      <c r="B1082" s="97" t="s">
        <v>13631</v>
      </c>
      <c r="C1082" s="123">
        <v>0</v>
      </c>
      <c r="D1082"/>
      <c r="E1082"/>
      <c r="F1082"/>
      <c r="G1082"/>
      <c r="H1082"/>
      <c r="I1082" s="15">
        <f t="shared" si="17"/>
        <v>0</v>
      </c>
      <c r="J1082" s="1" t="e">
        <f>VLOOKUP($A1082,RECON!A:D,4,FALSE)</f>
        <v>#N/A</v>
      </c>
      <c r="K1082" s="1" t="str">
        <f>IFERROR(VLOOKUP(A1082, Notes!A:E, 5, FALSE), "-")</f>
        <v>-</v>
      </c>
    </row>
    <row r="1083" spans="1:11" ht="13.2" x14ac:dyDescent="0.25">
      <c r="A1083" s="30" t="s">
        <v>13140</v>
      </c>
      <c r="B1083" s="97" t="s">
        <v>13140</v>
      </c>
      <c r="C1083" s="123">
        <v>40</v>
      </c>
      <c r="D1083"/>
      <c r="E1083"/>
      <c r="F1083"/>
      <c r="G1083"/>
      <c r="H1083"/>
      <c r="I1083" s="15">
        <f t="shared" si="17"/>
        <v>40</v>
      </c>
      <c r="J1083" s="1" t="str">
        <f>VLOOKUP($A1083,RECON!A:D,4,FALSE)</f>
        <v>Badugu</v>
      </c>
      <c r="K1083" s="1" t="str">
        <f>IFERROR(VLOOKUP(A1083, Notes!A:E, 5, FALSE), "-")</f>
        <v>-</v>
      </c>
    </row>
    <row r="1084" spans="1:11" ht="13.2" x14ac:dyDescent="0.25">
      <c r="A1084" s="30" t="s">
        <v>13155</v>
      </c>
      <c r="B1084" s="97" t="s">
        <v>13155</v>
      </c>
      <c r="C1084" s="123">
        <v>0</v>
      </c>
      <c r="D1084"/>
      <c r="E1084"/>
      <c r="F1084"/>
      <c r="G1084"/>
      <c r="H1084"/>
      <c r="I1084" s="15">
        <f t="shared" si="17"/>
        <v>0</v>
      </c>
      <c r="J1084" s="1" t="str">
        <f>VLOOKUP($A1084,RECON!A:D,4,FALSE)</f>
        <v>Ramalho</v>
      </c>
      <c r="K1084" s="1" t="str">
        <f>IFERROR(VLOOKUP(A1084, Notes!A:E, 5, FALSE), "-")</f>
        <v>-</v>
      </c>
    </row>
    <row r="1085" spans="1:11" ht="13.2" x14ac:dyDescent="0.25">
      <c r="A1085" s="30" t="s">
        <v>13181</v>
      </c>
      <c r="B1085" s="97" t="s">
        <v>13181</v>
      </c>
      <c r="C1085" s="123">
        <v>45</v>
      </c>
      <c r="D1085"/>
      <c r="E1085"/>
      <c r="F1085"/>
      <c r="G1085"/>
      <c r="H1085"/>
      <c r="I1085" s="15">
        <f t="shared" si="17"/>
        <v>45</v>
      </c>
      <c r="J1085" s="1" t="str">
        <f>VLOOKUP($A1085,RECON!A:D,4,FALSE)</f>
        <v>Kolachalam</v>
      </c>
      <c r="K1085" s="1" t="str">
        <f>IFERROR(VLOOKUP(A1085, Notes!A:E, 5, FALSE), "-")</f>
        <v>-</v>
      </c>
    </row>
    <row r="1086" spans="1:11" ht="13.2" x14ac:dyDescent="0.25">
      <c r="A1086" s="30" t="s">
        <v>13046</v>
      </c>
      <c r="B1086" s="97" t="s">
        <v>13046</v>
      </c>
      <c r="C1086" s="123">
        <v>40</v>
      </c>
      <c r="D1086"/>
      <c r="E1086"/>
      <c r="F1086"/>
      <c r="G1086"/>
      <c r="H1086"/>
      <c r="I1086" s="15">
        <f t="shared" si="17"/>
        <v>40</v>
      </c>
      <c r="J1086" s="1" t="str">
        <f>VLOOKUP($A1086,RECON!A:D,4,FALSE)</f>
        <v>Caranay</v>
      </c>
      <c r="K1086" s="1" t="str">
        <f>IFERROR(VLOOKUP(A1086, Notes!A:E, 5, FALSE), "-")</f>
        <v>-</v>
      </c>
    </row>
    <row r="1087" spans="1:11" ht="13.2" x14ac:dyDescent="0.25">
      <c r="A1087" s="30" t="s">
        <v>14713</v>
      </c>
      <c r="B1087" s="97" t="s">
        <v>14713</v>
      </c>
      <c r="C1087" s="123">
        <v>45</v>
      </c>
      <c r="D1087"/>
      <c r="E1087"/>
      <c r="F1087"/>
      <c r="G1087"/>
      <c r="H1087"/>
      <c r="I1087" s="15">
        <f t="shared" si="17"/>
        <v>45</v>
      </c>
      <c r="J1087" s="1" t="str">
        <f>VLOOKUP($A1087,RECON!A:D,4,FALSE)</f>
        <v>Mati-Ong</v>
      </c>
      <c r="K1087" s="1" t="str">
        <f>IFERROR(VLOOKUP(A1087, Notes!A:E, 5, FALSE), "-")</f>
        <v>-</v>
      </c>
    </row>
    <row r="1088" spans="1:11" ht="13.2" x14ac:dyDescent="0.25">
      <c r="A1088" s="30" t="s">
        <v>14717</v>
      </c>
      <c r="B1088" s="97" t="s">
        <v>14717</v>
      </c>
      <c r="C1088" s="123">
        <v>45</v>
      </c>
      <c r="D1088"/>
      <c r="E1088"/>
      <c r="F1088"/>
      <c r="G1088"/>
      <c r="H1088"/>
      <c r="I1088" s="15">
        <f t="shared" si="17"/>
        <v>45</v>
      </c>
      <c r="J1088" s="1" t="str">
        <f>VLOOKUP($A1088,RECON!A:D,4,FALSE)</f>
        <v>Cenal</v>
      </c>
      <c r="K1088" s="1" t="str">
        <f>IFERROR(VLOOKUP(A1088, Notes!A:E, 5, FALSE), "-")</f>
        <v>-</v>
      </c>
    </row>
    <row r="1089" spans="1:9" ht="13.2" x14ac:dyDescent="0.25">
      <c r="A1089" s="30"/>
      <c r="B1089" s="99" t="s">
        <v>172</v>
      </c>
      <c r="C1089" s="124">
        <v>45432.5</v>
      </c>
      <c r="D1089"/>
      <c r="E1089"/>
      <c r="F1089"/>
      <c r="G1089"/>
      <c r="H1089"/>
      <c r="I1089" s="15">
        <f t="shared" si="17"/>
        <v>45432.5</v>
      </c>
    </row>
    <row r="1090" spans="1:9" ht="13.2" x14ac:dyDescent="0.25">
      <c r="B1090"/>
      <c r="C1090"/>
      <c r="D1090"/>
      <c r="E1090"/>
      <c r="F1090"/>
      <c r="G1090"/>
    </row>
    <row r="1091" spans="1:9" ht="13.2" x14ac:dyDescent="0.25">
      <c r="B1091"/>
      <c r="C1091"/>
      <c r="D1091"/>
      <c r="E1091"/>
      <c r="F1091"/>
      <c r="G1091"/>
    </row>
    <row r="1092" spans="1:9" ht="13.2" x14ac:dyDescent="0.25">
      <c r="B1092"/>
      <c r="C1092"/>
      <c r="D1092"/>
      <c r="E1092"/>
    </row>
    <row r="1093" spans="1:9" ht="13.2" x14ac:dyDescent="0.25">
      <c r="B1093"/>
      <c r="C1093"/>
      <c r="D1093"/>
      <c r="E1093"/>
    </row>
    <row r="1094" spans="1:9" ht="13.2" x14ac:dyDescent="0.25">
      <c r="B1094"/>
      <c r="C1094"/>
      <c r="D1094"/>
      <c r="E1094"/>
    </row>
    <row r="1095" spans="1:9" ht="13.2" x14ac:dyDescent="0.25">
      <c r="B1095"/>
      <c r="C1095"/>
      <c r="D1095"/>
      <c r="E1095"/>
    </row>
    <row r="1096" spans="1:9" ht="13.2" x14ac:dyDescent="0.25">
      <c r="B1096"/>
      <c r="C1096"/>
      <c r="D1096"/>
      <c r="E1096"/>
    </row>
    <row r="1097" spans="1:9" ht="13.2" x14ac:dyDescent="0.25">
      <c r="B1097"/>
      <c r="C1097"/>
      <c r="D1097"/>
      <c r="E1097"/>
    </row>
    <row r="1098" spans="1:9" ht="13.2" x14ac:dyDescent="0.25">
      <c r="B1098"/>
      <c r="C1098"/>
      <c r="D1098"/>
      <c r="E1098"/>
    </row>
    <row r="1099" spans="1:9" ht="13.2" x14ac:dyDescent="0.25">
      <c r="B1099"/>
      <c r="C1099"/>
      <c r="D1099"/>
      <c r="E1099"/>
    </row>
    <row r="1100" spans="1:9" ht="13.2" x14ac:dyDescent="0.25">
      <c r="B1100"/>
      <c r="C1100"/>
      <c r="D1100"/>
      <c r="E1100"/>
    </row>
    <row r="1101" spans="1:9" ht="13.2" x14ac:dyDescent="0.25">
      <c r="B1101"/>
      <c r="C1101"/>
      <c r="D1101"/>
      <c r="E1101"/>
    </row>
    <row r="1102" spans="1:9" ht="13.2" x14ac:dyDescent="0.25">
      <c r="B1102"/>
      <c r="C1102"/>
      <c r="D1102"/>
      <c r="E1102"/>
    </row>
    <row r="1103" spans="1:9" ht="13.2" x14ac:dyDescent="0.25">
      <c r="B1103"/>
      <c r="C1103"/>
      <c r="D1103"/>
      <c r="E1103"/>
    </row>
    <row r="1104" spans="1:9" ht="13.2" x14ac:dyDescent="0.25">
      <c r="B1104"/>
      <c r="C1104"/>
      <c r="D1104"/>
      <c r="E1104"/>
    </row>
    <row r="1105" spans="2:5" ht="13.2" x14ac:dyDescent="0.25">
      <c r="B1105"/>
      <c r="C1105"/>
      <c r="D1105"/>
      <c r="E1105"/>
    </row>
    <row r="1106" spans="2:5" ht="13.2" x14ac:dyDescent="0.25">
      <c r="B1106"/>
      <c r="C1106"/>
      <c r="D1106"/>
      <c r="E1106"/>
    </row>
    <row r="1107" spans="2:5" ht="13.2" x14ac:dyDescent="0.25">
      <c r="B1107"/>
      <c r="C1107"/>
      <c r="D1107"/>
      <c r="E1107"/>
    </row>
    <row r="1108" spans="2:5" ht="13.2" x14ac:dyDescent="0.25">
      <c r="B1108"/>
      <c r="C1108"/>
      <c r="D1108"/>
      <c r="E1108"/>
    </row>
    <row r="1109" spans="2:5" ht="13.2" x14ac:dyDescent="0.25">
      <c r="B1109"/>
      <c r="C1109"/>
      <c r="D1109"/>
      <c r="E1109"/>
    </row>
    <row r="1110" spans="2:5" ht="13.2" x14ac:dyDescent="0.25">
      <c r="B1110"/>
      <c r="C1110"/>
      <c r="D1110"/>
      <c r="E1110"/>
    </row>
    <row r="1111" spans="2:5" ht="13.2" x14ac:dyDescent="0.25">
      <c r="B1111"/>
      <c r="C1111"/>
      <c r="D1111"/>
      <c r="E1111"/>
    </row>
    <row r="1112" spans="2:5" ht="13.2" x14ac:dyDescent="0.25">
      <c r="B1112"/>
      <c r="C1112"/>
      <c r="D1112"/>
      <c r="E1112"/>
    </row>
    <row r="1113" spans="2:5" ht="13.2" x14ac:dyDescent="0.25">
      <c r="B1113"/>
      <c r="C1113"/>
      <c r="D1113"/>
      <c r="E1113"/>
    </row>
    <row r="1114" spans="2:5" ht="13.2" x14ac:dyDescent="0.25">
      <c r="B1114"/>
      <c r="C1114"/>
      <c r="D1114"/>
      <c r="E1114"/>
    </row>
    <row r="1115" spans="2:5" ht="13.2" x14ac:dyDescent="0.25">
      <c r="B1115"/>
      <c r="C1115"/>
      <c r="D1115"/>
      <c r="E1115"/>
    </row>
    <row r="1116" spans="2:5" ht="13.2" x14ac:dyDescent="0.25">
      <c r="B1116"/>
      <c r="C1116"/>
      <c r="D1116"/>
      <c r="E1116"/>
    </row>
    <row r="1117" spans="2:5" ht="13.2" x14ac:dyDescent="0.25">
      <c r="B1117"/>
      <c r="C1117"/>
      <c r="D1117"/>
      <c r="E1117"/>
    </row>
    <row r="1118" spans="2:5" ht="13.2" x14ac:dyDescent="0.25">
      <c r="B1118"/>
      <c r="C1118"/>
      <c r="D1118"/>
      <c r="E1118"/>
    </row>
    <row r="1119" spans="2:5" ht="13.2" x14ac:dyDescent="0.25">
      <c r="B1119"/>
      <c r="C1119"/>
      <c r="D1119"/>
      <c r="E1119"/>
    </row>
    <row r="1120" spans="2:5" ht="13.2" x14ac:dyDescent="0.25">
      <c r="B1120"/>
      <c r="C1120"/>
      <c r="D1120"/>
      <c r="E1120"/>
    </row>
    <row r="1121" spans="2:5" ht="13.2" x14ac:dyDescent="0.25">
      <c r="B1121"/>
      <c r="C1121"/>
      <c r="D1121"/>
      <c r="E1121"/>
    </row>
    <row r="1122" spans="2:5" ht="13.2" x14ac:dyDescent="0.25">
      <c r="B1122"/>
      <c r="C1122"/>
      <c r="D1122"/>
      <c r="E1122"/>
    </row>
    <row r="1123" spans="2:5" ht="13.2" x14ac:dyDescent="0.25">
      <c r="B1123"/>
      <c r="C1123"/>
      <c r="D1123"/>
      <c r="E1123"/>
    </row>
    <row r="1124" spans="2:5" ht="13.2" x14ac:dyDescent="0.25">
      <c r="B1124"/>
      <c r="C1124"/>
      <c r="D1124"/>
      <c r="E1124"/>
    </row>
    <row r="1125" spans="2:5" ht="13.2" x14ac:dyDescent="0.25">
      <c r="B1125"/>
      <c r="C1125"/>
      <c r="D1125"/>
      <c r="E1125"/>
    </row>
    <row r="1126" spans="2:5" ht="13.2" x14ac:dyDescent="0.25">
      <c r="B1126"/>
      <c r="C1126"/>
      <c r="D1126"/>
      <c r="E1126"/>
    </row>
    <row r="1127" spans="2:5" ht="13.2" x14ac:dyDescent="0.25">
      <c r="B1127"/>
      <c r="C1127"/>
      <c r="D1127"/>
      <c r="E1127"/>
    </row>
    <row r="1128" spans="2:5" ht="13.2" x14ac:dyDescent="0.25">
      <c r="B1128"/>
      <c r="C1128"/>
      <c r="D1128"/>
      <c r="E1128"/>
    </row>
    <row r="1129" spans="2:5" ht="13.2" x14ac:dyDescent="0.25">
      <c r="B1129"/>
      <c r="C1129"/>
      <c r="D1129"/>
      <c r="E1129"/>
    </row>
    <row r="1130" spans="2:5" ht="13.2" x14ac:dyDescent="0.25">
      <c r="B1130"/>
      <c r="C1130"/>
      <c r="D1130"/>
      <c r="E1130"/>
    </row>
    <row r="1131" spans="2:5" ht="13.2" x14ac:dyDescent="0.25">
      <c r="B1131"/>
      <c r="C1131"/>
      <c r="D1131"/>
      <c r="E1131"/>
    </row>
    <row r="1132" spans="2:5" ht="13.2" x14ac:dyDescent="0.25">
      <c r="B1132"/>
      <c r="C1132"/>
      <c r="D1132"/>
      <c r="E1132"/>
    </row>
    <row r="1133" spans="2:5" ht="13.2" x14ac:dyDescent="0.25">
      <c r="B1133"/>
      <c r="C1133"/>
      <c r="D1133"/>
      <c r="E1133"/>
    </row>
    <row r="1134" spans="2:5" ht="13.2" x14ac:dyDescent="0.25">
      <c r="B1134"/>
      <c r="C1134"/>
      <c r="D1134"/>
      <c r="E1134"/>
    </row>
    <row r="1135" spans="2:5" ht="13.2" x14ac:dyDescent="0.25">
      <c r="B1135"/>
      <c r="C1135"/>
      <c r="D1135"/>
      <c r="E1135"/>
    </row>
    <row r="1136" spans="2:5" ht="13.2" x14ac:dyDescent="0.25">
      <c r="B1136"/>
      <c r="C1136"/>
      <c r="D1136"/>
      <c r="E1136"/>
    </row>
    <row r="1137" spans="2:5" ht="13.2" x14ac:dyDescent="0.25">
      <c r="B1137"/>
      <c r="C1137"/>
      <c r="D1137"/>
      <c r="E1137"/>
    </row>
    <row r="1138" spans="2:5" ht="13.2" x14ac:dyDescent="0.25">
      <c r="B1138"/>
      <c r="C1138"/>
      <c r="D1138"/>
      <c r="E1138"/>
    </row>
    <row r="1139" spans="2:5" ht="13.2" x14ac:dyDescent="0.25">
      <c r="B1139"/>
      <c r="C1139"/>
      <c r="D1139"/>
      <c r="E1139"/>
    </row>
    <row r="1140" spans="2:5" ht="13.2" x14ac:dyDescent="0.25">
      <c r="B1140"/>
      <c r="C1140"/>
      <c r="D1140"/>
      <c r="E1140"/>
    </row>
    <row r="1141" spans="2:5" ht="13.2" x14ac:dyDescent="0.25">
      <c r="B1141"/>
      <c r="C1141"/>
      <c r="D1141"/>
      <c r="E1141"/>
    </row>
    <row r="1142" spans="2:5" ht="13.2" x14ac:dyDescent="0.25">
      <c r="B1142"/>
      <c r="C1142"/>
      <c r="D1142"/>
      <c r="E1142"/>
    </row>
    <row r="1143" spans="2:5" ht="13.2" x14ac:dyDescent="0.25">
      <c r="B1143"/>
      <c r="C1143"/>
      <c r="D1143"/>
      <c r="E1143"/>
    </row>
    <row r="1144" spans="2:5" ht="13.2" x14ac:dyDescent="0.25">
      <c r="B1144"/>
      <c r="C1144"/>
      <c r="D1144"/>
      <c r="E1144"/>
    </row>
    <row r="1145" spans="2:5" ht="13.2" x14ac:dyDescent="0.25">
      <c r="B1145"/>
      <c r="C1145"/>
      <c r="D1145"/>
      <c r="E1145"/>
    </row>
    <row r="1146" spans="2:5" ht="13.2" x14ac:dyDescent="0.25">
      <c r="B1146"/>
      <c r="C1146"/>
      <c r="D1146"/>
      <c r="E1146"/>
    </row>
    <row r="1147" spans="2:5" ht="13.2" x14ac:dyDescent="0.25">
      <c r="B1147"/>
      <c r="C1147"/>
      <c r="D1147"/>
      <c r="E1147"/>
    </row>
    <row r="1148" spans="2:5" ht="13.2" x14ac:dyDescent="0.25">
      <c r="B1148"/>
      <c r="C1148"/>
      <c r="D1148"/>
      <c r="E1148"/>
    </row>
    <row r="1149" spans="2:5" ht="13.2" x14ac:dyDescent="0.25">
      <c r="B1149"/>
      <c r="C1149"/>
      <c r="D1149"/>
      <c r="E1149"/>
    </row>
    <row r="1150" spans="2:5" ht="13.2" x14ac:dyDescent="0.25">
      <c r="B1150"/>
      <c r="C1150"/>
      <c r="D1150"/>
      <c r="E1150"/>
    </row>
    <row r="1151" spans="2:5" ht="13.2" x14ac:dyDescent="0.25">
      <c r="B1151"/>
      <c r="C1151"/>
      <c r="D1151"/>
      <c r="E1151"/>
    </row>
    <row r="1152" spans="2:5" ht="13.2" x14ac:dyDescent="0.25">
      <c r="B1152"/>
      <c r="C1152"/>
      <c r="D1152"/>
      <c r="E1152"/>
    </row>
    <row r="1153" spans="2:5" ht="13.2" x14ac:dyDescent="0.25">
      <c r="B1153"/>
      <c r="C1153"/>
      <c r="D1153"/>
      <c r="E1153"/>
    </row>
    <row r="1154" spans="2:5" ht="13.2" x14ac:dyDescent="0.25">
      <c r="B1154"/>
      <c r="C1154"/>
      <c r="D1154"/>
      <c r="E1154"/>
    </row>
    <row r="1155" spans="2:5" ht="13.2" x14ac:dyDescent="0.25">
      <c r="B1155"/>
      <c r="C1155"/>
      <c r="D1155"/>
      <c r="E1155"/>
    </row>
    <row r="1156" spans="2:5" ht="13.2" x14ac:dyDescent="0.25">
      <c r="B1156"/>
      <c r="C1156"/>
      <c r="D1156"/>
      <c r="E1156"/>
    </row>
    <row r="1157" spans="2:5" ht="13.2" x14ac:dyDescent="0.25">
      <c r="B1157"/>
      <c r="C1157"/>
      <c r="D1157"/>
      <c r="E1157"/>
    </row>
    <row r="1158" spans="2:5" ht="13.2" x14ac:dyDescent="0.25">
      <c r="B1158"/>
      <c r="C1158"/>
      <c r="D1158"/>
      <c r="E1158"/>
    </row>
    <row r="1159" spans="2:5" ht="13.2" x14ac:dyDescent="0.25">
      <c r="B1159"/>
      <c r="C1159"/>
      <c r="D1159"/>
      <c r="E1159"/>
    </row>
    <row r="1160" spans="2:5" ht="13.2" x14ac:dyDescent="0.25">
      <c r="B1160"/>
      <c r="C1160"/>
      <c r="D1160"/>
      <c r="E1160"/>
    </row>
    <row r="1161" spans="2:5" ht="13.2" x14ac:dyDescent="0.25">
      <c r="B1161"/>
      <c r="C1161"/>
      <c r="D1161"/>
      <c r="E1161"/>
    </row>
    <row r="1162" spans="2:5" ht="13.2" x14ac:dyDescent="0.25">
      <c r="B1162"/>
      <c r="C1162"/>
      <c r="D1162"/>
      <c r="E1162"/>
    </row>
    <row r="1163" spans="2:5" ht="13.2" x14ac:dyDescent="0.25">
      <c r="B1163"/>
      <c r="C1163"/>
      <c r="D1163"/>
      <c r="E1163"/>
    </row>
    <row r="1164" spans="2:5" ht="13.2" x14ac:dyDescent="0.25">
      <c r="B1164"/>
      <c r="C1164"/>
      <c r="D1164"/>
      <c r="E1164"/>
    </row>
    <row r="1165" spans="2:5" ht="13.2" x14ac:dyDescent="0.25">
      <c r="B1165"/>
      <c r="C1165"/>
      <c r="D1165"/>
      <c r="E1165"/>
    </row>
    <row r="1166" spans="2:5" ht="13.2" x14ac:dyDescent="0.25">
      <c r="B1166"/>
      <c r="C1166"/>
      <c r="D1166"/>
      <c r="E1166"/>
    </row>
    <row r="1167" spans="2:5" ht="13.2" x14ac:dyDescent="0.25">
      <c r="B1167"/>
      <c r="C1167"/>
      <c r="D1167"/>
      <c r="E1167"/>
    </row>
    <row r="1168" spans="2:5" ht="13.2" x14ac:dyDescent="0.25">
      <c r="B1168"/>
      <c r="C1168"/>
      <c r="D1168"/>
      <c r="E1168"/>
    </row>
    <row r="1169" spans="2:5" ht="13.2" x14ac:dyDescent="0.25">
      <c r="B1169"/>
      <c r="C1169"/>
      <c r="D1169"/>
      <c r="E1169"/>
    </row>
    <row r="1170" spans="2:5" ht="13.2" x14ac:dyDescent="0.25">
      <c r="B1170"/>
      <c r="C1170"/>
      <c r="D1170"/>
      <c r="E1170"/>
    </row>
    <row r="1171" spans="2:5" ht="13.2" x14ac:dyDescent="0.25">
      <c r="B1171"/>
      <c r="C1171"/>
      <c r="D1171"/>
      <c r="E1171"/>
    </row>
    <row r="1172" spans="2:5" ht="13.2" x14ac:dyDescent="0.25">
      <c r="B1172"/>
      <c r="C1172"/>
      <c r="D1172"/>
      <c r="E1172"/>
    </row>
    <row r="1173" spans="2:5" ht="13.2" x14ac:dyDescent="0.25">
      <c r="B1173"/>
      <c r="C1173"/>
      <c r="D1173"/>
      <c r="E1173"/>
    </row>
    <row r="1174" spans="2:5" ht="13.2" x14ac:dyDescent="0.25">
      <c r="B1174"/>
      <c r="C1174"/>
      <c r="D1174"/>
      <c r="E1174"/>
    </row>
    <row r="1175" spans="2:5" ht="13.2" x14ac:dyDescent="0.25">
      <c r="B1175"/>
      <c r="C1175"/>
      <c r="D1175"/>
      <c r="E1175"/>
    </row>
    <row r="1176" spans="2:5" ht="13.2" x14ac:dyDescent="0.25">
      <c r="B1176"/>
      <c r="C1176"/>
      <c r="D1176"/>
      <c r="E1176"/>
    </row>
    <row r="1177" spans="2:5" ht="13.2" x14ac:dyDescent="0.25">
      <c r="B1177"/>
      <c r="C1177"/>
      <c r="D1177"/>
      <c r="E1177"/>
    </row>
    <row r="1178" spans="2:5" ht="13.2" x14ac:dyDescent="0.25">
      <c r="B1178"/>
      <c r="C1178"/>
      <c r="D1178"/>
      <c r="E1178"/>
    </row>
    <row r="1179" spans="2:5" ht="13.2" x14ac:dyDescent="0.25">
      <c r="B1179"/>
      <c r="C1179"/>
      <c r="D1179"/>
      <c r="E1179"/>
    </row>
    <row r="1180" spans="2:5" ht="13.2" x14ac:dyDescent="0.25">
      <c r="B1180"/>
      <c r="C1180"/>
      <c r="D1180"/>
      <c r="E1180"/>
    </row>
    <row r="1181" spans="2:5" ht="13.2" x14ac:dyDescent="0.25">
      <c r="B1181"/>
      <c r="C1181"/>
      <c r="D1181"/>
      <c r="E1181"/>
    </row>
    <row r="1182" spans="2:5" ht="13.2" x14ac:dyDescent="0.25">
      <c r="B1182"/>
      <c r="C1182"/>
      <c r="D1182"/>
      <c r="E1182"/>
    </row>
    <row r="1183" spans="2:5" ht="13.2" x14ac:dyDescent="0.25">
      <c r="B1183"/>
      <c r="C1183"/>
      <c r="D1183"/>
      <c r="E1183"/>
    </row>
    <row r="1184" spans="2:5" ht="13.2" x14ac:dyDescent="0.25">
      <c r="B1184"/>
      <c r="C1184"/>
      <c r="D1184"/>
      <c r="E1184"/>
    </row>
    <row r="1185" spans="2:5" ht="13.2" x14ac:dyDescent="0.25">
      <c r="B1185"/>
      <c r="C1185"/>
      <c r="D1185"/>
      <c r="E1185"/>
    </row>
    <row r="1186" spans="2:5" ht="13.2" x14ac:dyDescent="0.25">
      <c r="B1186"/>
      <c r="C1186"/>
      <c r="D1186"/>
      <c r="E1186"/>
    </row>
    <row r="1187" spans="2:5" ht="13.2" x14ac:dyDescent="0.25">
      <c r="B1187"/>
      <c r="C1187"/>
      <c r="D1187"/>
      <c r="E1187"/>
    </row>
    <row r="1188" spans="2:5" ht="13.2" x14ac:dyDescent="0.25">
      <c r="B1188"/>
      <c r="C1188"/>
      <c r="D1188"/>
      <c r="E1188"/>
    </row>
    <row r="1189" spans="2:5" ht="13.2" x14ac:dyDescent="0.25">
      <c r="B1189"/>
      <c r="C1189"/>
      <c r="D1189"/>
      <c r="E1189"/>
    </row>
    <row r="1190" spans="2:5" ht="13.2" x14ac:dyDescent="0.25">
      <c r="B1190"/>
      <c r="C1190"/>
      <c r="D1190"/>
      <c r="E1190"/>
    </row>
    <row r="1191" spans="2:5" ht="13.2" x14ac:dyDescent="0.25">
      <c r="B1191"/>
      <c r="C1191"/>
      <c r="D1191"/>
      <c r="E1191"/>
    </row>
    <row r="1192" spans="2:5" ht="13.2" x14ac:dyDescent="0.25">
      <c r="B1192"/>
      <c r="C1192"/>
      <c r="D1192"/>
      <c r="E1192"/>
    </row>
    <row r="1193" spans="2:5" ht="13.2" x14ac:dyDescent="0.25">
      <c r="B1193"/>
      <c r="C1193"/>
      <c r="D1193"/>
      <c r="E1193"/>
    </row>
    <row r="1194" spans="2:5" ht="13.2" x14ac:dyDescent="0.25">
      <c r="B1194"/>
      <c r="C1194"/>
      <c r="D1194"/>
      <c r="E1194"/>
    </row>
    <row r="1195" spans="2:5" ht="13.2" x14ac:dyDescent="0.25">
      <c r="B1195"/>
      <c r="C1195"/>
      <c r="D1195"/>
      <c r="E1195"/>
    </row>
    <row r="1196" spans="2:5" ht="13.2" x14ac:dyDescent="0.25">
      <c r="B1196"/>
      <c r="C1196"/>
      <c r="D1196"/>
      <c r="E1196"/>
    </row>
    <row r="1197" spans="2:5" ht="13.2" x14ac:dyDescent="0.25">
      <c r="B1197"/>
      <c r="C1197"/>
      <c r="D1197"/>
      <c r="E1197"/>
    </row>
    <row r="1198" spans="2:5" ht="13.2" x14ac:dyDescent="0.25">
      <c r="B1198"/>
      <c r="C1198"/>
      <c r="D1198"/>
      <c r="E1198"/>
    </row>
    <row r="1199" spans="2:5" ht="13.2" x14ac:dyDescent="0.25">
      <c r="B1199"/>
      <c r="C1199"/>
      <c r="D1199"/>
      <c r="E1199"/>
    </row>
    <row r="1200" spans="2:5" ht="13.2" x14ac:dyDescent="0.25">
      <c r="B1200"/>
      <c r="C1200"/>
      <c r="D1200"/>
      <c r="E1200"/>
    </row>
    <row r="1201" spans="2:5" ht="13.2" x14ac:dyDescent="0.25">
      <c r="B1201"/>
      <c r="C1201"/>
      <c r="D1201"/>
      <c r="E1201"/>
    </row>
    <row r="1202" spans="2:5" ht="13.2" x14ac:dyDescent="0.25">
      <c r="B1202"/>
      <c r="C1202"/>
      <c r="D1202"/>
      <c r="E1202"/>
    </row>
    <row r="1203" spans="2:5" ht="13.2" x14ac:dyDescent="0.25">
      <c r="B1203"/>
      <c r="C1203"/>
      <c r="D1203"/>
      <c r="E1203"/>
    </row>
    <row r="1204" spans="2:5" ht="13.2" x14ac:dyDescent="0.25">
      <c r="B1204"/>
      <c r="C1204"/>
      <c r="D1204"/>
      <c r="E1204"/>
    </row>
    <row r="1205" spans="2:5" ht="13.2" x14ac:dyDescent="0.25">
      <c r="B1205"/>
      <c r="C1205"/>
      <c r="D1205"/>
      <c r="E1205"/>
    </row>
    <row r="1206" spans="2:5" ht="13.2" x14ac:dyDescent="0.25">
      <c r="B1206"/>
      <c r="C1206"/>
      <c r="D1206"/>
      <c r="E1206"/>
    </row>
    <row r="1207" spans="2:5" ht="13.2" x14ac:dyDescent="0.25">
      <c r="B1207"/>
      <c r="C1207"/>
      <c r="D1207"/>
      <c r="E1207"/>
    </row>
    <row r="1208" spans="2:5" ht="13.2" x14ac:dyDescent="0.25">
      <c r="B1208"/>
      <c r="C1208"/>
      <c r="D1208"/>
      <c r="E1208"/>
    </row>
    <row r="1209" spans="2:5" ht="13.2" x14ac:dyDescent="0.25">
      <c r="B1209"/>
      <c r="C1209"/>
      <c r="D1209"/>
      <c r="E1209"/>
    </row>
    <row r="1210" spans="2:5" ht="13.2" x14ac:dyDescent="0.25">
      <c r="B1210"/>
      <c r="C1210"/>
      <c r="D1210"/>
      <c r="E1210"/>
    </row>
    <row r="1211" spans="2:5" ht="13.2" x14ac:dyDescent="0.25">
      <c r="B1211"/>
      <c r="C1211"/>
      <c r="D1211"/>
      <c r="E1211"/>
    </row>
    <row r="1212" spans="2:5" ht="13.2" x14ac:dyDescent="0.25">
      <c r="B1212"/>
      <c r="C1212"/>
      <c r="D1212"/>
      <c r="E1212"/>
    </row>
    <row r="1213" spans="2:5" ht="13.2" x14ac:dyDescent="0.25">
      <c r="B1213"/>
      <c r="C1213"/>
      <c r="D1213"/>
      <c r="E1213"/>
    </row>
    <row r="1214" spans="2:5" ht="13.2" x14ac:dyDescent="0.25">
      <c r="B1214"/>
      <c r="C1214"/>
      <c r="D1214"/>
      <c r="E1214"/>
    </row>
    <row r="1215" spans="2:5" ht="13.2" x14ac:dyDescent="0.25">
      <c r="B1215"/>
      <c r="C1215"/>
      <c r="D1215"/>
      <c r="E1215"/>
    </row>
    <row r="1216" spans="2:5" ht="13.2" x14ac:dyDescent="0.25">
      <c r="B1216"/>
      <c r="C1216"/>
      <c r="D1216"/>
      <c r="E1216"/>
    </row>
    <row r="1217" spans="2:5" ht="13.2" x14ac:dyDescent="0.25">
      <c r="B1217"/>
      <c r="C1217"/>
      <c r="D1217"/>
      <c r="E1217"/>
    </row>
    <row r="1218" spans="2:5" ht="13.2" x14ac:dyDescent="0.25">
      <c r="B1218"/>
      <c r="C1218"/>
      <c r="D1218"/>
      <c r="E1218"/>
    </row>
    <row r="1219" spans="2:5" ht="13.2" x14ac:dyDescent="0.25">
      <c r="B1219"/>
      <c r="C1219"/>
      <c r="D1219"/>
      <c r="E1219"/>
    </row>
    <row r="1220" spans="2:5" ht="13.2" x14ac:dyDescent="0.25">
      <c r="B1220"/>
      <c r="C1220"/>
      <c r="D1220"/>
      <c r="E1220"/>
    </row>
    <row r="1221" spans="2:5" ht="13.2" x14ac:dyDescent="0.25">
      <c r="B1221"/>
      <c r="C1221"/>
      <c r="D1221"/>
      <c r="E1221"/>
    </row>
    <row r="1222" spans="2:5" ht="13.2" x14ac:dyDescent="0.25">
      <c r="B1222"/>
      <c r="C1222"/>
      <c r="D1222"/>
      <c r="E1222"/>
    </row>
    <row r="1223" spans="2:5" ht="13.2" x14ac:dyDescent="0.25">
      <c r="B1223"/>
      <c r="C1223"/>
      <c r="D1223"/>
      <c r="E1223"/>
    </row>
    <row r="1224" spans="2:5" ht="13.2" x14ac:dyDescent="0.25">
      <c r="B1224"/>
      <c r="C1224"/>
      <c r="D1224"/>
      <c r="E1224"/>
    </row>
    <row r="1225" spans="2:5" ht="13.2" x14ac:dyDescent="0.25">
      <c r="B1225"/>
      <c r="C1225"/>
      <c r="D1225"/>
      <c r="E1225"/>
    </row>
    <row r="1226" spans="2:5" ht="13.2" x14ac:dyDescent="0.25">
      <c r="B1226"/>
      <c r="C1226"/>
      <c r="D1226"/>
      <c r="E1226"/>
    </row>
    <row r="1227" spans="2:5" ht="13.2" x14ac:dyDescent="0.25">
      <c r="B1227"/>
      <c r="C1227"/>
      <c r="D1227"/>
      <c r="E1227"/>
    </row>
    <row r="1228" spans="2:5" ht="13.2" x14ac:dyDescent="0.25">
      <c r="B1228"/>
      <c r="C1228"/>
      <c r="D1228"/>
      <c r="E1228"/>
    </row>
    <row r="1229" spans="2:5" ht="13.2" x14ac:dyDescent="0.25">
      <c r="B1229"/>
      <c r="C1229"/>
      <c r="D1229"/>
      <c r="E1229"/>
    </row>
    <row r="1230" spans="2:5" ht="13.2" x14ac:dyDescent="0.25">
      <c r="B1230"/>
      <c r="C1230"/>
      <c r="D1230"/>
      <c r="E1230"/>
    </row>
    <row r="1231" spans="2:5" ht="13.2" x14ac:dyDescent="0.25">
      <c r="B1231"/>
      <c r="C1231"/>
      <c r="D1231"/>
      <c r="E1231"/>
    </row>
    <row r="1232" spans="2:5" ht="13.2" x14ac:dyDescent="0.25">
      <c r="B1232"/>
      <c r="C1232"/>
      <c r="D1232"/>
      <c r="E1232"/>
    </row>
    <row r="1233" spans="2:5" ht="13.2" x14ac:dyDescent="0.25">
      <c r="B1233"/>
      <c r="C1233"/>
      <c r="D1233"/>
      <c r="E1233"/>
    </row>
    <row r="1234" spans="2:5" ht="13.2" x14ac:dyDescent="0.25">
      <c r="B1234"/>
      <c r="C1234"/>
      <c r="D1234"/>
      <c r="E1234"/>
    </row>
    <row r="1235" spans="2:5" ht="13.2" x14ac:dyDescent="0.25">
      <c r="B1235"/>
      <c r="C1235"/>
      <c r="D1235"/>
      <c r="E1235"/>
    </row>
    <row r="1236" spans="2:5" ht="13.2" x14ac:dyDescent="0.25">
      <c r="B1236"/>
      <c r="C1236"/>
      <c r="D1236"/>
      <c r="E1236"/>
    </row>
    <row r="1237" spans="2:5" ht="13.2" x14ac:dyDescent="0.25">
      <c r="B1237"/>
      <c r="C1237"/>
      <c r="D1237"/>
      <c r="E1237"/>
    </row>
    <row r="1238" spans="2:5" ht="13.2" x14ac:dyDescent="0.25">
      <c r="B1238"/>
      <c r="C1238"/>
      <c r="D1238"/>
      <c r="E1238"/>
    </row>
    <row r="1239" spans="2:5" ht="13.2" x14ac:dyDescent="0.25">
      <c r="B1239"/>
      <c r="C1239"/>
      <c r="D1239"/>
      <c r="E1239"/>
    </row>
    <row r="1240" spans="2:5" ht="13.2" x14ac:dyDescent="0.25">
      <c r="B1240"/>
      <c r="C1240"/>
      <c r="D1240"/>
      <c r="E1240"/>
    </row>
    <row r="1241" spans="2:5" ht="13.2" x14ac:dyDescent="0.25">
      <c r="B1241"/>
      <c r="C1241"/>
      <c r="D1241"/>
      <c r="E1241"/>
    </row>
    <row r="1242" spans="2:5" ht="13.2" x14ac:dyDescent="0.25">
      <c r="B1242"/>
      <c r="C1242"/>
      <c r="D1242"/>
      <c r="E1242"/>
    </row>
    <row r="1243" spans="2:5" ht="13.2" x14ac:dyDescent="0.25">
      <c r="B1243"/>
      <c r="C1243"/>
      <c r="D1243"/>
      <c r="E1243"/>
    </row>
    <row r="1244" spans="2:5" ht="13.2" x14ac:dyDescent="0.25">
      <c r="B1244"/>
      <c r="C1244"/>
      <c r="D1244"/>
      <c r="E1244"/>
    </row>
    <row r="1245" spans="2:5" ht="13.2" x14ac:dyDescent="0.25">
      <c r="B1245"/>
      <c r="C1245"/>
      <c r="D1245"/>
      <c r="E1245"/>
    </row>
    <row r="1246" spans="2:5" ht="13.2" x14ac:dyDescent="0.25">
      <c r="B1246"/>
      <c r="C1246"/>
      <c r="D1246"/>
      <c r="E1246"/>
    </row>
    <row r="1247" spans="2:5" ht="13.2" x14ac:dyDescent="0.25">
      <c r="B1247"/>
      <c r="C1247"/>
      <c r="D1247"/>
      <c r="E1247"/>
    </row>
    <row r="1248" spans="2:5" ht="13.2" x14ac:dyDescent="0.25">
      <c r="B1248"/>
      <c r="C1248"/>
      <c r="D1248"/>
      <c r="E1248"/>
    </row>
    <row r="1249" spans="2:5" ht="13.2" x14ac:dyDescent="0.25">
      <c r="B1249"/>
      <c r="C1249"/>
      <c r="D1249"/>
      <c r="E1249"/>
    </row>
    <row r="1250" spans="2:5" ht="13.2" x14ac:dyDescent="0.25">
      <c r="B1250"/>
      <c r="C1250"/>
      <c r="D1250"/>
      <c r="E1250"/>
    </row>
    <row r="1251" spans="2:5" ht="13.2" x14ac:dyDescent="0.25">
      <c r="B1251"/>
      <c r="C1251"/>
      <c r="D1251"/>
      <c r="E1251"/>
    </row>
    <row r="1252" spans="2:5" ht="13.2" x14ac:dyDescent="0.25">
      <c r="B1252"/>
      <c r="C1252"/>
      <c r="D1252"/>
      <c r="E1252"/>
    </row>
    <row r="1253" spans="2:5" ht="13.2" x14ac:dyDescent="0.25">
      <c r="B1253"/>
      <c r="C1253"/>
      <c r="D1253"/>
      <c r="E1253"/>
    </row>
    <row r="1254" spans="2:5" ht="13.2" x14ac:dyDescent="0.25">
      <c r="B1254"/>
      <c r="C1254"/>
      <c r="D1254"/>
      <c r="E1254"/>
    </row>
    <row r="1255" spans="2:5" ht="13.2" x14ac:dyDescent="0.25">
      <c r="B1255"/>
      <c r="C1255"/>
      <c r="D1255"/>
      <c r="E1255"/>
    </row>
    <row r="1256" spans="2:5" ht="13.2" x14ac:dyDescent="0.25">
      <c r="B1256"/>
      <c r="C1256"/>
      <c r="D1256"/>
      <c r="E1256"/>
    </row>
    <row r="1257" spans="2:5" ht="13.2" x14ac:dyDescent="0.25">
      <c r="B1257"/>
      <c r="C1257"/>
      <c r="D1257"/>
      <c r="E1257"/>
    </row>
    <row r="1258" spans="2:5" ht="13.2" x14ac:dyDescent="0.25">
      <c r="B1258"/>
      <c r="C1258"/>
      <c r="D1258"/>
      <c r="E1258"/>
    </row>
    <row r="1259" spans="2:5" ht="13.2" x14ac:dyDescent="0.25">
      <c r="B1259"/>
      <c r="C1259"/>
      <c r="D1259"/>
      <c r="E1259"/>
    </row>
    <row r="1260" spans="2:5" ht="13.2" x14ac:dyDescent="0.25">
      <c r="B1260"/>
      <c r="C1260"/>
      <c r="D1260"/>
      <c r="E1260"/>
    </row>
    <row r="1261" spans="2:5" ht="13.2" x14ac:dyDescent="0.25">
      <c r="B1261"/>
      <c r="C1261"/>
      <c r="D1261"/>
      <c r="E1261"/>
    </row>
    <row r="1262" spans="2:5" ht="13.2" x14ac:dyDescent="0.25">
      <c r="B1262"/>
      <c r="C1262"/>
      <c r="D1262"/>
      <c r="E1262"/>
    </row>
    <row r="1263" spans="2:5" ht="13.2" x14ac:dyDescent="0.25">
      <c r="B1263"/>
      <c r="C1263"/>
      <c r="D1263"/>
      <c r="E1263"/>
    </row>
    <row r="1264" spans="2:5" ht="13.2" x14ac:dyDescent="0.25">
      <c r="B1264"/>
      <c r="C1264"/>
      <c r="D1264"/>
      <c r="E1264"/>
    </row>
    <row r="1265" spans="2:5" ht="13.2" x14ac:dyDescent="0.25">
      <c r="B1265"/>
      <c r="C1265"/>
      <c r="D1265"/>
      <c r="E1265"/>
    </row>
    <row r="1266" spans="2:5" ht="13.2" x14ac:dyDescent="0.25">
      <c r="B1266"/>
      <c r="C1266"/>
      <c r="D1266"/>
      <c r="E1266"/>
    </row>
    <row r="1267" spans="2:5" ht="13.2" x14ac:dyDescent="0.25">
      <c r="B1267"/>
      <c r="C1267"/>
      <c r="D1267"/>
      <c r="E1267"/>
    </row>
    <row r="1268" spans="2:5" ht="13.2" x14ac:dyDescent="0.25">
      <c r="B1268"/>
      <c r="C1268"/>
      <c r="D1268"/>
      <c r="E1268"/>
    </row>
    <row r="1269" spans="2:5" ht="13.2" x14ac:dyDescent="0.25">
      <c r="B1269"/>
      <c r="C1269"/>
      <c r="D1269"/>
      <c r="E1269"/>
    </row>
    <row r="1270" spans="2:5" ht="13.2" x14ac:dyDescent="0.25">
      <c r="B1270"/>
      <c r="C1270"/>
      <c r="D1270"/>
      <c r="E1270"/>
    </row>
    <row r="1271" spans="2:5" ht="13.2" x14ac:dyDescent="0.25">
      <c r="B1271"/>
      <c r="C1271"/>
      <c r="D1271"/>
      <c r="E1271"/>
    </row>
    <row r="1272" spans="2:5" ht="13.2" x14ac:dyDescent="0.25">
      <c r="B1272"/>
      <c r="C1272"/>
      <c r="D1272"/>
      <c r="E1272"/>
    </row>
    <row r="1273" spans="2:5" ht="13.2" x14ac:dyDescent="0.25">
      <c r="B1273"/>
      <c r="C1273"/>
      <c r="D1273"/>
      <c r="E1273"/>
    </row>
    <row r="1274" spans="2:5" ht="13.2" x14ac:dyDescent="0.25">
      <c r="B1274"/>
      <c r="C1274"/>
      <c r="D1274"/>
      <c r="E1274"/>
    </row>
    <row r="1275" spans="2:5" ht="13.2" x14ac:dyDescent="0.25">
      <c r="B1275"/>
      <c r="C1275"/>
      <c r="D1275"/>
      <c r="E1275"/>
    </row>
    <row r="1276" spans="2:5" ht="13.2" x14ac:dyDescent="0.25">
      <c r="B1276"/>
      <c r="C1276"/>
      <c r="D1276"/>
      <c r="E1276"/>
    </row>
    <row r="1277" spans="2:5" ht="13.2" x14ac:dyDescent="0.25">
      <c r="B1277"/>
      <c r="C1277"/>
      <c r="D1277"/>
      <c r="E1277"/>
    </row>
    <row r="1278" spans="2:5" ht="13.2" x14ac:dyDescent="0.25">
      <c r="B1278"/>
      <c r="C1278"/>
      <c r="D1278"/>
      <c r="E1278"/>
    </row>
    <row r="1279" spans="2:5" ht="13.2" x14ac:dyDescent="0.25">
      <c r="B1279"/>
      <c r="C1279"/>
      <c r="D1279"/>
      <c r="E1279"/>
    </row>
    <row r="1280" spans="2:5" ht="13.2" x14ac:dyDescent="0.25">
      <c r="B1280"/>
      <c r="C1280"/>
      <c r="D1280"/>
      <c r="E1280"/>
    </row>
    <row r="1281" spans="2:5" ht="13.2" x14ac:dyDescent="0.25">
      <c r="B1281"/>
      <c r="C1281"/>
      <c r="D1281"/>
      <c r="E1281"/>
    </row>
    <row r="1282" spans="2:5" ht="13.2" x14ac:dyDescent="0.25">
      <c r="B1282"/>
      <c r="C1282"/>
      <c r="D1282"/>
      <c r="E1282"/>
    </row>
    <row r="1283" spans="2:5" ht="13.2" x14ac:dyDescent="0.25">
      <c r="B1283"/>
      <c r="C1283"/>
      <c r="D1283"/>
      <c r="E1283"/>
    </row>
    <row r="1284" spans="2:5" ht="13.2" x14ac:dyDescent="0.25">
      <c r="B1284"/>
      <c r="C1284"/>
      <c r="D1284"/>
      <c r="E1284"/>
    </row>
    <row r="1285" spans="2:5" ht="13.2" x14ac:dyDescent="0.25">
      <c r="B1285"/>
      <c r="C1285"/>
      <c r="D1285"/>
      <c r="E1285"/>
    </row>
    <row r="1286" spans="2:5" ht="13.2" x14ac:dyDescent="0.25">
      <c r="B1286"/>
      <c r="C1286"/>
      <c r="D1286"/>
      <c r="E1286"/>
    </row>
    <row r="1287" spans="2:5" ht="13.2" x14ac:dyDescent="0.25">
      <c r="B1287"/>
      <c r="C1287"/>
      <c r="D1287"/>
      <c r="E1287"/>
    </row>
    <row r="1288" spans="2:5" ht="13.2" x14ac:dyDescent="0.25">
      <c r="B1288"/>
      <c r="C1288"/>
      <c r="D1288"/>
      <c r="E1288"/>
    </row>
    <row r="1289" spans="2:5" ht="13.2" x14ac:dyDescent="0.25">
      <c r="B1289"/>
      <c r="C1289"/>
      <c r="D1289"/>
      <c r="E1289"/>
    </row>
    <row r="1290" spans="2:5" ht="13.2" x14ac:dyDescent="0.25">
      <c r="B1290"/>
      <c r="C1290"/>
      <c r="D1290"/>
      <c r="E1290"/>
    </row>
    <row r="1291" spans="2:5" ht="13.2" x14ac:dyDescent="0.25">
      <c r="B1291"/>
      <c r="C1291"/>
      <c r="D1291"/>
      <c r="E1291"/>
    </row>
    <row r="1292" spans="2:5" ht="13.2" x14ac:dyDescent="0.25">
      <c r="B1292"/>
      <c r="C1292"/>
      <c r="D1292"/>
      <c r="E1292"/>
    </row>
    <row r="1293" spans="2:5" ht="13.2" x14ac:dyDescent="0.25">
      <c r="B1293"/>
      <c r="C1293"/>
      <c r="D1293"/>
      <c r="E1293"/>
    </row>
    <row r="1294" spans="2:5" ht="13.2" x14ac:dyDescent="0.25">
      <c r="B1294"/>
      <c r="C1294"/>
      <c r="D1294"/>
      <c r="E1294"/>
    </row>
    <row r="1295" spans="2:5" ht="13.2" x14ac:dyDescent="0.25">
      <c r="B1295"/>
      <c r="C1295"/>
      <c r="D1295"/>
      <c r="E1295"/>
    </row>
    <row r="1296" spans="2:5" ht="13.2" x14ac:dyDescent="0.25">
      <c r="B1296"/>
      <c r="C1296"/>
      <c r="D1296"/>
      <c r="E1296"/>
    </row>
    <row r="1297" spans="2:5" ht="13.2" x14ac:dyDescent="0.25">
      <c r="B1297"/>
      <c r="C1297"/>
      <c r="D1297"/>
      <c r="E1297"/>
    </row>
    <row r="1298" spans="2:5" ht="13.2" x14ac:dyDescent="0.25">
      <c r="B1298"/>
      <c r="C1298"/>
      <c r="D1298"/>
      <c r="E1298"/>
    </row>
    <row r="1299" spans="2:5" ht="13.2" x14ac:dyDescent="0.25">
      <c r="B1299"/>
      <c r="C1299"/>
      <c r="D1299"/>
      <c r="E1299"/>
    </row>
    <row r="1300" spans="2:5" ht="13.2" x14ac:dyDescent="0.25">
      <c r="B1300"/>
      <c r="C1300"/>
      <c r="D1300"/>
      <c r="E1300"/>
    </row>
    <row r="1301" spans="2:5" ht="13.2" x14ac:dyDescent="0.25">
      <c r="B1301"/>
      <c r="C1301"/>
      <c r="D1301"/>
      <c r="E1301"/>
    </row>
    <row r="1302" spans="2:5" ht="13.2" x14ac:dyDescent="0.25">
      <c r="B1302"/>
      <c r="C1302"/>
      <c r="D1302"/>
      <c r="E1302"/>
    </row>
    <row r="1303" spans="2:5" ht="13.2" x14ac:dyDescent="0.25">
      <c r="B1303"/>
      <c r="C1303"/>
      <c r="D1303"/>
      <c r="E1303"/>
    </row>
    <row r="1304" spans="2:5" ht="13.2" x14ac:dyDescent="0.25">
      <c r="B1304"/>
      <c r="C1304"/>
      <c r="D1304"/>
      <c r="E1304"/>
    </row>
    <row r="1305" spans="2:5" ht="13.2" x14ac:dyDescent="0.25">
      <c r="B1305"/>
      <c r="C1305"/>
      <c r="D1305"/>
      <c r="E1305"/>
    </row>
    <row r="1306" spans="2:5" ht="13.2" x14ac:dyDescent="0.25">
      <c r="B1306"/>
      <c r="C1306"/>
      <c r="D1306"/>
      <c r="E1306"/>
    </row>
    <row r="1307" spans="2:5" ht="13.2" x14ac:dyDescent="0.25">
      <c r="B1307"/>
      <c r="C1307"/>
      <c r="D1307"/>
      <c r="E1307"/>
    </row>
    <row r="1308" spans="2:5" ht="13.2" x14ac:dyDescent="0.25">
      <c r="B1308"/>
      <c r="C1308"/>
      <c r="D1308"/>
      <c r="E1308"/>
    </row>
    <row r="1309" spans="2:5" ht="13.2" x14ac:dyDescent="0.25">
      <c r="B1309"/>
      <c r="C1309"/>
      <c r="D1309"/>
      <c r="E1309"/>
    </row>
    <row r="1310" spans="2:5" ht="13.2" x14ac:dyDescent="0.25">
      <c r="B1310"/>
      <c r="C1310"/>
      <c r="D1310"/>
      <c r="E1310"/>
    </row>
    <row r="1311" spans="2:5" ht="13.2" x14ac:dyDescent="0.25">
      <c r="B1311"/>
      <c r="C1311"/>
      <c r="D1311"/>
      <c r="E1311"/>
    </row>
    <row r="1312" spans="2:5" ht="13.2" x14ac:dyDescent="0.25">
      <c r="B1312"/>
      <c r="C1312"/>
      <c r="D1312"/>
      <c r="E1312"/>
    </row>
    <row r="1313" spans="2:5" ht="13.2" x14ac:dyDescent="0.25">
      <c r="B1313"/>
      <c r="C1313"/>
      <c r="D1313"/>
      <c r="E1313"/>
    </row>
    <row r="1314" spans="2:5" ht="13.2" x14ac:dyDescent="0.25">
      <c r="B1314"/>
      <c r="C1314"/>
      <c r="D1314"/>
      <c r="E1314"/>
    </row>
    <row r="1315" spans="2:5" ht="13.2" x14ac:dyDescent="0.25">
      <c r="B1315"/>
      <c r="C1315"/>
      <c r="D1315"/>
      <c r="E1315"/>
    </row>
    <row r="1316" spans="2:5" ht="13.2" x14ac:dyDescent="0.25">
      <c r="B1316"/>
      <c r="C1316"/>
      <c r="D1316"/>
      <c r="E1316"/>
    </row>
    <row r="1317" spans="2:5" ht="13.2" x14ac:dyDescent="0.25">
      <c r="B1317"/>
      <c r="C1317"/>
      <c r="D1317"/>
      <c r="E1317"/>
    </row>
    <row r="1318" spans="2:5" ht="13.2" x14ac:dyDescent="0.25">
      <c r="B1318"/>
      <c r="C1318"/>
      <c r="D1318"/>
      <c r="E1318"/>
    </row>
    <row r="1319" spans="2:5" ht="13.2" x14ac:dyDescent="0.25">
      <c r="B1319"/>
      <c r="C1319"/>
      <c r="D1319"/>
      <c r="E1319"/>
    </row>
    <row r="1320" spans="2:5" ht="13.2" x14ac:dyDescent="0.25">
      <c r="B1320"/>
      <c r="C1320"/>
      <c r="D1320"/>
      <c r="E1320"/>
    </row>
    <row r="1321" spans="2:5" ht="13.2" x14ac:dyDescent="0.25">
      <c r="B1321"/>
      <c r="C1321"/>
      <c r="D1321"/>
      <c r="E1321"/>
    </row>
    <row r="1322" spans="2:5" ht="13.2" x14ac:dyDescent="0.25">
      <c r="B1322"/>
      <c r="C1322"/>
      <c r="D1322"/>
      <c r="E1322"/>
    </row>
    <row r="1323" spans="2:5" ht="13.2" x14ac:dyDescent="0.25">
      <c r="B1323"/>
      <c r="C1323"/>
      <c r="D1323"/>
      <c r="E1323"/>
    </row>
    <row r="1324" spans="2:5" ht="13.2" x14ac:dyDescent="0.25">
      <c r="B1324"/>
      <c r="C1324"/>
      <c r="D1324"/>
      <c r="E1324"/>
    </row>
    <row r="1325" spans="2:5" ht="13.2" x14ac:dyDescent="0.25">
      <c r="B1325"/>
      <c r="C1325"/>
      <c r="D1325"/>
      <c r="E1325"/>
    </row>
    <row r="1326" spans="2:5" ht="13.2" x14ac:dyDescent="0.25">
      <c r="B1326"/>
      <c r="C1326"/>
      <c r="D1326"/>
      <c r="E1326"/>
    </row>
    <row r="1327" spans="2:5" ht="13.2" x14ac:dyDescent="0.25">
      <c r="B1327"/>
      <c r="C1327"/>
      <c r="D1327"/>
      <c r="E1327"/>
    </row>
    <row r="1328" spans="2:5" ht="13.2" x14ac:dyDescent="0.25">
      <c r="B1328"/>
      <c r="C1328"/>
      <c r="D1328"/>
      <c r="E1328"/>
    </row>
    <row r="1329" spans="2:5" ht="13.2" x14ac:dyDescent="0.25">
      <c r="B1329"/>
      <c r="C1329"/>
      <c r="D1329"/>
      <c r="E1329"/>
    </row>
    <row r="1330" spans="2:5" ht="13.2" x14ac:dyDescent="0.25">
      <c r="B1330"/>
      <c r="C1330"/>
      <c r="D1330"/>
      <c r="E1330"/>
    </row>
    <row r="1331" spans="2:5" ht="13.2" x14ac:dyDescent="0.25">
      <c r="B1331"/>
      <c r="C1331"/>
      <c r="D1331"/>
      <c r="E1331"/>
    </row>
    <row r="1332" spans="2:5" ht="13.2" x14ac:dyDescent="0.25">
      <c r="B1332"/>
      <c r="C1332"/>
      <c r="D1332"/>
      <c r="E1332"/>
    </row>
    <row r="1333" spans="2:5" ht="13.2" x14ac:dyDescent="0.25">
      <c r="B1333"/>
      <c r="C1333"/>
      <c r="D1333"/>
      <c r="E1333"/>
    </row>
    <row r="1334" spans="2:5" ht="13.2" x14ac:dyDescent="0.25">
      <c r="B1334"/>
      <c r="C1334"/>
      <c r="D1334"/>
      <c r="E1334"/>
    </row>
    <row r="1335" spans="2:5" ht="13.2" x14ac:dyDescent="0.25">
      <c r="B1335"/>
      <c r="C1335"/>
      <c r="D1335"/>
      <c r="E1335"/>
    </row>
    <row r="1336" spans="2:5" ht="13.2" x14ac:dyDescent="0.25">
      <c r="B1336"/>
      <c r="C1336"/>
      <c r="D1336"/>
      <c r="E1336"/>
    </row>
    <row r="1337" spans="2:5" ht="13.2" x14ac:dyDescent="0.25">
      <c r="B1337"/>
      <c r="C1337"/>
      <c r="D1337"/>
      <c r="E1337"/>
    </row>
    <row r="1338" spans="2:5" ht="13.2" x14ac:dyDescent="0.25">
      <c r="B1338"/>
      <c r="C1338"/>
      <c r="D1338"/>
      <c r="E1338"/>
    </row>
    <row r="1339" spans="2:5" ht="13.2" x14ac:dyDescent="0.25">
      <c r="B1339"/>
      <c r="C1339"/>
      <c r="D1339"/>
      <c r="E1339"/>
    </row>
    <row r="1340" spans="2:5" ht="13.2" x14ac:dyDescent="0.25">
      <c r="B1340"/>
      <c r="C1340"/>
      <c r="D1340"/>
      <c r="E1340"/>
    </row>
    <row r="1341" spans="2:5" ht="13.2" x14ac:dyDescent="0.25">
      <c r="B1341"/>
      <c r="C1341"/>
      <c r="D1341"/>
      <c r="E1341"/>
    </row>
    <row r="1342" spans="2:5" ht="13.2" x14ac:dyDescent="0.25">
      <c r="B1342"/>
      <c r="C1342"/>
      <c r="D1342"/>
      <c r="E1342"/>
    </row>
    <row r="1343" spans="2:5" ht="13.2" x14ac:dyDescent="0.25">
      <c r="B1343"/>
      <c r="C1343"/>
      <c r="D1343"/>
      <c r="E1343"/>
    </row>
    <row r="1344" spans="2:5" ht="13.2" x14ac:dyDescent="0.25">
      <c r="B1344"/>
      <c r="C1344"/>
      <c r="D1344"/>
      <c r="E1344"/>
    </row>
    <row r="1345" spans="2:5" ht="13.2" x14ac:dyDescent="0.25">
      <c r="B1345"/>
      <c r="C1345"/>
      <c r="D1345"/>
      <c r="E1345"/>
    </row>
    <row r="1346" spans="2:5" ht="13.2" x14ac:dyDescent="0.25">
      <c r="B1346"/>
      <c r="C1346"/>
      <c r="D1346"/>
      <c r="E1346"/>
    </row>
    <row r="1347" spans="2:5" ht="13.2" x14ac:dyDescent="0.25">
      <c r="B1347"/>
      <c r="C1347"/>
      <c r="D1347"/>
      <c r="E1347"/>
    </row>
    <row r="1348" spans="2:5" ht="13.2" x14ac:dyDescent="0.25">
      <c r="B1348"/>
      <c r="C1348"/>
      <c r="D1348"/>
      <c r="E1348"/>
    </row>
    <row r="1349" spans="2:5" ht="13.2" x14ac:dyDescent="0.25">
      <c r="B1349"/>
      <c r="C1349"/>
      <c r="D1349"/>
      <c r="E1349"/>
    </row>
    <row r="1350" spans="2:5" ht="13.2" x14ac:dyDescent="0.25">
      <c r="B1350"/>
      <c r="C1350"/>
      <c r="D1350"/>
      <c r="E1350"/>
    </row>
    <row r="1351" spans="2:5" ht="13.2" x14ac:dyDescent="0.25">
      <c r="B1351"/>
      <c r="C1351"/>
      <c r="D1351"/>
      <c r="E1351"/>
    </row>
    <row r="1352" spans="2:5" ht="13.2" x14ac:dyDescent="0.25">
      <c r="B1352"/>
      <c r="C1352"/>
      <c r="D1352"/>
      <c r="E1352"/>
    </row>
    <row r="1353" spans="2:5" ht="13.2" x14ac:dyDescent="0.25">
      <c r="B1353"/>
      <c r="C1353"/>
      <c r="D1353"/>
      <c r="E1353"/>
    </row>
    <row r="1354" spans="2:5" ht="13.2" x14ac:dyDescent="0.25">
      <c r="B1354"/>
      <c r="C1354"/>
      <c r="D1354"/>
      <c r="E1354"/>
    </row>
    <row r="1355" spans="2:5" ht="13.2" x14ac:dyDescent="0.25">
      <c r="B1355"/>
      <c r="C1355"/>
      <c r="D1355"/>
      <c r="E1355"/>
    </row>
    <row r="1356" spans="2:5" ht="13.2" x14ac:dyDescent="0.25">
      <c r="B1356"/>
      <c r="C1356"/>
      <c r="D1356"/>
      <c r="E1356"/>
    </row>
    <row r="1357" spans="2:5" ht="13.2" x14ac:dyDescent="0.25">
      <c r="B1357"/>
      <c r="C1357"/>
      <c r="D1357"/>
      <c r="E1357"/>
    </row>
    <row r="1358" spans="2:5" ht="13.2" x14ac:dyDescent="0.25">
      <c r="B1358"/>
      <c r="C1358"/>
      <c r="D1358"/>
      <c r="E1358"/>
    </row>
    <row r="1359" spans="2:5" ht="13.2" x14ac:dyDescent="0.25">
      <c r="B1359"/>
      <c r="C1359"/>
      <c r="D1359"/>
      <c r="E1359"/>
    </row>
    <row r="1360" spans="2:5" ht="13.2" x14ac:dyDescent="0.25">
      <c r="B1360"/>
      <c r="C1360"/>
      <c r="D1360"/>
      <c r="E1360"/>
    </row>
    <row r="1361" spans="2:5" ht="13.2" x14ac:dyDescent="0.25">
      <c r="B1361"/>
      <c r="C1361"/>
      <c r="D1361"/>
      <c r="E1361"/>
    </row>
    <row r="1362" spans="2:5" ht="13.2" x14ac:dyDescent="0.25">
      <c r="B1362"/>
      <c r="C1362"/>
      <c r="D1362"/>
      <c r="E1362"/>
    </row>
    <row r="1363" spans="2:5" ht="13.2" x14ac:dyDescent="0.25">
      <c r="B1363"/>
      <c r="C1363"/>
      <c r="D1363"/>
      <c r="E1363"/>
    </row>
    <row r="1364" spans="2:5" ht="13.2" x14ac:dyDescent="0.25">
      <c r="B1364"/>
      <c r="C1364"/>
      <c r="D1364"/>
      <c r="E1364"/>
    </row>
    <row r="1365" spans="2:5" ht="13.2" x14ac:dyDescent="0.25">
      <c r="B1365"/>
      <c r="C1365"/>
      <c r="D1365"/>
      <c r="E1365"/>
    </row>
    <row r="1366" spans="2:5" ht="13.2" x14ac:dyDescent="0.25">
      <c r="B1366"/>
      <c r="C1366"/>
      <c r="D1366"/>
      <c r="E1366"/>
    </row>
    <row r="1367" spans="2:5" ht="13.2" x14ac:dyDescent="0.25">
      <c r="B1367"/>
      <c r="C1367"/>
      <c r="D1367"/>
      <c r="E1367"/>
    </row>
    <row r="1368" spans="2:5" ht="13.2" x14ac:dyDescent="0.25">
      <c r="B1368"/>
      <c r="C1368"/>
      <c r="D1368"/>
      <c r="E1368"/>
    </row>
  </sheetData>
  <autoFilter ref="I2:K1368" xr:uid="{00000000-0009-0000-0000-000002000000}"/>
  <phoneticPr fontId="3" type="noConversion"/>
  <pageMargins left="0.75" right="0.75" top="1" bottom="1" header="0.5" footer="0.5"/>
  <pageSetup paperSize="9"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Q1574"/>
  <sheetViews>
    <sheetView workbookViewId="0"/>
  </sheetViews>
  <sheetFormatPr defaultColWidth="11.44140625" defaultRowHeight="10.199999999999999" x14ac:dyDescent="0.2"/>
  <cols>
    <col min="1" max="1" width="11.44140625" style="1"/>
    <col min="2" max="2" width="11.44140625" style="2" customWidth="1"/>
    <col min="3" max="3" width="11.44140625" style="10" customWidth="1"/>
    <col min="4" max="4" width="30" style="2" bestFit="1" customWidth="1"/>
    <col min="5" max="5" width="11.44140625" style="2" customWidth="1"/>
    <col min="6" max="6" width="11.88671875" style="31" bestFit="1" customWidth="1"/>
    <col min="7" max="13" width="11.5546875" style="2" bestFit="1" customWidth="1"/>
    <col min="14" max="14" width="11.5546875" style="9" bestFit="1" customWidth="1"/>
    <col min="15" max="15" width="11.44140625" style="2" customWidth="1"/>
    <col min="16" max="16384" width="11.44140625" style="1"/>
  </cols>
  <sheetData>
    <row r="1" spans="1:17" x14ac:dyDescent="0.2">
      <c r="A1" s="1" t="s">
        <v>6975</v>
      </c>
      <c r="B1" s="2" t="s">
        <v>171</v>
      </c>
      <c r="C1" s="10" t="s">
        <v>152</v>
      </c>
      <c r="D1" s="2" t="s">
        <v>153</v>
      </c>
      <c r="E1" s="2" t="s">
        <v>154</v>
      </c>
      <c r="F1" s="31" t="s">
        <v>170</v>
      </c>
      <c r="G1" s="2" t="s">
        <v>155</v>
      </c>
      <c r="H1" s="2" t="s">
        <v>156</v>
      </c>
      <c r="I1" s="2" t="s">
        <v>157</v>
      </c>
      <c r="J1" s="2" t="s">
        <v>158</v>
      </c>
      <c r="K1" s="2" t="s">
        <v>159</v>
      </c>
      <c r="L1" s="2" t="s">
        <v>160</v>
      </c>
      <c r="M1" s="2" t="s">
        <v>161</v>
      </c>
      <c r="N1" s="9" t="s">
        <v>162</v>
      </c>
      <c r="O1" s="2" t="s">
        <v>163</v>
      </c>
      <c r="P1" s="1" t="s">
        <v>765</v>
      </c>
      <c r="Q1" s="1" t="s">
        <v>7836</v>
      </c>
    </row>
    <row r="2" spans="1:17" x14ac:dyDescent="0.2">
      <c r="A2" s="87" t="s">
        <v>10178</v>
      </c>
      <c r="B2" s="87" t="s">
        <v>10234</v>
      </c>
      <c r="C2" s="87" t="s">
        <v>164</v>
      </c>
      <c r="D2" s="87" t="s">
        <v>10235</v>
      </c>
      <c r="E2" s="87" t="s">
        <v>165</v>
      </c>
      <c r="F2" s="88">
        <v>43868</v>
      </c>
      <c r="G2" s="89">
        <v>0</v>
      </c>
      <c r="H2" s="89">
        <v>0</v>
      </c>
      <c r="I2" s="89">
        <v>8</v>
      </c>
      <c r="J2" s="89">
        <v>8</v>
      </c>
      <c r="K2" s="89">
        <v>8</v>
      </c>
      <c r="L2" s="89">
        <v>8</v>
      </c>
      <c r="M2" s="89">
        <v>8</v>
      </c>
      <c r="N2" s="89">
        <v>40</v>
      </c>
      <c r="O2" s="87" t="s">
        <v>9498</v>
      </c>
      <c r="P2" s="90" t="s">
        <v>13195</v>
      </c>
      <c r="Q2" s="87" t="s">
        <v>9497</v>
      </c>
    </row>
    <row r="3" spans="1:17" x14ac:dyDescent="0.2">
      <c r="A3" s="87" t="s">
        <v>8799</v>
      </c>
      <c r="B3" s="87" t="s">
        <v>9099</v>
      </c>
      <c r="C3" s="87" t="s">
        <v>164</v>
      </c>
      <c r="D3" s="87" t="s">
        <v>9100</v>
      </c>
      <c r="E3" s="87" t="s">
        <v>165</v>
      </c>
      <c r="F3" s="88">
        <v>43868</v>
      </c>
      <c r="G3" s="89">
        <v>0</v>
      </c>
      <c r="H3" s="89">
        <v>0</v>
      </c>
      <c r="I3" s="89">
        <v>8</v>
      </c>
      <c r="J3" s="89">
        <v>8</v>
      </c>
      <c r="K3" s="89">
        <v>8</v>
      </c>
      <c r="L3" s="89">
        <v>8</v>
      </c>
      <c r="M3" s="89">
        <v>8</v>
      </c>
      <c r="N3" s="89">
        <v>40</v>
      </c>
      <c r="O3" s="87" t="s">
        <v>166</v>
      </c>
      <c r="P3" s="90" t="s">
        <v>13196</v>
      </c>
      <c r="Q3" s="87" t="s">
        <v>9497</v>
      </c>
    </row>
    <row r="4" spans="1:17" x14ac:dyDescent="0.2">
      <c r="A4" s="87" t="s">
        <v>8638</v>
      </c>
      <c r="B4" s="87" t="s">
        <v>8779</v>
      </c>
      <c r="C4" s="87" t="s">
        <v>164</v>
      </c>
      <c r="D4" s="87" t="s">
        <v>8780</v>
      </c>
      <c r="E4" s="87" t="s">
        <v>165</v>
      </c>
      <c r="F4" s="88">
        <v>43868</v>
      </c>
      <c r="G4" s="89">
        <v>0</v>
      </c>
      <c r="H4" s="89">
        <v>0</v>
      </c>
      <c r="I4" s="89">
        <v>9</v>
      </c>
      <c r="J4" s="89">
        <v>9</v>
      </c>
      <c r="K4" s="89">
        <v>9</v>
      </c>
      <c r="L4" s="89">
        <v>9</v>
      </c>
      <c r="M4" s="89">
        <v>9</v>
      </c>
      <c r="N4" s="89">
        <v>45</v>
      </c>
      <c r="O4" s="87" t="s">
        <v>166</v>
      </c>
      <c r="P4" s="90" t="s">
        <v>13197</v>
      </c>
      <c r="Q4" s="87" t="s">
        <v>9497</v>
      </c>
    </row>
    <row r="5" spans="1:17" x14ac:dyDescent="0.2">
      <c r="A5" s="87" t="s">
        <v>8646</v>
      </c>
      <c r="B5" s="87" t="s">
        <v>8700</v>
      </c>
      <c r="C5" s="87" t="s">
        <v>164</v>
      </c>
      <c r="D5" s="87" t="s">
        <v>8701</v>
      </c>
      <c r="E5" s="87" t="s">
        <v>165</v>
      </c>
      <c r="F5" s="88">
        <v>43868</v>
      </c>
      <c r="G5" s="89">
        <v>0</v>
      </c>
      <c r="H5" s="89">
        <v>0</v>
      </c>
      <c r="I5" s="89">
        <v>9</v>
      </c>
      <c r="J5" s="89">
        <v>9</v>
      </c>
      <c r="K5" s="89">
        <v>9</v>
      </c>
      <c r="L5" s="89">
        <v>9</v>
      </c>
      <c r="M5" s="89">
        <v>9</v>
      </c>
      <c r="N5" s="89">
        <v>45</v>
      </c>
      <c r="O5" s="87" t="s">
        <v>9498</v>
      </c>
      <c r="P5" s="90" t="s">
        <v>13198</v>
      </c>
      <c r="Q5" s="87" t="s">
        <v>9497</v>
      </c>
    </row>
    <row r="6" spans="1:17" x14ac:dyDescent="0.2">
      <c r="A6" s="87" t="s">
        <v>9636</v>
      </c>
      <c r="B6" s="87" t="s">
        <v>12163</v>
      </c>
      <c r="C6" s="87" t="s">
        <v>164</v>
      </c>
      <c r="D6" s="87" t="s">
        <v>12164</v>
      </c>
      <c r="E6" s="87" t="s">
        <v>165</v>
      </c>
      <c r="F6" s="88">
        <v>43868</v>
      </c>
      <c r="G6" s="89">
        <v>0</v>
      </c>
      <c r="H6" s="89">
        <v>0</v>
      </c>
      <c r="I6" s="89">
        <v>8</v>
      </c>
      <c r="J6" s="89">
        <v>8</v>
      </c>
      <c r="K6" s="89">
        <v>8</v>
      </c>
      <c r="L6" s="89">
        <v>8</v>
      </c>
      <c r="M6" s="89">
        <v>8</v>
      </c>
      <c r="N6" s="89">
        <v>40</v>
      </c>
      <c r="O6" s="87" t="s">
        <v>166</v>
      </c>
      <c r="P6" s="90" t="s">
        <v>13199</v>
      </c>
      <c r="Q6" s="87" t="s">
        <v>9497</v>
      </c>
    </row>
    <row r="7" spans="1:17" x14ac:dyDescent="0.2">
      <c r="A7" s="87" t="s">
        <v>8463</v>
      </c>
      <c r="B7" s="87" t="s">
        <v>12018</v>
      </c>
      <c r="C7" s="87" t="s">
        <v>164</v>
      </c>
      <c r="D7" s="87" t="s">
        <v>12019</v>
      </c>
      <c r="E7" s="87" t="s">
        <v>165</v>
      </c>
      <c r="F7" s="88">
        <v>43868</v>
      </c>
      <c r="G7" s="89">
        <v>0</v>
      </c>
      <c r="H7" s="89">
        <v>0</v>
      </c>
      <c r="I7" s="89">
        <v>7</v>
      </c>
      <c r="J7" s="89">
        <v>8</v>
      </c>
      <c r="K7" s="89">
        <v>0</v>
      </c>
      <c r="L7" s="89">
        <v>0</v>
      </c>
      <c r="M7" s="89">
        <v>0</v>
      </c>
      <c r="N7" s="89">
        <v>15</v>
      </c>
      <c r="O7" s="87" t="s">
        <v>166</v>
      </c>
      <c r="P7" s="90" t="s">
        <v>13200</v>
      </c>
      <c r="Q7" s="87" t="s">
        <v>9497</v>
      </c>
    </row>
    <row r="8" spans="1:17" x14ac:dyDescent="0.2">
      <c r="A8" s="87" t="s">
        <v>8463</v>
      </c>
      <c r="B8" s="87" t="s">
        <v>12018</v>
      </c>
      <c r="C8" s="87" t="s">
        <v>164</v>
      </c>
      <c r="D8" s="87" t="s">
        <v>12019</v>
      </c>
      <c r="E8" s="87" t="s">
        <v>165</v>
      </c>
      <c r="F8" s="88">
        <v>43868</v>
      </c>
      <c r="G8" s="89">
        <v>0</v>
      </c>
      <c r="H8" s="89">
        <v>0</v>
      </c>
      <c r="I8" s="89">
        <v>2</v>
      </c>
      <c r="J8" s="89">
        <v>1</v>
      </c>
      <c r="K8" s="89">
        <v>9</v>
      </c>
      <c r="L8" s="89">
        <v>9</v>
      </c>
      <c r="M8" s="89">
        <v>9</v>
      </c>
      <c r="N8" s="89">
        <v>30</v>
      </c>
      <c r="O8" s="87" t="s">
        <v>166</v>
      </c>
      <c r="P8" s="90" t="s">
        <v>13201</v>
      </c>
      <c r="Q8" s="87" t="s">
        <v>9497</v>
      </c>
    </row>
    <row r="9" spans="1:17" x14ac:dyDescent="0.2">
      <c r="A9" s="87" t="s">
        <v>11866</v>
      </c>
      <c r="B9" s="87" t="s">
        <v>11930</v>
      </c>
      <c r="C9" s="87" t="s">
        <v>164</v>
      </c>
      <c r="D9" s="87" t="s">
        <v>11931</v>
      </c>
      <c r="E9" s="87" t="s">
        <v>165</v>
      </c>
      <c r="F9" s="88">
        <v>43868</v>
      </c>
      <c r="G9" s="89">
        <v>0</v>
      </c>
      <c r="H9" s="89">
        <v>0</v>
      </c>
      <c r="I9" s="89">
        <v>8</v>
      </c>
      <c r="J9" s="89">
        <v>8</v>
      </c>
      <c r="K9" s="89">
        <v>8</v>
      </c>
      <c r="L9" s="89">
        <v>8</v>
      </c>
      <c r="M9" s="89">
        <v>8</v>
      </c>
      <c r="N9" s="89">
        <v>40</v>
      </c>
      <c r="O9" s="87" t="s">
        <v>166</v>
      </c>
      <c r="P9" s="90" t="s">
        <v>13202</v>
      </c>
      <c r="Q9" s="87" t="s">
        <v>9497</v>
      </c>
    </row>
    <row r="10" spans="1:17" x14ac:dyDescent="0.2">
      <c r="A10" s="87" t="s">
        <v>7117</v>
      </c>
      <c r="B10" s="87" t="s">
        <v>7375</v>
      </c>
      <c r="C10" s="87" t="s">
        <v>164</v>
      </c>
      <c r="D10" s="87" t="s">
        <v>6394</v>
      </c>
      <c r="E10" s="87" t="s">
        <v>165</v>
      </c>
      <c r="F10" s="88">
        <v>43868</v>
      </c>
      <c r="G10" s="89">
        <v>0</v>
      </c>
      <c r="H10" s="89">
        <v>0</v>
      </c>
      <c r="I10" s="89">
        <v>9</v>
      </c>
      <c r="J10" s="89">
        <v>9</v>
      </c>
      <c r="K10" s="89">
        <v>9</v>
      </c>
      <c r="L10" s="89">
        <v>9</v>
      </c>
      <c r="M10" s="89">
        <v>9</v>
      </c>
      <c r="N10" s="89">
        <v>45</v>
      </c>
      <c r="O10" s="87" t="s">
        <v>166</v>
      </c>
      <c r="P10" s="90" t="s">
        <v>13203</v>
      </c>
      <c r="Q10" s="87" t="s">
        <v>9497</v>
      </c>
    </row>
    <row r="11" spans="1:17" x14ac:dyDescent="0.2">
      <c r="A11" s="87" t="s">
        <v>9120</v>
      </c>
      <c r="B11" s="87" t="s">
        <v>12758</v>
      </c>
      <c r="C11" s="87" t="s">
        <v>164</v>
      </c>
      <c r="D11" s="87" t="s">
        <v>12759</v>
      </c>
      <c r="E11" s="87" t="s">
        <v>165</v>
      </c>
      <c r="F11" s="88">
        <v>43868</v>
      </c>
      <c r="G11" s="89">
        <v>0</v>
      </c>
      <c r="H11" s="89">
        <v>0</v>
      </c>
      <c r="I11" s="89">
        <v>8</v>
      </c>
      <c r="J11" s="89">
        <v>8</v>
      </c>
      <c r="K11" s="89">
        <v>8</v>
      </c>
      <c r="L11" s="89">
        <v>8</v>
      </c>
      <c r="M11" s="89">
        <v>8</v>
      </c>
      <c r="N11" s="89">
        <v>40</v>
      </c>
      <c r="O11" s="87" t="s">
        <v>166</v>
      </c>
      <c r="P11" s="90" t="s">
        <v>13204</v>
      </c>
      <c r="Q11" s="87" t="s">
        <v>9497</v>
      </c>
    </row>
    <row r="12" spans="1:17" x14ac:dyDescent="0.2">
      <c r="A12" s="87" t="s">
        <v>11734</v>
      </c>
      <c r="B12" s="87" t="s">
        <v>11881</v>
      </c>
      <c r="C12" s="87" t="s">
        <v>164</v>
      </c>
      <c r="D12" s="87" t="s">
        <v>11882</v>
      </c>
      <c r="E12" s="87" t="s">
        <v>165</v>
      </c>
      <c r="F12" s="88">
        <v>43868</v>
      </c>
      <c r="G12" s="89">
        <v>0</v>
      </c>
      <c r="H12" s="89">
        <v>0</v>
      </c>
      <c r="I12" s="89">
        <v>9</v>
      </c>
      <c r="J12" s="89">
        <v>9</v>
      </c>
      <c r="K12" s="89">
        <v>9</v>
      </c>
      <c r="L12" s="89">
        <v>9</v>
      </c>
      <c r="M12" s="89">
        <v>9</v>
      </c>
      <c r="N12" s="89">
        <v>45</v>
      </c>
      <c r="O12" s="87" t="s">
        <v>9498</v>
      </c>
      <c r="P12" s="90" t="s">
        <v>13205</v>
      </c>
      <c r="Q12" s="87" t="s">
        <v>9497</v>
      </c>
    </row>
    <row r="13" spans="1:17" x14ac:dyDescent="0.2">
      <c r="A13" s="87" t="s">
        <v>8974</v>
      </c>
      <c r="B13" s="87" t="s">
        <v>9003</v>
      </c>
      <c r="C13" s="87" t="s">
        <v>164</v>
      </c>
      <c r="D13" s="87" t="s">
        <v>9004</v>
      </c>
      <c r="E13" s="87" t="s">
        <v>165</v>
      </c>
      <c r="F13" s="88">
        <v>43868</v>
      </c>
      <c r="G13" s="89">
        <v>0</v>
      </c>
      <c r="H13" s="89">
        <v>0</v>
      </c>
      <c r="I13" s="89">
        <v>8</v>
      </c>
      <c r="J13" s="89">
        <v>8</v>
      </c>
      <c r="K13" s="89">
        <v>8</v>
      </c>
      <c r="L13" s="89">
        <v>8</v>
      </c>
      <c r="M13" s="89">
        <v>8</v>
      </c>
      <c r="N13" s="89">
        <v>40</v>
      </c>
      <c r="O13" s="87" t="s">
        <v>166</v>
      </c>
      <c r="P13" s="90" t="s">
        <v>13206</v>
      </c>
      <c r="Q13" s="87" t="s">
        <v>9497</v>
      </c>
    </row>
    <row r="14" spans="1:17" x14ac:dyDescent="0.2">
      <c r="A14" s="87" t="s">
        <v>9616</v>
      </c>
      <c r="B14" s="87" t="s">
        <v>9682</v>
      </c>
      <c r="C14" s="87" t="s">
        <v>164</v>
      </c>
      <c r="D14" s="87" t="s">
        <v>9683</v>
      </c>
      <c r="E14" s="87" t="s">
        <v>165</v>
      </c>
      <c r="F14" s="88">
        <v>43868</v>
      </c>
      <c r="G14" s="89">
        <v>0</v>
      </c>
      <c r="H14" s="89">
        <v>0</v>
      </c>
      <c r="I14" s="89">
        <v>10</v>
      </c>
      <c r="J14" s="89">
        <v>9</v>
      </c>
      <c r="K14" s="89">
        <v>9</v>
      </c>
      <c r="L14" s="89">
        <v>9</v>
      </c>
      <c r="M14" s="89">
        <v>9</v>
      </c>
      <c r="N14" s="89">
        <v>46</v>
      </c>
      <c r="O14" s="87" t="s">
        <v>9498</v>
      </c>
      <c r="P14" s="90" t="s">
        <v>13207</v>
      </c>
      <c r="Q14" s="87" t="s">
        <v>9497</v>
      </c>
    </row>
    <row r="15" spans="1:17" x14ac:dyDescent="0.2">
      <c r="A15" s="87" t="s">
        <v>9616</v>
      </c>
      <c r="B15" s="87" t="s">
        <v>9682</v>
      </c>
      <c r="C15" s="87" t="s">
        <v>164</v>
      </c>
      <c r="D15" s="87" t="s">
        <v>9683</v>
      </c>
      <c r="E15" s="87" t="s">
        <v>165</v>
      </c>
      <c r="F15" s="88">
        <v>43868</v>
      </c>
      <c r="G15" s="89">
        <v>0</v>
      </c>
      <c r="H15" s="89">
        <v>0</v>
      </c>
      <c r="I15" s="89">
        <v>10</v>
      </c>
      <c r="J15" s="89">
        <v>10</v>
      </c>
      <c r="K15" s="89">
        <v>10</v>
      </c>
      <c r="L15" s="89">
        <v>9</v>
      </c>
      <c r="M15" s="89">
        <v>9</v>
      </c>
      <c r="N15" s="89">
        <v>48</v>
      </c>
      <c r="O15" s="87" t="s">
        <v>9498</v>
      </c>
      <c r="P15" s="90" t="s">
        <v>13208</v>
      </c>
      <c r="Q15" s="87" t="s">
        <v>9497</v>
      </c>
    </row>
    <row r="16" spans="1:17" x14ac:dyDescent="0.2">
      <c r="A16" s="87" t="s">
        <v>9616</v>
      </c>
      <c r="B16" s="87" t="s">
        <v>9682</v>
      </c>
      <c r="C16" s="87" t="s">
        <v>164</v>
      </c>
      <c r="D16" s="87" t="s">
        <v>9683</v>
      </c>
      <c r="E16" s="87" t="s">
        <v>165</v>
      </c>
      <c r="F16" s="88">
        <v>43868</v>
      </c>
      <c r="G16" s="89">
        <v>0</v>
      </c>
      <c r="H16" s="89">
        <v>0</v>
      </c>
      <c r="I16" s="89">
        <v>-10</v>
      </c>
      <c r="J16" s="89">
        <v>-9</v>
      </c>
      <c r="K16" s="89">
        <v>-9</v>
      </c>
      <c r="L16" s="89">
        <v>-9</v>
      </c>
      <c r="M16" s="89">
        <v>-9</v>
      </c>
      <c r="N16" s="89">
        <v>-46</v>
      </c>
      <c r="O16" s="87" t="s">
        <v>9498</v>
      </c>
      <c r="P16" s="90" t="s">
        <v>13209</v>
      </c>
      <c r="Q16" s="87" t="s">
        <v>9497</v>
      </c>
    </row>
    <row r="17" spans="1:17" x14ac:dyDescent="0.2">
      <c r="A17" s="87" t="s">
        <v>8877</v>
      </c>
      <c r="B17" s="87" t="s">
        <v>10743</v>
      </c>
      <c r="C17" s="87" t="s">
        <v>164</v>
      </c>
      <c r="D17" s="87" t="s">
        <v>10744</v>
      </c>
      <c r="E17" s="87" t="s">
        <v>165</v>
      </c>
      <c r="F17" s="88">
        <v>43868</v>
      </c>
      <c r="G17" s="89">
        <v>0</v>
      </c>
      <c r="H17" s="89">
        <v>0</v>
      </c>
      <c r="I17" s="89">
        <v>8</v>
      </c>
      <c r="J17" s="89">
        <v>8</v>
      </c>
      <c r="K17" s="89">
        <v>8</v>
      </c>
      <c r="L17" s="89">
        <v>8</v>
      </c>
      <c r="M17" s="89">
        <v>8</v>
      </c>
      <c r="N17" s="89">
        <v>40</v>
      </c>
      <c r="O17" s="87" t="s">
        <v>166</v>
      </c>
      <c r="P17" s="90" t="s">
        <v>13210</v>
      </c>
      <c r="Q17" s="87" t="s">
        <v>9497</v>
      </c>
    </row>
    <row r="18" spans="1:17" x14ac:dyDescent="0.2">
      <c r="A18" s="87" t="s">
        <v>8734</v>
      </c>
      <c r="B18" s="87" t="s">
        <v>8765</v>
      </c>
      <c r="C18" s="87" t="s">
        <v>164</v>
      </c>
      <c r="D18" s="87" t="s">
        <v>8766</v>
      </c>
      <c r="E18" s="87" t="s">
        <v>165</v>
      </c>
      <c r="F18" s="88">
        <v>43868</v>
      </c>
      <c r="G18" s="89">
        <v>0</v>
      </c>
      <c r="H18" s="89">
        <v>0</v>
      </c>
      <c r="I18" s="89">
        <v>9</v>
      </c>
      <c r="J18" s="89">
        <v>9</v>
      </c>
      <c r="K18" s="89">
        <v>9</v>
      </c>
      <c r="L18" s="89">
        <v>9</v>
      </c>
      <c r="M18" s="89">
        <v>9</v>
      </c>
      <c r="N18" s="89">
        <v>45</v>
      </c>
      <c r="O18" s="87" t="s">
        <v>166</v>
      </c>
      <c r="P18" s="90" t="s">
        <v>13211</v>
      </c>
      <c r="Q18" s="87" t="s">
        <v>9497</v>
      </c>
    </row>
    <row r="19" spans="1:17" x14ac:dyDescent="0.2">
      <c r="A19" s="87" t="s">
        <v>9954</v>
      </c>
      <c r="B19" s="87" t="s">
        <v>10037</v>
      </c>
      <c r="C19" s="87" t="s">
        <v>164</v>
      </c>
      <c r="D19" s="87" t="s">
        <v>10038</v>
      </c>
      <c r="E19" s="87" t="s">
        <v>165</v>
      </c>
      <c r="F19" s="88">
        <v>43868</v>
      </c>
      <c r="G19" s="89">
        <v>0</v>
      </c>
      <c r="H19" s="89">
        <v>0</v>
      </c>
      <c r="I19" s="89">
        <v>2</v>
      </c>
      <c r="J19" s="89">
        <v>2</v>
      </c>
      <c r="K19" s="89">
        <v>2</v>
      </c>
      <c r="L19" s="89">
        <v>2</v>
      </c>
      <c r="M19" s="89">
        <v>2</v>
      </c>
      <c r="N19" s="89">
        <v>10</v>
      </c>
      <c r="O19" s="87" t="s">
        <v>166</v>
      </c>
      <c r="P19" s="90" t="s">
        <v>13212</v>
      </c>
      <c r="Q19" s="87" t="s">
        <v>9497</v>
      </c>
    </row>
    <row r="20" spans="1:17" x14ac:dyDescent="0.2">
      <c r="A20" s="87" t="s">
        <v>9954</v>
      </c>
      <c r="B20" s="87" t="s">
        <v>10037</v>
      </c>
      <c r="C20" s="87" t="s">
        <v>164</v>
      </c>
      <c r="D20" s="87" t="s">
        <v>10038</v>
      </c>
      <c r="E20" s="87" t="s">
        <v>165</v>
      </c>
      <c r="F20" s="88">
        <v>43868</v>
      </c>
      <c r="G20" s="89">
        <v>0</v>
      </c>
      <c r="H20" s="89">
        <v>0</v>
      </c>
      <c r="I20" s="89">
        <v>7</v>
      </c>
      <c r="J20" s="89">
        <v>7</v>
      </c>
      <c r="K20" s="89">
        <v>7</v>
      </c>
      <c r="L20" s="89">
        <v>7</v>
      </c>
      <c r="M20" s="89">
        <v>7</v>
      </c>
      <c r="N20" s="89">
        <v>35</v>
      </c>
      <c r="O20" s="87" t="s">
        <v>166</v>
      </c>
      <c r="P20" s="90" t="s">
        <v>13213</v>
      </c>
      <c r="Q20" s="87" t="s">
        <v>9497</v>
      </c>
    </row>
    <row r="21" spans="1:17" x14ac:dyDescent="0.2">
      <c r="A21" s="87" t="s">
        <v>8502</v>
      </c>
      <c r="B21" s="87" t="s">
        <v>9500</v>
      </c>
      <c r="C21" s="87" t="s">
        <v>164</v>
      </c>
      <c r="D21" s="87" t="s">
        <v>8604</v>
      </c>
      <c r="E21" s="87" t="s">
        <v>165</v>
      </c>
      <c r="F21" s="88">
        <v>43868</v>
      </c>
      <c r="G21" s="89">
        <v>0</v>
      </c>
      <c r="H21" s="89">
        <v>0</v>
      </c>
      <c r="I21" s="89">
        <v>10</v>
      </c>
      <c r="J21" s="89">
        <v>10</v>
      </c>
      <c r="K21" s="89">
        <v>10</v>
      </c>
      <c r="L21" s="89">
        <v>10</v>
      </c>
      <c r="M21" s="89">
        <v>10</v>
      </c>
      <c r="N21" s="89">
        <v>50</v>
      </c>
      <c r="O21" s="87" t="s">
        <v>9501</v>
      </c>
      <c r="P21" s="90" t="s">
        <v>13214</v>
      </c>
      <c r="Q21" s="87" t="s">
        <v>9497</v>
      </c>
    </row>
    <row r="22" spans="1:17" x14ac:dyDescent="0.2">
      <c r="A22" s="87" t="s">
        <v>8726</v>
      </c>
      <c r="B22" s="87" t="s">
        <v>8781</v>
      </c>
      <c r="C22" s="87" t="s">
        <v>164</v>
      </c>
      <c r="D22" s="87" t="s">
        <v>8782</v>
      </c>
      <c r="E22" s="87" t="s">
        <v>6395</v>
      </c>
      <c r="F22" s="88">
        <v>43868</v>
      </c>
      <c r="G22" s="89">
        <v>0</v>
      </c>
      <c r="H22" s="89">
        <v>11</v>
      </c>
      <c r="I22" s="89">
        <v>11</v>
      </c>
      <c r="J22" s="89">
        <v>11</v>
      </c>
      <c r="K22" s="89">
        <v>11</v>
      </c>
      <c r="L22" s="89">
        <v>0</v>
      </c>
      <c r="M22" s="89">
        <v>0</v>
      </c>
      <c r="N22" s="89">
        <v>44</v>
      </c>
      <c r="O22" s="87" t="s">
        <v>9498</v>
      </c>
      <c r="P22" s="90" t="s">
        <v>13215</v>
      </c>
      <c r="Q22" s="87" t="s">
        <v>9497</v>
      </c>
    </row>
    <row r="23" spans="1:17" x14ac:dyDescent="0.2">
      <c r="A23" s="87" t="s">
        <v>8791</v>
      </c>
      <c r="B23" s="87" t="s">
        <v>8918</v>
      </c>
      <c r="C23" s="87" t="s">
        <v>164</v>
      </c>
      <c r="D23" s="87" t="s">
        <v>8919</v>
      </c>
      <c r="E23" s="87" t="s">
        <v>165</v>
      </c>
      <c r="F23" s="88">
        <v>43868</v>
      </c>
      <c r="G23" s="89">
        <v>0</v>
      </c>
      <c r="H23" s="89">
        <v>0</v>
      </c>
      <c r="I23" s="89">
        <v>9</v>
      </c>
      <c r="J23" s="89">
        <v>9</v>
      </c>
      <c r="K23" s="89">
        <v>9</v>
      </c>
      <c r="L23" s="89">
        <v>9</v>
      </c>
      <c r="M23" s="89">
        <v>9</v>
      </c>
      <c r="N23" s="89">
        <v>45</v>
      </c>
      <c r="O23" s="87" t="s">
        <v>166</v>
      </c>
      <c r="P23" s="90" t="s">
        <v>13216</v>
      </c>
      <c r="Q23" s="87" t="s">
        <v>9497</v>
      </c>
    </row>
    <row r="24" spans="1:17" x14ac:dyDescent="0.2">
      <c r="A24" s="87" t="s">
        <v>8968</v>
      </c>
      <c r="B24" s="87" t="s">
        <v>9684</v>
      </c>
      <c r="C24" s="87" t="s">
        <v>164</v>
      </c>
      <c r="D24" s="87" t="s">
        <v>9685</v>
      </c>
      <c r="E24" s="87" t="s">
        <v>165</v>
      </c>
      <c r="F24" s="88">
        <v>43868</v>
      </c>
      <c r="G24" s="89">
        <v>0</v>
      </c>
      <c r="H24" s="89">
        <v>0</v>
      </c>
      <c r="I24" s="89">
        <v>9</v>
      </c>
      <c r="J24" s="89">
        <v>9</v>
      </c>
      <c r="K24" s="89">
        <v>9</v>
      </c>
      <c r="L24" s="89">
        <v>9</v>
      </c>
      <c r="M24" s="89">
        <v>9</v>
      </c>
      <c r="N24" s="89">
        <v>45</v>
      </c>
      <c r="O24" s="87" t="s">
        <v>166</v>
      </c>
      <c r="P24" s="90" t="s">
        <v>13217</v>
      </c>
      <c r="Q24" s="87" t="s">
        <v>9497</v>
      </c>
    </row>
    <row r="25" spans="1:17" x14ac:dyDescent="0.2">
      <c r="A25" s="87" t="s">
        <v>9020</v>
      </c>
      <c r="B25" s="87" t="s">
        <v>9686</v>
      </c>
      <c r="C25" s="87" t="s">
        <v>164</v>
      </c>
      <c r="D25" s="87" t="s">
        <v>9687</v>
      </c>
      <c r="E25" s="87" t="s">
        <v>165</v>
      </c>
      <c r="F25" s="88">
        <v>43868</v>
      </c>
      <c r="G25" s="89">
        <v>0</v>
      </c>
      <c r="H25" s="89">
        <v>0</v>
      </c>
      <c r="I25" s="89">
        <v>9</v>
      </c>
      <c r="J25" s="89">
        <v>9</v>
      </c>
      <c r="K25" s="89">
        <v>9</v>
      </c>
      <c r="L25" s="89">
        <v>9</v>
      </c>
      <c r="M25" s="89">
        <v>9</v>
      </c>
      <c r="N25" s="89">
        <v>45</v>
      </c>
      <c r="O25" s="87" t="s">
        <v>166</v>
      </c>
      <c r="P25" s="90" t="s">
        <v>13218</v>
      </c>
      <c r="Q25" s="87" t="s">
        <v>9497</v>
      </c>
    </row>
    <row r="26" spans="1:17" x14ac:dyDescent="0.2">
      <c r="A26" s="87" t="s">
        <v>9113</v>
      </c>
      <c r="B26" s="87" t="s">
        <v>9690</v>
      </c>
      <c r="C26" s="87" t="s">
        <v>164</v>
      </c>
      <c r="D26" s="87" t="s">
        <v>9691</v>
      </c>
      <c r="E26" s="87" t="s">
        <v>165</v>
      </c>
      <c r="F26" s="88">
        <v>43868</v>
      </c>
      <c r="G26" s="89">
        <v>0</v>
      </c>
      <c r="H26" s="89">
        <v>0</v>
      </c>
      <c r="I26" s="89">
        <v>9</v>
      </c>
      <c r="J26" s="89">
        <v>9</v>
      </c>
      <c r="K26" s="89">
        <v>9</v>
      </c>
      <c r="L26" s="89">
        <v>9</v>
      </c>
      <c r="M26" s="89">
        <v>9</v>
      </c>
      <c r="N26" s="89">
        <v>45</v>
      </c>
      <c r="O26" s="87" t="s">
        <v>166</v>
      </c>
      <c r="P26" s="90" t="s">
        <v>13219</v>
      </c>
      <c r="Q26" s="87" t="s">
        <v>9497</v>
      </c>
    </row>
    <row r="27" spans="1:17" x14ac:dyDescent="0.2">
      <c r="A27" s="87" t="s">
        <v>11673</v>
      </c>
      <c r="B27" s="87" t="s">
        <v>11883</v>
      </c>
      <c r="C27" s="87" t="s">
        <v>164</v>
      </c>
      <c r="D27" s="87" t="s">
        <v>11884</v>
      </c>
      <c r="E27" s="87" t="s">
        <v>4268</v>
      </c>
      <c r="F27" s="88">
        <v>43868</v>
      </c>
      <c r="G27" s="89">
        <v>0</v>
      </c>
      <c r="H27" s="89">
        <v>0</v>
      </c>
      <c r="I27" s="89">
        <v>8</v>
      </c>
      <c r="J27" s="89">
        <v>8</v>
      </c>
      <c r="K27" s="89">
        <v>8</v>
      </c>
      <c r="L27" s="89">
        <v>8</v>
      </c>
      <c r="M27" s="89">
        <v>8</v>
      </c>
      <c r="N27" s="89">
        <v>40</v>
      </c>
      <c r="O27" s="87" t="s">
        <v>166</v>
      </c>
      <c r="P27" s="90" t="s">
        <v>13220</v>
      </c>
      <c r="Q27" s="87" t="s">
        <v>9505</v>
      </c>
    </row>
    <row r="28" spans="1:17" x14ac:dyDescent="0.2">
      <c r="A28" s="87" t="s">
        <v>10424</v>
      </c>
      <c r="B28" s="87" t="s">
        <v>10483</v>
      </c>
      <c r="C28" s="87" t="s">
        <v>164</v>
      </c>
      <c r="D28" s="87" t="s">
        <v>10484</v>
      </c>
      <c r="E28" s="87" t="s">
        <v>165</v>
      </c>
      <c r="F28" s="88">
        <v>43868</v>
      </c>
      <c r="G28" s="89">
        <v>0</v>
      </c>
      <c r="H28" s="89">
        <v>0</v>
      </c>
      <c r="I28" s="89">
        <v>9</v>
      </c>
      <c r="J28" s="89">
        <v>9</v>
      </c>
      <c r="K28" s="89">
        <v>9</v>
      </c>
      <c r="L28" s="89">
        <v>9</v>
      </c>
      <c r="M28" s="89">
        <v>9</v>
      </c>
      <c r="N28" s="89">
        <v>45</v>
      </c>
      <c r="O28" s="87" t="s">
        <v>166</v>
      </c>
      <c r="P28" s="90" t="s">
        <v>13221</v>
      </c>
      <c r="Q28" s="87" t="s">
        <v>9497</v>
      </c>
    </row>
    <row r="29" spans="1:17" x14ac:dyDescent="0.2">
      <c r="A29" s="87" t="s">
        <v>8821</v>
      </c>
      <c r="B29" s="87" t="s">
        <v>8830</v>
      </c>
      <c r="C29" s="87" t="s">
        <v>164</v>
      </c>
      <c r="D29" s="87" t="s">
        <v>8767</v>
      </c>
      <c r="E29" s="87" t="s">
        <v>165</v>
      </c>
      <c r="F29" s="88">
        <v>43868</v>
      </c>
      <c r="G29" s="89">
        <v>0</v>
      </c>
      <c r="H29" s="89">
        <v>9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9</v>
      </c>
      <c r="O29" s="87" t="s">
        <v>9498</v>
      </c>
      <c r="P29" s="90" t="s">
        <v>13222</v>
      </c>
      <c r="Q29" s="87" t="s">
        <v>9497</v>
      </c>
    </row>
    <row r="30" spans="1:17" x14ac:dyDescent="0.2">
      <c r="A30" s="87" t="s">
        <v>8821</v>
      </c>
      <c r="B30" s="87" t="s">
        <v>8830</v>
      </c>
      <c r="C30" s="87" t="s">
        <v>164</v>
      </c>
      <c r="D30" s="87" t="s">
        <v>8767</v>
      </c>
      <c r="E30" s="87" t="s">
        <v>165</v>
      </c>
      <c r="F30" s="88">
        <v>43868</v>
      </c>
      <c r="G30" s="89">
        <v>0</v>
      </c>
      <c r="H30" s="89">
        <v>0</v>
      </c>
      <c r="I30" s="89">
        <v>9</v>
      </c>
      <c r="J30" s="89">
        <v>9</v>
      </c>
      <c r="K30" s="89">
        <v>9</v>
      </c>
      <c r="L30" s="89">
        <v>9</v>
      </c>
      <c r="M30" s="89">
        <v>9</v>
      </c>
      <c r="N30" s="89">
        <v>45</v>
      </c>
      <c r="O30" s="87" t="s">
        <v>9501</v>
      </c>
      <c r="P30" s="90" t="s">
        <v>13223</v>
      </c>
      <c r="Q30" s="87" t="s">
        <v>9497</v>
      </c>
    </row>
    <row r="31" spans="1:17" x14ac:dyDescent="0.2">
      <c r="A31" s="87" t="s">
        <v>7029</v>
      </c>
      <c r="B31" s="87" t="s">
        <v>10000</v>
      </c>
      <c r="C31" s="87" t="s">
        <v>164</v>
      </c>
      <c r="D31" s="87" t="s">
        <v>10001</v>
      </c>
      <c r="E31" s="87" t="s">
        <v>165</v>
      </c>
      <c r="F31" s="88">
        <v>43868</v>
      </c>
      <c r="G31" s="89">
        <v>0</v>
      </c>
      <c r="H31" s="89">
        <v>0</v>
      </c>
      <c r="I31" s="89">
        <v>8</v>
      </c>
      <c r="J31" s="89">
        <v>8</v>
      </c>
      <c r="K31" s="89">
        <v>8</v>
      </c>
      <c r="L31" s="89">
        <v>8</v>
      </c>
      <c r="M31" s="89">
        <v>8</v>
      </c>
      <c r="N31" s="89">
        <v>40</v>
      </c>
      <c r="O31" s="87" t="s">
        <v>166</v>
      </c>
      <c r="P31" s="90" t="s">
        <v>13224</v>
      </c>
      <c r="Q31" s="87" t="s">
        <v>9497</v>
      </c>
    </row>
    <row r="32" spans="1:17" x14ac:dyDescent="0.2">
      <c r="A32" s="87" t="s">
        <v>7029</v>
      </c>
      <c r="B32" s="87" t="s">
        <v>10000</v>
      </c>
      <c r="C32" s="87" t="s">
        <v>164</v>
      </c>
      <c r="D32" s="87" t="s">
        <v>10001</v>
      </c>
      <c r="E32" s="87" t="s">
        <v>165</v>
      </c>
      <c r="F32" s="88">
        <v>43868</v>
      </c>
      <c r="G32" s="89">
        <v>0</v>
      </c>
      <c r="H32" s="89">
        <v>0</v>
      </c>
      <c r="I32" s="89">
        <v>8</v>
      </c>
      <c r="J32" s="89">
        <v>8</v>
      </c>
      <c r="K32" s="89">
        <v>0</v>
      </c>
      <c r="L32" s="89">
        <v>8</v>
      </c>
      <c r="M32" s="89">
        <v>8</v>
      </c>
      <c r="N32" s="89">
        <v>32</v>
      </c>
      <c r="O32" s="87" t="s">
        <v>166</v>
      </c>
      <c r="P32" s="90" t="s">
        <v>13225</v>
      </c>
      <c r="Q32" s="87" t="s">
        <v>9497</v>
      </c>
    </row>
    <row r="33" spans="1:17" x14ac:dyDescent="0.2">
      <c r="A33" s="87" t="s">
        <v>7029</v>
      </c>
      <c r="B33" s="87" t="s">
        <v>10000</v>
      </c>
      <c r="C33" s="87" t="s">
        <v>164</v>
      </c>
      <c r="D33" s="87" t="s">
        <v>10001</v>
      </c>
      <c r="E33" s="87" t="s">
        <v>165</v>
      </c>
      <c r="F33" s="88">
        <v>43868</v>
      </c>
      <c r="G33" s="89">
        <v>0</v>
      </c>
      <c r="H33" s="89">
        <v>0</v>
      </c>
      <c r="I33" s="89">
        <v>-8</v>
      </c>
      <c r="J33" s="89">
        <v>-8</v>
      </c>
      <c r="K33" s="89">
        <v>-8</v>
      </c>
      <c r="L33" s="89">
        <v>-8</v>
      </c>
      <c r="M33" s="89">
        <v>-8</v>
      </c>
      <c r="N33" s="89">
        <v>-40</v>
      </c>
      <c r="O33" s="87" t="s">
        <v>166</v>
      </c>
      <c r="P33" s="90" t="s">
        <v>13226</v>
      </c>
      <c r="Q33" s="87" t="s">
        <v>9497</v>
      </c>
    </row>
    <row r="34" spans="1:17" x14ac:dyDescent="0.2">
      <c r="A34" s="87" t="s">
        <v>9966</v>
      </c>
      <c r="B34" s="87" t="s">
        <v>10745</v>
      </c>
      <c r="C34" s="87" t="s">
        <v>164</v>
      </c>
      <c r="D34" s="87" t="s">
        <v>10746</v>
      </c>
      <c r="E34" s="87" t="s">
        <v>165</v>
      </c>
      <c r="F34" s="88">
        <v>43868</v>
      </c>
      <c r="G34" s="89">
        <v>0</v>
      </c>
      <c r="H34" s="89">
        <v>0</v>
      </c>
      <c r="I34" s="89">
        <v>9</v>
      </c>
      <c r="J34" s="89">
        <v>9</v>
      </c>
      <c r="K34" s="89">
        <v>9</v>
      </c>
      <c r="L34" s="89">
        <v>9</v>
      </c>
      <c r="M34" s="89">
        <v>9</v>
      </c>
      <c r="N34" s="89">
        <v>45</v>
      </c>
      <c r="O34" s="87" t="s">
        <v>166</v>
      </c>
      <c r="P34" s="90" t="s">
        <v>13227</v>
      </c>
      <c r="Q34" s="87" t="s">
        <v>9497</v>
      </c>
    </row>
    <row r="35" spans="1:17" x14ac:dyDescent="0.2">
      <c r="A35" s="87" t="s">
        <v>9075</v>
      </c>
      <c r="B35" s="87" t="s">
        <v>9101</v>
      </c>
      <c r="C35" s="87" t="s">
        <v>164</v>
      </c>
      <c r="D35" s="87" t="s">
        <v>9102</v>
      </c>
      <c r="E35" s="87" t="s">
        <v>165</v>
      </c>
      <c r="F35" s="88">
        <v>43868</v>
      </c>
      <c r="G35" s="89">
        <v>0</v>
      </c>
      <c r="H35" s="89">
        <v>0</v>
      </c>
      <c r="I35" s="89">
        <v>8</v>
      </c>
      <c r="J35" s="89">
        <v>8</v>
      </c>
      <c r="K35" s="89">
        <v>8</v>
      </c>
      <c r="L35" s="89">
        <v>8</v>
      </c>
      <c r="M35" s="89">
        <v>8</v>
      </c>
      <c r="N35" s="89">
        <v>40</v>
      </c>
      <c r="O35" s="87" t="s">
        <v>9501</v>
      </c>
      <c r="P35" s="90" t="s">
        <v>13228</v>
      </c>
      <c r="Q35" s="87" t="s">
        <v>9497</v>
      </c>
    </row>
    <row r="36" spans="1:17" x14ac:dyDescent="0.2">
      <c r="A36" s="87" t="s">
        <v>12682</v>
      </c>
      <c r="B36" s="87" t="s">
        <v>12683</v>
      </c>
      <c r="C36" s="87" t="s">
        <v>164</v>
      </c>
      <c r="D36" s="87" t="s">
        <v>12684</v>
      </c>
      <c r="E36" s="87" t="s">
        <v>165</v>
      </c>
      <c r="F36" s="88">
        <v>43868</v>
      </c>
      <c r="G36" s="89">
        <v>0</v>
      </c>
      <c r="H36" s="89">
        <v>0</v>
      </c>
      <c r="I36" s="89">
        <v>0</v>
      </c>
      <c r="J36" s="89">
        <v>0</v>
      </c>
      <c r="K36" s="89">
        <v>0</v>
      </c>
      <c r="L36" s="89">
        <v>8</v>
      </c>
      <c r="M36" s="89">
        <v>8</v>
      </c>
      <c r="N36" s="89">
        <v>16</v>
      </c>
      <c r="O36" s="87" t="s">
        <v>166</v>
      </c>
      <c r="P36" s="90" t="s">
        <v>13229</v>
      </c>
      <c r="Q36" s="87" t="s">
        <v>9497</v>
      </c>
    </row>
    <row r="37" spans="1:17" x14ac:dyDescent="0.2">
      <c r="A37" s="87" t="s">
        <v>12682</v>
      </c>
      <c r="B37" s="87" t="s">
        <v>12683</v>
      </c>
      <c r="C37" s="87" t="s">
        <v>164</v>
      </c>
      <c r="D37" s="87" t="s">
        <v>12684</v>
      </c>
      <c r="E37" s="87" t="s">
        <v>165</v>
      </c>
      <c r="F37" s="88">
        <v>43868</v>
      </c>
      <c r="G37" s="89">
        <v>8</v>
      </c>
      <c r="H37" s="89">
        <v>8</v>
      </c>
      <c r="I37" s="89">
        <v>0</v>
      </c>
      <c r="J37" s="89">
        <v>0</v>
      </c>
      <c r="K37" s="89">
        <v>8</v>
      </c>
      <c r="L37" s="89">
        <v>0</v>
      </c>
      <c r="M37" s="89">
        <v>0</v>
      </c>
      <c r="N37" s="89">
        <v>24</v>
      </c>
      <c r="O37" s="87" t="s">
        <v>9499</v>
      </c>
      <c r="P37" s="90" t="s">
        <v>13230</v>
      </c>
      <c r="Q37" s="87" t="s">
        <v>9497</v>
      </c>
    </row>
    <row r="38" spans="1:17" x14ac:dyDescent="0.2">
      <c r="A38" s="87" t="s">
        <v>12682</v>
      </c>
      <c r="B38" s="87" t="s">
        <v>12683</v>
      </c>
      <c r="C38" s="87" t="s">
        <v>164</v>
      </c>
      <c r="D38" s="87" t="s">
        <v>12684</v>
      </c>
      <c r="E38" s="87" t="s">
        <v>165</v>
      </c>
      <c r="F38" s="88">
        <v>43868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8</v>
      </c>
      <c r="M38" s="89">
        <v>0</v>
      </c>
      <c r="N38" s="89">
        <v>8</v>
      </c>
      <c r="O38" s="87" t="s">
        <v>166</v>
      </c>
      <c r="P38" s="90" t="s">
        <v>13231</v>
      </c>
      <c r="Q38" s="87" t="s">
        <v>9497</v>
      </c>
    </row>
    <row r="39" spans="1:17" x14ac:dyDescent="0.2">
      <c r="A39" s="87" t="s">
        <v>12682</v>
      </c>
      <c r="B39" s="87" t="s">
        <v>12683</v>
      </c>
      <c r="C39" s="87" t="s">
        <v>164</v>
      </c>
      <c r="D39" s="87" t="s">
        <v>12684</v>
      </c>
      <c r="E39" s="87" t="s">
        <v>165</v>
      </c>
      <c r="F39" s="88">
        <v>43868</v>
      </c>
      <c r="G39" s="89">
        <v>8</v>
      </c>
      <c r="H39" s="89">
        <v>8</v>
      </c>
      <c r="I39" s="89">
        <v>0</v>
      </c>
      <c r="J39" s="89">
        <v>0</v>
      </c>
      <c r="K39" s="89">
        <v>8</v>
      </c>
      <c r="L39" s="89">
        <v>0</v>
      </c>
      <c r="M39" s="89">
        <v>8</v>
      </c>
      <c r="N39" s="89">
        <v>32</v>
      </c>
      <c r="O39" s="87" t="s">
        <v>9499</v>
      </c>
      <c r="P39" s="90" t="s">
        <v>13232</v>
      </c>
      <c r="Q39" s="87" t="s">
        <v>9497</v>
      </c>
    </row>
    <row r="40" spans="1:17" x14ac:dyDescent="0.2">
      <c r="A40" s="87" t="s">
        <v>12682</v>
      </c>
      <c r="B40" s="87" t="s">
        <v>12683</v>
      </c>
      <c r="C40" s="87" t="s">
        <v>164</v>
      </c>
      <c r="D40" s="87" t="s">
        <v>12684</v>
      </c>
      <c r="E40" s="87" t="s">
        <v>165</v>
      </c>
      <c r="F40" s="88">
        <v>43868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-8</v>
      </c>
      <c r="M40" s="89">
        <v>-8</v>
      </c>
      <c r="N40" s="89">
        <v>-16</v>
      </c>
      <c r="O40" s="87" t="s">
        <v>166</v>
      </c>
      <c r="P40" s="90" t="s">
        <v>13233</v>
      </c>
      <c r="Q40" s="87" t="s">
        <v>9497</v>
      </c>
    </row>
    <row r="41" spans="1:17" x14ac:dyDescent="0.2">
      <c r="A41" s="87" t="s">
        <v>12682</v>
      </c>
      <c r="B41" s="87" t="s">
        <v>12683</v>
      </c>
      <c r="C41" s="87" t="s">
        <v>164</v>
      </c>
      <c r="D41" s="87" t="s">
        <v>12684</v>
      </c>
      <c r="E41" s="87" t="s">
        <v>165</v>
      </c>
      <c r="F41" s="88">
        <v>43868</v>
      </c>
      <c r="G41" s="89">
        <v>-8</v>
      </c>
      <c r="H41" s="89">
        <v>-8</v>
      </c>
      <c r="I41" s="89">
        <v>0</v>
      </c>
      <c r="J41" s="89">
        <v>0</v>
      </c>
      <c r="K41" s="89">
        <v>-8</v>
      </c>
      <c r="L41" s="89">
        <v>0</v>
      </c>
      <c r="M41" s="89">
        <v>0</v>
      </c>
      <c r="N41" s="89">
        <v>-24</v>
      </c>
      <c r="O41" s="87" t="s">
        <v>9499</v>
      </c>
      <c r="P41" s="90" t="s">
        <v>13234</v>
      </c>
      <c r="Q41" s="87" t="s">
        <v>9497</v>
      </c>
    </row>
    <row r="42" spans="1:17" x14ac:dyDescent="0.2">
      <c r="A42" s="87" t="s">
        <v>9671</v>
      </c>
      <c r="B42" s="87" t="s">
        <v>9688</v>
      </c>
      <c r="C42" s="87" t="s">
        <v>164</v>
      </c>
      <c r="D42" s="87" t="s">
        <v>9689</v>
      </c>
      <c r="E42" s="87" t="s">
        <v>165</v>
      </c>
      <c r="F42" s="88">
        <v>43868</v>
      </c>
      <c r="G42" s="89">
        <v>0</v>
      </c>
      <c r="H42" s="89">
        <v>0</v>
      </c>
      <c r="I42" s="89">
        <v>9</v>
      </c>
      <c r="J42" s="89">
        <v>9</v>
      </c>
      <c r="K42" s="89">
        <v>9</v>
      </c>
      <c r="L42" s="89">
        <v>9</v>
      </c>
      <c r="M42" s="89">
        <v>9</v>
      </c>
      <c r="N42" s="89">
        <v>45</v>
      </c>
      <c r="O42" s="87" t="s">
        <v>166</v>
      </c>
      <c r="P42" s="90" t="s">
        <v>13235</v>
      </c>
      <c r="Q42" s="87" t="s">
        <v>9497</v>
      </c>
    </row>
    <row r="43" spans="1:17" x14ac:dyDescent="0.2">
      <c r="A43" s="87" t="s">
        <v>8984</v>
      </c>
      <c r="B43" s="87" t="s">
        <v>9014</v>
      </c>
      <c r="C43" s="87" t="s">
        <v>164</v>
      </c>
      <c r="D43" s="87" t="s">
        <v>6563</v>
      </c>
      <c r="E43" s="87" t="s">
        <v>165</v>
      </c>
      <c r="F43" s="88">
        <v>43868</v>
      </c>
      <c r="G43" s="89">
        <v>0</v>
      </c>
      <c r="H43" s="89">
        <v>0</v>
      </c>
      <c r="I43" s="89">
        <v>8</v>
      </c>
      <c r="J43" s="89">
        <v>8</v>
      </c>
      <c r="K43" s="89">
        <v>8</v>
      </c>
      <c r="L43" s="89">
        <v>8</v>
      </c>
      <c r="M43" s="89">
        <v>8</v>
      </c>
      <c r="N43" s="89">
        <v>40</v>
      </c>
      <c r="O43" s="87" t="s">
        <v>9498</v>
      </c>
      <c r="P43" s="90" t="s">
        <v>13236</v>
      </c>
      <c r="Q43" s="87" t="s">
        <v>9497</v>
      </c>
    </row>
    <row r="44" spans="1:17" x14ac:dyDescent="0.2">
      <c r="A44" s="87" t="s">
        <v>12567</v>
      </c>
      <c r="B44" s="87" t="s">
        <v>12568</v>
      </c>
      <c r="C44" s="87" t="s">
        <v>164</v>
      </c>
      <c r="D44" s="87" t="s">
        <v>12569</v>
      </c>
      <c r="E44" s="87" t="s">
        <v>165</v>
      </c>
      <c r="F44" s="88">
        <v>43868</v>
      </c>
      <c r="G44" s="89">
        <v>0</v>
      </c>
      <c r="H44" s="89">
        <v>0</v>
      </c>
      <c r="I44" s="89">
        <v>9</v>
      </c>
      <c r="J44" s="89">
        <v>9</v>
      </c>
      <c r="K44" s="89">
        <v>9</v>
      </c>
      <c r="L44" s="89">
        <v>9</v>
      </c>
      <c r="M44" s="89">
        <v>9</v>
      </c>
      <c r="N44" s="89">
        <v>45</v>
      </c>
      <c r="O44" s="87" t="s">
        <v>166</v>
      </c>
      <c r="P44" s="90" t="s">
        <v>13237</v>
      </c>
      <c r="Q44" s="87" t="s">
        <v>9497</v>
      </c>
    </row>
    <row r="45" spans="1:17" x14ac:dyDescent="0.2">
      <c r="A45" s="87" t="s">
        <v>9351</v>
      </c>
      <c r="B45" s="87" t="s">
        <v>9502</v>
      </c>
      <c r="C45" s="87" t="s">
        <v>164</v>
      </c>
      <c r="D45" s="87" t="s">
        <v>5481</v>
      </c>
      <c r="E45" s="87" t="s">
        <v>165</v>
      </c>
      <c r="F45" s="88">
        <v>43868</v>
      </c>
      <c r="G45" s="89">
        <v>0</v>
      </c>
      <c r="H45" s="89">
        <v>0</v>
      </c>
      <c r="I45" s="89">
        <v>8</v>
      </c>
      <c r="J45" s="89">
        <v>8</v>
      </c>
      <c r="K45" s="89">
        <v>8</v>
      </c>
      <c r="L45" s="89">
        <v>8</v>
      </c>
      <c r="M45" s="89">
        <v>8</v>
      </c>
      <c r="N45" s="89">
        <v>40</v>
      </c>
      <c r="O45" s="87" t="s">
        <v>166</v>
      </c>
      <c r="P45" s="90" t="s">
        <v>13238</v>
      </c>
      <c r="Q45" s="87" t="s">
        <v>9497</v>
      </c>
    </row>
    <row r="46" spans="1:17" x14ac:dyDescent="0.2">
      <c r="A46" s="87" t="s">
        <v>10185</v>
      </c>
      <c r="B46" s="87" t="s">
        <v>10331</v>
      </c>
      <c r="C46" s="87" t="s">
        <v>164</v>
      </c>
      <c r="D46" s="87" t="s">
        <v>10332</v>
      </c>
      <c r="E46" s="87" t="s">
        <v>165</v>
      </c>
      <c r="F46" s="88">
        <v>43868</v>
      </c>
      <c r="G46" s="89">
        <v>0</v>
      </c>
      <c r="H46" s="89">
        <v>0</v>
      </c>
      <c r="I46" s="89">
        <v>8</v>
      </c>
      <c r="J46" s="89">
        <v>8</v>
      </c>
      <c r="K46" s="89">
        <v>0</v>
      </c>
      <c r="L46" s="89">
        <v>8</v>
      </c>
      <c r="M46" s="89">
        <v>8</v>
      </c>
      <c r="N46" s="89">
        <v>32</v>
      </c>
      <c r="O46" s="87" t="s">
        <v>9498</v>
      </c>
      <c r="P46" s="90" t="s">
        <v>13239</v>
      </c>
      <c r="Q46" s="87" t="s">
        <v>9497</v>
      </c>
    </row>
    <row r="47" spans="1:17" x14ac:dyDescent="0.2">
      <c r="A47" s="87" t="s">
        <v>10185</v>
      </c>
      <c r="B47" s="87" t="s">
        <v>10331</v>
      </c>
      <c r="C47" s="87" t="s">
        <v>164</v>
      </c>
      <c r="D47" s="87" t="s">
        <v>10332</v>
      </c>
      <c r="E47" s="87" t="s">
        <v>165</v>
      </c>
      <c r="F47" s="88">
        <v>43868</v>
      </c>
      <c r="G47" s="89">
        <v>0</v>
      </c>
      <c r="H47" s="89">
        <v>0</v>
      </c>
      <c r="I47" s="89">
        <v>0</v>
      </c>
      <c r="J47" s="89">
        <v>0</v>
      </c>
      <c r="K47" s="89">
        <v>8</v>
      </c>
      <c r="L47" s="89">
        <v>0</v>
      </c>
      <c r="M47" s="89">
        <v>0</v>
      </c>
      <c r="N47" s="89">
        <v>8</v>
      </c>
      <c r="O47" s="87" t="s">
        <v>166</v>
      </c>
      <c r="P47" s="90" t="s">
        <v>13240</v>
      </c>
      <c r="Q47" s="87" t="s">
        <v>9497</v>
      </c>
    </row>
    <row r="48" spans="1:17" x14ac:dyDescent="0.2">
      <c r="A48" s="87" t="s">
        <v>10448</v>
      </c>
      <c r="B48" s="87" t="s">
        <v>12610</v>
      </c>
      <c r="C48" s="87" t="s">
        <v>164</v>
      </c>
      <c r="D48" s="87" t="s">
        <v>12611</v>
      </c>
      <c r="E48" s="87" t="s">
        <v>165</v>
      </c>
      <c r="F48" s="88">
        <v>43868</v>
      </c>
      <c r="G48" s="89">
        <v>0</v>
      </c>
      <c r="H48" s="89">
        <v>0</v>
      </c>
      <c r="I48" s="89">
        <v>9</v>
      </c>
      <c r="J48" s="89">
        <v>9</v>
      </c>
      <c r="K48" s="89">
        <v>9</v>
      </c>
      <c r="L48" s="89">
        <v>9</v>
      </c>
      <c r="M48" s="89">
        <v>9</v>
      </c>
      <c r="N48" s="89">
        <v>45</v>
      </c>
      <c r="O48" s="87" t="s">
        <v>9498</v>
      </c>
      <c r="P48" s="90" t="s">
        <v>13241</v>
      </c>
      <c r="Q48" s="87" t="s">
        <v>9497</v>
      </c>
    </row>
    <row r="49" spans="1:17" x14ac:dyDescent="0.2">
      <c r="A49" s="87" t="s">
        <v>10437</v>
      </c>
      <c r="B49" s="87" t="s">
        <v>10512</v>
      </c>
      <c r="C49" s="87" t="s">
        <v>164</v>
      </c>
      <c r="D49" s="87" t="s">
        <v>10513</v>
      </c>
      <c r="E49" s="87" t="s">
        <v>165</v>
      </c>
      <c r="F49" s="88">
        <v>43868</v>
      </c>
      <c r="G49" s="89">
        <v>0</v>
      </c>
      <c r="H49" s="89">
        <v>0</v>
      </c>
      <c r="I49" s="89">
        <v>9</v>
      </c>
      <c r="J49" s="89">
        <v>9</v>
      </c>
      <c r="K49" s="89">
        <v>9</v>
      </c>
      <c r="L49" s="89">
        <v>9</v>
      </c>
      <c r="M49" s="89">
        <v>0</v>
      </c>
      <c r="N49" s="89">
        <v>36</v>
      </c>
      <c r="O49" s="87" t="s">
        <v>9501</v>
      </c>
      <c r="P49" s="90" t="s">
        <v>13242</v>
      </c>
      <c r="Q49" s="87" t="s">
        <v>9497</v>
      </c>
    </row>
    <row r="50" spans="1:17" x14ac:dyDescent="0.2">
      <c r="A50" s="87" t="s">
        <v>10437</v>
      </c>
      <c r="B50" s="87" t="s">
        <v>10512</v>
      </c>
      <c r="C50" s="87" t="s">
        <v>164</v>
      </c>
      <c r="D50" s="87" t="s">
        <v>10513</v>
      </c>
      <c r="E50" s="87" t="s">
        <v>165</v>
      </c>
      <c r="F50" s="88">
        <v>43868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9</v>
      </c>
      <c r="N50" s="89">
        <v>9</v>
      </c>
      <c r="O50" s="87" t="s">
        <v>9498</v>
      </c>
      <c r="P50" s="90" t="s">
        <v>13243</v>
      </c>
      <c r="Q50" s="87" t="s">
        <v>9497</v>
      </c>
    </row>
    <row r="51" spans="1:17" x14ac:dyDescent="0.2">
      <c r="A51" s="87" t="s">
        <v>10564</v>
      </c>
      <c r="B51" s="87" t="s">
        <v>10594</v>
      </c>
      <c r="C51" s="87" t="s">
        <v>164</v>
      </c>
      <c r="D51" s="87" t="s">
        <v>10595</v>
      </c>
      <c r="E51" s="87" t="s">
        <v>165</v>
      </c>
      <c r="F51" s="88">
        <v>43868</v>
      </c>
      <c r="G51" s="89">
        <v>0</v>
      </c>
      <c r="H51" s="89">
        <v>0</v>
      </c>
      <c r="I51" s="89">
        <v>8</v>
      </c>
      <c r="J51" s="89">
        <v>8</v>
      </c>
      <c r="K51" s="89">
        <v>8</v>
      </c>
      <c r="L51" s="89">
        <v>8</v>
      </c>
      <c r="M51" s="89">
        <v>8</v>
      </c>
      <c r="N51" s="89">
        <v>40</v>
      </c>
      <c r="O51" s="87" t="s">
        <v>9498</v>
      </c>
      <c r="P51" s="90" t="s">
        <v>13244</v>
      </c>
      <c r="Q51" s="87" t="s">
        <v>9497</v>
      </c>
    </row>
    <row r="52" spans="1:17" x14ac:dyDescent="0.2">
      <c r="A52" s="87" t="s">
        <v>12066</v>
      </c>
      <c r="B52" s="87" t="s">
        <v>12612</v>
      </c>
      <c r="C52" s="87" t="s">
        <v>164</v>
      </c>
      <c r="D52" s="87" t="s">
        <v>12613</v>
      </c>
      <c r="E52" s="87" t="s">
        <v>165</v>
      </c>
      <c r="F52" s="88">
        <v>43868</v>
      </c>
      <c r="G52" s="89">
        <v>0</v>
      </c>
      <c r="H52" s="89">
        <v>0</v>
      </c>
      <c r="I52" s="89">
        <v>8</v>
      </c>
      <c r="J52" s="89">
        <v>8</v>
      </c>
      <c r="K52" s="89">
        <v>8</v>
      </c>
      <c r="L52" s="89">
        <v>8</v>
      </c>
      <c r="M52" s="89">
        <v>8</v>
      </c>
      <c r="N52" s="89">
        <v>40</v>
      </c>
      <c r="O52" s="87" t="s">
        <v>166</v>
      </c>
      <c r="P52" s="90" t="s">
        <v>13245</v>
      </c>
      <c r="Q52" s="87" t="s">
        <v>9497</v>
      </c>
    </row>
    <row r="53" spans="1:17" x14ac:dyDescent="0.2">
      <c r="A53" s="87" t="s">
        <v>10598</v>
      </c>
      <c r="B53" s="87" t="s">
        <v>10907</v>
      </c>
      <c r="C53" s="87" t="s">
        <v>164</v>
      </c>
      <c r="D53" s="87" t="s">
        <v>10908</v>
      </c>
      <c r="E53" s="87" t="s">
        <v>165</v>
      </c>
      <c r="F53" s="88">
        <v>43868</v>
      </c>
      <c r="G53" s="89">
        <v>0</v>
      </c>
      <c r="H53" s="89">
        <v>0</v>
      </c>
      <c r="I53" s="89">
        <v>9</v>
      </c>
      <c r="J53" s="89">
        <v>9</v>
      </c>
      <c r="K53" s="89">
        <v>9</v>
      </c>
      <c r="L53" s="89">
        <v>9</v>
      </c>
      <c r="M53" s="89">
        <v>9</v>
      </c>
      <c r="N53" s="89">
        <v>45</v>
      </c>
      <c r="O53" s="87" t="s">
        <v>166</v>
      </c>
      <c r="P53" s="90" t="s">
        <v>13246</v>
      </c>
      <c r="Q53" s="87" t="s">
        <v>9497</v>
      </c>
    </row>
    <row r="54" spans="1:17" x14ac:dyDescent="0.2">
      <c r="A54" s="87" t="s">
        <v>13171</v>
      </c>
      <c r="B54" s="87" t="s">
        <v>13247</v>
      </c>
      <c r="C54" s="87" t="s">
        <v>164</v>
      </c>
      <c r="D54" s="87" t="s">
        <v>13248</v>
      </c>
      <c r="E54" s="87" t="s">
        <v>165</v>
      </c>
      <c r="F54" s="88">
        <v>43868</v>
      </c>
      <c r="G54" s="89">
        <v>0</v>
      </c>
      <c r="H54" s="89">
        <v>0</v>
      </c>
      <c r="I54" s="89">
        <v>0</v>
      </c>
      <c r="J54" s="89">
        <v>0</v>
      </c>
      <c r="K54" s="89">
        <v>0</v>
      </c>
      <c r="L54" s="89">
        <v>8</v>
      </c>
      <c r="M54" s="89">
        <v>8</v>
      </c>
      <c r="N54" s="89">
        <v>16</v>
      </c>
      <c r="O54" s="87" t="s">
        <v>166</v>
      </c>
      <c r="P54" s="90" t="s">
        <v>13249</v>
      </c>
      <c r="Q54" s="87" t="s">
        <v>9497</v>
      </c>
    </row>
    <row r="55" spans="1:17" x14ac:dyDescent="0.2">
      <c r="A55" s="87" t="s">
        <v>13171</v>
      </c>
      <c r="B55" s="87" t="s">
        <v>13247</v>
      </c>
      <c r="C55" s="87" t="s">
        <v>164</v>
      </c>
      <c r="D55" s="87" t="s">
        <v>13248</v>
      </c>
      <c r="E55" s="87" t="s">
        <v>165</v>
      </c>
      <c r="F55" s="88">
        <v>43868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-8</v>
      </c>
      <c r="M55" s="89">
        <v>-8</v>
      </c>
      <c r="N55" s="89">
        <v>-16</v>
      </c>
      <c r="O55" s="87" t="s">
        <v>166</v>
      </c>
      <c r="P55" s="90" t="s">
        <v>13250</v>
      </c>
      <c r="Q55" s="87" t="s">
        <v>9497</v>
      </c>
    </row>
    <row r="56" spans="1:17" x14ac:dyDescent="0.2">
      <c r="A56" s="87" t="s">
        <v>13171</v>
      </c>
      <c r="B56" s="87" t="s">
        <v>13247</v>
      </c>
      <c r="C56" s="87" t="s">
        <v>164</v>
      </c>
      <c r="D56" s="87" t="s">
        <v>13248</v>
      </c>
      <c r="E56" s="87" t="s">
        <v>165</v>
      </c>
      <c r="F56" s="88">
        <v>43868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8</v>
      </c>
      <c r="M56" s="89">
        <v>8</v>
      </c>
      <c r="N56" s="89">
        <v>16</v>
      </c>
      <c r="O56" s="87" t="s">
        <v>166</v>
      </c>
      <c r="P56" s="90" t="s">
        <v>13251</v>
      </c>
      <c r="Q56" s="87" t="s">
        <v>9497</v>
      </c>
    </row>
    <row r="57" spans="1:17" x14ac:dyDescent="0.2">
      <c r="A57" s="87" t="s">
        <v>10853</v>
      </c>
      <c r="B57" s="87" t="s">
        <v>11177</v>
      </c>
      <c r="C57" s="87" t="s">
        <v>164</v>
      </c>
      <c r="D57" s="87" t="s">
        <v>11171</v>
      </c>
      <c r="E57" s="87" t="s">
        <v>165</v>
      </c>
      <c r="F57" s="88">
        <v>43868</v>
      </c>
      <c r="G57" s="89">
        <v>0</v>
      </c>
      <c r="H57" s="89">
        <v>0</v>
      </c>
      <c r="I57" s="89">
        <v>8</v>
      </c>
      <c r="J57" s="89">
        <v>8</v>
      </c>
      <c r="K57" s="89">
        <v>8</v>
      </c>
      <c r="L57" s="89">
        <v>8</v>
      </c>
      <c r="M57" s="89">
        <v>8</v>
      </c>
      <c r="N57" s="89">
        <v>40</v>
      </c>
      <c r="O57" s="87" t="s">
        <v>9498</v>
      </c>
      <c r="P57" s="90" t="s">
        <v>13252</v>
      </c>
      <c r="Q57" s="87" t="s">
        <v>9497</v>
      </c>
    </row>
    <row r="58" spans="1:17" x14ac:dyDescent="0.2">
      <c r="A58" s="87" t="s">
        <v>10518</v>
      </c>
      <c r="B58" s="87" t="s">
        <v>10540</v>
      </c>
      <c r="C58" s="87" t="s">
        <v>164</v>
      </c>
      <c r="D58" s="87" t="s">
        <v>10541</v>
      </c>
      <c r="E58" s="87" t="s">
        <v>165</v>
      </c>
      <c r="F58" s="88">
        <v>43868</v>
      </c>
      <c r="G58" s="89">
        <v>0</v>
      </c>
      <c r="H58" s="89">
        <v>0</v>
      </c>
      <c r="I58" s="89">
        <v>8</v>
      </c>
      <c r="J58" s="89">
        <v>8</v>
      </c>
      <c r="K58" s="89">
        <v>8</v>
      </c>
      <c r="L58" s="89">
        <v>8</v>
      </c>
      <c r="M58" s="89">
        <v>8</v>
      </c>
      <c r="N58" s="89">
        <v>40</v>
      </c>
      <c r="O58" s="87" t="s">
        <v>166</v>
      </c>
      <c r="P58" s="90" t="s">
        <v>13253</v>
      </c>
      <c r="Q58" s="87" t="s">
        <v>9497</v>
      </c>
    </row>
    <row r="59" spans="1:17" x14ac:dyDescent="0.2">
      <c r="A59" s="87" t="s">
        <v>10672</v>
      </c>
      <c r="B59" s="87" t="s">
        <v>10747</v>
      </c>
      <c r="C59" s="87" t="s">
        <v>164</v>
      </c>
      <c r="D59" s="87" t="s">
        <v>10748</v>
      </c>
      <c r="E59" s="87" t="s">
        <v>165</v>
      </c>
      <c r="F59" s="88">
        <v>43868</v>
      </c>
      <c r="G59" s="89">
        <v>0</v>
      </c>
      <c r="H59" s="89">
        <v>0</v>
      </c>
      <c r="I59" s="89">
        <v>8</v>
      </c>
      <c r="J59" s="89">
        <v>8</v>
      </c>
      <c r="K59" s="89">
        <v>8</v>
      </c>
      <c r="L59" s="89">
        <v>8</v>
      </c>
      <c r="M59" s="89">
        <v>8</v>
      </c>
      <c r="N59" s="89">
        <v>40</v>
      </c>
      <c r="O59" s="87" t="s">
        <v>166</v>
      </c>
      <c r="P59" s="90" t="s">
        <v>13254</v>
      </c>
      <c r="Q59" s="87" t="s">
        <v>9497</v>
      </c>
    </row>
    <row r="60" spans="1:17" x14ac:dyDescent="0.2">
      <c r="A60" s="87" t="s">
        <v>11289</v>
      </c>
      <c r="B60" s="87" t="s">
        <v>11317</v>
      </c>
      <c r="C60" s="87" t="s">
        <v>164</v>
      </c>
      <c r="D60" s="87" t="s">
        <v>4023</v>
      </c>
      <c r="E60" s="87" t="s">
        <v>165</v>
      </c>
      <c r="F60" s="88">
        <v>43868</v>
      </c>
      <c r="G60" s="89">
        <v>0</v>
      </c>
      <c r="H60" s="89">
        <v>0</v>
      </c>
      <c r="I60" s="89">
        <v>8</v>
      </c>
      <c r="J60" s="89">
        <v>8</v>
      </c>
      <c r="K60" s="89">
        <v>8</v>
      </c>
      <c r="L60" s="89">
        <v>8</v>
      </c>
      <c r="M60" s="89">
        <v>8</v>
      </c>
      <c r="N60" s="89">
        <v>40</v>
      </c>
      <c r="O60" s="87" t="s">
        <v>9498</v>
      </c>
      <c r="P60" s="90" t="s">
        <v>13255</v>
      </c>
      <c r="Q60" s="87" t="s">
        <v>9497</v>
      </c>
    </row>
    <row r="61" spans="1:17" x14ac:dyDescent="0.2">
      <c r="A61" s="87" t="s">
        <v>12586</v>
      </c>
      <c r="B61" s="87" t="s">
        <v>12658</v>
      </c>
      <c r="C61" s="87" t="s">
        <v>164</v>
      </c>
      <c r="D61" s="87" t="s">
        <v>12659</v>
      </c>
      <c r="E61" s="87" t="s">
        <v>165</v>
      </c>
      <c r="F61" s="88">
        <v>43868</v>
      </c>
      <c r="G61" s="89">
        <v>0</v>
      </c>
      <c r="H61" s="89">
        <v>0</v>
      </c>
      <c r="I61" s="89">
        <v>8</v>
      </c>
      <c r="J61" s="89">
        <v>8</v>
      </c>
      <c r="K61" s="89">
        <v>8</v>
      </c>
      <c r="L61" s="89">
        <v>8</v>
      </c>
      <c r="M61" s="89">
        <v>8</v>
      </c>
      <c r="N61" s="89">
        <v>40</v>
      </c>
      <c r="O61" s="87" t="s">
        <v>166</v>
      </c>
      <c r="P61" s="90" t="s">
        <v>13256</v>
      </c>
      <c r="Q61" s="87" t="s">
        <v>9497</v>
      </c>
    </row>
    <row r="62" spans="1:17" x14ac:dyDescent="0.2">
      <c r="A62" s="87" t="s">
        <v>12826</v>
      </c>
      <c r="B62" s="87" t="s">
        <v>13010</v>
      </c>
      <c r="C62" s="87" t="s">
        <v>164</v>
      </c>
      <c r="D62" s="87" t="s">
        <v>13011</v>
      </c>
      <c r="E62" s="87" t="s">
        <v>165</v>
      </c>
      <c r="F62" s="88">
        <v>43868</v>
      </c>
      <c r="G62" s="89">
        <v>0</v>
      </c>
      <c r="H62" s="89">
        <v>0</v>
      </c>
      <c r="I62" s="89">
        <v>9</v>
      </c>
      <c r="J62" s="89">
        <v>9</v>
      </c>
      <c r="K62" s="89">
        <v>9</v>
      </c>
      <c r="L62" s="89">
        <v>9</v>
      </c>
      <c r="M62" s="89">
        <v>9</v>
      </c>
      <c r="N62" s="89">
        <v>45</v>
      </c>
      <c r="O62" s="87" t="s">
        <v>166</v>
      </c>
      <c r="P62" s="90" t="s">
        <v>13257</v>
      </c>
      <c r="Q62" s="87" t="s">
        <v>9497</v>
      </c>
    </row>
    <row r="63" spans="1:17" x14ac:dyDescent="0.2">
      <c r="A63" s="87" t="s">
        <v>12040</v>
      </c>
      <c r="B63" s="87" t="s">
        <v>12055</v>
      </c>
      <c r="C63" s="87" t="s">
        <v>164</v>
      </c>
      <c r="D63" s="87" t="s">
        <v>12056</v>
      </c>
      <c r="E63" s="87" t="s">
        <v>165</v>
      </c>
      <c r="F63" s="88">
        <v>43868</v>
      </c>
      <c r="G63" s="89">
        <v>0</v>
      </c>
      <c r="H63" s="89">
        <v>0</v>
      </c>
      <c r="I63" s="89">
        <v>9</v>
      </c>
      <c r="J63" s="89">
        <v>9</v>
      </c>
      <c r="K63" s="89">
        <v>9</v>
      </c>
      <c r="L63" s="89">
        <v>9</v>
      </c>
      <c r="M63" s="89">
        <v>9</v>
      </c>
      <c r="N63" s="89">
        <v>45</v>
      </c>
      <c r="O63" s="87" t="s">
        <v>9498</v>
      </c>
      <c r="P63" s="90" t="s">
        <v>13258</v>
      </c>
      <c r="Q63" s="87" t="s">
        <v>9497</v>
      </c>
    </row>
    <row r="64" spans="1:17" x14ac:dyDescent="0.2">
      <c r="A64" s="87" t="s">
        <v>12555</v>
      </c>
      <c r="B64" s="87" t="s">
        <v>12570</v>
      </c>
      <c r="C64" s="87" t="s">
        <v>164</v>
      </c>
      <c r="D64" s="87" t="s">
        <v>12571</v>
      </c>
      <c r="E64" s="87" t="s">
        <v>165</v>
      </c>
      <c r="F64" s="88">
        <v>43868</v>
      </c>
      <c r="G64" s="89">
        <v>0</v>
      </c>
      <c r="H64" s="89">
        <v>0</v>
      </c>
      <c r="I64" s="89">
        <v>8</v>
      </c>
      <c r="J64" s="89">
        <v>8</v>
      </c>
      <c r="K64" s="89">
        <v>8</v>
      </c>
      <c r="L64" s="89">
        <v>8</v>
      </c>
      <c r="M64" s="89">
        <v>8</v>
      </c>
      <c r="N64" s="89">
        <v>40</v>
      </c>
      <c r="O64" s="87" t="s">
        <v>9501</v>
      </c>
      <c r="P64" s="90" t="s">
        <v>13259</v>
      </c>
      <c r="Q64" s="87" t="s">
        <v>9497</v>
      </c>
    </row>
    <row r="65" spans="1:17" x14ac:dyDescent="0.2">
      <c r="A65" s="87" t="s">
        <v>12804</v>
      </c>
      <c r="B65" s="87" t="s">
        <v>12815</v>
      </c>
      <c r="C65" s="87" t="s">
        <v>164</v>
      </c>
      <c r="D65" s="87" t="s">
        <v>12760</v>
      </c>
      <c r="E65" s="87" t="s">
        <v>165</v>
      </c>
      <c r="F65" s="88">
        <v>43868</v>
      </c>
      <c r="G65" s="89">
        <v>0</v>
      </c>
      <c r="H65" s="89">
        <v>0</v>
      </c>
      <c r="I65" s="89">
        <v>9</v>
      </c>
      <c r="J65" s="89">
        <v>9</v>
      </c>
      <c r="K65" s="89">
        <v>9</v>
      </c>
      <c r="L65" s="89">
        <v>9</v>
      </c>
      <c r="M65" s="89">
        <v>9</v>
      </c>
      <c r="N65" s="89">
        <v>45</v>
      </c>
      <c r="O65" s="87" t="s">
        <v>9501</v>
      </c>
      <c r="P65" s="90" t="s">
        <v>13260</v>
      </c>
      <c r="Q65" s="87" t="s">
        <v>9497</v>
      </c>
    </row>
    <row r="66" spans="1:17" x14ac:dyDescent="0.2">
      <c r="A66" s="87" t="s">
        <v>12692</v>
      </c>
      <c r="B66" s="87" t="s">
        <v>12700</v>
      </c>
      <c r="C66" s="87" t="s">
        <v>164</v>
      </c>
      <c r="D66" s="87" t="s">
        <v>12816</v>
      </c>
      <c r="E66" s="87" t="s">
        <v>165</v>
      </c>
      <c r="F66" s="88">
        <v>43868</v>
      </c>
      <c r="G66" s="89">
        <v>8</v>
      </c>
      <c r="H66" s="89">
        <v>0</v>
      </c>
      <c r="I66" s="89">
        <v>9</v>
      </c>
      <c r="J66" s="89">
        <v>9</v>
      </c>
      <c r="K66" s="89">
        <v>9</v>
      </c>
      <c r="L66" s="89">
        <v>9</v>
      </c>
      <c r="M66" s="89">
        <v>9</v>
      </c>
      <c r="N66" s="89">
        <v>53</v>
      </c>
      <c r="O66" s="87" t="s">
        <v>9498</v>
      </c>
      <c r="P66" s="90" t="s">
        <v>13261</v>
      </c>
      <c r="Q66" s="87" t="s">
        <v>9497</v>
      </c>
    </row>
    <row r="67" spans="1:17" x14ac:dyDescent="0.2">
      <c r="A67" s="87" t="s">
        <v>12797</v>
      </c>
      <c r="B67" s="87" t="s">
        <v>12817</v>
      </c>
      <c r="C67" s="87" t="s">
        <v>164</v>
      </c>
      <c r="D67" s="87" t="s">
        <v>12761</v>
      </c>
      <c r="E67" s="87" t="s">
        <v>4268</v>
      </c>
      <c r="F67" s="88">
        <v>43868</v>
      </c>
      <c r="G67" s="89">
        <v>0</v>
      </c>
      <c r="H67" s="89">
        <v>0</v>
      </c>
      <c r="I67" s="89">
        <v>8</v>
      </c>
      <c r="J67" s="89">
        <v>9</v>
      </c>
      <c r="K67" s="89">
        <v>9</v>
      </c>
      <c r="L67" s="89">
        <v>9</v>
      </c>
      <c r="M67" s="89">
        <v>9</v>
      </c>
      <c r="N67" s="89">
        <v>44</v>
      </c>
      <c r="O67" s="87" t="s">
        <v>166</v>
      </c>
      <c r="P67" s="90" t="s">
        <v>13262</v>
      </c>
      <c r="Q67" s="87" t="s">
        <v>9505</v>
      </c>
    </row>
    <row r="68" spans="1:17" x14ac:dyDescent="0.2">
      <c r="A68" s="87" t="s">
        <v>7035</v>
      </c>
      <c r="B68" s="87" t="s">
        <v>7432</v>
      </c>
      <c r="C68" s="87" t="s">
        <v>164</v>
      </c>
      <c r="D68" s="87" t="s">
        <v>4609</v>
      </c>
      <c r="E68" s="87" t="s">
        <v>165</v>
      </c>
      <c r="F68" s="88">
        <v>43868</v>
      </c>
      <c r="G68" s="89">
        <v>0</v>
      </c>
      <c r="H68" s="89">
        <v>0</v>
      </c>
      <c r="I68" s="89">
        <v>8</v>
      </c>
      <c r="J68" s="89">
        <v>8</v>
      </c>
      <c r="K68" s="89">
        <v>8</v>
      </c>
      <c r="L68" s="89">
        <v>8</v>
      </c>
      <c r="M68" s="89">
        <v>8</v>
      </c>
      <c r="N68" s="89">
        <v>40</v>
      </c>
      <c r="O68" s="87" t="s">
        <v>166</v>
      </c>
      <c r="P68" s="90" t="s">
        <v>13263</v>
      </c>
      <c r="Q68" s="87" t="s">
        <v>9497</v>
      </c>
    </row>
    <row r="69" spans="1:17" x14ac:dyDescent="0.2">
      <c r="A69" s="87" t="s">
        <v>7739</v>
      </c>
      <c r="B69" s="87" t="s">
        <v>7780</v>
      </c>
      <c r="C69" s="87" t="s">
        <v>164</v>
      </c>
      <c r="D69" s="87" t="s">
        <v>7781</v>
      </c>
      <c r="E69" s="87" t="s">
        <v>165</v>
      </c>
      <c r="F69" s="88">
        <v>43868</v>
      </c>
      <c r="G69" s="89">
        <v>0</v>
      </c>
      <c r="H69" s="89">
        <v>0</v>
      </c>
      <c r="I69" s="89">
        <v>0</v>
      </c>
      <c r="J69" s="89">
        <v>0</v>
      </c>
      <c r="K69" s="89">
        <v>9</v>
      </c>
      <c r="L69" s="89">
        <v>0</v>
      </c>
      <c r="M69" s="89">
        <v>0</v>
      </c>
      <c r="N69" s="89">
        <v>9</v>
      </c>
      <c r="O69" s="87" t="s">
        <v>166</v>
      </c>
      <c r="P69" s="90" t="s">
        <v>13264</v>
      </c>
      <c r="Q69" s="87" t="s">
        <v>9497</v>
      </c>
    </row>
    <row r="70" spans="1:17" x14ac:dyDescent="0.2">
      <c r="A70" s="87" t="s">
        <v>7739</v>
      </c>
      <c r="B70" s="87" t="s">
        <v>7780</v>
      </c>
      <c r="C70" s="87" t="s">
        <v>164</v>
      </c>
      <c r="D70" s="87" t="s">
        <v>7781</v>
      </c>
      <c r="E70" s="87" t="s">
        <v>165</v>
      </c>
      <c r="F70" s="88">
        <v>43868</v>
      </c>
      <c r="G70" s="89">
        <v>0</v>
      </c>
      <c r="H70" s="89">
        <v>0</v>
      </c>
      <c r="I70" s="89">
        <v>9</v>
      </c>
      <c r="J70" s="89">
        <v>0</v>
      </c>
      <c r="K70" s="89">
        <v>0</v>
      </c>
      <c r="L70" s="89">
        <v>0</v>
      </c>
      <c r="M70" s="89">
        <v>0</v>
      </c>
      <c r="N70" s="89">
        <v>9</v>
      </c>
      <c r="O70" s="87" t="s">
        <v>9498</v>
      </c>
      <c r="P70" s="90" t="s">
        <v>13265</v>
      </c>
      <c r="Q70" s="87" t="s">
        <v>9497</v>
      </c>
    </row>
    <row r="71" spans="1:17" x14ac:dyDescent="0.2">
      <c r="A71" s="87" t="s">
        <v>7739</v>
      </c>
      <c r="B71" s="87" t="s">
        <v>7780</v>
      </c>
      <c r="C71" s="87" t="s">
        <v>164</v>
      </c>
      <c r="D71" s="87" t="s">
        <v>7781</v>
      </c>
      <c r="E71" s="87" t="s">
        <v>165</v>
      </c>
      <c r="F71" s="88">
        <v>43868</v>
      </c>
      <c r="G71" s="89">
        <v>0</v>
      </c>
      <c r="H71" s="89">
        <v>0</v>
      </c>
      <c r="I71" s="89">
        <v>0</v>
      </c>
      <c r="J71" s="89">
        <v>9</v>
      </c>
      <c r="K71" s="89">
        <v>0</v>
      </c>
      <c r="L71" s="89">
        <v>9</v>
      </c>
      <c r="M71" s="89">
        <v>9</v>
      </c>
      <c r="N71" s="89">
        <v>27</v>
      </c>
      <c r="O71" s="87" t="s">
        <v>9501</v>
      </c>
      <c r="P71" s="90" t="s">
        <v>13266</v>
      </c>
      <c r="Q71" s="87" t="s">
        <v>9497</v>
      </c>
    </row>
    <row r="72" spans="1:17" x14ac:dyDescent="0.2">
      <c r="A72" s="87" t="s">
        <v>7166</v>
      </c>
      <c r="B72" s="87" t="s">
        <v>7563</v>
      </c>
      <c r="C72" s="87" t="s">
        <v>164</v>
      </c>
      <c r="D72" s="87" t="s">
        <v>6452</v>
      </c>
      <c r="E72" s="87" t="s">
        <v>165</v>
      </c>
      <c r="F72" s="88">
        <v>43868</v>
      </c>
      <c r="G72" s="89">
        <v>0</v>
      </c>
      <c r="H72" s="89">
        <v>0</v>
      </c>
      <c r="I72" s="89">
        <v>9</v>
      </c>
      <c r="J72" s="89">
        <v>9</v>
      </c>
      <c r="K72" s="89">
        <v>9</v>
      </c>
      <c r="L72" s="89">
        <v>9</v>
      </c>
      <c r="M72" s="89">
        <v>9</v>
      </c>
      <c r="N72" s="89">
        <v>45</v>
      </c>
      <c r="O72" s="87" t="s">
        <v>166</v>
      </c>
      <c r="P72" s="90" t="s">
        <v>13267</v>
      </c>
      <c r="Q72" s="87" t="s">
        <v>9497</v>
      </c>
    </row>
    <row r="73" spans="1:17" x14ac:dyDescent="0.2">
      <c r="A73" s="87" t="s">
        <v>7245</v>
      </c>
      <c r="B73" s="87" t="s">
        <v>8605</v>
      </c>
      <c r="C73" s="87" t="s">
        <v>164</v>
      </c>
      <c r="D73" s="87" t="s">
        <v>8606</v>
      </c>
      <c r="E73" s="87" t="s">
        <v>165</v>
      </c>
      <c r="F73" s="88">
        <v>43868</v>
      </c>
      <c r="G73" s="89">
        <v>0</v>
      </c>
      <c r="H73" s="89">
        <v>0</v>
      </c>
      <c r="I73" s="89">
        <v>9</v>
      </c>
      <c r="J73" s="89">
        <v>9</v>
      </c>
      <c r="K73" s="89">
        <v>9</v>
      </c>
      <c r="L73" s="89">
        <v>9</v>
      </c>
      <c r="M73" s="89">
        <v>9</v>
      </c>
      <c r="N73" s="89">
        <v>45</v>
      </c>
      <c r="O73" s="87" t="s">
        <v>166</v>
      </c>
      <c r="P73" s="90" t="s">
        <v>13268</v>
      </c>
      <c r="Q73" s="87" t="s">
        <v>9497</v>
      </c>
    </row>
    <row r="74" spans="1:17" x14ac:dyDescent="0.2">
      <c r="A74" s="87" t="s">
        <v>12912</v>
      </c>
      <c r="B74" s="87" t="s">
        <v>13012</v>
      </c>
      <c r="C74" s="87" t="s">
        <v>164</v>
      </c>
      <c r="D74" s="87" t="s">
        <v>13013</v>
      </c>
      <c r="E74" s="87" t="s">
        <v>4268</v>
      </c>
      <c r="F74" s="88">
        <v>43868</v>
      </c>
      <c r="G74" s="89">
        <v>0</v>
      </c>
      <c r="H74" s="89">
        <v>0</v>
      </c>
      <c r="I74" s="89">
        <v>8</v>
      </c>
      <c r="J74" s="89">
        <v>8</v>
      </c>
      <c r="K74" s="89">
        <v>8</v>
      </c>
      <c r="L74" s="89">
        <v>8</v>
      </c>
      <c r="M74" s="89">
        <v>8</v>
      </c>
      <c r="N74" s="89">
        <v>40</v>
      </c>
      <c r="O74" s="87" t="s">
        <v>166</v>
      </c>
      <c r="P74" s="90" t="s">
        <v>13269</v>
      </c>
      <c r="Q74" s="87" t="s">
        <v>9505</v>
      </c>
    </row>
    <row r="75" spans="1:17" x14ac:dyDescent="0.2">
      <c r="A75" s="87" t="s">
        <v>12920</v>
      </c>
      <c r="B75" s="87" t="s">
        <v>13014</v>
      </c>
      <c r="C75" s="87" t="s">
        <v>164</v>
      </c>
      <c r="D75" s="87" t="s">
        <v>13015</v>
      </c>
      <c r="E75" s="87" t="s">
        <v>4268</v>
      </c>
      <c r="F75" s="88">
        <v>43868</v>
      </c>
      <c r="G75" s="89">
        <v>0</v>
      </c>
      <c r="H75" s="89">
        <v>0</v>
      </c>
      <c r="I75" s="89">
        <v>8</v>
      </c>
      <c r="J75" s="89">
        <v>8</v>
      </c>
      <c r="K75" s="89">
        <v>8</v>
      </c>
      <c r="L75" s="89">
        <v>8</v>
      </c>
      <c r="M75" s="89">
        <v>8</v>
      </c>
      <c r="N75" s="89">
        <v>40</v>
      </c>
      <c r="O75" s="87" t="s">
        <v>166</v>
      </c>
      <c r="P75" s="90" t="s">
        <v>13270</v>
      </c>
      <c r="Q75" s="87" t="s">
        <v>9505</v>
      </c>
    </row>
    <row r="76" spans="1:17" x14ac:dyDescent="0.2">
      <c r="A76" s="87" t="s">
        <v>12981</v>
      </c>
      <c r="B76" s="87" t="s">
        <v>13062</v>
      </c>
      <c r="C76" s="87" t="s">
        <v>164</v>
      </c>
      <c r="D76" s="87" t="s">
        <v>13063</v>
      </c>
      <c r="E76" s="87" t="s">
        <v>4268</v>
      </c>
      <c r="F76" s="88">
        <v>43868</v>
      </c>
      <c r="G76" s="89">
        <v>0</v>
      </c>
      <c r="H76" s="89">
        <v>0</v>
      </c>
      <c r="I76" s="89">
        <v>8</v>
      </c>
      <c r="J76" s="89">
        <v>8</v>
      </c>
      <c r="K76" s="89">
        <v>8</v>
      </c>
      <c r="L76" s="89">
        <v>8</v>
      </c>
      <c r="M76" s="89">
        <v>8</v>
      </c>
      <c r="N76" s="89">
        <v>40</v>
      </c>
      <c r="O76" s="87" t="s">
        <v>166</v>
      </c>
      <c r="P76" s="90" t="s">
        <v>13271</v>
      </c>
      <c r="Q76" s="87" t="s">
        <v>9505</v>
      </c>
    </row>
    <row r="77" spans="1:17" x14ac:dyDescent="0.2">
      <c r="A77" s="87" t="s">
        <v>7025</v>
      </c>
      <c r="B77" s="87" t="s">
        <v>7457</v>
      </c>
      <c r="C77" s="87" t="s">
        <v>164</v>
      </c>
      <c r="D77" s="87" t="s">
        <v>1493</v>
      </c>
      <c r="E77" s="87" t="s">
        <v>165</v>
      </c>
      <c r="F77" s="88">
        <v>43868</v>
      </c>
      <c r="G77" s="89">
        <v>8</v>
      </c>
      <c r="H77" s="89">
        <v>0</v>
      </c>
      <c r="I77" s="89">
        <v>9</v>
      </c>
      <c r="J77" s="89">
        <v>9</v>
      </c>
      <c r="K77" s="89">
        <v>9</v>
      </c>
      <c r="L77" s="89">
        <v>9</v>
      </c>
      <c r="M77" s="89">
        <v>9</v>
      </c>
      <c r="N77" s="89">
        <v>53</v>
      </c>
      <c r="O77" s="87" t="s">
        <v>9498</v>
      </c>
      <c r="P77" s="90" t="s">
        <v>13272</v>
      </c>
      <c r="Q77" s="87" t="s">
        <v>9497</v>
      </c>
    </row>
    <row r="78" spans="1:17" x14ac:dyDescent="0.2">
      <c r="A78" s="87" t="s">
        <v>7223</v>
      </c>
      <c r="B78" s="87" t="s">
        <v>7413</v>
      </c>
      <c r="C78" s="87" t="s">
        <v>164</v>
      </c>
      <c r="D78" s="87" t="s">
        <v>3835</v>
      </c>
      <c r="E78" s="87" t="s">
        <v>165</v>
      </c>
      <c r="F78" s="88">
        <v>43868</v>
      </c>
      <c r="G78" s="89">
        <v>0</v>
      </c>
      <c r="H78" s="89">
        <v>0</v>
      </c>
      <c r="I78" s="89">
        <v>0</v>
      </c>
      <c r="J78" s="89">
        <v>0</v>
      </c>
      <c r="K78" s="89">
        <v>10</v>
      </c>
      <c r="L78" s="89">
        <v>10</v>
      </c>
      <c r="M78" s="89">
        <v>10</v>
      </c>
      <c r="N78" s="89">
        <v>30</v>
      </c>
      <c r="O78" s="87" t="s">
        <v>9498</v>
      </c>
      <c r="P78" s="90" t="s">
        <v>13273</v>
      </c>
      <c r="Q78" s="87" t="s">
        <v>9497</v>
      </c>
    </row>
    <row r="79" spans="1:17" x14ac:dyDescent="0.2">
      <c r="A79" s="87" t="s">
        <v>9384</v>
      </c>
      <c r="B79" s="87" t="s">
        <v>10333</v>
      </c>
      <c r="C79" s="87" t="s">
        <v>164</v>
      </c>
      <c r="D79" s="87" t="s">
        <v>12572</v>
      </c>
      <c r="E79" s="87" t="s">
        <v>165</v>
      </c>
      <c r="F79" s="88">
        <v>43868</v>
      </c>
      <c r="G79" s="89">
        <v>0</v>
      </c>
      <c r="H79" s="89">
        <v>0</v>
      </c>
      <c r="I79" s="89">
        <v>0</v>
      </c>
      <c r="J79" s="89">
        <v>8</v>
      </c>
      <c r="K79" s="89">
        <v>8</v>
      </c>
      <c r="L79" s="89">
        <v>8</v>
      </c>
      <c r="M79" s="89">
        <v>8</v>
      </c>
      <c r="N79" s="89">
        <v>32</v>
      </c>
      <c r="O79" s="87" t="s">
        <v>9498</v>
      </c>
      <c r="P79" s="90" t="s">
        <v>13274</v>
      </c>
      <c r="Q79" s="87" t="s">
        <v>9497</v>
      </c>
    </row>
    <row r="80" spans="1:17" x14ac:dyDescent="0.2">
      <c r="A80" s="87" t="s">
        <v>9384</v>
      </c>
      <c r="B80" s="87" t="s">
        <v>10333</v>
      </c>
      <c r="C80" s="87" t="s">
        <v>164</v>
      </c>
      <c r="D80" s="87" t="s">
        <v>12572</v>
      </c>
      <c r="E80" s="87" t="s">
        <v>165</v>
      </c>
      <c r="F80" s="88">
        <v>43868</v>
      </c>
      <c r="G80" s="89">
        <v>0</v>
      </c>
      <c r="H80" s="89">
        <v>0</v>
      </c>
      <c r="I80" s="89">
        <v>8</v>
      </c>
      <c r="J80" s="89">
        <v>0</v>
      </c>
      <c r="K80" s="89">
        <v>0</v>
      </c>
      <c r="L80" s="89">
        <v>0</v>
      </c>
      <c r="M80" s="89">
        <v>0</v>
      </c>
      <c r="N80" s="89">
        <v>8</v>
      </c>
      <c r="O80" s="87" t="s">
        <v>9501</v>
      </c>
      <c r="P80" s="90" t="s">
        <v>13275</v>
      </c>
      <c r="Q80" s="87" t="s">
        <v>9497</v>
      </c>
    </row>
    <row r="81" spans="1:17" x14ac:dyDescent="0.2">
      <c r="A81" s="87" t="s">
        <v>7732</v>
      </c>
      <c r="B81" s="87" t="s">
        <v>7782</v>
      </c>
      <c r="C81" s="87" t="s">
        <v>164</v>
      </c>
      <c r="D81" s="87" t="s">
        <v>7783</v>
      </c>
      <c r="E81" s="87" t="s">
        <v>165</v>
      </c>
      <c r="F81" s="88">
        <v>43868</v>
      </c>
      <c r="G81" s="89">
        <v>3</v>
      </c>
      <c r="H81" s="89">
        <v>2</v>
      </c>
      <c r="I81" s="89">
        <v>8</v>
      </c>
      <c r="J81" s="89">
        <v>8</v>
      </c>
      <c r="K81" s="89">
        <v>8</v>
      </c>
      <c r="L81" s="89">
        <v>8</v>
      </c>
      <c r="M81" s="89">
        <v>8</v>
      </c>
      <c r="N81" s="89">
        <v>45</v>
      </c>
      <c r="O81" s="87" t="s">
        <v>166</v>
      </c>
      <c r="P81" s="90" t="s">
        <v>13276</v>
      </c>
      <c r="Q81" s="87" t="s">
        <v>9497</v>
      </c>
    </row>
    <row r="82" spans="1:17" x14ac:dyDescent="0.2">
      <c r="A82" s="87" t="s">
        <v>12963</v>
      </c>
      <c r="B82" s="87" t="s">
        <v>13016</v>
      </c>
      <c r="C82" s="87" t="s">
        <v>164</v>
      </c>
      <c r="D82" s="87" t="s">
        <v>13017</v>
      </c>
      <c r="E82" s="87" t="s">
        <v>165</v>
      </c>
      <c r="F82" s="88">
        <v>43868</v>
      </c>
      <c r="G82" s="89">
        <v>0</v>
      </c>
      <c r="H82" s="89">
        <v>0</v>
      </c>
      <c r="I82" s="89">
        <v>8</v>
      </c>
      <c r="J82" s="89">
        <v>8</v>
      </c>
      <c r="K82" s="89">
        <v>8</v>
      </c>
      <c r="L82" s="89">
        <v>8</v>
      </c>
      <c r="M82" s="89">
        <v>8</v>
      </c>
      <c r="N82" s="89">
        <v>40</v>
      </c>
      <c r="O82" s="87" t="s">
        <v>9498</v>
      </c>
      <c r="P82" s="90" t="s">
        <v>13277</v>
      </c>
      <c r="Q82" s="87" t="s">
        <v>9497</v>
      </c>
    </row>
    <row r="83" spans="1:17" x14ac:dyDescent="0.2">
      <c r="A83" s="87" t="s">
        <v>9165</v>
      </c>
      <c r="B83" s="87" t="s">
        <v>9503</v>
      </c>
      <c r="C83" s="87" t="s">
        <v>164</v>
      </c>
      <c r="D83" s="87" t="s">
        <v>6527</v>
      </c>
      <c r="E83" s="87" t="s">
        <v>6395</v>
      </c>
      <c r="F83" s="88">
        <v>43868</v>
      </c>
      <c r="G83" s="89">
        <v>0</v>
      </c>
      <c r="H83" s="89">
        <v>5</v>
      </c>
      <c r="I83" s="89">
        <v>0</v>
      </c>
      <c r="J83" s="89">
        <v>0</v>
      </c>
      <c r="K83" s="89">
        <v>0</v>
      </c>
      <c r="L83" s="89">
        <v>0</v>
      </c>
      <c r="M83" s="89">
        <v>0</v>
      </c>
      <c r="N83" s="89">
        <v>5</v>
      </c>
      <c r="O83" s="87" t="s">
        <v>166</v>
      </c>
      <c r="P83" s="90" t="s">
        <v>13278</v>
      </c>
      <c r="Q83" s="87" t="s">
        <v>9497</v>
      </c>
    </row>
    <row r="84" spans="1:17" x14ac:dyDescent="0.2">
      <c r="A84" s="87" t="s">
        <v>9165</v>
      </c>
      <c r="B84" s="87" t="s">
        <v>9503</v>
      </c>
      <c r="C84" s="87" t="s">
        <v>164</v>
      </c>
      <c r="D84" s="87" t="s">
        <v>6527</v>
      </c>
      <c r="E84" s="87" t="s">
        <v>6395</v>
      </c>
      <c r="F84" s="88">
        <v>43868</v>
      </c>
      <c r="G84" s="89">
        <v>0</v>
      </c>
      <c r="H84" s="89">
        <v>0</v>
      </c>
      <c r="I84" s="89">
        <v>10</v>
      </c>
      <c r="J84" s="89">
        <v>9</v>
      </c>
      <c r="K84" s="89">
        <v>10</v>
      </c>
      <c r="L84" s="89">
        <v>10</v>
      </c>
      <c r="M84" s="89">
        <v>10</v>
      </c>
      <c r="N84" s="89">
        <v>49</v>
      </c>
      <c r="O84" s="87" t="s">
        <v>9498</v>
      </c>
      <c r="P84" s="90" t="s">
        <v>13279</v>
      </c>
      <c r="Q84" s="87" t="s">
        <v>9497</v>
      </c>
    </row>
    <row r="85" spans="1:17" x14ac:dyDescent="0.2">
      <c r="A85" s="87" t="s">
        <v>7093</v>
      </c>
      <c r="B85" s="87" t="s">
        <v>7502</v>
      </c>
      <c r="C85" s="87" t="s">
        <v>164</v>
      </c>
      <c r="D85" s="87" t="s">
        <v>3422</v>
      </c>
      <c r="E85" s="87" t="s">
        <v>165</v>
      </c>
      <c r="F85" s="88">
        <v>43868</v>
      </c>
      <c r="G85" s="89">
        <v>0</v>
      </c>
      <c r="H85" s="89">
        <v>0</v>
      </c>
      <c r="I85" s="89">
        <v>9</v>
      </c>
      <c r="J85" s="89">
        <v>9</v>
      </c>
      <c r="K85" s="89">
        <v>9</v>
      </c>
      <c r="L85" s="89">
        <v>9</v>
      </c>
      <c r="M85" s="89">
        <v>9</v>
      </c>
      <c r="N85" s="89">
        <v>45</v>
      </c>
      <c r="O85" s="87" t="s">
        <v>166</v>
      </c>
      <c r="P85" s="90" t="s">
        <v>13280</v>
      </c>
      <c r="Q85" s="87" t="s">
        <v>9497</v>
      </c>
    </row>
    <row r="86" spans="1:17" x14ac:dyDescent="0.2">
      <c r="A86" s="87" t="s">
        <v>7242</v>
      </c>
      <c r="B86" s="87" t="s">
        <v>7542</v>
      </c>
      <c r="C86" s="87" t="s">
        <v>164</v>
      </c>
      <c r="D86" s="87" t="s">
        <v>1520</v>
      </c>
      <c r="E86" s="87" t="s">
        <v>165</v>
      </c>
      <c r="F86" s="88">
        <v>43868</v>
      </c>
      <c r="G86" s="89">
        <v>9</v>
      </c>
      <c r="H86" s="89">
        <v>0</v>
      </c>
      <c r="I86" s="89">
        <v>9</v>
      </c>
      <c r="J86" s="89">
        <v>9</v>
      </c>
      <c r="K86" s="89">
        <v>9</v>
      </c>
      <c r="L86" s="89">
        <v>9</v>
      </c>
      <c r="M86" s="89">
        <v>9</v>
      </c>
      <c r="N86" s="89">
        <v>54</v>
      </c>
      <c r="O86" s="87" t="s">
        <v>166</v>
      </c>
      <c r="P86" s="90" t="s">
        <v>13281</v>
      </c>
      <c r="Q86" s="87" t="s">
        <v>9497</v>
      </c>
    </row>
    <row r="87" spans="1:17" x14ac:dyDescent="0.2">
      <c r="A87" s="87" t="s">
        <v>7318</v>
      </c>
      <c r="B87" s="87" t="s">
        <v>7387</v>
      </c>
      <c r="C87" s="87" t="s">
        <v>164</v>
      </c>
      <c r="D87" s="87" t="s">
        <v>1735</v>
      </c>
      <c r="E87" s="87" t="s">
        <v>165</v>
      </c>
      <c r="F87" s="88">
        <v>43868</v>
      </c>
      <c r="G87" s="89">
        <v>0</v>
      </c>
      <c r="H87" s="89">
        <v>0</v>
      </c>
      <c r="I87" s="89">
        <v>9</v>
      </c>
      <c r="J87" s="89">
        <v>9</v>
      </c>
      <c r="K87" s="89">
        <v>9</v>
      </c>
      <c r="L87" s="89">
        <v>9</v>
      </c>
      <c r="M87" s="89">
        <v>9</v>
      </c>
      <c r="N87" s="89">
        <v>45</v>
      </c>
      <c r="O87" s="87" t="s">
        <v>9498</v>
      </c>
      <c r="P87" s="90" t="s">
        <v>13282</v>
      </c>
      <c r="Q87" s="87" t="s">
        <v>9497</v>
      </c>
    </row>
    <row r="88" spans="1:17" x14ac:dyDescent="0.2">
      <c r="A88" s="87" t="s">
        <v>9326</v>
      </c>
      <c r="B88" s="87" t="s">
        <v>9504</v>
      </c>
      <c r="C88" s="87" t="s">
        <v>164</v>
      </c>
      <c r="D88" s="87" t="s">
        <v>3967</v>
      </c>
      <c r="E88" s="87" t="s">
        <v>165</v>
      </c>
      <c r="F88" s="88">
        <v>43868</v>
      </c>
      <c r="G88" s="89">
        <v>0</v>
      </c>
      <c r="H88" s="89">
        <v>0</v>
      </c>
      <c r="I88" s="89">
        <v>9</v>
      </c>
      <c r="J88" s="89">
        <v>9</v>
      </c>
      <c r="K88" s="89">
        <v>9</v>
      </c>
      <c r="L88" s="89">
        <v>9</v>
      </c>
      <c r="M88" s="89">
        <v>9</v>
      </c>
      <c r="N88" s="89">
        <v>45</v>
      </c>
      <c r="O88" s="87" t="s">
        <v>166</v>
      </c>
      <c r="P88" s="90" t="s">
        <v>13283</v>
      </c>
      <c r="Q88" s="87" t="s">
        <v>9497</v>
      </c>
    </row>
    <row r="89" spans="1:17" x14ac:dyDescent="0.2">
      <c r="A89" s="87" t="s">
        <v>7253</v>
      </c>
      <c r="B89" s="87" t="s">
        <v>7412</v>
      </c>
      <c r="C89" s="87" t="s">
        <v>164</v>
      </c>
      <c r="D89" s="87" t="s">
        <v>242</v>
      </c>
      <c r="E89" s="87" t="s">
        <v>165</v>
      </c>
      <c r="F89" s="88">
        <v>43868</v>
      </c>
      <c r="G89" s="89">
        <v>0</v>
      </c>
      <c r="H89" s="89">
        <v>0</v>
      </c>
      <c r="I89" s="89">
        <v>8</v>
      </c>
      <c r="J89" s="89">
        <v>0</v>
      </c>
      <c r="K89" s="89">
        <v>8</v>
      </c>
      <c r="L89" s="89">
        <v>0</v>
      </c>
      <c r="M89" s="89">
        <v>0</v>
      </c>
      <c r="N89" s="89">
        <v>16</v>
      </c>
      <c r="O89" s="87" t="s">
        <v>166</v>
      </c>
      <c r="P89" s="90" t="s">
        <v>13284</v>
      </c>
      <c r="Q89" s="87" t="s">
        <v>9497</v>
      </c>
    </row>
    <row r="90" spans="1:17" x14ac:dyDescent="0.2">
      <c r="A90" s="87" t="s">
        <v>7253</v>
      </c>
      <c r="B90" s="87" t="s">
        <v>7412</v>
      </c>
      <c r="C90" s="87" t="s">
        <v>164</v>
      </c>
      <c r="D90" s="87" t="s">
        <v>242</v>
      </c>
      <c r="E90" s="87" t="s">
        <v>165</v>
      </c>
      <c r="F90" s="88">
        <v>43868</v>
      </c>
      <c r="G90" s="89">
        <v>0</v>
      </c>
      <c r="H90" s="89">
        <v>0</v>
      </c>
      <c r="I90" s="89">
        <v>0</v>
      </c>
      <c r="J90" s="89">
        <v>8</v>
      </c>
      <c r="K90" s="89">
        <v>0</v>
      </c>
      <c r="L90" s="89">
        <v>8</v>
      </c>
      <c r="M90" s="89">
        <v>8</v>
      </c>
      <c r="N90" s="89">
        <v>24</v>
      </c>
      <c r="O90" s="87" t="s">
        <v>9499</v>
      </c>
      <c r="P90" s="90" t="s">
        <v>13285</v>
      </c>
      <c r="Q90" s="87" t="s">
        <v>9497</v>
      </c>
    </row>
    <row r="91" spans="1:17" x14ac:dyDescent="0.2">
      <c r="A91" s="87" t="s">
        <v>7253</v>
      </c>
      <c r="B91" s="87" t="s">
        <v>7412</v>
      </c>
      <c r="C91" s="87" t="s">
        <v>164</v>
      </c>
      <c r="D91" s="87" t="s">
        <v>242</v>
      </c>
      <c r="E91" s="87" t="s">
        <v>165</v>
      </c>
      <c r="F91" s="88">
        <v>43868</v>
      </c>
      <c r="G91" s="89">
        <v>0</v>
      </c>
      <c r="H91" s="89">
        <v>0</v>
      </c>
      <c r="I91" s="89">
        <v>0</v>
      </c>
      <c r="J91" s="89">
        <v>8</v>
      </c>
      <c r="K91" s="89">
        <v>0</v>
      </c>
      <c r="L91" s="89">
        <v>10</v>
      </c>
      <c r="M91" s="89">
        <v>8</v>
      </c>
      <c r="N91" s="89">
        <v>26</v>
      </c>
      <c r="O91" s="87" t="s">
        <v>9499</v>
      </c>
      <c r="P91" s="90" t="s">
        <v>13286</v>
      </c>
      <c r="Q91" s="87" t="s">
        <v>9497</v>
      </c>
    </row>
    <row r="92" spans="1:17" x14ac:dyDescent="0.2">
      <c r="A92" s="87" t="s">
        <v>7253</v>
      </c>
      <c r="B92" s="87" t="s">
        <v>7412</v>
      </c>
      <c r="C92" s="87" t="s">
        <v>164</v>
      </c>
      <c r="D92" s="87" t="s">
        <v>242</v>
      </c>
      <c r="E92" s="87" t="s">
        <v>165</v>
      </c>
      <c r="F92" s="88">
        <v>43868</v>
      </c>
      <c r="G92" s="89">
        <v>0</v>
      </c>
      <c r="H92" s="89">
        <v>0</v>
      </c>
      <c r="I92" s="89">
        <v>0</v>
      </c>
      <c r="J92" s="89">
        <v>-8</v>
      </c>
      <c r="K92" s="89">
        <v>0</v>
      </c>
      <c r="L92" s="89">
        <v>-8</v>
      </c>
      <c r="M92" s="89">
        <v>-8</v>
      </c>
      <c r="N92" s="89">
        <v>-24</v>
      </c>
      <c r="O92" s="87" t="s">
        <v>9499</v>
      </c>
      <c r="P92" s="90" t="s">
        <v>13287</v>
      </c>
      <c r="Q92" s="87" t="s">
        <v>9497</v>
      </c>
    </row>
    <row r="93" spans="1:17" x14ac:dyDescent="0.2">
      <c r="A93" s="87" t="s">
        <v>9160</v>
      </c>
      <c r="B93" s="87" t="s">
        <v>11787</v>
      </c>
      <c r="C93" s="87" t="s">
        <v>164</v>
      </c>
      <c r="D93" s="87" t="s">
        <v>11788</v>
      </c>
      <c r="E93" s="87" t="s">
        <v>4268</v>
      </c>
      <c r="F93" s="88">
        <v>43868</v>
      </c>
      <c r="G93" s="89">
        <v>0</v>
      </c>
      <c r="H93" s="89">
        <v>0</v>
      </c>
      <c r="I93" s="89">
        <v>9</v>
      </c>
      <c r="J93" s="89">
        <v>9</v>
      </c>
      <c r="K93" s="89">
        <v>9</v>
      </c>
      <c r="L93" s="89">
        <v>9</v>
      </c>
      <c r="M93" s="89">
        <v>8</v>
      </c>
      <c r="N93" s="89">
        <v>44</v>
      </c>
      <c r="O93" s="87" t="s">
        <v>166</v>
      </c>
      <c r="P93" s="90" t="s">
        <v>13288</v>
      </c>
      <c r="Q93" s="87" t="s">
        <v>9505</v>
      </c>
    </row>
    <row r="94" spans="1:17" x14ac:dyDescent="0.2">
      <c r="A94" s="87" t="s">
        <v>7052</v>
      </c>
      <c r="B94" s="87" t="s">
        <v>8850</v>
      </c>
      <c r="C94" s="87" t="s">
        <v>164</v>
      </c>
      <c r="D94" s="87" t="s">
        <v>8851</v>
      </c>
      <c r="E94" s="87" t="s">
        <v>165</v>
      </c>
      <c r="F94" s="88">
        <v>43868</v>
      </c>
      <c r="G94" s="89">
        <v>0</v>
      </c>
      <c r="H94" s="89">
        <v>0</v>
      </c>
      <c r="I94" s="89">
        <v>8</v>
      </c>
      <c r="J94" s="89">
        <v>8</v>
      </c>
      <c r="K94" s="89">
        <v>8</v>
      </c>
      <c r="L94" s="89">
        <v>8</v>
      </c>
      <c r="M94" s="89">
        <v>8</v>
      </c>
      <c r="N94" s="89">
        <v>40</v>
      </c>
      <c r="O94" s="87" t="s">
        <v>166</v>
      </c>
      <c r="P94" s="90" t="s">
        <v>13289</v>
      </c>
      <c r="Q94" s="87" t="s">
        <v>9497</v>
      </c>
    </row>
    <row r="95" spans="1:17" x14ac:dyDescent="0.2">
      <c r="A95" s="87" t="s">
        <v>7004</v>
      </c>
      <c r="B95" s="87" t="s">
        <v>9506</v>
      </c>
      <c r="C95" s="87" t="s">
        <v>164</v>
      </c>
      <c r="D95" s="87" t="s">
        <v>2940</v>
      </c>
      <c r="E95" s="87" t="s">
        <v>165</v>
      </c>
      <c r="F95" s="88">
        <v>43868</v>
      </c>
      <c r="G95" s="89">
        <v>0</v>
      </c>
      <c r="H95" s="89">
        <v>0</v>
      </c>
      <c r="I95" s="89">
        <v>10</v>
      </c>
      <c r="J95" s="89">
        <v>9</v>
      </c>
      <c r="K95" s="89">
        <v>10</v>
      </c>
      <c r="L95" s="89">
        <v>9</v>
      </c>
      <c r="M95" s="89">
        <v>10</v>
      </c>
      <c r="N95" s="89">
        <v>48</v>
      </c>
      <c r="O95" s="87" t="s">
        <v>166</v>
      </c>
      <c r="P95" s="90" t="s">
        <v>13290</v>
      </c>
      <c r="Q95" s="87" t="s">
        <v>9497</v>
      </c>
    </row>
    <row r="96" spans="1:17" x14ac:dyDescent="0.2">
      <c r="A96" s="87" t="s">
        <v>8052</v>
      </c>
      <c r="B96" s="87" t="s">
        <v>8075</v>
      </c>
      <c r="C96" s="87" t="s">
        <v>164</v>
      </c>
      <c r="D96" s="87" t="s">
        <v>4785</v>
      </c>
      <c r="E96" s="87" t="s">
        <v>165</v>
      </c>
      <c r="F96" s="88">
        <v>43868</v>
      </c>
      <c r="G96" s="89">
        <v>0</v>
      </c>
      <c r="H96" s="89">
        <v>0</v>
      </c>
      <c r="I96" s="89">
        <v>8</v>
      </c>
      <c r="J96" s="89">
        <v>8</v>
      </c>
      <c r="K96" s="89">
        <v>8</v>
      </c>
      <c r="L96" s="89">
        <v>8</v>
      </c>
      <c r="M96" s="89">
        <v>8</v>
      </c>
      <c r="N96" s="89">
        <v>40</v>
      </c>
      <c r="O96" s="87" t="s">
        <v>166</v>
      </c>
      <c r="P96" s="90" t="s">
        <v>13291</v>
      </c>
      <c r="Q96" s="87" t="s">
        <v>9497</v>
      </c>
    </row>
    <row r="97" spans="1:17" x14ac:dyDescent="0.2">
      <c r="A97" s="87" t="s">
        <v>9212</v>
      </c>
      <c r="B97" s="87" t="s">
        <v>9507</v>
      </c>
      <c r="C97" s="87" t="s">
        <v>164</v>
      </c>
      <c r="D97" s="87" t="s">
        <v>4241</v>
      </c>
      <c r="E97" s="87" t="s">
        <v>165</v>
      </c>
      <c r="F97" s="88">
        <v>43868</v>
      </c>
      <c r="G97" s="89">
        <v>0</v>
      </c>
      <c r="H97" s="89">
        <v>0</v>
      </c>
      <c r="I97" s="89">
        <v>8</v>
      </c>
      <c r="J97" s="89">
        <v>8</v>
      </c>
      <c r="K97" s="89">
        <v>8</v>
      </c>
      <c r="L97" s="89">
        <v>8</v>
      </c>
      <c r="M97" s="89">
        <v>8</v>
      </c>
      <c r="N97" s="89">
        <v>40</v>
      </c>
      <c r="O97" s="87" t="s">
        <v>166</v>
      </c>
      <c r="P97" s="90" t="s">
        <v>13292</v>
      </c>
      <c r="Q97" s="87" t="s">
        <v>9497</v>
      </c>
    </row>
    <row r="98" spans="1:17" x14ac:dyDescent="0.2">
      <c r="A98" s="87" t="s">
        <v>7049</v>
      </c>
      <c r="B98" s="87" t="s">
        <v>7405</v>
      </c>
      <c r="C98" s="87" t="s">
        <v>164</v>
      </c>
      <c r="D98" s="87" t="s">
        <v>779</v>
      </c>
      <c r="E98" s="87" t="s">
        <v>165</v>
      </c>
      <c r="F98" s="88">
        <v>43868</v>
      </c>
      <c r="G98" s="89">
        <v>0</v>
      </c>
      <c r="H98" s="89">
        <v>0</v>
      </c>
      <c r="I98" s="89">
        <v>8</v>
      </c>
      <c r="J98" s="89">
        <v>8</v>
      </c>
      <c r="K98" s="89">
        <v>8</v>
      </c>
      <c r="L98" s="89">
        <v>8</v>
      </c>
      <c r="M98" s="89">
        <v>8</v>
      </c>
      <c r="N98" s="89">
        <v>40</v>
      </c>
      <c r="O98" s="87" t="s">
        <v>9501</v>
      </c>
      <c r="P98" s="90" t="s">
        <v>13293</v>
      </c>
      <c r="Q98" s="87" t="s">
        <v>9497</v>
      </c>
    </row>
    <row r="99" spans="1:17" x14ac:dyDescent="0.2">
      <c r="A99" s="87" t="s">
        <v>7269</v>
      </c>
      <c r="B99" s="87" t="s">
        <v>7464</v>
      </c>
      <c r="C99" s="87" t="s">
        <v>164</v>
      </c>
      <c r="D99" s="87" t="s">
        <v>1842</v>
      </c>
      <c r="E99" s="87" t="s">
        <v>165</v>
      </c>
      <c r="F99" s="88">
        <v>43868</v>
      </c>
      <c r="G99" s="89">
        <v>0</v>
      </c>
      <c r="H99" s="89">
        <v>0</v>
      </c>
      <c r="I99" s="89">
        <v>8</v>
      </c>
      <c r="J99" s="89">
        <v>8</v>
      </c>
      <c r="K99" s="89">
        <v>8</v>
      </c>
      <c r="L99" s="89">
        <v>8</v>
      </c>
      <c r="M99" s="89">
        <v>8</v>
      </c>
      <c r="N99" s="89">
        <v>40</v>
      </c>
      <c r="O99" s="87" t="s">
        <v>166</v>
      </c>
      <c r="P99" s="90" t="s">
        <v>13294</v>
      </c>
      <c r="Q99" s="87" t="s">
        <v>9497</v>
      </c>
    </row>
    <row r="100" spans="1:17" x14ac:dyDescent="0.2">
      <c r="A100" s="87" t="s">
        <v>13149</v>
      </c>
      <c r="B100" s="87" t="s">
        <v>13295</v>
      </c>
      <c r="C100" s="87" t="s">
        <v>164</v>
      </c>
      <c r="D100" s="87" t="s">
        <v>13296</v>
      </c>
      <c r="E100" s="87" t="s">
        <v>165</v>
      </c>
      <c r="F100" s="88">
        <v>43868</v>
      </c>
      <c r="G100" s="89">
        <v>0</v>
      </c>
      <c r="H100" s="89">
        <v>0</v>
      </c>
      <c r="I100" s="89">
        <v>8</v>
      </c>
      <c r="J100" s="89">
        <v>8</v>
      </c>
      <c r="K100" s="89">
        <v>8</v>
      </c>
      <c r="L100" s="89">
        <v>8</v>
      </c>
      <c r="M100" s="89">
        <v>8</v>
      </c>
      <c r="N100" s="89">
        <v>40</v>
      </c>
      <c r="O100" s="87" t="s">
        <v>166</v>
      </c>
      <c r="P100" s="90" t="s">
        <v>13297</v>
      </c>
      <c r="Q100" s="87" t="s">
        <v>9497</v>
      </c>
    </row>
    <row r="101" spans="1:17" x14ac:dyDescent="0.2">
      <c r="A101" s="87" t="s">
        <v>7090</v>
      </c>
      <c r="B101" s="87" t="s">
        <v>7550</v>
      </c>
      <c r="C101" s="87" t="s">
        <v>164</v>
      </c>
      <c r="D101" s="87" t="s">
        <v>4359</v>
      </c>
      <c r="E101" s="87" t="s">
        <v>165</v>
      </c>
      <c r="F101" s="88">
        <v>43868</v>
      </c>
      <c r="G101" s="89">
        <v>0</v>
      </c>
      <c r="H101" s="89">
        <v>0</v>
      </c>
      <c r="I101" s="89">
        <v>8</v>
      </c>
      <c r="J101" s="89">
        <v>8</v>
      </c>
      <c r="K101" s="89">
        <v>8</v>
      </c>
      <c r="L101" s="89">
        <v>8</v>
      </c>
      <c r="M101" s="89">
        <v>8</v>
      </c>
      <c r="N101" s="89">
        <v>40</v>
      </c>
      <c r="O101" s="87" t="s">
        <v>166</v>
      </c>
      <c r="P101" s="90" t="s">
        <v>13298</v>
      </c>
      <c r="Q101" s="87" t="s">
        <v>9497</v>
      </c>
    </row>
    <row r="102" spans="1:17" x14ac:dyDescent="0.2">
      <c r="A102" s="87" t="s">
        <v>10087</v>
      </c>
      <c r="B102" s="87" t="s">
        <v>10144</v>
      </c>
      <c r="C102" s="87" t="s">
        <v>164</v>
      </c>
      <c r="D102" s="87" t="s">
        <v>10145</v>
      </c>
      <c r="E102" s="87" t="s">
        <v>165</v>
      </c>
      <c r="F102" s="88">
        <v>43868</v>
      </c>
      <c r="G102" s="89">
        <v>0</v>
      </c>
      <c r="H102" s="89">
        <v>0</v>
      </c>
      <c r="I102" s="89">
        <v>8</v>
      </c>
      <c r="J102" s="89">
        <v>8</v>
      </c>
      <c r="K102" s="89">
        <v>8</v>
      </c>
      <c r="L102" s="89">
        <v>8</v>
      </c>
      <c r="M102" s="89">
        <v>8</v>
      </c>
      <c r="N102" s="89">
        <v>40</v>
      </c>
      <c r="O102" s="87" t="s">
        <v>9498</v>
      </c>
      <c r="P102" s="90" t="s">
        <v>13299</v>
      </c>
      <c r="Q102" s="87" t="s">
        <v>9497</v>
      </c>
    </row>
    <row r="103" spans="1:17" x14ac:dyDescent="0.2">
      <c r="A103" s="87" t="s">
        <v>7001</v>
      </c>
      <c r="B103" s="87" t="s">
        <v>7440</v>
      </c>
      <c r="C103" s="87" t="s">
        <v>164</v>
      </c>
      <c r="D103" s="87" t="s">
        <v>231</v>
      </c>
      <c r="E103" s="87" t="s">
        <v>165</v>
      </c>
      <c r="F103" s="88">
        <v>43868</v>
      </c>
      <c r="G103" s="89">
        <v>0</v>
      </c>
      <c r="H103" s="89">
        <v>0</v>
      </c>
      <c r="I103" s="89">
        <v>0</v>
      </c>
      <c r="J103" s="89">
        <v>8</v>
      </c>
      <c r="K103" s="89">
        <v>8</v>
      </c>
      <c r="L103" s="89">
        <v>8</v>
      </c>
      <c r="M103" s="89">
        <v>9</v>
      </c>
      <c r="N103" s="89">
        <v>33</v>
      </c>
      <c r="O103" s="87" t="s">
        <v>166</v>
      </c>
      <c r="P103" s="90" t="s">
        <v>13300</v>
      </c>
      <c r="Q103" s="87" t="s">
        <v>9497</v>
      </c>
    </row>
    <row r="104" spans="1:17" x14ac:dyDescent="0.2">
      <c r="A104" s="87" t="s">
        <v>7158</v>
      </c>
      <c r="B104" s="87" t="s">
        <v>7555</v>
      </c>
      <c r="C104" s="87" t="s">
        <v>164</v>
      </c>
      <c r="D104" s="87" t="s">
        <v>4863</v>
      </c>
      <c r="E104" s="87" t="s">
        <v>165</v>
      </c>
      <c r="F104" s="88">
        <v>43868</v>
      </c>
      <c r="G104" s="89">
        <v>0</v>
      </c>
      <c r="H104" s="89">
        <v>0</v>
      </c>
      <c r="I104" s="89">
        <v>8</v>
      </c>
      <c r="J104" s="89">
        <v>8</v>
      </c>
      <c r="K104" s="89">
        <v>8</v>
      </c>
      <c r="L104" s="89">
        <v>8</v>
      </c>
      <c r="M104" s="89">
        <v>8</v>
      </c>
      <c r="N104" s="89">
        <v>40</v>
      </c>
      <c r="O104" s="87" t="s">
        <v>166</v>
      </c>
      <c r="P104" s="90" t="s">
        <v>13301</v>
      </c>
      <c r="Q104" s="87" t="s">
        <v>9497</v>
      </c>
    </row>
    <row r="105" spans="1:17" x14ac:dyDescent="0.2">
      <c r="A105" s="87" t="s">
        <v>7310</v>
      </c>
      <c r="B105" s="87" t="s">
        <v>7837</v>
      </c>
      <c r="C105" s="87" t="s">
        <v>164</v>
      </c>
      <c r="D105" s="87" t="s">
        <v>7838</v>
      </c>
      <c r="E105" s="87" t="s">
        <v>165</v>
      </c>
      <c r="F105" s="88">
        <v>43868</v>
      </c>
      <c r="G105" s="89">
        <v>0</v>
      </c>
      <c r="H105" s="89">
        <v>0</v>
      </c>
      <c r="I105" s="89">
        <v>0</v>
      </c>
      <c r="J105" s="89">
        <v>8</v>
      </c>
      <c r="K105" s="89">
        <v>8</v>
      </c>
      <c r="L105" s="89">
        <v>8</v>
      </c>
      <c r="M105" s="89">
        <v>8</v>
      </c>
      <c r="N105" s="89">
        <v>32</v>
      </c>
      <c r="O105" s="87" t="s">
        <v>166</v>
      </c>
      <c r="P105" s="90" t="s">
        <v>13302</v>
      </c>
      <c r="Q105" s="87" t="s">
        <v>9497</v>
      </c>
    </row>
    <row r="106" spans="1:17" x14ac:dyDescent="0.2">
      <c r="A106" s="87" t="s">
        <v>7310</v>
      </c>
      <c r="B106" s="87" t="s">
        <v>7837</v>
      </c>
      <c r="C106" s="87" t="s">
        <v>164</v>
      </c>
      <c r="D106" s="87" t="s">
        <v>7838</v>
      </c>
      <c r="E106" s="87" t="s">
        <v>165</v>
      </c>
      <c r="F106" s="88">
        <v>43868</v>
      </c>
      <c r="G106" s="89">
        <v>0</v>
      </c>
      <c r="H106" s="89">
        <v>0</v>
      </c>
      <c r="I106" s="89">
        <v>0</v>
      </c>
      <c r="J106" s="89">
        <v>0</v>
      </c>
      <c r="K106" s="89">
        <v>8</v>
      </c>
      <c r="L106" s="89">
        <v>8</v>
      </c>
      <c r="M106" s="89">
        <v>8</v>
      </c>
      <c r="N106" s="89">
        <v>24</v>
      </c>
      <c r="O106" s="87" t="s">
        <v>166</v>
      </c>
      <c r="P106" s="90" t="s">
        <v>13303</v>
      </c>
      <c r="Q106" s="87" t="s">
        <v>9497</v>
      </c>
    </row>
    <row r="107" spans="1:17" x14ac:dyDescent="0.2">
      <c r="A107" s="87" t="s">
        <v>7310</v>
      </c>
      <c r="B107" s="87" t="s">
        <v>7837</v>
      </c>
      <c r="C107" s="87" t="s">
        <v>164</v>
      </c>
      <c r="D107" s="87" t="s">
        <v>7838</v>
      </c>
      <c r="E107" s="87" t="s">
        <v>165</v>
      </c>
      <c r="F107" s="88">
        <v>43868</v>
      </c>
      <c r="G107" s="89">
        <v>0</v>
      </c>
      <c r="H107" s="89">
        <v>0</v>
      </c>
      <c r="I107" s="89">
        <v>0</v>
      </c>
      <c r="J107" s="89">
        <v>-8</v>
      </c>
      <c r="K107" s="89">
        <v>-8</v>
      </c>
      <c r="L107" s="89">
        <v>-8</v>
      </c>
      <c r="M107" s="89">
        <v>-8</v>
      </c>
      <c r="N107" s="89">
        <v>-32</v>
      </c>
      <c r="O107" s="87" t="s">
        <v>166</v>
      </c>
      <c r="P107" s="90" t="s">
        <v>13304</v>
      </c>
      <c r="Q107" s="87" t="s">
        <v>9497</v>
      </c>
    </row>
    <row r="108" spans="1:17" x14ac:dyDescent="0.2">
      <c r="A108" s="87" t="s">
        <v>7168</v>
      </c>
      <c r="B108" s="87" t="s">
        <v>7424</v>
      </c>
      <c r="C108" s="87" t="s">
        <v>164</v>
      </c>
      <c r="D108" s="87" t="s">
        <v>3527</v>
      </c>
      <c r="E108" s="87" t="s">
        <v>165</v>
      </c>
      <c r="F108" s="88">
        <v>43868</v>
      </c>
      <c r="G108" s="89">
        <v>0</v>
      </c>
      <c r="H108" s="89">
        <v>0</v>
      </c>
      <c r="I108" s="89">
        <v>9</v>
      </c>
      <c r="J108" s="89">
        <v>8</v>
      </c>
      <c r="K108" s="89">
        <v>9</v>
      </c>
      <c r="L108" s="89">
        <v>8</v>
      </c>
      <c r="M108" s="89">
        <v>8</v>
      </c>
      <c r="N108" s="89">
        <v>42</v>
      </c>
      <c r="O108" s="87" t="s">
        <v>9501</v>
      </c>
      <c r="P108" s="90" t="s">
        <v>13305</v>
      </c>
      <c r="Q108" s="87" t="s">
        <v>9497</v>
      </c>
    </row>
    <row r="109" spans="1:17" x14ac:dyDescent="0.2">
      <c r="A109" s="87" t="s">
        <v>7168</v>
      </c>
      <c r="B109" s="87" t="s">
        <v>7424</v>
      </c>
      <c r="C109" s="87" t="s">
        <v>164</v>
      </c>
      <c r="D109" s="87" t="s">
        <v>3527</v>
      </c>
      <c r="E109" s="87" t="s">
        <v>165</v>
      </c>
      <c r="F109" s="88">
        <v>43868</v>
      </c>
      <c r="G109" s="89">
        <v>1</v>
      </c>
      <c r="H109" s="89">
        <v>0</v>
      </c>
      <c r="I109" s="89">
        <v>0</v>
      </c>
      <c r="J109" s="89">
        <v>0</v>
      </c>
      <c r="K109" s="89">
        <v>0</v>
      </c>
      <c r="L109" s="89">
        <v>0</v>
      </c>
      <c r="M109" s="89">
        <v>0</v>
      </c>
      <c r="N109" s="89">
        <v>1</v>
      </c>
      <c r="O109" s="87" t="s">
        <v>166</v>
      </c>
      <c r="P109" s="90" t="s">
        <v>13306</v>
      </c>
      <c r="Q109" s="87" t="s">
        <v>9497</v>
      </c>
    </row>
    <row r="110" spans="1:17" x14ac:dyDescent="0.2">
      <c r="A110" s="87" t="s">
        <v>9608</v>
      </c>
      <c r="B110" s="87" t="s">
        <v>9651</v>
      </c>
      <c r="C110" s="87" t="s">
        <v>164</v>
      </c>
      <c r="D110" s="87" t="s">
        <v>9652</v>
      </c>
      <c r="E110" s="87" t="s">
        <v>165</v>
      </c>
      <c r="F110" s="88">
        <v>43868</v>
      </c>
      <c r="G110" s="89">
        <v>0</v>
      </c>
      <c r="H110" s="89">
        <v>0</v>
      </c>
      <c r="I110" s="89">
        <v>0</v>
      </c>
      <c r="J110" s="89">
        <v>9</v>
      </c>
      <c r="K110" s="89">
        <v>8</v>
      </c>
      <c r="L110" s="89">
        <v>9</v>
      </c>
      <c r="M110" s="89">
        <v>8</v>
      </c>
      <c r="N110" s="89">
        <v>34</v>
      </c>
      <c r="O110" s="87" t="s">
        <v>166</v>
      </c>
      <c r="P110" s="90" t="s">
        <v>13307</v>
      </c>
      <c r="Q110" s="87" t="s">
        <v>9497</v>
      </c>
    </row>
    <row r="111" spans="1:17" x14ac:dyDescent="0.2">
      <c r="A111" s="87" t="s">
        <v>7331</v>
      </c>
      <c r="B111" s="87" t="s">
        <v>7549</v>
      </c>
      <c r="C111" s="87" t="s">
        <v>164</v>
      </c>
      <c r="D111" s="87" t="s">
        <v>3782</v>
      </c>
      <c r="E111" s="87" t="s">
        <v>165</v>
      </c>
      <c r="F111" s="88">
        <v>43868</v>
      </c>
      <c r="G111" s="89">
        <v>10</v>
      </c>
      <c r="H111" s="89">
        <v>0</v>
      </c>
      <c r="I111" s="89">
        <v>9</v>
      </c>
      <c r="J111" s="89">
        <v>9</v>
      </c>
      <c r="K111" s="89">
        <v>9</v>
      </c>
      <c r="L111" s="89">
        <v>9</v>
      </c>
      <c r="M111" s="89">
        <v>9</v>
      </c>
      <c r="N111" s="89">
        <v>55</v>
      </c>
      <c r="O111" s="87" t="s">
        <v>166</v>
      </c>
      <c r="P111" s="90" t="s">
        <v>13308</v>
      </c>
      <c r="Q111" s="87" t="s">
        <v>9497</v>
      </c>
    </row>
    <row r="112" spans="1:17" x14ac:dyDescent="0.2">
      <c r="A112" s="87" t="s">
        <v>7331</v>
      </c>
      <c r="B112" s="87" t="s">
        <v>7549</v>
      </c>
      <c r="C112" s="87" t="s">
        <v>164</v>
      </c>
      <c r="D112" s="87" t="s">
        <v>3782</v>
      </c>
      <c r="E112" s="87" t="s">
        <v>165</v>
      </c>
      <c r="F112" s="88">
        <v>43868</v>
      </c>
      <c r="G112" s="89">
        <v>0</v>
      </c>
      <c r="H112" s="89">
        <v>0</v>
      </c>
      <c r="I112" s="89">
        <v>9</v>
      </c>
      <c r="J112" s="89">
        <v>9</v>
      </c>
      <c r="K112" s="89">
        <v>9</v>
      </c>
      <c r="L112" s="89">
        <v>9</v>
      </c>
      <c r="M112" s="89">
        <v>9</v>
      </c>
      <c r="N112" s="89">
        <v>45</v>
      </c>
      <c r="O112" s="87" t="s">
        <v>166</v>
      </c>
      <c r="P112" s="90" t="s">
        <v>13309</v>
      </c>
      <c r="Q112" s="87" t="s">
        <v>9497</v>
      </c>
    </row>
    <row r="113" spans="1:17" x14ac:dyDescent="0.2">
      <c r="A113" s="87" t="s">
        <v>7331</v>
      </c>
      <c r="B113" s="87" t="s">
        <v>7549</v>
      </c>
      <c r="C113" s="87" t="s">
        <v>164</v>
      </c>
      <c r="D113" s="87" t="s">
        <v>3782</v>
      </c>
      <c r="E113" s="87" t="s">
        <v>165</v>
      </c>
      <c r="F113" s="88">
        <v>43868</v>
      </c>
      <c r="G113" s="89">
        <v>10</v>
      </c>
      <c r="H113" s="89">
        <v>0</v>
      </c>
      <c r="I113" s="89">
        <v>0</v>
      </c>
      <c r="J113" s="89">
        <v>0</v>
      </c>
      <c r="K113" s="89">
        <v>0</v>
      </c>
      <c r="L113" s="89">
        <v>0</v>
      </c>
      <c r="M113" s="89">
        <v>0</v>
      </c>
      <c r="N113" s="89">
        <v>10</v>
      </c>
      <c r="O113" s="87" t="s">
        <v>9498</v>
      </c>
      <c r="P113" s="90" t="s">
        <v>13310</v>
      </c>
      <c r="Q113" s="87" t="s">
        <v>9497</v>
      </c>
    </row>
    <row r="114" spans="1:17" x14ac:dyDescent="0.2">
      <c r="A114" s="87" t="s">
        <v>7331</v>
      </c>
      <c r="B114" s="87" t="s">
        <v>7549</v>
      </c>
      <c r="C114" s="87" t="s">
        <v>164</v>
      </c>
      <c r="D114" s="87" t="s">
        <v>3782</v>
      </c>
      <c r="E114" s="87" t="s">
        <v>165</v>
      </c>
      <c r="F114" s="88">
        <v>43868</v>
      </c>
      <c r="G114" s="89">
        <v>-10</v>
      </c>
      <c r="H114" s="89">
        <v>0</v>
      </c>
      <c r="I114" s="89">
        <v>-9</v>
      </c>
      <c r="J114" s="89">
        <v>-9</v>
      </c>
      <c r="K114" s="89">
        <v>-9</v>
      </c>
      <c r="L114" s="89">
        <v>-9</v>
      </c>
      <c r="M114" s="89">
        <v>-9</v>
      </c>
      <c r="N114" s="89">
        <v>-55</v>
      </c>
      <c r="O114" s="87" t="s">
        <v>166</v>
      </c>
      <c r="P114" s="90" t="s">
        <v>13311</v>
      </c>
      <c r="Q114" s="87" t="s">
        <v>9497</v>
      </c>
    </row>
    <row r="115" spans="1:17" x14ac:dyDescent="0.2">
      <c r="A115" s="87" t="s">
        <v>7027</v>
      </c>
      <c r="B115" s="87" t="s">
        <v>7438</v>
      </c>
      <c r="C115" s="87" t="s">
        <v>164</v>
      </c>
      <c r="D115" s="87" t="s">
        <v>3423</v>
      </c>
      <c r="E115" s="87" t="s">
        <v>165</v>
      </c>
      <c r="F115" s="88">
        <v>43868</v>
      </c>
      <c r="G115" s="89">
        <v>0</v>
      </c>
      <c r="H115" s="89">
        <v>0</v>
      </c>
      <c r="I115" s="89">
        <v>0</v>
      </c>
      <c r="J115" s="89">
        <v>0</v>
      </c>
      <c r="K115" s="89">
        <v>8</v>
      </c>
      <c r="L115" s="89">
        <v>0</v>
      </c>
      <c r="M115" s="89">
        <v>0</v>
      </c>
      <c r="N115" s="89">
        <v>8</v>
      </c>
      <c r="O115" s="87" t="s">
        <v>166</v>
      </c>
      <c r="P115" s="90" t="s">
        <v>13312</v>
      </c>
      <c r="Q115" s="87" t="s">
        <v>9497</v>
      </c>
    </row>
    <row r="116" spans="1:17" x14ac:dyDescent="0.2">
      <c r="A116" s="87" t="s">
        <v>7027</v>
      </c>
      <c r="B116" s="87" t="s">
        <v>7438</v>
      </c>
      <c r="C116" s="87" t="s">
        <v>164</v>
      </c>
      <c r="D116" s="87" t="s">
        <v>3423</v>
      </c>
      <c r="E116" s="87" t="s">
        <v>165</v>
      </c>
      <c r="F116" s="88">
        <v>43868</v>
      </c>
      <c r="G116" s="89">
        <v>8</v>
      </c>
      <c r="H116" s="89">
        <v>8</v>
      </c>
      <c r="I116" s="89">
        <v>8</v>
      </c>
      <c r="J116" s="89">
        <v>8</v>
      </c>
      <c r="K116" s="89">
        <v>0</v>
      </c>
      <c r="L116" s="89">
        <v>0</v>
      </c>
      <c r="M116" s="89">
        <v>0</v>
      </c>
      <c r="N116" s="89">
        <v>32</v>
      </c>
      <c r="O116" s="87" t="s">
        <v>9499</v>
      </c>
      <c r="P116" s="90" t="s">
        <v>13313</v>
      </c>
      <c r="Q116" s="87" t="s">
        <v>9497</v>
      </c>
    </row>
    <row r="117" spans="1:17" x14ac:dyDescent="0.2">
      <c r="A117" s="87" t="s">
        <v>7346</v>
      </c>
      <c r="B117" s="87" t="s">
        <v>7461</v>
      </c>
      <c r="C117" s="87" t="s">
        <v>164</v>
      </c>
      <c r="D117" s="87" t="s">
        <v>2143</v>
      </c>
      <c r="E117" s="87" t="s">
        <v>165</v>
      </c>
      <c r="F117" s="88">
        <v>43868</v>
      </c>
      <c r="G117" s="89">
        <v>0</v>
      </c>
      <c r="H117" s="89">
        <v>0</v>
      </c>
      <c r="I117" s="89">
        <v>9</v>
      </c>
      <c r="J117" s="89">
        <v>9</v>
      </c>
      <c r="K117" s="89">
        <v>9</v>
      </c>
      <c r="L117" s="89">
        <v>9</v>
      </c>
      <c r="M117" s="89">
        <v>9</v>
      </c>
      <c r="N117" s="89">
        <v>45</v>
      </c>
      <c r="O117" s="87" t="s">
        <v>166</v>
      </c>
      <c r="P117" s="90" t="s">
        <v>13314</v>
      </c>
      <c r="Q117" s="87" t="s">
        <v>9497</v>
      </c>
    </row>
    <row r="118" spans="1:17" x14ac:dyDescent="0.2">
      <c r="A118" s="87" t="s">
        <v>7346</v>
      </c>
      <c r="B118" s="87" t="s">
        <v>7461</v>
      </c>
      <c r="C118" s="87" t="s">
        <v>164</v>
      </c>
      <c r="D118" s="87" t="s">
        <v>2143</v>
      </c>
      <c r="E118" s="87" t="s">
        <v>165</v>
      </c>
      <c r="F118" s="88">
        <v>43868</v>
      </c>
      <c r="G118" s="89">
        <v>0</v>
      </c>
      <c r="H118" s="89">
        <v>0</v>
      </c>
      <c r="I118" s="89">
        <v>8</v>
      </c>
      <c r="J118" s="89">
        <v>8</v>
      </c>
      <c r="K118" s="89">
        <v>8</v>
      </c>
      <c r="L118" s="89">
        <v>8</v>
      </c>
      <c r="M118" s="89">
        <v>8</v>
      </c>
      <c r="N118" s="89">
        <v>40</v>
      </c>
      <c r="O118" s="87" t="s">
        <v>166</v>
      </c>
      <c r="P118" s="90" t="s">
        <v>13315</v>
      </c>
      <c r="Q118" s="87" t="s">
        <v>9497</v>
      </c>
    </row>
    <row r="119" spans="1:17" x14ac:dyDescent="0.2">
      <c r="A119" s="87" t="s">
        <v>7346</v>
      </c>
      <c r="B119" s="87" t="s">
        <v>7461</v>
      </c>
      <c r="C119" s="87" t="s">
        <v>164</v>
      </c>
      <c r="D119" s="87" t="s">
        <v>2143</v>
      </c>
      <c r="E119" s="87" t="s">
        <v>165</v>
      </c>
      <c r="F119" s="88">
        <v>43868</v>
      </c>
      <c r="G119" s="89">
        <v>0</v>
      </c>
      <c r="H119" s="89">
        <v>0</v>
      </c>
      <c r="I119" s="89">
        <v>-9</v>
      </c>
      <c r="J119" s="89">
        <v>-9</v>
      </c>
      <c r="K119" s="89">
        <v>-9</v>
      </c>
      <c r="L119" s="89">
        <v>-9</v>
      </c>
      <c r="M119" s="89">
        <v>-9</v>
      </c>
      <c r="N119" s="89">
        <v>-45</v>
      </c>
      <c r="O119" s="87" t="s">
        <v>166</v>
      </c>
      <c r="P119" s="90" t="s">
        <v>13316</v>
      </c>
      <c r="Q119" s="87" t="s">
        <v>9497</v>
      </c>
    </row>
    <row r="120" spans="1:17" x14ac:dyDescent="0.2">
      <c r="A120" s="87" t="s">
        <v>10929</v>
      </c>
      <c r="B120" s="87" t="s">
        <v>10930</v>
      </c>
      <c r="C120" s="87" t="s">
        <v>164</v>
      </c>
      <c r="D120" s="87" t="s">
        <v>10931</v>
      </c>
      <c r="E120" s="87" t="s">
        <v>165</v>
      </c>
      <c r="F120" s="88">
        <v>43868</v>
      </c>
      <c r="G120" s="89">
        <v>0</v>
      </c>
      <c r="H120" s="89">
        <v>0</v>
      </c>
      <c r="I120" s="89">
        <v>8</v>
      </c>
      <c r="J120" s="89">
        <v>8</v>
      </c>
      <c r="K120" s="89">
        <v>8</v>
      </c>
      <c r="L120" s="89">
        <v>8</v>
      </c>
      <c r="M120" s="89">
        <v>8</v>
      </c>
      <c r="N120" s="89">
        <v>40</v>
      </c>
      <c r="O120" s="87" t="s">
        <v>166</v>
      </c>
      <c r="P120" s="90" t="s">
        <v>13317</v>
      </c>
      <c r="Q120" s="87" t="s">
        <v>9497</v>
      </c>
    </row>
    <row r="121" spans="1:17" x14ac:dyDescent="0.2">
      <c r="A121" s="87" t="s">
        <v>7352</v>
      </c>
      <c r="B121" s="87" t="s">
        <v>7529</v>
      </c>
      <c r="C121" s="87" t="s">
        <v>164</v>
      </c>
      <c r="D121" s="87" t="s">
        <v>4640</v>
      </c>
      <c r="E121" s="87" t="s">
        <v>165</v>
      </c>
      <c r="F121" s="88">
        <v>43868</v>
      </c>
      <c r="G121" s="89">
        <v>0</v>
      </c>
      <c r="H121" s="89">
        <v>0</v>
      </c>
      <c r="I121" s="89">
        <v>9</v>
      </c>
      <c r="J121" s="89">
        <v>0</v>
      </c>
      <c r="K121" s="89">
        <v>0</v>
      </c>
      <c r="L121" s="89">
        <v>0</v>
      </c>
      <c r="M121" s="89">
        <v>9</v>
      </c>
      <c r="N121" s="89">
        <v>18</v>
      </c>
      <c r="O121" s="87" t="s">
        <v>9498</v>
      </c>
      <c r="P121" s="90" t="s">
        <v>13318</v>
      </c>
      <c r="Q121" s="87" t="s">
        <v>9497</v>
      </c>
    </row>
    <row r="122" spans="1:17" x14ac:dyDescent="0.2">
      <c r="A122" s="87" t="s">
        <v>13037</v>
      </c>
      <c r="B122" s="87" t="s">
        <v>13064</v>
      </c>
      <c r="C122" s="87" t="s">
        <v>164</v>
      </c>
      <c r="D122" s="87" t="s">
        <v>13065</v>
      </c>
      <c r="E122" s="87" t="s">
        <v>165</v>
      </c>
      <c r="F122" s="88">
        <v>43868</v>
      </c>
      <c r="G122" s="89">
        <v>0</v>
      </c>
      <c r="H122" s="89">
        <v>0</v>
      </c>
      <c r="I122" s="89">
        <v>9</v>
      </c>
      <c r="J122" s="89">
        <v>9</v>
      </c>
      <c r="K122" s="89">
        <v>9</v>
      </c>
      <c r="L122" s="89">
        <v>9</v>
      </c>
      <c r="M122" s="89">
        <v>9</v>
      </c>
      <c r="N122" s="89">
        <v>45</v>
      </c>
      <c r="O122" s="87" t="s">
        <v>9498</v>
      </c>
      <c r="P122" s="90" t="s">
        <v>13319</v>
      </c>
      <c r="Q122" s="87" t="s">
        <v>9497</v>
      </c>
    </row>
    <row r="123" spans="1:17" x14ac:dyDescent="0.2">
      <c r="A123" s="87" t="s">
        <v>7101</v>
      </c>
      <c r="B123" s="87" t="s">
        <v>7441</v>
      </c>
      <c r="C123" s="87" t="s">
        <v>164</v>
      </c>
      <c r="D123" s="87" t="s">
        <v>1605</v>
      </c>
      <c r="E123" s="87" t="s">
        <v>165</v>
      </c>
      <c r="F123" s="88">
        <v>43868</v>
      </c>
      <c r="G123" s="89">
        <v>0</v>
      </c>
      <c r="H123" s="89">
        <v>0</v>
      </c>
      <c r="I123" s="89">
        <v>8</v>
      </c>
      <c r="J123" s="89">
        <v>8</v>
      </c>
      <c r="K123" s="89">
        <v>10</v>
      </c>
      <c r="L123" s="89">
        <v>8</v>
      </c>
      <c r="M123" s="89">
        <v>8</v>
      </c>
      <c r="N123" s="89">
        <v>42</v>
      </c>
      <c r="O123" s="87" t="s">
        <v>166</v>
      </c>
      <c r="P123" s="90" t="s">
        <v>13320</v>
      </c>
      <c r="Q123" s="87" t="s">
        <v>9497</v>
      </c>
    </row>
    <row r="124" spans="1:17" x14ac:dyDescent="0.2">
      <c r="A124" s="87" t="s">
        <v>9370</v>
      </c>
      <c r="B124" s="87" t="s">
        <v>9508</v>
      </c>
      <c r="C124" s="87" t="s">
        <v>164</v>
      </c>
      <c r="D124" s="87" t="s">
        <v>200</v>
      </c>
      <c r="E124" s="87" t="s">
        <v>165</v>
      </c>
      <c r="F124" s="88">
        <v>43868</v>
      </c>
      <c r="G124" s="89">
        <v>0</v>
      </c>
      <c r="H124" s="89">
        <v>0</v>
      </c>
      <c r="I124" s="89">
        <v>8</v>
      </c>
      <c r="J124" s="89">
        <v>8</v>
      </c>
      <c r="K124" s="89">
        <v>8</v>
      </c>
      <c r="L124" s="89">
        <v>8</v>
      </c>
      <c r="M124" s="89">
        <v>8</v>
      </c>
      <c r="N124" s="89">
        <v>40</v>
      </c>
      <c r="O124" s="87" t="s">
        <v>166</v>
      </c>
      <c r="P124" s="90" t="s">
        <v>13321</v>
      </c>
      <c r="Q124" s="87" t="s">
        <v>9497</v>
      </c>
    </row>
    <row r="125" spans="1:17" x14ac:dyDescent="0.2">
      <c r="A125" s="87" t="s">
        <v>6999</v>
      </c>
      <c r="B125" s="87" t="s">
        <v>7443</v>
      </c>
      <c r="C125" s="87" t="s">
        <v>164</v>
      </c>
      <c r="D125" s="87" t="s">
        <v>1555</v>
      </c>
      <c r="E125" s="87" t="s">
        <v>165</v>
      </c>
      <c r="F125" s="88">
        <v>43868</v>
      </c>
      <c r="G125" s="89">
        <v>0</v>
      </c>
      <c r="H125" s="89">
        <v>0</v>
      </c>
      <c r="I125" s="89">
        <v>8</v>
      </c>
      <c r="J125" s="89">
        <v>8</v>
      </c>
      <c r="K125" s="89">
        <v>8</v>
      </c>
      <c r="L125" s="89">
        <v>8</v>
      </c>
      <c r="M125" s="89">
        <v>8</v>
      </c>
      <c r="N125" s="89">
        <v>40</v>
      </c>
      <c r="O125" s="87" t="s">
        <v>9498</v>
      </c>
      <c r="P125" s="90" t="s">
        <v>13322</v>
      </c>
      <c r="Q125" s="87" t="s">
        <v>9497</v>
      </c>
    </row>
    <row r="126" spans="1:17" x14ac:dyDescent="0.2">
      <c r="A126" s="87" t="s">
        <v>7344</v>
      </c>
      <c r="B126" s="87" t="s">
        <v>7380</v>
      </c>
      <c r="C126" s="87" t="s">
        <v>164</v>
      </c>
      <c r="D126" s="87" t="s">
        <v>3851</v>
      </c>
      <c r="E126" s="87" t="s">
        <v>165</v>
      </c>
      <c r="F126" s="88">
        <v>43868</v>
      </c>
      <c r="G126" s="89">
        <v>0</v>
      </c>
      <c r="H126" s="89">
        <v>0</v>
      </c>
      <c r="I126" s="89">
        <v>9</v>
      </c>
      <c r="J126" s="89">
        <v>9</v>
      </c>
      <c r="K126" s="89">
        <v>9</v>
      </c>
      <c r="L126" s="89">
        <v>9</v>
      </c>
      <c r="M126" s="89">
        <v>9</v>
      </c>
      <c r="N126" s="89">
        <v>45</v>
      </c>
      <c r="O126" s="87" t="s">
        <v>166</v>
      </c>
      <c r="P126" s="90" t="s">
        <v>13323</v>
      </c>
      <c r="Q126" s="87" t="s">
        <v>9497</v>
      </c>
    </row>
    <row r="127" spans="1:17" x14ac:dyDescent="0.2">
      <c r="A127" s="87" t="s">
        <v>7898</v>
      </c>
      <c r="B127" s="87" t="s">
        <v>7981</v>
      </c>
      <c r="C127" s="87" t="s">
        <v>164</v>
      </c>
      <c r="D127" s="87" t="s">
        <v>7982</v>
      </c>
      <c r="E127" s="87" t="s">
        <v>165</v>
      </c>
      <c r="F127" s="88">
        <v>43868</v>
      </c>
      <c r="G127" s="89">
        <v>0</v>
      </c>
      <c r="H127" s="89">
        <v>6</v>
      </c>
      <c r="I127" s="89">
        <v>9</v>
      </c>
      <c r="J127" s="89">
        <v>9</v>
      </c>
      <c r="K127" s="89">
        <v>9</v>
      </c>
      <c r="L127" s="89">
        <v>9</v>
      </c>
      <c r="M127" s="89">
        <v>9</v>
      </c>
      <c r="N127" s="89">
        <v>51</v>
      </c>
      <c r="O127" s="87" t="s">
        <v>166</v>
      </c>
      <c r="P127" s="90" t="s">
        <v>13324</v>
      </c>
      <c r="Q127" s="87" t="s">
        <v>9497</v>
      </c>
    </row>
    <row r="128" spans="1:17" x14ac:dyDescent="0.2">
      <c r="A128" s="87" t="s">
        <v>7898</v>
      </c>
      <c r="B128" s="87" t="s">
        <v>7981</v>
      </c>
      <c r="C128" s="87" t="s">
        <v>164</v>
      </c>
      <c r="D128" s="87" t="s">
        <v>7982</v>
      </c>
      <c r="E128" s="87" t="s">
        <v>165</v>
      </c>
      <c r="F128" s="88">
        <v>43868</v>
      </c>
      <c r="G128" s="89">
        <v>0</v>
      </c>
      <c r="H128" s="89">
        <v>6</v>
      </c>
      <c r="I128" s="89">
        <v>11</v>
      </c>
      <c r="J128" s="89">
        <v>9</v>
      </c>
      <c r="K128" s="89">
        <v>9</v>
      </c>
      <c r="L128" s="89">
        <v>9</v>
      </c>
      <c r="M128" s="89">
        <v>9</v>
      </c>
      <c r="N128" s="89">
        <v>53</v>
      </c>
      <c r="O128" s="87" t="s">
        <v>166</v>
      </c>
      <c r="P128" s="90" t="s">
        <v>13325</v>
      </c>
      <c r="Q128" s="87" t="s">
        <v>9497</v>
      </c>
    </row>
    <row r="129" spans="1:17" x14ac:dyDescent="0.2">
      <c r="A129" s="87" t="s">
        <v>7898</v>
      </c>
      <c r="B129" s="87" t="s">
        <v>7981</v>
      </c>
      <c r="C129" s="87" t="s">
        <v>164</v>
      </c>
      <c r="D129" s="87" t="s">
        <v>7982</v>
      </c>
      <c r="E129" s="87" t="s">
        <v>165</v>
      </c>
      <c r="F129" s="88">
        <v>43868</v>
      </c>
      <c r="G129" s="89">
        <v>0</v>
      </c>
      <c r="H129" s="89">
        <v>-6</v>
      </c>
      <c r="I129" s="89">
        <v>-9</v>
      </c>
      <c r="J129" s="89">
        <v>-9</v>
      </c>
      <c r="K129" s="89">
        <v>-9</v>
      </c>
      <c r="L129" s="89">
        <v>-9</v>
      </c>
      <c r="M129" s="89">
        <v>-9</v>
      </c>
      <c r="N129" s="89">
        <v>-51</v>
      </c>
      <c r="O129" s="87" t="s">
        <v>166</v>
      </c>
      <c r="P129" s="90" t="s">
        <v>13326</v>
      </c>
      <c r="Q129" s="87" t="s">
        <v>9497</v>
      </c>
    </row>
    <row r="130" spans="1:17" x14ac:dyDescent="0.2">
      <c r="A130" s="87" t="s">
        <v>7279</v>
      </c>
      <c r="B130" s="87" t="s">
        <v>7557</v>
      </c>
      <c r="C130" s="87" t="s">
        <v>164</v>
      </c>
      <c r="D130" s="87" t="s">
        <v>3688</v>
      </c>
      <c r="E130" s="87" t="s">
        <v>165</v>
      </c>
      <c r="F130" s="88">
        <v>43868</v>
      </c>
      <c r="G130" s="89">
        <v>0</v>
      </c>
      <c r="H130" s="89">
        <v>0</v>
      </c>
      <c r="I130" s="89">
        <v>8</v>
      </c>
      <c r="J130" s="89">
        <v>8</v>
      </c>
      <c r="K130" s="89">
        <v>8</v>
      </c>
      <c r="L130" s="89">
        <v>8</v>
      </c>
      <c r="M130" s="89">
        <v>8</v>
      </c>
      <c r="N130" s="89">
        <v>40</v>
      </c>
      <c r="O130" s="87" t="s">
        <v>166</v>
      </c>
      <c r="P130" s="90" t="s">
        <v>13327</v>
      </c>
      <c r="Q130" s="87" t="s">
        <v>9497</v>
      </c>
    </row>
    <row r="131" spans="1:17" x14ac:dyDescent="0.2">
      <c r="A131" s="87" t="s">
        <v>9399</v>
      </c>
      <c r="B131" s="87" t="s">
        <v>9509</v>
      </c>
      <c r="C131" s="87" t="s">
        <v>164</v>
      </c>
      <c r="D131" s="87" t="s">
        <v>4173</v>
      </c>
      <c r="E131" s="87" t="s">
        <v>165</v>
      </c>
      <c r="F131" s="88">
        <v>43868</v>
      </c>
      <c r="G131" s="89">
        <v>0</v>
      </c>
      <c r="H131" s="89">
        <v>0</v>
      </c>
      <c r="I131" s="89">
        <v>9</v>
      </c>
      <c r="J131" s="89">
        <v>9</v>
      </c>
      <c r="K131" s="89">
        <v>9</v>
      </c>
      <c r="L131" s="89">
        <v>9</v>
      </c>
      <c r="M131" s="89">
        <v>9</v>
      </c>
      <c r="N131" s="89">
        <v>45</v>
      </c>
      <c r="O131" s="87" t="s">
        <v>166</v>
      </c>
      <c r="P131" s="90" t="s">
        <v>13328</v>
      </c>
      <c r="Q131" s="87" t="s">
        <v>9497</v>
      </c>
    </row>
    <row r="132" spans="1:17" x14ac:dyDescent="0.2">
      <c r="A132" s="87" t="s">
        <v>7017</v>
      </c>
      <c r="B132" s="87" t="s">
        <v>7482</v>
      </c>
      <c r="C132" s="87" t="s">
        <v>164</v>
      </c>
      <c r="D132" s="87" t="s">
        <v>1998</v>
      </c>
      <c r="E132" s="87" t="s">
        <v>165</v>
      </c>
      <c r="F132" s="88">
        <v>43868</v>
      </c>
      <c r="G132" s="89">
        <v>0</v>
      </c>
      <c r="H132" s="89">
        <v>0</v>
      </c>
      <c r="I132" s="89">
        <v>9</v>
      </c>
      <c r="J132" s="89">
        <v>9</v>
      </c>
      <c r="K132" s="89">
        <v>9</v>
      </c>
      <c r="L132" s="89">
        <v>9</v>
      </c>
      <c r="M132" s="89">
        <v>9</v>
      </c>
      <c r="N132" s="89">
        <v>45</v>
      </c>
      <c r="O132" s="87" t="s">
        <v>9498</v>
      </c>
      <c r="P132" s="90" t="s">
        <v>13329</v>
      </c>
      <c r="Q132" s="87" t="s">
        <v>9497</v>
      </c>
    </row>
    <row r="133" spans="1:17" x14ac:dyDescent="0.2">
      <c r="A133" s="87" t="s">
        <v>9439</v>
      </c>
      <c r="B133" s="87" t="s">
        <v>9510</v>
      </c>
      <c r="C133" s="87" t="s">
        <v>164</v>
      </c>
      <c r="D133" s="87" t="s">
        <v>3830</v>
      </c>
      <c r="E133" s="87" t="s">
        <v>165</v>
      </c>
      <c r="F133" s="88">
        <v>43868</v>
      </c>
      <c r="G133" s="89">
        <v>0</v>
      </c>
      <c r="H133" s="89">
        <v>0</v>
      </c>
      <c r="I133" s="89">
        <v>9</v>
      </c>
      <c r="J133" s="89">
        <v>9</v>
      </c>
      <c r="K133" s="89">
        <v>9</v>
      </c>
      <c r="L133" s="89">
        <v>9</v>
      </c>
      <c r="M133" s="89">
        <v>9</v>
      </c>
      <c r="N133" s="89">
        <v>45</v>
      </c>
      <c r="O133" s="87" t="s">
        <v>166</v>
      </c>
      <c r="P133" s="90" t="s">
        <v>13330</v>
      </c>
      <c r="Q133" s="87" t="s">
        <v>9497</v>
      </c>
    </row>
    <row r="134" spans="1:17" x14ac:dyDescent="0.2">
      <c r="A134" s="87" t="s">
        <v>9439</v>
      </c>
      <c r="B134" s="87" t="s">
        <v>9510</v>
      </c>
      <c r="C134" s="87" t="s">
        <v>164</v>
      </c>
      <c r="D134" s="87" t="s">
        <v>3830</v>
      </c>
      <c r="E134" s="87" t="s">
        <v>165</v>
      </c>
      <c r="F134" s="88">
        <v>43868</v>
      </c>
      <c r="G134" s="89">
        <v>0</v>
      </c>
      <c r="H134" s="89">
        <v>0</v>
      </c>
      <c r="I134" s="89">
        <v>9</v>
      </c>
      <c r="J134" s="89">
        <v>9</v>
      </c>
      <c r="K134" s="89">
        <v>10</v>
      </c>
      <c r="L134" s="89">
        <v>10</v>
      </c>
      <c r="M134" s="89">
        <v>10</v>
      </c>
      <c r="N134" s="89">
        <v>48</v>
      </c>
      <c r="O134" s="87" t="s">
        <v>166</v>
      </c>
      <c r="P134" s="90" t="s">
        <v>13331</v>
      </c>
      <c r="Q134" s="87" t="s">
        <v>9497</v>
      </c>
    </row>
    <row r="135" spans="1:17" x14ac:dyDescent="0.2">
      <c r="A135" s="87" t="s">
        <v>9439</v>
      </c>
      <c r="B135" s="87" t="s">
        <v>9510</v>
      </c>
      <c r="C135" s="87" t="s">
        <v>164</v>
      </c>
      <c r="D135" s="87" t="s">
        <v>3830</v>
      </c>
      <c r="E135" s="87" t="s">
        <v>165</v>
      </c>
      <c r="F135" s="88">
        <v>43868</v>
      </c>
      <c r="G135" s="89">
        <v>0</v>
      </c>
      <c r="H135" s="89">
        <v>0</v>
      </c>
      <c r="I135" s="89">
        <v>-9</v>
      </c>
      <c r="J135" s="89">
        <v>-9</v>
      </c>
      <c r="K135" s="89">
        <v>-9</v>
      </c>
      <c r="L135" s="89">
        <v>-9</v>
      </c>
      <c r="M135" s="89">
        <v>-9</v>
      </c>
      <c r="N135" s="89">
        <v>-45</v>
      </c>
      <c r="O135" s="87" t="s">
        <v>166</v>
      </c>
      <c r="P135" s="90" t="s">
        <v>13332</v>
      </c>
      <c r="Q135" s="87" t="s">
        <v>9497</v>
      </c>
    </row>
    <row r="136" spans="1:17" x14ac:dyDescent="0.2">
      <c r="A136" s="87" t="s">
        <v>9398</v>
      </c>
      <c r="B136" s="87" t="s">
        <v>9511</v>
      </c>
      <c r="C136" s="87" t="s">
        <v>164</v>
      </c>
      <c r="D136" s="87" t="s">
        <v>5375</v>
      </c>
      <c r="E136" s="87" t="s">
        <v>165</v>
      </c>
      <c r="F136" s="88">
        <v>43868</v>
      </c>
      <c r="G136" s="89">
        <v>0</v>
      </c>
      <c r="H136" s="89">
        <v>0</v>
      </c>
      <c r="I136" s="89">
        <v>8</v>
      </c>
      <c r="J136" s="89">
        <v>8</v>
      </c>
      <c r="K136" s="89">
        <v>8</v>
      </c>
      <c r="L136" s="89">
        <v>8</v>
      </c>
      <c r="M136" s="89">
        <v>8</v>
      </c>
      <c r="N136" s="89">
        <v>40</v>
      </c>
      <c r="O136" s="87" t="s">
        <v>9501</v>
      </c>
      <c r="P136" s="90" t="s">
        <v>13333</v>
      </c>
      <c r="Q136" s="87" t="s">
        <v>9497</v>
      </c>
    </row>
    <row r="137" spans="1:17" x14ac:dyDescent="0.2">
      <c r="A137" s="87" t="s">
        <v>9398</v>
      </c>
      <c r="B137" s="87" t="s">
        <v>9511</v>
      </c>
      <c r="C137" s="87" t="s">
        <v>164</v>
      </c>
      <c r="D137" s="87" t="s">
        <v>5375</v>
      </c>
      <c r="E137" s="87" t="s">
        <v>165</v>
      </c>
      <c r="F137" s="88">
        <v>43868</v>
      </c>
      <c r="G137" s="89">
        <v>0</v>
      </c>
      <c r="H137" s="89">
        <v>0</v>
      </c>
      <c r="I137" s="89">
        <v>8</v>
      </c>
      <c r="J137" s="89">
        <v>8</v>
      </c>
      <c r="K137" s="89">
        <v>0</v>
      </c>
      <c r="L137" s="89">
        <v>8</v>
      </c>
      <c r="M137" s="89">
        <v>8</v>
      </c>
      <c r="N137" s="89">
        <v>32</v>
      </c>
      <c r="O137" s="87" t="s">
        <v>9501</v>
      </c>
      <c r="P137" s="90" t="s">
        <v>13334</v>
      </c>
      <c r="Q137" s="87" t="s">
        <v>9497</v>
      </c>
    </row>
    <row r="138" spans="1:17" x14ac:dyDescent="0.2">
      <c r="A138" s="87" t="s">
        <v>9398</v>
      </c>
      <c r="B138" s="87" t="s">
        <v>9511</v>
      </c>
      <c r="C138" s="87" t="s">
        <v>164</v>
      </c>
      <c r="D138" s="87" t="s">
        <v>5375</v>
      </c>
      <c r="E138" s="87" t="s">
        <v>165</v>
      </c>
      <c r="F138" s="88">
        <v>43868</v>
      </c>
      <c r="G138" s="89">
        <v>0</v>
      </c>
      <c r="H138" s="89">
        <v>0</v>
      </c>
      <c r="I138" s="89">
        <v>-8</v>
      </c>
      <c r="J138" s="89">
        <v>-8</v>
      </c>
      <c r="K138" s="89">
        <v>-8</v>
      </c>
      <c r="L138" s="89">
        <v>-8</v>
      </c>
      <c r="M138" s="89">
        <v>-8</v>
      </c>
      <c r="N138" s="89">
        <v>-40</v>
      </c>
      <c r="O138" s="87" t="s">
        <v>9501</v>
      </c>
      <c r="P138" s="90" t="s">
        <v>13335</v>
      </c>
      <c r="Q138" s="87" t="s">
        <v>9497</v>
      </c>
    </row>
    <row r="139" spans="1:17" x14ac:dyDescent="0.2">
      <c r="A139" s="87" t="s">
        <v>7031</v>
      </c>
      <c r="B139" s="87" t="s">
        <v>7520</v>
      </c>
      <c r="C139" s="87" t="s">
        <v>164</v>
      </c>
      <c r="D139" s="87" t="s">
        <v>4082</v>
      </c>
      <c r="E139" s="87" t="s">
        <v>165</v>
      </c>
      <c r="F139" s="88">
        <v>43868</v>
      </c>
      <c r="G139" s="89">
        <v>0</v>
      </c>
      <c r="H139" s="89">
        <v>0</v>
      </c>
      <c r="I139" s="89">
        <v>8</v>
      </c>
      <c r="J139" s="89">
        <v>8</v>
      </c>
      <c r="K139" s="89">
        <v>8</v>
      </c>
      <c r="L139" s="89">
        <v>8</v>
      </c>
      <c r="M139" s="89">
        <v>8</v>
      </c>
      <c r="N139" s="89">
        <v>40</v>
      </c>
      <c r="O139" s="87" t="s">
        <v>166</v>
      </c>
      <c r="P139" s="90" t="s">
        <v>13336</v>
      </c>
      <c r="Q139" s="87" t="s">
        <v>9497</v>
      </c>
    </row>
    <row r="140" spans="1:17" x14ac:dyDescent="0.2">
      <c r="A140" s="87" t="s">
        <v>9285</v>
      </c>
      <c r="B140" s="87" t="s">
        <v>9512</v>
      </c>
      <c r="C140" s="87" t="s">
        <v>164</v>
      </c>
      <c r="D140" s="87" t="s">
        <v>1184</v>
      </c>
      <c r="E140" s="87" t="s">
        <v>165</v>
      </c>
      <c r="F140" s="88">
        <v>43868</v>
      </c>
      <c r="G140" s="89">
        <v>0</v>
      </c>
      <c r="H140" s="89">
        <v>0</v>
      </c>
      <c r="I140" s="89">
        <v>10</v>
      </c>
      <c r="J140" s="89">
        <v>10</v>
      </c>
      <c r="K140" s="89">
        <v>10</v>
      </c>
      <c r="L140" s="89">
        <v>10</v>
      </c>
      <c r="M140" s="89">
        <v>10</v>
      </c>
      <c r="N140" s="89">
        <v>50</v>
      </c>
      <c r="O140" s="87" t="s">
        <v>9498</v>
      </c>
      <c r="P140" s="90" t="s">
        <v>13337</v>
      </c>
      <c r="Q140" s="87" t="s">
        <v>9497</v>
      </c>
    </row>
    <row r="141" spans="1:17" x14ac:dyDescent="0.2">
      <c r="A141" s="87" t="s">
        <v>9484</v>
      </c>
      <c r="B141" s="87" t="s">
        <v>9513</v>
      </c>
      <c r="C141" s="87" t="s">
        <v>164</v>
      </c>
      <c r="D141" s="87" t="s">
        <v>1051</v>
      </c>
      <c r="E141" s="87" t="s">
        <v>165</v>
      </c>
      <c r="F141" s="88">
        <v>43868</v>
      </c>
      <c r="G141" s="89">
        <v>0</v>
      </c>
      <c r="H141" s="89">
        <v>0</v>
      </c>
      <c r="I141" s="89">
        <v>10</v>
      </c>
      <c r="J141" s="89">
        <v>10</v>
      </c>
      <c r="K141" s="89">
        <v>10</v>
      </c>
      <c r="L141" s="89">
        <v>10</v>
      </c>
      <c r="M141" s="89">
        <v>10</v>
      </c>
      <c r="N141" s="89">
        <v>50</v>
      </c>
      <c r="O141" s="87" t="s">
        <v>166</v>
      </c>
      <c r="P141" s="90" t="s">
        <v>13338</v>
      </c>
      <c r="Q141" s="87" t="s">
        <v>9497</v>
      </c>
    </row>
    <row r="142" spans="1:17" x14ac:dyDescent="0.2">
      <c r="A142" s="87" t="s">
        <v>7345</v>
      </c>
      <c r="B142" s="87" t="s">
        <v>9514</v>
      </c>
      <c r="C142" s="87" t="s">
        <v>164</v>
      </c>
      <c r="D142" s="87" t="s">
        <v>1422</v>
      </c>
      <c r="E142" s="87" t="s">
        <v>165</v>
      </c>
      <c r="F142" s="88">
        <v>43868</v>
      </c>
      <c r="G142" s="89">
        <v>0</v>
      </c>
      <c r="H142" s="89">
        <v>0</v>
      </c>
      <c r="I142" s="89">
        <v>9</v>
      </c>
      <c r="J142" s="89">
        <v>9</v>
      </c>
      <c r="K142" s="89">
        <v>9</v>
      </c>
      <c r="L142" s="89">
        <v>9</v>
      </c>
      <c r="M142" s="89">
        <v>9</v>
      </c>
      <c r="N142" s="89">
        <v>45</v>
      </c>
      <c r="O142" s="87" t="s">
        <v>166</v>
      </c>
      <c r="P142" s="90" t="s">
        <v>13339</v>
      </c>
      <c r="Q142" s="87" t="s">
        <v>9497</v>
      </c>
    </row>
    <row r="143" spans="1:17" x14ac:dyDescent="0.2">
      <c r="A143" s="87" t="s">
        <v>7152</v>
      </c>
      <c r="B143" s="87" t="s">
        <v>7483</v>
      </c>
      <c r="C143" s="87" t="s">
        <v>164</v>
      </c>
      <c r="D143" s="87" t="s">
        <v>1590</v>
      </c>
      <c r="E143" s="87" t="s">
        <v>165</v>
      </c>
      <c r="F143" s="88">
        <v>43868</v>
      </c>
      <c r="G143" s="89">
        <v>0</v>
      </c>
      <c r="H143" s="89">
        <v>0</v>
      </c>
      <c r="I143" s="89">
        <v>8</v>
      </c>
      <c r="J143" s="89">
        <v>8</v>
      </c>
      <c r="K143" s="89">
        <v>8</v>
      </c>
      <c r="L143" s="89">
        <v>8</v>
      </c>
      <c r="M143" s="89">
        <v>8</v>
      </c>
      <c r="N143" s="89">
        <v>40</v>
      </c>
      <c r="O143" s="87" t="s">
        <v>9498</v>
      </c>
      <c r="P143" s="90" t="s">
        <v>13340</v>
      </c>
      <c r="Q143" s="87" t="s">
        <v>9497</v>
      </c>
    </row>
    <row r="144" spans="1:17" x14ac:dyDescent="0.2">
      <c r="A144" s="87" t="s">
        <v>7131</v>
      </c>
      <c r="B144" s="87" t="s">
        <v>7400</v>
      </c>
      <c r="C144" s="87" t="s">
        <v>164</v>
      </c>
      <c r="D144" s="87" t="s">
        <v>3529</v>
      </c>
      <c r="E144" s="87" t="s">
        <v>6395</v>
      </c>
      <c r="F144" s="88">
        <v>43868</v>
      </c>
      <c r="G144" s="89">
        <v>0</v>
      </c>
      <c r="H144" s="89">
        <v>0</v>
      </c>
      <c r="I144" s="89">
        <v>8</v>
      </c>
      <c r="J144" s="89">
        <v>8</v>
      </c>
      <c r="K144" s="89">
        <v>8</v>
      </c>
      <c r="L144" s="89">
        <v>8</v>
      </c>
      <c r="M144" s="89">
        <v>8</v>
      </c>
      <c r="N144" s="89">
        <v>40</v>
      </c>
      <c r="O144" s="87" t="s">
        <v>166</v>
      </c>
      <c r="P144" s="90" t="s">
        <v>13341</v>
      </c>
      <c r="Q144" s="87" t="s">
        <v>9497</v>
      </c>
    </row>
    <row r="145" spans="1:17" x14ac:dyDescent="0.2">
      <c r="A145" s="87" t="s">
        <v>7272</v>
      </c>
      <c r="B145" s="87" t="s">
        <v>7386</v>
      </c>
      <c r="C145" s="87" t="s">
        <v>164</v>
      </c>
      <c r="D145" s="87" t="s">
        <v>3836</v>
      </c>
      <c r="E145" s="87" t="s">
        <v>165</v>
      </c>
      <c r="F145" s="88">
        <v>43868</v>
      </c>
      <c r="G145" s="89">
        <v>0</v>
      </c>
      <c r="H145" s="89">
        <v>0</v>
      </c>
      <c r="I145" s="89">
        <v>9</v>
      </c>
      <c r="J145" s="89">
        <v>9</v>
      </c>
      <c r="K145" s="89">
        <v>0</v>
      </c>
      <c r="L145" s="89">
        <v>0</v>
      </c>
      <c r="M145" s="89">
        <v>0</v>
      </c>
      <c r="N145" s="89">
        <v>18</v>
      </c>
      <c r="O145" s="87" t="s">
        <v>9501</v>
      </c>
      <c r="P145" s="90" t="s">
        <v>13342</v>
      </c>
      <c r="Q145" s="87" t="s">
        <v>9497</v>
      </c>
    </row>
    <row r="146" spans="1:17" x14ac:dyDescent="0.2">
      <c r="A146" s="87" t="s">
        <v>7272</v>
      </c>
      <c r="B146" s="87" t="s">
        <v>7386</v>
      </c>
      <c r="C146" s="87" t="s">
        <v>164</v>
      </c>
      <c r="D146" s="87" t="s">
        <v>3836</v>
      </c>
      <c r="E146" s="87" t="s">
        <v>165</v>
      </c>
      <c r="F146" s="88">
        <v>43868</v>
      </c>
      <c r="G146" s="89">
        <v>0</v>
      </c>
      <c r="H146" s="89">
        <v>0</v>
      </c>
      <c r="I146" s="89">
        <v>0</v>
      </c>
      <c r="J146" s="89">
        <v>0</v>
      </c>
      <c r="K146" s="89">
        <v>9</v>
      </c>
      <c r="L146" s="89">
        <v>9</v>
      </c>
      <c r="M146" s="89">
        <v>9</v>
      </c>
      <c r="N146" s="89">
        <v>27</v>
      </c>
      <c r="O146" s="87" t="s">
        <v>9498</v>
      </c>
      <c r="P146" s="90" t="s">
        <v>13343</v>
      </c>
      <c r="Q146" s="87" t="s">
        <v>9497</v>
      </c>
    </row>
    <row r="147" spans="1:17" x14ac:dyDescent="0.2">
      <c r="A147" s="87" t="s">
        <v>7283</v>
      </c>
      <c r="B147" s="87" t="s">
        <v>7498</v>
      </c>
      <c r="C147" s="87" t="s">
        <v>164</v>
      </c>
      <c r="D147" s="87" t="s">
        <v>3783</v>
      </c>
      <c r="E147" s="87" t="s">
        <v>165</v>
      </c>
      <c r="F147" s="88">
        <v>43868</v>
      </c>
      <c r="G147" s="89">
        <v>9</v>
      </c>
      <c r="H147" s="89">
        <v>0</v>
      </c>
      <c r="I147" s="89">
        <v>0</v>
      </c>
      <c r="J147" s="89">
        <v>0</v>
      </c>
      <c r="K147" s="89">
        <v>0</v>
      </c>
      <c r="L147" s="89">
        <v>0</v>
      </c>
      <c r="M147" s="89">
        <v>0</v>
      </c>
      <c r="N147" s="89">
        <v>9</v>
      </c>
      <c r="O147" s="87" t="s">
        <v>9499</v>
      </c>
      <c r="P147" s="90" t="s">
        <v>13344</v>
      </c>
      <c r="Q147" s="87" t="s">
        <v>9497</v>
      </c>
    </row>
    <row r="148" spans="1:17" x14ac:dyDescent="0.2">
      <c r="A148" s="87" t="s">
        <v>7283</v>
      </c>
      <c r="B148" s="87" t="s">
        <v>7498</v>
      </c>
      <c r="C148" s="87" t="s">
        <v>164</v>
      </c>
      <c r="D148" s="87" t="s">
        <v>3783</v>
      </c>
      <c r="E148" s="87" t="s">
        <v>165</v>
      </c>
      <c r="F148" s="88">
        <v>43868</v>
      </c>
      <c r="G148" s="89">
        <v>0</v>
      </c>
      <c r="H148" s="89">
        <v>0</v>
      </c>
      <c r="I148" s="89">
        <v>0</v>
      </c>
      <c r="J148" s="89">
        <v>8</v>
      </c>
      <c r="K148" s="89">
        <v>8</v>
      </c>
      <c r="L148" s="89">
        <v>9</v>
      </c>
      <c r="M148" s="89">
        <v>8</v>
      </c>
      <c r="N148" s="89">
        <v>33</v>
      </c>
      <c r="O148" s="87" t="s">
        <v>166</v>
      </c>
      <c r="P148" s="90" t="s">
        <v>13345</v>
      </c>
      <c r="Q148" s="87" t="s">
        <v>9497</v>
      </c>
    </row>
    <row r="149" spans="1:17" x14ac:dyDescent="0.2">
      <c r="A149" s="87" t="s">
        <v>7111</v>
      </c>
      <c r="B149" s="87" t="s">
        <v>7543</v>
      </c>
      <c r="C149" s="87" t="s">
        <v>164</v>
      </c>
      <c r="D149" s="87" t="s">
        <v>6889</v>
      </c>
      <c r="E149" s="87" t="s">
        <v>165</v>
      </c>
      <c r="F149" s="88">
        <v>43868</v>
      </c>
      <c r="G149" s="89">
        <v>0</v>
      </c>
      <c r="H149" s="89">
        <v>0</v>
      </c>
      <c r="I149" s="89">
        <v>9</v>
      </c>
      <c r="J149" s="89">
        <v>9</v>
      </c>
      <c r="K149" s="89">
        <v>9</v>
      </c>
      <c r="L149" s="89">
        <v>9</v>
      </c>
      <c r="M149" s="89">
        <v>9</v>
      </c>
      <c r="N149" s="89">
        <v>45</v>
      </c>
      <c r="O149" s="87" t="s">
        <v>166</v>
      </c>
      <c r="P149" s="90" t="s">
        <v>13346</v>
      </c>
      <c r="Q149" s="87" t="s">
        <v>9497</v>
      </c>
    </row>
    <row r="150" spans="1:17" x14ac:dyDescent="0.2">
      <c r="A150" s="87" t="s">
        <v>7126</v>
      </c>
      <c r="B150" s="87" t="s">
        <v>12762</v>
      </c>
      <c r="C150" s="87" t="s">
        <v>164</v>
      </c>
      <c r="D150" s="87" t="s">
        <v>12763</v>
      </c>
      <c r="E150" s="87" t="s">
        <v>165</v>
      </c>
      <c r="F150" s="88">
        <v>43868</v>
      </c>
      <c r="G150" s="89">
        <v>2</v>
      </c>
      <c r="H150" s="89">
        <v>4</v>
      </c>
      <c r="I150" s="89">
        <v>10</v>
      </c>
      <c r="J150" s="89">
        <v>15</v>
      </c>
      <c r="K150" s="89">
        <v>10</v>
      </c>
      <c r="L150" s="89">
        <v>10</v>
      </c>
      <c r="M150" s="89">
        <v>10</v>
      </c>
      <c r="N150" s="89">
        <v>61</v>
      </c>
      <c r="O150" s="87" t="s">
        <v>166</v>
      </c>
      <c r="P150" s="90" t="s">
        <v>13347</v>
      </c>
      <c r="Q150" s="87" t="s">
        <v>9497</v>
      </c>
    </row>
    <row r="151" spans="1:17" x14ac:dyDescent="0.2">
      <c r="A151" s="87" t="s">
        <v>7238</v>
      </c>
      <c r="B151" s="87" t="s">
        <v>7556</v>
      </c>
      <c r="C151" s="87" t="s">
        <v>164</v>
      </c>
      <c r="D151" s="87" t="s">
        <v>255</v>
      </c>
      <c r="E151" s="87" t="s">
        <v>165</v>
      </c>
      <c r="F151" s="88">
        <v>43868</v>
      </c>
      <c r="G151" s="89">
        <v>0</v>
      </c>
      <c r="H151" s="89">
        <v>0</v>
      </c>
      <c r="I151" s="89">
        <v>8</v>
      </c>
      <c r="J151" s="89">
        <v>8</v>
      </c>
      <c r="K151" s="89">
        <v>8</v>
      </c>
      <c r="L151" s="89">
        <v>8</v>
      </c>
      <c r="M151" s="89">
        <v>8</v>
      </c>
      <c r="N151" s="89">
        <v>40</v>
      </c>
      <c r="O151" s="87" t="s">
        <v>166</v>
      </c>
      <c r="P151" s="90" t="s">
        <v>13348</v>
      </c>
      <c r="Q151" s="87" t="s">
        <v>9497</v>
      </c>
    </row>
    <row r="152" spans="1:17" x14ac:dyDescent="0.2">
      <c r="A152" s="87" t="s">
        <v>7218</v>
      </c>
      <c r="B152" s="87" t="s">
        <v>7455</v>
      </c>
      <c r="C152" s="87" t="s">
        <v>164</v>
      </c>
      <c r="D152" s="87" t="s">
        <v>4107</v>
      </c>
      <c r="E152" s="87" t="s">
        <v>165</v>
      </c>
      <c r="F152" s="88">
        <v>43868</v>
      </c>
      <c r="G152" s="89">
        <v>0</v>
      </c>
      <c r="H152" s="89">
        <v>0</v>
      </c>
      <c r="I152" s="89">
        <v>10</v>
      </c>
      <c r="J152" s="89">
        <v>10</v>
      </c>
      <c r="K152" s="89">
        <v>10</v>
      </c>
      <c r="L152" s="89">
        <v>10</v>
      </c>
      <c r="M152" s="89">
        <v>10</v>
      </c>
      <c r="N152" s="89">
        <v>50</v>
      </c>
      <c r="O152" s="87" t="s">
        <v>166</v>
      </c>
      <c r="P152" s="90" t="s">
        <v>13349</v>
      </c>
      <c r="Q152" s="87" t="s">
        <v>9497</v>
      </c>
    </row>
    <row r="153" spans="1:17" x14ac:dyDescent="0.2">
      <c r="A153" s="87" t="s">
        <v>7218</v>
      </c>
      <c r="B153" s="87" t="s">
        <v>7455</v>
      </c>
      <c r="C153" s="87" t="s">
        <v>164</v>
      </c>
      <c r="D153" s="87" t="s">
        <v>4107</v>
      </c>
      <c r="E153" s="87" t="s">
        <v>165</v>
      </c>
      <c r="F153" s="88">
        <v>43868</v>
      </c>
      <c r="G153" s="89">
        <v>0</v>
      </c>
      <c r="H153" s="89">
        <v>0</v>
      </c>
      <c r="I153" s="89">
        <v>10</v>
      </c>
      <c r="J153" s="89">
        <v>10</v>
      </c>
      <c r="K153" s="89">
        <v>0</v>
      </c>
      <c r="L153" s="89">
        <v>10</v>
      </c>
      <c r="M153" s="89">
        <v>10</v>
      </c>
      <c r="N153" s="89">
        <v>40</v>
      </c>
      <c r="O153" s="87" t="s">
        <v>166</v>
      </c>
      <c r="P153" s="90" t="s">
        <v>13350</v>
      </c>
      <c r="Q153" s="87" t="s">
        <v>9497</v>
      </c>
    </row>
    <row r="154" spans="1:17" x14ac:dyDescent="0.2">
      <c r="A154" s="87" t="s">
        <v>7218</v>
      </c>
      <c r="B154" s="87" t="s">
        <v>7455</v>
      </c>
      <c r="C154" s="87" t="s">
        <v>164</v>
      </c>
      <c r="D154" s="87" t="s">
        <v>4107</v>
      </c>
      <c r="E154" s="87" t="s">
        <v>165</v>
      </c>
      <c r="F154" s="88">
        <v>43868</v>
      </c>
      <c r="G154" s="89">
        <v>0</v>
      </c>
      <c r="H154" s="89">
        <v>0</v>
      </c>
      <c r="I154" s="89">
        <v>-10</v>
      </c>
      <c r="J154" s="89">
        <v>-10</v>
      </c>
      <c r="K154" s="89">
        <v>-10</v>
      </c>
      <c r="L154" s="89">
        <v>-10</v>
      </c>
      <c r="M154" s="89">
        <v>-10</v>
      </c>
      <c r="N154" s="89">
        <v>-50</v>
      </c>
      <c r="O154" s="87" t="s">
        <v>166</v>
      </c>
      <c r="P154" s="90" t="s">
        <v>13351</v>
      </c>
      <c r="Q154" s="87" t="s">
        <v>9497</v>
      </c>
    </row>
    <row r="155" spans="1:17" x14ac:dyDescent="0.2">
      <c r="A155" s="87" t="s">
        <v>7155</v>
      </c>
      <c r="B155" s="87" t="s">
        <v>7533</v>
      </c>
      <c r="C155" s="87" t="s">
        <v>164</v>
      </c>
      <c r="D155" s="87" t="s">
        <v>3512</v>
      </c>
      <c r="E155" s="87" t="s">
        <v>165</v>
      </c>
      <c r="F155" s="88">
        <v>43868</v>
      </c>
      <c r="G155" s="89">
        <v>16</v>
      </c>
      <c r="H155" s="89">
        <v>16</v>
      </c>
      <c r="I155" s="89">
        <v>8</v>
      </c>
      <c r="J155" s="89">
        <v>8</v>
      </c>
      <c r="K155" s="89">
        <v>8</v>
      </c>
      <c r="L155" s="89">
        <v>8</v>
      </c>
      <c r="M155" s="89">
        <v>8</v>
      </c>
      <c r="N155" s="89">
        <v>72</v>
      </c>
      <c r="O155" s="87" t="s">
        <v>166</v>
      </c>
      <c r="P155" s="90" t="s">
        <v>13352</v>
      </c>
      <c r="Q155" s="87" t="s">
        <v>9497</v>
      </c>
    </row>
    <row r="156" spans="1:17" x14ac:dyDescent="0.2">
      <c r="A156" s="87" t="s">
        <v>7155</v>
      </c>
      <c r="B156" s="87" t="s">
        <v>7533</v>
      </c>
      <c r="C156" s="87" t="s">
        <v>164</v>
      </c>
      <c r="D156" s="87" t="s">
        <v>3512</v>
      </c>
      <c r="E156" s="87" t="s">
        <v>165</v>
      </c>
      <c r="F156" s="88">
        <v>43868</v>
      </c>
      <c r="G156" s="89">
        <v>0</v>
      </c>
      <c r="H156" s="89">
        <v>0</v>
      </c>
      <c r="I156" s="89">
        <v>9</v>
      </c>
      <c r="J156" s="89">
        <v>9</v>
      </c>
      <c r="K156" s="89">
        <v>9</v>
      </c>
      <c r="L156" s="89">
        <v>9</v>
      </c>
      <c r="M156" s="89">
        <v>9</v>
      </c>
      <c r="N156" s="89">
        <v>45</v>
      </c>
      <c r="O156" s="87" t="s">
        <v>166</v>
      </c>
      <c r="P156" s="90" t="s">
        <v>13353</v>
      </c>
      <c r="Q156" s="87" t="s">
        <v>9497</v>
      </c>
    </row>
    <row r="157" spans="1:17" x14ac:dyDescent="0.2">
      <c r="A157" s="87" t="s">
        <v>7155</v>
      </c>
      <c r="B157" s="87" t="s">
        <v>7533</v>
      </c>
      <c r="C157" s="87" t="s">
        <v>164</v>
      </c>
      <c r="D157" s="87" t="s">
        <v>3512</v>
      </c>
      <c r="E157" s="87" t="s">
        <v>165</v>
      </c>
      <c r="F157" s="88">
        <v>43868</v>
      </c>
      <c r="G157" s="89">
        <v>-16</v>
      </c>
      <c r="H157" s="89">
        <v>-16</v>
      </c>
      <c r="I157" s="89">
        <v>-8</v>
      </c>
      <c r="J157" s="89">
        <v>-8</v>
      </c>
      <c r="K157" s="89">
        <v>-8</v>
      </c>
      <c r="L157" s="89">
        <v>-8</v>
      </c>
      <c r="M157" s="89">
        <v>-8</v>
      </c>
      <c r="N157" s="89">
        <v>-72</v>
      </c>
      <c r="O157" s="87" t="s">
        <v>166</v>
      </c>
      <c r="P157" s="90" t="s">
        <v>13354</v>
      </c>
      <c r="Q157" s="87" t="s">
        <v>9497</v>
      </c>
    </row>
    <row r="158" spans="1:17" x14ac:dyDescent="0.2">
      <c r="A158" s="87" t="s">
        <v>9387</v>
      </c>
      <c r="B158" s="87" t="s">
        <v>9835</v>
      </c>
      <c r="C158" s="87" t="s">
        <v>164</v>
      </c>
      <c r="D158" s="87" t="s">
        <v>9836</v>
      </c>
      <c r="E158" s="87" t="s">
        <v>4268</v>
      </c>
      <c r="F158" s="88">
        <v>43868</v>
      </c>
      <c r="G158" s="89">
        <v>0</v>
      </c>
      <c r="H158" s="89">
        <v>0</v>
      </c>
      <c r="I158" s="89">
        <v>8</v>
      </c>
      <c r="J158" s="89">
        <v>8</v>
      </c>
      <c r="K158" s="89">
        <v>8</v>
      </c>
      <c r="L158" s="89">
        <v>8</v>
      </c>
      <c r="M158" s="89">
        <v>8</v>
      </c>
      <c r="N158" s="89">
        <v>40</v>
      </c>
      <c r="O158" s="87" t="s">
        <v>166</v>
      </c>
      <c r="P158" s="90" t="s">
        <v>13355</v>
      </c>
      <c r="Q158" s="87" t="s">
        <v>9505</v>
      </c>
    </row>
    <row r="159" spans="1:17" x14ac:dyDescent="0.2">
      <c r="A159" s="87" t="s">
        <v>7275</v>
      </c>
      <c r="B159" s="87" t="s">
        <v>7385</v>
      </c>
      <c r="C159" s="87" t="s">
        <v>164</v>
      </c>
      <c r="D159" s="87" t="s">
        <v>1617</v>
      </c>
      <c r="E159" s="87" t="s">
        <v>165</v>
      </c>
      <c r="F159" s="88">
        <v>43868</v>
      </c>
      <c r="G159" s="89">
        <v>8</v>
      </c>
      <c r="H159" s="89">
        <v>0</v>
      </c>
      <c r="I159" s="89">
        <v>9</v>
      </c>
      <c r="J159" s="89">
        <v>9</v>
      </c>
      <c r="K159" s="89">
        <v>9</v>
      </c>
      <c r="L159" s="89">
        <v>9</v>
      </c>
      <c r="M159" s="89">
        <v>9</v>
      </c>
      <c r="N159" s="89">
        <v>53</v>
      </c>
      <c r="O159" s="87" t="s">
        <v>166</v>
      </c>
      <c r="P159" s="90" t="s">
        <v>13356</v>
      </c>
      <c r="Q159" s="87" t="s">
        <v>9497</v>
      </c>
    </row>
    <row r="160" spans="1:17" x14ac:dyDescent="0.2">
      <c r="A160" s="87" t="s">
        <v>10782</v>
      </c>
      <c r="B160" s="87" t="s">
        <v>10827</v>
      </c>
      <c r="C160" s="87" t="s">
        <v>164</v>
      </c>
      <c r="D160" s="87" t="s">
        <v>10828</v>
      </c>
      <c r="E160" s="87" t="s">
        <v>165</v>
      </c>
      <c r="F160" s="88">
        <v>43868</v>
      </c>
      <c r="G160" s="89">
        <v>0</v>
      </c>
      <c r="H160" s="89">
        <v>0</v>
      </c>
      <c r="I160" s="89">
        <v>9</v>
      </c>
      <c r="J160" s="89">
        <v>9</v>
      </c>
      <c r="K160" s="89">
        <v>9</v>
      </c>
      <c r="L160" s="89">
        <v>9</v>
      </c>
      <c r="M160" s="89">
        <v>9</v>
      </c>
      <c r="N160" s="89">
        <v>45</v>
      </c>
      <c r="O160" s="87" t="s">
        <v>9498</v>
      </c>
      <c r="P160" s="90" t="s">
        <v>13357</v>
      </c>
      <c r="Q160" s="87" t="s">
        <v>9497</v>
      </c>
    </row>
    <row r="161" spans="1:17" x14ac:dyDescent="0.2">
      <c r="A161" s="87" t="s">
        <v>7258</v>
      </c>
      <c r="B161" s="87" t="s">
        <v>7433</v>
      </c>
      <c r="C161" s="87" t="s">
        <v>164</v>
      </c>
      <c r="D161" s="87" t="s">
        <v>3607</v>
      </c>
      <c r="E161" s="87" t="s">
        <v>165</v>
      </c>
      <c r="F161" s="88">
        <v>43868</v>
      </c>
      <c r="G161" s="89">
        <v>0</v>
      </c>
      <c r="H161" s="89">
        <v>0</v>
      </c>
      <c r="I161" s="89">
        <v>8</v>
      </c>
      <c r="J161" s="89">
        <v>8</v>
      </c>
      <c r="K161" s="89">
        <v>8</v>
      </c>
      <c r="L161" s="89">
        <v>8</v>
      </c>
      <c r="M161" s="89">
        <v>8</v>
      </c>
      <c r="N161" s="89">
        <v>40</v>
      </c>
      <c r="O161" s="87" t="s">
        <v>9499</v>
      </c>
      <c r="P161" s="90" t="s">
        <v>13358</v>
      </c>
      <c r="Q161" s="87" t="s">
        <v>9497</v>
      </c>
    </row>
    <row r="162" spans="1:17" x14ac:dyDescent="0.2">
      <c r="A162" s="87" t="s">
        <v>9202</v>
      </c>
      <c r="B162" s="87" t="s">
        <v>13018</v>
      </c>
      <c r="C162" s="87" t="s">
        <v>164</v>
      </c>
      <c r="D162" s="87" t="s">
        <v>13019</v>
      </c>
      <c r="E162" s="87" t="s">
        <v>4268</v>
      </c>
      <c r="F162" s="88">
        <v>43868</v>
      </c>
      <c r="G162" s="89">
        <v>0</v>
      </c>
      <c r="H162" s="89">
        <v>0</v>
      </c>
      <c r="I162" s="89">
        <v>9</v>
      </c>
      <c r="J162" s="89">
        <v>8.5</v>
      </c>
      <c r="K162" s="89">
        <v>8</v>
      </c>
      <c r="L162" s="89">
        <v>8.5</v>
      </c>
      <c r="M162" s="89">
        <v>8</v>
      </c>
      <c r="N162" s="89">
        <v>42</v>
      </c>
      <c r="O162" s="87" t="s">
        <v>166</v>
      </c>
      <c r="P162" s="90" t="s">
        <v>13359</v>
      </c>
      <c r="Q162" s="87" t="s">
        <v>9505</v>
      </c>
    </row>
    <row r="163" spans="1:17" x14ac:dyDescent="0.2">
      <c r="A163" s="87" t="s">
        <v>9202</v>
      </c>
      <c r="B163" s="87" t="s">
        <v>13018</v>
      </c>
      <c r="C163" s="87" t="s">
        <v>164</v>
      </c>
      <c r="D163" s="87" t="s">
        <v>13019</v>
      </c>
      <c r="E163" s="87" t="s">
        <v>4268</v>
      </c>
      <c r="F163" s="88">
        <v>43868</v>
      </c>
      <c r="G163" s="89">
        <v>0</v>
      </c>
      <c r="H163" s="89">
        <v>8</v>
      </c>
      <c r="I163" s="89">
        <v>0</v>
      </c>
      <c r="J163" s="89">
        <v>0</v>
      </c>
      <c r="K163" s="89">
        <v>0</v>
      </c>
      <c r="L163" s="89">
        <v>0</v>
      </c>
      <c r="M163" s="89">
        <v>0</v>
      </c>
      <c r="N163" s="89">
        <v>8</v>
      </c>
      <c r="O163" s="87" t="s">
        <v>167</v>
      </c>
      <c r="P163" s="90" t="s">
        <v>13360</v>
      </c>
      <c r="Q163" s="87" t="s">
        <v>9505</v>
      </c>
    </row>
    <row r="164" spans="1:17" x14ac:dyDescent="0.2">
      <c r="A164" s="87" t="s">
        <v>12835</v>
      </c>
      <c r="B164" s="87" t="s">
        <v>12935</v>
      </c>
      <c r="C164" s="87" t="s">
        <v>164</v>
      </c>
      <c r="D164" s="87" t="s">
        <v>12936</v>
      </c>
      <c r="E164" s="87" t="s">
        <v>165</v>
      </c>
      <c r="F164" s="88">
        <v>43868</v>
      </c>
      <c r="G164" s="89">
        <v>0</v>
      </c>
      <c r="H164" s="89">
        <v>0</v>
      </c>
      <c r="I164" s="89">
        <v>9</v>
      </c>
      <c r="J164" s="89">
        <v>9</v>
      </c>
      <c r="K164" s="89">
        <v>9</v>
      </c>
      <c r="L164" s="89">
        <v>9</v>
      </c>
      <c r="M164" s="89">
        <v>9</v>
      </c>
      <c r="N164" s="89">
        <v>45</v>
      </c>
      <c r="O164" s="87" t="s">
        <v>9498</v>
      </c>
      <c r="P164" s="90" t="s">
        <v>13361</v>
      </c>
      <c r="Q164" s="87" t="s">
        <v>9497</v>
      </c>
    </row>
    <row r="165" spans="1:17" x14ac:dyDescent="0.2">
      <c r="A165" s="87" t="s">
        <v>9467</v>
      </c>
      <c r="B165" s="87" t="s">
        <v>9515</v>
      </c>
      <c r="C165" s="87" t="s">
        <v>164</v>
      </c>
      <c r="D165" s="87" t="s">
        <v>7983</v>
      </c>
      <c r="E165" s="87" t="s">
        <v>165</v>
      </c>
      <c r="F165" s="88">
        <v>43868</v>
      </c>
      <c r="G165" s="89">
        <v>0</v>
      </c>
      <c r="H165" s="89">
        <v>9</v>
      </c>
      <c r="I165" s="89">
        <v>9</v>
      </c>
      <c r="J165" s="89">
        <v>9</v>
      </c>
      <c r="K165" s="89">
        <v>9</v>
      </c>
      <c r="L165" s="89">
        <v>9</v>
      </c>
      <c r="M165" s="89">
        <v>9</v>
      </c>
      <c r="N165" s="89">
        <v>54</v>
      </c>
      <c r="O165" s="87" t="s">
        <v>166</v>
      </c>
      <c r="P165" s="90" t="s">
        <v>13362</v>
      </c>
      <c r="Q165" s="87" t="s">
        <v>9497</v>
      </c>
    </row>
    <row r="166" spans="1:17" x14ac:dyDescent="0.2">
      <c r="A166" s="87" t="s">
        <v>11913</v>
      </c>
      <c r="B166" s="87" t="s">
        <v>11932</v>
      </c>
      <c r="C166" s="87" t="s">
        <v>164</v>
      </c>
      <c r="D166" s="87" t="s">
        <v>11651</v>
      </c>
      <c r="E166" s="87" t="s">
        <v>165</v>
      </c>
      <c r="F166" s="88">
        <v>43868</v>
      </c>
      <c r="G166" s="89">
        <v>0</v>
      </c>
      <c r="H166" s="89">
        <v>0</v>
      </c>
      <c r="I166" s="89">
        <v>8</v>
      </c>
      <c r="J166" s="89">
        <v>8</v>
      </c>
      <c r="K166" s="89">
        <v>9</v>
      </c>
      <c r="L166" s="89">
        <v>8</v>
      </c>
      <c r="M166" s="89">
        <v>9</v>
      </c>
      <c r="N166" s="89">
        <v>42</v>
      </c>
      <c r="O166" s="87" t="s">
        <v>166</v>
      </c>
      <c r="P166" s="90" t="s">
        <v>13363</v>
      </c>
      <c r="Q166" s="87" t="s">
        <v>9497</v>
      </c>
    </row>
    <row r="167" spans="1:17" x14ac:dyDescent="0.2">
      <c r="A167" s="87" t="s">
        <v>6981</v>
      </c>
      <c r="B167" s="87" t="s">
        <v>7466</v>
      </c>
      <c r="C167" s="87" t="s">
        <v>164</v>
      </c>
      <c r="D167" s="87" t="s">
        <v>3689</v>
      </c>
      <c r="E167" s="87" t="s">
        <v>165</v>
      </c>
      <c r="F167" s="88">
        <v>43868</v>
      </c>
      <c r="G167" s="89">
        <v>0</v>
      </c>
      <c r="H167" s="89">
        <v>0</v>
      </c>
      <c r="I167" s="89">
        <v>9</v>
      </c>
      <c r="J167" s="89">
        <v>9</v>
      </c>
      <c r="K167" s="89">
        <v>9</v>
      </c>
      <c r="L167" s="89">
        <v>9</v>
      </c>
      <c r="M167" s="89">
        <v>9</v>
      </c>
      <c r="N167" s="89">
        <v>45</v>
      </c>
      <c r="O167" s="87" t="s">
        <v>166</v>
      </c>
      <c r="P167" s="90" t="s">
        <v>13364</v>
      </c>
      <c r="Q167" s="87" t="s">
        <v>9497</v>
      </c>
    </row>
    <row r="168" spans="1:17" x14ac:dyDescent="0.2">
      <c r="A168" s="87" t="s">
        <v>7241</v>
      </c>
      <c r="B168" s="87" t="s">
        <v>7489</v>
      </c>
      <c r="C168" s="87" t="s">
        <v>164</v>
      </c>
      <c r="D168" s="87" t="s">
        <v>3690</v>
      </c>
      <c r="E168" s="87" t="s">
        <v>165</v>
      </c>
      <c r="F168" s="88">
        <v>43868</v>
      </c>
      <c r="G168" s="89">
        <v>0</v>
      </c>
      <c r="H168" s="89">
        <v>0</v>
      </c>
      <c r="I168" s="89">
        <v>8</v>
      </c>
      <c r="J168" s="89">
        <v>8</v>
      </c>
      <c r="K168" s="89">
        <v>8</v>
      </c>
      <c r="L168" s="89">
        <v>8</v>
      </c>
      <c r="M168" s="89">
        <v>8</v>
      </c>
      <c r="N168" s="89">
        <v>40</v>
      </c>
      <c r="O168" s="87" t="s">
        <v>9498</v>
      </c>
      <c r="P168" s="90" t="s">
        <v>13365</v>
      </c>
      <c r="Q168" s="87" t="s">
        <v>9497</v>
      </c>
    </row>
    <row r="169" spans="1:17" x14ac:dyDescent="0.2">
      <c r="A169" s="87" t="s">
        <v>7239</v>
      </c>
      <c r="B169" s="87" t="s">
        <v>7381</v>
      </c>
      <c r="C169" s="87" t="s">
        <v>164</v>
      </c>
      <c r="D169" s="87" t="s">
        <v>3691</v>
      </c>
      <c r="E169" s="87" t="s">
        <v>165</v>
      </c>
      <c r="F169" s="88">
        <v>43868</v>
      </c>
      <c r="G169" s="89">
        <v>0</v>
      </c>
      <c r="H169" s="89">
        <v>0</v>
      </c>
      <c r="I169" s="89">
        <v>9</v>
      </c>
      <c r="J169" s="89">
        <v>9</v>
      </c>
      <c r="K169" s="89">
        <v>9</v>
      </c>
      <c r="L169" s="89">
        <v>9</v>
      </c>
      <c r="M169" s="89">
        <v>9</v>
      </c>
      <c r="N169" s="89">
        <v>45</v>
      </c>
      <c r="O169" s="87" t="s">
        <v>166</v>
      </c>
      <c r="P169" s="90" t="s">
        <v>13366</v>
      </c>
      <c r="Q169" s="87" t="s">
        <v>9497</v>
      </c>
    </row>
    <row r="170" spans="1:17" x14ac:dyDescent="0.2">
      <c r="A170" s="87" t="s">
        <v>9152</v>
      </c>
      <c r="B170" s="87" t="s">
        <v>12614</v>
      </c>
      <c r="C170" s="87" t="s">
        <v>164</v>
      </c>
      <c r="D170" s="87" t="s">
        <v>12615</v>
      </c>
      <c r="E170" s="87" t="s">
        <v>4268</v>
      </c>
      <c r="F170" s="88">
        <v>43868</v>
      </c>
      <c r="G170" s="89">
        <v>0</v>
      </c>
      <c r="H170" s="89">
        <v>0</v>
      </c>
      <c r="I170" s="89">
        <v>8</v>
      </c>
      <c r="J170" s="89">
        <v>8</v>
      </c>
      <c r="K170" s="89">
        <v>8</v>
      </c>
      <c r="L170" s="89">
        <v>8</v>
      </c>
      <c r="M170" s="89">
        <v>8</v>
      </c>
      <c r="N170" s="89">
        <v>40</v>
      </c>
      <c r="O170" s="87" t="s">
        <v>166</v>
      </c>
      <c r="P170" s="90" t="s">
        <v>13367</v>
      </c>
      <c r="Q170" s="87" t="s">
        <v>9505</v>
      </c>
    </row>
    <row r="171" spans="1:17" x14ac:dyDescent="0.2">
      <c r="A171" s="87" t="s">
        <v>7120</v>
      </c>
      <c r="B171" s="87" t="s">
        <v>7545</v>
      </c>
      <c r="C171" s="87" t="s">
        <v>164</v>
      </c>
      <c r="D171" s="87" t="s">
        <v>6943</v>
      </c>
      <c r="E171" s="87" t="s">
        <v>6395</v>
      </c>
      <c r="F171" s="88">
        <v>43868</v>
      </c>
      <c r="G171" s="89">
        <v>0</v>
      </c>
      <c r="H171" s="89">
        <v>0</v>
      </c>
      <c r="I171" s="89">
        <v>8</v>
      </c>
      <c r="J171" s="89">
        <v>8</v>
      </c>
      <c r="K171" s="89">
        <v>8</v>
      </c>
      <c r="L171" s="89">
        <v>8</v>
      </c>
      <c r="M171" s="89">
        <v>8</v>
      </c>
      <c r="N171" s="89">
        <v>40</v>
      </c>
      <c r="O171" s="87" t="s">
        <v>166</v>
      </c>
      <c r="P171" s="90" t="s">
        <v>13368</v>
      </c>
      <c r="Q171" s="87" t="s">
        <v>9497</v>
      </c>
    </row>
    <row r="172" spans="1:17" x14ac:dyDescent="0.2">
      <c r="A172" s="87" t="s">
        <v>7013</v>
      </c>
      <c r="B172" s="87" t="s">
        <v>10749</v>
      </c>
      <c r="C172" s="87" t="s">
        <v>164</v>
      </c>
      <c r="D172" s="87" t="s">
        <v>10750</v>
      </c>
      <c r="E172" s="87" t="s">
        <v>165</v>
      </c>
      <c r="F172" s="88">
        <v>43868</v>
      </c>
      <c r="G172" s="89">
        <v>0</v>
      </c>
      <c r="H172" s="89">
        <v>0</v>
      </c>
      <c r="I172" s="89">
        <v>12</v>
      </c>
      <c r="J172" s="89">
        <v>8</v>
      </c>
      <c r="K172" s="89">
        <v>8</v>
      </c>
      <c r="L172" s="89">
        <v>8</v>
      </c>
      <c r="M172" s="89">
        <v>8</v>
      </c>
      <c r="N172" s="89">
        <v>44</v>
      </c>
      <c r="O172" s="87" t="s">
        <v>166</v>
      </c>
      <c r="P172" s="90" t="s">
        <v>13369</v>
      </c>
      <c r="Q172" s="87" t="s">
        <v>9497</v>
      </c>
    </row>
    <row r="173" spans="1:17" x14ac:dyDescent="0.2">
      <c r="A173" s="87" t="s">
        <v>7013</v>
      </c>
      <c r="B173" s="87" t="s">
        <v>10749</v>
      </c>
      <c r="C173" s="87" t="s">
        <v>164</v>
      </c>
      <c r="D173" s="87" t="s">
        <v>10750</v>
      </c>
      <c r="E173" s="87" t="s">
        <v>165</v>
      </c>
      <c r="F173" s="88">
        <v>43868</v>
      </c>
      <c r="G173" s="89">
        <v>0</v>
      </c>
      <c r="H173" s="89">
        <v>0</v>
      </c>
      <c r="I173" s="89">
        <v>0</v>
      </c>
      <c r="J173" s="89">
        <v>8</v>
      </c>
      <c r="K173" s="89">
        <v>8</v>
      </c>
      <c r="L173" s="89">
        <v>8</v>
      </c>
      <c r="M173" s="89">
        <v>8</v>
      </c>
      <c r="N173" s="89">
        <v>32</v>
      </c>
      <c r="O173" s="87" t="s">
        <v>166</v>
      </c>
      <c r="P173" s="90" t="s">
        <v>13370</v>
      </c>
      <c r="Q173" s="87" t="s">
        <v>9497</v>
      </c>
    </row>
    <row r="174" spans="1:17" x14ac:dyDescent="0.2">
      <c r="A174" s="87" t="s">
        <v>7013</v>
      </c>
      <c r="B174" s="87" t="s">
        <v>10749</v>
      </c>
      <c r="C174" s="87" t="s">
        <v>164</v>
      </c>
      <c r="D174" s="87" t="s">
        <v>10750</v>
      </c>
      <c r="E174" s="87" t="s">
        <v>165</v>
      </c>
      <c r="F174" s="88">
        <v>43868</v>
      </c>
      <c r="G174" s="89">
        <v>0</v>
      </c>
      <c r="H174" s="89">
        <v>0</v>
      </c>
      <c r="I174" s="89">
        <v>12</v>
      </c>
      <c r="J174" s="89">
        <v>0</v>
      </c>
      <c r="K174" s="89">
        <v>0</v>
      </c>
      <c r="L174" s="89">
        <v>0</v>
      </c>
      <c r="M174" s="89">
        <v>0</v>
      </c>
      <c r="N174" s="89">
        <v>12</v>
      </c>
      <c r="O174" s="87" t="s">
        <v>9501</v>
      </c>
      <c r="P174" s="90" t="s">
        <v>13371</v>
      </c>
      <c r="Q174" s="87" t="s">
        <v>9497</v>
      </c>
    </row>
    <row r="175" spans="1:17" x14ac:dyDescent="0.2">
      <c r="A175" s="87" t="s">
        <v>7013</v>
      </c>
      <c r="B175" s="87" t="s">
        <v>10749</v>
      </c>
      <c r="C175" s="87" t="s">
        <v>164</v>
      </c>
      <c r="D175" s="87" t="s">
        <v>10750</v>
      </c>
      <c r="E175" s="87" t="s">
        <v>165</v>
      </c>
      <c r="F175" s="88">
        <v>43868</v>
      </c>
      <c r="G175" s="89">
        <v>0</v>
      </c>
      <c r="H175" s="89">
        <v>0</v>
      </c>
      <c r="I175" s="89">
        <v>-12</v>
      </c>
      <c r="J175" s="89">
        <v>-8</v>
      </c>
      <c r="K175" s="89">
        <v>-8</v>
      </c>
      <c r="L175" s="89">
        <v>-8</v>
      </c>
      <c r="M175" s="89">
        <v>-8</v>
      </c>
      <c r="N175" s="89">
        <v>-44</v>
      </c>
      <c r="O175" s="87" t="s">
        <v>166</v>
      </c>
      <c r="P175" s="90" t="s">
        <v>13372</v>
      </c>
      <c r="Q175" s="87" t="s">
        <v>9497</v>
      </c>
    </row>
    <row r="176" spans="1:17" x14ac:dyDescent="0.2">
      <c r="A176" s="87" t="s">
        <v>7022</v>
      </c>
      <c r="B176" s="87" t="s">
        <v>7391</v>
      </c>
      <c r="C176" s="87" t="s">
        <v>164</v>
      </c>
      <c r="D176" s="87" t="s">
        <v>4083</v>
      </c>
      <c r="E176" s="87" t="s">
        <v>165</v>
      </c>
      <c r="F176" s="88">
        <v>43868</v>
      </c>
      <c r="G176" s="89">
        <v>0</v>
      </c>
      <c r="H176" s="89">
        <v>0</v>
      </c>
      <c r="I176" s="89">
        <v>9</v>
      </c>
      <c r="J176" s="89">
        <v>9</v>
      </c>
      <c r="K176" s="89">
        <v>9</v>
      </c>
      <c r="L176" s="89">
        <v>9</v>
      </c>
      <c r="M176" s="89">
        <v>9</v>
      </c>
      <c r="N176" s="89">
        <v>45</v>
      </c>
      <c r="O176" s="87" t="s">
        <v>9498</v>
      </c>
      <c r="P176" s="90" t="s">
        <v>13373</v>
      </c>
      <c r="Q176" s="87" t="s">
        <v>9497</v>
      </c>
    </row>
    <row r="177" spans="1:17" x14ac:dyDescent="0.2">
      <c r="A177" s="87" t="s">
        <v>12904</v>
      </c>
      <c r="B177" s="87" t="s">
        <v>12937</v>
      </c>
      <c r="C177" s="87" t="s">
        <v>164</v>
      </c>
      <c r="D177" s="87" t="s">
        <v>12938</v>
      </c>
      <c r="E177" s="87" t="s">
        <v>165</v>
      </c>
      <c r="F177" s="88">
        <v>43868</v>
      </c>
      <c r="G177" s="89">
        <v>0</v>
      </c>
      <c r="H177" s="89">
        <v>0</v>
      </c>
      <c r="I177" s="89">
        <v>8</v>
      </c>
      <c r="J177" s="89">
        <v>8</v>
      </c>
      <c r="K177" s="89">
        <v>8</v>
      </c>
      <c r="L177" s="89">
        <v>8</v>
      </c>
      <c r="M177" s="89">
        <v>8</v>
      </c>
      <c r="N177" s="89">
        <v>40</v>
      </c>
      <c r="O177" s="87" t="s">
        <v>9501</v>
      </c>
      <c r="P177" s="90" t="s">
        <v>13374</v>
      </c>
      <c r="Q177" s="87" t="s">
        <v>9497</v>
      </c>
    </row>
    <row r="178" spans="1:17" x14ac:dyDescent="0.2">
      <c r="A178" s="87" t="s">
        <v>7006</v>
      </c>
      <c r="B178" s="87" t="s">
        <v>7560</v>
      </c>
      <c r="C178" s="87" t="s">
        <v>164</v>
      </c>
      <c r="D178" s="87" t="s">
        <v>6217</v>
      </c>
      <c r="E178" s="87" t="s">
        <v>165</v>
      </c>
      <c r="F178" s="88">
        <v>43868</v>
      </c>
      <c r="G178" s="89">
        <v>9</v>
      </c>
      <c r="H178" s="89">
        <v>0</v>
      </c>
      <c r="I178" s="89">
        <v>9</v>
      </c>
      <c r="J178" s="89">
        <v>9</v>
      </c>
      <c r="K178" s="89">
        <v>9</v>
      </c>
      <c r="L178" s="89">
        <v>9</v>
      </c>
      <c r="M178" s="89">
        <v>9</v>
      </c>
      <c r="N178" s="89">
        <v>54</v>
      </c>
      <c r="O178" s="87" t="s">
        <v>166</v>
      </c>
      <c r="P178" s="90" t="s">
        <v>13375</v>
      </c>
      <c r="Q178" s="87" t="s">
        <v>9497</v>
      </c>
    </row>
    <row r="179" spans="1:17" x14ac:dyDescent="0.2">
      <c r="A179" s="87" t="s">
        <v>9393</v>
      </c>
      <c r="B179" s="87" t="s">
        <v>9516</v>
      </c>
      <c r="C179" s="87" t="s">
        <v>164</v>
      </c>
      <c r="D179" s="87" t="s">
        <v>774</v>
      </c>
      <c r="E179" s="87" t="s">
        <v>165</v>
      </c>
      <c r="F179" s="88">
        <v>43868</v>
      </c>
      <c r="G179" s="89">
        <v>0</v>
      </c>
      <c r="H179" s="89">
        <v>0</v>
      </c>
      <c r="I179" s="89">
        <v>8</v>
      </c>
      <c r="J179" s="89">
        <v>8</v>
      </c>
      <c r="K179" s="89">
        <v>8</v>
      </c>
      <c r="L179" s="89">
        <v>8</v>
      </c>
      <c r="M179" s="89">
        <v>8</v>
      </c>
      <c r="N179" s="89">
        <v>40</v>
      </c>
      <c r="O179" s="87" t="s">
        <v>166</v>
      </c>
      <c r="P179" s="90" t="s">
        <v>13376</v>
      </c>
      <c r="Q179" s="87" t="s">
        <v>9497</v>
      </c>
    </row>
    <row r="180" spans="1:17" x14ac:dyDescent="0.2">
      <c r="A180" s="87" t="s">
        <v>9206</v>
      </c>
      <c r="B180" s="87" t="s">
        <v>9837</v>
      </c>
      <c r="C180" s="87" t="s">
        <v>164</v>
      </c>
      <c r="D180" s="87" t="s">
        <v>9838</v>
      </c>
      <c r="E180" s="87" t="s">
        <v>4268</v>
      </c>
      <c r="F180" s="88">
        <v>43868</v>
      </c>
      <c r="G180" s="89">
        <v>0</v>
      </c>
      <c r="H180" s="89">
        <v>0</v>
      </c>
      <c r="I180" s="89">
        <v>8</v>
      </c>
      <c r="J180" s="89">
        <v>8</v>
      </c>
      <c r="K180" s="89">
        <v>8</v>
      </c>
      <c r="L180" s="89">
        <v>8</v>
      </c>
      <c r="M180" s="89">
        <v>8</v>
      </c>
      <c r="N180" s="89">
        <v>40</v>
      </c>
      <c r="O180" s="87" t="s">
        <v>166</v>
      </c>
      <c r="P180" s="90" t="s">
        <v>13377</v>
      </c>
      <c r="Q180" s="87" t="s">
        <v>9505</v>
      </c>
    </row>
    <row r="181" spans="1:17" x14ac:dyDescent="0.2">
      <c r="A181" s="87" t="s">
        <v>9206</v>
      </c>
      <c r="B181" s="87" t="s">
        <v>9837</v>
      </c>
      <c r="C181" s="87" t="s">
        <v>164</v>
      </c>
      <c r="D181" s="87" t="s">
        <v>9838</v>
      </c>
      <c r="E181" s="87" t="s">
        <v>4268</v>
      </c>
      <c r="F181" s="88">
        <v>43868</v>
      </c>
      <c r="G181" s="89">
        <v>0</v>
      </c>
      <c r="H181" s="89">
        <v>0</v>
      </c>
      <c r="I181" s="89">
        <v>8</v>
      </c>
      <c r="J181" s="89">
        <v>9</v>
      </c>
      <c r="K181" s="89">
        <v>9</v>
      </c>
      <c r="L181" s="89">
        <v>10</v>
      </c>
      <c r="M181" s="89">
        <v>8</v>
      </c>
      <c r="N181" s="89">
        <v>44</v>
      </c>
      <c r="O181" s="87" t="s">
        <v>166</v>
      </c>
      <c r="P181" s="90" t="s">
        <v>13378</v>
      </c>
      <c r="Q181" s="87" t="s">
        <v>9505</v>
      </c>
    </row>
    <row r="182" spans="1:17" x14ac:dyDescent="0.2">
      <c r="A182" s="87" t="s">
        <v>9206</v>
      </c>
      <c r="B182" s="87" t="s">
        <v>9837</v>
      </c>
      <c r="C182" s="87" t="s">
        <v>164</v>
      </c>
      <c r="D182" s="87" t="s">
        <v>9838</v>
      </c>
      <c r="E182" s="87" t="s">
        <v>4268</v>
      </c>
      <c r="F182" s="88">
        <v>43868</v>
      </c>
      <c r="G182" s="89">
        <v>0</v>
      </c>
      <c r="H182" s="89">
        <v>0</v>
      </c>
      <c r="I182" s="89">
        <v>-8</v>
      </c>
      <c r="J182" s="89">
        <v>-8</v>
      </c>
      <c r="K182" s="89">
        <v>-8</v>
      </c>
      <c r="L182" s="89">
        <v>-8</v>
      </c>
      <c r="M182" s="89">
        <v>-8</v>
      </c>
      <c r="N182" s="89">
        <v>-40</v>
      </c>
      <c r="O182" s="87" t="s">
        <v>166</v>
      </c>
      <c r="P182" s="90" t="s">
        <v>13379</v>
      </c>
      <c r="Q182" s="87" t="s">
        <v>9505</v>
      </c>
    </row>
    <row r="183" spans="1:17" x14ac:dyDescent="0.2">
      <c r="A183" s="87" t="s">
        <v>12857</v>
      </c>
      <c r="B183" s="87" t="s">
        <v>12871</v>
      </c>
      <c r="C183" s="87" t="s">
        <v>164</v>
      </c>
      <c r="D183" s="87" t="s">
        <v>12872</v>
      </c>
      <c r="E183" s="87" t="s">
        <v>165</v>
      </c>
      <c r="F183" s="88">
        <v>43868</v>
      </c>
      <c r="G183" s="89">
        <v>0</v>
      </c>
      <c r="H183" s="89">
        <v>0</v>
      </c>
      <c r="I183" s="89">
        <v>8</v>
      </c>
      <c r="J183" s="89">
        <v>0</v>
      </c>
      <c r="K183" s="89">
        <v>8</v>
      </c>
      <c r="L183" s="89">
        <v>8</v>
      </c>
      <c r="M183" s="89">
        <v>8</v>
      </c>
      <c r="N183" s="89">
        <v>32</v>
      </c>
      <c r="O183" s="87" t="s">
        <v>166</v>
      </c>
      <c r="P183" s="90" t="s">
        <v>13380</v>
      </c>
      <c r="Q183" s="87" t="s">
        <v>9497</v>
      </c>
    </row>
    <row r="184" spans="1:17" x14ac:dyDescent="0.2">
      <c r="A184" s="87" t="s">
        <v>12857</v>
      </c>
      <c r="B184" s="87" t="s">
        <v>12871</v>
      </c>
      <c r="C184" s="87" t="s">
        <v>164</v>
      </c>
      <c r="D184" s="87" t="s">
        <v>12872</v>
      </c>
      <c r="E184" s="87" t="s">
        <v>165</v>
      </c>
      <c r="F184" s="88">
        <v>43868</v>
      </c>
      <c r="G184" s="89">
        <v>0</v>
      </c>
      <c r="H184" s="89">
        <v>0</v>
      </c>
      <c r="I184" s="89">
        <v>11</v>
      </c>
      <c r="J184" s="89">
        <v>0</v>
      </c>
      <c r="K184" s="89">
        <v>11</v>
      </c>
      <c r="L184" s="89">
        <v>10</v>
      </c>
      <c r="M184" s="89">
        <v>10</v>
      </c>
      <c r="N184" s="89">
        <v>42</v>
      </c>
      <c r="O184" s="87" t="s">
        <v>166</v>
      </c>
      <c r="P184" s="90" t="s">
        <v>13381</v>
      </c>
      <c r="Q184" s="87" t="s">
        <v>9497</v>
      </c>
    </row>
    <row r="185" spans="1:17" x14ac:dyDescent="0.2">
      <c r="A185" s="87" t="s">
        <v>12857</v>
      </c>
      <c r="B185" s="87" t="s">
        <v>12871</v>
      </c>
      <c r="C185" s="87" t="s">
        <v>164</v>
      </c>
      <c r="D185" s="87" t="s">
        <v>12872</v>
      </c>
      <c r="E185" s="87" t="s">
        <v>165</v>
      </c>
      <c r="F185" s="88">
        <v>43868</v>
      </c>
      <c r="G185" s="89">
        <v>0</v>
      </c>
      <c r="H185" s="89">
        <v>0</v>
      </c>
      <c r="I185" s="89">
        <v>-8</v>
      </c>
      <c r="J185" s="89">
        <v>0</v>
      </c>
      <c r="K185" s="89">
        <v>-8</v>
      </c>
      <c r="L185" s="89">
        <v>-8</v>
      </c>
      <c r="M185" s="89">
        <v>-8</v>
      </c>
      <c r="N185" s="89">
        <v>-32</v>
      </c>
      <c r="O185" s="87" t="s">
        <v>166</v>
      </c>
      <c r="P185" s="90" t="s">
        <v>13382</v>
      </c>
      <c r="Q185" s="87" t="s">
        <v>9497</v>
      </c>
    </row>
    <row r="186" spans="1:17" x14ac:dyDescent="0.2">
      <c r="A186" s="87" t="s">
        <v>11124</v>
      </c>
      <c r="B186" s="87" t="s">
        <v>11173</v>
      </c>
      <c r="C186" s="87" t="s">
        <v>164</v>
      </c>
      <c r="D186" s="87" t="s">
        <v>11163</v>
      </c>
      <c r="E186" s="87" t="s">
        <v>165</v>
      </c>
      <c r="F186" s="88">
        <v>43868</v>
      </c>
      <c r="G186" s="89">
        <v>0</v>
      </c>
      <c r="H186" s="89">
        <v>0</v>
      </c>
      <c r="I186" s="89">
        <v>9</v>
      </c>
      <c r="J186" s="89">
        <v>8</v>
      </c>
      <c r="K186" s="89">
        <v>9</v>
      </c>
      <c r="L186" s="89">
        <v>8</v>
      </c>
      <c r="M186" s="89">
        <v>8</v>
      </c>
      <c r="N186" s="89">
        <v>42</v>
      </c>
      <c r="O186" s="87" t="s">
        <v>166</v>
      </c>
      <c r="P186" s="90" t="s">
        <v>13383</v>
      </c>
      <c r="Q186" s="87" t="s">
        <v>9497</v>
      </c>
    </row>
    <row r="187" spans="1:17" x14ac:dyDescent="0.2">
      <c r="A187" s="87" t="s">
        <v>9323</v>
      </c>
      <c r="B187" s="87" t="s">
        <v>9517</v>
      </c>
      <c r="C187" s="87" t="s">
        <v>164</v>
      </c>
      <c r="D187" s="87" t="s">
        <v>6676</v>
      </c>
      <c r="E187" s="87" t="s">
        <v>4268</v>
      </c>
      <c r="F187" s="88">
        <v>43868</v>
      </c>
      <c r="G187" s="89">
        <v>0</v>
      </c>
      <c r="H187" s="89">
        <v>0</v>
      </c>
      <c r="I187" s="89">
        <v>8</v>
      </c>
      <c r="J187" s="89">
        <v>8</v>
      </c>
      <c r="K187" s="89">
        <v>8</v>
      </c>
      <c r="L187" s="89">
        <v>8</v>
      </c>
      <c r="M187" s="89">
        <v>8</v>
      </c>
      <c r="N187" s="89">
        <v>40</v>
      </c>
      <c r="O187" s="87" t="s">
        <v>166</v>
      </c>
      <c r="P187" s="90" t="s">
        <v>13384</v>
      </c>
      <c r="Q187" s="87" t="s">
        <v>9505</v>
      </c>
    </row>
    <row r="188" spans="1:17" x14ac:dyDescent="0.2">
      <c r="A188" s="87" t="s">
        <v>7134</v>
      </c>
      <c r="B188" s="87" t="s">
        <v>7454</v>
      </c>
      <c r="C188" s="87" t="s">
        <v>164</v>
      </c>
      <c r="D188" s="87" t="s">
        <v>3608</v>
      </c>
      <c r="E188" s="87" t="s">
        <v>165</v>
      </c>
      <c r="F188" s="88">
        <v>43868</v>
      </c>
      <c r="G188" s="89">
        <v>0</v>
      </c>
      <c r="H188" s="89">
        <v>0</v>
      </c>
      <c r="I188" s="89">
        <v>9</v>
      </c>
      <c r="J188" s="89">
        <v>9</v>
      </c>
      <c r="K188" s="89">
        <v>9</v>
      </c>
      <c r="L188" s="89">
        <v>9</v>
      </c>
      <c r="M188" s="89">
        <v>9</v>
      </c>
      <c r="N188" s="89">
        <v>45</v>
      </c>
      <c r="O188" s="87" t="s">
        <v>166</v>
      </c>
      <c r="P188" s="90" t="s">
        <v>13385</v>
      </c>
      <c r="Q188" s="87" t="s">
        <v>9497</v>
      </c>
    </row>
    <row r="189" spans="1:17" x14ac:dyDescent="0.2">
      <c r="A189" s="87" t="s">
        <v>7930</v>
      </c>
      <c r="B189" s="87" t="s">
        <v>7931</v>
      </c>
      <c r="C189" s="87" t="s">
        <v>164</v>
      </c>
      <c r="D189" s="87" t="s">
        <v>7932</v>
      </c>
      <c r="E189" s="87" t="s">
        <v>165</v>
      </c>
      <c r="F189" s="88">
        <v>43868</v>
      </c>
      <c r="G189" s="89">
        <v>0</v>
      </c>
      <c r="H189" s="89">
        <v>0</v>
      </c>
      <c r="I189" s="89">
        <v>9</v>
      </c>
      <c r="J189" s="89">
        <v>9</v>
      </c>
      <c r="K189" s="89">
        <v>9</v>
      </c>
      <c r="L189" s="89">
        <v>9</v>
      </c>
      <c r="M189" s="89">
        <v>9</v>
      </c>
      <c r="N189" s="89">
        <v>45</v>
      </c>
      <c r="O189" s="87" t="s">
        <v>166</v>
      </c>
      <c r="P189" s="90" t="s">
        <v>13386</v>
      </c>
      <c r="Q189" s="87" t="s">
        <v>9497</v>
      </c>
    </row>
    <row r="190" spans="1:17" x14ac:dyDescent="0.2">
      <c r="A190" s="87" t="s">
        <v>7930</v>
      </c>
      <c r="B190" s="87" t="s">
        <v>7931</v>
      </c>
      <c r="C190" s="87" t="s">
        <v>164</v>
      </c>
      <c r="D190" s="87" t="s">
        <v>7932</v>
      </c>
      <c r="E190" s="87" t="s">
        <v>165</v>
      </c>
      <c r="F190" s="88">
        <v>43868</v>
      </c>
      <c r="G190" s="89">
        <v>0</v>
      </c>
      <c r="H190" s="89">
        <v>0</v>
      </c>
      <c r="I190" s="89">
        <v>10</v>
      </c>
      <c r="J190" s="89">
        <v>10</v>
      </c>
      <c r="K190" s="89">
        <v>10</v>
      </c>
      <c r="L190" s="89">
        <v>10</v>
      </c>
      <c r="M190" s="89">
        <v>10</v>
      </c>
      <c r="N190" s="89">
        <v>50</v>
      </c>
      <c r="O190" s="87" t="s">
        <v>166</v>
      </c>
      <c r="P190" s="90" t="s">
        <v>13387</v>
      </c>
      <c r="Q190" s="87" t="s">
        <v>9497</v>
      </c>
    </row>
    <row r="191" spans="1:17" x14ac:dyDescent="0.2">
      <c r="A191" s="87" t="s">
        <v>7930</v>
      </c>
      <c r="B191" s="87" t="s">
        <v>7931</v>
      </c>
      <c r="C191" s="87" t="s">
        <v>164</v>
      </c>
      <c r="D191" s="87" t="s">
        <v>7932</v>
      </c>
      <c r="E191" s="87" t="s">
        <v>165</v>
      </c>
      <c r="F191" s="88">
        <v>43868</v>
      </c>
      <c r="G191" s="89">
        <v>0</v>
      </c>
      <c r="H191" s="89">
        <v>0</v>
      </c>
      <c r="I191" s="89">
        <v>-9</v>
      </c>
      <c r="J191" s="89">
        <v>-9</v>
      </c>
      <c r="K191" s="89">
        <v>-9</v>
      </c>
      <c r="L191" s="89">
        <v>-9</v>
      </c>
      <c r="M191" s="89">
        <v>-9</v>
      </c>
      <c r="N191" s="89">
        <v>-45</v>
      </c>
      <c r="O191" s="87" t="s">
        <v>166</v>
      </c>
      <c r="P191" s="90" t="s">
        <v>13388</v>
      </c>
      <c r="Q191" s="87" t="s">
        <v>9497</v>
      </c>
    </row>
    <row r="192" spans="1:17" x14ac:dyDescent="0.2">
      <c r="A192" s="87" t="s">
        <v>9278</v>
      </c>
      <c r="B192" s="87" t="s">
        <v>9518</v>
      </c>
      <c r="C192" s="87" t="s">
        <v>164</v>
      </c>
      <c r="D192" s="87" t="s">
        <v>994</v>
      </c>
      <c r="E192" s="87" t="s">
        <v>165</v>
      </c>
      <c r="F192" s="88">
        <v>43868</v>
      </c>
      <c r="G192" s="89">
        <v>0</v>
      </c>
      <c r="H192" s="89">
        <v>0</v>
      </c>
      <c r="I192" s="89">
        <v>8</v>
      </c>
      <c r="J192" s="89">
        <v>8</v>
      </c>
      <c r="K192" s="89">
        <v>8</v>
      </c>
      <c r="L192" s="89">
        <v>8</v>
      </c>
      <c r="M192" s="89">
        <v>8</v>
      </c>
      <c r="N192" s="89">
        <v>40</v>
      </c>
      <c r="O192" s="87" t="s">
        <v>166</v>
      </c>
      <c r="P192" s="90" t="s">
        <v>13389</v>
      </c>
      <c r="Q192" s="87" t="s">
        <v>9497</v>
      </c>
    </row>
    <row r="193" spans="1:17" x14ac:dyDescent="0.2">
      <c r="A193" s="87" t="s">
        <v>7353</v>
      </c>
      <c r="B193" s="87" t="s">
        <v>11366</v>
      </c>
      <c r="C193" s="87" t="s">
        <v>164</v>
      </c>
      <c r="D193" s="87" t="s">
        <v>11367</v>
      </c>
      <c r="E193" s="87" t="s">
        <v>165</v>
      </c>
      <c r="F193" s="88">
        <v>43868</v>
      </c>
      <c r="G193" s="89">
        <v>0</v>
      </c>
      <c r="H193" s="89">
        <v>0</v>
      </c>
      <c r="I193" s="89">
        <v>8</v>
      </c>
      <c r="J193" s="89">
        <v>8</v>
      </c>
      <c r="K193" s="89">
        <v>8</v>
      </c>
      <c r="L193" s="89">
        <v>8</v>
      </c>
      <c r="M193" s="89">
        <v>8</v>
      </c>
      <c r="N193" s="89">
        <v>40</v>
      </c>
      <c r="O193" s="87" t="s">
        <v>166</v>
      </c>
      <c r="P193" s="90" t="s">
        <v>13390</v>
      </c>
      <c r="Q193" s="87" t="s">
        <v>9497</v>
      </c>
    </row>
    <row r="194" spans="1:17" x14ac:dyDescent="0.2">
      <c r="A194" s="87" t="s">
        <v>9449</v>
      </c>
      <c r="B194" s="87" t="s">
        <v>10909</v>
      </c>
      <c r="C194" s="87" t="s">
        <v>164</v>
      </c>
      <c r="D194" s="87" t="s">
        <v>10910</v>
      </c>
      <c r="E194" s="87" t="s">
        <v>4268</v>
      </c>
      <c r="F194" s="88">
        <v>43868</v>
      </c>
      <c r="G194" s="89">
        <v>0</v>
      </c>
      <c r="H194" s="89">
        <v>0</v>
      </c>
      <c r="I194" s="89">
        <v>8</v>
      </c>
      <c r="J194" s="89">
        <v>8</v>
      </c>
      <c r="K194" s="89">
        <v>8</v>
      </c>
      <c r="L194" s="89">
        <v>8</v>
      </c>
      <c r="M194" s="89">
        <v>8</v>
      </c>
      <c r="N194" s="89">
        <v>40</v>
      </c>
      <c r="O194" s="87" t="s">
        <v>166</v>
      </c>
      <c r="P194" s="90" t="s">
        <v>13391</v>
      </c>
      <c r="Q194" s="87" t="s">
        <v>9505</v>
      </c>
    </row>
    <row r="195" spans="1:17" x14ac:dyDescent="0.2">
      <c r="A195" s="87" t="s">
        <v>9448</v>
      </c>
      <c r="B195" s="87" t="s">
        <v>9519</v>
      </c>
      <c r="C195" s="87" t="s">
        <v>164</v>
      </c>
      <c r="D195" s="87" t="s">
        <v>8102</v>
      </c>
      <c r="E195" s="87" t="s">
        <v>165</v>
      </c>
      <c r="F195" s="88">
        <v>43868</v>
      </c>
      <c r="G195" s="89">
        <v>0</v>
      </c>
      <c r="H195" s="89">
        <v>0</v>
      </c>
      <c r="I195" s="89">
        <v>9</v>
      </c>
      <c r="J195" s="89">
        <v>9</v>
      </c>
      <c r="K195" s="89">
        <v>9</v>
      </c>
      <c r="L195" s="89">
        <v>9</v>
      </c>
      <c r="M195" s="89">
        <v>9</v>
      </c>
      <c r="N195" s="89">
        <v>45</v>
      </c>
      <c r="O195" s="87" t="s">
        <v>166</v>
      </c>
      <c r="P195" s="90" t="s">
        <v>13392</v>
      </c>
      <c r="Q195" s="87" t="s">
        <v>9497</v>
      </c>
    </row>
    <row r="196" spans="1:17" x14ac:dyDescent="0.2">
      <c r="A196" s="87" t="s">
        <v>9462</v>
      </c>
      <c r="B196" s="87" t="s">
        <v>12616</v>
      </c>
      <c r="C196" s="87" t="s">
        <v>164</v>
      </c>
      <c r="D196" s="87" t="s">
        <v>12617</v>
      </c>
      <c r="E196" s="87" t="s">
        <v>4268</v>
      </c>
      <c r="F196" s="88">
        <v>43868</v>
      </c>
      <c r="G196" s="89">
        <v>0</v>
      </c>
      <c r="H196" s="89">
        <v>0</v>
      </c>
      <c r="I196" s="89">
        <v>8</v>
      </c>
      <c r="J196" s="89">
        <v>8</v>
      </c>
      <c r="K196" s="89">
        <v>8</v>
      </c>
      <c r="L196" s="89">
        <v>8</v>
      </c>
      <c r="M196" s="89">
        <v>8</v>
      </c>
      <c r="N196" s="89">
        <v>40</v>
      </c>
      <c r="O196" s="87" t="s">
        <v>166</v>
      </c>
      <c r="P196" s="90" t="s">
        <v>13393</v>
      </c>
      <c r="Q196" s="87" t="s">
        <v>9505</v>
      </c>
    </row>
    <row r="197" spans="1:17" x14ac:dyDescent="0.2">
      <c r="A197" s="87" t="s">
        <v>9265</v>
      </c>
      <c r="B197" s="87" t="s">
        <v>9520</v>
      </c>
      <c r="C197" s="87" t="s">
        <v>164</v>
      </c>
      <c r="D197" s="87" t="s">
        <v>4780</v>
      </c>
      <c r="E197" s="87" t="s">
        <v>165</v>
      </c>
      <c r="F197" s="88">
        <v>43868</v>
      </c>
      <c r="G197" s="89">
        <v>0</v>
      </c>
      <c r="H197" s="89">
        <v>0</v>
      </c>
      <c r="I197" s="89">
        <v>9</v>
      </c>
      <c r="J197" s="89">
        <v>9</v>
      </c>
      <c r="K197" s="89">
        <v>9</v>
      </c>
      <c r="L197" s="89">
        <v>9</v>
      </c>
      <c r="M197" s="89">
        <v>9</v>
      </c>
      <c r="N197" s="89">
        <v>45</v>
      </c>
      <c r="O197" s="87" t="s">
        <v>166</v>
      </c>
      <c r="P197" s="90" t="s">
        <v>13394</v>
      </c>
      <c r="Q197" s="87" t="s">
        <v>9497</v>
      </c>
    </row>
    <row r="198" spans="1:17" x14ac:dyDescent="0.2">
      <c r="A198" s="87" t="s">
        <v>7065</v>
      </c>
      <c r="B198" s="87" t="s">
        <v>7449</v>
      </c>
      <c r="C198" s="87" t="s">
        <v>164</v>
      </c>
      <c r="D198" s="87" t="s">
        <v>3899</v>
      </c>
      <c r="E198" s="87" t="s">
        <v>165</v>
      </c>
      <c r="F198" s="88">
        <v>43868</v>
      </c>
      <c r="G198" s="89">
        <v>0</v>
      </c>
      <c r="H198" s="89">
        <v>0</v>
      </c>
      <c r="I198" s="89">
        <v>9</v>
      </c>
      <c r="J198" s="89">
        <v>9</v>
      </c>
      <c r="K198" s="89">
        <v>9</v>
      </c>
      <c r="L198" s="89">
        <v>9</v>
      </c>
      <c r="M198" s="89">
        <v>9</v>
      </c>
      <c r="N198" s="89">
        <v>45</v>
      </c>
      <c r="O198" s="87" t="s">
        <v>166</v>
      </c>
      <c r="P198" s="90" t="s">
        <v>13395</v>
      </c>
      <c r="Q198" s="87" t="s">
        <v>9497</v>
      </c>
    </row>
    <row r="199" spans="1:17" x14ac:dyDescent="0.2">
      <c r="A199" s="87" t="s">
        <v>7065</v>
      </c>
      <c r="B199" s="87" t="s">
        <v>7449</v>
      </c>
      <c r="C199" s="87" t="s">
        <v>164</v>
      </c>
      <c r="D199" s="87" t="s">
        <v>3899</v>
      </c>
      <c r="E199" s="87" t="s">
        <v>165</v>
      </c>
      <c r="F199" s="88">
        <v>43868</v>
      </c>
      <c r="G199" s="89">
        <v>0</v>
      </c>
      <c r="H199" s="89">
        <v>8</v>
      </c>
      <c r="I199" s="89">
        <v>0</v>
      </c>
      <c r="J199" s="89">
        <v>0</v>
      </c>
      <c r="K199" s="89">
        <v>0</v>
      </c>
      <c r="L199" s="89">
        <v>0</v>
      </c>
      <c r="M199" s="89">
        <v>0</v>
      </c>
      <c r="N199" s="89">
        <v>8</v>
      </c>
      <c r="O199" s="87" t="s">
        <v>9498</v>
      </c>
      <c r="P199" s="90" t="s">
        <v>13396</v>
      </c>
      <c r="Q199" s="87" t="s">
        <v>9497</v>
      </c>
    </row>
    <row r="200" spans="1:17" x14ac:dyDescent="0.2">
      <c r="A200" s="87" t="s">
        <v>7358</v>
      </c>
      <c r="B200" s="87" t="s">
        <v>7465</v>
      </c>
      <c r="C200" s="87" t="s">
        <v>164</v>
      </c>
      <c r="D200" s="87" t="s">
        <v>4908</v>
      </c>
      <c r="E200" s="87" t="s">
        <v>165</v>
      </c>
      <c r="F200" s="88">
        <v>43868</v>
      </c>
      <c r="G200" s="89">
        <v>0</v>
      </c>
      <c r="H200" s="89">
        <v>0</v>
      </c>
      <c r="I200" s="89">
        <v>8</v>
      </c>
      <c r="J200" s="89">
        <v>8</v>
      </c>
      <c r="K200" s="89">
        <v>8</v>
      </c>
      <c r="L200" s="89">
        <v>8</v>
      </c>
      <c r="M200" s="89">
        <v>8</v>
      </c>
      <c r="N200" s="89">
        <v>40</v>
      </c>
      <c r="O200" s="87" t="s">
        <v>166</v>
      </c>
      <c r="P200" s="90" t="s">
        <v>13397</v>
      </c>
      <c r="Q200" s="87" t="s">
        <v>9497</v>
      </c>
    </row>
    <row r="201" spans="1:17" x14ac:dyDescent="0.2">
      <c r="A201" s="87" t="s">
        <v>12873</v>
      </c>
      <c r="B201" s="87" t="s">
        <v>12874</v>
      </c>
      <c r="C201" s="87" t="s">
        <v>164</v>
      </c>
      <c r="D201" s="87" t="s">
        <v>12875</v>
      </c>
      <c r="E201" s="87" t="s">
        <v>165</v>
      </c>
      <c r="F201" s="88">
        <v>43868</v>
      </c>
      <c r="G201" s="89">
        <v>0</v>
      </c>
      <c r="H201" s="89">
        <v>0</v>
      </c>
      <c r="I201" s="89">
        <v>9</v>
      </c>
      <c r="J201" s="89">
        <v>9</v>
      </c>
      <c r="K201" s="89">
        <v>9</v>
      </c>
      <c r="L201" s="89">
        <v>9</v>
      </c>
      <c r="M201" s="89">
        <v>9</v>
      </c>
      <c r="N201" s="89">
        <v>45</v>
      </c>
      <c r="O201" s="87" t="s">
        <v>9498</v>
      </c>
      <c r="P201" s="90" t="s">
        <v>13398</v>
      </c>
      <c r="Q201" s="87" t="s">
        <v>9497</v>
      </c>
    </row>
    <row r="202" spans="1:17" x14ac:dyDescent="0.2">
      <c r="A202" s="87" t="s">
        <v>7227</v>
      </c>
      <c r="B202" s="87" t="s">
        <v>7491</v>
      </c>
      <c r="C202" s="87" t="s">
        <v>164</v>
      </c>
      <c r="D202" s="87" t="s">
        <v>5293</v>
      </c>
      <c r="E202" s="87" t="s">
        <v>165</v>
      </c>
      <c r="F202" s="88">
        <v>43868</v>
      </c>
      <c r="G202" s="89">
        <v>0</v>
      </c>
      <c r="H202" s="89">
        <v>0</v>
      </c>
      <c r="I202" s="89">
        <v>9</v>
      </c>
      <c r="J202" s="89">
        <v>9</v>
      </c>
      <c r="K202" s="89">
        <v>9</v>
      </c>
      <c r="L202" s="89">
        <v>9</v>
      </c>
      <c r="M202" s="89">
        <v>9</v>
      </c>
      <c r="N202" s="89">
        <v>45</v>
      </c>
      <c r="O202" s="87" t="s">
        <v>166</v>
      </c>
      <c r="P202" s="90" t="s">
        <v>13399</v>
      </c>
      <c r="Q202" s="87" t="s">
        <v>9497</v>
      </c>
    </row>
    <row r="203" spans="1:17" x14ac:dyDescent="0.2">
      <c r="A203" s="87" t="s">
        <v>7058</v>
      </c>
      <c r="B203" s="87" t="s">
        <v>7401</v>
      </c>
      <c r="C203" s="87" t="s">
        <v>164</v>
      </c>
      <c r="D203" s="87" t="s">
        <v>5420</v>
      </c>
      <c r="E203" s="87" t="s">
        <v>165</v>
      </c>
      <c r="F203" s="88">
        <v>43868</v>
      </c>
      <c r="G203" s="89">
        <v>0</v>
      </c>
      <c r="H203" s="89">
        <v>0</v>
      </c>
      <c r="I203" s="89">
        <v>10</v>
      </c>
      <c r="J203" s="89">
        <v>10</v>
      </c>
      <c r="K203" s="89">
        <v>10</v>
      </c>
      <c r="L203" s="89">
        <v>10</v>
      </c>
      <c r="M203" s="89">
        <v>10</v>
      </c>
      <c r="N203" s="89">
        <v>50</v>
      </c>
      <c r="O203" s="87" t="s">
        <v>9501</v>
      </c>
      <c r="P203" s="90" t="s">
        <v>13400</v>
      </c>
      <c r="Q203" s="87" t="s">
        <v>9497</v>
      </c>
    </row>
    <row r="204" spans="1:17" x14ac:dyDescent="0.2">
      <c r="A204" s="87" t="s">
        <v>7009</v>
      </c>
      <c r="B204" s="87" t="s">
        <v>7396</v>
      </c>
      <c r="C204" s="87" t="s">
        <v>164</v>
      </c>
      <c r="D204" s="87" t="s">
        <v>6789</v>
      </c>
      <c r="E204" s="87" t="s">
        <v>165</v>
      </c>
      <c r="F204" s="88">
        <v>43868</v>
      </c>
      <c r="G204" s="89">
        <v>0</v>
      </c>
      <c r="H204" s="89">
        <v>0</v>
      </c>
      <c r="I204" s="89">
        <v>9</v>
      </c>
      <c r="J204" s="89">
        <v>10</v>
      </c>
      <c r="K204" s="89">
        <v>10</v>
      </c>
      <c r="L204" s="89">
        <v>9</v>
      </c>
      <c r="M204" s="89">
        <v>9</v>
      </c>
      <c r="N204" s="89">
        <v>47</v>
      </c>
      <c r="O204" s="87" t="s">
        <v>166</v>
      </c>
      <c r="P204" s="90" t="s">
        <v>13401</v>
      </c>
      <c r="Q204" s="87" t="s">
        <v>9497</v>
      </c>
    </row>
    <row r="205" spans="1:17" x14ac:dyDescent="0.2">
      <c r="A205" s="87" t="s">
        <v>7009</v>
      </c>
      <c r="B205" s="87" t="s">
        <v>7396</v>
      </c>
      <c r="C205" s="87" t="s">
        <v>164</v>
      </c>
      <c r="D205" s="87" t="s">
        <v>6789</v>
      </c>
      <c r="E205" s="87" t="s">
        <v>165</v>
      </c>
      <c r="F205" s="88">
        <v>43868</v>
      </c>
      <c r="G205" s="89">
        <v>0</v>
      </c>
      <c r="H205" s="89">
        <v>0</v>
      </c>
      <c r="I205" s="89">
        <v>9</v>
      </c>
      <c r="J205" s="89">
        <v>10</v>
      </c>
      <c r="K205" s="89">
        <v>10</v>
      </c>
      <c r="L205" s="89">
        <v>0</v>
      </c>
      <c r="M205" s="89">
        <v>0</v>
      </c>
      <c r="N205" s="89">
        <v>29</v>
      </c>
      <c r="O205" s="87" t="s">
        <v>166</v>
      </c>
      <c r="P205" s="90" t="s">
        <v>13402</v>
      </c>
      <c r="Q205" s="87" t="s">
        <v>9497</v>
      </c>
    </row>
    <row r="206" spans="1:17" x14ac:dyDescent="0.2">
      <c r="A206" s="87" t="s">
        <v>7009</v>
      </c>
      <c r="B206" s="87" t="s">
        <v>7396</v>
      </c>
      <c r="C206" s="87" t="s">
        <v>164</v>
      </c>
      <c r="D206" s="87" t="s">
        <v>6789</v>
      </c>
      <c r="E206" s="87" t="s">
        <v>165</v>
      </c>
      <c r="F206" s="88">
        <v>43868</v>
      </c>
      <c r="G206" s="89">
        <v>0</v>
      </c>
      <c r="H206" s="89">
        <v>0</v>
      </c>
      <c r="I206" s="89">
        <v>0</v>
      </c>
      <c r="J206" s="89">
        <v>0</v>
      </c>
      <c r="K206" s="89">
        <v>0</v>
      </c>
      <c r="L206" s="89">
        <v>9</v>
      </c>
      <c r="M206" s="89">
        <v>9</v>
      </c>
      <c r="N206" s="89">
        <v>18</v>
      </c>
      <c r="O206" s="87" t="s">
        <v>9499</v>
      </c>
      <c r="P206" s="90" t="s">
        <v>13403</v>
      </c>
      <c r="Q206" s="87" t="s">
        <v>9497</v>
      </c>
    </row>
    <row r="207" spans="1:17" x14ac:dyDescent="0.2">
      <c r="A207" s="87" t="s">
        <v>7009</v>
      </c>
      <c r="B207" s="87" t="s">
        <v>7396</v>
      </c>
      <c r="C207" s="87" t="s">
        <v>164</v>
      </c>
      <c r="D207" s="87" t="s">
        <v>6789</v>
      </c>
      <c r="E207" s="87" t="s">
        <v>165</v>
      </c>
      <c r="F207" s="88">
        <v>43868</v>
      </c>
      <c r="G207" s="89">
        <v>0</v>
      </c>
      <c r="H207" s="89">
        <v>0</v>
      </c>
      <c r="I207" s="89">
        <v>-9</v>
      </c>
      <c r="J207" s="89">
        <v>-10</v>
      </c>
      <c r="K207" s="89">
        <v>-10</v>
      </c>
      <c r="L207" s="89">
        <v>-9</v>
      </c>
      <c r="M207" s="89">
        <v>-9</v>
      </c>
      <c r="N207" s="89">
        <v>-47</v>
      </c>
      <c r="O207" s="87" t="s">
        <v>166</v>
      </c>
      <c r="P207" s="90" t="s">
        <v>13404</v>
      </c>
      <c r="Q207" s="87" t="s">
        <v>9497</v>
      </c>
    </row>
    <row r="208" spans="1:17" x14ac:dyDescent="0.2">
      <c r="A208" s="87" t="s">
        <v>7139</v>
      </c>
      <c r="B208" s="87" t="s">
        <v>8702</v>
      </c>
      <c r="C208" s="87" t="s">
        <v>164</v>
      </c>
      <c r="D208" s="87" t="s">
        <v>8703</v>
      </c>
      <c r="E208" s="87" t="s">
        <v>165</v>
      </c>
      <c r="F208" s="88">
        <v>43868</v>
      </c>
      <c r="G208" s="89">
        <v>0</v>
      </c>
      <c r="H208" s="89">
        <v>0</v>
      </c>
      <c r="I208" s="89">
        <v>8</v>
      </c>
      <c r="J208" s="89">
        <v>8</v>
      </c>
      <c r="K208" s="89">
        <v>8</v>
      </c>
      <c r="L208" s="89">
        <v>8</v>
      </c>
      <c r="M208" s="89">
        <v>8</v>
      </c>
      <c r="N208" s="89">
        <v>40</v>
      </c>
      <c r="O208" s="87" t="s">
        <v>166</v>
      </c>
      <c r="P208" s="90" t="s">
        <v>13405</v>
      </c>
      <c r="Q208" s="87" t="s">
        <v>9497</v>
      </c>
    </row>
    <row r="209" spans="1:17" x14ac:dyDescent="0.2">
      <c r="A209" s="87" t="s">
        <v>7143</v>
      </c>
      <c r="B209" s="87" t="s">
        <v>7426</v>
      </c>
      <c r="C209" s="87" t="s">
        <v>164</v>
      </c>
      <c r="D209" s="87" t="s">
        <v>201</v>
      </c>
      <c r="E209" s="87" t="s">
        <v>165</v>
      </c>
      <c r="F209" s="88">
        <v>43868</v>
      </c>
      <c r="G209" s="89">
        <v>0</v>
      </c>
      <c r="H209" s="89">
        <v>0</v>
      </c>
      <c r="I209" s="89">
        <v>0</v>
      </c>
      <c r="J209" s="89">
        <v>9</v>
      </c>
      <c r="K209" s="89">
        <v>9</v>
      </c>
      <c r="L209" s="89">
        <v>9</v>
      </c>
      <c r="M209" s="89">
        <v>9</v>
      </c>
      <c r="N209" s="89">
        <v>36</v>
      </c>
      <c r="O209" s="87" t="s">
        <v>9498</v>
      </c>
      <c r="P209" s="90" t="s">
        <v>13406</v>
      </c>
      <c r="Q209" s="87" t="s">
        <v>9497</v>
      </c>
    </row>
    <row r="210" spans="1:17" x14ac:dyDescent="0.2">
      <c r="A210" s="87" t="s">
        <v>7143</v>
      </c>
      <c r="B210" s="87" t="s">
        <v>7426</v>
      </c>
      <c r="C210" s="87" t="s">
        <v>164</v>
      </c>
      <c r="D210" s="87" t="s">
        <v>201</v>
      </c>
      <c r="E210" s="87" t="s">
        <v>165</v>
      </c>
      <c r="F210" s="88">
        <v>43868</v>
      </c>
      <c r="G210" s="89">
        <v>0</v>
      </c>
      <c r="H210" s="89">
        <v>0</v>
      </c>
      <c r="I210" s="89">
        <v>9</v>
      </c>
      <c r="J210" s="89">
        <v>0</v>
      </c>
      <c r="K210" s="89">
        <v>0</v>
      </c>
      <c r="L210" s="89">
        <v>0</v>
      </c>
      <c r="M210" s="89">
        <v>0</v>
      </c>
      <c r="N210" s="89">
        <v>9</v>
      </c>
      <c r="O210" s="87" t="s">
        <v>9501</v>
      </c>
      <c r="P210" s="90" t="s">
        <v>13407</v>
      </c>
      <c r="Q210" s="87" t="s">
        <v>9497</v>
      </c>
    </row>
    <row r="211" spans="1:17" x14ac:dyDescent="0.2">
      <c r="A211" s="87" t="s">
        <v>7012</v>
      </c>
      <c r="B211" s="87" t="s">
        <v>7478</v>
      </c>
      <c r="C211" s="87" t="s">
        <v>164</v>
      </c>
      <c r="D211" s="87" t="s">
        <v>11318</v>
      </c>
      <c r="E211" s="87" t="s">
        <v>165</v>
      </c>
      <c r="F211" s="88">
        <v>43868</v>
      </c>
      <c r="G211" s="89">
        <v>0</v>
      </c>
      <c r="H211" s="89">
        <v>0</v>
      </c>
      <c r="I211" s="89">
        <v>9</v>
      </c>
      <c r="J211" s="89">
        <v>9</v>
      </c>
      <c r="K211" s="89">
        <v>9</v>
      </c>
      <c r="L211" s="89">
        <v>9</v>
      </c>
      <c r="M211" s="89">
        <v>9</v>
      </c>
      <c r="N211" s="89">
        <v>45</v>
      </c>
      <c r="O211" s="87" t="s">
        <v>166</v>
      </c>
      <c r="P211" s="90" t="s">
        <v>13408</v>
      </c>
      <c r="Q211" s="87" t="s">
        <v>9497</v>
      </c>
    </row>
    <row r="212" spans="1:17" x14ac:dyDescent="0.2">
      <c r="A212" s="87" t="s">
        <v>8228</v>
      </c>
      <c r="B212" s="87" t="s">
        <v>8239</v>
      </c>
      <c r="C212" s="87" t="s">
        <v>164</v>
      </c>
      <c r="D212" s="87" t="s">
        <v>8240</v>
      </c>
      <c r="E212" s="87" t="s">
        <v>165</v>
      </c>
      <c r="F212" s="88">
        <v>43868</v>
      </c>
      <c r="G212" s="89">
        <v>0</v>
      </c>
      <c r="H212" s="89">
        <v>0</v>
      </c>
      <c r="I212" s="89">
        <v>9</v>
      </c>
      <c r="J212" s="89">
        <v>9</v>
      </c>
      <c r="K212" s="89">
        <v>9</v>
      </c>
      <c r="L212" s="89">
        <v>9</v>
      </c>
      <c r="M212" s="89">
        <v>9</v>
      </c>
      <c r="N212" s="89">
        <v>45</v>
      </c>
      <c r="O212" s="87" t="s">
        <v>166</v>
      </c>
      <c r="P212" s="90" t="s">
        <v>13409</v>
      </c>
      <c r="Q212" s="87" t="s">
        <v>9497</v>
      </c>
    </row>
    <row r="213" spans="1:17" x14ac:dyDescent="0.2">
      <c r="A213" s="87" t="s">
        <v>12635</v>
      </c>
      <c r="B213" s="87" t="s">
        <v>12660</v>
      </c>
      <c r="C213" s="87" t="s">
        <v>164</v>
      </c>
      <c r="D213" s="87" t="s">
        <v>12661</v>
      </c>
      <c r="E213" s="87" t="s">
        <v>165</v>
      </c>
      <c r="F213" s="88">
        <v>43868</v>
      </c>
      <c r="G213" s="89">
        <v>0</v>
      </c>
      <c r="H213" s="89">
        <v>0</v>
      </c>
      <c r="I213" s="89">
        <v>8</v>
      </c>
      <c r="J213" s="89">
        <v>8</v>
      </c>
      <c r="K213" s="89">
        <v>8</v>
      </c>
      <c r="L213" s="89">
        <v>8</v>
      </c>
      <c r="M213" s="89">
        <v>8</v>
      </c>
      <c r="N213" s="89">
        <v>40</v>
      </c>
      <c r="O213" s="87" t="s">
        <v>9498</v>
      </c>
      <c r="P213" s="90" t="s">
        <v>13410</v>
      </c>
      <c r="Q213" s="87" t="s">
        <v>9497</v>
      </c>
    </row>
    <row r="214" spans="1:17" x14ac:dyDescent="0.2">
      <c r="A214" s="87" t="s">
        <v>7330</v>
      </c>
      <c r="B214" s="87" t="s">
        <v>7445</v>
      </c>
      <c r="C214" s="87" t="s">
        <v>164</v>
      </c>
      <c r="D214" s="87" t="s">
        <v>168</v>
      </c>
      <c r="E214" s="87" t="s">
        <v>165</v>
      </c>
      <c r="F214" s="88">
        <v>43868</v>
      </c>
      <c r="G214" s="89">
        <v>0</v>
      </c>
      <c r="H214" s="89">
        <v>0</v>
      </c>
      <c r="I214" s="89">
        <v>8</v>
      </c>
      <c r="J214" s="89">
        <v>8</v>
      </c>
      <c r="K214" s="89">
        <v>8</v>
      </c>
      <c r="L214" s="89">
        <v>8</v>
      </c>
      <c r="M214" s="89">
        <v>8</v>
      </c>
      <c r="N214" s="89">
        <v>40</v>
      </c>
      <c r="O214" s="87" t="s">
        <v>166</v>
      </c>
      <c r="P214" s="90" t="s">
        <v>13411</v>
      </c>
      <c r="Q214" s="87" t="s">
        <v>9497</v>
      </c>
    </row>
    <row r="215" spans="1:17" x14ac:dyDescent="0.2">
      <c r="A215" s="87" t="s">
        <v>10244</v>
      </c>
      <c r="B215" s="87" t="s">
        <v>10334</v>
      </c>
      <c r="C215" s="87" t="s">
        <v>164</v>
      </c>
      <c r="D215" s="87" t="s">
        <v>10335</v>
      </c>
      <c r="E215" s="87" t="s">
        <v>165</v>
      </c>
      <c r="F215" s="88">
        <v>43868</v>
      </c>
      <c r="G215" s="89">
        <v>0</v>
      </c>
      <c r="H215" s="89">
        <v>0</v>
      </c>
      <c r="I215" s="89">
        <v>9</v>
      </c>
      <c r="J215" s="89">
        <v>9</v>
      </c>
      <c r="K215" s="89">
        <v>9</v>
      </c>
      <c r="L215" s="89">
        <v>9</v>
      </c>
      <c r="M215" s="89">
        <v>0</v>
      </c>
      <c r="N215" s="89">
        <v>36</v>
      </c>
      <c r="O215" s="87" t="s">
        <v>166</v>
      </c>
      <c r="P215" s="90" t="s">
        <v>13412</v>
      </c>
      <c r="Q215" s="87" t="s">
        <v>9497</v>
      </c>
    </row>
    <row r="216" spans="1:17" x14ac:dyDescent="0.2">
      <c r="A216" s="87" t="s">
        <v>9338</v>
      </c>
      <c r="B216" s="87" t="s">
        <v>9521</v>
      </c>
      <c r="C216" s="87" t="s">
        <v>164</v>
      </c>
      <c r="D216" s="87" t="s">
        <v>9063</v>
      </c>
      <c r="E216" s="87" t="s">
        <v>165</v>
      </c>
      <c r="F216" s="88">
        <v>43868</v>
      </c>
      <c r="G216" s="89">
        <v>0</v>
      </c>
      <c r="H216" s="89">
        <v>0</v>
      </c>
      <c r="I216" s="89">
        <v>9</v>
      </c>
      <c r="J216" s="89">
        <v>9</v>
      </c>
      <c r="K216" s="89">
        <v>9</v>
      </c>
      <c r="L216" s="89">
        <v>9</v>
      </c>
      <c r="M216" s="89">
        <v>9</v>
      </c>
      <c r="N216" s="89">
        <v>45</v>
      </c>
      <c r="O216" s="87" t="s">
        <v>166</v>
      </c>
      <c r="P216" s="90" t="s">
        <v>13413</v>
      </c>
      <c r="Q216" s="87" t="s">
        <v>9497</v>
      </c>
    </row>
    <row r="217" spans="1:17" x14ac:dyDescent="0.2">
      <c r="A217" s="87" t="s">
        <v>9338</v>
      </c>
      <c r="B217" s="87" t="s">
        <v>9521</v>
      </c>
      <c r="C217" s="87" t="s">
        <v>164</v>
      </c>
      <c r="D217" s="87" t="s">
        <v>9063</v>
      </c>
      <c r="E217" s="87" t="s">
        <v>165</v>
      </c>
      <c r="F217" s="88">
        <v>43868</v>
      </c>
      <c r="G217" s="89">
        <v>0</v>
      </c>
      <c r="H217" s="89">
        <v>8</v>
      </c>
      <c r="I217" s="89">
        <v>9</v>
      </c>
      <c r="J217" s="89">
        <v>9</v>
      </c>
      <c r="K217" s="89">
        <v>9</v>
      </c>
      <c r="L217" s="89">
        <v>9</v>
      </c>
      <c r="M217" s="89">
        <v>9</v>
      </c>
      <c r="N217" s="89">
        <v>53</v>
      </c>
      <c r="O217" s="87" t="s">
        <v>166</v>
      </c>
      <c r="P217" s="90" t="s">
        <v>13414</v>
      </c>
      <c r="Q217" s="87" t="s">
        <v>9497</v>
      </c>
    </row>
    <row r="218" spans="1:17" x14ac:dyDescent="0.2">
      <c r="A218" s="87" t="s">
        <v>9338</v>
      </c>
      <c r="B218" s="87" t="s">
        <v>9521</v>
      </c>
      <c r="C218" s="87" t="s">
        <v>164</v>
      </c>
      <c r="D218" s="87" t="s">
        <v>9063</v>
      </c>
      <c r="E218" s="87" t="s">
        <v>165</v>
      </c>
      <c r="F218" s="88">
        <v>43868</v>
      </c>
      <c r="G218" s="89">
        <v>0</v>
      </c>
      <c r="H218" s="89">
        <v>0</v>
      </c>
      <c r="I218" s="89">
        <v>-9</v>
      </c>
      <c r="J218" s="89">
        <v>-9</v>
      </c>
      <c r="K218" s="89">
        <v>-9</v>
      </c>
      <c r="L218" s="89">
        <v>-9</v>
      </c>
      <c r="M218" s="89">
        <v>-9</v>
      </c>
      <c r="N218" s="89">
        <v>-45</v>
      </c>
      <c r="O218" s="87" t="s">
        <v>166</v>
      </c>
      <c r="P218" s="90" t="s">
        <v>13415</v>
      </c>
      <c r="Q218" s="87" t="s">
        <v>9497</v>
      </c>
    </row>
    <row r="219" spans="1:17" x14ac:dyDescent="0.2">
      <c r="A219" s="87" t="s">
        <v>7311</v>
      </c>
      <c r="B219" s="87" t="s">
        <v>10146</v>
      </c>
      <c r="C219" s="87" t="s">
        <v>164</v>
      </c>
      <c r="D219" s="87" t="s">
        <v>10147</v>
      </c>
      <c r="E219" s="87" t="s">
        <v>165</v>
      </c>
      <c r="F219" s="88">
        <v>43868</v>
      </c>
      <c r="G219" s="89">
        <v>0</v>
      </c>
      <c r="H219" s="89">
        <v>0</v>
      </c>
      <c r="I219" s="89">
        <v>9</v>
      </c>
      <c r="J219" s="89">
        <v>9</v>
      </c>
      <c r="K219" s="89">
        <v>9</v>
      </c>
      <c r="L219" s="89">
        <v>9</v>
      </c>
      <c r="M219" s="89">
        <v>9</v>
      </c>
      <c r="N219" s="89">
        <v>45</v>
      </c>
      <c r="O219" s="87" t="s">
        <v>166</v>
      </c>
      <c r="P219" s="90" t="s">
        <v>13416</v>
      </c>
      <c r="Q219" s="87" t="s">
        <v>9497</v>
      </c>
    </row>
    <row r="220" spans="1:17" x14ac:dyDescent="0.2">
      <c r="A220" s="87" t="s">
        <v>7265</v>
      </c>
      <c r="B220" s="87" t="s">
        <v>11789</v>
      </c>
      <c r="C220" s="87" t="s">
        <v>164</v>
      </c>
      <c r="D220" s="87" t="s">
        <v>11790</v>
      </c>
      <c r="E220" s="87" t="s">
        <v>165</v>
      </c>
      <c r="F220" s="88">
        <v>43868</v>
      </c>
      <c r="G220" s="89">
        <v>5</v>
      </c>
      <c r="H220" s="89">
        <v>0</v>
      </c>
      <c r="I220" s="89">
        <v>9</v>
      </c>
      <c r="J220" s="89">
        <v>9</v>
      </c>
      <c r="K220" s="89">
        <v>9</v>
      </c>
      <c r="L220" s="89">
        <v>9</v>
      </c>
      <c r="M220" s="89">
        <v>9</v>
      </c>
      <c r="N220" s="89">
        <v>50</v>
      </c>
      <c r="O220" s="87" t="s">
        <v>166</v>
      </c>
      <c r="P220" s="90" t="s">
        <v>13417</v>
      </c>
      <c r="Q220" s="87" t="s">
        <v>9497</v>
      </c>
    </row>
    <row r="221" spans="1:17" x14ac:dyDescent="0.2">
      <c r="A221" s="87" t="s">
        <v>7265</v>
      </c>
      <c r="B221" s="87" t="s">
        <v>11789</v>
      </c>
      <c r="C221" s="87" t="s">
        <v>164</v>
      </c>
      <c r="D221" s="87" t="s">
        <v>11790</v>
      </c>
      <c r="E221" s="87" t="s">
        <v>165</v>
      </c>
      <c r="F221" s="88">
        <v>43868</v>
      </c>
      <c r="G221" s="89">
        <v>9</v>
      </c>
      <c r="H221" s="89">
        <v>0</v>
      </c>
      <c r="I221" s="89">
        <v>9</v>
      </c>
      <c r="J221" s="89">
        <v>9</v>
      </c>
      <c r="K221" s="89">
        <v>9</v>
      </c>
      <c r="L221" s="89">
        <v>9</v>
      </c>
      <c r="M221" s="89">
        <v>9</v>
      </c>
      <c r="N221" s="89">
        <v>54</v>
      </c>
      <c r="O221" s="87" t="s">
        <v>166</v>
      </c>
      <c r="P221" s="90" t="s">
        <v>13418</v>
      </c>
      <c r="Q221" s="87" t="s">
        <v>9497</v>
      </c>
    </row>
    <row r="222" spans="1:17" x14ac:dyDescent="0.2">
      <c r="A222" s="87" t="s">
        <v>7265</v>
      </c>
      <c r="B222" s="87" t="s">
        <v>11789</v>
      </c>
      <c r="C222" s="87" t="s">
        <v>164</v>
      </c>
      <c r="D222" s="87" t="s">
        <v>11790</v>
      </c>
      <c r="E222" s="87" t="s">
        <v>165</v>
      </c>
      <c r="F222" s="88">
        <v>43868</v>
      </c>
      <c r="G222" s="89">
        <v>-5</v>
      </c>
      <c r="H222" s="89">
        <v>0</v>
      </c>
      <c r="I222" s="89">
        <v>-9</v>
      </c>
      <c r="J222" s="89">
        <v>-9</v>
      </c>
      <c r="K222" s="89">
        <v>-9</v>
      </c>
      <c r="L222" s="89">
        <v>-9</v>
      </c>
      <c r="M222" s="89">
        <v>-9</v>
      </c>
      <c r="N222" s="89">
        <v>-50</v>
      </c>
      <c r="O222" s="87" t="s">
        <v>166</v>
      </c>
      <c r="P222" s="90" t="s">
        <v>13419</v>
      </c>
      <c r="Q222" s="87" t="s">
        <v>9497</v>
      </c>
    </row>
    <row r="223" spans="1:17" x14ac:dyDescent="0.2">
      <c r="A223" s="87" t="s">
        <v>8373</v>
      </c>
      <c r="B223" s="87" t="s">
        <v>8374</v>
      </c>
      <c r="C223" s="87" t="s">
        <v>164</v>
      </c>
      <c r="D223" s="87" t="s">
        <v>8375</v>
      </c>
      <c r="E223" s="87" t="s">
        <v>165</v>
      </c>
      <c r="F223" s="88">
        <v>43868</v>
      </c>
      <c r="G223" s="89">
        <v>0</v>
      </c>
      <c r="H223" s="89">
        <v>0</v>
      </c>
      <c r="I223" s="89">
        <v>9</v>
      </c>
      <c r="J223" s="89">
        <v>9</v>
      </c>
      <c r="K223" s="89">
        <v>0</v>
      </c>
      <c r="L223" s="89">
        <v>0</v>
      </c>
      <c r="M223" s="89">
        <v>0</v>
      </c>
      <c r="N223" s="89">
        <v>18</v>
      </c>
      <c r="O223" s="87" t="s">
        <v>166</v>
      </c>
      <c r="P223" s="90" t="s">
        <v>13420</v>
      </c>
      <c r="Q223" s="87" t="s">
        <v>9497</v>
      </c>
    </row>
    <row r="224" spans="1:17" x14ac:dyDescent="0.2">
      <c r="A224" s="87" t="s">
        <v>9350</v>
      </c>
      <c r="B224" s="87" t="s">
        <v>9523</v>
      </c>
      <c r="C224" s="87" t="s">
        <v>164</v>
      </c>
      <c r="D224" s="87" t="s">
        <v>6396</v>
      </c>
      <c r="E224" s="87" t="s">
        <v>165</v>
      </c>
      <c r="F224" s="88">
        <v>43868</v>
      </c>
      <c r="G224" s="89">
        <v>0</v>
      </c>
      <c r="H224" s="89">
        <v>0</v>
      </c>
      <c r="I224" s="89">
        <v>9</v>
      </c>
      <c r="J224" s="89">
        <v>9</v>
      </c>
      <c r="K224" s="89">
        <v>9</v>
      </c>
      <c r="L224" s="89">
        <v>9</v>
      </c>
      <c r="M224" s="89">
        <v>8</v>
      </c>
      <c r="N224" s="89">
        <v>44</v>
      </c>
      <c r="O224" s="87" t="s">
        <v>9498</v>
      </c>
      <c r="P224" s="90" t="s">
        <v>13421</v>
      </c>
      <c r="Q224" s="87" t="s">
        <v>9497</v>
      </c>
    </row>
    <row r="225" spans="1:17" x14ac:dyDescent="0.2">
      <c r="A225" s="87" t="s">
        <v>9157</v>
      </c>
      <c r="B225" s="87" t="s">
        <v>9524</v>
      </c>
      <c r="C225" s="87" t="s">
        <v>164</v>
      </c>
      <c r="D225" s="87" t="s">
        <v>10039</v>
      </c>
      <c r="E225" s="87" t="s">
        <v>5499</v>
      </c>
      <c r="F225" s="88">
        <v>43868</v>
      </c>
      <c r="G225" s="89">
        <v>0</v>
      </c>
      <c r="H225" s="89">
        <v>0</v>
      </c>
      <c r="I225" s="89">
        <v>8</v>
      </c>
      <c r="J225" s="89">
        <v>8</v>
      </c>
      <c r="K225" s="89">
        <v>8</v>
      </c>
      <c r="L225" s="89">
        <v>8</v>
      </c>
      <c r="M225" s="89">
        <v>8</v>
      </c>
      <c r="N225" s="89">
        <v>40</v>
      </c>
      <c r="O225" s="87" t="s">
        <v>166</v>
      </c>
      <c r="P225" s="90" t="s">
        <v>13422</v>
      </c>
      <c r="Q225" s="87" t="s">
        <v>9522</v>
      </c>
    </row>
    <row r="226" spans="1:17" x14ac:dyDescent="0.2">
      <c r="A226" s="87" t="s">
        <v>9157</v>
      </c>
      <c r="B226" s="87" t="s">
        <v>9524</v>
      </c>
      <c r="C226" s="87" t="s">
        <v>164</v>
      </c>
      <c r="D226" s="87" t="s">
        <v>10039</v>
      </c>
      <c r="E226" s="87" t="s">
        <v>5499</v>
      </c>
      <c r="F226" s="88">
        <v>43868</v>
      </c>
      <c r="G226" s="89">
        <v>0</v>
      </c>
      <c r="H226" s="89">
        <v>0</v>
      </c>
      <c r="I226" s="89">
        <v>0</v>
      </c>
      <c r="J226" s="89">
        <v>8</v>
      </c>
      <c r="K226" s="89">
        <v>8</v>
      </c>
      <c r="L226" s="89">
        <v>8</v>
      </c>
      <c r="M226" s="89">
        <v>8</v>
      </c>
      <c r="N226" s="89">
        <v>32</v>
      </c>
      <c r="O226" s="87" t="s">
        <v>166</v>
      </c>
      <c r="P226" s="90" t="s">
        <v>13423</v>
      </c>
      <c r="Q226" s="87" t="s">
        <v>9522</v>
      </c>
    </row>
    <row r="227" spans="1:17" x14ac:dyDescent="0.2">
      <c r="A227" s="87" t="s">
        <v>9157</v>
      </c>
      <c r="B227" s="87" t="s">
        <v>9524</v>
      </c>
      <c r="C227" s="87" t="s">
        <v>164</v>
      </c>
      <c r="D227" s="87" t="s">
        <v>10039</v>
      </c>
      <c r="E227" s="87" t="s">
        <v>5499</v>
      </c>
      <c r="F227" s="88">
        <v>43868</v>
      </c>
      <c r="G227" s="89">
        <v>0</v>
      </c>
      <c r="H227" s="89">
        <v>0</v>
      </c>
      <c r="I227" s="89">
        <v>-8</v>
      </c>
      <c r="J227" s="89">
        <v>-8</v>
      </c>
      <c r="K227" s="89">
        <v>-8</v>
      </c>
      <c r="L227" s="89">
        <v>-8</v>
      </c>
      <c r="M227" s="89">
        <v>-8</v>
      </c>
      <c r="N227" s="89">
        <v>-40</v>
      </c>
      <c r="O227" s="87" t="s">
        <v>166</v>
      </c>
      <c r="P227" s="90" t="s">
        <v>13424</v>
      </c>
      <c r="Q227" s="87" t="s">
        <v>9522</v>
      </c>
    </row>
    <row r="228" spans="1:17" x14ac:dyDescent="0.2">
      <c r="A228" s="87" t="s">
        <v>7314</v>
      </c>
      <c r="B228" s="87" t="s">
        <v>7508</v>
      </c>
      <c r="C228" s="87" t="s">
        <v>164</v>
      </c>
      <c r="D228" s="87" t="s">
        <v>4678</v>
      </c>
      <c r="E228" s="87" t="s">
        <v>165</v>
      </c>
      <c r="F228" s="88">
        <v>43868</v>
      </c>
      <c r="G228" s="89">
        <v>0</v>
      </c>
      <c r="H228" s="89">
        <v>0</v>
      </c>
      <c r="I228" s="89">
        <v>8</v>
      </c>
      <c r="J228" s="89">
        <v>8</v>
      </c>
      <c r="K228" s="89">
        <v>8</v>
      </c>
      <c r="L228" s="89">
        <v>8</v>
      </c>
      <c r="M228" s="89">
        <v>8</v>
      </c>
      <c r="N228" s="89">
        <v>40</v>
      </c>
      <c r="O228" s="87" t="s">
        <v>9498</v>
      </c>
      <c r="P228" s="90" t="s">
        <v>13425</v>
      </c>
      <c r="Q228" s="87" t="s">
        <v>9497</v>
      </c>
    </row>
    <row r="229" spans="1:17" x14ac:dyDescent="0.2">
      <c r="A229" s="87" t="s">
        <v>7032</v>
      </c>
      <c r="B229" s="87" t="s">
        <v>7494</v>
      </c>
      <c r="C229" s="87" t="s">
        <v>164</v>
      </c>
      <c r="D229" s="87" t="s">
        <v>2356</v>
      </c>
      <c r="E229" s="87" t="s">
        <v>165</v>
      </c>
      <c r="F229" s="88">
        <v>43868</v>
      </c>
      <c r="G229" s="89">
        <v>0</v>
      </c>
      <c r="H229" s="89">
        <v>0</v>
      </c>
      <c r="I229" s="89">
        <v>8</v>
      </c>
      <c r="J229" s="89">
        <v>8</v>
      </c>
      <c r="K229" s="89">
        <v>8</v>
      </c>
      <c r="L229" s="89">
        <v>8</v>
      </c>
      <c r="M229" s="89">
        <v>8</v>
      </c>
      <c r="N229" s="89">
        <v>40</v>
      </c>
      <c r="O229" s="87" t="s">
        <v>9498</v>
      </c>
      <c r="P229" s="90" t="s">
        <v>13426</v>
      </c>
      <c r="Q229" s="87" t="s">
        <v>9497</v>
      </c>
    </row>
    <row r="230" spans="1:17" x14ac:dyDescent="0.2">
      <c r="A230" s="87" t="s">
        <v>7141</v>
      </c>
      <c r="B230" s="87" t="s">
        <v>7395</v>
      </c>
      <c r="C230" s="87" t="s">
        <v>164</v>
      </c>
      <c r="D230" s="87" t="s">
        <v>6648</v>
      </c>
      <c r="E230" s="87" t="s">
        <v>165</v>
      </c>
      <c r="F230" s="88">
        <v>43868</v>
      </c>
      <c r="G230" s="89">
        <v>0</v>
      </c>
      <c r="H230" s="89">
        <v>0</v>
      </c>
      <c r="I230" s="89">
        <v>8</v>
      </c>
      <c r="J230" s="89">
        <v>8</v>
      </c>
      <c r="K230" s="89">
        <v>8</v>
      </c>
      <c r="L230" s="89">
        <v>8</v>
      </c>
      <c r="M230" s="89">
        <v>8</v>
      </c>
      <c r="N230" s="89">
        <v>40</v>
      </c>
      <c r="O230" s="87" t="s">
        <v>9498</v>
      </c>
      <c r="P230" s="90" t="s">
        <v>13427</v>
      </c>
      <c r="Q230" s="87" t="s">
        <v>9497</v>
      </c>
    </row>
    <row r="231" spans="1:17" x14ac:dyDescent="0.2">
      <c r="A231" s="87" t="s">
        <v>9480</v>
      </c>
      <c r="B231" s="87" t="s">
        <v>9525</v>
      </c>
      <c r="C231" s="87" t="s">
        <v>164</v>
      </c>
      <c r="D231" s="87" t="s">
        <v>5482</v>
      </c>
      <c r="E231" s="87" t="s">
        <v>165</v>
      </c>
      <c r="F231" s="88">
        <v>43868</v>
      </c>
      <c r="G231" s="89">
        <v>0</v>
      </c>
      <c r="H231" s="89">
        <v>0</v>
      </c>
      <c r="I231" s="89">
        <v>8</v>
      </c>
      <c r="J231" s="89">
        <v>8</v>
      </c>
      <c r="K231" s="89">
        <v>8</v>
      </c>
      <c r="L231" s="89">
        <v>8</v>
      </c>
      <c r="M231" s="89">
        <v>8</v>
      </c>
      <c r="N231" s="89">
        <v>40</v>
      </c>
      <c r="O231" s="87" t="s">
        <v>9498</v>
      </c>
      <c r="P231" s="90" t="s">
        <v>13428</v>
      </c>
      <c r="Q231" s="87" t="s">
        <v>9497</v>
      </c>
    </row>
    <row r="232" spans="1:17" x14ac:dyDescent="0.2">
      <c r="A232" s="87" t="s">
        <v>9179</v>
      </c>
      <c r="B232" s="87" t="s">
        <v>9526</v>
      </c>
      <c r="C232" s="87" t="s">
        <v>164</v>
      </c>
      <c r="D232" s="87" t="s">
        <v>4263</v>
      </c>
      <c r="E232" s="87" t="s">
        <v>165</v>
      </c>
      <c r="F232" s="88">
        <v>43868</v>
      </c>
      <c r="G232" s="89">
        <v>0</v>
      </c>
      <c r="H232" s="89">
        <v>0</v>
      </c>
      <c r="I232" s="89">
        <v>8</v>
      </c>
      <c r="J232" s="89">
        <v>8</v>
      </c>
      <c r="K232" s="89">
        <v>8</v>
      </c>
      <c r="L232" s="89">
        <v>8</v>
      </c>
      <c r="M232" s="89">
        <v>8</v>
      </c>
      <c r="N232" s="89">
        <v>40</v>
      </c>
      <c r="O232" s="87" t="s">
        <v>9498</v>
      </c>
      <c r="P232" s="90" t="s">
        <v>13429</v>
      </c>
      <c r="Q232" s="87" t="s">
        <v>9497</v>
      </c>
    </row>
    <row r="233" spans="1:17" x14ac:dyDescent="0.2">
      <c r="A233" s="87" t="s">
        <v>9293</v>
      </c>
      <c r="B233" s="87" t="s">
        <v>9527</v>
      </c>
      <c r="C233" s="87" t="s">
        <v>164</v>
      </c>
      <c r="D233" s="87" t="s">
        <v>5500</v>
      </c>
      <c r="E233" s="87" t="s">
        <v>5499</v>
      </c>
      <c r="F233" s="88">
        <v>43868</v>
      </c>
      <c r="G233" s="89">
        <v>0</v>
      </c>
      <c r="H233" s="89">
        <v>0</v>
      </c>
      <c r="I233" s="89">
        <v>0</v>
      </c>
      <c r="J233" s="89">
        <v>0</v>
      </c>
      <c r="K233" s="89">
        <v>8</v>
      </c>
      <c r="L233" s="89">
        <v>8</v>
      </c>
      <c r="M233" s="89">
        <v>8</v>
      </c>
      <c r="N233" s="89">
        <v>24</v>
      </c>
      <c r="O233" s="87" t="s">
        <v>166</v>
      </c>
      <c r="P233" s="90" t="s">
        <v>13430</v>
      </c>
      <c r="Q233" s="87" t="s">
        <v>9522</v>
      </c>
    </row>
    <row r="234" spans="1:17" x14ac:dyDescent="0.2">
      <c r="A234" s="87" t="s">
        <v>7165</v>
      </c>
      <c r="B234" s="87" t="s">
        <v>7477</v>
      </c>
      <c r="C234" s="87" t="s">
        <v>164</v>
      </c>
      <c r="D234" s="87" t="s">
        <v>3979</v>
      </c>
      <c r="E234" s="87" t="s">
        <v>165</v>
      </c>
      <c r="F234" s="88">
        <v>43868</v>
      </c>
      <c r="G234" s="89">
        <v>0</v>
      </c>
      <c r="H234" s="89">
        <v>0</v>
      </c>
      <c r="I234" s="89">
        <v>8</v>
      </c>
      <c r="J234" s="89">
        <v>9</v>
      </c>
      <c r="K234" s="89">
        <v>8</v>
      </c>
      <c r="L234" s="89">
        <v>8</v>
      </c>
      <c r="M234" s="89">
        <v>0</v>
      </c>
      <c r="N234" s="89">
        <v>33</v>
      </c>
      <c r="O234" s="87" t="s">
        <v>166</v>
      </c>
      <c r="P234" s="90" t="s">
        <v>13431</v>
      </c>
      <c r="Q234" s="87" t="s">
        <v>9497</v>
      </c>
    </row>
    <row r="235" spans="1:17" x14ac:dyDescent="0.2">
      <c r="A235" s="87" t="s">
        <v>9272</v>
      </c>
      <c r="B235" s="87" t="s">
        <v>9528</v>
      </c>
      <c r="C235" s="87" t="s">
        <v>164</v>
      </c>
      <c r="D235" s="87" t="s">
        <v>5250</v>
      </c>
      <c r="E235" s="87" t="s">
        <v>165</v>
      </c>
      <c r="F235" s="88">
        <v>43868</v>
      </c>
      <c r="G235" s="89">
        <v>4</v>
      </c>
      <c r="H235" s="89">
        <v>0</v>
      </c>
      <c r="I235" s="89">
        <v>9</v>
      </c>
      <c r="J235" s="89">
        <v>9</v>
      </c>
      <c r="K235" s="89">
        <v>9</v>
      </c>
      <c r="L235" s="89">
        <v>9</v>
      </c>
      <c r="M235" s="89">
        <v>9</v>
      </c>
      <c r="N235" s="89">
        <v>49</v>
      </c>
      <c r="O235" s="87" t="s">
        <v>166</v>
      </c>
      <c r="P235" s="90" t="s">
        <v>13432</v>
      </c>
      <c r="Q235" s="87" t="s">
        <v>9497</v>
      </c>
    </row>
    <row r="236" spans="1:17" x14ac:dyDescent="0.2">
      <c r="A236" s="87" t="s">
        <v>7288</v>
      </c>
      <c r="B236" s="87" t="s">
        <v>7525</v>
      </c>
      <c r="C236" s="87" t="s">
        <v>164</v>
      </c>
      <c r="D236" s="87" t="s">
        <v>4200</v>
      </c>
      <c r="E236" s="87" t="s">
        <v>165</v>
      </c>
      <c r="F236" s="88">
        <v>43868</v>
      </c>
      <c r="G236" s="89">
        <v>0</v>
      </c>
      <c r="H236" s="89">
        <v>0</v>
      </c>
      <c r="I236" s="89">
        <v>8</v>
      </c>
      <c r="J236" s="89">
        <v>8</v>
      </c>
      <c r="K236" s="89">
        <v>8</v>
      </c>
      <c r="L236" s="89">
        <v>8</v>
      </c>
      <c r="M236" s="89">
        <v>8</v>
      </c>
      <c r="N236" s="89">
        <v>40</v>
      </c>
      <c r="O236" s="87" t="s">
        <v>9498</v>
      </c>
      <c r="P236" s="90" t="s">
        <v>13433</v>
      </c>
      <c r="Q236" s="87" t="s">
        <v>9497</v>
      </c>
    </row>
    <row r="237" spans="1:17" x14ac:dyDescent="0.2">
      <c r="A237" s="87" t="s">
        <v>10430</v>
      </c>
      <c r="B237" s="87" t="s">
        <v>10485</v>
      </c>
      <c r="C237" s="87" t="s">
        <v>164</v>
      </c>
      <c r="D237" s="87" t="s">
        <v>10486</v>
      </c>
      <c r="E237" s="87" t="s">
        <v>165</v>
      </c>
      <c r="F237" s="88">
        <v>43868</v>
      </c>
      <c r="G237" s="89">
        <v>0</v>
      </c>
      <c r="H237" s="89">
        <v>0</v>
      </c>
      <c r="I237" s="89">
        <v>8</v>
      </c>
      <c r="J237" s="89">
        <v>8</v>
      </c>
      <c r="K237" s="89">
        <v>8</v>
      </c>
      <c r="L237" s="89">
        <v>8</v>
      </c>
      <c r="M237" s="89">
        <v>8</v>
      </c>
      <c r="N237" s="89">
        <v>40</v>
      </c>
      <c r="O237" s="87" t="s">
        <v>9498</v>
      </c>
      <c r="P237" s="90" t="s">
        <v>13434</v>
      </c>
      <c r="Q237" s="87" t="s">
        <v>9497</v>
      </c>
    </row>
    <row r="238" spans="1:17" x14ac:dyDescent="0.2">
      <c r="A238" s="87" t="s">
        <v>8936</v>
      </c>
      <c r="B238" s="87" t="s">
        <v>12764</v>
      </c>
      <c r="C238" s="87" t="s">
        <v>164</v>
      </c>
      <c r="D238" s="87" t="s">
        <v>12765</v>
      </c>
      <c r="E238" s="87" t="s">
        <v>165</v>
      </c>
      <c r="F238" s="88">
        <v>43868</v>
      </c>
      <c r="G238" s="89">
        <v>4</v>
      </c>
      <c r="H238" s="89">
        <v>4</v>
      </c>
      <c r="I238" s="89">
        <v>10</v>
      </c>
      <c r="J238" s="89">
        <v>11</v>
      </c>
      <c r="K238" s="89">
        <v>11</v>
      </c>
      <c r="L238" s="89">
        <v>10</v>
      </c>
      <c r="M238" s="89">
        <v>10</v>
      </c>
      <c r="N238" s="89">
        <v>60</v>
      </c>
      <c r="O238" s="87" t="s">
        <v>166</v>
      </c>
      <c r="P238" s="90" t="s">
        <v>13435</v>
      </c>
      <c r="Q238" s="87" t="s">
        <v>9497</v>
      </c>
    </row>
    <row r="239" spans="1:17" x14ac:dyDescent="0.2">
      <c r="A239" s="87" t="s">
        <v>9960</v>
      </c>
      <c r="B239" s="87" t="s">
        <v>10002</v>
      </c>
      <c r="C239" s="87" t="s">
        <v>164</v>
      </c>
      <c r="D239" s="87" t="s">
        <v>10003</v>
      </c>
      <c r="E239" s="87" t="s">
        <v>165</v>
      </c>
      <c r="F239" s="88">
        <v>43868</v>
      </c>
      <c r="G239" s="89">
        <v>0</v>
      </c>
      <c r="H239" s="89">
        <v>0</v>
      </c>
      <c r="I239" s="89">
        <v>8</v>
      </c>
      <c r="J239" s="89">
        <v>8</v>
      </c>
      <c r="K239" s="89">
        <v>8</v>
      </c>
      <c r="L239" s="89">
        <v>8</v>
      </c>
      <c r="M239" s="89">
        <v>8</v>
      </c>
      <c r="N239" s="89">
        <v>40</v>
      </c>
      <c r="O239" s="87" t="s">
        <v>9498</v>
      </c>
      <c r="P239" s="90" t="s">
        <v>13436</v>
      </c>
      <c r="Q239" s="87" t="s">
        <v>9497</v>
      </c>
    </row>
    <row r="240" spans="1:17" x14ac:dyDescent="0.2">
      <c r="A240" s="87" t="s">
        <v>9451</v>
      </c>
      <c r="B240" s="87" t="s">
        <v>10356</v>
      </c>
      <c r="C240" s="87" t="s">
        <v>164</v>
      </c>
      <c r="D240" s="87" t="s">
        <v>10357</v>
      </c>
      <c r="E240" s="87" t="s">
        <v>4268</v>
      </c>
      <c r="F240" s="88">
        <v>43868</v>
      </c>
      <c r="G240" s="89">
        <v>0</v>
      </c>
      <c r="H240" s="89">
        <v>0</v>
      </c>
      <c r="I240" s="89">
        <v>9</v>
      </c>
      <c r="J240" s="89">
        <v>9</v>
      </c>
      <c r="K240" s="89">
        <v>9</v>
      </c>
      <c r="L240" s="89">
        <v>9</v>
      </c>
      <c r="M240" s="89">
        <v>8</v>
      </c>
      <c r="N240" s="89">
        <v>44</v>
      </c>
      <c r="O240" s="87" t="s">
        <v>166</v>
      </c>
      <c r="P240" s="90" t="s">
        <v>13437</v>
      </c>
      <c r="Q240" s="87" t="s">
        <v>9505</v>
      </c>
    </row>
    <row r="241" spans="1:17" x14ac:dyDescent="0.2">
      <c r="A241" s="87" t="s">
        <v>9451</v>
      </c>
      <c r="B241" s="87" t="s">
        <v>10356</v>
      </c>
      <c r="C241" s="87" t="s">
        <v>164</v>
      </c>
      <c r="D241" s="87" t="s">
        <v>10357</v>
      </c>
      <c r="E241" s="87" t="s">
        <v>8831</v>
      </c>
      <c r="F241" s="88">
        <v>43868</v>
      </c>
      <c r="G241" s="89">
        <v>0</v>
      </c>
      <c r="H241" s="89">
        <v>8</v>
      </c>
      <c r="I241" s="89">
        <v>0</v>
      </c>
      <c r="J241" s="89">
        <v>0</v>
      </c>
      <c r="K241" s="89">
        <v>0</v>
      </c>
      <c r="L241" s="89">
        <v>0</v>
      </c>
      <c r="M241" s="89">
        <v>0</v>
      </c>
      <c r="N241" s="89">
        <v>8</v>
      </c>
      <c r="O241" s="87" t="s">
        <v>167</v>
      </c>
      <c r="P241" s="90" t="s">
        <v>13438</v>
      </c>
      <c r="Q241" s="87" t="s">
        <v>9505</v>
      </c>
    </row>
    <row r="242" spans="1:17" x14ac:dyDescent="0.2">
      <c r="A242" s="87" t="s">
        <v>7270</v>
      </c>
      <c r="B242" s="87" t="s">
        <v>7423</v>
      </c>
      <c r="C242" s="87" t="s">
        <v>164</v>
      </c>
      <c r="D242" s="87" t="s">
        <v>1185</v>
      </c>
      <c r="E242" s="87" t="s">
        <v>165</v>
      </c>
      <c r="F242" s="88">
        <v>43868</v>
      </c>
      <c r="G242" s="89">
        <v>0</v>
      </c>
      <c r="H242" s="89">
        <v>0</v>
      </c>
      <c r="I242" s="89">
        <v>9</v>
      </c>
      <c r="J242" s="89">
        <v>9</v>
      </c>
      <c r="K242" s="89">
        <v>9</v>
      </c>
      <c r="L242" s="89">
        <v>9</v>
      </c>
      <c r="M242" s="89">
        <v>9</v>
      </c>
      <c r="N242" s="89">
        <v>45</v>
      </c>
      <c r="O242" s="87" t="s">
        <v>9498</v>
      </c>
      <c r="P242" s="90" t="s">
        <v>13439</v>
      </c>
      <c r="Q242" s="87" t="s">
        <v>9497</v>
      </c>
    </row>
    <row r="243" spans="1:17" x14ac:dyDescent="0.2">
      <c r="A243" s="87" t="s">
        <v>9545</v>
      </c>
      <c r="B243" s="87" t="s">
        <v>9653</v>
      </c>
      <c r="C243" s="87" t="s">
        <v>164</v>
      </c>
      <c r="D243" s="87" t="s">
        <v>9654</v>
      </c>
      <c r="E243" s="87" t="s">
        <v>165</v>
      </c>
      <c r="F243" s="88">
        <v>43868</v>
      </c>
      <c r="G243" s="89">
        <v>0</v>
      </c>
      <c r="H243" s="89">
        <v>0</v>
      </c>
      <c r="I243" s="89">
        <v>8</v>
      </c>
      <c r="J243" s="89">
        <v>8</v>
      </c>
      <c r="K243" s="89">
        <v>8</v>
      </c>
      <c r="L243" s="89">
        <v>8</v>
      </c>
      <c r="M243" s="89">
        <v>8</v>
      </c>
      <c r="N243" s="89">
        <v>40</v>
      </c>
      <c r="O243" s="87" t="s">
        <v>9498</v>
      </c>
      <c r="P243" s="90" t="s">
        <v>13440</v>
      </c>
      <c r="Q243" s="87" t="s">
        <v>9497</v>
      </c>
    </row>
    <row r="244" spans="1:17" x14ac:dyDescent="0.2">
      <c r="A244" s="87" t="s">
        <v>7220</v>
      </c>
      <c r="B244" s="87" t="s">
        <v>7447</v>
      </c>
      <c r="C244" s="87" t="s">
        <v>164</v>
      </c>
      <c r="D244" s="87" t="s">
        <v>2260</v>
      </c>
      <c r="E244" s="87" t="s">
        <v>165</v>
      </c>
      <c r="F244" s="88">
        <v>43868</v>
      </c>
      <c r="G244" s="89">
        <v>0</v>
      </c>
      <c r="H244" s="89">
        <v>0</v>
      </c>
      <c r="I244" s="89">
        <v>9</v>
      </c>
      <c r="J244" s="89">
        <v>9</v>
      </c>
      <c r="K244" s="89">
        <v>9</v>
      </c>
      <c r="L244" s="89">
        <v>9</v>
      </c>
      <c r="M244" s="89">
        <v>9</v>
      </c>
      <c r="N244" s="89">
        <v>45</v>
      </c>
      <c r="O244" s="87" t="s">
        <v>166</v>
      </c>
      <c r="P244" s="90" t="s">
        <v>13441</v>
      </c>
      <c r="Q244" s="87" t="s">
        <v>9497</v>
      </c>
    </row>
    <row r="245" spans="1:17" x14ac:dyDescent="0.2">
      <c r="A245" s="87" t="s">
        <v>10159</v>
      </c>
      <c r="B245" s="87" t="s">
        <v>10170</v>
      </c>
      <c r="C245" s="87" t="s">
        <v>164</v>
      </c>
      <c r="D245" s="87" t="s">
        <v>10171</v>
      </c>
      <c r="E245" s="87" t="s">
        <v>165</v>
      </c>
      <c r="F245" s="88">
        <v>43868</v>
      </c>
      <c r="G245" s="89">
        <v>0</v>
      </c>
      <c r="H245" s="89">
        <v>0</v>
      </c>
      <c r="I245" s="89">
        <v>8</v>
      </c>
      <c r="J245" s="89">
        <v>8</v>
      </c>
      <c r="K245" s="89">
        <v>8</v>
      </c>
      <c r="L245" s="89">
        <v>8</v>
      </c>
      <c r="M245" s="89">
        <v>8</v>
      </c>
      <c r="N245" s="89">
        <v>40</v>
      </c>
      <c r="O245" s="87" t="s">
        <v>166</v>
      </c>
      <c r="P245" s="90" t="s">
        <v>13442</v>
      </c>
      <c r="Q245" s="87" t="s">
        <v>9497</v>
      </c>
    </row>
    <row r="246" spans="1:17" x14ac:dyDescent="0.2">
      <c r="A246" s="87" t="s">
        <v>12885</v>
      </c>
      <c r="B246" s="87" t="s">
        <v>12939</v>
      </c>
      <c r="C246" s="87" t="s">
        <v>164</v>
      </c>
      <c r="D246" s="87" t="s">
        <v>12940</v>
      </c>
      <c r="E246" s="87" t="s">
        <v>165</v>
      </c>
      <c r="F246" s="88">
        <v>43868</v>
      </c>
      <c r="G246" s="89">
        <v>0</v>
      </c>
      <c r="H246" s="89">
        <v>0</v>
      </c>
      <c r="I246" s="89">
        <v>8</v>
      </c>
      <c r="J246" s="89">
        <v>8</v>
      </c>
      <c r="K246" s="89">
        <v>8</v>
      </c>
      <c r="L246" s="89">
        <v>8</v>
      </c>
      <c r="M246" s="89">
        <v>8</v>
      </c>
      <c r="N246" s="89">
        <v>40</v>
      </c>
      <c r="O246" s="87" t="s">
        <v>166</v>
      </c>
      <c r="P246" s="90" t="s">
        <v>13443</v>
      </c>
      <c r="Q246" s="87" t="s">
        <v>9497</v>
      </c>
    </row>
    <row r="247" spans="1:17" x14ac:dyDescent="0.2">
      <c r="A247" s="87" t="s">
        <v>9264</v>
      </c>
      <c r="B247" s="87" t="s">
        <v>9529</v>
      </c>
      <c r="C247" s="87" t="s">
        <v>164</v>
      </c>
      <c r="D247" s="87" t="s">
        <v>4038</v>
      </c>
      <c r="E247" s="87" t="s">
        <v>165</v>
      </c>
      <c r="F247" s="88">
        <v>43868</v>
      </c>
      <c r="G247" s="89">
        <v>0</v>
      </c>
      <c r="H247" s="89">
        <v>0</v>
      </c>
      <c r="I247" s="89">
        <v>8</v>
      </c>
      <c r="J247" s="89">
        <v>8</v>
      </c>
      <c r="K247" s="89">
        <v>8</v>
      </c>
      <c r="L247" s="89">
        <v>8</v>
      </c>
      <c r="M247" s="89">
        <v>8</v>
      </c>
      <c r="N247" s="89">
        <v>40</v>
      </c>
      <c r="O247" s="87" t="s">
        <v>166</v>
      </c>
      <c r="P247" s="90" t="s">
        <v>13444</v>
      </c>
      <c r="Q247" s="87" t="s">
        <v>9497</v>
      </c>
    </row>
    <row r="248" spans="1:17" x14ac:dyDescent="0.2">
      <c r="A248" s="87" t="s">
        <v>9692</v>
      </c>
      <c r="B248" s="87" t="s">
        <v>9693</v>
      </c>
      <c r="C248" s="87" t="s">
        <v>164</v>
      </c>
      <c r="D248" s="87" t="s">
        <v>9694</v>
      </c>
      <c r="E248" s="87" t="s">
        <v>165</v>
      </c>
      <c r="F248" s="88">
        <v>43868</v>
      </c>
      <c r="G248" s="89">
        <v>0</v>
      </c>
      <c r="H248" s="89">
        <v>0</v>
      </c>
      <c r="I248" s="89">
        <v>8</v>
      </c>
      <c r="J248" s="89">
        <v>8</v>
      </c>
      <c r="K248" s="89">
        <v>8</v>
      </c>
      <c r="L248" s="89">
        <v>8</v>
      </c>
      <c r="M248" s="89">
        <v>8</v>
      </c>
      <c r="N248" s="89">
        <v>40</v>
      </c>
      <c r="O248" s="87" t="s">
        <v>166</v>
      </c>
      <c r="P248" s="90" t="s">
        <v>13445</v>
      </c>
      <c r="Q248" s="87" t="s">
        <v>9497</v>
      </c>
    </row>
    <row r="249" spans="1:17" x14ac:dyDescent="0.2">
      <c r="A249" s="1" t="s">
        <v>9381</v>
      </c>
      <c r="B249" s="2" t="s">
        <v>9530</v>
      </c>
      <c r="C249" s="87" t="s">
        <v>164</v>
      </c>
      <c r="D249" s="87" t="s">
        <v>6813</v>
      </c>
      <c r="E249" s="87" t="s">
        <v>4268</v>
      </c>
      <c r="F249" s="88">
        <v>43868</v>
      </c>
      <c r="G249" s="89">
        <v>0</v>
      </c>
      <c r="H249" s="89">
        <v>0</v>
      </c>
      <c r="I249" s="89">
        <v>8</v>
      </c>
      <c r="J249" s="89">
        <v>8</v>
      </c>
      <c r="K249" s="89">
        <v>8</v>
      </c>
      <c r="L249" s="89">
        <v>8</v>
      </c>
      <c r="M249" s="89">
        <v>8</v>
      </c>
      <c r="N249" s="89">
        <v>40</v>
      </c>
      <c r="O249" s="87" t="s">
        <v>166</v>
      </c>
      <c r="P249" s="90" t="s">
        <v>13446</v>
      </c>
      <c r="Q249" s="87" t="s">
        <v>9505</v>
      </c>
    </row>
    <row r="250" spans="1:17" x14ac:dyDescent="0.2">
      <c r="A250" s="1" t="s">
        <v>9381</v>
      </c>
      <c r="B250" s="2" t="s">
        <v>9530</v>
      </c>
      <c r="C250" s="87" t="s">
        <v>164</v>
      </c>
      <c r="D250" s="87" t="s">
        <v>6813</v>
      </c>
      <c r="E250" s="87" t="s">
        <v>4268</v>
      </c>
      <c r="F250" s="88">
        <v>43868</v>
      </c>
      <c r="G250" s="89">
        <v>0</v>
      </c>
      <c r="H250" s="89">
        <v>0</v>
      </c>
      <c r="I250" s="89">
        <v>1</v>
      </c>
      <c r="J250" s="89">
        <v>0</v>
      </c>
      <c r="K250" s="89">
        <v>0</v>
      </c>
      <c r="L250" s="89">
        <v>0</v>
      </c>
      <c r="M250" s="89">
        <v>1</v>
      </c>
      <c r="N250" s="89">
        <v>2</v>
      </c>
      <c r="O250" s="87" t="s">
        <v>167</v>
      </c>
      <c r="P250" s="90" t="s">
        <v>13447</v>
      </c>
      <c r="Q250" s="87" t="s">
        <v>9505</v>
      </c>
    </row>
    <row r="251" spans="1:17" x14ac:dyDescent="0.2">
      <c r="A251" s="87" t="s">
        <v>7050</v>
      </c>
      <c r="B251" s="87" t="s">
        <v>8852</v>
      </c>
      <c r="C251" s="87" t="s">
        <v>164</v>
      </c>
      <c r="D251" s="87" t="s">
        <v>8853</v>
      </c>
      <c r="E251" s="87" t="s">
        <v>165</v>
      </c>
      <c r="F251" s="88">
        <v>43868</v>
      </c>
      <c r="G251" s="89">
        <v>0</v>
      </c>
      <c r="H251" s="89">
        <v>0</v>
      </c>
      <c r="I251" s="89">
        <v>9</v>
      </c>
      <c r="J251" s="89">
        <v>9</v>
      </c>
      <c r="K251" s="89">
        <v>9</v>
      </c>
      <c r="L251" s="89">
        <v>9</v>
      </c>
      <c r="M251" s="89">
        <v>9</v>
      </c>
      <c r="N251" s="89">
        <v>45</v>
      </c>
      <c r="O251" s="87" t="s">
        <v>9501</v>
      </c>
      <c r="P251" s="90" t="s">
        <v>13448</v>
      </c>
      <c r="Q251" s="87" t="s">
        <v>9497</v>
      </c>
    </row>
    <row r="252" spans="1:17" x14ac:dyDescent="0.2">
      <c r="A252" s="87" t="s">
        <v>9226</v>
      </c>
      <c r="B252" s="87" t="s">
        <v>9531</v>
      </c>
      <c r="C252" s="87" t="s">
        <v>164</v>
      </c>
      <c r="D252" s="87" t="s">
        <v>6890</v>
      </c>
      <c r="E252" s="87" t="s">
        <v>165</v>
      </c>
      <c r="F252" s="88">
        <v>43868</v>
      </c>
      <c r="G252" s="89">
        <v>0</v>
      </c>
      <c r="H252" s="89">
        <v>0</v>
      </c>
      <c r="I252" s="89">
        <v>9</v>
      </c>
      <c r="J252" s="89">
        <v>9</v>
      </c>
      <c r="K252" s="89">
        <v>9</v>
      </c>
      <c r="L252" s="89">
        <v>9</v>
      </c>
      <c r="M252" s="89">
        <v>9</v>
      </c>
      <c r="N252" s="89">
        <v>45</v>
      </c>
      <c r="O252" s="87" t="s">
        <v>166</v>
      </c>
      <c r="P252" s="90" t="s">
        <v>13449</v>
      </c>
      <c r="Q252" s="87" t="s">
        <v>9497</v>
      </c>
    </row>
    <row r="253" spans="1:17" x14ac:dyDescent="0.2">
      <c r="A253" s="87" t="s">
        <v>9148</v>
      </c>
      <c r="B253" s="87" t="s">
        <v>9532</v>
      </c>
      <c r="C253" s="87" t="s">
        <v>164</v>
      </c>
      <c r="D253" s="87" t="s">
        <v>4269</v>
      </c>
      <c r="E253" s="87" t="s">
        <v>4268</v>
      </c>
      <c r="F253" s="88">
        <v>43868</v>
      </c>
      <c r="G253" s="89">
        <v>0</v>
      </c>
      <c r="H253" s="89">
        <v>0</v>
      </c>
      <c r="I253" s="89">
        <v>9</v>
      </c>
      <c r="J253" s="89">
        <v>8</v>
      </c>
      <c r="K253" s="89">
        <v>9</v>
      </c>
      <c r="L253" s="89">
        <v>9</v>
      </c>
      <c r="M253" s="89">
        <v>9</v>
      </c>
      <c r="N253" s="89">
        <v>44</v>
      </c>
      <c r="O253" s="87" t="s">
        <v>166</v>
      </c>
      <c r="P253" s="90" t="s">
        <v>13450</v>
      </c>
      <c r="Q253" s="87" t="s">
        <v>9505</v>
      </c>
    </row>
    <row r="254" spans="1:17" x14ac:dyDescent="0.2">
      <c r="A254" s="87" t="s">
        <v>9148</v>
      </c>
      <c r="B254" s="87" t="s">
        <v>9532</v>
      </c>
      <c r="C254" s="87" t="s">
        <v>164</v>
      </c>
      <c r="D254" s="87" t="s">
        <v>4269</v>
      </c>
      <c r="E254" s="87" t="s">
        <v>4268</v>
      </c>
      <c r="F254" s="88">
        <v>43868</v>
      </c>
      <c r="G254" s="89">
        <v>0</v>
      </c>
      <c r="H254" s="89">
        <v>0</v>
      </c>
      <c r="I254" s="89">
        <v>9</v>
      </c>
      <c r="J254" s="89">
        <v>8</v>
      </c>
      <c r="K254" s="89">
        <v>8.5</v>
      </c>
      <c r="L254" s="89">
        <v>9</v>
      </c>
      <c r="M254" s="89">
        <v>9</v>
      </c>
      <c r="N254" s="89">
        <v>43.5</v>
      </c>
      <c r="O254" s="87" t="s">
        <v>166</v>
      </c>
      <c r="P254" s="90" t="s">
        <v>13451</v>
      </c>
      <c r="Q254" s="87" t="s">
        <v>9505</v>
      </c>
    </row>
    <row r="255" spans="1:17" x14ac:dyDescent="0.2">
      <c r="A255" s="87" t="s">
        <v>9148</v>
      </c>
      <c r="B255" s="87" t="s">
        <v>9532</v>
      </c>
      <c r="C255" s="87" t="s">
        <v>164</v>
      </c>
      <c r="D255" s="87" t="s">
        <v>4269</v>
      </c>
      <c r="E255" s="87" t="s">
        <v>4268</v>
      </c>
      <c r="F255" s="88">
        <v>43868</v>
      </c>
      <c r="G255" s="89">
        <v>0</v>
      </c>
      <c r="H255" s="89">
        <v>0</v>
      </c>
      <c r="I255" s="89">
        <v>-9</v>
      </c>
      <c r="J255" s="89">
        <v>-8</v>
      </c>
      <c r="K255" s="89">
        <v>-9</v>
      </c>
      <c r="L255" s="89">
        <v>-9</v>
      </c>
      <c r="M255" s="89">
        <v>-9</v>
      </c>
      <c r="N255" s="89">
        <v>-44</v>
      </c>
      <c r="O255" s="87" t="s">
        <v>166</v>
      </c>
      <c r="P255" s="90" t="s">
        <v>13452</v>
      </c>
      <c r="Q255" s="87" t="s">
        <v>9505</v>
      </c>
    </row>
    <row r="256" spans="1:17" x14ac:dyDescent="0.2">
      <c r="A256" s="87" t="s">
        <v>9148</v>
      </c>
      <c r="B256" s="87" t="s">
        <v>9532</v>
      </c>
      <c r="C256" s="87" t="s">
        <v>164</v>
      </c>
      <c r="D256" s="87" t="s">
        <v>4269</v>
      </c>
      <c r="E256" s="87" t="s">
        <v>4268</v>
      </c>
      <c r="F256" s="88">
        <v>43868</v>
      </c>
      <c r="G256" s="89">
        <v>0</v>
      </c>
      <c r="H256" s="89">
        <v>0</v>
      </c>
      <c r="I256" s="89">
        <v>9</v>
      </c>
      <c r="J256" s="89">
        <v>8</v>
      </c>
      <c r="K256" s="89">
        <v>8.5</v>
      </c>
      <c r="L256" s="89">
        <v>9.5</v>
      </c>
      <c r="M256" s="89">
        <v>9</v>
      </c>
      <c r="N256" s="89">
        <v>44</v>
      </c>
      <c r="O256" s="87" t="s">
        <v>166</v>
      </c>
      <c r="P256" s="90" t="s">
        <v>13453</v>
      </c>
      <c r="Q256" s="87" t="s">
        <v>9505</v>
      </c>
    </row>
    <row r="257" spans="1:17" x14ac:dyDescent="0.2">
      <c r="A257" s="87" t="s">
        <v>9148</v>
      </c>
      <c r="B257" s="87" t="s">
        <v>9532</v>
      </c>
      <c r="C257" s="87" t="s">
        <v>164</v>
      </c>
      <c r="D257" s="87" t="s">
        <v>4269</v>
      </c>
      <c r="E257" s="87" t="s">
        <v>4268</v>
      </c>
      <c r="F257" s="88">
        <v>43868</v>
      </c>
      <c r="G257" s="89">
        <v>0</v>
      </c>
      <c r="H257" s="89">
        <v>0</v>
      </c>
      <c r="I257" s="89">
        <v>-9</v>
      </c>
      <c r="J257" s="89">
        <v>-8</v>
      </c>
      <c r="K257" s="89">
        <v>-8.5</v>
      </c>
      <c r="L257" s="89">
        <v>-9</v>
      </c>
      <c r="M257" s="89">
        <v>-9</v>
      </c>
      <c r="N257" s="89">
        <v>-43.5</v>
      </c>
      <c r="O257" s="87" t="s">
        <v>166</v>
      </c>
      <c r="P257" s="90" t="s">
        <v>13454</v>
      </c>
      <c r="Q257" s="87" t="s">
        <v>9505</v>
      </c>
    </row>
    <row r="258" spans="1:17" x14ac:dyDescent="0.2">
      <c r="A258" s="87" t="s">
        <v>7119</v>
      </c>
      <c r="B258" s="87" t="s">
        <v>7720</v>
      </c>
      <c r="C258" s="87" t="s">
        <v>164</v>
      </c>
      <c r="D258" s="87" t="s">
        <v>7721</v>
      </c>
      <c r="E258" s="87" t="s">
        <v>165</v>
      </c>
      <c r="F258" s="88">
        <v>43868</v>
      </c>
      <c r="G258" s="89">
        <v>1</v>
      </c>
      <c r="H258" s="89">
        <v>1</v>
      </c>
      <c r="I258" s="89">
        <v>9</v>
      </c>
      <c r="J258" s="89">
        <v>8</v>
      </c>
      <c r="K258" s="89">
        <v>8</v>
      </c>
      <c r="L258" s="89">
        <v>8</v>
      </c>
      <c r="M258" s="89">
        <v>8</v>
      </c>
      <c r="N258" s="89">
        <v>43</v>
      </c>
      <c r="O258" s="87" t="s">
        <v>9498</v>
      </c>
      <c r="P258" s="90" t="s">
        <v>13455</v>
      </c>
      <c r="Q258" s="87" t="s">
        <v>9497</v>
      </c>
    </row>
    <row r="259" spans="1:17" x14ac:dyDescent="0.2">
      <c r="A259" s="87" t="s">
        <v>7095</v>
      </c>
      <c r="B259" s="87" t="s">
        <v>7878</v>
      </c>
      <c r="C259" s="87" t="s">
        <v>164</v>
      </c>
      <c r="D259" s="87" t="s">
        <v>7879</v>
      </c>
      <c r="E259" s="87" t="s">
        <v>165</v>
      </c>
      <c r="F259" s="88">
        <v>43868</v>
      </c>
      <c r="G259" s="89">
        <v>0</v>
      </c>
      <c r="H259" s="89">
        <v>0</v>
      </c>
      <c r="I259" s="89">
        <v>9</v>
      </c>
      <c r="J259" s="89">
        <v>9</v>
      </c>
      <c r="K259" s="89">
        <v>9</v>
      </c>
      <c r="L259" s="89">
        <v>9</v>
      </c>
      <c r="M259" s="89">
        <v>9</v>
      </c>
      <c r="N259" s="89">
        <v>45</v>
      </c>
      <c r="O259" s="87" t="s">
        <v>166</v>
      </c>
      <c r="P259" s="90" t="s">
        <v>13456</v>
      </c>
      <c r="Q259" s="87" t="s">
        <v>9497</v>
      </c>
    </row>
    <row r="260" spans="1:17" x14ac:dyDescent="0.2">
      <c r="A260" s="87" t="s">
        <v>9348</v>
      </c>
      <c r="B260" s="87" t="s">
        <v>9533</v>
      </c>
      <c r="C260" s="87" t="s">
        <v>164</v>
      </c>
      <c r="D260" s="87" t="s">
        <v>6218</v>
      </c>
      <c r="E260" s="87" t="s">
        <v>165</v>
      </c>
      <c r="F260" s="88">
        <v>43868</v>
      </c>
      <c r="G260" s="89">
        <v>0</v>
      </c>
      <c r="H260" s="89">
        <v>0</v>
      </c>
      <c r="I260" s="89">
        <v>10</v>
      </c>
      <c r="J260" s="89">
        <v>10</v>
      </c>
      <c r="K260" s="89">
        <v>10</v>
      </c>
      <c r="L260" s="89">
        <v>10</v>
      </c>
      <c r="M260" s="89">
        <v>8</v>
      </c>
      <c r="N260" s="89">
        <v>48</v>
      </c>
      <c r="O260" s="87" t="s">
        <v>166</v>
      </c>
      <c r="P260" s="90" t="s">
        <v>13457</v>
      </c>
      <c r="Q260" s="87" t="s">
        <v>9497</v>
      </c>
    </row>
    <row r="261" spans="1:17" x14ac:dyDescent="0.2">
      <c r="A261" s="87" t="s">
        <v>7219</v>
      </c>
      <c r="B261" s="87" t="s">
        <v>7521</v>
      </c>
      <c r="C261" s="87" t="s">
        <v>164</v>
      </c>
      <c r="D261" s="87" t="s">
        <v>4610</v>
      </c>
      <c r="E261" s="87" t="s">
        <v>165</v>
      </c>
      <c r="F261" s="88">
        <v>43868</v>
      </c>
      <c r="G261" s="89">
        <v>0</v>
      </c>
      <c r="H261" s="89">
        <v>0</v>
      </c>
      <c r="I261" s="89">
        <v>9</v>
      </c>
      <c r="J261" s="89">
        <v>9</v>
      </c>
      <c r="K261" s="89">
        <v>9</v>
      </c>
      <c r="L261" s="89">
        <v>9</v>
      </c>
      <c r="M261" s="89">
        <v>9</v>
      </c>
      <c r="N261" s="89">
        <v>45</v>
      </c>
      <c r="O261" s="87" t="s">
        <v>166</v>
      </c>
      <c r="P261" s="90" t="s">
        <v>13458</v>
      </c>
      <c r="Q261" s="87" t="s">
        <v>9497</v>
      </c>
    </row>
    <row r="262" spans="1:17" x14ac:dyDescent="0.2">
      <c r="A262" s="87" t="s">
        <v>9313</v>
      </c>
      <c r="B262" s="87" t="s">
        <v>9534</v>
      </c>
      <c r="C262" s="87" t="s">
        <v>164</v>
      </c>
      <c r="D262" s="87" t="s">
        <v>1218</v>
      </c>
      <c r="E262" s="87" t="s">
        <v>165</v>
      </c>
      <c r="F262" s="88">
        <v>43868</v>
      </c>
      <c r="G262" s="89">
        <v>0</v>
      </c>
      <c r="H262" s="89">
        <v>0</v>
      </c>
      <c r="I262" s="89">
        <v>8</v>
      </c>
      <c r="J262" s="89">
        <v>8</v>
      </c>
      <c r="K262" s="89">
        <v>8</v>
      </c>
      <c r="L262" s="89">
        <v>8</v>
      </c>
      <c r="M262" s="89">
        <v>8</v>
      </c>
      <c r="N262" s="89">
        <v>40</v>
      </c>
      <c r="O262" s="87" t="s">
        <v>9498</v>
      </c>
      <c r="P262" s="90" t="s">
        <v>13459</v>
      </c>
      <c r="Q262" s="87" t="s">
        <v>9497</v>
      </c>
    </row>
    <row r="263" spans="1:17" x14ac:dyDescent="0.2">
      <c r="A263" s="87" t="s">
        <v>7098</v>
      </c>
      <c r="B263" s="87" t="s">
        <v>7378</v>
      </c>
      <c r="C263" s="87" t="s">
        <v>164</v>
      </c>
      <c r="D263" s="87" t="s">
        <v>6790</v>
      </c>
      <c r="E263" s="87" t="s">
        <v>165</v>
      </c>
      <c r="F263" s="88">
        <v>43868</v>
      </c>
      <c r="G263" s="89">
        <v>0</v>
      </c>
      <c r="H263" s="89">
        <v>0</v>
      </c>
      <c r="I263" s="89">
        <v>8</v>
      </c>
      <c r="J263" s="89">
        <v>8</v>
      </c>
      <c r="K263" s="89">
        <v>8</v>
      </c>
      <c r="L263" s="89">
        <v>8</v>
      </c>
      <c r="M263" s="89">
        <v>8</v>
      </c>
      <c r="N263" s="89">
        <v>40</v>
      </c>
      <c r="O263" s="87" t="s">
        <v>166</v>
      </c>
      <c r="P263" s="90" t="s">
        <v>13460</v>
      </c>
      <c r="Q263" s="87" t="s">
        <v>9497</v>
      </c>
    </row>
    <row r="264" spans="1:17" x14ac:dyDescent="0.2">
      <c r="A264" s="87" t="s">
        <v>7036</v>
      </c>
      <c r="B264" s="87" t="s">
        <v>11791</v>
      </c>
      <c r="C264" s="87" t="s">
        <v>164</v>
      </c>
      <c r="D264" s="87" t="s">
        <v>11792</v>
      </c>
      <c r="E264" s="87" t="s">
        <v>165</v>
      </c>
      <c r="F264" s="88">
        <v>43868</v>
      </c>
      <c r="G264" s="89">
        <v>0</v>
      </c>
      <c r="H264" s="89">
        <v>0</v>
      </c>
      <c r="I264" s="89">
        <v>9</v>
      </c>
      <c r="J264" s="89">
        <v>9</v>
      </c>
      <c r="K264" s="89">
        <v>9</v>
      </c>
      <c r="L264" s="89">
        <v>9</v>
      </c>
      <c r="M264" s="89">
        <v>9</v>
      </c>
      <c r="N264" s="89">
        <v>45</v>
      </c>
      <c r="O264" s="87" t="s">
        <v>166</v>
      </c>
      <c r="P264" s="90" t="s">
        <v>13461</v>
      </c>
      <c r="Q264" s="87" t="s">
        <v>9497</v>
      </c>
    </row>
    <row r="265" spans="1:17" x14ac:dyDescent="0.2">
      <c r="A265" s="87" t="s">
        <v>7036</v>
      </c>
      <c r="B265" s="87" t="s">
        <v>11791</v>
      </c>
      <c r="C265" s="87" t="s">
        <v>164</v>
      </c>
      <c r="D265" s="87" t="s">
        <v>11792</v>
      </c>
      <c r="E265" s="87" t="s">
        <v>165</v>
      </c>
      <c r="F265" s="88">
        <v>43868</v>
      </c>
      <c r="G265" s="89">
        <v>0</v>
      </c>
      <c r="H265" s="89">
        <v>0</v>
      </c>
      <c r="I265" s="89">
        <v>0</v>
      </c>
      <c r="J265" s="89">
        <v>0</v>
      </c>
      <c r="K265" s="89">
        <v>9</v>
      </c>
      <c r="L265" s="89">
        <v>9</v>
      </c>
      <c r="M265" s="89">
        <v>9</v>
      </c>
      <c r="N265" s="89">
        <v>27</v>
      </c>
      <c r="O265" s="87" t="s">
        <v>166</v>
      </c>
      <c r="P265" s="90" t="s">
        <v>13462</v>
      </c>
      <c r="Q265" s="87" t="s">
        <v>9497</v>
      </c>
    </row>
    <row r="266" spans="1:17" x14ac:dyDescent="0.2">
      <c r="A266" s="87" t="s">
        <v>7036</v>
      </c>
      <c r="B266" s="87" t="s">
        <v>11791</v>
      </c>
      <c r="C266" s="87" t="s">
        <v>164</v>
      </c>
      <c r="D266" s="87" t="s">
        <v>11792</v>
      </c>
      <c r="E266" s="87" t="s">
        <v>165</v>
      </c>
      <c r="F266" s="88">
        <v>43868</v>
      </c>
      <c r="G266" s="89">
        <v>0</v>
      </c>
      <c r="H266" s="89">
        <v>0</v>
      </c>
      <c r="I266" s="89">
        <v>9</v>
      </c>
      <c r="J266" s="89">
        <v>9</v>
      </c>
      <c r="K266" s="89">
        <v>0</v>
      </c>
      <c r="L266" s="89">
        <v>0</v>
      </c>
      <c r="M266" s="89">
        <v>0</v>
      </c>
      <c r="N266" s="89">
        <v>18</v>
      </c>
      <c r="O266" s="87" t="s">
        <v>166</v>
      </c>
      <c r="P266" s="90" t="s">
        <v>13463</v>
      </c>
      <c r="Q266" s="87" t="s">
        <v>9497</v>
      </c>
    </row>
    <row r="267" spans="1:17" x14ac:dyDescent="0.2">
      <c r="A267" s="87" t="s">
        <v>7036</v>
      </c>
      <c r="B267" s="87" t="s">
        <v>11791</v>
      </c>
      <c r="C267" s="87" t="s">
        <v>164</v>
      </c>
      <c r="D267" s="87" t="s">
        <v>11792</v>
      </c>
      <c r="E267" s="87" t="s">
        <v>165</v>
      </c>
      <c r="F267" s="88">
        <v>43868</v>
      </c>
      <c r="G267" s="89">
        <v>0</v>
      </c>
      <c r="H267" s="89">
        <v>0</v>
      </c>
      <c r="I267" s="89">
        <v>-9</v>
      </c>
      <c r="J267" s="89">
        <v>-9</v>
      </c>
      <c r="K267" s="89">
        <v>-9</v>
      </c>
      <c r="L267" s="89">
        <v>-9</v>
      </c>
      <c r="M267" s="89">
        <v>-9</v>
      </c>
      <c r="N267" s="89">
        <v>-45</v>
      </c>
      <c r="O267" s="87" t="s">
        <v>166</v>
      </c>
      <c r="P267" s="90" t="s">
        <v>13464</v>
      </c>
      <c r="Q267" s="87" t="s">
        <v>9497</v>
      </c>
    </row>
    <row r="268" spans="1:17" x14ac:dyDescent="0.2">
      <c r="A268" s="87" t="s">
        <v>11217</v>
      </c>
      <c r="B268" s="87" t="s">
        <v>11218</v>
      </c>
      <c r="C268" s="87" t="s">
        <v>164</v>
      </c>
      <c r="D268" s="87" t="s">
        <v>11219</v>
      </c>
      <c r="E268" s="87" t="s">
        <v>4268</v>
      </c>
      <c r="F268" s="88">
        <v>43868</v>
      </c>
      <c r="G268" s="89">
        <v>0</v>
      </c>
      <c r="H268" s="89">
        <v>0</v>
      </c>
      <c r="I268" s="89">
        <v>8</v>
      </c>
      <c r="J268" s="89">
        <v>8</v>
      </c>
      <c r="K268" s="89">
        <v>8</v>
      </c>
      <c r="L268" s="89">
        <v>8</v>
      </c>
      <c r="M268" s="89">
        <v>8</v>
      </c>
      <c r="N268" s="89">
        <v>40</v>
      </c>
      <c r="O268" s="87" t="s">
        <v>166</v>
      </c>
      <c r="P268" s="90" t="s">
        <v>13465</v>
      </c>
      <c r="Q268" s="87" t="s">
        <v>9505</v>
      </c>
    </row>
    <row r="269" spans="1:17" x14ac:dyDescent="0.2">
      <c r="A269" s="87" t="s">
        <v>11217</v>
      </c>
      <c r="B269" s="87" t="s">
        <v>11218</v>
      </c>
      <c r="C269" s="87" t="s">
        <v>164</v>
      </c>
      <c r="D269" s="87" t="s">
        <v>11219</v>
      </c>
      <c r="E269" s="87" t="s">
        <v>4268</v>
      </c>
      <c r="F269" s="88">
        <v>43868</v>
      </c>
      <c r="G269" s="89">
        <v>0</v>
      </c>
      <c r="H269" s="89">
        <v>0</v>
      </c>
      <c r="I269" s="89">
        <v>2</v>
      </c>
      <c r="J269" s="89">
        <v>2</v>
      </c>
      <c r="K269" s="89">
        <v>2</v>
      </c>
      <c r="L269" s="89">
        <v>2</v>
      </c>
      <c r="M269" s="89">
        <v>2</v>
      </c>
      <c r="N269" s="89">
        <v>10</v>
      </c>
      <c r="O269" s="87" t="s">
        <v>167</v>
      </c>
      <c r="P269" s="90" t="s">
        <v>13466</v>
      </c>
      <c r="Q269" s="87" t="s">
        <v>9505</v>
      </c>
    </row>
    <row r="270" spans="1:17" x14ac:dyDescent="0.2">
      <c r="A270" s="87" t="s">
        <v>7067</v>
      </c>
      <c r="B270" s="87" t="s">
        <v>7561</v>
      </c>
      <c r="C270" s="87" t="s">
        <v>164</v>
      </c>
      <c r="D270" s="87" t="s">
        <v>6516</v>
      </c>
      <c r="E270" s="87" t="s">
        <v>165</v>
      </c>
      <c r="F270" s="88">
        <v>43868</v>
      </c>
      <c r="G270" s="89">
        <v>0</v>
      </c>
      <c r="H270" s="89">
        <v>0</v>
      </c>
      <c r="I270" s="89">
        <v>8</v>
      </c>
      <c r="J270" s="89">
        <v>8</v>
      </c>
      <c r="K270" s="89">
        <v>8</v>
      </c>
      <c r="L270" s="89">
        <v>8</v>
      </c>
      <c r="M270" s="89">
        <v>8</v>
      </c>
      <c r="N270" s="89">
        <v>40</v>
      </c>
      <c r="O270" s="87" t="s">
        <v>9498</v>
      </c>
      <c r="P270" s="90" t="s">
        <v>13467</v>
      </c>
      <c r="Q270" s="87" t="s">
        <v>9497</v>
      </c>
    </row>
    <row r="271" spans="1:17" x14ac:dyDescent="0.2">
      <c r="A271" s="87" t="s">
        <v>9263</v>
      </c>
      <c r="B271" s="87" t="s">
        <v>12766</v>
      </c>
      <c r="C271" s="87" t="s">
        <v>164</v>
      </c>
      <c r="D271" s="87" t="s">
        <v>12767</v>
      </c>
      <c r="E271" s="87" t="s">
        <v>165</v>
      </c>
      <c r="F271" s="88">
        <v>43868</v>
      </c>
      <c r="G271" s="89">
        <v>1</v>
      </c>
      <c r="H271" s="89">
        <v>1</v>
      </c>
      <c r="I271" s="89">
        <v>8</v>
      </c>
      <c r="J271" s="89">
        <v>10</v>
      </c>
      <c r="K271" s="89">
        <v>9</v>
      </c>
      <c r="L271" s="89">
        <v>8</v>
      </c>
      <c r="M271" s="89">
        <v>8</v>
      </c>
      <c r="N271" s="89">
        <v>45</v>
      </c>
      <c r="O271" s="87" t="s">
        <v>166</v>
      </c>
      <c r="P271" s="90" t="s">
        <v>13468</v>
      </c>
      <c r="Q271" s="87" t="s">
        <v>9497</v>
      </c>
    </row>
    <row r="272" spans="1:17" x14ac:dyDescent="0.2">
      <c r="A272" s="87" t="s">
        <v>7014</v>
      </c>
      <c r="B272" s="87" t="s">
        <v>7427</v>
      </c>
      <c r="C272" s="87" t="s">
        <v>164</v>
      </c>
      <c r="D272" s="87" t="s">
        <v>1999</v>
      </c>
      <c r="E272" s="87" t="s">
        <v>165</v>
      </c>
      <c r="F272" s="88">
        <v>43868</v>
      </c>
      <c r="G272" s="89">
        <v>0</v>
      </c>
      <c r="H272" s="89">
        <v>0</v>
      </c>
      <c r="I272" s="89">
        <v>8</v>
      </c>
      <c r="J272" s="89">
        <v>8</v>
      </c>
      <c r="K272" s="89">
        <v>8</v>
      </c>
      <c r="L272" s="89">
        <v>8</v>
      </c>
      <c r="M272" s="89">
        <v>8</v>
      </c>
      <c r="N272" s="89">
        <v>40</v>
      </c>
      <c r="O272" s="87" t="s">
        <v>9498</v>
      </c>
      <c r="P272" s="90" t="s">
        <v>13469</v>
      </c>
      <c r="Q272" s="87" t="s">
        <v>9497</v>
      </c>
    </row>
    <row r="273" spans="1:17" x14ac:dyDescent="0.2">
      <c r="A273" s="87" t="s">
        <v>9195</v>
      </c>
      <c r="B273" s="87" t="s">
        <v>9535</v>
      </c>
      <c r="C273" s="87" t="s">
        <v>164</v>
      </c>
      <c r="D273" s="87" t="s">
        <v>1521</v>
      </c>
      <c r="E273" s="87" t="s">
        <v>165</v>
      </c>
      <c r="F273" s="88">
        <v>43868</v>
      </c>
      <c r="G273" s="89">
        <v>2</v>
      </c>
      <c r="H273" s="89">
        <v>1</v>
      </c>
      <c r="I273" s="89">
        <v>9</v>
      </c>
      <c r="J273" s="89">
        <v>9</v>
      </c>
      <c r="K273" s="89">
        <v>9</v>
      </c>
      <c r="L273" s="89">
        <v>9</v>
      </c>
      <c r="M273" s="89">
        <v>9</v>
      </c>
      <c r="N273" s="89">
        <v>48</v>
      </c>
      <c r="O273" s="87" t="s">
        <v>166</v>
      </c>
      <c r="P273" s="90" t="s">
        <v>13470</v>
      </c>
      <c r="Q273" s="87" t="s">
        <v>9497</v>
      </c>
    </row>
    <row r="274" spans="1:17" x14ac:dyDescent="0.2">
      <c r="A274" s="87" t="s">
        <v>11916</v>
      </c>
      <c r="B274" s="87" t="s">
        <v>11933</v>
      </c>
      <c r="C274" s="87" t="s">
        <v>164</v>
      </c>
      <c r="D274" s="87" t="s">
        <v>11934</v>
      </c>
      <c r="E274" s="87" t="s">
        <v>165</v>
      </c>
      <c r="F274" s="88">
        <v>43868</v>
      </c>
      <c r="G274" s="89">
        <v>0</v>
      </c>
      <c r="H274" s="89">
        <v>0</v>
      </c>
      <c r="I274" s="89">
        <v>8</v>
      </c>
      <c r="J274" s="89">
        <v>8</v>
      </c>
      <c r="K274" s="89">
        <v>8</v>
      </c>
      <c r="L274" s="89">
        <v>8</v>
      </c>
      <c r="M274" s="89">
        <v>8</v>
      </c>
      <c r="N274" s="89">
        <v>40</v>
      </c>
      <c r="O274" s="87" t="s">
        <v>9498</v>
      </c>
      <c r="P274" s="90" t="s">
        <v>13471</v>
      </c>
      <c r="Q274" s="87" t="s">
        <v>9497</v>
      </c>
    </row>
    <row r="275" spans="1:17" x14ac:dyDescent="0.2">
      <c r="A275" s="87" t="s">
        <v>7209</v>
      </c>
      <c r="B275" s="87" t="s">
        <v>7373</v>
      </c>
      <c r="C275" s="87" t="s">
        <v>164</v>
      </c>
      <c r="D275" s="87" t="s">
        <v>6649</v>
      </c>
      <c r="E275" s="87" t="s">
        <v>165</v>
      </c>
      <c r="F275" s="88">
        <v>43868</v>
      </c>
      <c r="G275" s="89">
        <v>0</v>
      </c>
      <c r="H275" s="89">
        <v>0</v>
      </c>
      <c r="I275" s="89">
        <v>8</v>
      </c>
      <c r="J275" s="89">
        <v>8</v>
      </c>
      <c r="K275" s="89">
        <v>8</v>
      </c>
      <c r="L275" s="89">
        <v>8</v>
      </c>
      <c r="M275" s="89">
        <v>8</v>
      </c>
      <c r="N275" s="89">
        <v>40</v>
      </c>
      <c r="O275" s="87" t="s">
        <v>9498</v>
      </c>
      <c r="P275" s="90" t="s">
        <v>13472</v>
      </c>
      <c r="Q275" s="87" t="s">
        <v>9497</v>
      </c>
    </row>
    <row r="276" spans="1:17" x14ac:dyDescent="0.2">
      <c r="A276" s="87" t="s">
        <v>7112</v>
      </c>
      <c r="B276" s="87" t="s">
        <v>7880</v>
      </c>
      <c r="C276" s="87" t="s">
        <v>164</v>
      </c>
      <c r="D276" s="87" t="s">
        <v>10052</v>
      </c>
      <c r="E276" s="87" t="s">
        <v>165</v>
      </c>
      <c r="F276" s="88">
        <v>43868</v>
      </c>
      <c r="G276" s="89">
        <v>8</v>
      </c>
      <c r="H276" s="89">
        <v>0</v>
      </c>
      <c r="I276" s="89">
        <v>9</v>
      </c>
      <c r="J276" s="89">
        <v>9</v>
      </c>
      <c r="K276" s="89">
        <v>9</v>
      </c>
      <c r="L276" s="89">
        <v>9</v>
      </c>
      <c r="M276" s="89">
        <v>8</v>
      </c>
      <c r="N276" s="89">
        <v>52</v>
      </c>
      <c r="O276" s="87" t="s">
        <v>9498</v>
      </c>
      <c r="P276" s="90" t="s">
        <v>13473</v>
      </c>
      <c r="Q276" s="87" t="s">
        <v>9497</v>
      </c>
    </row>
    <row r="277" spans="1:17" x14ac:dyDescent="0.2">
      <c r="A277" s="87" t="s">
        <v>11663</v>
      </c>
      <c r="B277" s="87" t="s">
        <v>11664</v>
      </c>
      <c r="C277" s="87" t="s">
        <v>164</v>
      </c>
      <c r="D277" s="87" t="s">
        <v>11665</v>
      </c>
      <c r="E277" s="87" t="s">
        <v>165</v>
      </c>
      <c r="F277" s="88">
        <v>43868</v>
      </c>
      <c r="G277" s="89">
        <v>0</v>
      </c>
      <c r="H277" s="89">
        <v>0</v>
      </c>
      <c r="I277" s="89">
        <v>9</v>
      </c>
      <c r="J277" s="89">
        <v>9</v>
      </c>
      <c r="K277" s="89">
        <v>9</v>
      </c>
      <c r="L277" s="89">
        <v>9</v>
      </c>
      <c r="M277" s="89">
        <v>9</v>
      </c>
      <c r="N277" s="89">
        <v>45</v>
      </c>
      <c r="O277" s="87" t="s">
        <v>166</v>
      </c>
      <c r="P277" s="90" t="s">
        <v>13474</v>
      </c>
      <c r="Q277" s="87" t="s">
        <v>9497</v>
      </c>
    </row>
    <row r="278" spans="1:17" x14ac:dyDescent="0.2">
      <c r="A278" s="87" t="s">
        <v>9147</v>
      </c>
      <c r="B278" s="87" t="s">
        <v>9536</v>
      </c>
      <c r="C278" s="87" t="s">
        <v>164</v>
      </c>
      <c r="D278" s="87" t="s">
        <v>1843</v>
      </c>
      <c r="E278" s="87" t="s">
        <v>165</v>
      </c>
      <c r="F278" s="88">
        <v>43868</v>
      </c>
      <c r="G278" s="89">
        <v>0</v>
      </c>
      <c r="H278" s="89">
        <v>0</v>
      </c>
      <c r="I278" s="89">
        <v>9</v>
      </c>
      <c r="J278" s="89">
        <v>8</v>
      </c>
      <c r="K278" s="89">
        <v>9</v>
      </c>
      <c r="L278" s="89">
        <v>8</v>
      </c>
      <c r="M278" s="89">
        <v>8</v>
      </c>
      <c r="N278" s="89">
        <v>42</v>
      </c>
      <c r="O278" s="87" t="s">
        <v>9499</v>
      </c>
      <c r="P278" s="90" t="s">
        <v>13475</v>
      </c>
      <c r="Q278" s="87" t="s">
        <v>9497</v>
      </c>
    </row>
    <row r="279" spans="1:17" x14ac:dyDescent="0.2">
      <c r="A279" s="87" t="s">
        <v>7030</v>
      </c>
      <c r="B279" s="87" t="s">
        <v>7472</v>
      </c>
      <c r="C279" s="87" t="s">
        <v>164</v>
      </c>
      <c r="D279" s="87" t="s">
        <v>4242</v>
      </c>
      <c r="E279" s="87" t="s">
        <v>165</v>
      </c>
      <c r="F279" s="88">
        <v>43868</v>
      </c>
      <c r="G279" s="89">
        <v>0</v>
      </c>
      <c r="H279" s="89">
        <v>0</v>
      </c>
      <c r="I279" s="89">
        <v>8</v>
      </c>
      <c r="J279" s="89">
        <v>8</v>
      </c>
      <c r="K279" s="89">
        <v>8</v>
      </c>
      <c r="L279" s="89">
        <v>8</v>
      </c>
      <c r="M279" s="89">
        <v>8</v>
      </c>
      <c r="N279" s="89">
        <v>40</v>
      </c>
      <c r="O279" s="87" t="s">
        <v>9498</v>
      </c>
      <c r="P279" s="90" t="s">
        <v>13476</v>
      </c>
      <c r="Q279" s="87" t="s">
        <v>9497</v>
      </c>
    </row>
    <row r="280" spans="1:17" x14ac:dyDescent="0.2">
      <c r="A280" s="87" t="s">
        <v>6980</v>
      </c>
      <c r="B280" s="87" t="s">
        <v>11069</v>
      </c>
      <c r="C280" s="87" t="s">
        <v>164</v>
      </c>
      <c r="D280" s="87" t="s">
        <v>11070</v>
      </c>
      <c r="E280" s="87" t="s">
        <v>165</v>
      </c>
      <c r="F280" s="88">
        <v>43868</v>
      </c>
      <c r="G280" s="89">
        <v>9</v>
      </c>
      <c r="H280" s="89">
        <v>0</v>
      </c>
      <c r="I280" s="89">
        <v>0</v>
      </c>
      <c r="J280" s="89">
        <v>0</v>
      </c>
      <c r="K280" s="89">
        <v>0</v>
      </c>
      <c r="L280" s="89">
        <v>9</v>
      </c>
      <c r="M280" s="89">
        <v>9</v>
      </c>
      <c r="N280" s="89">
        <v>27</v>
      </c>
      <c r="O280" s="87" t="s">
        <v>9498</v>
      </c>
      <c r="P280" s="90" t="s">
        <v>13477</v>
      </c>
      <c r="Q280" s="87" t="s">
        <v>9497</v>
      </c>
    </row>
    <row r="281" spans="1:17" x14ac:dyDescent="0.2">
      <c r="A281" s="87" t="s">
        <v>6980</v>
      </c>
      <c r="B281" s="87" t="s">
        <v>11069</v>
      </c>
      <c r="C281" s="87" t="s">
        <v>164</v>
      </c>
      <c r="D281" s="87" t="s">
        <v>11070</v>
      </c>
      <c r="E281" s="87" t="s">
        <v>165</v>
      </c>
      <c r="F281" s="88">
        <v>43868</v>
      </c>
      <c r="G281" s="89">
        <v>0</v>
      </c>
      <c r="H281" s="89">
        <v>0</v>
      </c>
      <c r="I281" s="89">
        <v>0</v>
      </c>
      <c r="J281" s="89">
        <v>9</v>
      </c>
      <c r="K281" s="89">
        <v>9</v>
      </c>
      <c r="L281" s="89">
        <v>0</v>
      </c>
      <c r="M281" s="89">
        <v>0</v>
      </c>
      <c r="N281" s="89">
        <v>18</v>
      </c>
      <c r="O281" s="87" t="s">
        <v>9501</v>
      </c>
      <c r="P281" s="90" t="s">
        <v>13478</v>
      </c>
      <c r="Q281" s="87" t="s">
        <v>9497</v>
      </c>
    </row>
    <row r="282" spans="1:17" x14ac:dyDescent="0.2">
      <c r="A282" s="87" t="s">
        <v>7121</v>
      </c>
      <c r="B282" s="87" t="s">
        <v>7442</v>
      </c>
      <c r="C282" s="87" t="s">
        <v>164</v>
      </c>
      <c r="D282" s="87" t="s">
        <v>4498</v>
      </c>
      <c r="E282" s="87" t="s">
        <v>165</v>
      </c>
      <c r="F282" s="88">
        <v>43868</v>
      </c>
      <c r="G282" s="89">
        <v>0</v>
      </c>
      <c r="H282" s="89">
        <v>0</v>
      </c>
      <c r="I282" s="89">
        <v>10</v>
      </c>
      <c r="J282" s="89">
        <v>11</v>
      </c>
      <c r="K282" s="89">
        <v>11</v>
      </c>
      <c r="L282" s="89">
        <v>9</v>
      </c>
      <c r="M282" s="89">
        <v>9</v>
      </c>
      <c r="N282" s="89">
        <v>50</v>
      </c>
      <c r="O282" s="87" t="s">
        <v>166</v>
      </c>
      <c r="P282" s="90" t="s">
        <v>13479</v>
      </c>
      <c r="Q282" s="87" t="s">
        <v>9497</v>
      </c>
    </row>
    <row r="283" spans="1:17" x14ac:dyDescent="0.2">
      <c r="A283" s="87" t="s">
        <v>7121</v>
      </c>
      <c r="B283" s="87" t="s">
        <v>7442</v>
      </c>
      <c r="C283" s="87" t="s">
        <v>164</v>
      </c>
      <c r="D283" s="87" t="s">
        <v>4498</v>
      </c>
      <c r="E283" s="87" t="s">
        <v>165</v>
      </c>
      <c r="F283" s="88">
        <v>43868</v>
      </c>
      <c r="G283" s="89">
        <v>0</v>
      </c>
      <c r="H283" s="89">
        <v>0</v>
      </c>
      <c r="I283" s="89">
        <v>10</v>
      </c>
      <c r="J283" s="89">
        <v>0</v>
      </c>
      <c r="K283" s="89">
        <v>0</v>
      </c>
      <c r="L283" s="89">
        <v>9</v>
      </c>
      <c r="M283" s="89">
        <v>9</v>
      </c>
      <c r="N283" s="89">
        <v>28</v>
      </c>
      <c r="O283" s="87" t="s">
        <v>166</v>
      </c>
      <c r="P283" s="90" t="s">
        <v>13480</v>
      </c>
      <c r="Q283" s="87" t="s">
        <v>9497</v>
      </c>
    </row>
    <row r="284" spans="1:17" x14ac:dyDescent="0.2">
      <c r="A284" s="87" t="s">
        <v>7121</v>
      </c>
      <c r="B284" s="87" t="s">
        <v>7442</v>
      </c>
      <c r="C284" s="87" t="s">
        <v>164</v>
      </c>
      <c r="D284" s="87" t="s">
        <v>4498</v>
      </c>
      <c r="E284" s="87" t="s">
        <v>165</v>
      </c>
      <c r="F284" s="88">
        <v>43868</v>
      </c>
      <c r="G284" s="89">
        <v>0</v>
      </c>
      <c r="H284" s="89">
        <v>0</v>
      </c>
      <c r="I284" s="89">
        <v>0</v>
      </c>
      <c r="J284" s="89">
        <v>11</v>
      </c>
      <c r="K284" s="89">
        <v>12</v>
      </c>
      <c r="L284" s="89">
        <v>0</v>
      </c>
      <c r="M284" s="89">
        <v>0</v>
      </c>
      <c r="N284" s="89">
        <v>23</v>
      </c>
      <c r="O284" s="87" t="s">
        <v>9499</v>
      </c>
      <c r="P284" s="90" t="s">
        <v>13481</v>
      </c>
      <c r="Q284" s="87" t="s">
        <v>9497</v>
      </c>
    </row>
    <row r="285" spans="1:17" x14ac:dyDescent="0.2">
      <c r="A285" s="87" t="s">
        <v>7121</v>
      </c>
      <c r="B285" s="87" t="s">
        <v>7442</v>
      </c>
      <c r="C285" s="87" t="s">
        <v>164</v>
      </c>
      <c r="D285" s="87" t="s">
        <v>4498</v>
      </c>
      <c r="E285" s="87" t="s">
        <v>165</v>
      </c>
      <c r="F285" s="88">
        <v>43868</v>
      </c>
      <c r="G285" s="89">
        <v>0</v>
      </c>
      <c r="H285" s="89">
        <v>0</v>
      </c>
      <c r="I285" s="89">
        <v>-10</v>
      </c>
      <c r="J285" s="89">
        <v>-11</v>
      </c>
      <c r="K285" s="89">
        <v>-11</v>
      </c>
      <c r="L285" s="89">
        <v>-9</v>
      </c>
      <c r="M285" s="89">
        <v>-9</v>
      </c>
      <c r="N285" s="89">
        <v>-50</v>
      </c>
      <c r="O285" s="87" t="s">
        <v>166</v>
      </c>
      <c r="P285" s="90" t="s">
        <v>13482</v>
      </c>
      <c r="Q285" s="87" t="s">
        <v>9497</v>
      </c>
    </row>
    <row r="286" spans="1:17" x14ac:dyDescent="0.2">
      <c r="A286" s="87" t="s">
        <v>7121</v>
      </c>
      <c r="B286" s="87" t="s">
        <v>7442</v>
      </c>
      <c r="C286" s="87" t="s">
        <v>164</v>
      </c>
      <c r="D286" s="87" t="s">
        <v>4498</v>
      </c>
      <c r="E286" s="87" t="s">
        <v>165</v>
      </c>
      <c r="F286" s="88">
        <v>43868</v>
      </c>
      <c r="G286" s="89">
        <v>0</v>
      </c>
      <c r="H286" s="89">
        <v>0</v>
      </c>
      <c r="I286" s="89">
        <v>0</v>
      </c>
      <c r="J286" s="89">
        <v>10</v>
      </c>
      <c r="K286" s="89">
        <v>12</v>
      </c>
      <c r="L286" s="89">
        <v>0</v>
      </c>
      <c r="M286" s="89">
        <v>0</v>
      </c>
      <c r="N286" s="89">
        <v>22</v>
      </c>
      <c r="O286" s="87" t="s">
        <v>9499</v>
      </c>
      <c r="P286" s="90" t="s">
        <v>13483</v>
      </c>
      <c r="Q286" s="87" t="s">
        <v>9497</v>
      </c>
    </row>
    <row r="287" spans="1:17" x14ac:dyDescent="0.2">
      <c r="A287" s="87" t="s">
        <v>7121</v>
      </c>
      <c r="B287" s="87" t="s">
        <v>7442</v>
      </c>
      <c r="C287" s="87" t="s">
        <v>164</v>
      </c>
      <c r="D287" s="87" t="s">
        <v>4498</v>
      </c>
      <c r="E287" s="87" t="s">
        <v>165</v>
      </c>
      <c r="F287" s="88">
        <v>43868</v>
      </c>
      <c r="G287" s="89">
        <v>0</v>
      </c>
      <c r="H287" s="89">
        <v>0</v>
      </c>
      <c r="I287" s="89">
        <v>0</v>
      </c>
      <c r="J287" s="89">
        <v>-11</v>
      </c>
      <c r="K287" s="89">
        <v>-12</v>
      </c>
      <c r="L287" s="89">
        <v>0</v>
      </c>
      <c r="M287" s="89">
        <v>0</v>
      </c>
      <c r="N287" s="89">
        <v>-23</v>
      </c>
      <c r="O287" s="87" t="s">
        <v>9499</v>
      </c>
      <c r="P287" s="90" t="s">
        <v>13484</v>
      </c>
      <c r="Q287" s="87" t="s">
        <v>9497</v>
      </c>
    </row>
    <row r="288" spans="1:17" x14ac:dyDescent="0.2">
      <c r="A288" s="87" t="s">
        <v>9475</v>
      </c>
      <c r="B288" s="87" t="s">
        <v>11793</v>
      </c>
      <c r="C288" s="87" t="s">
        <v>164</v>
      </c>
      <c r="D288" s="87" t="s">
        <v>11794</v>
      </c>
      <c r="E288" s="87" t="s">
        <v>165</v>
      </c>
      <c r="F288" s="88">
        <v>43868</v>
      </c>
      <c r="G288" s="89">
        <v>0</v>
      </c>
      <c r="H288" s="89">
        <v>0</v>
      </c>
      <c r="I288" s="89">
        <v>8</v>
      </c>
      <c r="J288" s="89">
        <v>8</v>
      </c>
      <c r="K288" s="89">
        <v>8</v>
      </c>
      <c r="L288" s="89">
        <v>8</v>
      </c>
      <c r="M288" s="89">
        <v>8</v>
      </c>
      <c r="N288" s="89">
        <v>40</v>
      </c>
      <c r="O288" s="87" t="s">
        <v>9498</v>
      </c>
      <c r="P288" s="90" t="s">
        <v>13485</v>
      </c>
      <c r="Q288" s="87" t="s">
        <v>9497</v>
      </c>
    </row>
    <row r="289" spans="1:17" x14ac:dyDescent="0.2">
      <c r="A289" s="87" t="s">
        <v>7156</v>
      </c>
      <c r="B289" s="87" t="s">
        <v>7544</v>
      </c>
      <c r="C289" s="87" t="s">
        <v>164</v>
      </c>
      <c r="D289" s="87" t="s">
        <v>6944</v>
      </c>
      <c r="E289" s="87" t="s">
        <v>165</v>
      </c>
      <c r="F289" s="88">
        <v>43868</v>
      </c>
      <c r="G289" s="89">
        <v>0</v>
      </c>
      <c r="H289" s="89">
        <v>0</v>
      </c>
      <c r="I289" s="89">
        <v>8</v>
      </c>
      <c r="J289" s="89">
        <v>8</v>
      </c>
      <c r="K289" s="89">
        <v>8</v>
      </c>
      <c r="L289" s="89">
        <v>8</v>
      </c>
      <c r="M289" s="89">
        <v>8</v>
      </c>
      <c r="N289" s="89">
        <v>40</v>
      </c>
      <c r="O289" s="87" t="s">
        <v>166</v>
      </c>
      <c r="P289" s="90" t="s">
        <v>13486</v>
      </c>
      <c r="Q289" s="87" t="s">
        <v>9497</v>
      </c>
    </row>
    <row r="290" spans="1:17" x14ac:dyDescent="0.2">
      <c r="A290" s="87" t="s">
        <v>7365</v>
      </c>
      <c r="B290" s="87" t="s">
        <v>7422</v>
      </c>
      <c r="C290" s="87" t="s">
        <v>164</v>
      </c>
      <c r="D290" s="87" t="s">
        <v>780</v>
      </c>
      <c r="E290" s="87" t="s">
        <v>165</v>
      </c>
      <c r="F290" s="88">
        <v>43868</v>
      </c>
      <c r="G290" s="89">
        <v>0</v>
      </c>
      <c r="H290" s="89">
        <v>0</v>
      </c>
      <c r="I290" s="89">
        <v>9</v>
      </c>
      <c r="J290" s="89">
        <v>9</v>
      </c>
      <c r="K290" s="89">
        <v>9</v>
      </c>
      <c r="L290" s="89">
        <v>0</v>
      </c>
      <c r="M290" s="89">
        <v>0</v>
      </c>
      <c r="N290" s="89">
        <v>27</v>
      </c>
      <c r="O290" s="87" t="s">
        <v>166</v>
      </c>
      <c r="P290" s="90" t="s">
        <v>13487</v>
      </c>
      <c r="Q290" s="87" t="s">
        <v>9497</v>
      </c>
    </row>
    <row r="291" spans="1:17" x14ac:dyDescent="0.2">
      <c r="A291" s="87" t="s">
        <v>9343</v>
      </c>
      <c r="B291" s="87" t="s">
        <v>12165</v>
      </c>
      <c r="C291" s="87" t="s">
        <v>164</v>
      </c>
      <c r="D291" s="87" t="s">
        <v>12166</v>
      </c>
      <c r="E291" s="87" t="s">
        <v>4268</v>
      </c>
      <c r="F291" s="88">
        <v>43868</v>
      </c>
      <c r="G291" s="89">
        <v>0</v>
      </c>
      <c r="H291" s="89">
        <v>0</v>
      </c>
      <c r="I291" s="89">
        <v>8</v>
      </c>
      <c r="J291" s="89">
        <v>8</v>
      </c>
      <c r="K291" s="89">
        <v>8</v>
      </c>
      <c r="L291" s="89">
        <v>9</v>
      </c>
      <c r="M291" s="89">
        <v>8</v>
      </c>
      <c r="N291" s="89">
        <v>41</v>
      </c>
      <c r="O291" s="87" t="s">
        <v>166</v>
      </c>
      <c r="P291" s="90" t="s">
        <v>13488</v>
      </c>
      <c r="Q291" s="87" t="s">
        <v>9505</v>
      </c>
    </row>
    <row r="292" spans="1:17" x14ac:dyDescent="0.2">
      <c r="A292" s="87" t="s">
        <v>9482</v>
      </c>
      <c r="B292" s="87" t="s">
        <v>9537</v>
      </c>
      <c r="C292" s="87" t="s">
        <v>164</v>
      </c>
      <c r="D292" s="87" t="s">
        <v>1386</v>
      </c>
      <c r="E292" s="87" t="s">
        <v>165</v>
      </c>
      <c r="F292" s="88">
        <v>43868</v>
      </c>
      <c r="G292" s="89">
        <v>0</v>
      </c>
      <c r="H292" s="89">
        <v>0</v>
      </c>
      <c r="I292" s="89">
        <v>8</v>
      </c>
      <c r="J292" s="89">
        <v>8</v>
      </c>
      <c r="K292" s="89">
        <v>8</v>
      </c>
      <c r="L292" s="89">
        <v>8</v>
      </c>
      <c r="M292" s="89">
        <v>8</v>
      </c>
      <c r="N292" s="89">
        <v>40</v>
      </c>
      <c r="O292" s="87" t="s">
        <v>166</v>
      </c>
      <c r="P292" s="90" t="s">
        <v>13489</v>
      </c>
      <c r="Q292" s="87" t="s">
        <v>9497</v>
      </c>
    </row>
    <row r="293" spans="1:17" x14ac:dyDescent="0.2">
      <c r="A293" s="87" t="s">
        <v>10200</v>
      </c>
      <c r="B293" s="87" t="s">
        <v>10220</v>
      </c>
      <c r="C293" s="87" t="s">
        <v>164</v>
      </c>
      <c r="D293" s="87" t="s">
        <v>10221</v>
      </c>
      <c r="E293" s="87" t="s">
        <v>165</v>
      </c>
      <c r="F293" s="88">
        <v>43868</v>
      </c>
      <c r="G293" s="89">
        <v>0</v>
      </c>
      <c r="H293" s="89">
        <v>0</v>
      </c>
      <c r="I293" s="89">
        <v>8</v>
      </c>
      <c r="J293" s="89">
        <v>8</v>
      </c>
      <c r="K293" s="89">
        <v>8</v>
      </c>
      <c r="L293" s="89">
        <v>8</v>
      </c>
      <c r="M293" s="89">
        <v>8</v>
      </c>
      <c r="N293" s="89">
        <v>40</v>
      </c>
      <c r="O293" s="87" t="s">
        <v>9498</v>
      </c>
      <c r="P293" s="90" t="s">
        <v>13490</v>
      </c>
      <c r="Q293" s="87" t="s">
        <v>9497</v>
      </c>
    </row>
    <row r="294" spans="1:17" x14ac:dyDescent="0.2">
      <c r="A294" s="87" t="s">
        <v>10200</v>
      </c>
      <c r="B294" s="87" t="s">
        <v>10220</v>
      </c>
      <c r="C294" s="87" t="s">
        <v>164</v>
      </c>
      <c r="D294" s="87" t="s">
        <v>10221</v>
      </c>
      <c r="E294" s="87" t="s">
        <v>165</v>
      </c>
      <c r="F294" s="88">
        <v>43868</v>
      </c>
      <c r="G294" s="89">
        <v>0</v>
      </c>
      <c r="H294" s="89">
        <v>0</v>
      </c>
      <c r="I294" s="89">
        <v>8</v>
      </c>
      <c r="J294" s="89">
        <v>8</v>
      </c>
      <c r="K294" s="89">
        <v>8</v>
      </c>
      <c r="L294" s="89">
        <v>8</v>
      </c>
      <c r="M294" s="89">
        <v>0</v>
      </c>
      <c r="N294" s="89">
        <v>32</v>
      </c>
      <c r="O294" s="87" t="s">
        <v>9498</v>
      </c>
      <c r="P294" s="90" t="s">
        <v>13491</v>
      </c>
      <c r="Q294" s="87" t="s">
        <v>9497</v>
      </c>
    </row>
    <row r="295" spans="1:17" x14ac:dyDescent="0.2">
      <c r="A295" s="87" t="s">
        <v>10200</v>
      </c>
      <c r="B295" s="87" t="s">
        <v>10220</v>
      </c>
      <c r="C295" s="87" t="s">
        <v>164</v>
      </c>
      <c r="D295" s="87" t="s">
        <v>10221</v>
      </c>
      <c r="E295" s="87" t="s">
        <v>165</v>
      </c>
      <c r="F295" s="88">
        <v>43868</v>
      </c>
      <c r="G295" s="89">
        <v>0</v>
      </c>
      <c r="H295" s="89">
        <v>0</v>
      </c>
      <c r="I295" s="89">
        <v>-8</v>
      </c>
      <c r="J295" s="89">
        <v>-8</v>
      </c>
      <c r="K295" s="89">
        <v>-8</v>
      </c>
      <c r="L295" s="89">
        <v>-8</v>
      </c>
      <c r="M295" s="89">
        <v>-8</v>
      </c>
      <c r="N295" s="89">
        <v>-40</v>
      </c>
      <c r="O295" s="87" t="s">
        <v>9498</v>
      </c>
      <c r="P295" s="90" t="s">
        <v>13492</v>
      </c>
      <c r="Q295" s="87" t="s">
        <v>9497</v>
      </c>
    </row>
    <row r="296" spans="1:17" x14ac:dyDescent="0.2">
      <c r="A296" s="87" t="s">
        <v>7115</v>
      </c>
      <c r="B296" s="87" t="s">
        <v>7553</v>
      </c>
      <c r="C296" s="87" t="s">
        <v>164</v>
      </c>
      <c r="D296" s="87" t="s">
        <v>3723</v>
      </c>
      <c r="E296" s="87" t="s">
        <v>165</v>
      </c>
      <c r="F296" s="88">
        <v>43868</v>
      </c>
      <c r="G296" s="89">
        <v>0</v>
      </c>
      <c r="H296" s="89">
        <v>0</v>
      </c>
      <c r="I296" s="89">
        <v>9</v>
      </c>
      <c r="J296" s="89">
        <v>9</v>
      </c>
      <c r="K296" s="89">
        <v>9</v>
      </c>
      <c r="L296" s="89">
        <v>9</v>
      </c>
      <c r="M296" s="89">
        <v>9</v>
      </c>
      <c r="N296" s="89">
        <v>45</v>
      </c>
      <c r="O296" s="87" t="s">
        <v>166</v>
      </c>
      <c r="P296" s="90" t="s">
        <v>13493</v>
      </c>
      <c r="Q296" s="87" t="s">
        <v>9497</v>
      </c>
    </row>
    <row r="297" spans="1:17" x14ac:dyDescent="0.2">
      <c r="A297" s="87" t="s">
        <v>7191</v>
      </c>
      <c r="B297" s="87" t="s">
        <v>7399</v>
      </c>
      <c r="C297" s="87" t="s">
        <v>164</v>
      </c>
      <c r="D297" s="87" t="s">
        <v>3647</v>
      </c>
      <c r="E297" s="87" t="s">
        <v>165</v>
      </c>
      <c r="F297" s="88">
        <v>43868</v>
      </c>
      <c r="G297" s="89">
        <v>0</v>
      </c>
      <c r="H297" s="89">
        <v>0</v>
      </c>
      <c r="I297" s="89">
        <v>11</v>
      </c>
      <c r="J297" s="89">
        <v>12</v>
      </c>
      <c r="K297" s="89">
        <v>11</v>
      </c>
      <c r="L297" s="89">
        <v>12</v>
      </c>
      <c r="M297" s="89">
        <v>11</v>
      </c>
      <c r="N297" s="89">
        <v>57</v>
      </c>
      <c r="O297" s="87" t="s">
        <v>9498</v>
      </c>
      <c r="P297" s="90" t="s">
        <v>13494</v>
      </c>
      <c r="Q297" s="87" t="s">
        <v>9497</v>
      </c>
    </row>
    <row r="298" spans="1:17" x14ac:dyDescent="0.2">
      <c r="A298" s="87" t="s">
        <v>10419</v>
      </c>
      <c r="B298" s="87" t="s">
        <v>10487</v>
      </c>
      <c r="C298" s="87" t="s">
        <v>164</v>
      </c>
      <c r="D298" s="87" t="s">
        <v>10488</v>
      </c>
      <c r="E298" s="87" t="s">
        <v>165</v>
      </c>
      <c r="F298" s="88">
        <v>43868</v>
      </c>
      <c r="G298" s="89">
        <v>0</v>
      </c>
      <c r="H298" s="89">
        <v>0</v>
      </c>
      <c r="I298" s="89">
        <v>8</v>
      </c>
      <c r="J298" s="89">
        <v>8</v>
      </c>
      <c r="K298" s="89">
        <v>8</v>
      </c>
      <c r="L298" s="89">
        <v>8</v>
      </c>
      <c r="M298" s="89">
        <v>8</v>
      </c>
      <c r="N298" s="89">
        <v>40</v>
      </c>
      <c r="O298" s="87" t="s">
        <v>166</v>
      </c>
      <c r="P298" s="90" t="s">
        <v>13495</v>
      </c>
      <c r="Q298" s="87" t="s">
        <v>9497</v>
      </c>
    </row>
    <row r="299" spans="1:17" x14ac:dyDescent="0.2">
      <c r="A299" s="87" t="s">
        <v>8930</v>
      </c>
      <c r="B299" s="87" t="s">
        <v>8931</v>
      </c>
      <c r="C299" s="87" t="s">
        <v>164</v>
      </c>
      <c r="D299" s="87" t="s">
        <v>8932</v>
      </c>
      <c r="E299" s="87" t="s">
        <v>165</v>
      </c>
      <c r="F299" s="88">
        <v>43868</v>
      </c>
      <c r="G299" s="89">
        <v>0</v>
      </c>
      <c r="H299" s="89">
        <v>0</v>
      </c>
      <c r="I299" s="89">
        <v>9</v>
      </c>
      <c r="J299" s="89">
        <v>9</v>
      </c>
      <c r="K299" s="89">
        <v>9</v>
      </c>
      <c r="L299" s="89">
        <v>9</v>
      </c>
      <c r="M299" s="89">
        <v>9</v>
      </c>
      <c r="N299" s="89">
        <v>45</v>
      </c>
      <c r="O299" s="87" t="s">
        <v>9498</v>
      </c>
      <c r="P299" s="90" t="s">
        <v>13496</v>
      </c>
      <c r="Q299" s="87" t="s">
        <v>9497</v>
      </c>
    </row>
    <row r="300" spans="1:17" x14ac:dyDescent="0.2">
      <c r="A300" s="87" t="s">
        <v>7305</v>
      </c>
      <c r="B300" s="87" t="s">
        <v>7562</v>
      </c>
      <c r="C300" s="87" t="s">
        <v>164</v>
      </c>
      <c r="D300" s="87" t="s">
        <v>6677</v>
      </c>
      <c r="E300" s="87" t="s">
        <v>165</v>
      </c>
      <c r="F300" s="88">
        <v>43868</v>
      </c>
      <c r="G300" s="89">
        <v>0</v>
      </c>
      <c r="H300" s="89">
        <v>0</v>
      </c>
      <c r="I300" s="89">
        <v>8</v>
      </c>
      <c r="J300" s="89">
        <v>8</v>
      </c>
      <c r="K300" s="89">
        <v>8</v>
      </c>
      <c r="L300" s="89">
        <v>8</v>
      </c>
      <c r="M300" s="89">
        <v>8</v>
      </c>
      <c r="N300" s="89">
        <v>40</v>
      </c>
      <c r="O300" s="87" t="s">
        <v>166</v>
      </c>
      <c r="P300" s="90" t="s">
        <v>13497</v>
      </c>
      <c r="Q300" s="87" t="s">
        <v>9497</v>
      </c>
    </row>
    <row r="301" spans="1:17" x14ac:dyDescent="0.2">
      <c r="A301" s="87" t="s">
        <v>7546</v>
      </c>
      <c r="B301" s="87" t="s">
        <v>8607</v>
      </c>
      <c r="C301" s="87" t="s">
        <v>164</v>
      </c>
      <c r="D301" s="87" t="s">
        <v>8608</v>
      </c>
      <c r="E301" s="87" t="s">
        <v>6395</v>
      </c>
      <c r="F301" s="88">
        <v>43868</v>
      </c>
      <c r="G301" s="89">
        <v>0</v>
      </c>
      <c r="H301" s="89">
        <v>7</v>
      </c>
      <c r="I301" s="89">
        <v>0</v>
      </c>
      <c r="J301" s="89">
        <v>0</v>
      </c>
      <c r="K301" s="89">
        <v>0</v>
      </c>
      <c r="L301" s="89">
        <v>0</v>
      </c>
      <c r="M301" s="89">
        <v>0</v>
      </c>
      <c r="N301" s="89">
        <v>7</v>
      </c>
      <c r="O301" s="87" t="s">
        <v>166</v>
      </c>
      <c r="P301" s="90" t="s">
        <v>13498</v>
      </c>
      <c r="Q301" s="87" t="s">
        <v>9497</v>
      </c>
    </row>
    <row r="302" spans="1:17" x14ac:dyDescent="0.2">
      <c r="A302" s="87" t="s">
        <v>7546</v>
      </c>
      <c r="B302" s="87" t="s">
        <v>8607</v>
      </c>
      <c r="C302" s="87" t="s">
        <v>164</v>
      </c>
      <c r="D302" s="87" t="s">
        <v>8608</v>
      </c>
      <c r="E302" s="87" t="s">
        <v>6395</v>
      </c>
      <c r="F302" s="88">
        <v>43868</v>
      </c>
      <c r="G302" s="89">
        <v>10</v>
      </c>
      <c r="H302" s="89">
        <v>0</v>
      </c>
      <c r="I302" s="89">
        <v>0</v>
      </c>
      <c r="J302" s="89">
        <v>0</v>
      </c>
      <c r="K302" s="89">
        <v>11</v>
      </c>
      <c r="L302" s="89">
        <v>11</v>
      </c>
      <c r="M302" s="89">
        <v>11</v>
      </c>
      <c r="N302" s="89">
        <v>43</v>
      </c>
      <c r="O302" s="87" t="s">
        <v>9498</v>
      </c>
      <c r="P302" s="90" t="s">
        <v>13499</v>
      </c>
      <c r="Q302" s="87" t="s">
        <v>9497</v>
      </c>
    </row>
    <row r="303" spans="1:17" x14ac:dyDescent="0.2">
      <c r="A303" s="87" t="s">
        <v>7351</v>
      </c>
      <c r="B303" s="87" t="s">
        <v>11885</v>
      </c>
      <c r="C303" s="87" t="s">
        <v>164</v>
      </c>
      <c r="D303" s="87" t="s">
        <v>11886</v>
      </c>
      <c r="E303" s="87" t="s">
        <v>165</v>
      </c>
      <c r="F303" s="88">
        <v>43868</v>
      </c>
      <c r="G303" s="89">
        <v>0</v>
      </c>
      <c r="H303" s="89">
        <v>0</v>
      </c>
      <c r="I303" s="89">
        <v>8</v>
      </c>
      <c r="J303" s="89">
        <v>8</v>
      </c>
      <c r="K303" s="89">
        <v>8</v>
      </c>
      <c r="L303" s="89">
        <v>8</v>
      </c>
      <c r="M303" s="89">
        <v>8</v>
      </c>
      <c r="N303" s="89">
        <v>40</v>
      </c>
      <c r="O303" s="87" t="s">
        <v>166</v>
      </c>
      <c r="P303" s="90" t="s">
        <v>13500</v>
      </c>
      <c r="Q303" s="87" t="s">
        <v>9497</v>
      </c>
    </row>
    <row r="304" spans="1:17" x14ac:dyDescent="0.2">
      <c r="A304" s="87" t="s">
        <v>9491</v>
      </c>
      <c r="B304" s="87" t="s">
        <v>11795</v>
      </c>
      <c r="C304" s="87" t="s">
        <v>164</v>
      </c>
      <c r="D304" s="87" t="s">
        <v>11796</v>
      </c>
      <c r="E304" s="87" t="s">
        <v>165</v>
      </c>
      <c r="F304" s="88">
        <v>43868</v>
      </c>
      <c r="G304" s="89">
        <v>0</v>
      </c>
      <c r="H304" s="89">
        <v>0</v>
      </c>
      <c r="I304" s="89">
        <v>8</v>
      </c>
      <c r="J304" s="89">
        <v>8</v>
      </c>
      <c r="K304" s="89">
        <v>8</v>
      </c>
      <c r="L304" s="89">
        <v>8</v>
      </c>
      <c r="M304" s="89">
        <v>8</v>
      </c>
      <c r="N304" s="89">
        <v>40</v>
      </c>
      <c r="O304" s="87" t="s">
        <v>166</v>
      </c>
      <c r="P304" s="90" t="s">
        <v>13501</v>
      </c>
      <c r="Q304" s="87" t="s">
        <v>9497</v>
      </c>
    </row>
    <row r="305" spans="1:17" x14ac:dyDescent="0.2">
      <c r="A305" s="87" t="s">
        <v>7268</v>
      </c>
      <c r="B305" s="87" t="s">
        <v>7467</v>
      </c>
      <c r="C305" s="87" t="s">
        <v>164</v>
      </c>
      <c r="D305" s="87" t="s">
        <v>2144</v>
      </c>
      <c r="E305" s="87" t="s">
        <v>165</v>
      </c>
      <c r="F305" s="88">
        <v>43868</v>
      </c>
      <c r="G305" s="89">
        <v>0</v>
      </c>
      <c r="H305" s="89">
        <v>0</v>
      </c>
      <c r="I305" s="89">
        <v>8</v>
      </c>
      <c r="J305" s="89">
        <v>8</v>
      </c>
      <c r="K305" s="89">
        <v>8</v>
      </c>
      <c r="L305" s="89">
        <v>0</v>
      </c>
      <c r="M305" s="89">
        <v>0</v>
      </c>
      <c r="N305" s="89">
        <v>24</v>
      </c>
      <c r="O305" s="87" t="s">
        <v>9498</v>
      </c>
      <c r="P305" s="90" t="s">
        <v>13502</v>
      </c>
      <c r="Q305" s="87" t="s">
        <v>9497</v>
      </c>
    </row>
    <row r="306" spans="1:17" x14ac:dyDescent="0.2">
      <c r="A306" s="87" t="s">
        <v>9973</v>
      </c>
      <c r="B306" s="87" t="s">
        <v>10004</v>
      </c>
      <c r="C306" s="87" t="s">
        <v>164</v>
      </c>
      <c r="D306" s="87" t="s">
        <v>10005</v>
      </c>
      <c r="E306" s="87" t="s">
        <v>165</v>
      </c>
      <c r="F306" s="88">
        <v>43868</v>
      </c>
      <c r="G306" s="89">
        <v>0</v>
      </c>
      <c r="H306" s="89">
        <v>0</v>
      </c>
      <c r="I306" s="89">
        <v>9</v>
      </c>
      <c r="J306" s="89">
        <v>9</v>
      </c>
      <c r="K306" s="89">
        <v>9</v>
      </c>
      <c r="L306" s="89">
        <v>9</v>
      </c>
      <c r="M306" s="89">
        <v>9</v>
      </c>
      <c r="N306" s="89">
        <v>45</v>
      </c>
      <c r="O306" s="87" t="s">
        <v>166</v>
      </c>
      <c r="P306" s="90" t="s">
        <v>13503</v>
      </c>
      <c r="Q306" s="87" t="s">
        <v>9497</v>
      </c>
    </row>
    <row r="307" spans="1:17" x14ac:dyDescent="0.2">
      <c r="A307" s="87" t="s">
        <v>12554</v>
      </c>
      <c r="B307" s="87" t="s">
        <v>12573</v>
      </c>
      <c r="C307" s="87" t="s">
        <v>164</v>
      </c>
      <c r="D307" s="87" t="s">
        <v>12574</v>
      </c>
      <c r="E307" s="87" t="s">
        <v>165</v>
      </c>
      <c r="F307" s="88">
        <v>43868</v>
      </c>
      <c r="G307" s="89">
        <v>0</v>
      </c>
      <c r="H307" s="89">
        <v>0</v>
      </c>
      <c r="I307" s="89">
        <v>8</v>
      </c>
      <c r="J307" s="89">
        <v>8</v>
      </c>
      <c r="K307" s="89">
        <v>8</v>
      </c>
      <c r="L307" s="89">
        <v>8</v>
      </c>
      <c r="M307" s="89">
        <v>8</v>
      </c>
      <c r="N307" s="89">
        <v>40</v>
      </c>
      <c r="O307" s="87" t="s">
        <v>166</v>
      </c>
      <c r="P307" s="90" t="s">
        <v>13504</v>
      </c>
      <c r="Q307" s="87" t="s">
        <v>9497</v>
      </c>
    </row>
    <row r="308" spans="1:17" x14ac:dyDescent="0.2">
      <c r="A308" s="87" t="s">
        <v>7171</v>
      </c>
      <c r="B308" s="87" t="s">
        <v>7501</v>
      </c>
      <c r="C308" s="87" t="s">
        <v>164</v>
      </c>
      <c r="D308" s="87" t="s">
        <v>5347</v>
      </c>
      <c r="E308" s="87" t="s">
        <v>165</v>
      </c>
      <c r="F308" s="88">
        <v>43868</v>
      </c>
      <c r="G308" s="89">
        <v>0</v>
      </c>
      <c r="H308" s="89">
        <v>0</v>
      </c>
      <c r="I308" s="89">
        <v>9</v>
      </c>
      <c r="J308" s="89">
        <v>9</v>
      </c>
      <c r="K308" s="89">
        <v>0</v>
      </c>
      <c r="L308" s="89">
        <v>0</v>
      </c>
      <c r="M308" s="89">
        <v>0</v>
      </c>
      <c r="N308" s="89">
        <v>18</v>
      </c>
      <c r="O308" s="87" t="s">
        <v>9498</v>
      </c>
      <c r="P308" s="90" t="s">
        <v>13505</v>
      </c>
      <c r="Q308" s="87" t="s">
        <v>9497</v>
      </c>
    </row>
    <row r="309" spans="1:17" x14ac:dyDescent="0.2">
      <c r="A309" s="87" t="s">
        <v>7060</v>
      </c>
      <c r="B309" s="87" t="s">
        <v>7453</v>
      </c>
      <c r="C309" s="87" t="s">
        <v>164</v>
      </c>
      <c r="D309" s="87" t="s">
        <v>4917</v>
      </c>
      <c r="E309" s="87" t="s">
        <v>165</v>
      </c>
      <c r="F309" s="88">
        <v>43868</v>
      </c>
      <c r="G309" s="89">
        <v>0</v>
      </c>
      <c r="H309" s="89">
        <v>0</v>
      </c>
      <c r="I309" s="89">
        <v>0</v>
      </c>
      <c r="J309" s="89">
        <v>6</v>
      </c>
      <c r="K309" s="89">
        <v>6</v>
      </c>
      <c r="L309" s="89">
        <v>6</v>
      </c>
      <c r="M309" s="89">
        <v>6</v>
      </c>
      <c r="N309" s="89">
        <v>24</v>
      </c>
      <c r="O309" s="87" t="s">
        <v>166</v>
      </c>
      <c r="P309" s="90" t="s">
        <v>13506</v>
      </c>
      <c r="Q309" s="87" t="s">
        <v>9497</v>
      </c>
    </row>
    <row r="310" spans="1:17" x14ac:dyDescent="0.2">
      <c r="A310" s="87" t="s">
        <v>7060</v>
      </c>
      <c r="B310" s="87" t="s">
        <v>7453</v>
      </c>
      <c r="C310" s="87" t="s">
        <v>164</v>
      </c>
      <c r="D310" s="87" t="s">
        <v>4917</v>
      </c>
      <c r="E310" s="87" t="s">
        <v>165</v>
      </c>
      <c r="F310" s="88">
        <v>43868</v>
      </c>
      <c r="G310" s="89">
        <v>0</v>
      </c>
      <c r="H310" s="89">
        <v>0</v>
      </c>
      <c r="I310" s="89">
        <v>0</v>
      </c>
      <c r="J310" s="89">
        <v>3</v>
      </c>
      <c r="K310" s="89">
        <v>3</v>
      </c>
      <c r="L310" s="89">
        <v>3</v>
      </c>
      <c r="M310" s="89">
        <v>3</v>
      </c>
      <c r="N310" s="89">
        <v>12</v>
      </c>
      <c r="O310" s="87" t="s">
        <v>166</v>
      </c>
      <c r="P310" s="90" t="s">
        <v>13507</v>
      </c>
      <c r="Q310" s="87" t="s">
        <v>9497</v>
      </c>
    </row>
    <row r="311" spans="1:17" x14ac:dyDescent="0.2">
      <c r="A311" s="87" t="s">
        <v>7060</v>
      </c>
      <c r="B311" s="87" t="s">
        <v>7453</v>
      </c>
      <c r="C311" s="87" t="s">
        <v>164</v>
      </c>
      <c r="D311" s="87" t="s">
        <v>4917</v>
      </c>
      <c r="E311" s="87" t="s">
        <v>165</v>
      </c>
      <c r="F311" s="88">
        <v>43868</v>
      </c>
      <c r="G311" s="89">
        <v>0</v>
      </c>
      <c r="H311" s="89">
        <v>0</v>
      </c>
      <c r="I311" s="89">
        <v>9</v>
      </c>
      <c r="J311" s="89">
        <v>0</v>
      </c>
      <c r="K311" s="89">
        <v>0</v>
      </c>
      <c r="L311" s="89">
        <v>0</v>
      </c>
      <c r="M311" s="89">
        <v>0</v>
      </c>
      <c r="N311" s="89">
        <v>9</v>
      </c>
      <c r="O311" s="87" t="s">
        <v>166</v>
      </c>
      <c r="P311" s="90" t="s">
        <v>13508</v>
      </c>
      <c r="Q311" s="87" t="s">
        <v>9497</v>
      </c>
    </row>
    <row r="312" spans="1:17" x14ac:dyDescent="0.2">
      <c r="A312" s="87" t="s">
        <v>7309</v>
      </c>
      <c r="B312" s="87" t="s">
        <v>7496</v>
      </c>
      <c r="C312" s="87" t="s">
        <v>164</v>
      </c>
      <c r="D312" s="87" t="s">
        <v>4940</v>
      </c>
      <c r="E312" s="87" t="s">
        <v>165</v>
      </c>
      <c r="F312" s="88">
        <v>43868</v>
      </c>
      <c r="G312" s="89">
        <v>0</v>
      </c>
      <c r="H312" s="89">
        <v>0</v>
      </c>
      <c r="I312" s="89">
        <v>8</v>
      </c>
      <c r="J312" s="89">
        <v>8</v>
      </c>
      <c r="K312" s="89">
        <v>0</v>
      </c>
      <c r="L312" s="89">
        <v>8</v>
      </c>
      <c r="M312" s="89">
        <v>8</v>
      </c>
      <c r="N312" s="89">
        <v>32</v>
      </c>
      <c r="O312" s="87" t="s">
        <v>9498</v>
      </c>
      <c r="P312" s="90" t="s">
        <v>13509</v>
      </c>
      <c r="Q312" s="87" t="s">
        <v>9497</v>
      </c>
    </row>
    <row r="313" spans="1:17" x14ac:dyDescent="0.2">
      <c r="A313" s="87" t="s">
        <v>7252</v>
      </c>
      <c r="B313" s="87" t="s">
        <v>7495</v>
      </c>
      <c r="C313" s="87" t="s">
        <v>164</v>
      </c>
      <c r="D313" s="87" t="s">
        <v>4563</v>
      </c>
      <c r="E313" s="87" t="s">
        <v>165</v>
      </c>
      <c r="F313" s="88">
        <v>43868</v>
      </c>
      <c r="G313" s="89">
        <v>0</v>
      </c>
      <c r="H313" s="89">
        <v>0</v>
      </c>
      <c r="I313" s="89">
        <v>9</v>
      </c>
      <c r="J313" s="89">
        <v>9</v>
      </c>
      <c r="K313" s="89">
        <v>9</v>
      </c>
      <c r="L313" s="89">
        <v>9</v>
      </c>
      <c r="M313" s="89">
        <v>9</v>
      </c>
      <c r="N313" s="89">
        <v>45</v>
      </c>
      <c r="O313" s="87" t="s">
        <v>166</v>
      </c>
      <c r="P313" s="90" t="s">
        <v>13510</v>
      </c>
      <c r="Q313" s="87" t="s">
        <v>9497</v>
      </c>
    </row>
    <row r="314" spans="1:17" x14ac:dyDescent="0.2">
      <c r="A314" s="87" t="s">
        <v>7240</v>
      </c>
      <c r="B314" s="87" t="s">
        <v>7458</v>
      </c>
      <c r="C314" s="87" t="s">
        <v>164</v>
      </c>
      <c r="D314" s="87" t="s">
        <v>2155</v>
      </c>
      <c r="E314" s="87" t="s">
        <v>165</v>
      </c>
      <c r="F314" s="88">
        <v>43868</v>
      </c>
      <c r="G314" s="89">
        <v>0</v>
      </c>
      <c r="H314" s="89">
        <v>0</v>
      </c>
      <c r="I314" s="89">
        <v>10</v>
      </c>
      <c r="J314" s="89">
        <v>10</v>
      </c>
      <c r="K314" s="89">
        <v>10</v>
      </c>
      <c r="L314" s="89">
        <v>9</v>
      </c>
      <c r="M314" s="89">
        <v>9</v>
      </c>
      <c r="N314" s="89">
        <v>48</v>
      </c>
      <c r="O314" s="87" t="s">
        <v>9498</v>
      </c>
      <c r="P314" s="90" t="s">
        <v>13511</v>
      </c>
      <c r="Q314" s="87" t="s">
        <v>9497</v>
      </c>
    </row>
    <row r="315" spans="1:17" x14ac:dyDescent="0.2">
      <c r="A315" s="87" t="s">
        <v>7308</v>
      </c>
      <c r="B315" s="87" t="s">
        <v>7431</v>
      </c>
      <c r="C315" s="87" t="s">
        <v>164</v>
      </c>
      <c r="D315" s="87" t="s">
        <v>4472</v>
      </c>
      <c r="E315" s="87" t="s">
        <v>165</v>
      </c>
      <c r="F315" s="88">
        <v>43868</v>
      </c>
      <c r="G315" s="89">
        <v>0</v>
      </c>
      <c r="H315" s="89">
        <v>0</v>
      </c>
      <c r="I315" s="89">
        <v>9</v>
      </c>
      <c r="J315" s="89">
        <v>9</v>
      </c>
      <c r="K315" s="89">
        <v>9</v>
      </c>
      <c r="L315" s="89">
        <v>9</v>
      </c>
      <c r="M315" s="89">
        <v>9</v>
      </c>
      <c r="N315" s="89">
        <v>45</v>
      </c>
      <c r="O315" s="87" t="s">
        <v>166</v>
      </c>
      <c r="P315" s="90" t="s">
        <v>13512</v>
      </c>
      <c r="Q315" s="87" t="s">
        <v>9497</v>
      </c>
    </row>
    <row r="316" spans="1:17" x14ac:dyDescent="0.2">
      <c r="A316" s="87" t="s">
        <v>10932</v>
      </c>
      <c r="B316" s="87" t="s">
        <v>10933</v>
      </c>
      <c r="C316" s="87" t="s">
        <v>164</v>
      </c>
      <c r="D316" s="87" t="s">
        <v>10934</v>
      </c>
      <c r="E316" s="87" t="s">
        <v>165</v>
      </c>
      <c r="F316" s="88">
        <v>43868</v>
      </c>
      <c r="G316" s="89">
        <v>0</v>
      </c>
      <c r="H316" s="89">
        <v>0</v>
      </c>
      <c r="I316" s="89">
        <v>8</v>
      </c>
      <c r="J316" s="89">
        <v>8</v>
      </c>
      <c r="K316" s="89">
        <v>8</v>
      </c>
      <c r="L316" s="89">
        <v>8</v>
      </c>
      <c r="M316" s="89">
        <v>8</v>
      </c>
      <c r="N316" s="89">
        <v>40</v>
      </c>
      <c r="O316" s="87" t="s">
        <v>166</v>
      </c>
      <c r="P316" s="90" t="s">
        <v>13513</v>
      </c>
      <c r="Q316" s="87" t="s">
        <v>9497</v>
      </c>
    </row>
    <row r="317" spans="1:17" x14ac:dyDescent="0.2">
      <c r="A317" s="87" t="s">
        <v>9392</v>
      </c>
      <c r="B317" s="87" t="s">
        <v>12178</v>
      </c>
      <c r="C317" s="87" t="s">
        <v>164</v>
      </c>
      <c r="D317" s="87" t="s">
        <v>1448</v>
      </c>
      <c r="E317" s="87" t="s">
        <v>165</v>
      </c>
      <c r="F317" s="88">
        <v>43868</v>
      </c>
      <c r="G317" s="89">
        <v>0</v>
      </c>
      <c r="H317" s="89">
        <v>0</v>
      </c>
      <c r="I317" s="89">
        <v>8</v>
      </c>
      <c r="J317" s="89">
        <v>8</v>
      </c>
      <c r="K317" s="89">
        <v>8</v>
      </c>
      <c r="L317" s="89">
        <v>8</v>
      </c>
      <c r="M317" s="89">
        <v>8</v>
      </c>
      <c r="N317" s="89">
        <v>40</v>
      </c>
      <c r="O317" s="87" t="s">
        <v>166</v>
      </c>
      <c r="P317" s="90" t="s">
        <v>13514</v>
      </c>
      <c r="Q317" s="87" t="s">
        <v>9497</v>
      </c>
    </row>
    <row r="318" spans="1:17" x14ac:dyDescent="0.2">
      <c r="A318" s="87" t="s">
        <v>9177</v>
      </c>
      <c r="B318" s="87" t="s">
        <v>12179</v>
      </c>
      <c r="C318" s="87" t="s">
        <v>164</v>
      </c>
      <c r="D318" s="87" t="s">
        <v>10751</v>
      </c>
      <c r="E318" s="87" t="s">
        <v>4268</v>
      </c>
      <c r="F318" s="88">
        <v>43868</v>
      </c>
      <c r="G318" s="89">
        <v>0</v>
      </c>
      <c r="H318" s="89">
        <v>0</v>
      </c>
      <c r="I318" s="89">
        <v>8</v>
      </c>
      <c r="J318" s="89">
        <v>9</v>
      </c>
      <c r="K318" s="89">
        <v>8</v>
      </c>
      <c r="L318" s="89">
        <v>8</v>
      </c>
      <c r="M318" s="89">
        <v>8</v>
      </c>
      <c r="N318" s="89">
        <v>41</v>
      </c>
      <c r="O318" s="87" t="s">
        <v>166</v>
      </c>
      <c r="P318" s="90" t="s">
        <v>13515</v>
      </c>
      <c r="Q318" s="87" t="s">
        <v>9505</v>
      </c>
    </row>
    <row r="319" spans="1:17" x14ac:dyDescent="0.2">
      <c r="A319" s="87" t="s">
        <v>9177</v>
      </c>
      <c r="B319" s="87" t="s">
        <v>12179</v>
      </c>
      <c r="C319" s="87" t="s">
        <v>164</v>
      </c>
      <c r="D319" s="87" t="s">
        <v>10751</v>
      </c>
      <c r="E319" s="87" t="s">
        <v>4268</v>
      </c>
      <c r="F319" s="88">
        <v>43868</v>
      </c>
      <c r="G319" s="89">
        <v>0</v>
      </c>
      <c r="H319" s="89">
        <v>0</v>
      </c>
      <c r="I319" s="89">
        <v>8</v>
      </c>
      <c r="J319" s="89">
        <v>9</v>
      </c>
      <c r="K319" s="89">
        <v>8</v>
      </c>
      <c r="L319" s="89">
        <v>8</v>
      </c>
      <c r="M319" s="89">
        <v>10.5</v>
      </c>
      <c r="N319" s="89">
        <v>43.5</v>
      </c>
      <c r="O319" s="87" t="s">
        <v>166</v>
      </c>
      <c r="P319" s="90" t="s">
        <v>13516</v>
      </c>
      <c r="Q319" s="87" t="s">
        <v>9505</v>
      </c>
    </row>
    <row r="320" spans="1:17" x14ac:dyDescent="0.2">
      <c r="A320" s="87" t="s">
        <v>9177</v>
      </c>
      <c r="B320" s="87" t="s">
        <v>12179</v>
      </c>
      <c r="C320" s="87" t="s">
        <v>164</v>
      </c>
      <c r="D320" s="87" t="s">
        <v>10751</v>
      </c>
      <c r="E320" s="87" t="s">
        <v>4268</v>
      </c>
      <c r="F320" s="88">
        <v>43868</v>
      </c>
      <c r="G320" s="89">
        <v>0</v>
      </c>
      <c r="H320" s="89">
        <v>0</v>
      </c>
      <c r="I320" s="89">
        <v>-8</v>
      </c>
      <c r="J320" s="89">
        <v>-9</v>
      </c>
      <c r="K320" s="89">
        <v>-8</v>
      </c>
      <c r="L320" s="89">
        <v>-8</v>
      </c>
      <c r="M320" s="89">
        <v>-8</v>
      </c>
      <c r="N320" s="89">
        <v>-41</v>
      </c>
      <c r="O320" s="87" t="s">
        <v>166</v>
      </c>
      <c r="P320" s="90" t="s">
        <v>13517</v>
      </c>
      <c r="Q320" s="87" t="s">
        <v>9505</v>
      </c>
    </row>
    <row r="321" spans="1:17" x14ac:dyDescent="0.2">
      <c r="A321" s="87" t="s">
        <v>9177</v>
      </c>
      <c r="B321" s="87" t="s">
        <v>12179</v>
      </c>
      <c r="C321" s="87" t="s">
        <v>164</v>
      </c>
      <c r="D321" s="87" t="s">
        <v>10751</v>
      </c>
      <c r="E321" s="87" t="s">
        <v>4268</v>
      </c>
      <c r="F321" s="88">
        <v>43868</v>
      </c>
      <c r="G321" s="89">
        <v>0</v>
      </c>
      <c r="H321" s="89">
        <v>0</v>
      </c>
      <c r="I321" s="89">
        <v>8</v>
      </c>
      <c r="J321" s="89">
        <v>9</v>
      </c>
      <c r="K321" s="89">
        <v>8</v>
      </c>
      <c r="L321" s="89">
        <v>8</v>
      </c>
      <c r="M321" s="89">
        <v>11</v>
      </c>
      <c r="N321" s="89">
        <v>44</v>
      </c>
      <c r="O321" s="87" t="s">
        <v>166</v>
      </c>
      <c r="P321" s="90" t="s">
        <v>13518</v>
      </c>
      <c r="Q321" s="87" t="s">
        <v>9505</v>
      </c>
    </row>
    <row r="322" spans="1:17" x14ac:dyDescent="0.2">
      <c r="A322" s="87" t="s">
        <v>9177</v>
      </c>
      <c r="B322" s="87" t="s">
        <v>12179</v>
      </c>
      <c r="C322" s="87" t="s">
        <v>164</v>
      </c>
      <c r="D322" s="87" t="s">
        <v>10751</v>
      </c>
      <c r="E322" s="87" t="s">
        <v>4268</v>
      </c>
      <c r="F322" s="88">
        <v>43868</v>
      </c>
      <c r="G322" s="89">
        <v>0</v>
      </c>
      <c r="H322" s="89">
        <v>0</v>
      </c>
      <c r="I322" s="89">
        <v>-8</v>
      </c>
      <c r="J322" s="89">
        <v>-9</v>
      </c>
      <c r="K322" s="89">
        <v>-8</v>
      </c>
      <c r="L322" s="89">
        <v>-8</v>
      </c>
      <c r="M322" s="89">
        <v>-10.5</v>
      </c>
      <c r="N322" s="89">
        <v>-43.5</v>
      </c>
      <c r="O322" s="87" t="s">
        <v>166</v>
      </c>
      <c r="P322" s="90" t="s">
        <v>13519</v>
      </c>
      <c r="Q322" s="87" t="s">
        <v>9505</v>
      </c>
    </row>
    <row r="323" spans="1:17" x14ac:dyDescent="0.2">
      <c r="A323" s="87" t="s">
        <v>7169</v>
      </c>
      <c r="B323" s="87" t="s">
        <v>7463</v>
      </c>
      <c r="C323" s="87" t="s">
        <v>164</v>
      </c>
      <c r="D323" s="87" t="s">
        <v>6717</v>
      </c>
      <c r="E323" s="87" t="s">
        <v>165</v>
      </c>
      <c r="F323" s="88">
        <v>43868</v>
      </c>
      <c r="G323" s="89">
        <v>0</v>
      </c>
      <c r="H323" s="89">
        <v>0</v>
      </c>
      <c r="I323" s="89">
        <v>0</v>
      </c>
      <c r="J323" s="89">
        <v>0</v>
      </c>
      <c r="K323" s="89">
        <v>0</v>
      </c>
      <c r="L323" s="89">
        <v>0</v>
      </c>
      <c r="M323" s="89">
        <v>8</v>
      </c>
      <c r="N323" s="89">
        <v>8</v>
      </c>
      <c r="O323" s="87" t="s">
        <v>166</v>
      </c>
      <c r="P323" s="90" t="s">
        <v>13520</v>
      </c>
      <c r="Q323" s="87" t="s">
        <v>9497</v>
      </c>
    </row>
    <row r="324" spans="1:17" x14ac:dyDescent="0.2">
      <c r="A324" s="87" t="s">
        <v>7169</v>
      </c>
      <c r="B324" s="87" t="s">
        <v>7463</v>
      </c>
      <c r="C324" s="87" t="s">
        <v>164</v>
      </c>
      <c r="D324" s="87" t="s">
        <v>6717</v>
      </c>
      <c r="E324" s="87" t="s">
        <v>165</v>
      </c>
      <c r="F324" s="88">
        <v>43868</v>
      </c>
      <c r="G324" s="89">
        <v>0</v>
      </c>
      <c r="H324" s="89">
        <v>0</v>
      </c>
      <c r="I324" s="89">
        <v>8</v>
      </c>
      <c r="J324" s="89">
        <v>0</v>
      </c>
      <c r="K324" s="89">
        <v>0</v>
      </c>
      <c r="L324" s="89">
        <v>8</v>
      </c>
      <c r="M324" s="89">
        <v>0</v>
      </c>
      <c r="N324" s="89">
        <v>16</v>
      </c>
      <c r="O324" s="87" t="s">
        <v>9499</v>
      </c>
      <c r="P324" s="90" t="s">
        <v>13521</v>
      </c>
      <c r="Q324" s="87" t="s">
        <v>9497</v>
      </c>
    </row>
    <row r="325" spans="1:17" x14ac:dyDescent="0.2">
      <c r="A325" s="87" t="s">
        <v>7059</v>
      </c>
      <c r="B325" s="87" t="s">
        <v>7459</v>
      </c>
      <c r="C325" s="87" t="s">
        <v>164</v>
      </c>
      <c r="D325" s="87" t="s">
        <v>4679</v>
      </c>
      <c r="E325" s="87" t="s">
        <v>165</v>
      </c>
      <c r="F325" s="88">
        <v>43868</v>
      </c>
      <c r="G325" s="89">
        <v>0</v>
      </c>
      <c r="H325" s="89">
        <v>0</v>
      </c>
      <c r="I325" s="89">
        <v>9</v>
      </c>
      <c r="J325" s="89">
        <v>9</v>
      </c>
      <c r="K325" s="89">
        <v>9</v>
      </c>
      <c r="L325" s="89">
        <v>9</v>
      </c>
      <c r="M325" s="89">
        <v>9</v>
      </c>
      <c r="N325" s="89">
        <v>45</v>
      </c>
      <c r="O325" s="87" t="s">
        <v>166</v>
      </c>
      <c r="P325" s="90" t="s">
        <v>13522</v>
      </c>
      <c r="Q325" s="87" t="s">
        <v>9497</v>
      </c>
    </row>
    <row r="326" spans="1:17" x14ac:dyDescent="0.2">
      <c r="A326" s="87" t="s">
        <v>7212</v>
      </c>
      <c r="B326" s="87" t="s">
        <v>7539</v>
      </c>
      <c r="C326" s="87" t="s">
        <v>164</v>
      </c>
      <c r="D326" s="87" t="s">
        <v>6878</v>
      </c>
      <c r="E326" s="87" t="s">
        <v>165</v>
      </c>
      <c r="F326" s="88">
        <v>43868</v>
      </c>
      <c r="G326" s="89">
        <v>0</v>
      </c>
      <c r="H326" s="89">
        <v>0</v>
      </c>
      <c r="I326" s="89">
        <v>9</v>
      </c>
      <c r="J326" s="89">
        <v>9</v>
      </c>
      <c r="K326" s="89">
        <v>9</v>
      </c>
      <c r="L326" s="89">
        <v>9</v>
      </c>
      <c r="M326" s="89">
        <v>0</v>
      </c>
      <c r="N326" s="89">
        <v>36</v>
      </c>
      <c r="O326" s="87" t="s">
        <v>166</v>
      </c>
      <c r="P326" s="90" t="s">
        <v>13523</v>
      </c>
      <c r="Q326" s="87" t="s">
        <v>9497</v>
      </c>
    </row>
    <row r="327" spans="1:17" x14ac:dyDescent="0.2">
      <c r="A327" s="87" t="s">
        <v>7212</v>
      </c>
      <c r="B327" s="87" t="s">
        <v>7539</v>
      </c>
      <c r="C327" s="87" t="s">
        <v>164</v>
      </c>
      <c r="D327" s="87" t="s">
        <v>6878</v>
      </c>
      <c r="E327" s="87" t="s">
        <v>165</v>
      </c>
      <c r="F327" s="88">
        <v>43868</v>
      </c>
      <c r="G327" s="89">
        <v>0</v>
      </c>
      <c r="H327" s="89">
        <v>0</v>
      </c>
      <c r="I327" s="89">
        <v>10</v>
      </c>
      <c r="J327" s="89">
        <v>10</v>
      </c>
      <c r="K327" s="89">
        <v>10</v>
      </c>
      <c r="L327" s="89">
        <v>10</v>
      </c>
      <c r="M327" s="89">
        <v>0</v>
      </c>
      <c r="N327" s="89">
        <v>40</v>
      </c>
      <c r="O327" s="87" t="s">
        <v>166</v>
      </c>
      <c r="P327" s="90" t="s">
        <v>13524</v>
      </c>
      <c r="Q327" s="87" t="s">
        <v>9497</v>
      </c>
    </row>
    <row r="328" spans="1:17" x14ac:dyDescent="0.2">
      <c r="A328" s="87" t="s">
        <v>7212</v>
      </c>
      <c r="B328" s="87" t="s">
        <v>7539</v>
      </c>
      <c r="C328" s="87" t="s">
        <v>164</v>
      </c>
      <c r="D328" s="87" t="s">
        <v>6878</v>
      </c>
      <c r="E328" s="87" t="s">
        <v>165</v>
      </c>
      <c r="F328" s="88">
        <v>43868</v>
      </c>
      <c r="G328" s="89">
        <v>0</v>
      </c>
      <c r="H328" s="89">
        <v>0</v>
      </c>
      <c r="I328" s="89">
        <v>-9</v>
      </c>
      <c r="J328" s="89">
        <v>-9</v>
      </c>
      <c r="K328" s="89">
        <v>-9</v>
      </c>
      <c r="L328" s="89">
        <v>-9</v>
      </c>
      <c r="M328" s="89">
        <v>0</v>
      </c>
      <c r="N328" s="89">
        <v>-36</v>
      </c>
      <c r="O328" s="87" t="s">
        <v>166</v>
      </c>
      <c r="P328" s="90" t="s">
        <v>13525</v>
      </c>
      <c r="Q328" s="87" t="s">
        <v>9497</v>
      </c>
    </row>
    <row r="329" spans="1:17" x14ac:dyDescent="0.2">
      <c r="A329" s="87" t="s">
        <v>7020</v>
      </c>
      <c r="B329" s="87" t="s">
        <v>7515</v>
      </c>
      <c r="C329" s="87" t="s">
        <v>164</v>
      </c>
      <c r="D329" s="87" t="s">
        <v>13526</v>
      </c>
      <c r="E329" s="87" t="s">
        <v>165</v>
      </c>
      <c r="F329" s="88">
        <v>43868</v>
      </c>
      <c r="G329" s="89">
        <v>0</v>
      </c>
      <c r="H329" s="89">
        <v>0</v>
      </c>
      <c r="I329" s="89">
        <v>10</v>
      </c>
      <c r="J329" s="89">
        <v>10</v>
      </c>
      <c r="K329" s="89">
        <v>10</v>
      </c>
      <c r="L329" s="89">
        <v>10</v>
      </c>
      <c r="M329" s="89">
        <v>10</v>
      </c>
      <c r="N329" s="89">
        <v>50</v>
      </c>
      <c r="O329" s="87" t="s">
        <v>9498</v>
      </c>
      <c r="P329" s="90" t="s">
        <v>13527</v>
      </c>
      <c r="Q329" s="87" t="s">
        <v>9497</v>
      </c>
    </row>
    <row r="330" spans="1:17" x14ac:dyDescent="0.2">
      <c r="A330" s="87" t="s">
        <v>7011</v>
      </c>
      <c r="B330" s="87" t="s">
        <v>7507</v>
      </c>
      <c r="C330" s="87" t="s">
        <v>164</v>
      </c>
      <c r="D330" s="87" t="s">
        <v>4328</v>
      </c>
      <c r="E330" s="87" t="s">
        <v>165</v>
      </c>
      <c r="F330" s="88">
        <v>43868</v>
      </c>
      <c r="G330" s="89">
        <v>0</v>
      </c>
      <c r="H330" s="89">
        <v>0</v>
      </c>
      <c r="I330" s="89">
        <v>8</v>
      </c>
      <c r="J330" s="89">
        <v>8</v>
      </c>
      <c r="K330" s="89">
        <v>8</v>
      </c>
      <c r="L330" s="89">
        <v>8</v>
      </c>
      <c r="M330" s="89">
        <v>8</v>
      </c>
      <c r="N330" s="89">
        <v>40</v>
      </c>
      <c r="O330" s="87" t="s">
        <v>9498</v>
      </c>
      <c r="P330" s="90" t="s">
        <v>13528</v>
      </c>
      <c r="Q330" s="87" t="s">
        <v>9497</v>
      </c>
    </row>
    <row r="331" spans="1:17" x14ac:dyDescent="0.2">
      <c r="A331" s="87" t="s">
        <v>7107</v>
      </c>
      <c r="B331" s="87" t="s">
        <v>11797</v>
      </c>
      <c r="C331" s="87" t="s">
        <v>164</v>
      </c>
      <c r="D331" s="87" t="s">
        <v>11798</v>
      </c>
      <c r="E331" s="87" t="s">
        <v>165</v>
      </c>
      <c r="F331" s="88">
        <v>43868</v>
      </c>
      <c r="G331" s="89">
        <v>0</v>
      </c>
      <c r="H331" s="89">
        <v>0</v>
      </c>
      <c r="I331" s="89">
        <v>9</v>
      </c>
      <c r="J331" s="89">
        <v>9</v>
      </c>
      <c r="K331" s="89">
        <v>9</v>
      </c>
      <c r="L331" s="89">
        <v>9</v>
      </c>
      <c r="M331" s="89">
        <v>9</v>
      </c>
      <c r="N331" s="89">
        <v>45</v>
      </c>
      <c r="O331" s="87" t="s">
        <v>166</v>
      </c>
      <c r="P331" s="90" t="s">
        <v>13529</v>
      </c>
      <c r="Q331" s="87" t="s">
        <v>9497</v>
      </c>
    </row>
    <row r="332" spans="1:17" x14ac:dyDescent="0.2">
      <c r="A332" s="87" t="s">
        <v>7336</v>
      </c>
      <c r="B332" s="87" t="s">
        <v>7514</v>
      </c>
      <c r="C332" s="87" t="s">
        <v>164</v>
      </c>
      <c r="D332" s="87" t="s">
        <v>0</v>
      </c>
      <c r="E332" s="87" t="s">
        <v>165</v>
      </c>
      <c r="F332" s="88">
        <v>43868</v>
      </c>
      <c r="G332" s="89">
        <v>0</v>
      </c>
      <c r="H332" s="89">
        <v>0</v>
      </c>
      <c r="I332" s="89">
        <v>9</v>
      </c>
      <c r="J332" s="89">
        <v>9</v>
      </c>
      <c r="K332" s="89">
        <v>9</v>
      </c>
      <c r="L332" s="89">
        <v>9</v>
      </c>
      <c r="M332" s="89">
        <v>9</v>
      </c>
      <c r="N332" s="89">
        <v>45</v>
      </c>
      <c r="O332" s="87" t="s">
        <v>9498</v>
      </c>
      <c r="P332" s="90" t="s">
        <v>13530</v>
      </c>
      <c r="Q332" s="87" t="s">
        <v>9497</v>
      </c>
    </row>
    <row r="333" spans="1:17" x14ac:dyDescent="0.2">
      <c r="A333" s="87" t="s">
        <v>9153</v>
      </c>
      <c r="B333" s="87" t="s">
        <v>12180</v>
      </c>
      <c r="C333" s="87" t="s">
        <v>164</v>
      </c>
      <c r="D333" s="87" t="s">
        <v>4409</v>
      </c>
      <c r="E333" s="87" t="s">
        <v>4268</v>
      </c>
      <c r="F333" s="88">
        <v>43868</v>
      </c>
      <c r="G333" s="89">
        <v>0</v>
      </c>
      <c r="H333" s="89">
        <v>0</v>
      </c>
      <c r="I333" s="89">
        <v>8</v>
      </c>
      <c r="J333" s="89">
        <v>8</v>
      </c>
      <c r="K333" s="89">
        <v>8</v>
      </c>
      <c r="L333" s="89">
        <v>8</v>
      </c>
      <c r="M333" s="89">
        <v>8</v>
      </c>
      <c r="N333" s="89">
        <v>40</v>
      </c>
      <c r="O333" s="87" t="s">
        <v>166</v>
      </c>
      <c r="P333" s="90" t="s">
        <v>13531</v>
      </c>
      <c r="Q333" s="87" t="s">
        <v>9505</v>
      </c>
    </row>
    <row r="334" spans="1:17" x14ac:dyDescent="0.2">
      <c r="A334" s="87" t="s">
        <v>9153</v>
      </c>
      <c r="B334" s="87" t="s">
        <v>12180</v>
      </c>
      <c r="C334" s="87" t="s">
        <v>164</v>
      </c>
      <c r="D334" s="87" t="s">
        <v>4409</v>
      </c>
      <c r="E334" s="87" t="s">
        <v>4268</v>
      </c>
      <c r="F334" s="88">
        <v>43868</v>
      </c>
      <c r="G334" s="89">
        <v>0</v>
      </c>
      <c r="H334" s="89">
        <v>0</v>
      </c>
      <c r="I334" s="89">
        <v>0</v>
      </c>
      <c r="J334" s="89">
        <v>8</v>
      </c>
      <c r="K334" s="89">
        <v>8</v>
      </c>
      <c r="L334" s="89">
        <v>8</v>
      </c>
      <c r="M334" s="89">
        <v>8</v>
      </c>
      <c r="N334" s="89">
        <v>32</v>
      </c>
      <c r="O334" s="87" t="s">
        <v>166</v>
      </c>
      <c r="P334" s="90" t="s">
        <v>13532</v>
      </c>
      <c r="Q334" s="87" t="s">
        <v>9505</v>
      </c>
    </row>
    <row r="335" spans="1:17" x14ac:dyDescent="0.2">
      <c r="A335" s="87" t="s">
        <v>9153</v>
      </c>
      <c r="B335" s="87" t="s">
        <v>12180</v>
      </c>
      <c r="C335" s="87" t="s">
        <v>164</v>
      </c>
      <c r="D335" s="87" t="s">
        <v>4409</v>
      </c>
      <c r="E335" s="87" t="s">
        <v>4268</v>
      </c>
      <c r="F335" s="88">
        <v>43868</v>
      </c>
      <c r="G335" s="89">
        <v>0</v>
      </c>
      <c r="H335" s="89">
        <v>0</v>
      </c>
      <c r="I335" s="89">
        <v>-8</v>
      </c>
      <c r="J335" s="89">
        <v>-8</v>
      </c>
      <c r="K335" s="89">
        <v>-8</v>
      </c>
      <c r="L335" s="89">
        <v>-8</v>
      </c>
      <c r="M335" s="89">
        <v>-8</v>
      </c>
      <c r="N335" s="89">
        <v>-40</v>
      </c>
      <c r="O335" s="87" t="s">
        <v>166</v>
      </c>
      <c r="P335" s="90" t="s">
        <v>13533</v>
      </c>
      <c r="Q335" s="87" t="s">
        <v>9505</v>
      </c>
    </row>
    <row r="336" spans="1:17" x14ac:dyDescent="0.2">
      <c r="A336" s="87" t="s">
        <v>7153</v>
      </c>
      <c r="B336" s="87" t="s">
        <v>7528</v>
      </c>
      <c r="C336" s="87" t="s">
        <v>164</v>
      </c>
      <c r="D336" s="87" t="s">
        <v>4417</v>
      </c>
      <c r="E336" s="87" t="s">
        <v>165</v>
      </c>
      <c r="F336" s="88">
        <v>43868</v>
      </c>
      <c r="G336" s="89">
        <v>0</v>
      </c>
      <c r="H336" s="89">
        <v>0</v>
      </c>
      <c r="I336" s="89">
        <v>8</v>
      </c>
      <c r="J336" s="89">
        <v>8</v>
      </c>
      <c r="K336" s="89">
        <v>8</v>
      </c>
      <c r="L336" s="89">
        <v>8</v>
      </c>
      <c r="M336" s="89">
        <v>8</v>
      </c>
      <c r="N336" s="89">
        <v>40</v>
      </c>
      <c r="O336" s="87" t="s">
        <v>9498</v>
      </c>
      <c r="P336" s="90" t="s">
        <v>13534</v>
      </c>
      <c r="Q336" s="87" t="s">
        <v>9497</v>
      </c>
    </row>
    <row r="337" spans="1:17" x14ac:dyDescent="0.2">
      <c r="A337" s="87" t="s">
        <v>8009</v>
      </c>
      <c r="B337" s="87" t="s">
        <v>8031</v>
      </c>
      <c r="C337" s="87" t="s">
        <v>164</v>
      </c>
      <c r="D337" s="87" t="s">
        <v>8032</v>
      </c>
      <c r="E337" s="87" t="s">
        <v>165</v>
      </c>
      <c r="F337" s="88">
        <v>43868</v>
      </c>
      <c r="G337" s="89">
        <v>2</v>
      </c>
      <c r="H337" s="89">
        <v>0</v>
      </c>
      <c r="I337" s="89">
        <v>9</v>
      </c>
      <c r="J337" s="89">
        <v>9</v>
      </c>
      <c r="K337" s="89">
        <v>10</v>
      </c>
      <c r="L337" s="89">
        <v>9</v>
      </c>
      <c r="M337" s="89">
        <v>9</v>
      </c>
      <c r="N337" s="89">
        <v>48</v>
      </c>
      <c r="O337" s="87" t="s">
        <v>9498</v>
      </c>
      <c r="P337" s="90" t="s">
        <v>13535</v>
      </c>
      <c r="Q337" s="87" t="s">
        <v>9497</v>
      </c>
    </row>
    <row r="338" spans="1:17" x14ac:dyDescent="0.2">
      <c r="A338" s="87" t="s">
        <v>8009</v>
      </c>
      <c r="B338" s="87" t="s">
        <v>8031</v>
      </c>
      <c r="C338" s="87" t="s">
        <v>164</v>
      </c>
      <c r="D338" s="87" t="s">
        <v>8032</v>
      </c>
      <c r="E338" s="87" t="s">
        <v>165</v>
      </c>
      <c r="F338" s="88">
        <v>43868</v>
      </c>
      <c r="G338" s="89">
        <v>2</v>
      </c>
      <c r="H338" s="89">
        <v>0</v>
      </c>
      <c r="I338" s="89">
        <v>9</v>
      </c>
      <c r="J338" s="89">
        <v>13</v>
      </c>
      <c r="K338" s="89">
        <v>10</v>
      </c>
      <c r="L338" s="89">
        <v>9</v>
      </c>
      <c r="M338" s="89">
        <v>9</v>
      </c>
      <c r="N338" s="89">
        <v>52</v>
      </c>
      <c r="O338" s="87" t="s">
        <v>9498</v>
      </c>
      <c r="P338" s="90" t="s">
        <v>13536</v>
      </c>
      <c r="Q338" s="87" t="s">
        <v>9497</v>
      </c>
    </row>
    <row r="339" spans="1:17" x14ac:dyDescent="0.2">
      <c r="A339" s="87" t="s">
        <v>8009</v>
      </c>
      <c r="B339" s="87" t="s">
        <v>8031</v>
      </c>
      <c r="C339" s="87" t="s">
        <v>164</v>
      </c>
      <c r="D339" s="87" t="s">
        <v>8032</v>
      </c>
      <c r="E339" s="87" t="s">
        <v>165</v>
      </c>
      <c r="F339" s="88">
        <v>43868</v>
      </c>
      <c r="G339" s="89">
        <v>-2</v>
      </c>
      <c r="H339" s="89">
        <v>0</v>
      </c>
      <c r="I339" s="89">
        <v>-9</v>
      </c>
      <c r="J339" s="89">
        <v>-9</v>
      </c>
      <c r="K339" s="89">
        <v>-10</v>
      </c>
      <c r="L339" s="89">
        <v>-9</v>
      </c>
      <c r="M339" s="89">
        <v>-9</v>
      </c>
      <c r="N339" s="89">
        <v>-48</v>
      </c>
      <c r="O339" s="87" t="s">
        <v>9498</v>
      </c>
      <c r="P339" s="90" t="s">
        <v>13537</v>
      </c>
      <c r="Q339" s="87" t="s">
        <v>9497</v>
      </c>
    </row>
    <row r="340" spans="1:17" x14ac:dyDescent="0.2">
      <c r="A340" s="87" t="s">
        <v>8083</v>
      </c>
      <c r="B340" s="87" t="s">
        <v>8103</v>
      </c>
      <c r="C340" s="87" t="s">
        <v>164</v>
      </c>
      <c r="D340" s="87" t="s">
        <v>8104</v>
      </c>
      <c r="E340" s="87" t="s">
        <v>165</v>
      </c>
      <c r="F340" s="88">
        <v>43868</v>
      </c>
      <c r="G340" s="89">
        <v>0</v>
      </c>
      <c r="H340" s="89">
        <v>0</v>
      </c>
      <c r="I340" s="89">
        <v>9</v>
      </c>
      <c r="J340" s="89">
        <v>9</v>
      </c>
      <c r="K340" s="89">
        <v>9</v>
      </c>
      <c r="L340" s="89">
        <v>9</v>
      </c>
      <c r="M340" s="89">
        <v>9</v>
      </c>
      <c r="N340" s="89">
        <v>45</v>
      </c>
      <c r="O340" s="87" t="s">
        <v>166</v>
      </c>
      <c r="P340" s="90" t="s">
        <v>13538</v>
      </c>
      <c r="Q340" s="87" t="s">
        <v>9497</v>
      </c>
    </row>
    <row r="341" spans="1:17" x14ac:dyDescent="0.2">
      <c r="A341" s="87" t="s">
        <v>8083</v>
      </c>
      <c r="B341" s="87" t="s">
        <v>8103</v>
      </c>
      <c r="C341" s="87" t="s">
        <v>164</v>
      </c>
      <c r="D341" s="87" t="s">
        <v>8104</v>
      </c>
      <c r="E341" s="87" t="s">
        <v>165</v>
      </c>
      <c r="F341" s="88">
        <v>43868</v>
      </c>
      <c r="G341" s="89">
        <v>0</v>
      </c>
      <c r="H341" s="89">
        <v>0</v>
      </c>
      <c r="I341" s="89">
        <v>0</v>
      </c>
      <c r="J341" s="89">
        <v>9</v>
      </c>
      <c r="K341" s="89">
        <v>9</v>
      </c>
      <c r="L341" s="89">
        <v>9</v>
      </c>
      <c r="M341" s="89">
        <v>9</v>
      </c>
      <c r="N341" s="89">
        <v>36</v>
      </c>
      <c r="O341" s="87" t="s">
        <v>166</v>
      </c>
      <c r="P341" s="90" t="s">
        <v>13539</v>
      </c>
      <c r="Q341" s="87" t="s">
        <v>9497</v>
      </c>
    </row>
    <row r="342" spans="1:17" x14ac:dyDescent="0.2">
      <c r="A342" s="87" t="s">
        <v>8083</v>
      </c>
      <c r="B342" s="87" t="s">
        <v>8103</v>
      </c>
      <c r="C342" s="87" t="s">
        <v>164</v>
      </c>
      <c r="D342" s="87" t="s">
        <v>8104</v>
      </c>
      <c r="E342" s="87" t="s">
        <v>165</v>
      </c>
      <c r="F342" s="88">
        <v>43868</v>
      </c>
      <c r="G342" s="89">
        <v>0</v>
      </c>
      <c r="H342" s="89">
        <v>0</v>
      </c>
      <c r="I342" s="89">
        <v>9</v>
      </c>
      <c r="J342" s="89">
        <v>0</v>
      </c>
      <c r="K342" s="89">
        <v>0</v>
      </c>
      <c r="L342" s="89">
        <v>0</v>
      </c>
      <c r="M342" s="89">
        <v>0</v>
      </c>
      <c r="N342" s="89">
        <v>9</v>
      </c>
      <c r="O342" s="87" t="s">
        <v>9499</v>
      </c>
      <c r="P342" s="90" t="s">
        <v>13540</v>
      </c>
      <c r="Q342" s="87" t="s">
        <v>9497</v>
      </c>
    </row>
    <row r="343" spans="1:17" x14ac:dyDescent="0.2">
      <c r="A343" s="87" t="s">
        <v>8083</v>
      </c>
      <c r="B343" s="87" t="s">
        <v>8103</v>
      </c>
      <c r="C343" s="87" t="s">
        <v>164</v>
      </c>
      <c r="D343" s="87" t="s">
        <v>8104</v>
      </c>
      <c r="E343" s="87" t="s">
        <v>165</v>
      </c>
      <c r="F343" s="88">
        <v>43868</v>
      </c>
      <c r="G343" s="89">
        <v>0</v>
      </c>
      <c r="H343" s="89">
        <v>0</v>
      </c>
      <c r="I343" s="89">
        <v>-9</v>
      </c>
      <c r="J343" s="89">
        <v>-9</v>
      </c>
      <c r="K343" s="89">
        <v>-9</v>
      </c>
      <c r="L343" s="89">
        <v>-9</v>
      </c>
      <c r="M343" s="89">
        <v>-9</v>
      </c>
      <c r="N343" s="89">
        <v>-45</v>
      </c>
      <c r="O343" s="87" t="s">
        <v>166</v>
      </c>
      <c r="P343" s="90" t="s">
        <v>13541</v>
      </c>
      <c r="Q343" s="87" t="s">
        <v>9497</v>
      </c>
    </row>
    <row r="344" spans="1:17" x14ac:dyDescent="0.2">
      <c r="A344" s="87" t="s">
        <v>7324</v>
      </c>
      <c r="B344" s="87" t="s">
        <v>7497</v>
      </c>
      <c r="C344" s="87" t="s">
        <v>164</v>
      </c>
      <c r="D344" s="87" t="s">
        <v>5243</v>
      </c>
      <c r="E344" s="87" t="s">
        <v>165</v>
      </c>
      <c r="F344" s="88">
        <v>43868</v>
      </c>
      <c r="G344" s="89">
        <v>0</v>
      </c>
      <c r="H344" s="89">
        <v>0</v>
      </c>
      <c r="I344" s="89">
        <v>8</v>
      </c>
      <c r="J344" s="89">
        <v>8</v>
      </c>
      <c r="K344" s="89">
        <v>8</v>
      </c>
      <c r="L344" s="89">
        <v>8</v>
      </c>
      <c r="M344" s="89">
        <v>8</v>
      </c>
      <c r="N344" s="89">
        <v>40</v>
      </c>
      <c r="O344" s="87" t="s">
        <v>166</v>
      </c>
      <c r="P344" s="90" t="s">
        <v>13542</v>
      </c>
      <c r="Q344" s="87" t="s">
        <v>9497</v>
      </c>
    </row>
    <row r="345" spans="1:17" x14ac:dyDescent="0.2">
      <c r="A345" s="87" t="s">
        <v>7140</v>
      </c>
      <c r="B345" s="87" t="s">
        <v>7419</v>
      </c>
      <c r="C345" s="87" t="s">
        <v>164</v>
      </c>
      <c r="D345" s="87" t="s">
        <v>4535</v>
      </c>
      <c r="E345" s="87" t="s">
        <v>165</v>
      </c>
      <c r="F345" s="88">
        <v>43868</v>
      </c>
      <c r="G345" s="89">
        <v>0</v>
      </c>
      <c r="H345" s="89">
        <v>0</v>
      </c>
      <c r="I345" s="89">
        <v>9</v>
      </c>
      <c r="J345" s="89">
        <v>8</v>
      </c>
      <c r="K345" s="89">
        <v>9</v>
      </c>
      <c r="L345" s="89">
        <v>8</v>
      </c>
      <c r="M345" s="89">
        <v>8</v>
      </c>
      <c r="N345" s="89">
        <v>42</v>
      </c>
      <c r="O345" s="87" t="s">
        <v>166</v>
      </c>
      <c r="P345" s="90" t="s">
        <v>13543</v>
      </c>
      <c r="Q345" s="87" t="s">
        <v>9497</v>
      </c>
    </row>
    <row r="346" spans="1:17" x14ac:dyDescent="0.2">
      <c r="A346" s="87" t="s">
        <v>10547</v>
      </c>
      <c r="B346" s="87" t="s">
        <v>10596</v>
      </c>
      <c r="C346" s="87" t="s">
        <v>164</v>
      </c>
      <c r="D346" s="87" t="s">
        <v>10597</v>
      </c>
      <c r="E346" s="87" t="s">
        <v>165</v>
      </c>
      <c r="F346" s="88">
        <v>43868</v>
      </c>
      <c r="G346" s="89">
        <v>0</v>
      </c>
      <c r="H346" s="89">
        <v>0</v>
      </c>
      <c r="I346" s="89">
        <v>9</v>
      </c>
      <c r="J346" s="89">
        <v>9</v>
      </c>
      <c r="K346" s="89">
        <v>9</v>
      </c>
      <c r="L346" s="89">
        <v>9</v>
      </c>
      <c r="M346" s="89">
        <v>9</v>
      </c>
      <c r="N346" s="89">
        <v>45</v>
      </c>
      <c r="O346" s="87" t="s">
        <v>166</v>
      </c>
      <c r="P346" s="90" t="s">
        <v>13544</v>
      </c>
      <c r="Q346" s="87" t="s">
        <v>9497</v>
      </c>
    </row>
    <row r="347" spans="1:17" x14ac:dyDescent="0.2">
      <c r="A347" s="87" t="s">
        <v>7350</v>
      </c>
      <c r="B347" s="87" t="s">
        <v>10336</v>
      </c>
      <c r="C347" s="87" t="s">
        <v>164</v>
      </c>
      <c r="D347" s="87" t="s">
        <v>10337</v>
      </c>
      <c r="E347" s="87" t="s">
        <v>165</v>
      </c>
      <c r="F347" s="88">
        <v>43868</v>
      </c>
      <c r="G347" s="89">
        <v>0</v>
      </c>
      <c r="H347" s="89">
        <v>0</v>
      </c>
      <c r="I347" s="89">
        <v>0</v>
      </c>
      <c r="J347" s="89">
        <v>0</v>
      </c>
      <c r="K347" s="89">
        <v>0</v>
      </c>
      <c r="L347" s="89">
        <v>9</v>
      </c>
      <c r="M347" s="89">
        <v>9</v>
      </c>
      <c r="N347" s="89">
        <v>18</v>
      </c>
      <c r="O347" s="87" t="s">
        <v>166</v>
      </c>
      <c r="P347" s="90" t="s">
        <v>13545</v>
      </c>
      <c r="Q347" s="87" t="s">
        <v>9497</v>
      </c>
    </row>
    <row r="348" spans="1:17" x14ac:dyDescent="0.2">
      <c r="A348" s="87" t="s">
        <v>7243</v>
      </c>
      <c r="B348" s="87" t="s">
        <v>7383</v>
      </c>
      <c r="C348" s="87" t="s">
        <v>164</v>
      </c>
      <c r="D348" s="87" t="s">
        <v>4121</v>
      </c>
      <c r="E348" s="87" t="s">
        <v>165</v>
      </c>
      <c r="F348" s="88">
        <v>43868</v>
      </c>
      <c r="G348" s="89">
        <v>0</v>
      </c>
      <c r="H348" s="89">
        <v>0</v>
      </c>
      <c r="I348" s="89">
        <v>8</v>
      </c>
      <c r="J348" s="89">
        <v>8</v>
      </c>
      <c r="K348" s="89">
        <v>8</v>
      </c>
      <c r="L348" s="89">
        <v>8</v>
      </c>
      <c r="M348" s="89">
        <v>8</v>
      </c>
      <c r="N348" s="89">
        <v>40</v>
      </c>
      <c r="O348" s="87" t="s">
        <v>166</v>
      </c>
      <c r="P348" s="90" t="s">
        <v>13546</v>
      </c>
      <c r="Q348" s="87" t="s">
        <v>9497</v>
      </c>
    </row>
    <row r="349" spans="1:17" x14ac:dyDescent="0.2">
      <c r="A349" s="87" t="s">
        <v>7304</v>
      </c>
      <c r="B349" s="87" t="s">
        <v>7554</v>
      </c>
      <c r="C349" s="87" t="s">
        <v>164</v>
      </c>
      <c r="D349" s="87" t="s">
        <v>4108</v>
      </c>
      <c r="E349" s="87" t="s">
        <v>165</v>
      </c>
      <c r="F349" s="88">
        <v>43868</v>
      </c>
      <c r="G349" s="89">
        <v>0</v>
      </c>
      <c r="H349" s="89">
        <v>5</v>
      </c>
      <c r="I349" s="89">
        <v>9</v>
      </c>
      <c r="J349" s="89">
        <v>9</v>
      </c>
      <c r="K349" s="89">
        <v>9</v>
      </c>
      <c r="L349" s="89">
        <v>9</v>
      </c>
      <c r="M349" s="89">
        <v>9</v>
      </c>
      <c r="N349" s="89">
        <v>50</v>
      </c>
      <c r="O349" s="87" t="s">
        <v>166</v>
      </c>
      <c r="P349" s="90" t="s">
        <v>13547</v>
      </c>
      <c r="Q349" s="87" t="s">
        <v>9497</v>
      </c>
    </row>
    <row r="350" spans="1:17" x14ac:dyDescent="0.2">
      <c r="A350" s="87" t="s">
        <v>9325</v>
      </c>
      <c r="B350" s="87" t="s">
        <v>12181</v>
      </c>
      <c r="C350" s="87" t="s">
        <v>164</v>
      </c>
      <c r="D350" s="87" t="s">
        <v>1974</v>
      </c>
      <c r="E350" s="87" t="s">
        <v>165</v>
      </c>
      <c r="F350" s="88">
        <v>43868</v>
      </c>
      <c r="G350" s="89">
        <v>0</v>
      </c>
      <c r="H350" s="89">
        <v>0</v>
      </c>
      <c r="I350" s="89">
        <v>9</v>
      </c>
      <c r="J350" s="89">
        <v>9</v>
      </c>
      <c r="K350" s="89">
        <v>9</v>
      </c>
      <c r="L350" s="89">
        <v>9</v>
      </c>
      <c r="M350" s="89">
        <v>9</v>
      </c>
      <c r="N350" s="89">
        <v>45</v>
      </c>
      <c r="O350" s="87" t="s">
        <v>9498</v>
      </c>
      <c r="P350" s="90" t="s">
        <v>13548</v>
      </c>
      <c r="Q350" s="87" t="s">
        <v>9497</v>
      </c>
    </row>
    <row r="351" spans="1:17" x14ac:dyDescent="0.2">
      <c r="A351" s="87" t="s">
        <v>7129</v>
      </c>
      <c r="B351" s="87" t="s">
        <v>7524</v>
      </c>
      <c r="C351" s="87" t="s">
        <v>164</v>
      </c>
      <c r="D351" s="87" t="s">
        <v>4611</v>
      </c>
      <c r="E351" s="87" t="s">
        <v>165</v>
      </c>
      <c r="F351" s="88">
        <v>43868</v>
      </c>
      <c r="G351" s="89">
        <v>0</v>
      </c>
      <c r="H351" s="89">
        <v>0</v>
      </c>
      <c r="I351" s="89">
        <v>9</v>
      </c>
      <c r="J351" s="89">
        <v>9</v>
      </c>
      <c r="K351" s="89">
        <v>9</v>
      </c>
      <c r="L351" s="89">
        <v>9</v>
      </c>
      <c r="M351" s="89">
        <v>9</v>
      </c>
      <c r="N351" s="89">
        <v>45</v>
      </c>
      <c r="O351" s="87" t="s">
        <v>166</v>
      </c>
      <c r="P351" s="90" t="s">
        <v>13549</v>
      </c>
      <c r="Q351" s="87" t="s">
        <v>9497</v>
      </c>
    </row>
    <row r="352" spans="1:17" x14ac:dyDescent="0.2">
      <c r="A352" s="87" t="s">
        <v>7337</v>
      </c>
      <c r="B352" s="87" t="s">
        <v>7547</v>
      </c>
      <c r="C352" s="87" t="s">
        <v>164</v>
      </c>
      <c r="D352" s="87" t="s">
        <v>3648</v>
      </c>
      <c r="E352" s="87" t="s">
        <v>165</v>
      </c>
      <c r="F352" s="88">
        <v>43868</v>
      </c>
      <c r="G352" s="89">
        <v>0</v>
      </c>
      <c r="H352" s="89">
        <v>0</v>
      </c>
      <c r="I352" s="89">
        <v>9</v>
      </c>
      <c r="J352" s="89">
        <v>9</v>
      </c>
      <c r="K352" s="89">
        <v>9</v>
      </c>
      <c r="L352" s="89">
        <v>9</v>
      </c>
      <c r="M352" s="89">
        <v>9</v>
      </c>
      <c r="N352" s="89">
        <v>45</v>
      </c>
      <c r="O352" s="87" t="s">
        <v>166</v>
      </c>
      <c r="P352" s="90" t="s">
        <v>13550</v>
      </c>
      <c r="Q352" s="87" t="s">
        <v>9497</v>
      </c>
    </row>
    <row r="353" spans="1:17" x14ac:dyDescent="0.2">
      <c r="A353" s="87" t="s">
        <v>9337</v>
      </c>
      <c r="B353" s="87" t="s">
        <v>13020</v>
      </c>
      <c r="C353" s="87" t="s">
        <v>164</v>
      </c>
      <c r="D353" s="87" t="s">
        <v>13021</v>
      </c>
      <c r="E353" s="87" t="s">
        <v>4268</v>
      </c>
      <c r="F353" s="88">
        <v>43868</v>
      </c>
      <c r="G353" s="89">
        <v>0</v>
      </c>
      <c r="H353" s="89">
        <v>0</v>
      </c>
      <c r="I353" s="89">
        <v>8</v>
      </c>
      <c r="J353" s="89">
        <v>8</v>
      </c>
      <c r="K353" s="89">
        <v>10</v>
      </c>
      <c r="L353" s="89">
        <v>10</v>
      </c>
      <c r="M353" s="89">
        <v>8</v>
      </c>
      <c r="N353" s="89">
        <v>44</v>
      </c>
      <c r="O353" s="87" t="s">
        <v>166</v>
      </c>
      <c r="P353" s="90" t="s">
        <v>13551</v>
      </c>
      <c r="Q353" s="87" t="s">
        <v>9505</v>
      </c>
    </row>
    <row r="354" spans="1:17" x14ac:dyDescent="0.2">
      <c r="A354" s="87" t="s">
        <v>9337</v>
      </c>
      <c r="B354" s="87" t="s">
        <v>13020</v>
      </c>
      <c r="C354" s="87" t="s">
        <v>164</v>
      </c>
      <c r="D354" s="87" t="s">
        <v>13021</v>
      </c>
      <c r="E354" s="87" t="s">
        <v>4268</v>
      </c>
      <c r="F354" s="88">
        <v>43868</v>
      </c>
      <c r="G354" s="89">
        <v>0</v>
      </c>
      <c r="H354" s="89">
        <v>5</v>
      </c>
      <c r="I354" s="89">
        <v>0</v>
      </c>
      <c r="J354" s="89">
        <v>0</v>
      </c>
      <c r="K354" s="89">
        <v>0</v>
      </c>
      <c r="L354" s="89">
        <v>0</v>
      </c>
      <c r="M354" s="89">
        <v>0</v>
      </c>
      <c r="N354" s="89">
        <v>5</v>
      </c>
      <c r="O354" s="87" t="s">
        <v>167</v>
      </c>
      <c r="P354" s="90" t="s">
        <v>13552</v>
      </c>
      <c r="Q354" s="87" t="s">
        <v>9505</v>
      </c>
    </row>
    <row r="355" spans="1:17" x14ac:dyDescent="0.2">
      <c r="A355" s="87" t="s">
        <v>9423</v>
      </c>
      <c r="B355" s="87" t="s">
        <v>12182</v>
      </c>
      <c r="C355" s="87" t="s">
        <v>164</v>
      </c>
      <c r="D355" s="87" t="s">
        <v>11071</v>
      </c>
      <c r="E355" s="87" t="s">
        <v>4268</v>
      </c>
      <c r="F355" s="88">
        <v>43868</v>
      </c>
      <c r="G355" s="89">
        <v>0</v>
      </c>
      <c r="H355" s="89">
        <v>0</v>
      </c>
      <c r="I355" s="89">
        <v>10</v>
      </c>
      <c r="J355" s="89">
        <v>8</v>
      </c>
      <c r="K355" s="89">
        <v>9</v>
      </c>
      <c r="L355" s="89">
        <v>9</v>
      </c>
      <c r="M355" s="89">
        <v>8</v>
      </c>
      <c r="N355" s="89">
        <v>44</v>
      </c>
      <c r="O355" s="87" t="s">
        <v>166</v>
      </c>
      <c r="P355" s="90" t="s">
        <v>13553</v>
      </c>
      <c r="Q355" s="87" t="s">
        <v>9505</v>
      </c>
    </row>
    <row r="356" spans="1:17" x14ac:dyDescent="0.2">
      <c r="A356" s="87" t="s">
        <v>9423</v>
      </c>
      <c r="B356" s="87" t="s">
        <v>12182</v>
      </c>
      <c r="C356" s="87" t="s">
        <v>164</v>
      </c>
      <c r="D356" s="87" t="s">
        <v>11071</v>
      </c>
      <c r="E356" s="87" t="s">
        <v>4268</v>
      </c>
      <c r="F356" s="88">
        <v>43868</v>
      </c>
      <c r="G356" s="89">
        <v>0</v>
      </c>
      <c r="H356" s="89">
        <v>0</v>
      </c>
      <c r="I356" s="89">
        <v>0</v>
      </c>
      <c r="J356" s="89">
        <v>0</v>
      </c>
      <c r="K356" s="89">
        <v>1</v>
      </c>
      <c r="L356" s="89">
        <v>0</v>
      </c>
      <c r="M356" s="89">
        <v>0</v>
      </c>
      <c r="N356" s="89">
        <v>1</v>
      </c>
      <c r="O356" s="87" t="s">
        <v>167</v>
      </c>
      <c r="P356" s="90" t="s">
        <v>13554</v>
      </c>
      <c r="Q356" s="87" t="s">
        <v>9505</v>
      </c>
    </row>
    <row r="357" spans="1:17" x14ac:dyDescent="0.2">
      <c r="A357" s="87" t="s">
        <v>9196</v>
      </c>
      <c r="B357" s="87" t="s">
        <v>12183</v>
      </c>
      <c r="C357" s="87" t="s">
        <v>164</v>
      </c>
      <c r="D357" s="87" t="s">
        <v>1</v>
      </c>
      <c r="E357" s="87" t="s">
        <v>165</v>
      </c>
      <c r="F357" s="88">
        <v>43868</v>
      </c>
      <c r="G357" s="89">
        <v>0</v>
      </c>
      <c r="H357" s="89">
        <v>0</v>
      </c>
      <c r="I357" s="89">
        <v>8</v>
      </c>
      <c r="J357" s="89">
        <v>8</v>
      </c>
      <c r="K357" s="89">
        <v>0</v>
      </c>
      <c r="L357" s="89">
        <v>8</v>
      </c>
      <c r="M357" s="89">
        <v>0</v>
      </c>
      <c r="N357" s="89">
        <v>24</v>
      </c>
      <c r="O357" s="87" t="s">
        <v>9499</v>
      </c>
      <c r="P357" s="90" t="s">
        <v>13555</v>
      </c>
      <c r="Q357" s="87" t="s">
        <v>9497</v>
      </c>
    </row>
    <row r="358" spans="1:17" x14ac:dyDescent="0.2">
      <c r="A358" s="87" t="s">
        <v>9196</v>
      </c>
      <c r="B358" s="87" t="s">
        <v>12183</v>
      </c>
      <c r="C358" s="87" t="s">
        <v>164</v>
      </c>
      <c r="D358" s="87" t="s">
        <v>1</v>
      </c>
      <c r="E358" s="87" t="s">
        <v>165</v>
      </c>
      <c r="F358" s="88">
        <v>43868</v>
      </c>
      <c r="G358" s="89">
        <v>0</v>
      </c>
      <c r="H358" s="89">
        <v>0</v>
      </c>
      <c r="I358" s="89">
        <v>0</v>
      </c>
      <c r="J358" s="89">
        <v>0</v>
      </c>
      <c r="K358" s="89">
        <v>8</v>
      </c>
      <c r="L358" s="89">
        <v>0</v>
      </c>
      <c r="M358" s="89">
        <v>8</v>
      </c>
      <c r="N358" s="89">
        <v>16</v>
      </c>
      <c r="O358" s="87" t="s">
        <v>9501</v>
      </c>
      <c r="P358" s="90" t="s">
        <v>13556</v>
      </c>
      <c r="Q358" s="87" t="s">
        <v>9497</v>
      </c>
    </row>
    <row r="359" spans="1:17" x14ac:dyDescent="0.2">
      <c r="A359" s="87" t="s">
        <v>7256</v>
      </c>
      <c r="B359" s="87" t="s">
        <v>7509</v>
      </c>
      <c r="C359" s="87" t="s">
        <v>164</v>
      </c>
      <c r="D359" s="87" t="s">
        <v>2979</v>
      </c>
      <c r="E359" s="87" t="s">
        <v>6395</v>
      </c>
      <c r="F359" s="88">
        <v>43868</v>
      </c>
      <c r="G359" s="89">
        <v>0</v>
      </c>
      <c r="H359" s="89">
        <v>2</v>
      </c>
      <c r="I359" s="89">
        <v>0</v>
      </c>
      <c r="J359" s="89">
        <v>0</v>
      </c>
      <c r="K359" s="89">
        <v>0</v>
      </c>
      <c r="L359" s="89">
        <v>0</v>
      </c>
      <c r="M359" s="89">
        <v>0</v>
      </c>
      <c r="N359" s="89">
        <v>2</v>
      </c>
      <c r="O359" s="87" t="s">
        <v>166</v>
      </c>
      <c r="P359" s="90" t="s">
        <v>13557</v>
      </c>
      <c r="Q359" s="87" t="s">
        <v>9497</v>
      </c>
    </row>
    <row r="360" spans="1:17" x14ac:dyDescent="0.2">
      <c r="A360" s="87" t="s">
        <v>7256</v>
      </c>
      <c r="B360" s="87" t="s">
        <v>7509</v>
      </c>
      <c r="C360" s="87" t="s">
        <v>164</v>
      </c>
      <c r="D360" s="87" t="s">
        <v>2979</v>
      </c>
      <c r="E360" s="87" t="s">
        <v>6395</v>
      </c>
      <c r="F360" s="88">
        <v>43868</v>
      </c>
      <c r="G360" s="89">
        <v>0</v>
      </c>
      <c r="H360" s="89">
        <v>0</v>
      </c>
      <c r="I360" s="89">
        <v>10</v>
      </c>
      <c r="J360" s="89">
        <v>9</v>
      </c>
      <c r="K360" s="89">
        <v>9</v>
      </c>
      <c r="L360" s="89">
        <v>9</v>
      </c>
      <c r="M360" s="89">
        <v>9</v>
      </c>
      <c r="N360" s="89">
        <v>46</v>
      </c>
      <c r="O360" s="87" t="s">
        <v>9498</v>
      </c>
      <c r="P360" s="90" t="s">
        <v>13558</v>
      </c>
      <c r="Q360" s="87" t="s">
        <v>9497</v>
      </c>
    </row>
    <row r="361" spans="1:17" x14ac:dyDescent="0.2">
      <c r="A361" s="87" t="s">
        <v>7256</v>
      </c>
      <c r="B361" s="87" t="s">
        <v>7509</v>
      </c>
      <c r="C361" s="87" t="s">
        <v>164</v>
      </c>
      <c r="D361" s="87" t="s">
        <v>2979</v>
      </c>
      <c r="E361" s="87" t="s">
        <v>6395</v>
      </c>
      <c r="F361" s="88">
        <v>43868</v>
      </c>
      <c r="G361" s="89">
        <v>0</v>
      </c>
      <c r="H361" s="89">
        <v>0</v>
      </c>
      <c r="I361" s="89">
        <v>10</v>
      </c>
      <c r="J361" s="89">
        <v>10</v>
      </c>
      <c r="K361" s="89">
        <v>10</v>
      </c>
      <c r="L361" s="89">
        <v>10</v>
      </c>
      <c r="M361" s="89">
        <v>10</v>
      </c>
      <c r="N361" s="89">
        <v>50</v>
      </c>
      <c r="O361" s="87" t="s">
        <v>9498</v>
      </c>
      <c r="P361" s="90" t="s">
        <v>13559</v>
      </c>
      <c r="Q361" s="87" t="s">
        <v>9497</v>
      </c>
    </row>
    <row r="362" spans="1:17" x14ac:dyDescent="0.2">
      <c r="A362" s="87" t="s">
        <v>7256</v>
      </c>
      <c r="B362" s="87" t="s">
        <v>7509</v>
      </c>
      <c r="C362" s="87" t="s">
        <v>164</v>
      </c>
      <c r="D362" s="87" t="s">
        <v>2979</v>
      </c>
      <c r="E362" s="87" t="s">
        <v>6395</v>
      </c>
      <c r="F362" s="88">
        <v>43868</v>
      </c>
      <c r="G362" s="89">
        <v>0</v>
      </c>
      <c r="H362" s="89">
        <v>0</v>
      </c>
      <c r="I362" s="89">
        <v>-10</v>
      </c>
      <c r="J362" s="89">
        <v>-9</v>
      </c>
      <c r="K362" s="89">
        <v>-9</v>
      </c>
      <c r="L362" s="89">
        <v>-9</v>
      </c>
      <c r="M362" s="89">
        <v>-9</v>
      </c>
      <c r="N362" s="89">
        <v>-46</v>
      </c>
      <c r="O362" s="87" t="s">
        <v>9498</v>
      </c>
      <c r="P362" s="90" t="s">
        <v>13560</v>
      </c>
      <c r="Q362" s="87" t="s">
        <v>9497</v>
      </c>
    </row>
    <row r="363" spans="1:17" x14ac:dyDescent="0.2">
      <c r="A363" s="87" t="s">
        <v>7208</v>
      </c>
      <c r="B363" s="87" t="s">
        <v>7551</v>
      </c>
      <c r="C363" s="87" t="s">
        <v>164</v>
      </c>
      <c r="D363" s="87" t="s">
        <v>4396</v>
      </c>
      <c r="E363" s="87" t="s">
        <v>6395</v>
      </c>
      <c r="F363" s="88">
        <v>43868</v>
      </c>
      <c r="G363" s="89">
        <v>0</v>
      </c>
      <c r="H363" s="89">
        <v>0</v>
      </c>
      <c r="I363" s="89">
        <v>8</v>
      </c>
      <c r="J363" s="89">
        <v>8</v>
      </c>
      <c r="K363" s="89">
        <v>8</v>
      </c>
      <c r="L363" s="89">
        <v>8</v>
      </c>
      <c r="M363" s="89">
        <v>8</v>
      </c>
      <c r="N363" s="89">
        <v>40</v>
      </c>
      <c r="O363" s="87" t="s">
        <v>166</v>
      </c>
      <c r="P363" s="90" t="s">
        <v>13561</v>
      </c>
      <c r="Q363" s="87" t="s">
        <v>9497</v>
      </c>
    </row>
    <row r="364" spans="1:17" x14ac:dyDescent="0.2">
      <c r="A364" s="87" t="s">
        <v>12127</v>
      </c>
      <c r="B364" s="87" t="s">
        <v>12167</v>
      </c>
      <c r="C364" s="87" t="s">
        <v>164</v>
      </c>
      <c r="D364" s="87" t="s">
        <v>12168</v>
      </c>
      <c r="E364" s="87" t="s">
        <v>165</v>
      </c>
      <c r="F364" s="88">
        <v>43868</v>
      </c>
      <c r="G364" s="89">
        <v>0</v>
      </c>
      <c r="H364" s="89">
        <v>0</v>
      </c>
      <c r="I364" s="89">
        <v>9</v>
      </c>
      <c r="J364" s="89">
        <v>9</v>
      </c>
      <c r="K364" s="89">
        <v>9</v>
      </c>
      <c r="L364" s="89">
        <v>9</v>
      </c>
      <c r="M364" s="89">
        <v>9</v>
      </c>
      <c r="N364" s="89">
        <v>45</v>
      </c>
      <c r="O364" s="87" t="s">
        <v>166</v>
      </c>
      <c r="P364" s="90" t="s">
        <v>13562</v>
      </c>
      <c r="Q364" s="87" t="s">
        <v>9497</v>
      </c>
    </row>
    <row r="365" spans="1:17" x14ac:dyDescent="0.2">
      <c r="A365" s="87" t="s">
        <v>12127</v>
      </c>
      <c r="B365" s="87" t="s">
        <v>12167</v>
      </c>
      <c r="C365" s="87" t="s">
        <v>164</v>
      </c>
      <c r="D365" s="87" t="s">
        <v>12168</v>
      </c>
      <c r="E365" s="87" t="s">
        <v>165</v>
      </c>
      <c r="F365" s="88">
        <v>43868</v>
      </c>
      <c r="G365" s="89">
        <v>0</v>
      </c>
      <c r="H365" s="89">
        <v>0</v>
      </c>
      <c r="I365" s="89">
        <v>10</v>
      </c>
      <c r="J365" s="89">
        <v>10</v>
      </c>
      <c r="K365" s="89">
        <v>10</v>
      </c>
      <c r="L365" s="89">
        <v>10</v>
      </c>
      <c r="M365" s="89">
        <v>10</v>
      </c>
      <c r="N365" s="89">
        <v>50</v>
      </c>
      <c r="O365" s="87" t="s">
        <v>166</v>
      </c>
      <c r="P365" s="90" t="s">
        <v>13563</v>
      </c>
      <c r="Q365" s="87" t="s">
        <v>9497</v>
      </c>
    </row>
    <row r="366" spans="1:17" x14ac:dyDescent="0.2">
      <c r="A366" s="87" t="s">
        <v>12127</v>
      </c>
      <c r="B366" s="87" t="s">
        <v>12167</v>
      </c>
      <c r="C366" s="87" t="s">
        <v>164</v>
      </c>
      <c r="D366" s="87" t="s">
        <v>12168</v>
      </c>
      <c r="E366" s="87" t="s">
        <v>165</v>
      </c>
      <c r="F366" s="88">
        <v>43868</v>
      </c>
      <c r="G366" s="89">
        <v>0</v>
      </c>
      <c r="H366" s="89">
        <v>0</v>
      </c>
      <c r="I366" s="89">
        <v>-9</v>
      </c>
      <c r="J366" s="89">
        <v>-9</v>
      </c>
      <c r="K366" s="89">
        <v>-9</v>
      </c>
      <c r="L366" s="89">
        <v>-9</v>
      </c>
      <c r="M366" s="89">
        <v>-9</v>
      </c>
      <c r="N366" s="89">
        <v>-45</v>
      </c>
      <c r="O366" s="87" t="s">
        <v>166</v>
      </c>
      <c r="P366" s="90" t="s">
        <v>13564</v>
      </c>
      <c r="Q366" s="87" t="s">
        <v>9497</v>
      </c>
    </row>
    <row r="367" spans="1:17" x14ac:dyDescent="0.2">
      <c r="A367" s="87" t="s">
        <v>7237</v>
      </c>
      <c r="B367" s="87" t="s">
        <v>7488</v>
      </c>
      <c r="C367" s="87" t="s">
        <v>164</v>
      </c>
      <c r="D367" s="87" t="s">
        <v>1219</v>
      </c>
      <c r="E367" s="87" t="s">
        <v>165</v>
      </c>
      <c r="F367" s="88">
        <v>43868</v>
      </c>
      <c r="G367" s="89">
        <v>0</v>
      </c>
      <c r="H367" s="89">
        <v>0</v>
      </c>
      <c r="I367" s="89">
        <v>9</v>
      </c>
      <c r="J367" s="89">
        <v>9</v>
      </c>
      <c r="K367" s="89">
        <v>9</v>
      </c>
      <c r="L367" s="89">
        <v>9</v>
      </c>
      <c r="M367" s="89">
        <v>8</v>
      </c>
      <c r="N367" s="89">
        <v>44</v>
      </c>
      <c r="O367" s="87" t="s">
        <v>9498</v>
      </c>
      <c r="P367" s="90" t="s">
        <v>13565</v>
      </c>
      <c r="Q367" s="87" t="s">
        <v>9497</v>
      </c>
    </row>
    <row r="368" spans="1:17" x14ac:dyDescent="0.2">
      <c r="A368" s="87" t="s">
        <v>7274</v>
      </c>
      <c r="B368" s="87" t="s">
        <v>7371</v>
      </c>
      <c r="C368" s="87" t="s">
        <v>164</v>
      </c>
      <c r="D368" s="87" t="s">
        <v>1100</v>
      </c>
      <c r="E368" s="87" t="s">
        <v>165</v>
      </c>
      <c r="F368" s="88">
        <v>43868</v>
      </c>
      <c r="G368" s="89">
        <v>0</v>
      </c>
      <c r="H368" s="89">
        <v>0</v>
      </c>
      <c r="I368" s="89">
        <v>8</v>
      </c>
      <c r="J368" s="89">
        <v>8</v>
      </c>
      <c r="K368" s="89">
        <v>8</v>
      </c>
      <c r="L368" s="89">
        <v>8</v>
      </c>
      <c r="M368" s="89">
        <v>8</v>
      </c>
      <c r="N368" s="89">
        <v>40</v>
      </c>
      <c r="O368" s="87" t="s">
        <v>9499</v>
      </c>
      <c r="P368" s="90" t="s">
        <v>13566</v>
      </c>
      <c r="Q368" s="87" t="s">
        <v>9497</v>
      </c>
    </row>
    <row r="369" spans="1:17" x14ac:dyDescent="0.2">
      <c r="A369" s="87" t="s">
        <v>7274</v>
      </c>
      <c r="B369" s="87" t="s">
        <v>7371</v>
      </c>
      <c r="C369" s="87" t="s">
        <v>164</v>
      </c>
      <c r="D369" s="87" t="s">
        <v>1100</v>
      </c>
      <c r="E369" s="87" t="s">
        <v>165</v>
      </c>
      <c r="F369" s="88">
        <v>43868</v>
      </c>
      <c r="G369" s="89">
        <v>0</v>
      </c>
      <c r="H369" s="89">
        <v>0</v>
      </c>
      <c r="I369" s="89">
        <v>8</v>
      </c>
      <c r="J369" s="89">
        <v>12</v>
      </c>
      <c r="K369" s="89">
        <v>8</v>
      </c>
      <c r="L369" s="89">
        <v>8</v>
      </c>
      <c r="M369" s="89">
        <v>8</v>
      </c>
      <c r="N369" s="89">
        <v>44</v>
      </c>
      <c r="O369" s="87" t="s">
        <v>9499</v>
      </c>
      <c r="P369" s="90" t="s">
        <v>13567</v>
      </c>
      <c r="Q369" s="87" t="s">
        <v>9497</v>
      </c>
    </row>
    <row r="370" spans="1:17" x14ac:dyDescent="0.2">
      <c r="A370" s="87" t="s">
        <v>7274</v>
      </c>
      <c r="B370" s="87" t="s">
        <v>7371</v>
      </c>
      <c r="C370" s="87" t="s">
        <v>164</v>
      </c>
      <c r="D370" s="87" t="s">
        <v>1100</v>
      </c>
      <c r="E370" s="87" t="s">
        <v>165</v>
      </c>
      <c r="F370" s="88">
        <v>43868</v>
      </c>
      <c r="G370" s="89">
        <v>0</v>
      </c>
      <c r="H370" s="89">
        <v>0</v>
      </c>
      <c r="I370" s="89">
        <v>-8</v>
      </c>
      <c r="J370" s="89">
        <v>-8</v>
      </c>
      <c r="K370" s="89">
        <v>-8</v>
      </c>
      <c r="L370" s="89">
        <v>-8</v>
      </c>
      <c r="M370" s="89">
        <v>-8</v>
      </c>
      <c r="N370" s="89">
        <v>-40</v>
      </c>
      <c r="O370" s="87" t="s">
        <v>9499</v>
      </c>
      <c r="P370" s="90" t="s">
        <v>13568</v>
      </c>
      <c r="Q370" s="87" t="s">
        <v>9497</v>
      </c>
    </row>
    <row r="371" spans="1:17" x14ac:dyDescent="0.2">
      <c r="A371" s="87" t="s">
        <v>7066</v>
      </c>
      <c r="B371" s="87" t="s">
        <v>7534</v>
      </c>
      <c r="C371" s="87" t="s">
        <v>164</v>
      </c>
      <c r="D371" s="87" t="s">
        <v>6737</v>
      </c>
      <c r="E371" s="87" t="s">
        <v>165</v>
      </c>
      <c r="F371" s="88">
        <v>43868</v>
      </c>
      <c r="G371" s="89">
        <v>0</v>
      </c>
      <c r="H371" s="89">
        <v>0</v>
      </c>
      <c r="I371" s="89">
        <v>9</v>
      </c>
      <c r="J371" s="89">
        <v>9</v>
      </c>
      <c r="K371" s="89">
        <v>9</v>
      </c>
      <c r="L371" s="89">
        <v>9</v>
      </c>
      <c r="M371" s="89">
        <v>9</v>
      </c>
      <c r="N371" s="89">
        <v>45</v>
      </c>
      <c r="O371" s="87" t="s">
        <v>9498</v>
      </c>
      <c r="P371" s="90" t="s">
        <v>13569</v>
      </c>
      <c r="Q371" s="87" t="s">
        <v>9497</v>
      </c>
    </row>
    <row r="372" spans="1:17" x14ac:dyDescent="0.2">
      <c r="A372" s="87" t="s">
        <v>7267</v>
      </c>
      <c r="B372" s="87" t="s">
        <v>7379</v>
      </c>
      <c r="C372" s="87" t="s">
        <v>164</v>
      </c>
      <c r="D372" s="87" t="s">
        <v>1261</v>
      </c>
      <c r="E372" s="87" t="s">
        <v>165</v>
      </c>
      <c r="F372" s="88">
        <v>43868</v>
      </c>
      <c r="G372" s="89">
        <v>0</v>
      </c>
      <c r="H372" s="89">
        <v>0</v>
      </c>
      <c r="I372" s="89">
        <v>8</v>
      </c>
      <c r="J372" s="89">
        <v>8</v>
      </c>
      <c r="K372" s="89">
        <v>8</v>
      </c>
      <c r="L372" s="89">
        <v>8</v>
      </c>
      <c r="M372" s="89">
        <v>8</v>
      </c>
      <c r="N372" s="89">
        <v>40</v>
      </c>
      <c r="O372" s="87" t="s">
        <v>9498</v>
      </c>
      <c r="P372" s="90" t="s">
        <v>13570</v>
      </c>
      <c r="Q372" s="87" t="s">
        <v>9497</v>
      </c>
    </row>
    <row r="373" spans="1:17" x14ac:dyDescent="0.2">
      <c r="A373" s="87" t="s">
        <v>7267</v>
      </c>
      <c r="B373" s="87" t="s">
        <v>7379</v>
      </c>
      <c r="C373" s="87" t="s">
        <v>164</v>
      </c>
      <c r="D373" s="87" t="s">
        <v>1261</v>
      </c>
      <c r="E373" s="87" t="s">
        <v>165</v>
      </c>
      <c r="F373" s="88">
        <v>43868</v>
      </c>
      <c r="G373" s="89">
        <v>0</v>
      </c>
      <c r="H373" s="89">
        <v>0</v>
      </c>
      <c r="I373" s="89">
        <v>8</v>
      </c>
      <c r="J373" s="89">
        <v>0</v>
      </c>
      <c r="K373" s="89">
        <v>8</v>
      </c>
      <c r="L373" s="89">
        <v>8</v>
      </c>
      <c r="M373" s="89">
        <v>8</v>
      </c>
      <c r="N373" s="89">
        <v>32</v>
      </c>
      <c r="O373" s="87" t="s">
        <v>9498</v>
      </c>
      <c r="P373" s="90" t="s">
        <v>13571</v>
      </c>
      <c r="Q373" s="87" t="s">
        <v>9497</v>
      </c>
    </row>
    <row r="374" spans="1:17" x14ac:dyDescent="0.2">
      <c r="A374" s="87" t="s">
        <v>7267</v>
      </c>
      <c r="B374" s="87" t="s">
        <v>7379</v>
      </c>
      <c r="C374" s="87" t="s">
        <v>164</v>
      </c>
      <c r="D374" s="87" t="s">
        <v>1261</v>
      </c>
      <c r="E374" s="87" t="s">
        <v>165</v>
      </c>
      <c r="F374" s="88">
        <v>43868</v>
      </c>
      <c r="G374" s="89">
        <v>0</v>
      </c>
      <c r="H374" s="89">
        <v>0</v>
      </c>
      <c r="I374" s="89">
        <v>-8</v>
      </c>
      <c r="J374" s="89">
        <v>-8</v>
      </c>
      <c r="K374" s="89">
        <v>-8</v>
      </c>
      <c r="L374" s="89">
        <v>-8</v>
      </c>
      <c r="M374" s="89">
        <v>-8</v>
      </c>
      <c r="N374" s="89">
        <v>-40</v>
      </c>
      <c r="O374" s="87" t="s">
        <v>9498</v>
      </c>
      <c r="P374" s="90" t="s">
        <v>13572</v>
      </c>
      <c r="Q374" s="87" t="s">
        <v>9497</v>
      </c>
    </row>
    <row r="375" spans="1:17" x14ac:dyDescent="0.2">
      <c r="A375" s="87" t="s">
        <v>7267</v>
      </c>
      <c r="B375" s="87" t="s">
        <v>7379</v>
      </c>
      <c r="C375" s="87" t="s">
        <v>164</v>
      </c>
      <c r="D375" s="87" t="s">
        <v>1261</v>
      </c>
      <c r="E375" s="87" t="s">
        <v>165</v>
      </c>
      <c r="F375" s="88">
        <v>43868</v>
      </c>
      <c r="G375" s="89">
        <v>0</v>
      </c>
      <c r="H375" s="89">
        <v>0</v>
      </c>
      <c r="I375" s="89">
        <v>8</v>
      </c>
      <c r="J375" s="89">
        <v>0</v>
      </c>
      <c r="K375" s="89">
        <v>12</v>
      </c>
      <c r="L375" s="89">
        <v>9</v>
      </c>
      <c r="M375" s="89">
        <v>9</v>
      </c>
      <c r="N375" s="89">
        <v>38</v>
      </c>
      <c r="O375" s="87" t="s">
        <v>9498</v>
      </c>
      <c r="P375" s="90" t="s">
        <v>13573</v>
      </c>
      <c r="Q375" s="87" t="s">
        <v>9497</v>
      </c>
    </row>
    <row r="376" spans="1:17" x14ac:dyDescent="0.2">
      <c r="A376" s="87" t="s">
        <v>7267</v>
      </c>
      <c r="B376" s="87" t="s">
        <v>7379</v>
      </c>
      <c r="C376" s="87" t="s">
        <v>164</v>
      </c>
      <c r="D376" s="87" t="s">
        <v>1261</v>
      </c>
      <c r="E376" s="87" t="s">
        <v>165</v>
      </c>
      <c r="F376" s="88">
        <v>43868</v>
      </c>
      <c r="G376" s="89">
        <v>0</v>
      </c>
      <c r="H376" s="89">
        <v>0</v>
      </c>
      <c r="I376" s="89">
        <v>-8</v>
      </c>
      <c r="J376" s="89">
        <v>0</v>
      </c>
      <c r="K376" s="89">
        <v>-8</v>
      </c>
      <c r="L376" s="89">
        <v>-8</v>
      </c>
      <c r="M376" s="89">
        <v>-8</v>
      </c>
      <c r="N376" s="89">
        <v>-32</v>
      </c>
      <c r="O376" s="87" t="s">
        <v>9498</v>
      </c>
      <c r="P376" s="90" t="s">
        <v>13574</v>
      </c>
      <c r="Q376" s="87" t="s">
        <v>9497</v>
      </c>
    </row>
    <row r="377" spans="1:17" x14ac:dyDescent="0.2">
      <c r="A377" s="87" t="s">
        <v>13066</v>
      </c>
      <c r="B377" s="87" t="s">
        <v>13067</v>
      </c>
      <c r="C377" s="87" t="s">
        <v>164</v>
      </c>
      <c r="D377" s="87" t="s">
        <v>13068</v>
      </c>
      <c r="E377" s="87" t="s">
        <v>165</v>
      </c>
      <c r="F377" s="88">
        <v>43868</v>
      </c>
      <c r="G377" s="89">
        <v>0</v>
      </c>
      <c r="H377" s="89">
        <v>0</v>
      </c>
      <c r="I377" s="89">
        <v>8</v>
      </c>
      <c r="J377" s="89">
        <v>8</v>
      </c>
      <c r="K377" s="89">
        <v>8</v>
      </c>
      <c r="L377" s="89">
        <v>8</v>
      </c>
      <c r="M377" s="89">
        <v>8</v>
      </c>
      <c r="N377" s="89">
        <v>40</v>
      </c>
      <c r="O377" s="87" t="s">
        <v>166</v>
      </c>
      <c r="P377" s="90" t="s">
        <v>13575</v>
      </c>
      <c r="Q377" s="87" t="s">
        <v>9497</v>
      </c>
    </row>
    <row r="378" spans="1:17" x14ac:dyDescent="0.2">
      <c r="A378" s="87" t="s">
        <v>7312</v>
      </c>
      <c r="B378" s="87" t="s">
        <v>7473</v>
      </c>
      <c r="C378" s="87" t="s">
        <v>164</v>
      </c>
      <c r="D378" s="87" t="s">
        <v>4831</v>
      </c>
      <c r="E378" s="87" t="s">
        <v>165</v>
      </c>
      <c r="F378" s="88">
        <v>43868</v>
      </c>
      <c r="G378" s="89">
        <v>0</v>
      </c>
      <c r="H378" s="89">
        <v>0</v>
      </c>
      <c r="I378" s="89">
        <v>8</v>
      </c>
      <c r="J378" s="89">
        <v>8</v>
      </c>
      <c r="K378" s="89">
        <v>8</v>
      </c>
      <c r="L378" s="89">
        <v>8</v>
      </c>
      <c r="M378" s="89">
        <v>8</v>
      </c>
      <c r="N378" s="89">
        <v>40</v>
      </c>
      <c r="O378" s="87" t="s">
        <v>166</v>
      </c>
      <c r="P378" s="90" t="s">
        <v>13576</v>
      </c>
      <c r="Q378" s="87" t="s">
        <v>9497</v>
      </c>
    </row>
    <row r="379" spans="1:17" x14ac:dyDescent="0.2">
      <c r="A379" s="87" t="s">
        <v>8545</v>
      </c>
      <c r="B379" s="87" t="s">
        <v>8560</v>
      </c>
      <c r="C379" s="87" t="s">
        <v>164</v>
      </c>
      <c r="D379" s="87" t="s">
        <v>8561</v>
      </c>
      <c r="E379" s="87" t="s">
        <v>6395</v>
      </c>
      <c r="F379" s="88">
        <v>43868</v>
      </c>
      <c r="G379" s="89">
        <v>0</v>
      </c>
      <c r="H379" s="89">
        <v>0</v>
      </c>
      <c r="I379" s="89">
        <v>0</v>
      </c>
      <c r="J379" s="89">
        <v>11</v>
      </c>
      <c r="K379" s="89">
        <v>11</v>
      </c>
      <c r="L379" s="89">
        <v>0</v>
      </c>
      <c r="M379" s="89">
        <v>0</v>
      </c>
      <c r="N379" s="89">
        <v>22</v>
      </c>
      <c r="O379" s="87" t="s">
        <v>9498</v>
      </c>
      <c r="P379" s="90" t="s">
        <v>13577</v>
      </c>
      <c r="Q379" s="87" t="s">
        <v>9497</v>
      </c>
    </row>
    <row r="380" spans="1:17" x14ac:dyDescent="0.2">
      <c r="A380" s="87" t="s">
        <v>7184</v>
      </c>
      <c r="B380" s="87" t="s">
        <v>7537</v>
      </c>
      <c r="C380" s="87" t="s">
        <v>164</v>
      </c>
      <c r="D380" s="87" t="s">
        <v>4864</v>
      </c>
      <c r="E380" s="87" t="s">
        <v>165</v>
      </c>
      <c r="F380" s="88">
        <v>43868</v>
      </c>
      <c r="G380" s="89">
        <v>0</v>
      </c>
      <c r="H380" s="89">
        <v>0</v>
      </c>
      <c r="I380" s="89">
        <v>8</v>
      </c>
      <c r="J380" s="89">
        <v>8</v>
      </c>
      <c r="K380" s="89">
        <v>8</v>
      </c>
      <c r="L380" s="89">
        <v>0</v>
      </c>
      <c r="M380" s="89">
        <v>0</v>
      </c>
      <c r="N380" s="89">
        <v>24</v>
      </c>
      <c r="O380" s="87" t="s">
        <v>166</v>
      </c>
      <c r="P380" s="90" t="s">
        <v>13578</v>
      </c>
      <c r="Q380" s="87" t="s">
        <v>9497</v>
      </c>
    </row>
    <row r="381" spans="1:17" x14ac:dyDescent="0.2">
      <c r="A381" s="87" t="s">
        <v>10206</v>
      </c>
      <c r="B381" s="87" t="s">
        <v>10222</v>
      </c>
      <c r="C381" s="87" t="s">
        <v>164</v>
      </c>
      <c r="D381" s="87" t="s">
        <v>10223</v>
      </c>
      <c r="E381" s="87" t="s">
        <v>165</v>
      </c>
      <c r="F381" s="88">
        <v>43868</v>
      </c>
      <c r="G381" s="89">
        <v>0</v>
      </c>
      <c r="H381" s="89">
        <v>0</v>
      </c>
      <c r="I381" s="89">
        <v>0</v>
      </c>
      <c r="J381" s="89">
        <v>0</v>
      </c>
      <c r="K381" s="89">
        <v>8</v>
      </c>
      <c r="L381" s="89">
        <v>0</v>
      </c>
      <c r="M381" s="89">
        <v>8</v>
      </c>
      <c r="N381" s="89">
        <v>16</v>
      </c>
      <c r="O381" s="87" t="s">
        <v>166</v>
      </c>
      <c r="P381" s="90" t="s">
        <v>13579</v>
      </c>
      <c r="Q381" s="87" t="s">
        <v>9497</v>
      </c>
    </row>
    <row r="382" spans="1:17" x14ac:dyDescent="0.2">
      <c r="A382" s="87" t="s">
        <v>7294</v>
      </c>
      <c r="B382" s="87" t="s">
        <v>7456</v>
      </c>
      <c r="C382" s="87" t="s">
        <v>164</v>
      </c>
      <c r="D382" s="87" t="s">
        <v>2292</v>
      </c>
      <c r="E382" s="87" t="s">
        <v>165</v>
      </c>
      <c r="F382" s="88">
        <v>43868</v>
      </c>
      <c r="G382" s="89">
        <v>0</v>
      </c>
      <c r="H382" s="89">
        <v>0</v>
      </c>
      <c r="I382" s="89">
        <v>9</v>
      </c>
      <c r="J382" s="89">
        <v>9</v>
      </c>
      <c r="K382" s="89">
        <v>9</v>
      </c>
      <c r="L382" s="89">
        <v>9</v>
      </c>
      <c r="M382" s="89">
        <v>9</v>
      </c>
      <c r="N382" s="89">
        <v>45</v>
      </c>
      <c r="O382" s="87" t="s">
        <v>166</v>
      </c>
      <c r="P382" s="90" t="s">
        <v>13580</v>
      </c>
      <c r="Q382" s="87" t="s">
        <v>9497</v>
      </c>
    </row>
    <row r="383" spans="1:17" x14ac:dyDescent="0.2">
      <c r="A383" s="87" t="s">
        <v>9486</v>
      </c>
      <c r="B383" s="87" t="s">
        <v>12768</v>
      </c>
      <c r="C383" s="87" t="s">
        <v>164</v>
      </c>
      <c r="D383" s="87" t="s">
        <v>12769</v>
      </c>
      <c r="E383" s="87" t="s">
        <v>4268</v>
      </c>
      <c r="F383" s="88">
        <v>43868</v>
      </c>
      <c r="G383" s="89">
        <v>0</v>
      </c>
      <c r="H383" s="89">
        <v>0</v>
      </c>
      <c r="I383" s="89">
        <v>8</v>
      </c>
      <c r="J383" s="89">
        <v>8</v>
      </c>
      <c r="K383" s="89">
        <v>8</v>
      </c>
      <c r="L383" s="89">
        <v>8</v>
      </c>
      <c r="M383" s="89">
        <v>8</v>
      </c>
      <c r="N383" s="89">
        <v>40</v>
      </c>
      <c r="O383" s="87" t="s">
        <v>166</v>
      </c>
      <c r="P383" s="90" t="s">
        <v>13581</v>
      </c>
      <c r="Q383" s="87" t="s">
        <v>9505</v>
      </c>
    </row>
    <row r="384" spans="1:17" x14ac:dyDescent="0.2">
      <c r="A384" s="87" t="s">
        <v>7291</v>
      </c>
      <c r="B384" s="87" t="s">
        <v>8241</v>
      </c>
      <c r="C384" s="87" t="s">
        <v>164</v>
      </c>
      <c r="D384" s="87" t="s">
        <v>8242</v>
      </c>
      <c r="E384" s="87" t="s">
        <v>165</v>
      </c>
      <c r="F384" s="88">
        <v>43868</v>
      </c>
      <c r="G384" s="89">
        <v>0</v>
      </c>
      <c r="H384" s="89">
        <v>0</v>
      </c>
      <c r="I384" s="89">
        <v>9</v>
      </c>
      <c r="J384" s="89">
        <v>9</v>
      </c>
      <c r="K384" s="89">
        <v>9</v>
      </c>
      <c r="L384" s="89">
        <v>9</v>
      </c>
      <c r="M384" s="89">
        <v>9</v>
      </c>
      <c r="N384" s="89">
        <v>45</v>
      </c>
      <c r="O384" s="87" t="s">
        <v>166</v>
      </c>
      <c r="P384" s="90" t="s">
        <v>13582</v>
      </c>
      <c r="Q384" s="87" t="s">
        <v>9497</v>
      </c>
    </row>
    <row r="385" spans="1:17" x14ac:dyDescent="0.2">
      <c r="A385" s="87" t="s">
        <v>7150</v>
      </c>
      <c r="B385" s="87" t="s">
        <v>7460</v>
      </c>
      <c r="C385" s="87" t="s">
        <v>164</v>
      </c>
      <c r="D385" s="87" t="s">
        <v>6718</v>
      </c>
      <c r="E385" s="87" t="s">
        <v>165</v>
      </c>
      <c r="F385" s="88">
        <v>43868</v>
      </c>
      <c r="G385" s="89">
        <v>4</v>
      </c>
      <c r="H385" s="89">
        <v>4</v>
      </c>
      <c r="I385" s="89">
        <v>8</v>
      </c>
      <c r="J385" s="89">
        <v>8</v>
      </c>
      <c r="K385" s="89">
        <v>8</v>
      </c>
      <c r="L385" s="89">
        <v>9</v>
      </c>
      <c r="M385" s="89">
        <v>9</v>
      </c>
      <c r="N385" s="89">
        <v>50</v>
      </c>
      <c r="O385" s="87" t="s">
        <v>9498</v>
      </c>
      <c r="P385" s="90" t="s">
        <v>13583</v>
      </c>
      <c r="Q385" s="87" t="s">
        <v>9497</v>
      </c>
    </row>
    <row r="386" spans="1:17" x14ac:dyDescent="0.2">
      <c r="A386" s="87" t="s">
        <v>7313</v>
      </c>
      <c r="B386" s="87" t="s">
        <v>8609</v>
      </c>
      <c r="C386" s="87" t="s">
        <v>164</v>
      </c>
      <c r="D386" s="87" t="s">
        <v>8610</v>
      </c>
      <c r="E386" s="87" t="s">
        <v>165</v>
      </c>
      <c r="F386" s="88">
        <v>43868</v>
      </c>
      <c r="G386" s="89">
        <v>0</v>
      </c>
      <c r="H386" s="89">
        <v>0</v>
      </c>
      <c r="I386" s="89">
        <v>0</v>
      </c>
      <c r="J386" s="89">
        <v>0</v>
      </c>
      <c r="K386" s="89">
        <v>8</v>
      </c>
      <c r="L386" s="89">
        <v>8</v>
      </c>
      <c r="M386" s="89">
        <v>8</v>
      </c>
      <c r="N386" s="89">
        <v>24</v>
      </c>
      <c r="O386" s="87" t="s">
        <v>166</v>
      </c>
      <c r="P386" s="90" t="s">
        <v>13584</v>
      </c>
      <c r="Q386" s="87" t="s">
        <v>9497</v>
      </c>
    </row>
    <row r="387" spans="1:17" x14ac:dyDescent="0.2">
      <c r="A387" s="87" t="s">
        <v>7213</v>
      </c>
      <c r="B387" s="87" t="s">
        <v>7881</v>
      </c>
      <c r="C387" s="87" t="s">
        <v>164</v>
      </c>
      <c r="D387" s="87" t="s">
        <v>7882</v>
      </c>
      <c r="E387" s="87" t="s">
        <v>165</v>
      </c>
      <c r="F387" s="88">
        <v>43868</v>
      </c>
      <c r="G387" s="89">
        <v>0</v>
      </c>
      <c r="H387" s="89">
        <v>0</v>
      </c>
      <c r="I387" s="89">
        <v>10</v>
      </c>
      <c r="J387" s="89">
        <v>10</v>
      </c>
      <c r="K387" s="89">
        <v>8</v>
      </c>
      <c r="L387" s="89">
        <v>8</v>
      </c>
      <c r="M387" s="89">
        <v>8</v>
      </c>
      <c r="N387" s="89">
        <v>44</v>
      </c>
      <c r="O387" s="87" t="s">
        <v>9498</v>
      </c>
      <c r="P387" s="90" t="s">
        <v>13585</v>
      </c>
      <c r="Q387" s="87" t="s">
        <v>9497</v>
      </c>
    </row>
    <row r="388" spans="1:17" x14ac:dyDescent="0.2">
      <c r="A388" s="87" t="s">
        <v>7339</v>
      </c>
      <c r="B388" s="87" t="s">
        <v>7428</v>
      </c>
      <c r="C388" s="87" t="s">
        <v>164</v>
      </c>
      <c r="D388" s="87" t="s">
        <v>6397</v>
      </c>
      <c r="E388" s="87" t="s">
        <v>165</v>
      </c>
      <c r="F388" s="88">
        <v>43868</v>
      </c>
      <c r="G388" s="89">
        <v>0</v>
      </c>
      <c r="H388" s="89">
        <v>0</v>
      </c>
      <c r="I388" s="89">
        <v>9</v>
      </c>
      <c r="J388" s="89">
        <v>9</v>
      </c>
      <c r="K388" s="89">
        <v>9</v>
      </c>
      <c r="L388" s="89">
        <v>9</v>
      </c>
      <c r="M388" s="89">
        <v>9</v>
      </c>
      <c r="N388" s="89">
        <v>45</v>
      </c>
      <c r="O388" s="87" t="s">
        <v>166</v>
      </c>
      <c r="P388" s="90" t="s">
        <v>13586</v>
      </c>
      <c r="Q388" s="87" t="s">
        <v>9497</v>
      </c>
    </row>
    <row r="389" spans="1:17" x14ac:dyDescent="0.2">
      <c r="A389" s="87" t="s">
        <v>7302</v>
      </c>
      <c r="B389" s="87" t="s">
        <v>10514</v>
      </c>
      <c r="C389" s="87" t="s">
        <v>164</v>
      </c>
      <c r="D389" s="87" t="s">
        <v>10515</v>
      </c>
      <c r="E389" s="87" t="s">
        <v>165</v>
      </c>
      <c r="F389" s="88">
        <v>43868</v>
      </c>
      <c r="G389" s="89">
        <v>0</v>
      </c>
      <c r="H389" s="89">
        <v>0</v>
      </c>
      <c r="I389" s="89">
        <v>8</v>
      </c>
      <c r="J389" s="89">
        <v>8</v>
      </c>
      <c r="K389" s="89">
        <v>8</v>
      </c>
      <c r="L389" s="89">
        <v>8</v>
      </c>
      <c r="M389" s="89">
        <v>8</v>
      </c>
      <c r="N389" s="89">
        <v>40</v>
      </c>
      <c r="O389" s="87" t="s">
        <v>9498</v>
      </c>
      <c r="P389" s="90" t="s">
        <v>13587</v>
      </c>
      <c r="Q389" s="87" t="s">
        <v>9497</v>
      </c>
    </row>
    <row r="390" spans="1:17" x14ac:dyDescent="0.2">
      <c r="A390" s="87" t="s">
        <v>8902</v>
      </c>
      <c r="B390" s="87" t="s">
        <v>8920</v>
      </c>
      <c r="C390" s="87" t="s">
        <v>164</v>
      </c>
      <c r="D390" s="87" t="s">
        <v>8921</v>
      </c>
      <c r="E390" s="87" t="s">
        <v>165</v>
      </c>
      <c r="F390" s="88">
        <v>43868</v>
      </c>
      <c r="G390" s="89">
        <v>0</v>
      </c>
      <c r="H390" s="89">
        <v>0</v>
      </c>
      <c r="I390" s="89">
        <v>9</v>
      </c>
      <c r="J390" s="89">
        <v>9</v>
      </c>
      <c r="K390" s="89">
        <v>9</v>
      </c>
      <c r="L390" s="89">
        <v>9</v>
      </c>
      <c r="M390" s="89">
        <v>9</v>
      </c>
      <c r="N390" s="89">
        <v>45</v>
      </c>
      <c r="O390" s="87" t="s">
        <v>166</v>
      </c>
      <c r="P390" s="90" t="s">
        <v>13588</v>
      </c>
      <c r="Q390" s="87" t="s">
        <v>9497</v>
      </c>
    </row>
    <row r="391" spans="1:17" x14ac:dyDescent="0.2">
      <c r="A391" s="87" t="s">
        <v>10374</v>
      </c>
      <c r="B391" s="87" t="s">
        <v>12184</v>
      </c>
      <c r="C391" s="87" t="s">
        <v>164</v>
      </c>
      <c r="D391" s="87" t="s">
        <v>10388</v>
      </c>
      <c r="E391" s="87" t="s">
        <v>165</v>
      </c>
      <c r="F391" s="88">
        <v>43868</v>
      </c>
      <c r="G391" s="89">
        <v>9</v>
      </c>
      <c r="H391" s="89">
        <v>8</v>
      </c>
      <c r="I391" s="89">
        <v>10</v>
      </c>
      <c r="J391" s="89">
        <v>10</v>
      </c>
      <c r="K391" s="89">
        <v>10</v>
      </c>
      <c r="L391" s="89">
        <v>10</v>
      </c>
      <c r="M391" s="89">
        <v>10</v>
      </c>
      <c r="N391" s="89">
        <v>67</v>
      </c>
      <c r="O391" s="87" t="s">
        <v>166</v>
      </c>
      <c r="P391" s="90" t="s">
        <v>13589</v>
      </c>
      <c r="Q391" s="87" t="s">
        <v>9497</v>
      </c>
    </row>
    <row r="392" spans="1:17" x14ac:dyDescent="0.2">
      <c r="A392" s="87" t="s">
        <v>7214</v>
      </c>
      <c r="B392" s="87" t="s">
        <v>10752</v>
      </c>
      <c r="C392" s="87" t="s">
        <v>164</v>
      </c>
      <c r="D392" s="87" t="s">
        <v>10753</v>
      </c>
      <c r="E392" s="87" t="s">
        <v>165</v>
      </c>
      <c r="F392" s="88">
        <v>43868</v>
      </c>
      <c r="G392" s="89">
        <v>0</v>
      </c>
      <c r="H392" s="89">
        <v>0</v>
      </c>
      <c r="I392" s="89">
        <v>8</v>
      </c>
      <c r="J392" s="89">
        <v>8</v>
      </c>
      <c r="K392" s="89">
        <v>8</v>
      </c>
      <c r="L392" s="89">
        <v>8</v>
      </c>
      <c r="M392" s="89">
        <v>8</v>
      </c>
      <c r="N392" s="89">
        <v>40</v>
      </c>
      <c r="O392" s="87" t="s">
        <v>9498</v>
      </c>
      <c r="P392" s="90" t="s">
        <v>13590</v>
      </c>
      <c r="Q392" s="87" t="s">
        <v>9497</v>
      </c>
    </row>
    <row r="393" spans="1:17" x14ac:dyDescent="0.2">
      <c r="A393" s="87" t="s">
        <v>7136</v>
      </c>
      <c r="B393" s="87" t="s">
        <v>9589</v>
      </c>
      <c r="C393" s="87" t="s">
        <v>164</v>
      </c>
      <c r="D393" s="87" t="s">
        <v>9590</v>
      </c>
      <c r="E393" s="87" t="s">
        <v>165</v>
      </c>
      <c r="F393" s="88">
        <v>43868</v>
      </c>
      <c r="G393" s="89">
        <v>0</v>
      </c>
      <c r="H393" s="89">
        <v>0</v>
      </c>
      <c r="I393" s="89">
        <v>8</v>
      </c>
      <c r="J393" s="89">
        <v>8</v>
      </c>
      <c r="K393" s="89">
        <v>8</v>
      </c>
      <c r="L393" s="89">
        <v>8</v>
      </c>
      <c r="M393" s="89">
        <v>8</v>
      </c>
      <c r="N393" s="89">
        <v>40</v>
      </c>
      <c r="O393" s="87" t="s">
        <v>9498</v>
      </c>
      <c r="P393" s="90" t="s">
        <v>13591</v>
      </c>
      <c r="Q393" s="87" t="s">
        <v>9497</v>
      </c>
    </row>
    <row r="394" spans="1:17" x14ac:dyDescent="0.2">
      <c r="A394" s="87" t="s">
        <v>7235</v>
      </c>
      <c r="B394" s="87" t="s">
        <v>11799</v>
      </c>
      <c r="C394" s="87" t="s">
        <v>164</v>
      </c>
      <c r="D394" s="87" t="s">
        <v>11800</v>
      </c>
      <c r="E394" s="87" t="s">
        <v>165</v>
      </c>
      <c r="F394" s="88">
        <v>43868</v>
      </c>
      <c r="G394" s="89">
        <v>0</v>
      </c>
      <c r="H394" s="89">
        <v>0</v>
      </c>
      <c r="I394" s="89">
        <v>12</v>
      </c>
      <c r="J394" s="89">
        <v>12</v>
      </c>
      <c r="K394" s="89">
        <v>12</v>
      </c>
      <c r="L394" s="89">
        <v>12</v>
      </c>
      <c r="M394" s="89">
        <v>12</v>
      </c>
      <c r="N394" s="89">
        <v>60</v>
      </c>
      <c r="O394" s="87" t="s">
        <v>9498</v>
      </c>
      <c r="P394" s="90" t="s">
        <v>13592</v>
      </c>
      <c r="Q394" s="87" t="s">
        <v>9497</v>
      </c>
    </row>
    <row r="395" spans="1:17" x14ac:dyDescent="0.2">
      <c r="A395" s="87" t="s">
        <v>9430</v>
      </c>
      <c r="B395" s="87" t="s">
        <v>12185</v>
      </c>
      <c r="C395" s="87" t="s">
        <v>164</v>
      </c>
      <c r="D395" s="87" t="s">
        <v>6814</v>
      </c>
      <c r="E395" s="87" t="s">
        <v>165</v>
      </c>
      <c r="F395" s="88">
        <v>43868</v>
      </c>
      <c r="G395" s="89">
        <v>0</v>
      </c>
      <c r="H395" s="89">
        <v>0</v>
      </c>
      <c r="I395" s="89">
        <v>9</v>
      </c>
      <c r="J395" s="89">
        <v>9</v>
      </c>
      <c r="K395" s="89">
        <v>9</v>
      </c>
      <c r="L395" s="89">
        <v>9</v>
      </c>
      <c r="M395" s="89">
        <v>9</v>
      </c>
      <c r="N395" s="89">
        <v>45</v>
      </c>
      <c r="O395" s="87" t="s">
        <v>166</v>
      </c>
      <c r="P395" s="90" t="s">
        <v>13593</v>
      </c>
      <c r="Q395" s="87" t="s">
        <v>9497</v>
      </c>
    </row>
    <row r="396" spans="1:17" x14ac:dyDescent="0.2">
      <c r="A396" s="87" t="s">
        <v>7340</v>
      </c>
      <c r="B396" s="87" t="s">
        <v>7503</v>
      </c>
      <c r="C396" s="87" t="s">
        <v>164</v>
      </c>
      <c r="D396" s="87" t="s">
        <v>6241</v>
      </c>
      <c r="E396" s="87" t="s">
        <v>165</v>
      </c>
      <c r="F396" s="88">
        <v>43868</v>
      </c>
      <c r="G396" s="89">
        <v>0</v>
      </c>
      <c r="H396" s="89">
        <v>0</v>
      </c>
      <c r="I396" s="89">
        <v>8</v>
      </c>
      <c r="J396" s="89">
        <v>8</v>
      </c>
      <c r="K396" s="89">
        <v>8</v>
      </c>
      <c r="L396" s="89">
        <v>8</v>
      </c>
      <c r="M396" s="89">
        <v>8</v>
      </c>
      <c r="N396" s="89">
        <v>40</v>
      </c>
      <c r="O396" s="87" t="s">
        <v>166</v>
      </c>
      <c r="P396" s="90" t="s">
        <v>13594</v>
      </c>
      <c r="Q396" s="87" t="s">
        <v>9497</v>
      </c>
    </row>
    <row r="397" spans="1:17" x14ac:dyDescent="0.2">
      <c r="A397" s="87" t="s">
        <v>9391</v>
      </c>
      <c r="B397" s="87" t="s">
        <v>12186</v>
      </c>
      <c r="C397" s="87" t="s">
        <v>164</v>
      </c>
      <c r="D397" s="87" t="s">
        <v>2</v>
      </c>
      <c r="E397" s="87" t="s">
        <v>165</v>
      </c>
      <c r="F397" s="88">
        <v>43868</v>
      </c>
      <c r="G397" s="89">
        <v>0</v>
      </c>
      <c r="H397" s="89">
        <v>0</v>
      </c>
      <c r="I397" s="89">
        <v>9</v>
      </c>
      <c r="J397" s="89">
        <v>9</v>
      </c>
      <c r="K397" s="89">
        <v>9</v>
      </c>
      <c r="L397" s="89">
        <v>9</v>
      </c>
      <c r="M397" s="89">
        <v>9</v>
      </c>
      <c r="N397" s="89">
        <v>45</v>
      </c>
      <c r="O397" s="87" t="s">
        <v>166</v>
      </c>
      <c r="P397" s="90" t="s">
        <v>13595</v>
      </c>
      <c r="Q397" s="87" t="s">
        <v>9497</v>
      </c>
    </row>
    <row r="398" spans="1:17" x14ac:dyDescent="0.2">
      <c r="A398" s="87" t="s">
        <v>9391</v>
      </c>
      <c r="B398" s="87" t="s">
        <v>12186</v>
      </c>
      <c r="C398" s="87" t="s">
        <v>164</v>
      </c>
      <c r="D398" s="87" t="s">
        <v>2</v>
      </c>
      <c r="E398" s="87" t="s">
        <v>165</v>
      </c>
      <c r="F398" s="88">
        <v>43868</v>
      </c>
      <c r="G398" s="89">
        <v>0</v>
      </c>
      <c r="H398" s="89">
        <v>0</v>
      </c>
      <c r="I398" s="89">
        <v>9</v>
      </c>
      <c r="J398" s="89">
        <v>9</v>
      </c>
      <c r="K398" s="89">
        <v>9</v>
      </c>
      <c r="L398" s="89">
        <v>8</v>
      </c>
      <c r="M398" s="89">
        <v>0</v>
      </c>
      <c r="N398" s="89">
        <v>35</v>
      </c>
      <c r="O398" s="87" t="s">
        <v>166</v>
      </c>
      <c r="P398" s="90" t="s">
        <v>13596</v>
      </c>
      <c r="Q398" s="87" t="s">
        <v>9497</v>
      </c>
    </row>
    <row r="399" spans="1:17" x14ac:dyDescent="0.2">
      <c r="A399" s="87" t="s">
        <v>9391</v>
      </c>
      <c r="B399" s="87" t="s">
        <v>12186</v>
      </c>
      <c r="C399" s="87" t="s">
        <v>164</v>
      </c>
      <c r="D399" s="87" t="s">
        <v>2</v>
      </c>
      <c r="E399" s="87" t="s">
        <v>165</v>
      </c>
      <c r="F399" s="88">
        <v>43868</v>
      </c>
      <c r="G399" s="89">
        <v>0</v>
      </c>
      <c r="H399" s="89">
        <v>0</v>
      </c>
      <c r="I399" s="89">
        <v>-9</v>
      </c>
      <c r="J399" s="89">
        <v>-9</v>
      </c>
      <c r="K399" s="89">
        <v>-9</v>
      </c>
      <c r="L399" s="89">
        <v>-9</v>
      </c>
      <c r="M399" s="89">
        <v>-9</v>
      </c>
      <c r="N399" s="89">
        <v>-45</v>
      </c>
      <c r="O399" s="87" t="s">
        <v>166</v>
      </c>
      <c r="P399" s="90" t="s">
        <v>13597</v>
      </c>
      <c r="Q399" s="87" t="s">
        <v>9497</v>
      </c>
    </row>
    <row r="400" spans="1:17" x14ac:dyDescent="0.2">
      <c r="A400" s="87" t="s">
        <v>7216</v>
      </c>
      <c r="B400" s="87" t="s">
        <v>9591</v>
      </c>
      <c r="C400" s="87" t="s">
        <v>164</v>
      </c>
      <c r="D400" s="87" t="s">
        <v>9592</v>
      </c>
      <c r="E400" s="87" t="s">
        <v>165</v>
      </c>
      <c r="F400" s="88">
        <v>43868</v>
      </c>
      <c r="G400" s="89">
        <v>0</v>
      </c>
      <c r="H400" s="89">
        <v>0</v>
      </c>
      <c r="I400" s="89">
        <v>8</v>
      </c>
      <c r="J400" s="89">
        <v>8</v>
      </c>
      <c r="K400" s="89">
        <v>8</v>
      </c>
      <c r="L400" s="89">
        <v>8</v>
      </c>
      <c r="M400" s="89">
        <v>8</v>
      </c>
      <c r="N400" s="89">
        <v>40</v>
      </c>
      <c r="O400" s="87" t="s">
        <v>9498</v>
      </c>
      <c r="P400" s="90" t="s">
        <v>13598</v>
      </c>
      <c r="Q400" s="87" t="s">
        <v>9497</v>
      </c>
    </row>
    <row r="401" spans="1:17" x14ac:dyDescent="0.2">
      <c r="A401" s="87" t="s">
        <v>7326</v>
      </c>
      <c r="B401" s="87" t="s">
        <v>7389</v>
      </c>
      <c r="C401" s="87" t="s">
        <v>164</v>
      </c>
      <c r="D401" s="87" t="s">
        <v>6601</v>
      </c>
      <c r="E401" s="87" t="s">
        <v>165</v>
      </c>
      <c r="F401" s="88">
        <v>43868</v>
      </c>
      <c r="G401" s="89">
        <v>0</v>
      </c>
      <c r="H401" s="89">
        <v>0</v>
      </c>
      <c r="I401" s="89">
        <v>9</v>
      </c>
      <c r="J401" s="89">
        <v>9</v>
      </c>
      <c r="K401" s="89">
        <v>9</v>
      </c>
      <c r="L401" s="89">
        <v>9</v>
      </c>
      <c r="M401" s="89">
        <v>9</v>
      </c>
      <c r="N401" s="89">
        <v>45</v>
      </c>
      <c r="O401" s="87" t="s">
        <v>9498</v>
      </c>
      <c r="P401" s="90" t="s">
        <v>13599</v>
      </c>
      <c r="Q401" s="87" t="s">
        <v>9497</v>
      </c>
    </row>
    <row r="402" spans="1:17" x14ac:dyDescent="0.2">
      <c r="A402" s="87" t="s">
        <v>7706</v>
      </c>
      <c r="B402" s="87" t="s">
        <v>7722</v>
      </c>
      <c r="C402" s="87" t="s">
        <v>164</v>
      </c>
      <c r="D402" s="87" t="s">
        <v>7723</v>
      </c>
      <c r="E402" s="87" t="s">
        <v>165</v>
      </c>
      <c r="F402" s="88">
        <v>43868</v>
      </c>
      <c r="G402" s="89">
        <v>0</v>
      </c>
      <c r="H402" s="89">
        <v>0</v>
      </c>
      <c r="I402" s="89">
        <v>9</v>
      </c>
      <c r="J402" s="89">
        <v>9</v>
      </c>
      <c r="K402" s="89">
        <v>9</v>
      </c>
      <c r="L402" s="89">
        <v>9</v>
      </c>
      <c r="M402" s="89">
        <v>9</v>
      </c>
      <c r="N402" s="89">
        <v>45</v>
      </c>
      <c r="O402" s="87" t="s">
        <v>166</v>
      </c>
      <c r="P402" s="90" t="s">
        <v>13600</v>
      </c>
      <c r="Q402" s="87" t="s">
        <v>9497</v>
      </c>
    </row>
    <row r="403" spans="1:17" x14ac:dyDescent="0.2">
      <c r="A403" s="87" t="s">
        <v>6985</v>
      </c>
      <c r="B403" s="87" t="s">
        <v>7468</v>
      </c>
      <c r="C403" s="87" t="s">
        <v>164</v>
      </c>
      <c r="D403" s="87" t="s">
        <v>5349</v>
      </c>
      <c r="E403" s="87" t="s">
        <v>165</v>
      </c>
      <c r="F403" s="88">
        <v>43868</v>
      </c>
      <c r="G403" s="89">
        <v>0</v>
      </c>
      <c r="H403" s="89">
        <v>0</v>
      </c>
      <c r="I403" s="89">
        <v>8</v>
      </c>
      <c r="J403" s="89">
        <v>8</v>
      </c>
      <c r="K403" s="89">
        <v>8</v>
      </c>
      <c r="L403" s="89">
        <v>8</v>
      </c>
      <c r="M403" s="89">
        <v>8</v>
      </c>
      <c r="N403" s="89">
        <v>40</v>
      </c>
      <c r="O403" s="87" t="s">
        <v>166</v>
      </c>
      <c r="P403" s="90" t="s">
        <v>13601</v>
      </c>
      <c r="Q403" s="87" t="s">
        <v>9497</v>
      </c>
    </row>
    <row r="404" spans="1:17" x14ac:dyDescent="0.2">
      <c r="A404" s="87" t="s">
        <v>7315</v>
      </c>
      <c r="B404" s="87" t="s">
        <v>7417</v>
      </c>
      <c r="C404" s="87" t="s">
        <v>164</v>
      </c>
      <c r="D404" s="87" t="s">
        <v>6398</v>
      </c>
      <c r="E404" s="87" t="s">
        <v>165</v>
      </c>
      <c r="F404" s="88">
        <v>43868</v>
      </c>
      <c r="G404" s="89">
        <v>0</v>
      </c>
      <c r="H404" s="89">
        <v>0</v>
      </c>
      <c r="I404" s="89">
        <v>0</v>
      </c>
      <c r="J404" s="89">
        <v>0</v>
      </c>
      <c r="K404" s="89">
        <v>0</v>
      </c>
      <c r="L404" s="89">
        <v>9</v>
      </c>
      <c r="M404" s="89">
        <v>0</v>
      </c>
      <c r="N404" s="89">
        <v>9</v>
      </c>
      <c r="O404" s="87" t="s">
        <v>166</v>
      </c>
      <c r="P404" s="90" t="s">
        <v>13602</v>
      </c>
      <c r="Q404" s="87" t="s">
        <v>9497</v>
      </c>
    </row>
    <row r="405" spans="1:17" x14ac:dyDescent="0.2">
      <c r="A405" s="87" t="s">
        <v>7315</v>
      </c>
      <c r="B405" s="87" t="s">
        <v>7417</v>
      </c>
      <c r="C405" s="87" t="s">
        <v>164</v>
      </c>
      <c r="D405" s="87" t="s">
        <v>6398</v>
      </c>
      <c r="E405" s="87" t="s">
        <v>165</v>
      </c>
      <c r="F405" s="88">
        <v>43868</v>
      </c>
      <c r="G405" s="89">
        <v>0</v>
      </c>
      <c r="H405" s="89">
        <v>9</v>
      </c>
      <c r="I405" s="89">
        <v>9</v>
      </c>
      <c r="J405" s="89">
        <v>9</v>
      </c>
      <c r="K405" s="89">
        <v>9</v>
      </c>
      <c r="L405" s="89">
        <v>0</v>
      </c>
      <c r="M405" s="89">
        <v>9</v>
      </c>
      <c r="N405" s="89">
        <v>45</v>
      </c>
      <c r="O405" s="87" t="s">
        <v>166</v>
      </c>
      <c r="P405" s="90" t="s">
        <v>13603</v>
      </c>
      <c r="Q405" s="87" t="s">
        <v>9497</v>
      </c>
    </row>
    <row r="406" spans="1:17" x14ac:dyDescent="0.2">
      <c r="A406" s="87" t="s">
        <v>7008</v>
      </c>
      <c r="B406" s="87" t="s">
        <v>7535</v>
      </c>
      <c r="C406" s="87" t="s">
        <v>164</v>
      </c>
      <c r="D406" s="87" t="s">
        <v>1101</v>
      </c>
      <c r="E406" s="87" t="s">
        <v>165</v>
      </c>
      <c r="F406" s="88">
        <v>43868</v>
      </c>
      <c r="G406" s="89">
        <v>0</v>
      </c>
      <c r="H406" s="89">
        <v>0</v>
      </c>
      <c r="I406" s="89">
        <v>8</v>
      </c>
      <c r="J406" s="89">
        <v>8</v>
      </c>
      <c r="K406" s="89">
        <v>8</v>
      </c>
      <c r="L406" s="89">
        <v>8</v>
      </c>
      <c r="M406" s="89">
        <v>8</v>
      </c>
      <c r="N406" s="89">
        <v>40</v>
      </c>
      <c r="O406" s="87" t="s">
        <v>9498</v>
      </c>
      <c r="P406" s="90" t="s">
        <v>13604</v>
      </c>
      <c r="Q406" s="87" t="s">
        <v>9497</v>
      </c>
    </row>
    <row r="407" spans="1:17" x14ac:dyDescent="0.2">
      <c r="A407" s="87" t="s">
        <v>7206</v>
      </c>
      <c r="B407" s="87" t="s">
        <v>7370</v>
      </c>
      <c r="C407" s="87" t="s">
        <v>164</v>
      </c>
      <c r="D407" s="87" t="s">
        <v>9655</v>
      </c>
      <c r="E407" s="87" t="s">
        <v>165</v>
      </c>
      <c r="F407" s="88">
        <v>43868</v>
      </c>
      <c r="G407" s="89">
        <v>0</v>
      </c>
      <c r="H407" s="89">
        <v>0</v>
      </c>
      <c r="I407" s="89">
        <v>8</v>
      </c>
      <c r="J407" s="89">
        <v>8</v>
      </c>
      <c r="K407" s="89">
        <v>8</v>
      </c>
      <c r="L407" s="89">
        <v>8</v>
      </c>
      <c r="M407" s="89">
        <v>8</v>
      </c>
      <c r="N407" s="89">
        <v>40</v>
      </c>
      <c r="O407" s="87" t="s">
        <v>9498</v>
      </c>
      <c r="P407" s="90" t="s">
        <v>13605</v>
      </c>
      <c r="Q407" s="87" t="s">
        <v>9497</v>
      </c>
    </row>
    <row r="408" spans="1:17" x14ac:dyDescent="0.2">
      <c r="A408" s="87" t="s">
        <v>7206</v>
      </c>
      <c r="B408" s="87" t="s">
        <v>7370</v>
      </c>
      <c r="C408" s="87" t="s">
        <v>164</v>
      </c>
      <c r="D408" s="87" t="s">
        <v>9655</v>
      </c>
      <c r="E408" s="87" t="s">
        <v>165</v>
      </c>
      <c r="F408" s="88">
        <v>43868</v>
      </c>
      <c r="G408" s="89">
        <v>0</v>
      </c>
      <c r="H408" s="89">
        <v>0</v>
      </c>
      <c r="I408" s="89">
        <v>8</v>
      </c>
      <c r="J408" s="89">
        <v>8</v>
      </c>
      <c r="K408" s="89">
        <v>11.5</v>
      </c>
      <c r="L408" s="89">
        <v>8</v>
      </c>
      <c r="M408" s="89">
        <v>8</v>
      </c>
      <c r="N408" s="89">
        <v>43.5</v>
      </c>
      <c r="O408" s="87" t="s">
        <v>9498</v>
      </c>
      <c r="P408" s="90" t="s">
        <v>13606</v>
      </c>
      <c r="Q408" s="87" t="s">
        <v>9497</v>
      </c>
    </row>
    <row r="409" spans="1:17" x14ac:dyDescent="0.2">
      <c r="A409" s="87" t="s">
        <v>7206</v>
      </c>
      <c r="B409" s="87" t="s">
        <v>7370</v>
      </c>
      <c r="C409" s="87" t="s">
        <v>164</v>
      </c>
      <c r="D409" s="87" t="s">
        <v>9655</v>
      </c>
      <c r="E409" s="87" t="s">
        <v>165</v>
      </c>
      <c r="F409" s="88">
        <v>43868</v>
      </c>
      <c r="G409" s="89">
        <v>0</v>
      </c>
      <c r="H409" s="89">
        <v>0</v>
      </c>
      <c r="I409" s="89">
        <v>-8</v>
      </c>
      <c r="J409" s="89">
        <v>-8</v>
      </c>
      <c r="K409" s="89">
        <v>-8</v>
      </c>
      <c r="L409" s="89">
        <v>-8</v>
      </c>
      <c r="M409" s="89">
        <v>-8</v>
      </c>
      <c r="N409" s="89">
        <v>-40</v>
      </c>
      <c r="O409" s="87" t="s">
        <v>9498</v>
      </c>
      <c r="P409" s="90" t="s">
        <v>13607</v>
      </c>
      <c r="Q409" s="87" t="s">
        <v>9497</v>
      </c>
    </row>
    <row r="410" spans="1:17" x14ac:dyDescent="0.2">
      <c r="A410" s="87" t="s">
        <v>9394</v>
      </c>
      <c r="B410" s="87" t="s">
        <v>12187</v>
      </c>
      <c r="C410" s="87" t="s">
        <v>164</v>
      </c>
      <c r="D410" s="87" t="s">
        <v>10103</v>
      </c>
      <c r="E410" s="87" t="s">
        <v>5499</v>
      </c>
      <c r="F410" s="88">
        <v>43868</v>
      </c>
      <c r="G410" s="89">
        <v>0</v>
      </c>
      <c r="H410" s="89">
        <v>0</v>
      </c>
      <c r="I410" s="89">
        <v>8</v>
      </c>
      <c r="J410" s="89">
        <v>8</v>
      </c>
      <c r="K410" s="89">
        <v>8</v>
      </c>
      <c r="L410" s="89">
        <v>8</v>
      </c>
      <c r="M410" s="89">
        <v>8</v>
      </c>
      <c r="N410" s="89">
        <v>40</v>
      </c>
      <c r="O410" s="87" t="s">
        <v>166</v>
      </c>
      <c r="P410" s="90" t="s">
        <v>13608</v>
      </c>
      <c r="Q410" s="87" t="s">
        <v>9522</v>
      </c>
    </row>
    <row r="411" spans="1:17" x14ac:dyDescent="0.2">
      <c r="A411" s="87" t="s">
        <v>9695</v>
      </c>
      <c r="B411" s="87" t="s">
        <v>9696</v>
      </c>
      <c r="C411" s="87" t="s">
        <v>164</v>
      </c>
      <c r="D411" s="87" t="s">
        <v>9697</v>
      </c>
      <c r="E411" s="87" t="s">
        <v>6395</v>
      </c>
      <c r="F411" s="88">
        <v>43868</v>
      </c>
      <c r="G411" s="89">
        <v>6</v>
      </c>
      <c r="H411" s="89">
        <v>2</v>
      </c>
      <c r="I411" s="89">
        <v>9</v>
      </c>
      <c r="J411" s="89">
        <v>9</v>
      </c>
      <c r="K411" s="89">
        <v>9</v>
      </c>
      <c r="L411" s="89">
        <v>9</v>
      </c>
      <c r="M411" s="89">
        <v>9</v>
      </c>
      <c r="N411" s="89">
        <v>53</v>
      </c>
      <c r="O411" s="87" t="s">
        <v>166</v>
      </c>
      <c r="P411" s="90" t="s">
        <v>13609</v>
      </c>
      <c r="Q411" s="87" t="s">
        <v>9497</v>
      </c>
    </row>
    <row r="412" spans="1:17" x14ac:dyDescent="0.2">
      <c r="A412" s="87" t="s">
        <v>11728</v>
      </c>
      <c r="B412" s="87" t="s">
        <v>11801</v>
      </c>
      <c r="C412" s="87" t="s">
        <v>164</v>
      </c>
      <c r="D412" s="87" t="s">
        <v>11802</v>
      </c>
      <c r="E412" s="87" t="s">
        <v>165</v>
      </c>
      <c r="F412" s="88">
        <v>43868</v>
      </c>
      <c r="G412" s="89">
        <v>0</v>
      </c>
      <c r="H412" s="89">
        <v>0</v>
      </c>
      <c r="I412" s="89">
        <v>9</v>
      </c>
      <c r="J412" s="89">
        <v>9</v>
      </c>
      <c r="K412" s="89">
        <v>9</v>
      </c>
      <c r="L412" s="89">
        <v>9</v>
      </c>
      <c r="M412" s="89">
        <v>9</v>
      </c>
      <c r="N412" s="89">
        <v>45</v>
      </c>
      <c r="O412" s="87" t="s">
        <v>9501</v>
      </c>
      <c r="P412" s="90" t="s">
        <v>13610</v>
      </c>
      <c r="Q412" s="87" t="s">
        <v>9497</v>
      </c>
    </row>
    <row r="413" spans="1:17" x14ac:dyDescent="0.2">
      <c r="A413" s="87" t="s">
        <v>7266</v>
      </c>
      <c r="B413" s="87" t="s">
        <v>7448</v>
      </c>
      <c r="C413" s="87" t="s">
        <v>164</v>
      </c>
      <c r="D413" s="87" t="s">
        <v>1522</v>
      </c>
      <c r="E413" s="87" t="s">
        <v>165</v>
      </c>
      <c r="F413" s="88">
        <v>43868</v>
      </c>
      <c r="G413" s="89">
        <v>0</v>
      </c>
      <c r="H413" s="89">
        <v>0</v>
      </c>
      <c r="I413" s="89">
        <v>8</v>
      </c>
      <c r="J413" s="89">
        <v>0</v>
      </c>
      <c r="K413" s="89">
        <v>0</v>
      </c>
      <c r="L413" s="89">
        <v>8</v>
      </c>
      <c r="M413" s="89">
        <v>8</v>
      </c>
      <c r="N413" s="89">
        <v>24</v>
      </c>
      <c r="O413" s="87" t="s">
        <v>166</v>
      </c>
      <c r="P413" s="90" t="s">
        <v>13611</v>
      </c>
      <c r="Q413" s="87" t="s">
        <v>9497</v>
      </c>
    </row>
    <row r="414" spans="1:17" x14ac:dyDescent="0.2">
      <c r="A414" s="87" t="s">
        <v>7266</v>
      </c>
      <c r="B414" s="87" t="s">
        <v>7448</v>
      </c>
      <c r="C414" s="87" t="s">
        <v>164</v>
      </c>
      <c r="D414" s="87" t="s">
        <v>1522</v>
      </c>
      <c r="E414" s="87" t="s">
        <v>165</v>
      </c>
      <c r="F414" s="88">
        <v>43868</v>
      </c>
      <c r="G414" s="89">
        <v>0</v>
      </c>
      <c r="H414" s="89">
        <v>8</v>
      </c>
      <c r="I414" s="89">
        <v>0</v>
      </c>
      <c r="J414" s="89">
        <v>0</v>
      </c>
      <c r="K414" s="89">
        <v>0</v>
      </c>
      <c r="L414" s="89">
        <v>0</v>
      </c>
      <c r="M414" s="89">
        <v>0</v>
      </c>
      <c r="N414" s="89">
        <v>8</v>
      </c>
      <c r="O414" s="87" t="s">
        <v>9499</v>
      </c>
      <c r="P414" s="90" t="s">
        <v>13612</v>
      </c>
      <c r="Q414" s="87" t="s">
        <v>9497</v>
      </c>
    </row>
    <row r="415" spans="1:17" x14ac:dyDescent="0.2">
      <c r="A415" s="87" t="s">
        <v>7100</v>
      </c>
      <c r="B415" s="87" t="s">
        <v>7425</v>
      </c>
      <c r="C415" s="87" t="s">
        <v>164</v>
      </c>
      <c r="D415" s="87" t="s">
        <v>6528</v>
      </c>
      <c r="E415" s="87" t="s">
        <v>165</v>
      </c>
      <c r="F415" s="88">
        <v>43868</v>
      </c>
      <c r="G415" s="89">
        <v>0</v>
      </c>
      <c r="H415" s="89">
        <v>0</v>
      </c>
      <c r="I415" s="89">
        <v>9</v>
      </c>
      <c r="J415" s="89">
        <v>9</v>
      </c>
      <c r="K415" s="89">
        <v>9</v>
      </c>
      <c r="L415" s="89">
        <v>9</v>
      </c>
      <c r="M415" s="89">
        <v>9</v>
      </c>
      <c r="N415" s="89">
        <v>45</v>
      </c>
      <c r="O415" s="87" t="s">
        <v>166</v>
      </c>
      <c r="P415" s="90" t="s">
        <v>13613</v>
      </c>
      <c r="Q415" s="87" t="s">
        <v>9497</v>
      </c>
    </row>
    <row r="416" spans="1:17" x14ac:dyDescent="0.2">
      <c r="A416" s="87" t="s">
        <v>7198</v>
      </c>
      <c r="B416" s="87" t="s">
        <v>7480</v>
      </c>
      <c r="C416" s="87" t="s">
        <v>164</v>
      </c>
      <c r="D416" s="87" t="s">
        <v>1186</v>
      </c>
      <c r="E416" s="87" t="s">
        <v>165</v>
      </c>
      <c r="F416" s="88">
        <v>43868</v>
      </c>
      <c r="G416" s="89">
        <v>0</v>
      </c>
      <c r="H416" s="89">
        <v>0</v>
      </c>
      <c r="I416" s="89">
        <v>8</v>
      </c>
      <c r="J416" s="89">
        <v>8</v>
      </c>
      <c r="K416" s="89">
        <v>0</v>
      </c>
      <c r="L416" s="89">
        <v>8</v>
      </c>
      <c r="M416" s="89">
        <v>8</v>
      </c>
      <c r="N416" s="89">
        <v>32</v>
      </c>
      <c r="O416" s="87" t="s">
        <v>9498</v>
      </c>
      <c r="P416" s="90" t="s">
        <v>13614</v>
      </c>
      <c r="Q416" s="87" t="s">
        <v>9497</v>
      </c>
    </row>
    <row r="417" spans="1:17" x14ac:dyDescent="0.2">
      <c r="A417" s="87" t="s">
        <v>7198</v>
      </c>
      <c r="B417" s="87" t="s">
        <v>7480</v>
      </c>
      <c r="C417" s="87" t="s">
        <v>164</v>
      </c>
      <c r="D417" s="87" t="s">
        <v>1186</v>
      </c>
      <c r="E417" s="87" t="s">
        <v>165</v>
      </c>
      <c r="F417" s="88">
        <v>43868</v>
      </c>
      <c r="G417" s="89">
        <v>0</v>
      </c>
      <c r="H417" s="89">
        <v>0</v>
      </c>
      <c r="I417" s="89">
        <v>8</v>
      </c>
      <c r="J417" s="89">
        <v>8</v>
      </c>
      <c r="K417" s="89">
        <v>8</v>
      </c>
      <c r="L417" s="89">
        <v>8</v>
      </c>
      <c r="M417" s="89">
        <v>8</v>
      </c>
      <c r="N417" s="89">
        <v>40</v>
      </c>
      <c r="O417" s="87" t="s">
        <v>9498</v>
      </c>
      <c r="P417" s="90" t="s">
        <v>13615</v>
      </c>
      <c r="Q417" s="87" t="s">
        <v>9497</v>
      </c>
    </row>
    <row r="418" spans="1:17" x14ac:dyDescent="0.2">
      <c r="A418" s="87" t="s">
        <v>7198</v>
      </c>
      <c r="B418" s="87" t="s">
        <v>7480</v>
      </c>
      <c r="C418" s="87" t="s">
        <v>164</v>
      </c>
      <c r="D418" s="87" t="s">
        <v>1186</v>
      </c>
      <c r="E418" s="87" t="s">
        <v>165</v>
      </c>
      <c r="F418" s="88">
        <v>43868</v>
      </c>
      <c r="G418" s="89">
        <v>0</v>
      </c>
      <c r="H418" s="89">
        <v>0</v>
      </c>
      <c r="I418" s="89">
        <v>-8</v>
      </c>
      <c r="J418" s="89">
        <v>-8</v>
      </c>
      <c r="K418" s="89">
        <v>0</v>
      </c>
      <c r="L418" s="89">
        <v>-8</v>
      </c>
      <c r="M418" s="89">
        <v>-8</v>
      </c>
      <c r="N418" s="89">
        <v>-32</v>
      </c>
      <c r="O418" s="87" t="s">
        <v>9498</v>
      </c>
      <c r="P418" s="90" t="s">
        <v>13616</v>
      </c>
      <c r="Q418" s="87" t="s">
        <v>9497</v>
      </c>
    </row>
    <row r="419" spans="1:17" x14ac:dyDescent="0.2">
      <c r="A419" s="87" t="s">
        <v>11220</v>
      </c>
      <c r="B419" s="87" t="s">
        <v>11221</v>
      </c>
      <c r="C419" s="87" t="s">
        <v>164</v>
      </c>
      <c r="D419" s="87" t="s">
        <v>11222</v>
      </c>
      <c r="E419" s="87" t="s">
        <v>165</v>
      </c>
      <c r="F419" s="88">
        <v>43868</v>
      </c>
      <c r="G419" s="89">
        <v>0</v>
      </c>
      <c r="H419" s="89">
        <v>9</v>
      </c>
      <c r="I419" s="89">
        <v>0</v>
      </c>
      <c r="J419" s="89">
        <v>0</v>
      </c>
      <c r="K419" s="89">
        <v>0</v>
      </c>
      <c r="L419" s="89">
        <v>0</v>
      </c>
      <c r="M419" s="89">
        <v>0</v>
      </c>
      <c r="N419" s="89">
        <v>9</v>
      </c>
      <c r="O419" s="87" t="s">
        <v>9498</v>
      </c>
      <c r="P419" s="90" t="s">
        <v>13617</v>
      </c>
      <c r="Q419" s="87" t="s">
        <v>9497</v>
      </c>
    </row>
    <row r="420" spans="1:17" x14ac:dyDescent="0.2">
      <c r="A420" s="87" t="s">
        <v>11220</v>
      </c>
      <c r="B420" s="87" t="s">
        <v>11221</v>
      </c>
      <c r="C420" s="87" t="s">
        <v>164</v>
      </c>
      <c r="D420" s="87" t="s">
        <v>11222</v>
      </c>
      <c r="E420" s="87" t="s">
        <v>165</v>
      </c>
      <c r="F420" s="88">
        <v>43868</v>
      </c>
      <c r="G420" s="89">
        <v>9</v>
      </c>
      <c r="H420" s="89">
        <v>0</v>
      </c>
      <c r="I420" s="89">
        <v>9</v>
      </c>
      <c r="J420" s="89">
        <v>9</v>
      </c>
      <c r="K420" s="89">
        <v>0</v>
      </c>
      <c r="L420" s="89">
        <v>0</v>
      </c>
      <c r="M420" s="89">
        <v>0</v>
      </c>
      <c r="N420" s="89">
        <v>27</v>
      </c>
      <c r="O420" s="87" t="s">
        <v>9501</v>
      </c>
      <c r="P420" s="90" t="s">
        <v>13618</v>
      </c>
      <c r="Q420" s="87" t="s">
        <v>9497</v>
      </c>
    </row>
    <row r="421" spans="1:17" x14ac:dyDescent="0.2">
      <c r="A421" s="87" t="s">
        <v>11220</v>
      </c>
      <c r="B421" s="87" t="s">
        <v>11221</v>
      </c>
      <c r="C421" s="87" t="s">
        <v>164</v>
      </c>
      <c r="D421" s="87" t="s">
        <v>11222</v>
      </c>
      <c r="E421" s="87" t="s">
        <v>165</v>
      </c>
      <c r="F421" s="88">
        <v>43868</v>
      </c>
      <c r="G421" s="89">
        <v>0</v>
      </c>
      <c r="H421" s="89">
        <v>0</v>
      </c>
      <c r="I421" s="89">
        <v>0</v>
      </c>
      <c r="J421" s="89">
        <v>0</v>
      </c>
      <c r="K421" s="89">
        <v>9</v>
      </c>
      <c r="L421" s="89">
        <v>0</v>
      </c>
      <c r="M421" s="89">
        <v>0</v>
      </c>
      <c r="N421" s="89">
        <v>9</v>
      </c>
      <c r="O421" s="87" t="s">
        <v>166</v>
      </c>
      <c r="P421" s="90" t="s">
        <v>13619</v>
      </c>
      <c r="Q421" s="87" t="s">
        <v>9497</v>
      </c>
    </row>
    <row r="422" spans="1:17" x14ac:dyDescent="0.2">
      <c r="A422" s="87" t="s">
        <v>11220</v>
      </c>
      <c r="B422" s="87" t="s">
        <v>11221</v>
      </c>
      <c r="C422" s="87" t="s">
        <v>164</v>
      </c>
      <c r="D422" s="87" t="s">
        <v>11222</v>
      </c>
      <c r="E422" s="87" t="s">
        <v>165</v>
      </c>
      <c r="F422" s="88">
        <v>43868</v>
      </c>
      <c r="G422" s="89">
        <v>9</v>
      </c>
      <c r="H422" s="89">
        <v>0</v>
      </c>
      <c r="I422" s="89">
        <v>9</v>
      </c>
      <c r="J422" s="89">
        <v>9</v>
      </c>
      <c r="K422" s="89">
        <v>9</v>
      </c>
      <c r="L422" s="89">
        <v>0</v>
      </c>
      <c r="M422" s="89">
        <v>0</v>
      </c>
      <c r="N422" s="89">
        <v>36</v>
      </c>
      <c r="O422" s="87" t="s">
        <v>9501</v>
      </c>
      <c r="P422" s="90" t="s">
        <v>13620</v>
      </c>
      <c r="Q422" s="87" t="s">
        <v>9497</v>
      </c>
    </row>
    <row r="423" spans="1:17" x14ac:dyDescent="0.2">
      <c r="A423" s="87" t="s">
        <v>11220</v>
      </c>
      <c r="B423" s="87" t="s">
        <v>11221</v>
      </c>
      <c r="C423" s="87" t="s">
        <v>164</v>
      </c>
      <c r="D423" s="87" t="s">
        <v>11222</v>
      </c>
      <c r="E423" s="87" t="s">
        <v>165</v>
      </c>
      <c r="F423" s="88">
        <v>43868</v>
      </c>
      <c r="G423" s="89">
        <v>0</v>
      </c>
      <c r="H423" s="89">
        <v>0</v>
      </c>
      <c r="I423" s="89">
        <v>0</v>
      </c>
      <c r="J423" s="89">
        <v>0</v>
      </c>
      <c r="K423" s="89">
        <v>-9</v>
      </c>
      <c r="L423" s="89">
        <v>0</v>
      </c>
      <c r="M423" s="89">
        <v>0</v>
      </c>
      <c r="N423" s="89">
        <v>-9</v>
      </c>
      <c r="O423" s="87" t="s">
        <v>166</v>
      </c>
      <c r="P423" s="90" t="s">
        <v>13621</v>
      </c>
      <c r="Q423" s="87" t="s">
        <v>9497</v>
      </c>
    </row>
    <row r="424" spans="1:17" x14ac:dyDescent="0.2">
      <c r="A424" s="87" t="s">
        <v>11220</v>
      </c>
      <c r="B424" s="87" t="s">
        <v>11221</v>
      </c>
      <c r="C424" s="87" t="s">
        <v>164</v>
      </c>
      <c r="D424" s="87" t="s">
        <v>11222</v>
      </c>
      <c r="E424" s="87" t="s">
        <v>165</v>
      </c>
      <c r="F424" s="88">
        <v>43868</v>
      </c>
      <c r="G424" s="89">
        <v>-9</v>
      </c>
      <c r="H424" s="89">
        <v>0</v>
      </c>
      <c r="I424" s="89">
        <v>-9</v>
      </c>
      <c r="J424" s="89">
        <v>-9</v>
      </c>
      <c r="K424" s="89">
        <v>0</v>
      </c>
      <c r="L424" s="89">
        <v>0</v>
      </c>
      <c r="M424" s="89">
        <v>0</v>
      </c>
      <c r="N424" s="89">
        <v>-27</v>
      </c>
      <c r="O424" s="87" t="s">
        <v>9501</v>
      </c>
      <c r="P424" s="90" t="s">
        <v>13622</v>
      </c>
      <c r="Q424" s="87" t="s">
        <v>9497</v>
      </c>
    </row>
    <row r="425" spans="1:17" x14ac:dyDescent="0.2">
      <c r="A425" s="87" t="s">
        <v>7178</v>
      </c>
      <c r="B425" s="87" t="s">
        <v>7451</v>
      </c>
      <c r="C425" s="87" t="s">
        <v>164</v>
      </c>
      <c r="D425" s="87" t="s">
        <v>4084</v>
      </c>
      <c r="E425" s="87" t="s">
        <v>165</v>
      </c>
      <c r="F425" s="88">
        <v>43868</v>
      </c>
      <c r="G425" s="89">
        <v>0</v>
      </c>
      <c r="H425" s="89">
        <v>0</v>
      </c>
      <c r="I425" s="89">
        <v>9</v>
      </c>
      <c r="J425" s="89">
        <v>9</v>
      </c>
      <c r="K425" s="89">
        <v>9</v>
      </c>
      <c r="L425" s="89">
        <v>9</v>
      </c>
      <c r="M425" s="89">
        <v>9</v>
      </c>
      <c r="N425" s="89">
        <v>45</v>
      </c>
      <c r="O425" s="87" t="s">
        <v>166</v>
      </c>
      <c r="P425" s="90" t="s">
        <v>13623</v>
      </c>
      <c r="Q425" s="87" t="s">
        <v>9497</v>
      </c>
    </row>
    <row r="426" spans="1:17" x14ac:dyDescent="0.2">
      <c r="A426" s="87" t="s">
        <v>6989</v>
      </c>
      <c r="B426" s="87" t="s">
        <v>7499</v>
      </c>
      <c r="C426" s="87" t="s">
        <v>164</v>
      </c>
      <c r="D426" s="87" t="s">
        <v>11191</v>
      </c>
      <c r="E426" s="87" t="s">
        <v>165</v>
      </c>
      <c r="F426" s="88">
        <v>43868</v>
      </c>
      <c r="G426" s="89">
        <v>0</v>
      </c>
      <c r="H426" s="89">
        <v>0</v>
      </c>
      <c r="I426" s="89">
        <v>9</v>
      </c>
      <c r="J426" s="89">
        <v>9</v>
      </c>
      <c r="K426" s="89">
        <v>9</v>
      </c>
      <c r="L426" s="89">
        <v>9</v>
      </c>
      <c r="M426" s="89">
        <v>9</v>
      </c>
      <c r="N426" s="89">
        <v>45</v>
      </c>
      <c r="O426" s="87" t="s">
        <v>9498</v>
      </c>
      <c r="P426" s="90" t="s">
        <v>13624</v>
      </c>
      <c r="Q426" s="87" t="s">
        <v>9497</v>
      </c>
    </row>
    <row r="427" spans="1:17" x14ac:dyDescent="0.2">
      <c r="A427" s="87" t="s">
        <v>9798</v>
      </c>
      <c r="B427" s="87" t="s">
        <v>9839</v>
      </c>
      <c r="C427" s="87" t="s">
        <v>164</v>
      </c>
      <c r="D427" s="87" t="s">
        <v>9840</v>
      </c>
      <c r="E427" s="87" t="s">
        <v>165</v>
      </c>
      <c r="F427" s="88">
        <v>43868</v>
      </c>
      <c r="G427" s="89">
        <v>0</v>
      </c>
      <c r="H427" s="89">
        <v>0</v>
      </c>
      <c r="I427" s="89">
        <v>8</v>
      </c>
      <c r="J427" s="89">
        <v>8</v>
      </c>
      <c r="K427" s="89">
        <v>8</v>
      </c>
      <c r="L427" s="89">
        <v>8</v>
      </c>
      <c r="M427" s="89">
        <v>0</v>
      </c>
      <c r="N427" s="89">
        <v>32</v>
      </c>
      <c r="O427" s="87" t="s">
        <v>166</v>
      </c>
      <c r="P427" s="90" t="s">
        <v>13625</v>
      </c>
      <c r="Q427" s="87" t="s">
        <v>9497</v>
      </c>
    </row>
    <row r="428" spans="1:17" x14ac:dyDescent="0.2">
      <c r="A428" s="87" t="s">
        <v>9798</v>
      </c>
      <c r="B428" s="87" t="s">
        <v>9839</v>
      </c>
      <c r="C428" s="87" t="s">
        <v>164</v>
      </c>
      <c r="D428" s="87" t="s">
        <v>9840</v>
      </c>
      <c r="E428" s="87" t="s">
        <v>165</v>
      </c>
      <c r="F428" s="88">
        <v>43868</v>
      </c>
      <c r="G428" s="89">
        <v>0</v>
      </c>
      <c r="H428" s="89">
        <v>8</v>
      </c>
      <c r="I428" s="89">
        <v>0</v>
      </c>
      <c r="J428" s="89">
        <v>0</v>
      </c>
      <c r="K428" s="89">
        <v>0</v>
      </c>
      <c r="L428" s="89">
        <v>0</v>
      </c>
      <c r="M428" s="89">
        <v>0</v>
      </c>
      <c r="N428" s="89">
        <v>8</v>
      </c>
      <c r="O428" s="87" t="s">
        <v>9499</v>
      </c>
      <c r="P428" s="90" t="s">
        <v>13626</v>
      </c>
      <c r="Q428" s="87" t="s">
        <v>9497</v>
      </c>
    </row>
    <row r="429" spans="1:17" x14ac:dyDescent="0.2">
      <c r="A429" s="87" t="s">
        <v>7317</v>
      </c>
      <c r="B429" s="87" t="s">
        <v>11072</v>
      </c>
      <c r="C429" s="87" t="s">
        <v>164</v>
      </c>
      <c r="D429" s="87" t="s">
        <v>11073</v>
      </c>
      <c r="E429" s="87" t="s">
        <v>165</v>
      </c>
      <c r="F429" s="88">
        <v>43868</v>
      </c>
      <c r="G429" s="89">
        <v>0</v>
      </c>
      <c r="H429" s="89">
        <v>0</v>
      </c>
      <c r="I429" s="89">
        <v>8</v>
      </c>
      <c r="J429" s="89">
        <v>8</v>
      </c>
      <c r="K429" s="89">
        <v>8</v>
      </c>
      <c r="L429" s="89">
        <v>8</v>
      </c>
      <c r="M429" s="89">
        <v>8</v>
      </c>
      <c r="N429" s="89">
        <v>40</v>
      </c>
      <c r="O429" s="87" t="s">
        <v>9498</v>
      </c>
      <c r="P429" s="90" t="s">
        <v>13627</v>
      </c>
      <c r="Q429" s="87" t="s">
        <v>9497</v>
      </c>
    </row>
    <row r="430" spans="1:17" x14ac:dyDescent="0.2">
      <c r="A430" s="87" t="s">
        <v>7137</v>
      </c>
      <c r="B430" s="87" t="s">
        <v>7500</v>
      </c>
      <c r="C430" s="87" t="s">
        <v>164</v>
      </c>
      <c r="D430" s="87" t="s">
        <v>4329</v>
      </c>
      <c r="E430" s="87" t="s">
        <v>165</v>
      </c>
      <c r="F430" s="88">
        <v>43868</v>
      </c>
      <c r="G430" s="89">
        <v>0</v>
      </c>
      <c r="H430" s="89">
        <v>0</v>
      </c>
      <c r="I430" s="89">
        <v>9</v>
      </c>
      <c r="J430" s="89">
        <v>9</v>
      </c>
      <c r="K430" s="89">
        <v>9</v>
      </c>
      <c r="L430" s="89">
        <v>9</v>
      </c>
      <c r="M430" s="89">
        <v>9</v>
      </c>
      <c r="N430" s="89">
        <v>45</v>
      </c>
      <c r="O430" s="87" t="s">
        <v>166</v>
      </c>
      <c r="P430" s="90" t="s">
        <v>13628</v>
      </c>
      <c r="Q430" s="87" t="s">
        <v>9497</v>
      </c>
    </row>
    <row r="431" spans="1:17" x14ac:dyDescent="0.2">
      <c r="A431" s="87" t="s">
        <v>7347</v>
      </c>
      <c r="B431" s="87" t="s">
        <v>8000</v>
      </c>
      <c r="C431" s="87" t="s">
        <v>164</v>
      </c>
      <c r="D431" s="87" t="s">
        <v>8001</v>
      </c>
      <c r="E431" s="87" t="s">
        <v>165</v>
      </c>
      <c r="F431" s="88">
        <v>43868</v>
      </c>
      <c r="G431" s="89">
        <v>0</v>
      </c>
      <c r="H431" s="89">
        <v>0</v>
      </c>
      <c r="I431" s="89">
        <v>9</v>
      </c>
      <c r="J431" s="89">
        <v>9</v>
      </c>
      <c r="K431" s="89">
        <v>9</v>
      </c>
      <c r="L431" s="89">
        <v>9</v>
      </c>
      <c r="M431" s="89">
        <v>9</v>
      </c>
      <c r="N431" s="89">
        <v>45</v>
      </c>
      <c r="O431" s="87" t="s">
        <v>166</v>
      </c>
      <c r="P431" s="90" t="s">
        <v>13629</v>
      </c>
      <c r="Q431" s="87" t="s">
        <v>9497</v>
      </c>
    </row>
    <row r="432" spans="1:17" x14ac:dyDescent="0.2">
      <c r="A432" s="87" t="s">
        <v>7261</v>
      </c>
      <c r="B432" s="87" t="s">
        <v>7374</v>
      </c>
      <c r="C432" s="87" t="s">
        <v>164</v>
      </c>
      <c r="D432" s="87" t="s">
        <v>4397</v>
      </c>
      <c r="E432" s="87" t="s">
        <v>165</v>
      </c>
      <c r="F432" s="88">
        <v>43868</v>
      </c>
      <c r="G432" s="89">
        <v>0</v>
      </c>
      <c r="H432" s="89">
        <v>0</v>
      </c>
      <c r="I432" s="89">
        <v>8</v>
      </c>
      <c r="J432" s="89">
        <v>8</v>
      </c>
      <c r="K432" s="89">
        <v>8</v>
      </c>
      <c r="L432" s="89">
        <v>8</v>
      </c>
      <c r="M432" s="89">
        <v>8</v>
      </c>
      <c r="N432" s="89">
        <v>40</v>
      </c>
      <c r="O432" s="87" t="s">
        <v>166</v>
      </c>
      <c r="P432" s="90" t="s">
        <v>13630</v>
      </c>
      <c r="Q432" s="87" t="s">
        <v>9497</v>
      </c>
    </row>
    <row r="433" spans="1:17" x14ac:dyDescent="0.2">
      <c r="A433" s="87" t="s">
        <v>13631</v>
      </c>
      <c r="B433" s="87" t="s">
        <v>13632</v>
      </c>
      <c r="C433" s="87" t="s">
        <v>164</v>
      </c>
      <c r="D433" s="87" t="s">
        <v>13633</v>
      </c>
      <c r="E433" s="87" t="s">
        <v>165</v>
      </c>
      <c r="F433" s="88">
        <v>43868</v>
      </c>
      <c r="G433" s="89">
        <v>0</v>
      </c>
      <c r="H433" s="89">
        <v>0</v>
      </c>
      <c r="I433" s="89">
        <v>9</v>
      </c>
      <c r="J433" s="89">
        <v>9</v>
      </c>
      <c r="K433" s="89">
        <v>9</v>
      </c>
      <c r="L433" s="89">
        <v>9</v>
      </c>
      <c r="M433" s="89">
        <v>9</v>
      </c>
      <c r="N433" s="89">
        <v>45</v>
      </c>
      <c r="O433" s="87" t="s">
        <v>166</v>
      </c>
      <c r="P433" s="90" t="s">
        <v>13634</v>
      </c>
      <c r="Q433" s="87" t="s">
        <v>9497</v>
      </c>
    </row>
    <row r="434" spans="1:17" x14ac:dyDescent="0.2">
      <c r="A434" s="87" t="s">
        <v>13631</v>
      </c>
      <c r="B434" s="87" t="s">
        <v>13632</v>
      </c>
      <c r="C434" s="87" t="s">
        <v>164</v>
      </c>
      <c r="D434" s="87" t="s">
        <v>13633</v>
      </c>
      <c r="E434" s="87" t="s">
        <v>165</v>
      </c>
      <c r="F434" s="88">
        <v>43868</v>
      </c>
      <c r="G434" s="89">
        <v>0</v>
      </c>
      <c r="H434" s="89">
        <v>0</v>
      </c>
      <c r="I434" s="89">
        <v>-9</v>
      </c>
      <c r="J434" s="89">
        <v>-9</v>
      </c>
      <c r="K434" s="89">
        <v>-9</v>
      </c>
      <c r="L434" s="89">
        <v>-9</v>
      </c>
      <c r="M434" s="89">
        <v>-9</v>
      </c>
      <c r="N434" s="89">
        <v>-45</v>
      </c>
      <c r="O434" s="87" t="s">
        <v>166</v>
      </c>
      <c r="P434" s="90" t="s">
        <v>13635</v>
      </c>
      <c r="Q434" s="87" t="s">
        <v>9497</v>
      </c>
    </row>
    <row r="435" spans="1:17" x14ac:dyDescent="0.2">
      <c r="A435" s="87" t="s">
        <v>12705</v>
      </c>
      <c r="B435" s="87" t="s">
        <v>12770</v>
      </c>
      <c r="C435" s="87" t="s">
        <v>164</v>
      </c>
      <c r="D435" s="87" t="s">
        <v>12771</v>
      </c>
      <c r="E435" s="87" t="s">
        <v>165</v>
      </c>
      <c r="F435" s="88">
        <v>43868</v>
      </c>
      <c r="G435" s="89">
        <v>0</v>
      </c>
      <c r="H435" s="89">
        <v>0</v>
      </c>
      <c r="I435" s="89">
        <v>8</v>
      </c>
      <c r="J435" s="89">
        <v>8</v>
      </c>
      <c r="K435" s="89">
        <v>8</v>
      </c>
      <c r="L435" s="89">
        <v>8</v>
      </c>
      <c r="M435" s="89">
        <v>8</v>
      </c>
      <c r="N435" s="89">
        <v>40</v>
      </c>
      <c r="O435" s="87" t="s">
        <v>9498</v>
      </c>
      <c r="P435" s="90" t="s">
        <v>13636</v>
      </c>
      <c r="Q435" s="87" t="s">
        <v>9497</v>
      </c>
    </row>
    <row r="436" spans="1:17" x14ac:dyDescent="0.2">
      <c r="A436" s="87" t="s">
        <v>9135</v>
      </c>
      <c r="B436" s="87" t="s">
        <v>12188</v>
      </c>
      <c r="C436" s="87" t="s">
        <v>164</v>
      </c>
      <c r="D436" s="87" t="s">
        <v>6453</v>
      </c>
      <c r="E436" s="87" t="s">
        <v>4268</v>
      </c>
      <c r="F436" s="88">
        <v>43868</v>
      </c>
      <c r="G436" s="89">
        <v>0</v>
      </c>
      <c r="H436" s="89">
        <v>0</v>
      </c>
      <c r="I436" s="89">
        <v>9</v>
      </c>
      <c r="J436" s="89">
        <v>8</v>
      </c>
      <c r="K436" s="89">
        <v>10</v>
      </c>
      <c r="L436" s="89">
        <v>9</v>
      </c>
      <c r="M436" s="89">
        <v>8</v>
      </c>
      <c r="N436" s="89">
        <v>44</v>
      </c>
      <c r="O436" s="87" t="s">
        <v>166</v>
      </c>
      <c r="P436" s="90" t="s">
        <v>13637</v>
      </c>
      <c r="Q436" s="87" t="s">
        <v>9505</v>
      </c>
    </row>
    <row r="437" spans="1:17" x14ac:dyDescent="0.2">
      <c r="A437" s="87" t="s">
        <v>9135</v>
      </c>
      <c r="B437" s="87" t="s">
        <v>12188</v>
      </c>
      <c r="C437" s="87" t="s">
        <v>164</v>
      </c>
      <c r="D437" s="87" t="s">
        <v>6453</v>
      </c>
      <c r="E437" s="87" t="s">
        <v>4268</v>
      </c>
      <c r="F437" s="88">
        <v>43868</v>
      </c>
      <c r="G437" s="89">
        <v>0</v>
      </c>
      <c r="H437" s="89">
        <v>9</v>
      </c>
      <c r="I437" s="89">
        <v>0</v>
      </c>
      <c r="J437" s="89">
        <v>0</v>
      </c>
      <c r="K437" s="89">
        <v>0</v>
      </c>
      <c r="L437" s="89">
        <v>0</v>
      </c>
      <c r="M437" s="89">
        <v>0</v>
      </c>
      <c r="N437" s="89">
        <v>9</v>
      </c>
      <c r="O437" s="87" t="s">
        <v>167</v>
      </c>
      <c r="P437" s="90" t="s">
        <v>13638</v>
      </c>
      <c r="Q437" s="87" t="s">
        <v>9505</v>
      </c>
    </row>
    <row r="438" spans="1:17" x14ac:dyDescent="0.2">
      <c r="A438" s="87" t="s">
        <v>9429</v>
      </c>
      <c r="B438" s="87" t="s">
        <v>12189</v>
      </c>
      <c r="C438" s="87" t="s">
        <v>164</v>
      </c>
      <c r="D438" s="87" t="s">
        <v>9841</v>
      </c>
      <c r="E438" s="87" t="s">
        <v>4268</v>
      </c>
      <c r="F438" s="88">
        <v>43868</v>
      </c>
      <c r="G438" s="89">
        <v>0</v>
      </c>
      <c r="H438" s="89">
        <v>0</v>
      </c>
      <c r="I438" s="89">
        <v>9</v>
      </c>
      <c r="J438" s="89">
        <v>9</v>
      </c>
      <c r="K438" s="89">
        <v>8</v>
      </c>
      <c r="L438" s="89">
        <v>9</v>
      </c>
      <c r="M438" s="89">
        <v>9</v>
      </c>
      <c r="N438" s="89">
        <v>44</v>
      </c>
      <c r="O438" s="87" t="s">
        <v>166</v>
      </c>
      <c r="P438" s="90" t="s">
        <v>13639</v>
      </c>
      <c r="Q438" s="87" t="s">
        <v>9505</v>
      </c>
    </row>
    <row r="439" spans="1:17" x14ac:dyDescent="0.2">
      <c r="A439" s="87" t="s">
        <v>9171</v>
      </c>
      <c r="B439" s="87" t="s">
        <v>12190</v>
      </c>
      <c r="C439" s="87" t="s">
        <v>164</v>
      </c>
      <c r="D439" s="87" t="s">
        <v>6602</v>
      </c>
      <c r="E439" s="87" t="s">
        <v>4268</v>
      </c>
      <c r="F439" s="88">
        <v>43868</v>
      </c>
      <c r="G439" s="89">
        <v>0</v>
      </c>
      <c r="H439" s="89">
        <v>0</v>
      </c>
      <c r="I439" s="89">
        <v>9</v>
      </c>
      <c r="J439" s="89">
        <v>9</v>
      </c>
      <c r="K439" s="89">
        <v>9</v>
      </c>
      <c r="L439" s="89">
        <v>8</v>
      </c>
      <c r="M439" s="89">
        <v>9</v>
      </c>
      <c r="N439" s="89">
        <v>44</v>
      </c>
      <c r="O439" s="87" t="s">
        <v>166</v>
      </c>
      <c r="P439" s="90" t="s">
        <v>13640</v>
      </c>
      <c r="Q439" s="87" t="s">
        <v>9505</v>
      </c>
    </row>
    <row r="440" spans="1:17" x14ac:dyDescent="0.2">
      <c r="A440" s="87" t="s">
        <v>7062</v>
      </c>
      <c r="B440" s="87" t="s">
        <v>7394</v>
      </c>
      <c r="C440" s="87" t="s">
        <v>164</v>
      </c>
      <c r="D440" s="87" t="s">
        <v>195</v>
      </c>
      <c r="E440" s="87" t="s">
        <v>165</v>
      </c>
      <c r="F440" s="88">
        <v>43868</v>
      </c>
      <c r="G440" s="89">
        <v>0</v>
      </c>
      <c r="H440" s="89">
        <v>0</v>
      </c>
      <c r="I440" s="89">
        <v>8</v>
      </c>
      <c r="J440" s="89">
        <v>8</v>
      </c>
      <c r="K440" s="89">
        <v>8</v>
      </c>
      <c r="L440" s="89">
        <v>8</v>
      </c>
      <c r="M440" s="89">
        <v>8</v>
      </c>
      <c r="N440" s="89">
        <v>40</v>
      </c>
      <c r="O440" s="87" t="s">
        <v>166</v>
      </c>
      <c r="P440" s="90" t="s">
        <v>13641</v>
      </c>
      <c r="Q440" s="87" t="s">
        <v>9497</v>
      </c>
    </row>
    <row r="441" spans="1:17" x14ac:dyDescent="0.2">
      <c r="A441" s="87" t="s">
        <v>9722</v>
      </c>
      <c r="B441" s="87" t="s">
        <v>9743</v>
      </c>
      <c r="C441" s="87" t="s">
        <v>164</v>
      </c>
      <c r="D441" s="87" t="s">
        <v>9744</v>
      </c>
      <c r="E441" s="87" t="s">
        <v>6395</v>
      </c>
      <c r="F441" s="88">
        <v>43868</v>
      </c>
      <c r="G441" s="89">
        <v>0</v>
      </c>
      <c r="H441" s="89">
        <v>0</v>
      </c>
      <c r="I441" s="89">
        <v>0.5</v>
      </c>
      <c r="J441" s="89">
        <v>0</v>
      </c>
      <c r="K441" s="89">
        <v>0</v>
      </c>
      <c r="L441" s="89">
        <v>0.5</v>
      </c>
      <c r="M441" s="89">
        <v>0.5</v>
      </c>
      <c r="N441" s="89">
        <v>1.5</v>
      </c>
      <c r="O441" s="87" t="s">
        <v>166</v>
      </c>
      <c r="P441" s="90" t="s">
        <v>13642</v>
      </c>
      <c r="Q441" s="87" t="s">
        <v>9497</v>
      </c>
    </row>
    <row r="442" spans="1:17" x14ac:dyDescent="0.2">
      <c r="A442" s="87" t="s">
        <v>9722</v>
      </c>
      <c r="B442" s="87" t="s">
        <v>9743</v>
      </c>
      <c r="C442" s="87" t="s">
        <v>164</v>
      </c>
      <c r="D442" s="87" t="s">
        <v>9744</v>
      </c>
      <c r="E442" s="87" t="s">
        <v>165</v>
      </c>
      <c r="F442" s="88">
        <v>43868</v>
      </c>
      <c r="G442" s="89">
        <v>0</v>
      </c>
      <c r="H442" s="89">
        <v>0</v>
      </c>
      <c r="I442" s="89">
        <v>7.5</v>
      </c>
      <c r="J442" s="89">
        <v>0</v>
      </c>
      <c r="K442" s="89">
        <v>0</v>
      </c>
      <c r="L442" s="89">
        <v>7.5</v>
      </c>
      <c r="M442" s="89">
        <v>7.5</v>
      </c>
      <c r="N442" s="89">
        <v>22.5</v>
      </c>
      <c r="O442" s="87" t="s">
        <v>166</v>
      </c>
      <c r="P442" s="90" t="s">
        <v>13643</v>
      </c>
      <c r="Q442" s="87" t="s">
        <v>9497</v>
      </c>
    </row>
    <row r="443" spans="1:17" x14ac:dyDescent="0.2">
      <c r="A443" s="87" t="s">
        <v>9722</v>
      </c>
      <c r="B443" s="87" t="s">
        <v>9743</v>
      </c>
      <c r="C443" s="87" t="s">
        <v>164</v>
      </c>
      <c r="D443" s="87" t="s">
        <v>9744</v>
      </c>
      <c r="E443" s="87" t="s">
        <v>165</v>
      </c>
      <c r="F443" s="88">
        <v>43868</v>
      </c>
      <c r="G443" s="89">
        <v>12</v>
      </c>
      <c r="H443" s="89">
        <v>12</v>
      </c>
      <c r="I443" s="89">
        <v>0</v>
      </c>
      <c r="J443" s="89">
        <v>0</v>
      </c>
      <c r="K443" s="89">
        <v>0</v>
      </c>
      <c r="L443" s="89">
        <v>0</v>
      </c>
      <c r="M443" s="89">
        <v>0</v>
      </c>
      <c r="N443" s="89">
        <v>24</v>
      </c>
      <c r="O443" s="87" t="s">
        <v>9499</v>
      </c>
      <c r="P443" s="90" t="s">
        <v>13644</v>
      </c>
      <c r="Q443" s="87" t="s">
        <v>9497</v>
      </c>
    </row>
    <row r="444" spans="1:17" x14ac:dyDescent="0.2">
      <c r="A444" s="87" t="s">
        <v>9722</v>
      </c>
      <c r="B444" s="87" t="s">
        <v>9743</v>
      </c>
      <c r="C444" s="87" t="s">
        <v>164</v>
      </c>
      <c r="D444" s="87" t="s">
        <v>9744</v>
      </c>
      <c r="E444" s="87" t="s">
        <v>6395</v>
      </c>
      <c r="F444" s="88">
        <v>43868</v>
      </c>
      <c r="G444" s="89">
        <v>0</v>
      </c>
      <c r="H444" s="89">
        <v>0</v>
      </c>
      <c r="I444" s="89">
        <v>0.5</v>
      </c>
      <c r="J444" s="89">
        <v>0</v>
      </c>
      <c r="K444" s="89">
        <v>0</v>
      </c>
      <c r="L444" s="89">
        <v>0</v>
      </c>
      <c r="M444" s="89">
        <v>0</v>
      </c>
      <c r="N444" s="89">
        <v>0.5</v>
      </c>
      <c r="O444" s="87" t="s">
        <v>166</v>
      </c>
      <c r="P444" s="90" t="s">
        <v>13645</v>
      </c>
      <c r="Q444" s="87" t="s">
        <v>9497</v>
      </c>
    </row>
    <row r="445" spans="1:17" x14ac:dyDescent="0.2">
      <c r="A445" s="87" t="s">
        <v>9722</v>
      </c>
      <c r="B445" s="87" t="s">
        <v>9743</v>
      </c>
      <c r="C445" s="87" t="s">
        <v>164</v>
      </c>
      <c r="D445" s="87" t="s">
        <v>9744</v>
      </c>
      <c r="E445" s="87" t="s">
        <v>165</v>
      </c>
      <c r="F445" s="88">
        <v>43868</v>
      </c>
      <c r="G445" s="89">
        <v>0</v>
      </c>
      <c r="H445" s="89">
        <v>0</v>
      </c>
      <c r="I445" s="89">
        <v>7.5</v>
      </c>
      <c r="J445" s="89">
        <v>0</v>
      </c>
      <c r="K445" s="89">
        <v>0</v>
      </c>
      <c r="L445" s="89">
        <v>0</v>
      </c>
      <c r="M445" s="89">
        <v>0</v>
      </c>
      <c r="N445" s="89">
        <v>7.5</v>
      </c>
      <c r="O445" s="87" t="s">
        <v>166</v>
      </c>
      <c r="P445" s="90" t="s">
        <v>13646</v>
      </c>
      <c r="Q445" s="87" t="s">
        <v>9497</v>
      </c>
    </row>
    <row r="446" spans="1:17" x14ac:dyDescent="0.2">
      <c r="A446" s="87" t="s">
        <v>9722</v>
      </c>
      <c r="B446" s="87" t="s">
        <v>9743</v>
      </c>
      <c r="C446" s="87" t="s">
        <v>164</v>
      </c>
      <c r="D446" s="87" t="s">
        <v>9744</v>
      </c>
      <c r="E446" s="87" t="s">
        <v>6395</v>
      </c>
      <c r="F446" s="88">
        <v>43868</v>
      </c>
      <c r="G446" s="89">
        <v>0</v>
      </c>
      <c r="H446" s="89">
        <v>0</v>
      </c>
      <c r="I446" s="89">
        <v>-0.5</v>
      </c>
      <c r="J446" s="89">
        <v>0</v>
      </c>
      <c r="K446" s="89">
        <v>0</v>
      </c>
      <c r="L446" s="89">
        <v>-0.5</v>
      </c>
      <c r="M446" s="89">
        <v>-0.5</v>
      </c>
      <c r="N446" s="89">
        <v>-1.5</v>
      </c>
      <c r="O446" s="87" t="s">
        <v>166</v>
      </c>
      <c r="P446" s="90" t="s">
        <v>13647</v>
      </c>
      <c r="Q446" s="87" t="s">
        <v>9497</v>
      </c>
    </row>
    <row r="447" spans="1:17" x14ac:dyDescent="0.2">
      <c r="A447" s="87" t="s">
        <v>9722</v>
      </c>
      <c r="B447" s="87" t="s">
        <v>9743</v>
      </c>
      <c r="C447" s="87" t="s">
        <v>164</v>
      </c>
      <c r="D447" s="87" t="s">
        <v>9744</v>
      </c>
      <c r="E447" s="87" t="s">
        <v>165</v>
      </c>
      <c r="F447" s="88">
        <v>43868</v>
      </c>
      <c r="G447" s="89">
        <v>0</v>
      </c>
      <c r="H447" s="89">
        <v>0</v>
      </c>
      <c r="I447" s="89">
        <v>-7.5</v>
      </c>
      <c r="J447" s="89">
        <v>0</v>
      </c>
      <c r="K447" s="89">
        <v>0</v>
      </c>
      <c r="L447" s="89">
        <v>-7.5</v>
      </c>
      <c r="M447" s="89">
        <v>-7.5</v>
      </c>
      <c r="N447" s="89">
        <v>-22.5</v>
      </c>
      <c r="O447" s="87" t="s">
        <v>166</v>
      </c>
      <c r="P447" s="90" t="s">
        <v>13648</v>
      </c>
      <c r="Q447" s="87" t="s">
        <v>9497</v>
      </c>
    </row>
    <row r="448" spans="1:17" x14ac:dyDescent="0.2">
      <c r="A448" s="87" t="s">
        <v>7142</v>
      </c>
      <c r="B448" s="87" t="s">
        <v>11887</v>
      </c>
      <c r="C448" s="87" t="s">
        <v>164</v>
      </c>
      <c r="D448" s="87" t="s">
        <v>11888</v>
      </c>
      <c r="E448" s="87" t="s">
        <v>165</v>
      </c>
      <c r="F448" s="88">
        <v>43868</v>
      </c>
      <c r="G448" s="89">
        <v>0</v>
      </c>
      <c r="H448" s="89">
        <v>0</v>
      </c>
      <c r="I448" s="89">
        <v>8</v>
      </c>
      <c r="J448" s="89">
        <v>8</v>
      </c>
      <c r="K448" s="89">
        <v>8</v>
      </c>
      <c r="L448" s="89">
        <v>8</v>
      </c>
      <c r="M448" s="89">
        <v>8</v>
      </c>
      <c r="N448" s="89">
        <v>40</v>
      </c>
      <c r="O448" s="87" t="s">
        <v>166</v>
      </c>
      <c r="P448" s="90" t="s">
        <v>13649</v>
      </c>
      <c r="Q448" s="87" t="s">
        <v>9497</v>
      </c>
    </row>
    <row r="449" spans="1:17" x14ac:dyDescent="0.2">
      <c r="A449" s="87" t="s">
        <v>9374</v>
      </c>
      <c r="B449" s="87" t="s">
        <v>12191</v>
      </c>
      <c r="C449" s="87" t="s">
        <v>164</v>
      </c>
      <c r="D449" s="87" t="s">
        <v>9842</v>
      </c>
      <c r="E449" s="87" t="s">
        <v>8831</v>
      </c>
      <c r="F449" s="88">
        <v>43868</v>
      </c>
      <c r="G449" s="89">
        <v>0</v>
      </c>
      <c r="H449" s="89">
        <v>0</v>
      </c>
      <c r="I449" s="89">
        <v>0</v>
      </c>
      <c r="J449" s="89">
        <v>0</v>
      </c>
      <c r="K449" s="89">
        <v>8</v>
      </c>
      <c r="L449" s="89">
        <v>8</v>
      </c>
      <c r="M449" s="89">
        <v>8</v>
      </c>
      <c r="N449" s="89">
        <v>24</v>
      </c>
      <c r="O449" s="87" t="s">
        <v>166</v>
      </c>
      <c r="P449" s="90" t="s">
        <v>13650</v>
      </c>
      <c r="Q449" s="87" t="s">
        <v>9505</v>
      </c>
    </row>
    <row r="450" spans="1:17" x14ac:dyDescent="0.2">
      <c r="A450" s="87" t="s">
        <v>9374</v>
      </c>
      <c r="B450" s="87" t="s">
        <v>12191</v>
      </c>
      <c r="C450" s="87" t="s">
        <v>164</v>
      </c>
      <c r="D450" s="87" t="s">
        <v>9842</v>
      </c>
      <c r="E450" s="87" t="s">
        <v>8831</v>
      </c>
      <c r="F450" s="88">
        <v>43868</v>
      </c>
      <c r="G450" s="89">
        <v>0</v>
      </c>
      <c r="H450" s="89">
        <v>0</v>
      </c>
      <c r="I450" s="89">
        <v>0</v>
      </c>
      <c r="J450" s="89">
        <v>0</v>
      </c>
      <c r="K450" s="89">
        <v>0</v>
      </c>
      <c r="L450" s="89">
        <v>8</v>
      </c>
      <c r="M450" s="89">
        <v>8</v>
      </c>
      <c r="N450" s="89">
        <v>16</v>
      </c>
      <c r="O450" s="87" t="s">
        <v>166</v>
      </c>
      <c r="P450" s="90" t="s">
        <v>13651</v>
      </c>
      <c r="Q450" s="87" t="s">
        <v>9505</v>
      </c>
    </row>
    <row r="451" spans="1:17" x14ac:dyDescent="0.2">
      <c r="A451" s="87" t="s">
        <v>9374</v>
      </c>
      <c r="B451" s="87" t="s">
        <v>12191</v>
      </c>
      <c r="C451" s="87" t="s">
        <v>164</v>
      </c>
      <c r="D451" s="87" t="s">
        <v>9842</v>
      </c>
      <c r="E451" s="87" t="s">
        <v>8831</v>
      </c>
      <c r="F451" s="88">
        <v>43868</v>
      </c>
      <c r="G451" s="89">
        <v>0</v>
      </c>
      <c r="H451" s="89">
        <v>0</v>
      </c>
      <c r="I451" s="89">
        <v>0</v>
      </c>
      <c r="J451" s="89">
        <v>0</v>
      </c>
      <c r="K451" s="89">
        <v>-8</v>
      </c>
      <c r="L451" s="89">
        <v>-8</v>
      </c>
      <c r="M451" s="89">
        <v>-8</v>
      </c>
      <c r="N451" s="89">
        <v>-24</v>
      </c>
      <c r="O451" s="87" t="s">
        <v>166</v>
      </c>
      <c r="P451" s="90" t="s">
        <v>13652</v>
      </c>
      <c r="Q451" s="87" t="s">
        <v>9505</v>
      </c>
    </row>
    <row r="452" spans="1:17" x14ac:dyDescent="0.2">
      <c r="A452" s="87" t="s">
        <v>8510</v>
      </c>
      <c r="B452" s="87" t="s">
        <v>8562</v>
      </c>
      <c r="C452" s="87" t="s">
        <v>164</v>
      </c>
      <c r="D452" s="87" t="s">
        <v>8563</v>
      </c>
      <c r="E452" s="87" t="s">
        <v>165</v>
      </c>
      <c r="F452" s="88">
        <v>43868</v>
      </c>
      <c r="G452" s="89">
        <v>0</v>
      </c>
      <c r="H452" s="89">
        <v>0</v>
      </c>
      <c r="I452" s="89">
        <v>9</v>
      </c>
      <c r="J452" s="89">
        <v>9</v>
      </c>
      <c r="K452" s="89">
        <v>9</v>
      </c>
      <c r="L452" s="89">
        <v>9</v>
      </c>
      <c r="M452" s="89">
        <v>9</v>
      </c>
      <c r="N452" s="89">
        <v>45</v>
      </c>
      <c r="O452" s="87" t="s">
        <v>166</v>
      </c>
      <c r="P452" s="90" t="s">
        <v>13653</v>
      </c>
      <c r="Q452" s="87" t="s">
        <v>9497</v>
      </c>
    </row>
    <row r="453" spans="1:17" x14ac:dyDescent="0.2">
      <c r="A453" s="87" t="s">
        <v>8510</v>
      </c>
      <c r="B453" s="87" t="s">
        <v>8562</v>
      </c>
      <c r="C453" s="87" t="s">
        <v>164</v>
      </c>
      <c r="D453" s="87" t="s">
        <v>8563</v>
      </c>
      <c r="E453" s="87" t="s">
        <v>165</v>
      </c>
      <c r="F453" s="88">
        <v>43868</v>
      </c>
      <c r="G453" s="89">
        <v>0</v>
      </c>
      <c r="H453" s="89">
        <v>9</v>
      </c>
      <c r="I453" s="89">
        <v>0</v>
      </c>
      <c r="J453" s="89">
        <v>0</v>
      </c>
      <c r="K453" s="89">
        <v>0</v>
      </c>
      <c r="L453" s="89">
        <v>0</v>
      </c>
      <c r="M453" s="89">
        <v>0</v>
      </c>
      <c r="N453" s="89">
        <v>9</v>
      </c>
      <c r="O453" s="87" t="s">
        <v>9498</v>
      </c>
      <c r="P453" s="90" t="s">
        <v>13654</v>
      </c>
      <c r="Q453" s="87" t="s">
        <v>9497</v>
      </c>
    </row>
    <row r="454" spans="1:17" x14ac:dyDescent="0.2">
      <c r="A454" s="87" t="s">
        <v>9378</v>
      </c>
      <c r="B454" s="87" t="s">
        <v>12818</v>
      </c>
      <c r="C454" s="87" t="s">
        <v>164</v>
      </c>
      <c r="D454" s="87" t="s">
        <v>12819</v>
      </c>
      <c r="E454" s="87" t="s">
        <v>4268</v>
      </c>
      <c r="F454" s="88">
        <v>43868</v>
      </c>
      <c r="G454" s="89">
        <v>0</v>
      </c>
      <c r="H454" s="89">
        <v>0</v>
      </c>
      <c r="I454" s="89">
        <v>8</v>
      </c>
      <c r="J454" s="89">
        <v>8</v>
      </c>
      <c r="K454" s="89">
        <v>8</v>
      </c>
      <c r="L454" s="89">
        <v>8</v>
      </c>
      <c r="M454" s="89">
        <v>9</v>
      </c>
      <c r="N454" s="89">
        <v>41</v>
      </c>
      <c r="O454" s="87" t="s">
        <v>166</v>
      </c>
      <c r="P454" s="90" t="s">
        <v>13655</v>
      </c>
      <c r="Q454" s="87" t="s">
        <v>9505</v>
      </c>
    </row>
    <row r="455" spans="1:17" x14ac:dyDescent="0.2">
      <c r="A455" s="87" t="s">
        <v>7000</v>
      </c>
      <c r="B455" s="87" t="s">
        <v>8611</v>
      </c>
      <c r="C455" s="87" t="s">
        <v>164</v>
      </c>
      <c r="D455" s="87" t="s">
        <v>8612</v>
      </c>
      <c r="E455" s="87" t="s">
        <v>165</v>
      </c>
      <c r="F455" s="88">
        <v>43868</v>
      </c>
      <c r="G455" s="89">
        <v>9</v>
      </c>
      <c r="H455" s="89">
        <v>0</v>
      </c>
      <c r="I455" s="89">
        <v>9</v>
      </c>
      <c r="J455" s="89">
        <v>9</v>
      </c>
      <c r="K455" s="89">
        <v>9</v>
      </c>
      <c r="L455" s="89">
        <v>9</v>
      </c>
      <c r="M455" s="89">
        <v>0</v>
      </c>
      <c r="N455" s="89">
        <v>45</v>
      </c>
      <c r="O455" s="87" t="s">
        <v>9498</v>
      </c>
      <c r="P455" s="90" t="s">
        <v>13656</v>
      </c>
      <c r="Q455" s="87" t="s">
        <v>9497</v>
      </c>
    </row>
    <row r="456" spans="1:17" x14ac:dyDescent="0.2">
      <c r="A456" s="87" t="s">
        <v>7048</v>
      </c>
      <c r="B456" s="87" t="s">
        <v>7536</v>
      </c>
      <c r="C456" s="87" t="s">
        <v>164</v>
      </c>
      <c r="D456" s="87" t="s">
        <v>2213</v>
      </c>
      <c r="E456" s="87" t="s">
        <v>165</v>
      </c>
      <c r="F456" s="88">
        <v>43868</v>
      </c>
      <c r="G456" s="89">
        <v>0</v>
      </c>
      <c r="H456" s="89">
        <v>0</v>
      </c>
      <c r="I456" s="89">
        <v>9</v>
      </c>
      <c r="J456" s="89">
        <v>9</v>
      </c>
      <c r="K456" s="89">
        <v>9</v>
      </c>
      <c r="L456" s="89">
        <v>9</v>
      </c>
      <c r="M456" s="89">
        <v>9</v>
      </c>
      <c r="N456" s="89">
        <v>45</v>
      </c>
      <c r="O456" s="87" t="s">
        <v>166</v>
      </c>
      <c r="P456" s="90" t="s">
        <v>13657</v>
      </c>
      <c r="Q456" s="87" t="s">
        <v>9497</v>
      </c>
    </row>
    <row r="457" spans="1:17" x14ac:dyDescent="0.2">
      <c r="A457" s="87" t="s">
        <v>7819</v>
      </c>
      <c r="B457" s="87" t="s">
        <v>7830</v>
      </c>
      <c r="C457" s="87" t="s">
        <v>164</v>
      </c>
      <c r="D457" s="87" t="s">
        <v>7831</v>
      </c>
      <c r="E457" s="87" t="s">
        <v>165</v>
      </c>
      <c r="F457" s="88">
        <v>43868</v>
      </c>
      <c r="G457" s="89">
        <v>0</v>
      </c>
      <c r="H457" s="89">
        <v>0</v>
      </c>
      <c r="I457" s="89">
        <v>0</v>
      </c>
      <c r="J457" s="89">
        <v>9</v>
      </c>
      <c r="K457" s="89">
        <v>9</v>
      </c>
      <c r="L457" s="89">
        <v>9</v>
      </c>
      <c r="M457" s="89">
        <v>9</v>
      </c>
      <c r="N457" s="89">
        <v>36</v>
      </c>
      <c r="O457" s="87" t="s">
        <v>166</v>
      </c>
      <c r="P457" s="90" t="s">
        <v>13658</v>
      </c>
      <c r="Q457" s="87" t="s">
        <v>9497</v>
      </c>
    </row>
    <row r="458" spans="1:17" x14ac:dyDescent="0.2">
      <c r="A458" s="87" t="s">
        <v>7282</v>
      </c>
      <c r="B458" s="87" t="s">
        <v>7434</v>
      </c>
      <c r="C458" s="87" t="s">
        <v>164</v>
      </c>
      <c r="D458" s="87" t="s">
        <v>1187</v>
      </c>
      <c r="E458" s="87" t="s">
        <v>165</v>
      </c>
      <c r="F458" s="88">
        <v>43868</v>
      </c>
      <c r="G458" s="89">
        <v>0</v>
      </c>
      <c r="H458" s="89">
        <v>0</v>
      </c>
      <c r="I458" s="89">
        <v>8</v>
      </c>
      <c r="J458" s="89">
        <v>8</v>
      </c>
      <c r="K458" s="89">
        <v>8</v>
      </c>
      <c r="L458" s="89">
        <v>0</v>
      </c>
      <c r="M458" s="89">
        <v>0</v>
      </c>
      <c r="N458" s="89">
        <v>24</v>
      </c>
      <c r="O458" s="87" t="s">
        <v>9499</v>
      </c>
      <c r="P458" s="90" t="s">
        <v>13659</v>
      </c>
      <c r="Q458" s="87" t="s">
        <v>9497</v>
      </c>
    </row>
    <row r="459" spans="1:17" x14ac:dyDescent="0.2">
      <c r="A459" s="87" t="s">
        <v>7282</v>
      </c>
      <c r="B459" s="87" t="s">
        <v>7434</v>
      </c>
      <c r="C459" s="87" t="s">
        <v>164</v>
      </c>
      <c r="D459" s="87" t="s">
        <v>1187</v>
      </c>
      <c r="E459" s="87" t="s">
        <v>165</v>
      </c>
      <c r="F459" s="88">
        <v>43868</v>
      </c>
      <c r="G459" s="89">
        <v>8</v>
      </c>
      <c r="H459" s="89">
        <v>8</v>
      </c>
      <c r="I459" s="89">
        <v>0</v>
      </c>
      <c r="J459" s="89">
        <v>0</v>
      </c>
      <c r="K459" s="89">
        <v>0</v>
      </c>
      <c r="L459" s="89">
        <v>0</v>
      </c>
      <c r="M459" s="89">
        <v>0</v>
      </c>
      <c r="N459" s="89">
        <v>16</v>
      </c>
      <c r="O459" s="87" t="s">
        <v>166</v>
      </c>
      <c r="P459" s="90" t="s">
        <v>13660</v>
      </c>
      <c r="Q459" s="87" t="s">
        <v>9497</v>
      </c>
    </row>
    <row r="460" spans="1:17" x14ac:dyDescent="0.2">
      <c r="A460" s="87" t="s">
        <v>9261</v>
      </c>
      <c r="B460" s="87" t="s">
        <v>12192</v>
      </c>
      <c r="C460" s="87" t="s">
        <v>164</v>
      </c>
      <c r="D460" s="87" t="s">
        <v>10040</v>
      </c>
      <c r="E460" s="87" t="s">
        <v>5499</v>
      </c>
      <c r="F460" s="88">
        <v>43868</v>
      </c>
      <c r="G460" s="89">
        <v>0</v>
      </c>
      <c r="H460" s="89">
        <v>0</v>
      </c>
      <c r="I460" s="89">
        <v>9</v>
      </c>
      <c r="J460" s="89">
        <v>10</v>
      </c>
      <c r="K460" s="89">
        <v>0</v>
      </c>
      <c r="L460" s="89">
        <v>9</v>
      </c>
      <c r="M460" s="89">
        <v>8</v>
      </c>
      <c r="N460" s="89">
        <v>36</v>
      </c>
      <c r="O460" s="87" t="s">
        <v>166</v>
      </c>
      <c r="P460" s="90" t="s">
        <v>13661</v>
      </c>
      <c r="Q460" s="87" t="s">
        <v>9522</v>
      </c>
    </row>
    <row r="461" spans="1:17" x14ac:dyDescent="0.2">
      <c r="A461" s="87" t="s">
        <v>7263</v>
      </c>
      <c r="B461" s="87" t="s">
        <v>7446</v>
      </c>
      <c r="C461" s="87" t="s">
        <v>164</v>
      </c>
      <c r="D461" s="87" t="s">
        <v>4109</v>
      </c>
      <c r="E461" s="87" t="s">
        <v>165</v>
      </c>
      <c r="F461" s="88">
        <v>43868</v>
      </c>
      <c r="G461" s="89">
        <v>0</v>
      </c>
      <c r="H461" s="89">
        <v>0</v>
      </c>
      <c r="I461" s="89">
        <v>9</v>
      </c>
      <c r="J461" s="89">
        <v>9</v>
      </c>
      <c r="K461" s="89">
        <v>9</v>
      </c>
      <c r="L461" s="89">
        <v>9</v>
      </c>
      <c r="M461" s="89">
        <v>9</v>
      </c>
      <c r="N461" s="89">
        <v>45</v>
      </c>
      <c r="O461" s="87" t="s">
        <v>166</v>
      </c>
      <c r="P461" s="90" t="s">
        <v>13662</v>
      </c>
      <c r="Q461" s="87" t="s">
        <v>9497</v>
      </c>
    </row>
    <row r="462" spans="1:17" x14ac:dyDescent="0.2">
      <c r="A462" s="87" t="s">
        <v>9938</v>
      </c>
      <c r="B462" s="87" t="s">
        <v>9952</v>
      </c>
      <c r="C462" s="87" t="s">
        <v>164</v>
      </c>
      <c r="D462" s="87" t="s">
        <v>9953</v>
      </c>
      <c r="E462" s="87" t="s">
        <v>165</v>
      </c>
      <c r="F462" s="88">
        <v>43868</v>
      </c>
      <c r="G462" s="89">
        <v>0</v>
      </c>
      <c r="H462" s="89">
        <v>0</v>
      </c>
      <c r="I462" s="89">
        <v>0</v>
      </c>
      <c r="J462" s="89">
        <v>0</v>
      </c>
      <c r="K462" s="89">
        <v>0</v>
      </c>
      <c r="L462" s="89">
        <v>9</v>
      </c>
      <c r="M462" s="89">
        <v>8</v>
      </c>
      <c r="N462" s="89">
        <v>17</v>
      </c>
      <c r="O462" s="87" t="s">
        <v>166</v>
      </c>
      <c r="P462" s="90" t="s">
        <v>13663</v>
      </c>
      <c r="Q462" s="87" t="s">
        <v>9497</v>
      </c>
    </row>
    <row r="463" spans="1:17" x14ac:dyDescent="0.2">
      <c r="A463" s="87" t="s">
        <v>7343</v>
      </c>
      <c r="B463" s="87" t="s">
        <v>10172</v>
      </c>
      <c r="C463" s="87" t="s">
        <v>164</v>
      </c>
      <c r="D463" s="87" t="s">
        <v>10173</v>
      </c>
      <c r="E463" s="87" t="s">
        <v>165</v>
      </c>
      <c r="F463" s="88">
        <v>43868</v>
      </c>
      <c r="G463" s="89">
        <v>0</v>
      </c>
      <c r="H463" s="89">
        <v>0</v>
      </c>
      <c r="I463" s="89">
        <v>9</v>
      </c>
      <c r="J463" s="89">
        <v>0</v>
      </c>
      <c r="K463" s="89">
        <v>0</v>
      </c>
      <c r="L463" s="89">
        <v>9</v>
      </c>
      <c r="M463" s="89">
        <v>9</v>
      </c>
      <c r="N463" s="89">
        <v>27</v>
      </c>
      <c r="O463" s="87" t="s">
        <v>166</v>
      </c>
      <c r="P463" s="90" t="s">
        <v>13664</v>
      </c>
      <c r="Q463" s="87" t="s">
        <v>9497</v>
      </c>
    </row>
    <row r="464" spans="1:17" x14ac:dyDescent="0.2">
      <c r="A464" s="87" t="s">
        <v>9372</v>
      </c>
      <c r="B464" s="87" t="s">
        <v>12193</v>
      </c>
      <c r="C464" s="87" t="s">
        <v>164</v>
      </c>
      <c r="D464" s="87" t="s">
        <v>6298</v>
      </c>
      <c r="E464" s="87" t="s">
        <v>165</v>
      </c>
      <c r="F464" s="88">
        <v>43868</v>
      </c>
      <c r="G464" s="89">
        <v>8</v>
      </c>
      <c r="H464" s="89">
        <v>8</v>
      </c>
      <c r="I464" s="89">
        <v>0</v>
      </c>
      <c r="J464" s="89">
        <v>0</v>
      </c>
      <c r="K464" s="89">
        <v>8</v>
      </c>
      <c r="L464" s="89">
        <v>8</v>
      </c>
      <c r="M464" s="89">
        <v>8</v>
      </c>
      <c r="N464" s="89">
        <v>40</v>
      </c>
      <c r="O464" s="87" t="s">
        <v>166</v>
      </c>
      <c r="P464" s="90" t="s">
        <v>13665</v>
      </c>
      <c r="Q464" s="87" t="s">
        <v>9497</v>
      </c>
    </row>
    <row r="465" spans="1:17" x14ac:dyDescent="0.2">
      <c r="A465" s="87" t="s">
        <v>7147</v>
      </c>
      <c r="B465" s="87" t="s">
        <v>12057</v>
      </c>
      <c r="C465" s="87" t="s">
        <v>164</v>
      </c>
      <c r="D465" s="87" t="s">
        <v>12058</v>
      </c>
      <c r="E465" s="87" t="s">
        <v>165</v>
      </c>
      <c r="F465" s="88">
        <v>43868</v>
      </c>
      <c r="G465" s="89">
        <v>2</v>
      </c>
      <c r="H465" s="89">
        <v>2</v>
      </c>
      <c r="I465" s="89">
        <v>9</v>
      </c>
      <c r="J465" s="89">
        <v>9</v>
      </c>
      <c r="K465" s="89">
        <v>9</v>
      </c>
      <c r="L465" s="89">
        <v>9</v>
      </c>
      <c r="M465" s="89">
        <v>9</v>
      </c>
      <c r="N465" s="89">
        <v>49</v>
      </c>
      <c r="O465" s="87" t="s">
        <v>9501</v>
      </c>
      <c r="P465" s="90" t="s">
        <v>13666</v>
      </c>
      <c r="Q465" s="87" t="s">
        <v>9497</v>
      </c>
    </row>
    <row r="466" spans="1:17" x14ac:dyDescent="0.2">
      <c r="A466" s="87" t="s">
        <v>8136</v>
      </c>
      <c r="B466" s="87" t="s">
        <v>8155</v>
      </c>
      <c r="C466" s="87" t="s">
        <v>164</v>
      </c>
      <c r="D466" s="87" t="s">
        <v>10041</v>
      </c>
      <c r="E466" s="87" t="s">
        <v>5499</v>
      </c>
      <c r="F466" s="88">
        <v>43868</v>
      </c>
      <c r="G466" s="89">
        <v>0</v>
      </c>
      <c r="H466" s="89">
        <v>0</v>
      </c>
      <c r="I466" s="89">
        <v>0</v>
      </c>
      <c r="J466" s="89">
        <v>8</v>
      </c>
      <c r="K466" s="89">
        <v>8</v>
      </c>
      <c r="L466" s="89">
        <v>8</v>
      </c>
      <c r="M466" s="89">
        <v>8</v>
      </c>
      <c r="N466" s="89">
        <v>32</v>
      </c>
      <c r="O466" s="87" t="s">
        <v>166</v>
      </c>
      <c r="P466" s="90" t="s">
        <v>13667</v>
      </c>
      <c r="Q466" s="87" t="s">
        <v>9522</v>
      </c>
    </row>
    <row r="467" spans="1:17" x14ac:dyDescent="0.2">
      <c r="A467" s="87" t="s">
        <v>9187</v>
      </c>
      <c r="B467" s="87" t="s">
        <v>12194</v>
      </c>
      <c r="C467" s="87" t="s">
        <v>164</v>
      </c>
      <c r="D467" s="87" t="s">
        <v>4270</v>
      </c>
      <c r="E467" s="87" t="s">
        <v>4268</v>
      </c>
      <c r="F467" s="88">
        <v>43868</v>
      </c>
      <c r="G467" s="89">
        <v>12</v>
      </c>
      <c r="H467" s="89">
        <v>0</v>
      </c>
      <c r="I467" s="89">
        <v>9</v>
      </c>
      <c r="J467" s="89">
        <v>9</v>
      </c>
      <c r="K467" s="89">
        <v>9</v>
      </c>
      <c r="L467" s="89">
        <v>9</v>
      </c>
      <c r="M467" s="89">
        <v>8</v>
      </c>
      <c r="N467" s="89">
        <v>56</v>
      </c>
      <c r="O467" s="87" t="s">
        <v>166</v>
      </c>
      <c r="P467" s="90" t="s">
        <v>13668</v>
      </c>
      <c r="Q467" s="87" t="s">
        <v>9505</v>
      </c>
    </row>
    <row r="468" spans="1:17" x14ac:dyDescent="0.2">
      <c r="A468" s="87" t="s">
        <v>9187</v>
      </c>
      <c r="B468" s="87" t="s">
        <v>12194</v>
      </c>
      <c r="C468" s="87" t="s">
        <v>164</v>
      </c>
      <c r="D468" s="87" t="s">
        <v>4270</v>
      </c>
      <c r="E468" s="87" t="s">
        <v>4268</v>
      </c>
      <c r="F468" s="88">
        <v>43868</v>
      </c>
      <c r="G468" s="89">
        <v>0</v>
      </c>
      <c r="H468" s="89">
        <v>12</v>
      </c>
      <c r="I468" s="89">
        <v>0</v>
      </c>
      <c r="J468" s="89">
        <v>0</v>
      </c>
      <c r="K468" s="89">
        <v>0</v>
      </c>
      <c r="L468" s="89">
        <v>0</v>
      </c>
      <c r="M468" s="89">
        <v>1</v>
      </c>
      <c r="N468" s="89">
        <v>13</v>
      </c>
      <c r="O468" s="87" t="s">
        <v>167</v>
      </c>
      <c r="P468" s="90" t="s">
        <v>13669</v>
      </c>
      <c r="Q468" s="87" t="s">
        <v>9505</v>
      </c>
    </row>
    <row r="469" spans="1:17" x14ac:dyDescent="0.2">
      <c r="A469" s="87" t="s">
        <v>7247</v>
      </c>
      <c r="B469" s="87" t="s">
        <v>7377</v>
      </c>
      <c r="C469" s="87" t="s">
        <v>164</v>
      </c>
      <c r="D469" s="87" t="s">
        <v>10233</v>
      </c>
      <c r="E469" s="87" t="s">
        <v>165</v>
      </c>
      <c r="F469" s="88">
        <v>43868</v>
      </c>
      <c r="G469" s="89">
        <v>0</v>
      </c>
      <c r="H469" s="89">
        <v>0</v>
      </c>
      <c r="I469" s="89">
        <v>10</v>
      </c>
      <c r="J469" s="89">
        <v>10</v>
      </c>
      <c r="K469" s="89">
        <v>10</v>
      </c>
      <c r="L469" s="89">
        <v>10</v>
      </c>
      <c r="M469" s="89">
        <v>10</v>
      </c>
      <c r="N469" s="89">
        <v>50</v>
      </c>
      <c r="O469" s="87" t="s">
        <v>9501</v>
      </c>
      <c r="P469" s="90" t="s">
        <v>13670</v>
      </c>
      <c r="Q469" s="87" t="s">
        <v>9497</v>
      </c>
    </row>
    <row r="470" spans="1:17" x14ac:dyDescent="0.2">
      <c r="A470" s="87" t="s">
        <v>7154</v>
      </c>
      <c r="B470" s="87" t="s">
        <v>7513</v>
      </c>
      <c r="C470" s="87" t="s">
        <v>164</v>
      </c>
      <c r="D470" s="87" t="s">
        <v>4865</v>
      </c>
      <c r="E470" s="87" t="s">
        <v>165</v>
      </c>
      <c r="F470" s="88">
        <v>43868</v>
      </c>
      <c r="G470" s="89">
        <v>0</v>
      </c>
      <c r="H470" s="89">
        <v>0</v>
      </c>
      <c r="I470" s="89">
        <v>0</v>
      </c>
      <c r="J470" s="89">
        <v>9</v>
      </c>
      <c r="K470" s="89">
        <v>0</v>
      </c>
      <c r="L470" s="89">
        <v>9</v>
      </c>
      <c r="M470" s="89">
        <v>9</v>
      </c>
      <c r="N470" s="89">
        <v>27</v>
      </c>
      <c r="O470" s="87" t="s">
        <v>9498</v>
      </c>
      <c r="P470" s="90" t="s">
        <v>13671</v>
      </c>
      <c r="Q470" s="87" t="s">
        <v>9497</v>
      </c>
    </row>
    <row r="471" spans="1:17" x14ac:dyDescent="0.2">
      <c r="A471" s="87" t="s">
        <v>7144</v>
      </c>
      <c r="B471" s="87" t="s">
        <v>7492</v>
      </c>
      <c r="C471" s="87" t="s">
        <v>164</v>
      </c>
      <c r="D471" s="87" t="s">
        <v>4264</v>
      </c>
      <c r="E471" s="87" t="s">
        <v>165</v>
      </c>
      <c r="F471" s="88">
        <v>43868</v>
      </c>
      <c r="G471" s="89">
        <v>0</v>
      </c>
      <c r="H471" s="89">
        <v>0</v>
      </c>
      <c r="I471" s="89">
        <v>8</v>
      </c>
      <c r="J471" s="89">
        <v>8</v>
      </c>
      <c r="K471" s="89">
        <v>8</v>
      </c>
      <c r="L471" s="89">
        <v>8</v>
      </c>
      <c r="M471" s="89">
        <v>0</v>
      </c>
      <c r="N471" s="89">
        <v>32</v>
      </c>
      <c r="O471" s="87" t="s">
        <v>166</v>
      </c>
      <c r="P471" s="90" t="s">
        <v>13672</v>
      </c>
      <c r="Q471" s="87" t="s">
        <v>9497</v>
      </c>
    </row>
    <row r="472" spans="1:17" x14ac:dyDescent="0.2">
      <c r="A472" s="87" t="s">
        <v>10013</v>
      </c>
      <c r="B472" s="87" t="s">
        <v>10042</v>
      </c>
      <c r="C472" s="87" t="s">
        <v>164</v>
      </c>
      <c r="D472" s="87" t="s">
        <v>10043</v>
      </c>
      <c r="E472" s="87" t="s">
        <v>165</v>
      </c>
      <c r="F472" s="88">
        <v>43868</v>
      </c>
      <c r="G472" s="89">
        <v>0</v>
      </c>
      <c r="H472" s="89">
        <v>0</v>
      </c>
      <c r="I472" s="89">
        <v>8</v>
      </c>
      <c r="J472" s="89">
        <v>8</v>
      </c>
      <c r="K472" s="89">
        <v>9</v>
      </c>
      <c r="L472" s="89">
        <v>8</v>
      </c>
      <c r="M472" s="89">
        <v>8</v>
      </c>
      <c r="N472" s="89">
        <v>41</v>
      </c>
      <c r="O472" s="87" t="s">
        <v>166</v>
      </c>
      <c r="P472" s="90" t="s">
        <v>13673</v>
      </c>
      <c r="Q472" s="87" t="s">
        <v>9497</v>
      </c>
    </row>
    <row r="473" spans="1:17" x14ac:dyDescent="0.2">
      <c r="A473" s="87" t="s">
        <v>10013</v>
      </c>
      <c r="B473" s="87" t="s">
        <v>10042</v>
      </c>
      <c r="C473" s="87" t="s">
        <v>164</v>
      </c>
      <c r="D473" s="87" t="s">
        <v>10043</v>
      </c>
      <c r="E473" s="87" t="s">
        <v>165</v>
      </c>
      <c r="F473" s="88">
        <v>43868</v>
      </c>
      <c r="G473" s="89">
        <v>12</v>
      </c>
      <c r="H473" s="89">
        <v>0</v>
      </c>
      <c r="I473" s="89">
        <v>0</v>
      </c>
      <c r="J473" s="89">
        <v>0</v>
      </c>
      <c r="K473" s="89">
        <v>0</v>
      </c>
      <c r="L473" s="89">
        <v>0</v>
      </c>
      <c r="M473" s="89">
        <v>0</v>
      </c>
      <c r="N473" s="89">
        <v>12</v>
      </c>
      <c r="O473" s="87" t="s">
        <v>9501</v>
      </c>
      <c r="P473" s="90" t="s">
        <v>13674</v>
      </c>
      <c r="Q473" s="87" t="s">
        <v>9497</v>
      </c>
    </row>
    <row r="474" spans="1:17" x14ac:dyDescent="0.2">
      <c r="A474" s="87" t="s">
        <v>7174</v>
      </c>
      <c r="B474" s="87" t="s">
        <v>7519</v>
      </c>
      <c r="C474" s="87" t="s">
        <v>164</v>
      </c>
      <c r="D474" s="87" t="s">
        <v>2859</v>
      </c>
      <c r="E474" s="87" t="s">
        <v>165</v>
      </c>
      <c r="F474" s="88">
        <v>43868</v>
      </c>
      <c r="G474" s="89">
        <v>0</v>
      </c>
      <c r="H474" s="89">
        <v>0</v>
      </c>
      <c r="I474" s="89">
        <v>9</v>
      </c>
      <c r="J474" s="89">
        <v>9</v>
      </c>
      <c r="K474" s="89">
        <v>9</v>
      </c>
      <c r="L474" s="89">
        <v>9</v>
      </c>
      <c r="M474" s="89">
        <v>9</v>
      </c>
      <c r="N474" s="89">
        <v>45</v>
      </c>
      <c r="O474" s="87" t="s">
        <v>9498</v>
      </c>
      <c r="P474" s="90" t="s">
        <v>13675</v>
      </c>
      <c r="Q474" s="87" t="s">
        <v>9497</v>
      </c>
    </row>
    <row r="475" spans="1:17" x14ac:dyDescent="0.2">
      <c r="A475" s="87" t="s">
        <v>7754</v>
      </c>
      <c r="B475" s="87" t="s">
        <v>7784</v>
      </c>
      <c r="C475" s="87" t="s">
        <v>164</v>
      </c>
      <c r="D475" s="87" t="s">
        <v>7785</v>
      </c>
      <c r="E475" s="87" t="s">
        <v>165</v>
      </c>
      <c r="F475" s="88">
        <v>43868</v>
      </c>
      <c r="G475" s="89">
        <v>0</v>
      </c>
      <c r="H475" s="89">
        <v>0</v>
      </c>
      <c r="I475" s="89">
        <v>9</v>
      </c>
      <c r="J475" s="89">
        <v>9</v>
      </c>
      <c r="K475" s="89">
        <v>9</v>
      </c>
      <c r="L475" s="89">
        <v>9</v>
      </c>
      <c r="M475" s="89">
        <v>9</v>
      </c>
      <c r="N475" s="89">
        <v>45</v>
      </c>
      <c r="O475" s="87" t="s">
        <v>166</v>
      </c>
      <c r="P475" s="90" t="s">
        <v>13676</v>
      </c>
      <c r="Q475" s="87" t="s">
        <v>9497</v>
      </c>
    </row>
    <row r="476" spans="1:17" x14ac:dyDescent="0.2">
      <c r="A476" s="87" t="s">
        <v>9242</v>
      </c>
      <c r="B476" s="87" t="s">
        <v>12195</v>
      </c>
      <c r="C476" s="87" t="s">
        <v>164</v>
      </c>
      <c r="D476" s="87" t="s">
        <v>12020</v>
      </c>
      <c r="E476" s="87" t="s">
        <v>4268</v>
      </c>
      <c r="F476" s="88">
        <v>43868</v>
      </c>
      <c r="G476" s="89">
        <v>0</v>
      </c>
      <c r="H476" s="89">
        <v>0</v>
      </c>
      <c r="I476" s="89">
        <v>8</v>
      </c>
      <c r="J476" s="89">
        <v>8</v>
      </c>
      <c r="K476" s="89">
        <v>8</v>
      </c>
      <c r="L476" s="89">
        <v>8</v>
      </c>
      <c r="M476" s="89">
        <v>8</v>
      </c>
      <c r="N476" s="89">
        <v>40</v>
      </c>
      <c r="O476" s="87" t="s">
        <v>166</v>
      </c>
      <c r="P476" s="90" t="s">
        <v>13677</v>
      </c>
      <c r="Q476" s="87" t="s">
        <v>9505</v>
      </c>
    </row>
    <row r="477" spans="1:17" x14ac:dyDescent="0.2">
      <c r="A477" s="87" t="s">
        <v>9242</v>
      </c>
      <c r="B477" s="87" t="s">
        <v>12195</v>
      </c>
      <c r="C477" s="87" t="s">
        <v>164</v>
      </c>
      <c r="D477" s="87" t="s">
        <v>12020</v>
      </c>
      <c r="E477" s="87" t="s">
        <v>4268</v>
      </c>
      <c r="F477" s="88">
        <v>43868</v>
      </c>
      <c r="G477" s="89">
        <v>0</v>
      </c>
      <c r="H477" s="89">
        <v>0</v>
      </c>
      <c r="I477" s="89">
        <v>8</v>
      </c>
      <c r="J477" s="89">
        <v>8</v>
      </c>
      <c r="K477" s="89">
        <v>9</v>
      </c>
      <c r="L477" s="89">
        <v>9</v>
      </c>
      <c r="M477" s="89">
        <v>8</v>
      </c>
      <c r="N477" s="89">
        <v>42</v>
      </c>
      <c r="O477" s="87" t="s">
        <v>166</v>
      </c>
      <c r="P477" s="90" t="s">
        <v>13678</v>
      </c>
      <c r="Q477" s="87" t="s">
        <v>9505</v>
      </c>
    </row>
    <row r="478" spans="1:17" x14ac:dyDescent="0.2">
      <c r="A478" s="87" t="s">
        <v>9242</v>
      </c>
      <c r="B478" s="87" t="s">
        <v>12195</v>
      </c>
      <c r="C478" s="87" t="s">
        <v>164</v>
      </c>
      <c r="D478" s="87" t="s">
        <v>12020</v>
      </c>
      <c r="E478" s="87" t="s">
        <v>4268</v>
      </c>
      <c r="F478" s="88">
        <v>43868</v>
      </c>
      <c r="G478" s="89">
        <v>0</v>
      </c>
      <c r="H478" s="89">
        <v>0</v>
      </c>
      <c r="I478" s="89">
        <v>-8</v>
      </c>
      <c r="J478" s="89">
        <v>-8</v>
      </c>
      <c r="K478" s="89">
        <v>-8</v>
      </c>
      <c r="L478" s="89">
        <v>-8</v>
      </c>
      <c r="M478" s="89">
        <v>-8</v>
      </c>
      <c r="N478" s="89">
        <v>-40</v>
      </c>
      <c r="O478" s="87" t="s">
        <v>166</v>
      </c>
      <c r="P478" s="90" t="s">
        <v>13679</v>
      </c>
      <c r="Q478" s="87" t="s">
        <v>9505</v>
      </c>
    </row>
    <row r="479" spans="1:17" x14ac:dyDescent="0.2">
      <c r="A479" s="87" t="s">
        <v>11110</v>
      </c>
      <c r="B479" s="87" t="s">
        <v>12196</v>
      </c>
      <c r="C479" s="87" t="s">
        <v>164</v>
      </c>
      <c r="D479" s="87" t="s">
        <v>11192</v>
      </c>
      <c r="E479" s="87" t="s">
        <v>165</v>
      </c>
      <c r="F479" s="88">
        <v>43868</v>
      </c>
      <c r="G479" s="89">
        <v>0</v>
      </c>
      <c r="H479" s="89">
        <v>0</v>
      </c>
      <c r="I479" s="89">
        <v>8</v>
      </c>
      <c r="J479" s="89">
        <v>8</v>
      </c>
      <c r="K479" s="89">
        <v>8</v>
      </c>
      <c r="L479" s="89">
        <v>8</v>
      </c>
      <c r="M479" s="89">
        <v>8</v>
      </c>
      <c r="N479" s="89">
        <v>40</v>
      </c>
      <c r="O479" s="87" t="s">
        <v>9498</v>
      </c>
      <c r="P479" s="90" t="s">
        <v>13680</v>
      </c>
      <c r="Q479" s="87" t="s">
        <v>9497</v>
      </c>
    </row>
    <row r="480" spans="1:17" x14ac:dyDescent="0.2">
      <c r="A480" s="87" t="s">
        <v>7195</v>
      </c>
      <c r="B480" s="87" t="s">
        <v>7527</v>
      </c>
      <c r="C480" s="87" t="s">
        <v>164</v>
      </c>
      <c r="D480" s="87" t="s">
        <v>6815</v>
      </c>
      <c r="E480" s="87" t="s">
        <v>165</v>
      </c>
      <c r="F480" s="88">
        <v>43868</v>
      </c>
      <c r="G480" s="89">
        <v>0</v>
      </c>
      <c r="H480" s="89">
        <v>0</v>
      </c>
      <c r="I480" s="89">
        <v>8</v>
      </c>
      <c r="J480" s="89">
        <v>8</v>
      </c>
      <c r="K480" s="89">
        <v>8</v>
      </c>
      <c r="L480" s="89">
        <v>8</v>
      </c>
      <c r="M480" s="89">
        <v>8</v>
      </c>
      <c r="N480" s="89">
        <v>40</v>
      </c>
      <c r="O480" s="87" t="s">
        <v>9498</v>
      </c>
      <c r="P480" s="90" t="s">
        <v>13681</v>
      </c>
      <c r="Q480" s="87" t="s">
        <v>9497</v>
      </c>
    </row>
    <row r="481" spans="1:17" x14ac:dyDescent="0.2">
      <c r="A481" s="87" t="s">
        <v>9416</v>
      </c>
      <c r="B481" s="87" t="s">
        <v>12197</v>
      </c>
      <c r="C481" s="87" t="s">
        <v>164</v>
      </c>
      <c r="D481" s="87" t="s">
        <v>11803</v>
      </c>
      <c r="E481" s="87" t="s">
        <v>165</v>
      </c>
      <c r="F481" s="88">
        <v>43868</v>
      </c>
      <c r="G481" s="89">
        <v>0</v>
      </c>
      <c r="H481" s="89">
        <v>0</v>
      </c>
      <c r="I481" s="89">
        <v>9</v>
      </c>
      <c r="J481" s="89">
        <v>9</v>
      </c>
      <c r="K481" s="89">
        <v>9</v>
      </c>
      <c r="L481" s="89">
        <v>9</v>
      </c>
      <c r="M481" s="89">
        <v>9</v>
      </c>
      <c r="N481" s="89">
        <v>45</v>
      </c>
      <c r="O481" s="87" t="s">
        <v>166</v>
      </c>
      <c r="P481" s="90" t="s">
        <v>13682</v>
      </c>
      <c r="Q481" s="87" t="s">
        <v>9497</v>
      </c>
    </row>
    <row r="482" spans="1:17" x14ac:dyDescent="0.2">
      <c r="A482" s="87" t="s">
        <v>10405</v>
      </c>
      <c r="B482" s="87" t="s">
        <v>10406</v>
      </c>
      <c r="C482" s="87" t="s">
        <v>164</v>
      </c>
      <c r="D482" s="87" t="s">
        <v>10407</v>
      </c>
      <c r="E482" s="87" t="s">
        <v>165</v>
      </c>
      <c r="F482" s="88">
        <v>43868</v>
      </c>
      <c r="G482" s="89">
        <v>0</v>
      </c>
      <c r="H482" s="89">
        <v>0</v>
      </c>
      <c r="I482" s="89">
        <v>8</v>
      </c>
      <c r="J482" s="89">
        <v>8</v>
      </c>
      <c r="K482" s="89">
        <v>0</v>
      </c>
      <c r="L482" s="89">
        <v>8</v>
      </c>
      <c r="M482" s="89">
        <v>8</v>
      </c>
      <c r="N482" s="89">
        <v>32</v>
      </c>
      <c r="O482" s="87" t="s">
        <v>166</v>
      </c>
      <c r="P482" s="90" t="s">
        <v>13683</v>
      </c>
      <c r="Q482" s="87" t="s">
        <v>9497</v>
      </c>
    </row>
    <row r="483" spans="1:17" x14ac:dyDescent="0.2">
      <c r="A483" s="87" t="s">
        <v>10271</v>
      </c>
      <c r="B483" s="87" t="s">
        <v>10285</v>
      </c>
      <c r="C483" s="87" t="s">
        <v>164</v>
      </c>
      <c r="D483" s="87" t="s">
        <v>10286</v>
      </c>
      <c r="E483" s="87" t="s">
        <v>165</v>
      </c>
      <c r="F483" s="88">
        <v>43868</v>
      </c>
      <c r="G483" s="89">
        <v>0</v>
      </c>
      <c r="H483" s="89">
        <v>0</v>
      </c>
      <c r="I483" s="89">
        <v>9</v>
      </c>
      <c r="J483" s="89">
        <v>9</v>
      </c>
      <c r="K483" s="89">
        <v>9</v>
      </c>
      <c r="L483" s="89">
        <v>9</v>
      </c>
      <c r="M483" s="89">
        <v>9</v>
      </c>
      <c r="N483" s="89">
        <v>45</v>
      </c>
      <c r="O483" s="87" t="s">
        <v>166</v>
      </c>
      <c r="P483" s="90" t="s">
        <v>13684</v>
      </c>
      <c r="Q483" s="87" t="s">
        <v>9497</v>
      </c>
    </row>
    <row r="484" spans="1:17" x14ac:dyDescent="0.2">
      <c r="A484" s="87" t="s">
        <v>10193</v>
      </c>
      <c r="B484" s="87" t="s">
        <v>10224</v>
      </c>
      <c r="C484" s="87" t="s">
        <v>164</v>
      </c>
      <c r="D484" s="87" t="s">
        <v>10225</v>
      </c>
      <c r="E484" s="87" t="s">
        <v>165</v>
      </c>
      <c r="F484" s="88">
        <v>43868</v>
      </c>
      <c r="G484" s="89">
        <v>0</v>
      </c>
      <c r="H484" s="89">
        <v>0</v>
      </c>
      <c r="I484" s="89">
        <v>8</v>
      </c>
      <c r="J484" s="89">
        <v>8</v>
      </c>
      <c r="K484" s="89">
        <v>8</v>
      </c>
      <c r="L484" s="89">
        <v>8</v>
      </c>
      <c r="M484" s="89">
        <v>0</v>
      </c>
      <c r="N484" s="89">
        <v>32</v>
      </c>
      <c r="O484" s="87" t="s">
        <v>166</v>
      </c>
      <c r="P484" s="90" t="s">
        <v>13685</v>
      </c>
      <c r="Q484" s="87" t="s">
        <v>9497</v>
      </c>
    </row>
    <row r="485" spans="1:17" x14ac:dyDescent="0.2">
      <c r="A485" s="87" t="s">
        <v>12895</v>
      </c>
      <c r="B485" s="87" t="s">
        <v>12941</v>
      </c>
      <c r="C485" s="87" t="s">
        <v>164</v>
      </c>
      <c r="D485" s="87" t="s">
        <v>12942</v>
      </c>
      <c r="E485" s="87" t="s">
        <v>165</v>
      </c>
      <c r="F485" s="88">
        <v>43868</v>
      </c>
      <c r="G485" s="89">
        <v>0</v>
      </c>
      <c r="H485" s="89">
        <v>0</v>
      </c>
      <c r="I485" s="89">
        <v>9</v>
      </c>
      <c r="J485" s="89">
        <v>9</v>
      </c>
      <c r="K485" s="89">
        <v>9</v>
      </c>
      <c r="L485" s="89">
        <v>9</v>
      </c>
      <c r="M485" s="89">
        <v>9</v>
      </c>
      <c r="N485" s="89">
        <v>45</v>
      </c>
      <c r="O485" s="87" t="s">
        <v>166</v>
      </c>
      <c r="P485" s="90" t="s">
        <v>13686</v>
      </c>
      <c r="Q485" s="87" t="s">
        <v>9497</v>
      </c>
    </row>
    <row r="486" spans="1:17" x14ac:dyDescent="0.2">
      <c r="A486" s="87" t="s">
        <v>11860</v>
      </c>
      <c r="B486" s="87" t="s">
        <v>11889</v>
      </c>
      <c r="C486" s="87" t="s">
        <v>164</v>
      </c>
      <c r="D486" s="87" t="s">
        <v>11890</v>
      </c>
      <c r="E486" s="87" t="s">
        <v>165</v>
      </c>
      <c r="F486" s="88">
        <v>43868</v>
      </c>
      <c r="G486" s="89">
        <v>0</v>
      </c>
      <c r="H486" s="89">
        <v>0</v>
      </c>
      <c r="I486" s="89">
        <v>9</v>
      </c>
      <c r="J486" s="89">
        <v>9</v>
      </c>
      <c r="K486" s="89">
        <v>9</v>
      </c>
      <c r="L486" s="89">
        <v>9</v>
      </c>
      <c r="M486" s="89">
        <v>9</v>
      </c>
      <c r="N486" s="89">
        <v>45</v>
      </c>
      <c r="O486" s="87" t="s">
        <v>166</v>
      </c>
      <c r="P486" s="90" t="s">
        <v>13687</v>
      </c>
      <c r="Q486" s="87" t="s">
        <v>9497</v>
      </c>
    </row>
    <row r="487" spans="1:17" x14ac:dyDescent="0.2">
      <c r="A487" s="87" t="s">
        <v>9911</v>
      </c>
      <c r="B487" s="87" t="s">
        <v>12820</v>
      </c>
      <c r="C487" s="87" t="s">
        <v>164</v>
      </c>
      <c r="D487" s="87" t="s">
        <v>12821</v>
      </c>
      <c r="E487" s="87" t="s">
        <v>165</v>
      </c>
      <c r="F487" s="88">
        <v>43868</v>
      </c>
      <c r="G487" s="89">
        <v>0</v>
      </c>
      <c r="H487" s="89">
        <v>0</v>
      </c>
      <c r="I487" s="89">
        <v>9</v>
      </c>
      <c r="J487" s="89">
        <v>9</v>
      </c>
      <c r="K487" s="89">
        <v>9</v>
      </c>
      <c r="L487" s="89">
        <v>9</v>
      </c>
      <c r="M487" s="89">
        <v>9</v>
      </c>
      <c r="N487" s="89">
        <v>45</v>
      </c>
      <c r="O487" s="87" t="s">
        <v>9498</v>
      </c>
      <c r="P487" s="90" t="s">
        <v>13688</v>
      </c>
      <c r="Q487" s="87" t="s">
        <v>9497</v>
      </c>
    </row>
    <row r="488" spans="1:17" x14ac:dyDescent="0.2">
      <c r="A488" s="87" t="s">
        <v>8318</v>
      </c>
      <c r="B488" s="87" t="s">
        <v>10754</v>
      </c>
      <c r="C488" s="87" t="s">
        <v>164</v>
      </c>
      <c r="D488" s="87" t="s">
        <v>10755</v>
      </c>
      <c r="E488" s="87" t="s">
        <v>165</v>
      </c>
      <c r="F488" s="88">
        <v>43868</v>
      </c>
      <c r="G488" s="89">
        <v>0</v>
      </c>
      <c r="H488" s="89">
        <v>0</v>
      </c>
      <c r="I488" s="89">
        <v>8</v>
      </c>
      <c r="J488" s="89">
        <v>8</v>
      </c>
      <c r="K488" s="89">
        <v>8</v>
      </c>
      <c r="L488" s="89">
        <v>8</v>
      </c>
      <c r="M488" s="89">
        <v>8</v>
      </c>
      <c r="N488" s="89">
        <v>40</v>
      </c>
      <c r="O488" s="87" t="s">
        <v>166</v>
      </c>
      <c r="P488" s="90" t="s">
        <v>13689</v>
      </c>
      <c r="Q488" s="87" t="s">
        <v>9497</v>
      </c>
    </row>
    <row r="489" spans="1:17" x14ac:dyDescent="0.2">
      <c r="A489" s="87" t="s">
        <v>9461</v>
      </c>
      <c r="B489" s="87" t="s">
        <v>12198</v>
      </c>
      <c r="C489" s="87" t="s">
        <v>164</v>
      </c>
      <c r="D489" s="87" t="s">
        <v>6974</v>
      </c>
      <c r="E489" s="87" t="s">
        <v>4268</v>
      </c>
      <c r="F489" s="88">
        <v>43868</v>
      </c>
      <c r="G489" s="89">
        <v>0</v>
      </c>
      <c r="H489" s="89">
        <v>0</v>
      </c>
      <c r="I489" s="89">
        <v>8</v>
      </c>
      <c r="J489" s="89">
        <v>9</v>
      </c>
      <c r="K489" s="89">
        <v>8</v>
      </c>
      <c r="L489" s="89">
        <v>9</v>
      </c>
      <c r="M489" s="89">
        <v>8</v>
      </c>
      <c r="N489" s="89">
        <v>42</v>
      </c>
      <c r="O489" s="87" t="s">
        <v>166</v>
      </c>
      <c r="P489" s="90" t="s">
        <v>13690</v>
      </c>
      <c r="Q489" s="87" t="s">
        <v>9505</v>
      </c>
    </row>
    <row r="490" spans="1:17" x14ac:dyDescent="0.2">
      <c r="A490" s="87" t="s">
        <v>13140</v>
      </c>
      <c r="B490" s="87" t="s">
        <v>13691</v>
      </c>
      <c r="C490" s="87" t="s">
        <v>164</v>
      </c>
      <c r="D490" s="87" t="s">
        <v>13692</v>
      </c>
      <c r="E490" s="87" t="s">
        <v>165</v>
      </c>
      <c r="F490" s="88">
        <v>43868</v>
      </c>
      <c r="G490" s="89">
        <v>0</v>
      </c>
      <c r="H490" s="89">
        <v>0</v>
      </c>
      <c r="I490" s="89">
        <v>8</v>
      </c>
      <c r="J490" s="89">
        <v>8</v>
      </c>
      <c r="K490" s="89">
        <v>8</v>
      </c>
      <c r="L490" s="89">
        <v>8</v>
      </c>
      <c r="M490" s="89">
        <v>8</v>
      </c>
      <c r="N490" s="89">
        <v>40</v>
      </c>
      <c r="O490" s="87" t="s">
        <v>166</v>
      </c>
      <c r="P490" s="90" t="s">
        <v>13693</v>
      </c>
      <c r="Q490" s="87" t="s">
        <v>9497</v>
      </c>
    </row>
    <row r="491" spans="1:17" x14ac:dyDescent="0.2">
      <c r="A491" s="87" t="s">
        <v>6976</v>
      </c>
      <c r="B491" s="87" t="s">
        <v>8243</v>
      </c>
      <c r="C491" s="87" t="s">
        <v>164</v>
      </c>
      <c r="D491" s="87" t="s">
        <v>10403</v>
      </c>
      <c r="E491" s="87" t="s">
        <v>165</v>
      </c>
      <c r="F491" s="88">
        <v>43868</v>
      </c>
      <c r="G491" s="89">
        <v>0</v>
      </c>
      <c r="H491" s="89">
        <v>0</v>
      </c>
      <c r="I491" s="89">
        <v>0</v>
      </c>
      <c r="J491" s="89">
        <v>9</v>
      </c>
      <c r="K491" s="89">
        <v>8</v>
      </c>
      <c r="L491" s="89">
        <v>9</v>
      </c>
      <c r="M491" s="89">
        <v>8</v>
      </c>
      <c r="N491" s="89">
        <v>34</v>
      </c>
      <c r="O491" s="87" t="s">
        <v>166</v>
      </c>
      <c r="P491" s="90" t="s">
        <v>13694</v>
      </c>
      <c r="Q491" s="87" t="s">
        <v>9497</v>
      </c>
    </row>
    <row r="492" spans="1:17" x14ac:dyDescent="0.2">
      <c r="A492" s="87" t="s">
        <v>10839</v>
      </c>
      <c r="B492" s="87" t="s">
        <v>12618</v>
      </c>
      <c r="C492" s="87" t="s">
        <v>164</v>
      </c>
      <c r="D492" s="87" t="s">
        <v>12619</v>
      </c>
      <c r="E492" s="87" t="s">
        <v>165</v>
      </c>
      <c r="F492" s="88">
        <v>43868</v>
      </c>
      <c r="G492" s="89">
        <v>0</v>
      </c>
      <c r="H492" s="89">
        <v>0</v>
      </c>
      <c r="I492" s="89">
        <v>9</v>
      </c>
      <c r="J492" s="89">
        <v>9</v>
      </c>
      <c r="K492" s="89">
        <v>9</v>
      </c>
      <c r="L492" s="89">
        <v>9</v>
      </c>
      <c r="M492" s="89">
        <v>9</v>
      </c>
      <c r="N492" s="89">
        <v>45</v>
      </c>
      <c r="O492" s="87" t="s">
        <v>9498</v>
      </c>
      <c r="P492" s="90" t="s">
        <v>13695</v>
      </c>
      <c r="Q492" s="87" t="s">
        <v>9497</v>
      </c>
    </row>
    <row r="493" spans="1:17" x14ac:dyDescent="0.2">
      <c r="A493" s="87" t="s">
        <v>8129</v>
      </c>
      <c r="B493" s="87" t="s">
        <v>8164</v>
      </c>
      <c r="C493" s="87" t="s">
        <v>164</v>
      </c>
      <c r="D493" s="87" t="s">
        <v>8165</v>
      </c>
      <c r="E493" s="87" t="s">
        <v>165</v>
      </c>
      <c r="F493" s="88">
        <v>43868</v>
      </c>
      <c r="G493" s="89">
        <v>0</v>
      </c>
      <c r="H493" s="89">
        <v>0</v>
      </c>
      <c r="I493" s="89">
        <v>9</v>
      </c>
      <c r="J493" s="89">
        <v>9</v>
      </c>
      <c r="K493" s="89">
        <v>9</v>
      </c>
      <c r="L493" s="89">
        <v>9</v>
      </c>
      <c r="M493" s="89">
        <v>9</v>
      </c>
      <c r="N493" s="89">
        <v>45</v>
      </c>
      <c r="O493" s="87" t="s">
        <v>166</v>
      </c>
      <c r="P493" s="90" t="s">
        <v>13696</v>
      </c>
      <c r="Q493" s="87" t="s">
        <v>9497</v>
      </c>
    </row>
    <row r="494" spans="1:17" x14ac:dyDescent="0.2">
      <c r="A494" s="87" t="s">
        <v>8129</v>
      </c>
      <c r="B494" s="87" t="s">
        <v>8164</v>
      </c>
      <c r="C494" s="87" t="s">
        <v>164</v>
      </c>
      <c r="D494" s="87" t="s">
        <v>8165</v>
      </c>
      <c r="E494" s="87" t="s">
        <v>165</v>
      </c>
      <c r="F494" s="88">
        <v>43868</v>
      </c>
      <c r="G494" s="89">
        <v>0</v>
      </c>
      <c r="H494" s="89">
        <v>0</v>
      </c>
      <c r="I494" s="89">
        <v>9</v>
      </c>
      <c r="J494" s="89">
        <v>9</v>
      </c>
      <c r="K494" s="89">
        <v>0</v>
      </c>
      <c r="L494" s="89">
        <v>9</v>
      </c>
      <c r="M494" s="89">
        <v>9</v>
      </c>
      <c r="N494" s="89">
        <v>36</v>
      </c>
      <c r="O494" s="87" t="s">
        <v>166</v>
      </c>
      <c r="P494" s="90" t="s">
        <v>13697</v>
      </c>
      <c r="Q494" s="87" t="s">
        <v>9497</v>
      </c>
    </row>
    <row r="495" spans="1:17" x14ac:dyDescent="0.2">
      <c r="A495" s="87" t="s">
        <v>8129</v>
      </c>
      <c r="B495" s="87" t="s">
        <v>8164</v>
      </c>
      <c r="C495" s="87" t="s">
        <v>164</v>
      </c>
      <c r="D495" s="87" t="s">
        <v>8165</v>
      </c>
      <c r="E495" s="87" t="s">
        <v>165</v>
      </c>
      <c r="F495" s="88">
        <v>43868</v>
      </c>
      <c r="G495" s="89">
        <v>0</v>
      </c>
      <c r="H495" s="89">
        <v>0</v>
      </c>
      <c r="I495" s="89">
        <v>-9</v>
      </c>
      <c r="J495" s="89">
        <v>-9</v>
      </c>
      <c r="K495" s="89">
        <v>-9</v>
      </c>
      <c r="L495" s="89">
        <v>-9</v>
      </c>
      <c r="M495" s="89">
        <v>-9</v>
      </c>
      <c r="N495" s="89">
        <v>-45</v>
      </c>
      <c r="O495" s="87" t="s">
        <v>166</v>
      </c>
      <c r="P495" s="90" t="s">
        <v>13698</v>
      </c>
      <c r="Q495" s="87" t="s">
        <v>9497</v>
      </c>
    </row>
    <row r="496" spans="1:17" x14ac:dyDescent="0.2">
      <c r="A496" s="87" t="s">
        <v>8038</v>
      </c>
      <c r="B496" s="87" t="s">
        <v>12199</v>
      </c>
      <c r="C496" s="87" t="s">
        <v>164</v>
      </c>
      <c r="D496" s="87" t="s">
        <v>8077</v>
      </c>
      <c r="E496" s="87" t="s">
        <v>165</v>
      </c>
      <c r="F496" s="88">
        <v>43868</v>
      </c>
      <c r="G496" s="89">
        <v>0</v>
      </c>
      <c r="H496" s="89">
        <v>0</v>
      </c>
      <c r="I496" s="89">
        <v>8</v>
      </c>
      <c r="J496" s="89">
        <v>8</v>
      </c>
      <c r="K496" s="89">
        <v>8</v>
      </c>
      <c r="L496" s="89">
        <v>8</v>
      </c>
      <c r="M496" s="89">
        <v>8</v>
      </c>
      <c r="N496" s="89">
        <v>40</v>
      </c>
      <c r="O496" s="87" t="s">
        <v>9498</v>
      </c>
      <c r="P496" s="90" t="s">
        <v>13699</v>
      </c>
      <c r="Q496" s="87" t="s">
        <v>9497</v>
      </c>
    </row>
    <row r="497" spans="1:17" x14ac:dyDescent="0.2">
      <c r="A497" s="87" t="s">
        <v>8058</v>
      </c>
      <c r="B497" s="87" t="s">
        <v>8078</v>
      </c>
      <c r="C497" s="87" t="s">
        <v>164</v>
      </c>
      <c r="D497" s="87" t="s">
        <v>8079</v>
      </c>
      <c r="E497" s="87" t="s">
        <v>165</v>
      </c>
      <c r="F497" s="88">
        <v>43868</v>
      </c>
      <c r="G497" s="89">
        <v>0</v>
      </c>
      <c r="H497" s="89">
        <v>0</v>
      </c>
      <c r="I497" s="89">
        <v>8</v>
      </c>
      <c r="J497" s="89">
        <v>8</v>
      </c>
      <c r="K497" s="89">
        <v>8</v>
      </c>
      <c r="L497" s="89">
        <v>0</v>
      </c>
      <c r="M497" s="89">
        <v>0</v>
      </c>
      <c r="N497" s="89">
        <v>24</v>
      </c>
      <c r="O497" s="87" t="s">
        <v>9498</v>
      </c>
      <c r="P497" s="90" t="s">
        <v>13700</v>
      </c>
      <c r="Q497" s="87" t="s">
        <v>9497</v>
      </c>
    </row>
    <row r="498" spans="1:17" x14ac:dyDescent="0.2">
      <c r="A498" s="87" t="s">
        <v>9131</v>
      </c>
      <c r="B498" s="87" t="s">
        <v>12200</v>
      </c>
      <c r="C498" s="87" t="s">
        <v>164</v>
      </c>
      <c r="D498" s="87" t="s">
        <v>7883</v>
      </c>
      <c r="E498" s="87" t="s">
        <v>4268</v>
      </c>
      <c r="F498" s="88">
        <v>43868</v>
      </c>
      <c r="G498" s="89">
        <v>0</v>
      </c>
      <c r="H498" s="89">
        <v>0</v>
      </c>
      <c r="I498" s="89">
        <v>9</v>
      </c>
      <c r="J498" s="89">
        <v>9</v>
      </c>
      <c r="K498" s="89">
        <v>9</v>
      </c>
      <c r="L498" s="89">
        <v>9</v>
      </c>
      <c r="M498" s="89">
        <v>8</v>
      </c>
      <c r="N498" s="89">
        <v>44</v>
      </c>
      <c r="O498" s="87" t="s">
        <v>166</v>
      </c>
      <c r="P498" s="90" t="s">
        <v>13701</v>
      </c>
      <c r="Q498" s="87" t="s">
        <v>9505</v>
      </c>
    </row>
    <row r="499" spans="1:17" x14ac:dyDescent="0.2">
      <c r="A499" s="87" t="s">
        <v>8390</v>
      </c>
      <c r="B499" s="87" t="s">
        <v>8427</v>
      </c>
      <c r="C499" s="87" t="s">
        <v>164</v>
      </c>
      <c r="D499" s="87" t="s">
        <v>8428</v>
      </c>
      <c r="E499" s="87" t="s">
        <v>165</v>
      </c>
      <c r="F499" s="88">
        <v>43868</v>
      </c>
      <c r="G499" s="89">
        <v>0</v>
      </c>
      <c r="H499" s="89">
        <v>0</v>
      </c>
      <c r="I499" s="89">
        <v>8</v>
      </c>
      <c r="J499" s="89">
        <v>8</v>
      </c>
      <c r="K499" s="89">
        <v>8</v>
      </c>
      <c r="L499" s="89">
        <v>8</v>
      </c>
      <c r="M499" s="89">
        <v>8</v>
      </c>
      <c r="N499" s="89">
        <v>40</v>
      </c>
      <c r="O499" s="87" t="s">
        <v>166</v>
      </c>
      <c r="P499" s="90" t="s">
        <v>13702</v>
      </c>
      <c r="Q499" s="87" t="s">
        <v>9497</v>
      </c>
    </row>
    <row r="500" spans="1:17" x14ac:dyDescent="0.2">
      <c r="A500" s="87" t="s">
        <v>7033</v>
      </c>
      <c r="B500" s="87" t="s">
        <v>7476</v>
      </c>
      <c r="C500" s="87" t="s">
        <v>164</v>
      </c>
      <c r="D500" s="87" t="s">
        <v>2309</v>
      </c>
      <c r="E500" s="87" t="s">
        <v>165</v>
      </c>
      <c r="F500" s="88">
        <v>43868</v>
      </c>
      <c r="G500" s="89">
        <v>0</v>
      </c>
      <c r="H500" s="89">
        <v>0</v>
      </c>
      <c r="I500" s="89">
        <v>8</v>
      </c>
      <c r="J500" s="89">
        <v>8</v>
      </c>
      <c r="K500" s="89">
        <v>8</v>
      </c>
      <c r="L500" s="89">
        <v>8</v>
      </c>
      <c r="M500" s="89">
        <v>8</v>
      </c>
      <c r="N500" s="89">
        <v>40</v>
      </c>
      <c r="O500" s="87" t="s">
        <v>9498</v>
      </c>
      <c r="P500" s="90" t="s">
        <v>13703</v>
      </c>
      <c r="Q500" s="87" t="s">
        <v>9497</v>
      </c>
    </row>
    <row r="501" spans="1:17" x14ac:dyDescent="0.2">
      <c r="A501" s="87" t="s">
        <v>8016</v>
      </c>
      <c r="B501" s="87" t="s">
        <v>8081</v>
      </c>
      <c r="C501" s="87" t="s">
        <v>164</v>
      </c>
      <c r="D501" s="87" t="s">
        <v>8082</v>
      </c>
      <c r="E501" s="87" t="s">
        <v>165</v>
      </c>
      <c r="F501" s="88">
        <v>43868</v>
      </c>
      <c r="G501" s="89">
        <v>0</v>
      </c>
      <c r="H501" s="89">
        <v>0</v>
      </c>
      <c r="I501" s="89">
        <v>9</v>
      </c>
      <c r="J501" s="89">
        <v>9</v>
      </c>
      <c r="K501" s="89">
        <v>9</v>
      </c>
      <c r="L501" s="89">
        <v>9</v>
      </c>
      <c r="M501" s="89">
        <v>9</v>
      </c>
      <c r="N501" s="89">
        <v>45</v>
      </c>
      <c r="O501" s="87" t="s">
        <v>9498</v>
      </c>
      <c r="P501" s="90" t="s">
        <v>13704</v>
      </c>
      <c r="Q501" s="87" t="s">
        <v>9497</v>
      </c>
    </row>
    <row r="502" spans="1:17" x14ac:dyDescent="0.2">
      <c r="A502" s="87" t="s">
        <v>10151</v>
      </c>
      <c r="B502" s="87" t="s">
        <v>10174</v>
      </c>
      <c r="C502" s="87" t="s">
        <v>164</v>
      </c>
      <c r="D502" s="87" t="s">
        <v>10175</v>
      </c>
      <c r="E502" s="87" t="s">
        <v>165</v>
      </c>
      <c r="F502" s="88">
        <v>43868</v>
      </c>
      <c r="G502" s="89">
        <v>0</v>
      </c>
      <c r="H502" s="89">
        <v>0</v>
      </c>
      <c r="I502" s="89">
        <v>9</v>
      </c>
      <c r="J502" s="89">
        <v>9</v>
      </c>
      <c r="K502" s="89">
        <v>9</v>
      </c>
      <c r="L502" s="89">
        <v>9</v>
      </c>
      <c r="M502" s="89">
        <v>9</v>
      </c>
      <c r="N502" s="89">
        <v>45</v>
      </c>
      <c r="O502" s="87" t="s">
        <v>9498</v>
      </c>
      <c r="P502" s="90" t="s">
        <v>13705</v>
      </c>
      <c r="Q502" s="87" t="s">
        <v>9497</v>
      </c>
    </row>
    <row r="503" spans="1:17" x14ac:dyDescent="0.2">
      <c r="A503" s="87" t="s">
        <v>7130</v>
      </c>
      <c r="B503" s="87" t="s">
        <v>7512</v>
      </c>
      <c r="C503" s="87" t="s">
        <v>164</v>
      </c>
      <c r="D503" s="87" t="s">
        <v>3649</v>
      </c>
      <c r="E503" s="87" t="s">
        <v>165</v>
      </c>
      <c r="F503" s="88">
        <v>43868</v>
      </c>
      <c r="G503" s="89">
        <v>0</v>
      </c>
      <c r="H503" s="89">
        <v>0</v>
      </c>
      <c r="I503" s="89">
        <v>9</v>
      </c>
      <c r="J503" s="89">
        <v>9</v>
      </c>
      <c r="K503" s="89">
        <v>9</v>
      </c>
      <c r="L503" s="89">
        <v>9</v>
      </c>
      <c r="M503" s="89">
        <v>9</v>
      </c>
      <c r="N503" s="89">
        <v>45</v>
      </c>
      <c r="O503" s="87" t="s">
        <v>166</v>
      </c>
      <c r="P503" s="90" t="s">
        <v>13706</v>
      </c>
      <c r="Q503" s="87" t="s">
        <v>9497</v>
      </c>
    </row>
    <row r="504" spans="1:17" x14ac:dyDescent="0.2">
      <c r="A504" s="87" t="s">
        <v>11024</v>
      </c>
      <c r="B504" s="87" t="s">
        <v>11074</v>
      </c>
      <c r="C504" s="87" t="s">
        <v>164</v>
      </c>
      <c r="D504" s="87" t="s">
        <v>11075</v>
      </c>
      <c r="E504" s="87" t="s">
        <v>165</v>
      </c>
      <c r="F504" s="88">
        <v>43868</v>
      </c>
      <c r="G504" s="89">
        <v>0</v>
      </c>
      <c r="H504" s="89">
        <v>0</v>
      </c>
      <c r="I504" s="89">
        <v>9</v>
      </c>
      <c r="J504" s="89">
        <v>9</v>
      </c>
      <c r="K504" s="89">
        <v>9</v>
      </c>
      <c r="L504" s="89">
        <v>9</v>
      </c>
      <c r="M504" s="89">
        <v>9</v>
      </c>
      <c r="N504" s="89">
        <v>45</v>
      </c>
      <c r="O504" s="87" t="s">
        <v>166</v>
      </c>
      <c r="P504" s="90" t="s">
        <v>13707</v>
      </c>
      <c r="Q504" s="87" t="s">
        <v>9497</v>
      </c>
    </row>
    <row r="505" spans="1:17" x14ac:dyDescent="0.2">
      <c r="A505" s="87" t="s">
        <v>8211</v>
      </c>
      <c r="B505" s="87" t="s">
        <v>8244</v>
      </c>
      <c r="C505" s="87" t="s">
        <v>164</v>
      </c>
      <c r="D505" s="87" t="s">
        <v>8245</v>
      </c>
      <c r="E505" s="87" t="s">
        <v>165</v>
      </c>
      <c r="F505" s="88">
        <v>43868</v>
      </c>
      <c r="G505" s="89">
        <v>0</v>
      </c>
      <c r="H505" s="89">
        <v>0</v>
      </c>
      <c r="I505" s="89">
        <v>10</v>
      </c>
      <c r="J505" s="89">
        <v>10</v>
      </c>
      <c r="K505" s="89">
        <v>10</v>
      </c>
      <c r="L505" s="89">
        <v>10</v>
      </c>
      <c r="M505" s="89">
        <v>10</v>
      </c>
      <c r="N505" s="89">
        <v>50</v>
      </c>
      <c r="O505" s="87" t="s">
        <v>9498</v>
      </c>
      <c r="P505" s="90" t="s">
        <v>13708</v>
      </c>
      <c r="Q505" s="87" t="s">
        <v>9497</v>
      </c>
    </row>
    <row r="506" spans="1:17" x14ac:dyDescent="0.2">
      <c r="A506" s="87" t="s">
        <v>8211</v>
      </c>
      <c r="B506" s="87" t="s">
        <v>8244</v>
      </c>
      <c r="C506" s="87" t="s">
        <v>164</v>
      </c>
      <c r="D506" s="87" t="s">
        <v>8245</v>
      </c>
      <c r="E506" s="87" t="s">
        <v>165</v>
      </c>
      <c r="F506" s="88">
        <v>43868</v>
      </c>
      <c r="G506" s="89">
        <v>0</v>
      </c>
      <c r="H506" s="89">
        <v>0</v>
      </c>
      <c r="I506" s="89">
        <v>10</v>
      </c>
      <c r="J506" s="89">
        <v>0</v>
      </c>
      <c r="K506" s="89">
        <v>10</v>
      </c>
      <c r="L506" s="89">
        <v>10</v>
      </c>
      <c r="M506" s="89">
        <v>10</v>
      </c>
      <c r="N506" s="89">
        <v>40</v>
      </c>
      <c r="O506" s="87" t="s">
        <v>9498</v>
      </c>
      <c r="P506" s="90" t="s">
        <v>13709</v>
      </c>
      <c r="Q506" s="87" t="s">
        <v>9497</v>
      </c>
    </row>
    <row r="507" spans="1:17" x14ac:dyDescent="0.2">
      <c r="A507" s="87" t="s">
        <v>8211</v>
      </c>
      <c r="B507" s="87" t="s">
        <v>8244</v>
      </c>
      <c r="C507" s="87" t="s">
        <v>164</v>
      </c>
      <c r="D507" s="87" t="s">
        <v>8245</v>
      </c>
      <c r="E507" s="87" t="s">
        <v>165</v>
      </c>
      <c r="F507" s="88">
        <v>43868</v>
      </c>
      <c r="G507" s="89">
        <v>0</v>
      </c>
      <c r="H507" s="89">
        <v>0</v>
      </c>
      <c r="I507" s="89">
        <v>-10</v>
      </c>
      <c r="J507" s="89">
        <v>-10</v>
      </c>
      <c r="K507" s="89">
        <v>-10</v>
      </c>
      <c r="L507" s="89">
        <v>-10</v>
      </c>
      <c r="M507" s="89">
        <v>-10</v>
      </c>
      <c r="N507" s="89">
        <v>-50</v>
      </c>
      <c r="O507" s="87" t="s">
        <v>9498</v>
      </c>
      <c r="P507" s="90" t="s">
        <v>13710</v>
      </c>
      <c r="Q507" s="87" t="s">
        <v>9497</v>
      </c>
    </row>
    <row r="508" spans="1:17" x14ac:dyDescent="0.2">
      <c r="A508" s="87" t="s">
        <v>9269</v>
      </c>
      <c r="B508" s="87" t="s">
        <v>12201</v>
      </c>
      <c r="C508" s="87" t="s">
        <v>164</v>
      </c>
      <c r="D508" s="87" t="s">
        <v>11076</v>
      </c>
      <c r="E508" s="87" t="s">
        <v>4268</v>
      </c>
      <c r="F508" s="88">
        <v>43868</v>
      </c>
      <c r="G508" s="89">
        <v>0</v>
      </c>
      <c r="H508" s="89">
        <v>0</v>
      </c>
      <c r="I508" s="89">
        <v>8.5</v>
      </c>
      <c r="J508" s="89">
        <v>9</v>
      </c>
      <c r="K508" s="89">
        <v>9</v>
      </c>
      <c r="L508" s="89">
        <v>9</v>
      </c>
      <c r="M508" s="89">
        <v>8.5</v>
      </c>
      <c r="N508" s="89">
        <v>44</v>
      </c>
      <c r="O508" s="87" t="s">
        <v>166</v>
      </c>
      <c r="P508" s="90" t="s">
        <v>13711</v>
      </c>
      <c r="Q508" s="87" t="s">
        <v>9505</v>
      </c>
    </row>
    <row r="509" spans="1:17" x14ac:dyDescent="0.2">
      <c r="A509" s="87" t="s">
        <v>8108</v>
      </c>
      <c r="B509" s="87" t="s">
        <v>12202</v>
      </c>
      <c r="C509" s="87" t="s">
        <v>164</v>
      </c>
      <c r="D509" s="87" t="s">
        <v>10338</v>
      </c>
      <c r="E509" s="87" t="s">
        <v>165</v>
      </c>
      <c r="F509" s="88">
        <v>43868</v>
      </c>
      <c r="G509" s="89">
        <v>0</v>
      </c>
      <c r="H509" s="89">
        <v>0</v>
      </c>
      <c r="I509" s="89">
        <v>8</v>
      </c>
      <c r="J509" s="89">
        <v>8</v>
      </c>
      <c r="K509" s="89">
        <v>8</v>
      </c>
      <c r="L509" s="89">
        <v>8</v>
      </c>
      <c r="M509" s="89">
        <v>8</v>
      </c>
      <c r="N509" s="89">
        <v>40</v>
      </c>
      <c r="O509" s="87" t="s">
        <v>9498</v>
      </c>
      <c r="P509" s="90" t="s">
        <v>13712</v>
      </c>
      <c r="Q509" s="87" t="s">
        <v>9497</v>
      </c>
    </row>
    <row r="510" spans="1:17" x14ac:dyDescent="0.2">
      <c r="A510" s="87" t="s">
        <v>7127</v>
      </c>
      <c r="B510" s="87" t="s">
        <v>7452</v>
      </c>
      <c r="C510" s="87" t="s">
        <v>164</v>
      </c>
      <c r="D510" s="87" t="s">
        <v>4330</v>
      </c>
      <c r="E510" s="87" t="s">
        <v>165</v>
      </c>
      <c r="F510" s="88">
        <v>43868</v>
      </c>
      <c r="G510" s="89">
        <v>0</v>
      </c>
      <c r="H510" s="89">
        <v>0</v>
      </c>
      <c r="I510" s="89">
        <v>9</v>
      </c>
      <c r="J510" s="89">
        <v>9</v>
      </c>
      <c r="K510" s="89">
        <v>9</v>
      </c>
      <c r="L510" s="89">
        <v>9</v>
      </c>
      <c r="M510" s="89">
        <v>9</v>
      </c>
      <c r="N510" s="89">
        <v>45</v>
      </c>
      <c r="O510" s="87" t="s">
        <v>166</v>
      </c>
      <c r="P510" s="90" t="s">
        <v>13713</v>
      </c>
      <c r="Q510" s="87" t="s">
        <v>9497</v>
      </c>
    </row>
    <row r="511" spans="1:17" x14ac:dyDescent="0.2">
      <c r="A511" s="87" t="s">
        <v>9317</v>
      </c>
      <c r="B511" s="87" t="s">
        <v>12203</v>
      </c>
      <c r="C511" s="87" t="s">
        <v>164</v>
      </c>
      <c r="D511" s="87" t="s">
        <v>7984</v>
      </c>
      <c r="E511" s="87" t="s">
        <v>4268</v>
      </c>
      <c r="F511" s="88">
        <v>43868</v>
      </c>
      <c r="G511" s="89">
        <v>0</v>
      </c>
      <c r="H511" s="89">
        <v>0</v>
      </c>
      <c r="I511" s="89">
        <v>8</v>
      </c>
      <c r="J511" s="89">
        <v>8</v>
      </c>
      <c r="K511" s="89">
        <v>8</v>
      </c>
      <c r="L511" s="89">
        <v>8</v>
      </c>
      <c r="M511" s="89">
        <v>8</v>
      </c>
      <c r="N511" s="89">
        <v>40</v>
      </c>
      <c r="O511" s="87" t="s">
        <v>166</v>
      </c>
      <c r="P511" s="90" t="s">
        <v>13714</v>
      </c>
      <c r="Q511" s="87" t="s">
        <v>9505</v>
      </c>
    </row>
    <row r="512" spans="1:17" x14ac:dyDescent="0.2">
      <c r="A512" s="87" t="s">
        <v>6979</v>
      </c>
      <c r="B512" s="87" t="s">
        <v>7429</v>
      </c>
      <c r="C512" s="87" t="s">
        <v>164</v>
      </c>
      <c r="D512" s="87" t="s">
        <v>1220</v>
      </c>
      <c r="E512" s="87" t="s">
        <v>165</v>
      </c>
      <c r="F512" s="88">
        <v>43868</v>
      </c>
      <c r="G512" s="89">
        <v>0</v>
      </c>
      <c r="H512" s="89">
        <v>0</v>
      </c>
      <c r="I512" s="89">
        <v>8</v>
      </c>
      <c r="J512" s="89">
        <v>8</v>
      </c>
      <c r="K512" s="89">
        <v>8</v>
      </c>
      <c r="L512" s="89">
        <v>8</v>
      </c>
      <c r="M512" s="89">
        <v>8</v>
      </c>
      <c r="N512" s="89">
        <v>40</v>
      </c>
      <c r="O512" s="87" t="s">
        <v>9501</v>
      </c>
      <c r="P512" s="90" t="s">
        <v>13715</v>
      </c>
      <c r="Q512" s="87" t="s">
        <v>9497</v>
      </c>
    </row>
    <row r="513" spans="1:17" x14ac:dyDescent="0.2">
      <c r="A513" s="87" t="s">
        <v>6979</v>
      </c>
      <c r="B513" s="87" t="s">
        <v>7429</v>
      </c>
      <c r="C513" s="87" t="s">
        <v>164</v>
      </c>
      <c r="D513" s="87" t="s">
        <v>1220</v>
      </c>
      <c r="E513" s="87" t="s">
        <v>165</v>
      </c>
      <c r="F513" s="88">
        <v>43868</v>
      </c>
      <c r="G513" s="89">
        <v>0</v>
      </c>
      <c r="H513" s="89">
        <v>0</v>
      </c>
      <c r="I513" s="89">
        <v>11</v>
      </c>
      <c r="J513" s="89">
        <v>9</v>
      </c>
      <c r="K513" s="89">
        <v>8</v>
      </c>
      <c r="L513" s="89">
        <v>8</v>
      </c>
      <c r="M513" s="89">
        <v>8</v>
      </c>
      <c r="N513" s="89">
        <v>44</v>
      </c>
      <c r="O513" s="87" t="s">
        <v>9501</v>
      </c>
      <c r="P513" s="90" t="s">
        <v>13716</v>
      </c>
      <c r="Q513" s="87" t="s">
        <v>9497</v>
      </c>
    </row>
    <row r="514" spans="1:17" x14ac:dyDescent="0.2">
      <c r="A514" s="87" t="s">
        <v>6979</v>
      </c>
      <c r="B514" s="87" t="s">
        <v>7429</v>
      </c>
      <c r="C514" s="87" t="s">
        <v>164</v>
      </c>
      <c r="D514" s="87" t="s">
        <v>1220</v>
      </c>
      <c r="E514" s="87" t="s">
        <v>165</v>
      </c>
      <c r="F514" s="88">
        <v>43868</v>
      </c>
      <c r="G514" s="89">
        <v>0</v>
      </c>
      <c r="H514" s="89">
        <v>0</v>
      </c>
      <c r="I514" s="89">
        <v>-8</v>
      </c>
      <c r="J514" s="89">
        <v>-8</v>
      </c>
      <c r="K514" s="89">
        <v>-8</v>
      </c>
      <c r="L514" s="89">
        <v>-8</v>
      </c>
      <c r="M514" s="89">
        <v>-8</v>
      </c>
      <c r="N514" s="89">
        <v>-40</v>
      </c>
      <c r="O514" s="87" t="s">
        <v>9501</v>
      </c>
      <c r="P514" s="90" t="s">
        <v>13717</v>
      </c>
      <c r="Q514" s="87" t="s">
        <v>9497</v>
      </c>
    </row>
    <row r="515" spans="1:17" x14ac:dyDescent="0.2">
      <c r="A515" s="87" t="s">
        <v>7919</v>
      </c>
      <c r="B515" s="87" t="s">
        <v>7922</v>
      </c>
      <c r="C515" s="87" t="s">
        <v>164</v>
      </c>
      <c r="D515" s="87" t="s">
        <v>2905</v>
      </c>
      <c r="E515" s="87" t="s">
        <v>165</v>
      </c>
      <c r="F515" s="88">
        <v>43868</v>
      </c>
      <c r="G515" s="89">
        <v>0</v>
      </c>
      <c r="H515" s="89">
        <v>0</v>
      </c>
      <c r="I515" s="89">
        <v>9</v>
      </c>
      <c r="J515" s="89">
        <v>9</v>
      </c>
      <c r="K515" s="89">
        <v>9</v>
      </c>
      <c r="L515" s="89">
        <v>9</v>
      </c>
      <c r="M515" s="89">
        <v>9</v>
      </c>
      <c r="N515" s="89">
        <v>45</v>
      </c>
      <c r="O515" s="87" t="s">
        <v>9498</v>
      </c>
      <c r="P515" s="90" t="s">
        <v>13718</v>
      </c>
      <c r="Q515" s="87" t="s">
        <v>9497</v>
      </c>
    </row>
    <row r="516" spans="1:17" x14ac:dyDescent="0.2">
      <c r="A516" s="87" t="s">
        <v>7917</v>
      </c>
      <c r="B516" s="87" t="s">
        <v>7923</v>
      </c>
      <c r="C516" s="87" t="s">
        <v>164</v>
      </c>
      <c r="D516" s="87" t="s">
        <v>3528</v>
      </c>
      <c r="E516" s="87" t="s">
        <v>165</v>
      </c>
      <c r="F516" s="88">
        <v>43868</v>
      </c>
      <c r="G516" s="89">
        <v>0</v>
      </c>
      <c r="H516" s="89">
        <v>0</v>
      </c>
      <c r="I516" s="89">
        <v>8</v>
      </c>
      <c r="J516" s="89">
        <v>8</v>
      </c>
      <c r="K516" s="89">
        <v>8</v>
      </c>
      <c r="L516" s="89">
        <v>8</v>
      </c>
      <c r="M516" s="89">
        <v>8</v>
      </c>
      <c r="N516" s="89">
        <v>40</v>
      </c>
      <c r="O516" s="87" t="s">
        <v>9498</v>
      </c>
      <c r="P516" s="90" t="s">
        <v>13719</v>
      </c>
      <c r="Q516" s="87" t="s">
        <v>9497</v>
      </c>
    </row>
    <row r="517" spans="1:17" x14ac:dyDescent="0.2">
      <c r="A517" s="87" t="s">
        <v>7908</v>
      </c>
      <c r="B517" s="87" t="s">
        <v>7913</v>
      </c>
      <c r="C517" s="87" t="s">
        <v>164</v>
      </c>
      <c r="D517" s="87" t="s">
        <v>7924</v>
      </c>
      <c r="E517" s="87" t="s">
        <v>165</v>
      </c>
      <c r="F517" s="88">
        <v>43868</v>
      </c>
      <c r="G517" s="89">
        <v>0</v>
      </c>
      <c r="H517" s="89">
        <v>0</v>
      </c>
      <c r="I517" s="89">
        <v>8</v>
      </c>
      <c r="J517" s="89">
        <v>8</v>
      </c>
      <c r="K517" s="89">
        <v>8</v>
      </c>
      <c r="L517" s="89">
        <v>8</v>
      </c>
      <c r="M517" s="89">
        <v>8</v>
      </c>
      <c r="N517" s="89">
        <v>40</v>
      </c>
      <c r="O517" s="87" t="s">
        <v>9498</v>
      </c>
      <c r="P517" s="90" t="s">
        <v>13720</v>
      </c>
      <c r="Q517" s="87" t="s">
        <v>9497</v>
      </c>
    </row>
    <row r="518" spans="1:17" x14ac:dyDescent="0.2">
      <c r="A518" s="87" t="s">
        <v>8114</v>
      </c>
      <c r="B518" s="87" t="s">
        <v>8156</v>
      </c>
      <c r="C518" s="87" t="s">
        <v>164</v>
      </c>
      <c r="D518" s="87" t="s">
        <v>8157</v>
      </c>
      <c r="E518" s="87" t="s">
        <v>165</v>
      </c>
      <c r="F518" s="88">
        <v>43868</v>
      </c>
      <c r="G518" s="89">
        <v>9</v>
      </c>
      <c r="H518" s="89">
        <v>9</v>
      </c>
      <c r="I518" s="89">
        <v>0</v>
      </c>
      <c r="J518" s="89">
        <v>0</v>
      </c>
      <c r="K518" s="89">
        <v>0</v>
      </c>
      <c r="L518" s="89">
        <v>0</v>
      </c>
      <c r="M518" s="89">
        <v>0</v>
      </c>
      <c r="N518" s="89">
        <v>18</v>
      </c>
      <c r="O518" s="87" t="s">
        <v>9499</v>
      </c>
      <c r="P518" s="90" t="s">
        <v>13721</v>
      </c>
      <c r="Q518" s="87" t="s">
        <v>9497</v>
      </c>
    </row>
    <row r="519" spans="1:17" x14ac:dyDescent="0.2">
      <c r="A519" s="87" t="s">
        <v>8114</v>
      </c>
      <c r="B519" s="87" t="s">
        <v>8156</v>
      </c>
      <c r="C519" s="87" t="s">
        <v>164</v>
      </c>
      <c r="D519" s="87" t="s">
        <v>8157</v>
      </c>
      <c r="E519" s="87" t="s">
        <v>165</v>
      </c>
      <c r="F519" s="88">
        <v>43868</v>
      </c>
      <c r="G519" s="89">
        <v>0</v>
      </c>
      <c r="H519" s="89">
        <v>0</v>
      </c>
      <c r="I519" s="89">
        <v>8</v>
      </c>
      <c r="J519" s="89">
        <v>0</v>
      </c>
      <c r="K519" s="89">
        <v>0</v>
      </c>
      <c r="L519" s="89">
        <v>0</v>
      </c>
      <c r="M519" s="89">
        <v>0</v>
      </c>
      <c r="N519" s="89">
        <v>8</v>
      </c>
      <c r="O519" s="87" t="s">
        <v>166</v>
      </c>
      <c r="P519" s="90" t="s">
        <v>13722</v>
      </c>
      <c r="Q519" s="87" t="s">
        <v>9497</v>
      </c>
    </row>
    <row r="520" spans="1:17" x14ac:dyDescent="0.2">
      <c r="A520" s="87" t="s">
        <v>10687</v>
      </c>
      <c r="B520" s="87" t="s">
        <v>12204</v>
      </c>
      <c r="C520" s="87" t="s">
        <v>164</v>
      </c>
      <c r="D520" s="87" t="s">
        <v>10756</v>
      </c>
      <c r="E520" s="87" t="s">
        <v>4268</v>
      </c>
      <c r="F520" s="88">
        <v>43868</v>
      </c>
      <c r="G520" s="89">
        <v>0</v>
      </c>
      <c r="H520" s="89">
        <v>0</v>
      </c>
      <c r="I520" s="89">
        <v>8</v>
      </c>
      <c r="J520" s="89">
        <v>8</v>
      </c>
      <c r="K520" s="89">
        <v>8</v>
      </c>
      <c r="L520" s="89">
        <v>8</v>
      </c>
      <c r="M520" s="89">
        <v>8</v>
      </c>
      <c r="N520" s="89">
        <v>40</v>
      </c>
      <c r="O520" s="87" t="s">
        <v>166</v>
      </c>
      <c r="P520" s="90" t="s">
        <v>13723</v>
      </c>
      <c r="Q520" s="87" t="s">
        <v>9505</v>
      </c>
    </row>
    <row r="521" spans="1:17" x14ac:dyDescent="0.2">
      <c r="A521" s="87" t="s">
        <v>9369</v>
      </c>
      <c r="B521" s="87" t="s">
        <v>12205</v>
      </c>
      <c r="C521" s="87" t="s">
        <v>164</v>
      </c>
      <c r="D521" s="87" t="s">
        <v>11935</v>
      </c>
      <c r="E521" s="87" t="s">
        <v>4268</v>
      </c>
      <c r="F521" s="88">
        <v>43868</v>
      </c>
      <c r="G521" s="89">
        <v>0</v>
      </c>
      <c r="H521" s="89">
        <v>0</v>
      </c>
      <c r="I521" s="89">
        <v>8</v>
      </c>
      <c r="J521" s="89">
        <v>8</v>
      </c>
      <c r="K521" s="89">
        <v>8</v>
      </c>
      <c r="L521" s="89">
        <v>8</v>
      </c>
      <c r="M521" s="89">
        <v>8</v>
      </c>
      <c r="N521" s="89">
        <v>40</v>
      </c>
      <c r="O521" s="87" t="s">
        <v>166</v>
      </c>
      <c r="P521" s="90" t="s">
        <v>13724</v>
      </c>
      <c r="Q521" s="87" t="s">
        <v>9505</v>
      </c>
    </row>
    <row r="522" spans="1:17" x14ac:dyDescent="0.2">
      <c r="A522" s="87" t="s">
        <v>9369</v>
      </c>
      <c r="B522" s="87" t="s">
        <v>12205</v>
      </c>
      <c r="C522" s="87" t="s">
        <v>164</v>
      </c>
      <c r="D522" s="87" t="s">
        <v>11935</v>
      </c>
      <c r="E522" s="87" t="s">
        <v>4268</v>
      </c>
      <c r="F522" s="88">
        <v>43868</v>
      </c>
      <c r="G522" s="89">
        <v>0</v>
      </c>
      <c r="H522" s="89">
        <v>0</v>
      </c>
      <c r="I522" s="89">
        <v>0</v>
      </c>
      <c r="J522" s="89">
        <v>0</v>
      </c>
      <c r="K522" s="89">
        <v>0</v>
      </c>
      <c r="L522" s="89">
        <v>0</v>
      </c>
      <c r="M522" s="89">
        <v>2</v>
      </c>
      <c r="N522" s="89">
        <v>2</v>
      </c>
      <c r="O522" s="87" t="s">
        <v>167</v>
      </c>
      <c r="P522" s="90" t="s">
        <v>13725</v>
      </c>
      <c r="Q522" s="87" t="s">
        <v>9505</v>
      </c>
    </row>
    <row r="523" spans="1:17" x14ac:dyDescent="0.2">
      <c r="A523" s="87" t="s">
        <v>9458</v>
      </c>
      <c r="B523" s="87" t="s">
        <v>12206</v>
      </c>
      <c r="C523" s="87" t="s">
        <v>164</v>
      </c>
      <c r="D523" s="87" t="s">
        <v>1494</v>
      </c>
      <c r="E523" s="87" t="s">
        <v>165</v>
      </c>
      <c r="F523" s="88">
        <v>43868</v>
      </c>
      <c r="G523" s="89">
        <v>0</v>
      </c>
      <c r="H523" s="89">
        <v>0</v>
      </c>
      <c r="I523" s="89">
        <v>8</v>
      </c>
      <c r="J523" s="89">
        <v>8</v>
      </c>
      <c r="K523" s="89">
        <v>8</v>
      </c>
      <c r="L523" s="89">
        <v>8</v>
      </c>
      <c r="M523" s="89">
        <v>8</v>
      </c>
      <c r="N523" s="89">
        <v>40</v>
      </c>
      <c r="O523" s="87" t="s">
        <v>166</v>
      </c>
      <c r="P523" s="90" t="s">
        <v>13726</v>
      </c>
      <c r="Q523" s="87" t="s">
        <v>9497</v>
      </c>
    </row>
    <row r="524" spans="1:17" x14ac:dyDescent="0.2">
      <c r="A524" s="87" t="s">
        <v>9468</v>
      </c>
      <c r="B524" s="87" t="s">
        <v>12207</v>
      </c>
      <c r="C524" s="87" t="s">
        <v>164</v>
      </c>
      <c r="D524" s="87" t="s">
        <v>10757</v>
      </c>
      <c r="E524" s="87" t="s">
        <v>165</v>
      </c>
      <c r="F524" s="88">
        <v>43868</v>
      </c>
      <c r="G524" s="89">
        <v>8</v>
      </c>
      <c r="H524" s="89">
        <v>4</v>
      </c>
      <c r="I524" s="89">
        <v>10</v>
      </c>
      <c r="J524" s="89">
        <v>10</v>
      </c>
      <c r="K524" s="89">
        <v>10</v>
      </c>
      <c r="L524" s="89">
        <v>10</v>
      </c>
      <c r="M524" s="89">
        <v>10</v>
      </c>
      <c r="N524" s="89">
        <v>62</v>
      </c>
      <c r="O524" s="87" t="s">
        <v>166</v>
      </c>
      <c r="P524" s="90" t="s">
        <v>13727</v>
      </c>
      <c r="Q524" s="87" t="s">
        <v>9497</v>
      </c>
    </row>
    <row r="525" spans="1:17" x14ac:dyDescent="0.2">
      <c r="A525" s="87" t="s">
        <v>9281</v>
      </c>
      <c r="B525" s="87" t="s">
        <v>12662</v>
      </c>
      <c r="C525" s="87" t="s">
        <v>164</v>
      </c>
      <c r="D525" s="87" t="s">
        <v>12663</v>
      </c>
      <c r="E525" s="87" t="s">
        <v>4268</v>
      </c>
      <c r="F525" s="88">
        <v>43868</v>
      </c>
      <c r="G525" s="89">
        <v>0</v>
      </c>
      <c r="H525" s="89">
        <v>0</v>
      </c>
      <c r="I525" s="89">
        <v>10</v>
      </c>
      <c r="J525" s="89">
        <v>10</v>
      </c>
      <c r="K525" s="89">
        <v>8</v>
      </c>
      <c r="L525" s="89">
        <v>8</v>
      </c>
      <c r="M525" s="89">
        <v>8</v>
      </c>
      <c r="N525" s="89">
        <v>44</v>
      </c>
      <c r="O525" s="87" t="s">
        <v>166</v>
      </c>
      <c r="P525" s="90" t="s">
        <v>13728</v>
      </c>
      <c r="Q525" s="87" t="s">
        <v>9505</v>
      </c>
    </row>
    <row r="526" spans="1:17" x14ac:dyDescent="0.2">
      <c r="A526" s="87" t="s">
        <v>9281</v>
      </c>
      <c r="B526" s="87" t="s">
        <v>12662</v>
      </c>
      <c r="C526" s="87" t="s">
        <v>164</v>
      </c>
      <c r="D526" s="87" t="s">
        <v>12663</v>
      </c>
      <c r="E526" s="87" t="s">
        <v>4268</v>
      </c>
      <c r="F526" s="88">
        <v>43868</v>
      </c>
      <c r="G526" s="89">
        <v>8</v>
      </c>
      <c r="H526" s="89">
        <v>0</v>
      </c>
      <c r="I526" s="89">
        <v>0</v>
      </c>
      <c r="J526" s="89">
        <v>0</v>
      </c>
      <c r="K526" s="89">
        <v>0</v>
      </c>
      <c r="L526" s="89">
        <v>0</v>
      </c>
      <c r="M526" s="89">
        <v>0</v>
      </c>
      <c r="N526" s="89">
        <v>8</v>
      </c>
      <c r="O526" s="87" t="s">
        <v>167</v>
      </c>
      <c r="P526" s="90" t="s">
        <v>13729</v>
      </c>
      <c r="Q526" s="87" t="s">
        <v>9505</v>
      </c>
    </row>
    <row r="527" spans="1:17" x14ac:dyDescent="0.2">
      <c r="A527" s="87" t="s">
        <v>7172</v>
      </c>
      <c r="B527" s="87" t="s">
        <v>7884</v>
      </c>
      <c r="C527" s="87" t="s">
        <v>164</v>
      </c>
      <c r="D527" s="87" t="s">
        <v>7885</v>
      </c>
      <c r="E527" s="87" t="s">
        <v>165</v>
      </c>
      <c r="F527" s="88">
        <v>43868</v>
      </c>
      <c r="G527" s="89">
        <v>0</v>
      </c>
      <c r="H527" s="89">
        <v>0</v>
      </c>
      <c r="I527" s="89">
        <v>9</v>
      </c>
      <c r="J527" s="89">
        <v>9</v>
      </c>
      <c r="K527" s="89">
        <v>9</v>
      </c>
      <c r="L527" s="89">
        <v>9</v>
      </c>
      <c r="M527" s="89">
        <v>9</v>
      </c>
      <c r="N527" s="89">
        <v>45</v>
      </c>
      <c r="O527" s="87" t="s">
        <v>9498</v>
      </c>
      <c r="P527" s="90" t="s">
        <v>13730</v>
      </c>
      <c r="Q527" s="87" t="s">
        <v>9497</v>
      </c>
    </row>
    <row r="528" spans="1:17" x14ac:dyDescent="0.2">
      <c r="A528" s="87" t="s">
        <v>9262</v>
      </c>
      <c r="B528" s="87" t="s">
        <v>12208</v>
      </c>
      <c r="C528" s="87" t="s">
        <v>164</v>
      </c>
      <c r="D528" s="87" t="s">
        <v>65</v>
      </c>
      <c r="E528" s="87" t="s">
        <v>165</v>
      </c>
      <c r="F528" s="88">
        <v>43868</v>
      </c>
      <c r="G528" s="89">
        <v>0</v>
      </c>
      <c r="H528" s="89">
        <v>0</v>
      </c>
      <c r="I528" s="89">
        <v>9</v>
      </c>
      <c r="J528" s="89">
        <v>9</v>
      </c>
      <c r="K528" s="89">
        <v>9</v>
      </c>
      <c r="L528" s="89">
        <v>9</v>
      </c>
      <c r="M528" s="89">
        <v>9</v>
      </c>
      <c r="N528" s="89">
        <v>45</v>
      </c>
      <c r="O528" s="87" t="s">
        <v>9498</v>
      </c>
      <c r="P528" s="90" t="s">
        <v>13731</v>
      </c>
      <c r="Q528" s="87" t="s">
        <v>9497</v>
      </c>
    </row>
    <row r="529" spans="1:17" x14ac:dyDescent="0.2">
      <c r="A529" s="87" t="s">
        <v>9459</v>
      </c>
      <c r="B529" s="87" t="s">
        <v>12209</v>
      </c>
      <c r="C529" s="87" t="s">
        <v>164</v>
      </c>
      <c r="D529" s="87" t="s">
        <v>207</v>
      </c>
      <c r="E529" s="87" t="s">
        <v>165</v>
      </c>
      <c r="F529" s="88">
        <v>43868</v>
      </c>
      <c r="G529" s="89">
        <v>0</v>
      </c>
      <c r="H529" s="89">
        <v>0</v>
      </c>
      <c r="I529" s="89">
        <v>8</v>
      </c>
      <c r="J529" s="89">
        <v>8</v>
      </c>
      <c r="K529" s="89">
        <v>8</v>
      </c>
      <c r="L529" s="89">
        <v>8</v>
      </c>
      <c r="M529" s="89">
        <v>8</v>
      </c>
      <c r="N529" s="89">
        <v>40</v>
      </c>
      <c r="O529" s="87" t="s">
        <v>9498</v>
      </c>
      <c r="P529" s="90" t="s">
        <v>13732</v>
      </c>
      <c r="Q529" s="87" t="s">
        <v>9497</v>
      </c>
    </row>
    <row r="530" spans="1:17" x14ac:dyDescent="0.2">
      <c r="A530" s="87" t="s">
        <v>7271</v>
      </c>
      <c r="B530" s="87" t="s">
        <v>7558</v>
      </c>
      <c r="C530" s="87" t="s">
        <v>164</v>
      </c>
      <c r="D530" s="87" t="s">
        <v>5350</v>
      </c>
      <c r="E530" s="87" t="s">
        <v>165</v>
      </c>
      <c r="F530" s="88">
        <v>43868</v>
      </c>
      <c r="G530" s="89">
        <v>0</v>
      </c>
      <c r="H530" s="89">
        <v>0</v>
      </c>
      <c r="I530" s="89">
        <v>8</v>
      </c>
      <c r="J530" s="89">
        <v>8</v>
      </c>
      <c r="K530" s="89">
        <v>8</v>
      </c>
      <c r="L530" s="89">
        <v>8</v>
      </c>
      <c r="M530" s="89">
        <v>8</v>
      </c>
      <c r="N530" s="89">
        <v>40</v>
      </c>
      <c r="O530" s="87" t="s">
        <v>166</v>
      </c>
      <c r="P530" s="90" t="s">
        <v>13733</v>
      </c>
      <c r="Q530" s="87" t="s">
        <v>9497</v>
      </c>
    </row>
    <row r="531" spans="1:17" x14ac:dyDescent="0.2">
      <c r="A531" s="87" t="s">
        <v>7190</v>
      </c>
      <c r="B531" s="87" t="s">
        <v>7382</v>
      </c>
      <c r="C531" s="87" t="s">
        <v>164</v>
      </c>
      <c r="D531" s="87" t="s">
        <v>6832</v>
      </c>
      <c r="E531" s="87" t="s">
        <v>165</v>
      </c>
      <c r="F531" s="88">
        <v>43868</v>
      </c>
      <c r="G531" s="89">
        <v>5</v>
      </c>
      <c r="H531" s="89">
        <v>0</v>
      </c>
      <c r="I531" s="89">
        <v>9</v>
      </c>
      <c r="J531" s="89">
        <v>9</v>
      </c>
      <c r="K531" s="89">
        <v>9</v>
      </c>
      <c r="L531" s="89">
        <v>9</v>
      </c>
      <c r="M531" s="89">
        <v>9</v>
      </c>
      <c r="N531" s="89">
        <v>50</v>
      </c>
      <c r="O531" s="87" t="s">
        <v>166</v>
      </c>
      <c r="P531" s="90" t="s">
        <v>13734</v>
      </c>
      <c r="Q531" s="87" t="s">
        <v>9497</v>
      </c>
    </row>
    <row r="532" spans="1:17" x14ac:dyDescent="0.2">
      <c r="A532" s="87" t="s">
        <v>7019</v>
      </c>
      <c r="B532" s="87" t="s">
        <v>7407</v>
      </c>
      <c r="C532" s="87" t="s">
        <v>164</v>
      </c>
      <c r="D532" s="87" t="s">
        <v>1188</v>
      </c>
      <c r="E532" s="87" t="s">
        <v>165</v>
      </c>
      <c r="F532" s="88">
        <v>43868</v>
      </c>
      <c r="G532" s="89">
        <v>0</v>
      </c>
      <c r="H532" s="89">
        <v>0</v>
      </c>
      <c r="I532" s="89">
        <v>8</v>
      </c>
      <c r="J532" s="89">
        <v>8</v>
      </c>
      <c r="K532" s="89">
        <v>8</v>
      </c>
      <c r="L532" s="89">
        <v>8</v>
      </c>
      <c r="M532" s="89">
        <v>8</v>
      </c>
      <c r="N532" s="89">
        <v>40</v>
      </c>
      <c r="O532" s="87" t="s">
        <v>166</v>
      </c>
      <c r="P532" s="90" t="s">
        <v>13735</v>
      </c>
      <c r="Q532" s="87" t="s">
        <v>9497</v>
      </c>
    </row>
    <row r="533" spans="1:17" x14ac:dyDescent="0.2">
      <c r="A533" s="87" t="s">
        <v>7987</v>
      </c>
      <c r="B533" s="87" t="s">
        <v>8034</v>
      </c>
      <c r="C533" s="87" t="s">
        <v>164</v>
      </c>
      <c r="D533" s="87" t="s">
        <v>8035</v>
      </c>
      <c r="E533" s="87" t="s">
        <v>165</v>
      </c>
      <c r="F533" s="88">
        <v>43868</v>
      </c>
      <c r="G533" s="89">
        <v>0</v>
      </c>
      <c r="H533" s="89">
        <v>0</v>
      </c>
      <c r="I533" s="89">
        <v>10</v>
      </c>
      <c r="J533" s="89">
        <v>10</v>
      </c>
      <c r="K533" s="89">
        <v>10</v>
      </c>
      <c r="L533" s="89">
        <v>10</v>
      </c>
      <c r="M533" s="89">
        <v>10</v>
      </c>
      <c r="N533" s="89">
        <v>50</v>
      </c>
      <c r="O533" s="87" t="s">
        <v>9498</v>
      </c>
      <c r="P533" s="90" t="s">
        <v>13736</v>
      </c>
      <c r="Q533" s="87" t="s">
        <v>9497</v>
      </c>
    </row>
    <row r="534" spans="1:17" x14ac:dyDescent="0.2">
      <c r="A534" s="87" t="s">
        <v>10940</v>
      </c>
      <c r="B534" s="87" t="s">
        <v>12210</v>
      </c>
      <c r="C534" s="87" t="s">
        <v>164</v>
      </c>
      <c r="D534" s="87" t="s">
        <v>11077</v>
      </c>
      <c r="E534" s="87" t="s">
        <v>165</v>
      </c>
      <c r="F534" s="88">
        <v>43868</v>
      </c>
      <c r="G534" s="89">
        <v>0</v>
      </c>
      <c r="H534" s="89">
        <v>0</v>
      </c>
      <c r="I534" s="89">
        <v>9</v>
      </c>
      <c r="J534" s="89">
        <v>9</v>
      </c>
      <c r="K534" s="89">
        <v>9</v>
      </c>
      <c r="L534" s="89">
        <v>9</v>
      </c>
      <c r="M534" s="89">
        <v>9</v>
      </c>
      <c r="N534" s="89">
        <v>45</v>
      </c>
      <c r="O534" s="87" t="s">
        <v>166</v>
      </c>
      <c r="P534" s="90" t="s">
        <v>13737</v>
      </c>
      <c r="Q534" s="87" t="s">
        <v>9497</v>
      </c>
    </row>
    <row r="535" spans="1:17" x14ac:dyDescent="0.2">
      <c r="A535" s="87" t="s">
        <v>7124</v>
      </c>
      <c r="B535" s="87" t="s">
        <v>7531</v>
      </c>
      <c r="C535" s="87" t="s">
        <v>164</v>
      </c>
      <c r="D535" s="87" t="s">
        <v>4680</v>
      </c>
      <c r="E535" s="87" t="s">
        <v>165</v>
      </c>
      <c r="F535" s="88">
        <v>43868</v>
      </c>
      <c r="G535" s="89">
        <v>0</v>
      </c>
      <c r="H535" s="89">
        <v>0</v>
      </c>
      <c r="I535" s="89">
        <v>8</v>
      </c>
      <c r="J535" s="89">
        <v>8</v>
      </c>
      <c r="K535" s="89">
        <v>8</v>
      </c>
      <c r="L535" s="89">
        <v>8</v>
      </c>
      <c r="M535" s="89">
        <v>0</v>
      </c>
      <c r="N535" s="89">
        <v>32</v>
      </c>
      <c r="O535" s="87" t="s">
        <v>9498</v>
      </c>
      <c r="P535" s="90" t="s">
        <v>13738</v>
      </c>
      <c r="Q535" s="87" t="s">
        <v>9497</v>
      </c>
    </row>
    <row r="536" spans="1:17" x14ac:dyDescent="0.2">
      <c r="A536" s="87" t="s">
        <v>11685</v>
      </c>
      <c r="B536" s="87" t="s">
        <v>11804</v>
      </c>
      <c r="C536" s="87" t="s">
        <v>164</v>
      </c>
      <c r="D536" s="87" t="s">
        <v>11805</v>
      </c>
      <c r="E536" s="87" t="s">
        <v>165</v>
      </c>
      <c r="F536" s="88">
        <v>43868</v>
      </c>
      <c r="G536" s="89">
        <v>0</v>
      </c>
      <c r="H536" s="89">
        <v>0</v>
      </c>
      <c r="I536" s="89">
        <v>8</v>
      </c>
      <c r="J536" s="89">
        <v>8</v>
      </c>
      <c r="K536" s="89">
        <v>8</v>
      </c>
      <c r="L536" s="89">
        <v>8</v>
      </c>
      <c r="M536" s="89">
        <v>8</v>
      </c>
      <c r="N536" s="89">
        <v>40</v>
      </c>
      <c r="O536" s="87" t="s">
        <v>9498</v>
      </c>
      <c r="P536" s="90" t="s">
        <v>13739</v>
      </c>
      <c r="Q536" s="87" t="s">
        <v>9497</v>
      </c>
    </row>
    <row r="537" spans="1:17" x14ac:dyDescent="0.2">
      <c r="A537" s="87" t="s">
        <v>10860</v>
      </c>
      <c r="B537" s="87" t="s">
        <v>10911</v>
      </c>
      <c r="C537" s="87" t="s">
        <v>164</v>
      </c>
      <c r="D537" s="87" t="s">
        <v>10912</v>
      </c>
      <c r="E537" s="87" t="s">
        <v>165</v>
      </c>
      <c r="F537" s="88">
        <v>43868</v>
      </c>
      <c r="G537" s="89">
        <v>0</v>
      </c>
      <c r="H537" s="89">
        <v>0</v>
      </c>
      <c r="I537" s="89">
        <v>9</v>
      </c>
      <c r="J537" s="89">
        <v>9</v>
      </c>
      <c r="K537" s="89">
        <v>9</v>
      </c>
      <c r="L537" s="89">
        <v>9</v>
      </c>
      <c r="M537" s="89">
        <v>9</v>
      </c>
      <c r="N537" s="89">
        <v>45</v>
      </c>
      <c r="O537" s="87" t="s">
        <v>166</v>
      </c>
      <c r="P537" s="90" t="s">
        <v>13740</v>
      </c>
      <c r="Q537" s="87" t="s">
        <v>9497</v>
      </c>
    </row>
    <row r="538" spans="1:17" x14ac:dyDescent="0.2">
      <c r="A538" s="87" t="s">
        <v>10860</v>
      </c>
      <c r="B538" s="87" t="s">
        <v>10911</v>
      </c>
      <c r="C538" s="87" t="s">
        <v>164</v>
      </c>
      <c r="D538" s="87" t="s">
        <v>10912</v>
      </c>
      <c r="E538" s="87" t="s">
        <v>165</v>
      </c>
      <c r="F538" s="88">
        <v>43868</v>
      </c>
      <c r="G538" s="89">
        <v>8</v>
      </c>
      <c r="H538" s="89">
        <v>0</v>
      </c>
      <c r="I538" s="89">
        <v>0</v>
      </c>
      <c r="J538" s="89">
        <v>0</v>
      </c>
      <c r="K538" s="89">
        <v>0</v>
      </c>
      <c r="L538" s="89">
        <v>0</v>
      </c>
      <c r="M538" s="89">
        <v>0</v>
      </c>
      <c r="N538" s="89">
        <v>8</v>
      </c>
      <c r="O538" s="87" t="s">
        <v>9498</v>
      </c>
      <c r="P538" s="90" t="s">
        <v>13741</v>
      </c>
      <c r="Q538" s="87" t="s">
        <v>9497</v>
      </c>
    </row>
    <row r="539" spans="1:17" x14ac:dyDescent="0.2">
      <c r="A539" s="87" t="s">
        <v>12620</v>
      </c>
      <c r="B539" s="87" t="s">
        <v>12621</v>
      </c>
      <c r="C539" s="87" t="s">
        <v>164</v>
      </c>
      <c r="D539" s="87" t="s">
        <v>12622</v>
      </c>
      <c r="E539" s="87" t="s">
        <v>165</v>
      </c>
      <c r="F539" s="88">
        <v>43868</v>
      </c>
      <c r="G539" s="89">
        <v>0</v>
      </c>
      <c r="H539" s="89">
        <v>0</v>
      </c>
      <c r="I539" s="89">
        <v>9</v>
      </c>
      <c r="J539" s="89">
        <v>9</v>
      </c>
      <c r="K539" s="89">
        <v>0</v>
      </c>
      <c r="L539" s="89">
        <v>9</v>
      </c>
      <c r="M539" s="89">
        <v>9</v>
      </c>
      <c r="N539" s="89">
        <v>36</v>
      </c>
      <c r="O539" s="87" t="s">
        <v>166</v>
      </c>
      <c r="P539" s="90" t="s">
        <v>13742</v>
      </c>
      <c r="Q539" s="87" t="s">
        <v>9497</v>
      </c>
    </row>
    <row r="540" spans="1:17" x14ac:dyDescent="0.2">
      <c r="A540" s="87" t="s">
        <v>8143</v>
      </c>
      <c r="B540" s="87" t="s">
        <v>8158</v>
      </c>
      <c r="C540" s="87" t="s">
        <v>164</v>
      </c>
      <c r="D540" s="87" t="s">
        <v>8159</v>
      </c>
      <c r="E540" s="87" t="s">
        <v>165</v>
      </c>
      <c r="F540" s="88">
        <v>43868</v>
      </c>
      <c r="G540" s="89">
        <v>0</v>
      </c>
      <c r="H540" s="89">
        <v>0</v>
      </c>
      <c r="I540" s="89">
        <v>8</v>
      </c>
      <c r="J540" s="89">
        <v>8</v>
      </c>
      <c r="K540" s="89">
        <v>8</v>
      </c>
      <c r="L540" s="89">
        <v>8</v>
      </c>
      <c r="M540" s="89">
        <v>8</v>
      </c>
      <c r="N540" s="89">
        <v>40</v>
      </c>
      <c r="O540" s="87" t="s">
        <v>166</v>
      </c>
      <c r="P540" s="90" t="s">
        <v>13743</v>
      </c>
      <c r="Q540" s="87" t="s">
        <v>9497</v>
      </c>
    </row>
    <row r="541" spans="1:17" x14ac:dyDescent="0.2">
      <c r="A541" s="87" t="s">
        <v>9134</v>
      </c>
      <c r="B541" s="87" t="s">
        <v>12211</v>
      </c>
      <c r="C541" s="87" t="s">
        <v>164</v>
      </c>
      <c r="D541" s="87" t="s">
        <v>8204</v>
      </c>
      <c r="E541" s="87" t="s">
        <v>4268</v>
      </c>
      <c r="F541" s="88">
        <v>43868</v>
      </c>
      <c r="G541" s="89">
        <v>0</v>
      </c>
      <c r="H541" s="89">
        <v>0</v>
      </c>
      <c r="I541" s="89">
        <v>9</v>
      </c>
      <c r="J541" s="89">
        <v>8</v>
      </c>
      <c r="K541" s="89">
        <v>8</v>
      </c>
      <c r="L541" s="89">
        <v>8</v>
      </c>
      <c r="M541" s="89">
        <v>8</v>
      </c>
      <c r="N541" s="89">
        <v>41</v>
      </c>
      <c r="O541" s="87" t="s">
        <v>166</v>
      </c>
      <c r="P541" s="90" t="s">
        <v>13744</v>
      </c>
      <c r="Q541" s="87" t="s">
        <v>9505</v>
      </c>
    </row>
    <row r="542" spans="1:17" x14ac:dyDescent="0.2">
      <c r="A542" s="87" t="s">
        <v>8325</v>
      </c>
      <c r="B542" s="87" t="s">
        <v>11078</v>
      </c>
      <c r="C542" s="87" t="s">
        <v>164</v>
      </c>
      <c r="D542" s="87" t="s">
        <v>11079</v>
      </c>
      <c r="E542" s="87" t="s">
        <v>4268</v>
      </c>
      <c r="F542" s="88">
        <v>43868</v>
      </c>
      <c r="G542" s="89">
        <v>0</v>
      </c>
      <c r="H542" s="89">
        <v>0</v>
      </c>
      <c r="I542" s="89">
        <v>8</v>
      </c>
      <c r="J542" s="89">
        <v>8</v>
      </c>
      <c r="K542" s="89">
        <v>8</v>
      </c>
      <c r="L542" s="89">
        <v>8</v>
      </c>
      <c r="M542" s="89">
        <v>8</v>
      </c>
      <c r="N542" s="89">
        <v>40</v>
      </c>
      <c r="O542" s="87" t="s">
        <v>166</v>
      </c>
      <c r="P542" s="90" t="s">
        <v>13745</v>
      </c>
      <c r="Q542" s="87" t="s">
        <v>9505</v>
      </c>
    </row>
    <row r="543" spans="1:17" x14ac:dyDescent="0.2">
      <c r="A543" s="87" t="s">
        <v>8325</v>
      </c>
      <c r="B543" s="87" t="s">
        <v>11078</v>
      </c>
      <c r="C543" s="87" t="s">
        <v>164</v>
      </c>
      <c r="D543" s="87" t="s">
        <v>11079</v>
      </c>
      <c r="E543" s="87" t="s">
        <v>4268</v>
      </c>
      <c r="F543" s="88">
        <v>43868</v>
      </c>
      <c r="G543" s="89">
        <v>0</v>
      </c>
      <c r="H543" s="89">
        <v>12</v>
      </c>
      <c r="I543" s="89">
        <v>0</v>
      </c>
      <c r="J543" s="89">
        <v>0</v>
      </c>
      <c r="K543" s="89">
        <v>1</v>
      </c>
      <c r="L543" s="89">
        <v>0</v>
      </c>
      <c r="M543" s="89">
        <v>0</v>
      </c>
      <c r="N543" s="89">
        <v>13</v>
      </c>
      <c r="O543" s="87" t="s">
        <v>167</v>
      </c>
      <c r="P543" s="90" t="s">
        <v>13746</v>
      </c>
      <c r="Q543" s="87" t="s">
        <v>9505</v>
      </c>
    </row>
    <row r="544" spans="1:17" x14ac:dyDescent="0.2">
      <c r="A544" s="87" t="s">
        <v>8441</v>
      </c>
      <c r="B544" s="87" t="s">
        <v>12021</v>
      </c>
      <c r="C544" s="87" t="s">
        <v>164</v>
      </c>
      <c r="D544" s="87" t="s">
        <v>12022</v>
      </c>
      <c r="E544" s="87" t="s">
        <v>165</v>
      </c>
      <c r="F544" s="88">
        <v>43868</v>
      </c>
      <c r="G544" s="89">
        <v>0</v>
      </c>
      <c r="H544" s="89">
        <v>0</v>
      </c>
      <c r="I544" s="89">
        <v>9</v>
      </c>
      <c r="J544" s="89">
        <v>9</v>
      </c>
      <c r="K544" s="89">
        <v>9</v>
      </c>
      <c r="L544" s="89">
        <v>9</v>
      </c>
      <c r="M544" s="89">
        <v>9</v>
      </c>
      <c r="N544" s="89">
        <v>45</v>
      </c>
      <c r="O544" s="87" t="s">
        <v>166</v>
      </c>
      <c r="P544" s="90" t="s">
        <v>13747</v>
      </c>
      <c r="Q544" s="87" t="s">
        <v>9497</v>
      </c>
    </row>
    <row r="545" spans="1:17" x14ac:dyDescent="0.2">
      <c r="A545" s="87" t="s">
        <v>7028</v>
      </c>
      <c r="B545" s="87" t="s">
        <v>7450</v>
      </c>
      <c r="C545" s="87" t="s">
        <v>164</v>
      </c>
      <c r="D545" s="87" t="s">
        <v>1300</v>
      </c>
      <c r="E545" s="87" t="s">
        <v>165</v>
      </c>
      <c r="F545" s="88">
        <v>43868</v>
      </c>
      <c r="G545" s="89">
        <v>0</v>
      </c>
      <c r="H545" s="89">
        <v>0</v>
      </c>
      <c r="I545" s="89">
        <v>0</v>
      </c>
      <c r="J545" s="89">
        <v>0</v>
      </c>
      <c r="K545" s="89">
        <v>8</v>
      </c>
      <c r="L545" s="89">
        <v>0</v>
      </c>
      <c r="M545" s="89">
        <v>0</v>
      </c>
      <c r="N545" s="89">
        <v>8</v>
      </c>
      <c r="O545" s="87" t="s">
        <v>166</v>
      </c>
      <c r="P545" s="90" t="s">
        <v>13748</v>
      </c>
      <c r="Q545" s="87" t="s">
        <v>9497</v>
      </c>
    </row>
    <row r="546" spans="1:17" x14ac:dyDescent="0.2">
      <c r="A546" s="87" t="s">
        <v>7028</v>
      </c>
      <c r="B546" s="87" t="s">
        <v>7450</v>
      </c>
      <c r="C546" s="87" t="s">
        <v>164</v>
      </c>
      <c r="D546" s="87" t="s">
        <v>1300</v>
      </c>
      <c r="E546" s="87" t="s">
        <v>165</v>
      </c>
      <c r="F546" s="88">
        <v>43868</v>
      </c>
      <c r="G546" s="89">
        <v>12</v>
      </c>
      <c r="H546" s="89">
        <v>0</v>
      </c>
      <c r="I546" s="89">
        <v>8</v>
      </c>
      <c r="J546" s="89">
        <v>8</v>
      </c>
      <c r="K546" s="89">
        <v>0</v>
      </c>
      <c r="L546" s="89">
        <v>0</v>
      </c>
      <c r="M546" s="89">
        <v>0</v>
      </c>
      <c r="N546" s="89">
        <v>28</v>
      </c>
      <c r="O546" s="87" t="s">
        <v>9499</v>
      </c>
      <c r="P546" s="90" t="s">
        <v>13749</v>
      </c>
      <c r="Q546" s="87" t="s">
        <v>9497</v>
      </c>
    </row>
    <row r="547" spans="1:17" x14ac:dyDescent="0.2">
      <c r="A547" s="87" t="s">
        <v>7028</v>
      </c>
      <c r="B547" s="87" t="s">
        <v>7450</v>
      </c>
      <c r="C547" s="87" t="s">
        <v>164</v>
      </c>
      <c r="D547" s="87" t="s">
        <v>1300</v>
      </c>
      <c r="E547" s="87" t="s">
        <v>165</v>
      </c>
      <c r="F547" s="88">
        <v>43868</v>
      </c>
      <c r="G547" s="89">
        <v>0</v>
      </c>
      <c r="H547" s="89">
        <v>0</v>
      </c>
      <c r="I547" s="89">
        <v>0</v>
      </c>
      <c r="J547" s="89">
        <v>0</v>
      </c>
      <c r="K547" s="89">
        <v>8</v>
      </c>
      <c r="L547" s="89">
        <v>8</v>
      </c>
      <c r="M547" s="89">
        <v>0</v>
      </c>
      <c r="N547" s="89">
        <v>16</v>
      </c>
      <c r="O547" s="87" t="s">
        <v>166</v>
      </c>
      <c r="P547" s="90" t="s">
        <v>13750</v>
      </c>
      <c r="Q547" s="87" t="s">
        <v>9497</v>
      </c>
    </row>
    <row r="548" spans="1:17" x14ac:dyDescent="0.2">
      <c r="A548" s="87" t="s">
        <v>7028</v>
      </c>
      <c r="B548" s="87" t="s">
        <v>7450</v>
      </c>
      <c r="C548" s="87" t="s">
        <v>164</v>
      </c>
      <c r="D548" s="87" t="s">
        <v>1300</v>
      </c>
      <c r="E548" s="87" t="s">
        <v>165</v>
      </c>
      <c r="F548" s="88">
        <v>43868</v>
      </c>
      <c r="G548" s="89">
        <v>0</v>
      </c>
      <c r="H548" s="89">
        <v>0</v>
      </c>
      <c r="I548" s="89">
        <v>0</v>
      </c>
      <c r="J548" s="89">
        <v>0</v>
      </c>
      <c r="K548" s="89">
        <v>-8</v>
      </c>
      <c r="L548" s="89">
        <v>0</v>
      </c>
      <c r="M548" s="89">
        <v>0</v>
      </c>
      <c r="N548" s="89">
        <v>-8</v>
      </c>
      <c r="O548" s="87" t="s">
        <v>166</v>
      </c>
      <c r="P548" s="90" t="s">
        <v>13751</v>
      </c>
      <c r="Q548" s="87" t="s">
        <v>9497</v>
      </c>
    </row>
    <row r="549" spans="1:17" x14ac:dyDescent="0.2">
      <c r="A549" s="87" t="s">
        <v>9282</v>
      </c>
      <c r="B549" s="87" t="s">
        <v>12212</v>
      </c>
      <c r="C549" s="87" t="s">
        <v>164</v>
      </c>
      <c r="D549" s="87" t="s">
        <v>7724</v>
      </c>
      <c r="E549" s="87" t="s">
        <v>165</v>
      </c>
      <c r="F549" s="88">
        <v>43868</v>
      </c>
      <c r="G549" s="89">
        <v>0</v>
      </c>
      <c r="H549" s="89">
        <v>0</v>
      </c>
      <c r="I549" s="89">
        <v>8</v>
      </c>
      <c r="J549" s="89">
        <v>8</v>
      </c>
      <c r="K549" s="89">
        <v>8</v>
      </c>
      <c r="L549" s="89">
        <v>8</v>
      </c>
      <c r="M549" s="89">
        <v>8</v>
      </c>
      <c r="N549" s="89">
        <v>40</v>
      </c>
      <c r="O549" s="87" t="s">
        <v>166</v>
      </c>
      <c r="P549" s="90" t="s">
        <v>13752</v>
      </c>
      <c r="Q549" s="87" t="s">
        <v>9497</v>
      </c>
    </row>
    <row r="550" spans="1:17" x14ac:dyDescent="0.2">
      <c r="A550" s="87" t="s">
        <v>9277</v>
      </c>
      <c r="B550" s="87" t="s">
        <v>12213</v>
      </c>
      <c r="C550" s="87" t="s">
        <v>164</v>
      </c>
      <c r="D550" s="87" t="s">
        <v>2261</v>
      </c>
      <c r="E550" s="87" t="s">
        <v>6395</v>
      </c>
      <c r="F550" s="88">
        <v>43868</v>
      </c>
      <c r="G550" s="89">
        <v>0</v>
      </c>
      <c r="H550" s="89">
        <v>0</v>
      </c>
      <c r="I550" s="89">
        <v>10</v>
      </c>
      <c r="J550" s="89">
        <v>5</v>
      </c>
      <c r="K550" s="89">
        <v>10</v>
      </c>
      <c r="L550" s="89">
        <v>10</v>
      </c>
      <c r="M550" s="89">
        <v>10</v>
      </c>
      <c r="N550" s="89">
        <v>45</v>
      </c>
      <c r="O550" s="87" t="s">
        <v>9498</v>
      </c>
      <c r="P550" s="90" t="s">
        <v>13753</v>
      </c>
      <c r="Q550" s="87" t="s">
        <v>9497</v>
      </c>
    </row>
    <row r="551" spans="1:17" x14ac:dyDescent="0.2">
      <c r="A551" s="87" t="s">
        <v>9277</v>
      </c>
      <c r="B551" s="87" t="s">
        <v>12213</v>
      </c>
      <c r="C551" s="87" t="s">
        <v>164</v>
      </c>
      <c r="D551" s="87" t="s">
        <v>2261</v>
      </c>
      <c r="E551" s="87" t="s">
        <v>6395</v>
      </c>
      <c r="F551" s="88">
        <v>43868</v>
      </c>
      <c r="G551" s="89">
        <v>0</v>
      </c>
      <c r="H551" s="89">
        <v>0</v>
      </c>
      <c r="I551" s="89">
        <v>9</v>
      </c>
      <c r="J551" s="89">
        <v>9</v>
      </c>
      <c r="K551" s="89">
        <v>9</v>
      </c>
      <c r="L551" s="89">
        <v>9</v>
      </c>
      <c r="M551" s="89">
        <v>9</v>
      </c>
      <c r="N551" s="89">
        <v>45</v>
      </c>
      <c r="O551" s="87" t="s">
        <v>9498</v>
      </c>
      <c r="P551" s="90" t="s">
        <v>13754</v>
      </c>
      <c r="Q551" s="87" t="s">
        <v>9497</v>
      </c>
    </row>
    <row r="552" spans="1:17" x14ac:dyDescent="0.2">
      <c r="A552" s="87" t="s">
        <v>9277</v>
      </c>
      <c r="B552" s="87" t="s">
        <v>12213</v>
      </c>
      <c r="C552" s="87" t="s">
        <v>164</v>
      </c>
      <c r="D552" s="87" t="s">
        <v>2261</v>
      </c>
      <c r="E552" s="87" t="s">
        <v>6395</v>
      </c>
      <c r="F552" s="88">
        <v>43868</v>
      </c>
      <c r="G552" s="89">
        <v>0</v>
      </c>
      <c r="H552" s="89">
        <v>0</v>
      </c>
      <c r="I552" s="89">
        <v>-10</v>
      </c>
      <c r="J552" s="89">
        <v>-5</v>
      </c>
      <c r="K552" s="89">
        <v>-10</v>
      </c>
      <c r="L552" s="89">
        <v>-10</v>
      </c>
      <c r="M552" s="89">
        <v>-10</v>
      </c>
      <c r="N552" s="89">
        <v>-45</v>
      </c>
      <c r="O552" s="87" t="s">
        <v>9498</v>
      </c>
      <c r="P552" s="90" t="s">
        <v>13755</v>
      </c>
      <c r="Q552" s="87" t="s">
        <v>9497</v>
      </c>
    </row>
    <row r="553" spans="1:17" x14ac:dyDescent="0.2">
      <c r="A553" s="87" t="s">
        <v>9419</v>
      </c>
      <c r="B553" s="87" t="s">
        <v>12214</v>
      </c>
      <c r="C553" s="87" t="s">
        <v>164</v>
      </c>
      <c r="D553" s="87" t="s">
        <v>66</v>
      </c>
      <c r="E553" s="87" t="s">
        <v>165</v>
      </c>
      <c r="F553" s="88">
        <v>43868</v>
      </c>
      <c r="G553" s="89">
        <v>0</v>
      </c>
      <c r="H553" s="89">
        <v>0</v>
      </c>
      <c r="I553" s="89">
        <v>8</v>
      </c>
      <c r="J553" s="89">
        <v>8</v>
      </c>
      <c r="K553" s="89">
        <v>8</v>
      </c>
      <c r="L553" s="89">
        <v>8</v>
      </c>
      <c r="M553" s="89">
        <v>0</v>
      </c>
      <c r="N553" s="89">
        <v>32</v>
      </c>
      <c r="O553" s="87" t="s">
        <v>166</v>
      </c>
      <c r="P553" s="90" t="s">
        <v>13756</v>
      </c>
      <c r="Q553" s="87" t="s">
        <v>9497</v>
      </c>
    </row>
    <row r="554" spans="1:17" x14ac:dyDescent="0.2">
      <c r="A554" s="87" t="s">
        <v>9250</v>
      </c>
      <c r="B554" s="87" t="s">
        <v>12215</v>
      </c>
      <c r="C554" s="87" t="s">
        <v>164</v>
      </c>
      <c r="D554" s="87" t="s">
        <v>6529</v>
      </c>
      <c r="E554" s="87" t="s">
        <v>165</v>
      </c>
      <c r="F554" s="88">
        <v>43868</v>
      </c>
      <c r="G554" s="89">
        <v>8</v>
      </c>
      <c r="H554" s="89">
        <v>8</v>
      </c>
      <c r="I554" s="89">
        <v>8</v>
      </c>
      <c r="J554" s="89">
        <v>8</v>
      </c>
      <c r="K554" s="89">
        <v>8</v>
      </c>
      <c r="L554" s="89">
        <v>8</v>
      </c>
      <c r="M554" s="89">
        <v>8</v>
      </c>
      <c r="N554" s="89">
        <v>56</v>
      </c>
      <c r="O554" s="87" t="s">
        <v>166</v>
      </c>
      <c r="P554" s="90" t="s">
        <v>13757</v>
      </c>
      <c r="Q554" s="87" t="s">
        <v>9497</v>
      </c>
    </row>
    <row r="555" spans="1:17" x14ac:dyDescent="0.2">
      <c r="A555" s="87" t="s">
        <v>9284</v>
      </c>
      <c r="B555" s="87" t="s">
        <v>12216</v>
      </c>
      <c r="C555" s="87" t="s">
        <v>164</v>
      </c>
      <c r="D555" s="87" t="s">
        <v>1449</v>
      </c>
      <c r="E555" s="87" t="s">
        <v>165</v>
      </c>
      <c r="F555" s="88">
        <v>43868</v>
      </c>
      <c r="G555" s="89">
        <v>0</v>
      </c>
      <c r="H555" s="89">
        <v>0</v>
      </c>
      <c r="I555" s="89">
        <v>10</v>
      </c>
      <c r="J555" s="89">
        <v>9</v>
      </c>
      <c r="K555" s="89">
        <v>8</v>
      </c>
      <c r="L555" s="89">
        <v>9</v>
      </c>
      <c r="M555" s="89">
        <v>8</v>
      </c>
      <c r="N555" s="89">
        <v>44</v>
      </c>
      <c r="O555" s="87" t="s">
        <v>166</v>
      </c>
      <c r="P555" s="90" t="s">
        <v>13758</v>
      </c>
      <c r="Q555" s="87" t="s">
        <v>9497</v>
      </c>
    </row>
    <row r="556" spans="1:17" x14ac:dyDescent="0.2">
      <c r="A556" s="87" t="s">
        <v>9450</v>
      </c>
      <c r="B556" s="87" t="s">
        <v>12217</v>
      </c>
      <c r="C556" s="87" t="s">
        <v>164</v>
      </c>
      <c r="D556" s="87" t="s">
        <v>8933</v>
      </c>
      <c r="E556" s="87" t="s">
        <v>4268</v>
      </c>
      <c r="F556" s="88">
        <v>43868</v>
      </c>
      <c r="G556" s="89">
        <v>0</v>
      </c>
      <c r="H556" s="89">
        <v>0</v>
      </c>
      <c r="I556" s="89">
        <v>8</v>
      </c>
      <c r="J556" s="89">
        <v>8</v>
      </c>
      <c r="K556" s="89">
        <v>8</v>
      </c>
      <c r="L556" s="89">
        <v>8</v>
      </c>
      <c r="M556" s="89">
        <v>8</v>
      </c>
      <c r="N556" s="89">
        <v>40</v>
      </c>
      <c r="O556" s="87" t="s">
        <v>166</v>
      </c>
      <c r="P556" s="90" t="s">
        <v>13759</v>
      </c>
      <c r="Q556" s="87" t="s">
        <v>9505</v>
      </c>
    </row>
    <row r="557" spans="1:17" x14ac:dyDescent="0.2">
      <c r="A557" s="87" t="s">
        <v>9496</v>
      </c>
      <c r="B557" s="87" t="s">
        <v>12218</v>
      </c>
      <c r="C557" s="87" t="s">
        <v>164</v>
      </c>
      <c r="D557" s="87" t="s">
        <v>4271</v>
      </c>
      <c r="E557" s="87" t="s">
        <v>4268</v>
      </c>
      <c r="F557" s="88">
        <v>43868</v>
      </c>
      <c r="G557" s="89">
        <v>0</v>
      </c>
      <c r="H557" s="89">
        <v>0</v>
      </c>
      <c r="I557" s="89">
        <v>9</v>
      </c>
      <c r="J557" s="89">
        <v>9</v>
      </c>
      <c r="K557" s="89">
        <v>9</v>
      </c>
      <c r="L557" s="89">
        <v>9</v>
      </c>
      <c r="M557" s="89">
        <v>9</v>
      </c>
      <c r="N557" s="89">
        <v>45</v>
      </c>
      <c r="O557" s="87" t="s">
        <v>166</v>
      </c>
      <c r="P557" s="90" t="s">
        <v>13760</v>
      </c>
      <c r="Q557" s="87" t="s">
        <v>9505</v>
      </c>
    </row>
    <row r="558" spans="1:17" x14ac:dyDescent="0.2">
      <c r="A558" s="87" t="s">
        <v>9496</v>
      </c>
      <c r="B558" s="87" t="s">
        <v>12218</v>
      </c>
      <c r="C558" s="87" t="s">
        <v>164</v>
      </c>
      <c r="D558" s="87" t="s">
        <v>4271</v>
      </c>
      <c r="E558" s="87" t="s">
        <v>4268</v>
      </c>
      <c r="F558" s="88">
        <v>43868</v>
      </c>
      <c r="G558" s="89">
        <v>8.5</v>
      </c>
      <c r="H558" s="89">
        <v>8.5</v>
      </c>
      <c r="I558" s="89">
        <v>1</v>
      </c>
      <c r="J558" s="89">
        <v>0</v>
      </c>
      <c r="K558" s="89">
        <v>1</v>
      </c>
      <c r="L558" s="89">
        <v>0</v>
      </c>
      <c r="M558" s="89">
        <v>1</v>
      </c>
      <c r="N558" s="89">
        <v>20</v>
      </c>
      <c r="O558" s="87" t="s">
        <v>167</v>
      </c>
      <c r="P558" s="90" t="s">
        <v>13761</v>
      </c>
      <c r="Q558" s="87" t="s">
        <v>9505</v>
      </c>
    </row>
    <row r="559" spans="1:17" x14ac:dyDescent="0.2">
      <c r="A559" s="87" t="s">
        <v>9748</v>
      </c>
      <c r="B559" s="87" t="s">
        <v>9773</v>
      </c>
      <c r="C559" s="87" t="s">
        <v>164</v>
      </c>
      <c r="D559" s="87" t="s">
        <v>9774</v>
      </c>
      <c r="E559" s="87" t="s">
        <v>165</v>
      </c>
      <c r="F559" s="88">
        <v>43868</v>
      </c>
      <c r="G559" s="89">
        <v>0</v>
      </c>
      <c r="H559" s="89">
        <v>0</v>
      </c>
      <c r="I559" s="89">
        <v>8</v>
      </c>
      <c r="J559" s="89">
        <v>8</v>
      </c>
      <c r="K559" s="89">
        <v>8</v>
      </c>
      <c r="L559" s="89">
        <v>8</v>
      </c>
      <c r="M559" s="89">
        <v>8</v>
      </c>
      <c r="N559" s="89">
        <v>40</v>
      </c>
      <c r="O559" s="87" t="s">
        <v>9498</v>
      </c>
      <c r="P559" s="90" t="s">
        <v>13762</v>
      </c>
      <c r="Q559" s="87" t="s">
        <v>9497</v>
      </c>
    </row>
    <row r="560" spans="1:17" x14ac:dyDescent="0.2">
      <c r="A560" s="87" t="s">
        <v>11294</v>
      </c>
      <c r="B560" s="87" t="s">
        <v>12219</v>
      </c>
      <c r="C560" s="87" t="s">
        <v>164</v>
      </c>
      <c r="D560" s="87" t="s">
        <v>11319</v>
      </c>
      <c r="E560" s="87" t="s">
        <v>4268</v>
      </c>
      <c r="F560" s="88">
        <v>43868</v>
      </c>
      <c r="G560" s="89">
        <v>0</v>
      </c>
      <c r="H560" s="89">
        <v>0</v>
      </c>
      <c r="I560" s="89">
        <v>8</v>
      </c>
      <c r="J560" s="89">
        <v>8</v>
      </c>
      <c r="K560" s="89">
        <v>8</v>
      </c>
      <c r="L560" s="89">
        <v>8</v>
      </c>
      <c r="M560" s="89">
        <v>8</v>
      </c>
      <c r="N560" s="89">
        <v>40</v>
      </c>
      <c r="O560" s="87" t="s">
        <v>166</v>
      </c>
      <c r="P560" s="90" t="s">
        <v>13763</v>
      </c>
      <c r="Q560" s="87" t="s">
        <v>9505</v>
      </c>
    </row>
    <row r="561" spans="1:17" x14ac:dyDescent="0.2">
      <c r="A561" s="87" t="s">
        <v>9583</v>
      </c>
      <c r="B561" s="87" t="s">
        <v>12220</v>
      </c>
      <c r="C561" s="87" t="s">
        <v>164</v>
      </c>
      <c r="D561" s="87" t="s">
        <v>11166</v>
      </c>
      <c r="E561" s="87" t="s">
        <v>4268</v>
      </c>
      <c r="F561" s="88">
        <v>43868</v>
      </c>
      <c r="G561" s="89">
        <v>0</v>
      </c>
      <c r="H561" s="89">
        <v>0</v>
      </c>
      <c r="I561" s="89">
        <v>8</v>
      </c>
      <c r="J561" s="89">
        <v>8</v>
      </c>
      <c r="K561" s="89">
        <v>9</v>
      </c>
      <c r="L561" s="89">
        <v>8</v>
      </c>
      <c r="M561" s="89">
        <v>8</v>
      </c>
      <c r="N561" s="89">
        <v>41</v>
      </c>
      <c r="O561" s="87" t="s">
        <v>166</v>
      </c>
      <c r="P561" s="90" t="s">
        <v>13764</v>
      </c>
      <c r="Q561" s="87" t="s">
        <v>9505</v>
      </c>
    </row>
    <row r="562" spans="1:17" x14ac:dyDescent="0.2">
      <c r="A562" s="87" t="s">
        <v>9583</v>
      </c>
      <c r="B562" s="87" t="s">
        <v>12220</v>
      </c>
      <c r="C562" s="87" t="s">
        <v>164</v>
      </c>
      <c r="D562" s="87" t="s">
        <v>11166</v>
      </c>
      <c r="E562" s="87" t="s">
        <v>4268</v>
      </c>
      <c r="F562" s="88">
        <v>43868</v>
      </c>
      <c r="G562" s="89">
        <v>0</v>
      </c>
      <c r="H562" s="89">
        <v>0</v>
      </c>
      <c r="I562" s="89">
        <v>8</v>
      </c>
      <c r="J562" s="89">
        <v>8</v>
      </c>
      <c r="K562" s="89">
        <v>9</v>
      </c>
      <c r="L562" s="89">
        <v>8</v>
      </c>
      <c r="M562" s="89">
        <v>9</v>
      </c>
      <c r="N562" s="89">
        <v>42</v>
      </c>
      <c r="O562" s="87" t="s">
        <v>166</v>
      </c>
      <c r="P562" s="90" t="s">
        <v>13765</v>
      </c>
      <c r="Q562" s="87" t="s">
        <v>9505</v>
      </c>
    </row>
    <row r="563" spans="1:17" x14ac:dyDescent="0.2">
      <c r="A563" s="87" t="s">
        <v>9583</v>
      </c>
      <c r="B563" s="87" t="s">
        <v>12220</v>
      </c>
      <c r="C563" s="87" t="s">
        <v>164</v>
      </c>
      <c r="D563" s="87" t="s">
        <v>11166</v>
      </c>
      <c r="E563" s="87" t="s">
        <v>4268</v>
      </c>
      <c r="F563" s="88">
        <v>43868</v>
      </c>
      <c r="G563" s="89">
        <v>0</v>
      </c>
      <c r="H563" s="89">
        <v>0</v>
      </c>
      <c r="I563" s="89">
        <v>-8</v>
      </c>
      <c r="J563" s="89">
        <v>-8</v>
      </c>
      <c r="K563" s="89">
        <v>-9</v>
      </c>
      <c r="L563" s="89">
        <v>-8</v>
      </c>
      <c r="M563" s="89">
        <v>-8</v>
      </c>
      <c r="N563" s="89">
        <v>-41</v>
      </c>
      <c r="O563" s="87" t="s">
        <v>166</v>
      </c>
      <c r="P563" s="90" t="s">
        <v>13766</v>
      </c>
      <c r="Q563" s="87" t="s">
        <v>9505</v>
      </c>
    </row>
    <row r="564" spans="1:17" x14ac:dyDescent="0.2">
      <c r="A564" s="87" t="s">
        <v>7016</v>
      </c>
      <c r="B564" s="87" t="s">
        <v>7552</v>
      </c>
      <c r="C564" s="87" t="s">
        <v>164</v>
      </c>
      <c r="D564" s="87" t="s">
        <v>3692</v>
      </c>
      <c r="E564" s="87" t="s">
        <v>10104</v>
      </c>
      <c r="F564" s="88">
        <v>43868</v>
      </c>
      <c r="G564" s="89">
        <v>0</v>
      </c>
      <c r="H564" s="89">
        <v>0</v>
      </c>
      <c r="I564" s="89">
        <v>8</v>
      </c>
      <c r="J564" s="89">
        <v>8</v>
      </c>
      <c r="K564" s="89">
        <v>8</v>
      </c>
      <c r="L564" s="89">
        <v>8</v>
      </c>
      <c r="M564" s="89">
        <v>8</v>
      </c>
      <c r="N564" s="89">
        <v>40</v>
      </c>
      <c r="O564" s="87" t="s">
        <v>166</v>
      </c>
      <c r="P564" s="90" t="s">
        <v>13767</v>
      </c>
      <c r="Q564" s="87" t="s">
        <v>9497</v>
      </c>
    </row>
    <row r="565" spans="1:17" x14ac:dyDescent="0.2">
      <c r="A565" s="87" t="s">
        <v>9622</v>
      </c>
      <c r="B565" s="87" t="s">
        <v>12221</v>
      </c>
      <c r="C565" s="87" t="s">
        <v>164</v>
      </c>
      <c r="D565" s="87" t="s">
        <v>9656</v>
      </c>
      <c r="E565" s="87" t="s">
        <v>4268</v>
      </c>
      <c r="F565" s="88">
        <v>43868</v>
      </c>
      <c r="G565" s="89">
        <v>0</v>
      </c>
      <c r="H565" s="89">
        <v>0</v>
      </c>
      <c r="I565" s="89">
        <v>8</v>
      </c>
      <c r="J565" s="89">
        <v>8</v>
      </c>
      <c r="K565" s="89">
        <v>8</v>
      </c>
      <c r="L565" s="89">
        <v>8</v>
      </c>
      <c r="M565" s="89">
        <v>8</v>
      </c>
      <c r="N565" s="89">
        <v>40</v>
      </c>
      <c r="O565" s="87" t="s">
        <v>166</v>
      </c>
      <c r="P565" s="90" t="s">
        <v>13768</v>
      </c>
      <c r="Q565" s="87" t="s">
        <v>9505</v>
      </c>
    </row>
    <row r="566" spans="1:17" x14ac:dyDescent="0.2">
      <c r="A566" s="87" t="s">
        <v>7248</v>
      </c>
      <c r="B566" s="87" t="s">
        <v>7548</v>
      </c>
      <c r="C566" s="87" t="s">
        <v>164</v>
      </c>
      <c r="D566" s="87" t="s">
        <v>2840</v>
      </c>
      <c r="E566" s="87" t="s">
        <v>165</v>
      </c>
      <c r="F566" s="88">
        <v>43868</v>
      </c>
      <c r="G566" s="89">
        <v>0</v>
      </c>
      <c r="H566" s="89">
        <v>0</v>
      </c>
      <c r="I566" s="89">
        <v>9</v>
      </c>
      <c r="J566" s="89">
        <v>9</v>
      </c>
      <c r="K566" s="89">
        <v>9</v>
      </c>
      <c r="L566" s="89">
        <v>9</v>
      </c>
      <c r="M566" s="89">
        <v>9</v>
      </c>
      <c r="N566" s="89">
        <v>45</v>
      </c>
      <c r="O566" s="87" t="s">
        <v>166</v>
      </c>
      <c r="P566" s="90" t="s">
        <v>13769</v>
      </c>
      <c r="Q566" s="87" t="s">
        <v>9497</v>
      </c>
    </row>
    <row r="567" spans="1:17" x14ac:dyDescent="0.2">
      <c r="A567" s="87" t="s">
        <v>10006</v>
      </c>
      <c r="B567" s="87" t="s">
        <v>10007</v>
      </c>
      <c r="C567" s="87" t="s">
        <v>164</v>
      </c>
      <c r="D567" s="87" t="s">
        <v>10008</v>
      </c>
      <c r="E567" s="87" t="s">
        <v>4268</v>
      </c>
      <c r="F567" s="88">
        <v>43868</v>
      </c>
      <c r="G567" s="89">
        <v>0</v>
      </c>
      <c r="H567" s="89">
        <v>0</v>
      </c>
      <c r="I567" s="89">
        <v>8</v>
      </c>
      <c r="J567" s="89">
        <v>8</v>
      </c>
      <c r="K567" s="89">
        <v>8</v>
      </c>
      <c r="L567" s="89">
        <v>8</v>
      </c>
      <c r="M567" s="89">
        <v>8</v>
      </c>
      <c r="N567" s="89">
        <v>40</v>
      </c>
      <c r="O567" s="87" t="s">
        <v>166</v>
      </c>
      <c r="P567" s="90" t="s">
        <v>13770</v>
      </c>
      <c r="Q567" s="87" t="s">
        <v>9505</v>
      </c>
    </row>
    <row r="568" spans="1:17" x14ac:dyDescent="0.2">
      <c r="A568" s="87" t="s">
        <v>10069</v>
      </c>
      <c r="B568" s="87" t="s">
        <v>10084</v>
      </c>
      <c r="C568" s="87" t="s">
        <v>164</v>
      </c>
      <c r="D568" s="87" t="s">
        <v>10086</v>
      </c>
      <c r="E568" s="87" t="s">
        <v>5499</v>
      </c>
      <c r="F568" s="88">
        <v>43868</v>
      </c>
      <c r="G568" s="89">
        <v>0</v>
      </c>
      <c r="H568" s="89">
        <v>0</v>
      </c>
      <c r="I568" s="89">
        <v>0</v>
      </c>
      <c r="J568" s="89">
        <v>8</v>
      </c>
      <c r="K568" s="89">
        <v>8</v>
      </c>
      <c r="L568" s="89">
        <v>8</v>
      </c>
      <c r="M568" s="89">
        <v>8</v>
      </c>
      <c r="N568" s="89">
        <v>32</v>
      </c>
      <c r="O568" s="87" t="s">
        <v>166</v>
      </c>
      <c r="P568" s="90" t="s">
        <v>13771</v>
      </c>
      <c r="Q568" s="87" t="s">
        <v>9522</v>
      </c>
    </row>
    <row r="569" spans="1:17" x14ac:dyDescent="0.2">
      <c r="A569" s="87" t="s">
        <v>9455</v>
      </c>
      <c r="B569" s="87" t="s">
        <v>12222</v>
      </c>
      <c r="C569" s="87" t="s">
        <v>164</v>
      </c>
      <c r="D569" s="87" t="s">
        <v>7886</v>
      </c>
      <c r="E569" s="87" t="s">
        <v>4268</v>
      </c>
      <c r="F569" s="88">
        <v>43868</v>
      </c>
      <c r="G569" s="89">
        <v>0</v>
      </c>
      <c r="H569" s="89">
        <v>0</v>
      </c>
      <c r="I569" s="89">
        <v>9</v>
      </c>
      <c r="J569" s="89">
        <v>9</v>
      </c>
      <c r="K569" s="89">
        <v>9</v>
      </c>
      <c r="L569" s="89">
        <v>9</v>
      </c>
      <c r="M569" s="89">
        <v>8</v>
      </c>
      <c r="N569" s="89">
        <v>44</v>
      </c>
      <c r="O569" s="87" t="s">
        <v>166</v>
      </c>
      <c r="P569" s="90" t="s">
        <v>13772</v>
      </c>
      <c r="Q569" s="87" t="s">
        <v>9505</v>
      </c>
    </row>
    <row r="570" spans="1:17" x14ac:dyDescent="0.2">
      <c r="A570" s="87" t="s">
        <v>9455</v>
      </c>
      <c r="B570" s="87" t="s">
        <v>12222</v>
      </c>
      <c r="C570" s="87" t="s">
        <v>164</v>
      </c>
      <c r="D570" s="87" t="s">
        <v>7886</v>
      </c>
      <c r="E570" s="87" t="s">
        <v>4268</v>
      </c>
      <c r="F570" s="88">
        <v>43868</v>
      </c>
      <c r="G570" s="89">
        <v>0</v>
      </c>
      <c r="H570" s="89">
        <v>7</v>
      </c>
      <c r="I570" s="89">
        <v>0</v>
      </c>
      <c r="J570" s="89">
        <v>0</v>
      </c>
      <c r="K570" s="89">
        <v>0</v>
      </c>
      <c r="L570" s="89">
        <v>0</v>
      </c>
      <c r="M570" s="89">
        <v>0</v>
      </c>
      <c r="N570" s="89">
        <v>7</v>
      </c>
      <c r="O570" s="87" t="s">
        <v>167</v>
      </c>
      <c r="P570" s="90" t="s">
        <v>13773</v>
      </c>
      <c r="Q570" s="87" t="s">
        <v>9505</v>
      </c>
    </row>
    <row r="571" spans="1:17" x14ac:dyDescent="0.2">
      <c r="A571" s="87" t="s">
        <v>10642</v>
      </c>
      <c r="B571" s="87" t="s">
        <v>12223</v>
      </c>
      <c r="C571" s="87" t="s">
        <v>164</v>
      </c>
      <c r="D571" s="87" t="s">
        <v>10657</v>
      </c>
      <c r="E571" s="87" t="s">
        <v>4268</v>
      </c>
      <c r="F571" s="88">
        <v>43868</v>
      </c>
      <c r="G571" s="89">
        <v>0</v>
      </c>
      <c r="H571" s="89">
        <v>0</v>
      </c>
      <c r="I571" s="89">
        <v>8</v>
      </c>
      <c r="J571" s="89">
        <v>8</v>
      </c>
      <c r="K571" s="89">
        <v>8.5</v>
      </c>
      <c r="L571" s="89">
        <v>8</v>
      </c>
      <c r="M571" s="89">
        <v>7.5</v>
      </c>
      <c r="N571" s="89">
        <v>40</v>
      </c>
      <c r="O571" s="87" t="s">
        <v>166</v>
      </c>
      <c r="P571" s="90" t="s">
        <v>13774</v>
      </c>
      <c r="Q571" s="87" t="s">
        <v>9505</v>
      </c>
    </row>
    <row r="572" spans="1:17" x14ac:dyDescent="0.2">
      <c r="A572" s="87" t="s">
        <v>9287</v>
      </c>
      <c r="B572" s="87" t="s">
        <v>12224</v>
      </c>
      <c r="C572" s="87" t="s">
        <v>164</v>
      </c>
      <c r="D572" s="87" t="s">
        <v>1606</v>
      </c>
      <c r="E572" s="87" t="s">
        <v>165</v>
      </c>
      <c r="F572" s="88">
        <v>43868</v>
      </c>
      <c r="G572" s="89">
        <v>0</v>
      </c>
      <c r="H572" s="89">
        <v>0</v>
      </c>
      <c r="I572" s="89">
        <v>8</v>
      </c>
      <c r="J572" s="89">
        <v>8</v>
      </c>
      <c r="K572" s="89">
        <v>8</v>
      </c>
      <c r="L572" s="89">
        <v>8</v>
      </c>
      <c r="M572" s="89">
        <v>8</v>
      </c>
      <c r="N572" s="89">
        <v>40</v>
      </c>
      <c r="O572" s="87" t="s">
        <v>166</v>
      </c>
      <c r="P572" s="90" t="s">
        <v>13775</v>
      </c>
      <c r="Q572" s="87" t="s">
        <v>9497</v>
      </c>
    </row>
    <row r="573" spans="1:17" x14ac:dyDescent="0.2">
      <c r="A573" s="87" t="s">
        <v>10456</v>
      </c>
      <c r="B573" s="87" t="s">
        <v>10489</v>
      </c>
      <c r="C573" s="87" t="s">
        <v>164</v>
      </c>
      <c r="D573" s="87" t="s">
        <v>10490</v>
      </c>
      <c r="E573" s="87" t="s">
        <v>165</v>
      </c>
      <c r="F573" s="88">
        <v>43868</v>
      </c>
      <c r="G573" s="89">
        <v>0</v>
      </c>
      <c r="H573" s="89">
        <v>0</v>
      </c>
      <c r="I573" s="89">
        <v>8</v>
      </c>
      <c r="J573" s="89">
        <v>8</v>
      </c>
      <c r="K573" s="89">
        <v>8</v>
      </c>
      <c r="L573" s="89">
        <v>8</v>
      </c>
      <c r="M573" s="89">
        <v>8</v>
      </c>
      <c r="N573" s="89">
        <v>40</v>
      </c>
      <c r="O573" s="87" t="s">
        <v>166</v>
      </c>
      <c r="P573" s="90" t="s">
        <v>13776</v>
      </c>
      <c r="Q573" s="87" t="s">
        <v>9497</v>
      </c>
    </row>
    <row r="574" spans="1:17" x14ac:dyDescent="0.2">
      <c r="A574" s="87" t="s">
        <v>7320</v>
      </c>
      <c r="B574" s="87" t="s">
        <v>12623</v>
      </c>
      <c r="C574" s="87" t="s">
        <v>164</v>
      </c>
      <c r="D574" s="87" t="s">
        <v>12624</v>
      </c>
      <c r="E574" s="87" t="s">
        <v>4268</v>
      </c>
      <c r="F574" s="88">
        <v>43868</v>
      </c>
      <c r="G574" s="89">
        <v>0</v>
      </c>
      <c r="H574" s="89">
        <v>0</v>
      </c>
      <c r="I574" s="89">
        <v>9</v>
      </c>
      <c r="J574" s="89">
        <v>9</v>
      </c>
      <c r="K574" s="89">
        <v>9</v>
      </c>
      <c r="L574" s="89">
        <v>8</v>
      </c>
      <c r="M574" s="89">
        <v>9</v>
      </c>
      <c r="N574" s="89">
        <v>44</v>
      </c>
      <c r="O574" s="87" t="s">
        <v>166</v>
      </c>
      <c r="P574" s="90" t="s">
        <v>13777</v>
      </c>
      <c r="Q574" s="87" t="s">
        <v>9505</v>
      </c>
    </row>
    <row r="575" spans="1:17" x14ac:dyDescent="0.2">
      <c r="A575" s="87" t="s">
        <v>7320</v>
      </c>
      <c r="B575" s="87" t="s">
        <v>12623</v>
      </c>
      <c r="C575" s="87" t="s">
        <v>164</v>
      </c>
      <c r="D575" s="87" t="s">
        <v>12624</v>
      </c>
      <c r="E575" s="87" t="s">
        <v>4268</v>
      </c>
      <c r="F575" s="88">
        <v>43868</v>
      </c>
      <c r="G575" s="89">
        <v>8</v>
      </c>
      <c r="H575" s="89">
        <v>0</v>
      </c>
      <c r="I575" s="89">
        <v>0</v>
      </c>
      <c r="J575" s="89">
        <v>0</v>
      </c>
      <c r="K575" s="89">
        <v>0</v>
      </c>
      <c r="L575" s="89">
        <v>0</v>
      </c>
      <c r="M575" s="89">
        <v>0</v>
      </c>
      <c r="N575" s="89">
        <v>8</v>
      </c>
      <c r="O575" s="87" t="s">
        <v>167</v>
      </c>
      <c r="P575" s="90" t="s">
        <v>13778</v>
      </c>
      <c r="Q575" s="87" t="s">
        <v>9505</v>
      </c>
    </row>
    <row r="576" spans="1:17" x14ac:dyDescent="0.2">
      <c r="A576" s="87" t="s">
        <v>7320</v>
      </c>
      <c r="B576" s="87" t="s">
        <v>12623</v>
      </c>
      <c r="C576" s="87" t="s">
        <v>164</v>
      </c>
      <c r="D576" s="87" t="s">
        <v>12624</v>
      </c>
      <c r="E576" s="87" t="s">
        <v>4268</v>
      </c>
      <c r="F576" s="88">
        <v>43868</v>
      </c>
      <c r="G576" s="89">
        <v>0</v>
      </c>
      <c r="H576" s="89">
        <v>0</v>
      </c>
      <c r="I576" s="89">
        <v>9.5</v>
      </c>
      <c r="J576" s="89">
        <v>9</v>
      </c>
      <c r="K576" s="89">
        <v>8.5</v>
      </c>
      <c r="L576" s="89">
        <v>8</v>
      </c>
      <c r="M576" s="89">
        <v>9</v>
      </c>
      <c r="N576" s="89">
        <v>44</v>
      </c>
      <c r="O576" s="87" t="s">
        <v>166</v>
      </c>
      <c r="P576" s="90" t="s">
        <v>13779</v>
      </c>
      <c r="Q576" s="87" t="s">
        <v>9505</v>
      </c>
    </row>
    <row r="577" spans="1:17" x14ac:dyDescent="0.2">
      <c r="A577" s="87" t="s">
        <v>7320</v>
      </c>
      <c r="B577" s="87" t="s">
        <v>12623</v>
      </c>
      <c r="C577" s="87" t="s">
        <v>164</v>
      </c>
      <c r="D577" s="87" t="s">
        <v>12624</v>
      </c>
      <c r="E577" s="87" t="s">
        <v>4268</v>
      </c>
      <c r="F577" s="88">
        <v>43868</v>
      </c>
      <c r="G577" s="89">
        <v>0</v>
      </c>
      <c r="H577" s="89">
        <v>0</v>
      </c>
      <c r="I577" s="89">
        <v>-9</v>
      </c>
      <c r="J577" s="89">
        <v>-9</v>
      </c>
      <c r="K577" s="89">
        <v>-9</v>
      </c>
      <c r="L577" s="89">
        <v>-8</v>
      </c>
      <c r="M577" s="89">
        <v>-9</v>
      </c>
      <c r="N577" s="89">
        <v>-44</v>
      </c>
      <c r="O577" s="87" t="s">
        <v>166</v>
      </c>
      <c r="P577" s="90" t="s">
        <v>13780</v>
      </c>
      <c r="Q577" s="87" t="s">
        <v>9505</v>
      </c>
    </row>
    <row r="578" spans="1:17" x14ac:dyDescent="0.2">
      <c r="A578" s="87" t="s">
        <v>10445</v>
      </c>
      <c r="B578" s="87" t="s">
        <v>12225</v>
      </c>
      <c r="C578" s="87" t="s">
        <v>164</v>
      </c>
      <c r="D578" s="87" t="s">
        <v>10491</v>
      </c>
      <c r="E578" s="87" t="s">
        <v>4268</v>
      </c>
      <c r="F578" s="88">
        <v>43868</v>
      </c>
      <c r="G578" s="89">
        <v>0</v>
      </c>
      <c r="H578" s="89">
        <v>0</v>
      </c>
      <c r="I578" s="89">
        <v>8</v>
      </c>
      <c r="J578" s="89">
        <v>8</v>
      </c>
      <c r="K578" s="89">
        <v>8</v>
      </c>
      <c r="L578" s="89">
        <v>8</v>
      </c>
      <c r="M578" s="89">
        <v>8</v>
      </c>
      <c r="N578" s="89">
        <v>40</v>
      </c>
      <c r="O578" s="87" t="s">
        <v>166</v>
      </c>
      <c r="P578" s="90" t="s">
        <v>13781</v>
      </c>
      <c r="Q578" s="87" t="s">
        <v>9505</v>
      </c>
    </row>
    <row r="579" spans="1:17" x14ac:dyDescent="0.2">
      <c r="A579" s="87" t="s">
        <v>9145</v>
      </c>
      <c r="B579" s="87" t="s">
        <v>12226</v>
      </c>
      <c r="C579" s="87" t="s">
        <v>164</v>
      </c>
      <c r="D579" s="87" t="s">
        <v>10758</v>
      </c>
      <c r="E579" s="87" t="s">
        <v>165</v>
      </c>
      <c r="F579" s="88">
        <v>43868</v>
      </c>
      <c r="G579" s="89">
        <v>0</v>
      </c>
      <c r="H579" s="89">
        <v>0</v>
      </c>
      <c r="I579" s="89">
        <v>8</v>
      </c>
      <c r="J579" s="89">
        <v>8</v>
      </c>
      <c r="K579" s="89">
        <v>8</v>
      </c>
      <c r="L579" s="89">
        <v>8</v>
      </c>
      <c r="M579" s="89">
        <v>8</v>
      </c>
      <c r="N579" s="89">
        <v>40</v>
      </c>
      <c r="O579" s="87" t="s">
        <v>9501</v>
      </c>
      <c r="P579" s="90" t="s">
        <v>13782</v>
      </c>
      <c r="Q579" s="87" t="s">
        <v>9497</v>
      </c>
    </row>
    <row r="580" spans="1:17" x14ac:dyDescent="0.2">
      <c r="A580" s="87" t="s">
        <v>11398</v>
      </c>
      <c r="B580" s="87" t="s">
        <v>11652</v>
      </c>
      <c r="C580" s="87" t="s">
        <v>164</v>
      </c>
      <c r="D580" s="87" t="s">
        <v>11653</v>
      </c>
      <c r="E580" s="87" t="s">
        <v>5499</v>
      </c>
      <c r="F580" s="88">
        <v>43868</v>
      </c>
      <c r="G580" s="89">
        <v>0</v>
      </c>
      <c r="H580" s="89">
        <v>0</v>
      </c>
      <c r="I580" s="89">
        <v>0</v>
      </c>
      <c r="J580" s="89">
        <v>8</v>
      </c>
      <c r="K580" s="89">
        <v>8</v>
      </c>
      <c r="L580" s="89">
        <v>8</v>
      </c>
      <c r="M580" s="89">
        <v>8</v>
      </c>
      <c r="N580" s="89">
        <v>32</v>
      </c>
      <c r="O580" s="87" t="s">
        <v>166</v>
      </c>
      <c r="P580" s="90" t="s">
        <v>13783</v>
      </c>
      <c r="Q580" s="87" t="s">
        <v>9522</v>
      </c>
    </row>
    <row r="581" spans="1:17" x14ac:dyDescent="0.2">
      <c r="A581" s="87" t="s">
        <v>10604</v>
      </c>
      <c r="B581" s="87" t="s">
        <v>12227</v>
      </c>
      <c r="C581" s="87" t="s">
        <v>164</v>
      </c>
      <c r="D581" s="87" t="s">
        <v>10759</v>
      </c>
      <c r="E581" s="87" t="s">
        <v>4268</v>
      </c>
      <c r="F581" s="88">
        <v>43868</v>
      </c>
      <c r="G581" s="89">
        <v>0</v>
      </c>
      <c r="H581" s="89">
        <v>0</v>
      </c>
      <c r="I581" s="89">
        <v>8</v>
      </c>
      <c r="J581" s="89">
        <v>8</v>
      </c>
      <c r="K581" s="89">
        <v>8</v>
      </c>
      <c r="L581" s="89">
        <v>8</v>
      </c>
      <c r="M581" s="89">
        <v>8</v>
      </c>
      <c r="N581" s="89">
        <v>40</v>
      </c>
      <c r="O581" s="87" t="s">
        <v>166</v>
      </c>
      <c r="P581" s="90" t="s">
        <v>13784</v>
      </c>
      <c r="Q581" s="87" t="s">
        <v>9505</v>
      </c>
    </row>
    <row r="582" spans="1:17" x14ac:dyDescent="0.2">
      <c r="A582" s="87" t="s">
        <v>7051</v>
      </c>
      <c r="B582" s="87" t="s">
        <v>9843</v>
      </c>
      <c r="C582" s="87" t="s">
        <v>164</v>
      </c>
      <c r="D582" s="87" t="s">
        <v>9844</v>
      </c>
      <c r="E582" s="87" t="s">
        <v>165</v>
      </c>
      <c r="F582" s="88">
        <v>43868</v>
      </c>
      <c r="G582" s="89">
        <v>0</v>
      </c>
      <c r="H582" s="89">
        <v>0</v>
      </c>
      <c r="I582" s="89">
        <v>8</v>
      </c>
      <c r="J582" s="89">
        <v>8</v>
      </c>
      <c r="K582" s="89">
        <v>8</v>
      </c>
      <c r="L582" s="89">
        <v>9</v>
      </c>
      <c r="M582" s="89">
        <v>9</v>
      </c>
      <c r="N582" s="89">
        <v>42</v>
      </c>
      <c r="O582" s="87" t="s">
        <v>9498</v>
      </c>
      <c r="P582" s="90" t="s">
        <v>13785</v>
      </c>
      <c r="Q582" s="87" t="s">
        <v>9497</v>
      </c>
    </row>
    <row r="583" spans="1:17" x14ac:dyDescent="0.2">
      <c r="A583" s="87" t="s">
        <v>7145</v>
      </c>
      <c r="B583" s="87" t="s">
        <v>7522</v>
      </c>
      <c r="C583" s="87" t="s">
        <v>164</v>
      </c>
      <c r="D583" s="87" t="s">
        <v>2037</v>
      </c>
      <c r="E583" s="87" t="s">
        <v>165</v>
      </c>
      <c r="F583" s="88">
        <v>43868</v>
      </c>
      <c r="G583" s="89">
        <v>3</v>
      </c>
      <c r="H583" s="89">
        <v>2</v>
      </c>
      <c r="I583" s="89">
        <v>8</v>
      </c>
      <c r="J583" s="89">
        <v>8</v>
      </c>
      <c r="K583" s="89">
        <v>9</v>
      </c>
      <c r="L583" s="89">
        <v>8</v>
      </c>
      <c r="M583" s="89">
        <v>8</v>
      </c>
      <c r="N583" s="89">
        <v>46</v>
      </c>
      <c r="O583" s="87" t="s">
        <v>166</v>
      </c>
      <c r="P583" s="90" t="s">
        <v>13786</v>
      </c>
      <c r="Q583" s="87" t="s">
        <v>9497</v>
      </c>
    </row>
    <row r="584" spans="1:17" x14ac:dyDescent="0.2">
      <c r="A584" s="87" t="s">
        <v>7145</v>
      </c>
      <c r="B584" s="87" t="s">
        <v>7522</v>
      </c>
      <c r="C584" s="87" t="s">
        <v>164</v>
      </c>
      <c r="D584" s="87" t="s">
        <v>2037</v>
      </c>
      <c r="E584" s="87" t="s">
        <v>165</v>
      </c>
      <c r="F584" s="88">
        <v>43868</v>
      </c>
      <c r="G584" s="89">
        <v>2</v>
      </c>
      <c r="H584" s="89">
        <v>2</v>
      </c>
      <c r="I584" s="89">
        <v>8</v>
      </c>
      <c r="J584" s="89">
        <v>8</v>
      </c>
      <c r="K584" s="89">
        <v>8</v>
      </c>
      <c r="L584" s="89">
        <v>8</v>
      </c>
      <c r="M584" s="89">
        <v>8</v>
      </c>
      <c r="N584" s="89">
        <v>44</v>
      </c>
      <c r="O584" s="87" t="s">
        <v>166</v>
      </c>
      <c r="P584" s="90" t="s">
        <v>13787</v>
      </c>
      <c r="Q584" s="87" t="s">
        <v>9497</v>
      </c>
    </row>
    <row r="585" spans="1:17" x14ac:dyDescent="0.2">
      <c r="A585" s="87" t="s">
        <v>7145</v>
      </c>
      <c r="B585" s="87" t="s">
        <v>7522</v>
      </c>
      <c r="C585" s="87" t="s">
        <v>164</v>
      </c>
      <c r="D585" s="87" t="s">
        <v>2037</v>
      </c>
      <c r="E585" s="87" t="s">
        <v>165</v>
      </c>
      <c r="F585" s="88">
        <v>43868</v>
      </c>
      <c r="G585" s="89">
        <v>-3</v>
      </c>
      <c r="H585" s="89">
        <v>-2</v>
      </c>
      <c r="I585" s="89">
        <v>-8</v>
      </c>
      <c r="J585" s="89">
        <v>-8</v>
      </c>
      <c r="K585" s="89">
        <v>-9</v>
      </c>
      <c r="L585" s="89">
        <v>-8</v>
      </c>
      <c r="M585" s="89">
        <v>-8</v>
      </c>
      <c r="N585" s="89">
        <v>-46</v>
      </c>
      <c r="O585" s="87" t="s">
        <v>166</v>
      </c>
      <c r="P585" s="90" t="s">
        <v>13788</v>
      </c>
      <c r="Q585" s="87" t="s">
        <v>9497</v>
      </c>
    </row>
    <row r="586" spans="1:17" x14ac:dyDescent="0.2">
      <c r="A586" s="87" t="s">
        <v>7145</v>
      </c>
      <c r="B586" s="87" t="s">
        <v>7522</v>
      </c>
      <c r="C586" s="87" t="s">
        <v>164</v>
      </c>
      <c r="D586" s="87" t="s">
        <v>2037</v>
      </c>
      <c r="E586" s="87" t="s">
        <v>165</v>
      </c>
      <c r="F586" s="88">
        <v>43868</v>
      </c>
      <c r="G586" s="89">
        <v>2</v>
      </c>
      <c r="H586" s="89">
        <v>2</v>
      </c>
      <c r="I586" s="89">
        <v>8</v>
      </c>
      <c r="J586" s="89">
        <v>10</v>
      </c>
      <c r="K586" s="89">
        <v>8</v>
      </c>
      <c r="L586" s="89">
        <v>8</v>
      </c>
      <c r="M586" s="89">
        <v>8</v>
      </c>
      <c r="N586" s="89">
        <v>46</v>
      </c>
      <c r="O586" s="87" t="s">
        <v>166</v>
      </c>
      <c r="P586" s="90" t="s">
        <v>13789</v>
      </c>
      <c r="Q586" s="87" t="s">
        <v>9497</v>
      </c>
    </row>
    <row r="587" spans="1:17" x14ac:dyDescent="0.2">
      <c r="A587" s="87" t="s">
        <v>7145</v>
      </c>
      <c r="B587" s="87" t="s">
        <v>7522</v>
      </c>
      <c r="C587" s="87" t="s">
        <v>164</v>
      </c>
      <c r="D587" s="87" t="s">
        <v>2037</v>
      </c>
      <c r="E587" s="87" t="s">
        <v>165</v>
      </c>
      <c r="F587" s="88">
        <v>43868</v>
      </c>
      <c r="G587" s="89">
        <v>-2</v>
      </c>
      <c r="H587" s="89">
        <v>-2</v>
      </c>
      <c r="I587" s="89">
        <v>-8</v>
      </c>
      <c r="J587" s="89">
        <v>-8</v>
      </c>
      <c r="K587" s="89">
        <v>-8</v>
      </c>
      <c r="L587" s="89">
        <v>-8</v>
      </c>
      <c r="M587" s="89">
        <v>-8</v>
      </c>
      <c r="N587" s="89">
        <v>-44</v>
      </c>
      <c r="O587" s="87" t="s">
        <v>166</v>
      </c>
      <c r="P587" s="90" t="s">
        <v>13790</v>
      </c>
      <c r="Q587" s="87" t="s">
        <v>9497</v>
      </c>
    </row>
    <row r="588" spans="1:17" x14ac:dyDescent="0.2">
      <c r="A588" s="87" t="s">
        <v>10633</v>
      </c>
      <c r="B588" s="87" t="s">
        <v>12228</v>
      </c>
      <c r="C588" s="87" t="s">
        <v>164</v>
      </c>
      <c r="D588" s="87" t="s">
        <v>10760</v>
      </c>
      <c r="E588" s="87" t="s">
        <v>4268</v>
      </c>
      <c r="F588" s="88">
        <v>43868</v>
      </c>
      <c r="G588" s="89">
        <v>0</v>
      </c>
      <c r="H588" s="89">
        <v>0</v>
      </c>
      <c r="I588" s="89">
        <v>8</v>
      </c>
      <c r="J588" s="89">
        <v>8</v>
      </c>
      <c r="K588" s="89">
        <v>8</v>
      </c>
      <c r="L588" s="89">
        <v>8</v>
      </c>
      <c r="M588" s="89">
        <v>8</v>
      </c>
      <c r="N588" s="89">
        <v>40</v>
      </c>
      <c r="O588" s="87" t="s">
        <v>166</v>
      </c>
      <c r="P588" s="90" t="s">
        <v>13791</v>
      </c>
      <c r="Q588" s="87" t="s">
        <v>9505</v>
      </c>
    </row>
    <row r="589" spans="1:17" x14ac:dyDescent="0.2">
      <c r="A589" s="87" t="s">
        <v>9340</v>
      </c>
      <c r="B589" s="87" t="s">
        <v>12229</v>
      </c>
      <c r="C589" s="87" t="s">
        <v>164</v>
      </c>
      <c r="D589" s="87" t="s">
        <v>10389</v>
      </c>
      <c r="E589" s="87" t="s">
        <v>4268</v>
      </c>
      <c r="F589" s="88">
        <v>43868</v>
      </c>
      <c r="G589" s="89">
        <v>0</v>
      </c>
      <c r="H589" s="89">
        <v>0</v>
      </c>
      <c r="I589" s="89">
        <v>8</v>
      </c>
      <c r="J589" s="89">
        <v>8</v>
      </c>
      <c r="K589" s="89">
        <v>8</v>
      </c>
      <c r="L589" s="89">
        <v>8</v>
      </c>
      <c r="M589" s="89">
        <v>8</v>
      </c>
      <c r="N589" s="89">
        <v>40</v>
      </c>
      <c r="O589" s="87" t="s">
        <v>166</v>
      </c>
      <c r="P589" s="90" t="s">
        <v>13792</v>
      </c>
      <c r="Q589" s="87" t="s">
        <v>9505</v>
      </c>
    </row>
    <row r="590" spans="1:17" x14ac:dyDescent="0.2">
      <c r="A590" s="87" t="s">
        <v>10703</v>
      </c>
      <c r="B590" s="87" t="s">
        <v>12230</v>
      </c>
      <c r="C590" s="87" t="s">
        <v>164</v>
      </c>
      <c r="D590" s="87" t="s">
        <v>10829</v>
      </c>
      <c r="E590" s="87" t="s">
        <v>4268</v>
      </c>
      <c r="F590" s="88">
        <v>43868</v>
      </c>
      <c r="G590" s="89">
        <v>0</v>
      </c>
      <c r="H590" s="89">
        <v>0</v>
      </c>
      <c r="I590" s="89">
        <v>8</v>
      </c>
      <c r="J590" s="89">
        <v>8</v>
      </c>
      <c r="K590" s="89">
        <v>8</v>
      </c>
      <c r="L590" s="89">
        <v>8</v>
      </c>
      <c r="M590" s="89">
        <v>8</v>
      </c>
      <c r="N590" s="89">
        <v>40</v>
      </c>
      <c r="O590" s="87" t="s">
        <v>166</v>
      </c>
      <c r="P590" s="90" t="s">
        <v>13793</v>
      </c>
      <c r="Q590" s="87" t="s">
        <v>9505</v>
      </c>
    </row>
    <row r="591" spans="1:17" x14ac:dyDescent="0.2">
      <c r="A591" s="87" t="s">
        <v>7075</v>
      </c>
      <c r="B591" s="87" t="s">
        <v>7559</v>
      </c>
      <c r="C591" s="87" t="s">
        <v>164</v>
      </c>
      <c r="D591" s="87" t="s">
        <v>5351</v>
      </c>
      <c r="E591" s="87" t="s">
        <v>165</v>
      </c>
      <c r="F591" s="88">
        <v>43868</v>
      </c>
      <c r="G591" s="89">
        <v>0</v>
      </c>
      <c r="H591" s="89">
        <v>0</v>
      </c>
      <c r="I591" s="89">
        <v>8</v>
      </c>
      <c r="J591" s="89">
        <v>8</v>
      </c>
      <c r="K591" s="89">
        <v>8</v>
      </c>
      <c r="L591" s="89">
        <v>8</v>
      </c>
      <c r="M591" s="89">
        <v>8</v>
      </c>
      <c r="N591" s="89">
        <v>40</v>
      </c>
      <c r="O591" s="87" t="s">
        <v>166</v>
      </c>
      <c r="P591" s="90" t="s">
        <v>13794</v>
      </c>
      <c r="Q591" s="87" t="s">
        <v>9497</v>
      </c>
    </row>
    <row r="592" spans="1:17" x14ac:dyDescent="0.2">
      <c r="A592" s="87" t="s">
        <v>10808</v>
      </c>
      <c r="B592" s="87" t="s">
        <v>10830</v>
      </c>
      <c r="C592" s="87" t="s">
        <v>164</v>
      </c>
      <c r="D592" s="87" t="s">
        <v>10831</v>
      </c>
      <c r="E592" s="87" t="s">
        <v>4268</v>
      </c>
      <c r="F592" s="88">
        <v>43868</v>
      </c>
      <c r="G592" s="89">
        <v>0</v>
      </c>
      <c r="H592" s="89">
        <v>0</v>
      </c>
      <c r="I592" s="89">
        <v>8</v>
      </c>
      <c r="J592" s="89">
        <v>8</v>
      </c>
      <c r="K592" s="89">
        <v>8</v>
      </c>
      <c r="L592" s="89">
        <v>8</v>
      </c>
      <c r="M592" s="89">
        <v>8</v>
      </c>
      <c r="N592" s="89">
        <v>40</v>
      </c>
      <c r="O592" s="87" t="s">
        <v>166</v>
      </c>
      <c r="P592" s="90" t="s">
        <v>13795</v>
      </c>
      <c r="Q592" s="87" t="s">
        <v>9505</v>
      </c>
    </row>
    <row r="593" spans="1:17" x14ac:dyDescent="0.2">
      <c r="A593" s="87" t="s">
        <v>10797</v>
      </c>
      <c r="B593" s="87" t="s">
        <v>10832</v>
      </c>
      <c r="C593" s="87" t="s">
        <v>164</v>
      </c>
      <c r="D593" s="87" t="s">
        <v>10833</v>
      </c>
      <c r="E593" s="87" t="s">
        <v>4268</v>
      </c>
      <c r="F593" s="88">
        <v>43868</v>
      </c>
      <c r="G593" s="89">
        <v>0</v>
      </c>
      <c r="H593" s="89">
        <v>0</v>
      </c>
      <c r="I593" s="89">
        <v>8</v>
      </c>
      <c r="J593" s="89">
        <v>8</v>
      </c>
      <c r="K593" s="89">
        <v>8</v>
      </c>
      <c r="L593" s="89">
        <v>8</v>
      </c>
      <c r="M593" s="89">
        <v>8</v>
      </c>
      <c r="N593" s="89">
        <v>40</v>
      </c>
      <c r="O593" s="87" t="s">
        <v>166</v>
      </c>
      <c r="P593" s="90" t="s">
        <v>13796</v>
      </c>
      <c r="Q593" s="87" t="s">
        <v>9505</v>
      </c>
    </row>
    <row r="594" spans="1:17" x14ac:dyDescent="0.2">
      <c r="A594" s="87" t="s">
        <v>11979</v>
      </c>
      <c r="B594" s="87" t="s">
        <v>12231</v>
      </c>
      <c r="C594" s="87" t="s">
        <v>164</v>
      </c>
      <c r="D594" s="87" t="s">
        <v>12115</v>
      </c>
      <c r="E594" s="87" t="s">
        <v>5499</v>
      </c>
      <c r="F594" s="88">
        <v>43868</v>
      </c>
      <c r="G594" s="89">
        <v>0</v>
      </c>
      <c r="H594" s="89">
        <v>0</v>
      </c>
      <c r="I594" s="89">
        <v>0</v>
      </c>
      <c r="J594" s="89">
        <v>2</v>
      </c>
      <c r="K594" s="89">
        <v>2</v>
      </c>
      <c r="L594" s="89">
        <v>3</v>
      </c>
      <c r="M594" s="89">
        <v>0</v>
      </c>
      <c r="N594" s="89">
        <v>7</v>
      </c>
      <c r="O594" s="87" t="s">
        <v>166</v>
      </c>
      <c r="P594" s="90" t="s">
        <v>13797</v>
      </c>
      <c r="Q594" s="87" t="s">
        <v>9522</v>
      </c>
    </row>
    <row r="595" spans="1:17" x14ac:dyDescent="0.2">
      <c r="A595" s="87" t="s">
        <v>10986</v>
      </c>
      <c r="B595" s="87" t="s">
        <v>12232</v>
      </c>
      <c r="C595" s="87" t="s">
        <v>164</v>
      </c>
      <c r="D595" s="87" t="s">
        <v>11080</v>
      </c>
      <c r="E595" s="87" t="s">
        <v>4268</v>
      </c>
      <c r="F595" s="88">
        <v>43868</v>
      </c>
      <c r="G595" s="89">
        <v>0</v>
      </c>
      <c r="H595" s="89">
        <v>0</v>
      </c>
      <c r="I595" s="89">
        <v>8</v>
      </c>
      <c r="J595" s="89">
        <v>8</v>
      </c>
      <c r="K595" s="89">
        <v>9</v>
      </c>
      <c r="L595" s="89">
        <v>8</v>
      </c>
      <c r="M595" s="89">
        <v>8</v>
      </c>
      <c r="N595" s="89">
        <v>41</v>
      </c>
      <c r="O595" s="87" t="s">
        <v>166</v>
      </c>
      <c r="P595" s="90" t="s">
        <v>13798</v>
      </c>
      <c r="Q595" s="87" t="s">
        <v>9505</v>
      </c>
    </row>
    <row r="596" spans="1:17" x14ac:dyDescent="0.2">
      <c r="A596" s="87" t="s">
        <v>9211</v>
      </c>
      <c r="B596" s="87" t="s">
        <v>12233</v>
      </c>
      <c r="C596" s="87" t="s">
        <v>164</v>
      </c>
      <c r="D596" s="87" t="s">
        <v>4243</v>
      </c>
      <c r="E596" s="87" t="s">
        <v>165</v>
      </c>
      <c r="F596" s="88">
        <v>43868</v>
      </c>
      <c r="G596" s="89">
        <v>0</v>
      </c>
      <c r="H596" s="89">
        <v>0</v>
      </c>
      <c r="I596" s="89">
        <v>8</v>
      </c>
      <c r="J596" s="89">
        <v>8</v>
      </c>
      <c r="K596" s="89">
        <v>8</v>
      </c>
      <c r="L596" s="89">
        <v>8</v>
      </c>
      <c r="M596" s="89">
        <v>8</v>
      </c>
      <c r="N596" s="89">
        <v>40</v>
      </c>
      <c r="O596" s="87" t="s">
        <v>166</v>
      </c>
      <c r="P596" s="90" t="s">
        <v>13799</v>
      </c>
      <c r="Q596" s="87" t="s">
        <v>9497</v>
      </c>
    </row>
    <row r="597" spans="1:17" x14ac:dyDescent="0.2">
      <c r="A597" s="87" t="s">
        <v>11262</v>
      </c>
      <c r="B597" s="87" t="s">
        <v>11368</v>
      </c>
      <c r="C597" s="87" t="s">
        <v>164</v>
      </c>
      <c r="D597" s="87" t="s">
        <v>11806</v>
      </c>
      <c r="E597" s="87" t="s">
        <v>4268</v>
      </c>
      <c r="F597" s="88">
        <v>43868</v>
      </c>
      <c r="G597" s="89">
        <v>0</v>
      </c>
      <c r="H597" s="89">
        <v>0</v>
      </c>
      <c r="I597" s="89">
        <v>10</v>
      </c>
      <c r="J597" s="89">
        <v>10</v>
      </c>
      <c r="K597" s="89">
        <v>9</v>
      </c>
      <c r="L597" s="89">
        <v>9</v>
      </c>
      <c r="M597" s="89">
        <v>10</v>
      </c>
      <c r="N597" s="89">
        <v>48</v>
      </c>
      <c r="O597" s="87" t="s">
        <v>166</v>
      </c>
      <c r="P597" s="90" t="s">
        <v>13800</v>
      </c>
      <c r="Q597" s="87" t="s">
        <v>9505</v>
      </c>
    </row>
    <row r="598" spans="1:17" x14ac:dyDescent="0.2">
      <c r="A598" s="87" t="s">
        <v>11262</v>
      </c>
      <c r="B598" s="87" t="s">
        <v>11368</v>
      </c>
      <c r="C598" s="87" t="s">
        <v>164</v>
      </c>
      <c r="D598" s="87" t="s">
        <v>11806</v>
      </c>
      <c r="E598" s="87" t="s">
        <v>4268</v>
      </c>
      <c r="F598" s="88">
        <v>43868</v>
      </c>
      <c r="G598" s="89">
        <v>0</v>
      </c>
      <c r="H598" s="89">
        <v>0</v>
      </c>
      <c r="I598" s="89">
        <v>10</v>
      </c>
      <c r="J598" s="89">
        <v>10</v>
      </c>
      <c r="K598" s="89">
        <v>9</v>
      </c>
      <c r="L598" s="89">
        <v>9</v>
      </c>
      <c r="M598" s="89">
        <v>9</v>
      </c>
      <c r="N598" s="89">
        <v>47</v>
      </c>
      <c r="O598" s="87" t="s">
        <v>166</v>
      </c>
      <c r="P598" s="90" t="s">
        <v>13801</v>
      </c>
      <c r="Q598" s="87" t="s">
        <v>9505</v>
      </c>
    </row>
    <row r="599" spans="1:17" x14ac:dyDescent="0.2">
      <c r="A599" s="87" t="s">
        <v>11262</v>
      </c>
      <c r="B599" s="87" t="s">
        <v>11368</v>
      </c>
      <c r="C599" s="87" t="s">
        <v>164</v>
      </c>
      <c r="D599" s="87" t="s">
        <v>11806</v>
      </c>
      <c r="E599" s="87" t="s">
        <v>4268</v>
      </c>
      <c r="F599" s="88">
        <v>43868</v>
      </c>
      <c r="G599" s="89">
        <v>0</v>
      </c>
      <c r="H599" s="89">
        <v>0</v>
      </c>
      <c r="I599" s="89">
        <v>-10</v>
      </c>
      <c r="J599" s="89">
        <v>-10</v>
      </c>
      <c r="K599" s="89">
        <v>-9</v>
      </c>
      <c r="L599" s="89">
        <v>-9</v>
      </c>
      <c r="M599" s="89">
        <v>-10</v>
      </c>
      <c r="N599" s="89">
        <v>-48</v>
      </c>
      <c r="O599" s="87" t="s">
        <v>166</v>
      </c>
      <c r="P599" s="90" t="s">
        <v>13802</v>
      </c>
      <c r="Q599" s="87" t="s">
        <v>9505</v>
      </c>
    </row>
    <row r="600" spans="1:17" x14ac:dyDescent="0.2">
      <c r="A600" s="87" t="s">
        <v>11013</v>
      </c>
      <c r="B600" s="87" t="s">
        <v>12234</v>
      </c>
      <c r="C600" s="87" t="s">
        <v>164</v>
      </c>
      <c r="D600" s="87" t="s">
        <v>11169</v>
      </c>
      <c r="E600" s="87" t="s">
        <v>4268</v>
      </c>
      <c r="F600" s="88">
        <v>43868</v>
      </c>
      <c r="G600" s="89">
        <v>0</v>
      </c>
      <c r="H600" s="89">
        <v>0</v>
      </c>
      <c r="I600" s="89">
        <v>8.5</v>
      </c>
      <c r="J600" s="89">
        <v>7.5</v>
      </c>
      <c r="K600" s="89">
        <v>8</v>
      </c>
      <c r="L600" s="89">
        <v>8</v>
      </c>
      <c r="M600" s="89">
        <v>8</v>
      </c>
      <c r="N600" s="89">
        <v>40</v>
      </c>
      <c r="O600" s="87" t="s">
        <v>166</v>
      </c>
      <c r="P600" s="90" t="s">
        <v>13803</v>
      </c>
      <c r="Q600" s="87" t="s">
        <v>9505</v>
      </c>
    </row>
    <row r="601" spans="1:17" x14ac:dyDescent="0.2">
      <c r="A601" s="87" t="s">
        <v>11013</v>
      </c>
      <c r="B601" s="87" t="s">
        <v>12234</v>
      </c>
      <c r="C601" s="87" t="s">
        <v>164</v>
      </c>
      <c r="D601" s="87" t="s">
        <v>11169</v>
      </c>
      <c r="E601" s="87" t="s">
        <v>4268</v>
      </c>
      <c r="F601" s="88">
        <v>43868</v>
      </c>
      <c r="G601" s="89">
        <v>0</v>
      </c>
      <c r="H601" s="89">
        <v>8</v>
      </c>
      <c r="I601" s="89">
        <v>0</v>
      </c>
      <c r="J601" s="89">
        <v>0</v>
      </c>
      <c r="K601" s="89">
        <v>0</v>
      </c>
      <c r="L601" s="89">
        <v>0</v>
      </c>
      <c r="M601" s="89">
        <v>0</v>
      </c>
      <c r="N601" s="89">
        <v>8</v>
      </c>
      <c r="O601" s="87" t="s">
        <v>167</v>
      </c>
      <c r="P601" s="90" t="s">
        <v>13804</v>
      </c>
      <c r="Q601" s="87" t="s">
        <v>9505</v>
      </c>
    </row>
    <row r="602" spans="1:17" x14ac:dyDescent="0.2">
      <c r="A602" s="87" t="s">
        <v>11031</v>
      </c>
      <c r="B602" s="87" t="s">
        <v>12235</v>
      </c>
      <c r="C602" s="87" t="s">
        <v>164</v>
      </c>
      <c r="D602" s="87" t="s">
        <v>11193</v>
      </c>
      <c r="E602" s="87" t="s">
        <v>4268</v>
      </c>
      <c r="F602" s="88">
        <v>43868</v>
      </c>
      <c r="G602" s="89">
        <v>0</v>
      </c>
      <c r="H602" s="89">
        <v>0</v>
      </c>
      <c r="I602" s="89">
        <v>8</v>
      </c>
      <c r="J602" s="89">
        <v>8</v>
      </c>
      <c r="K602" s="89">
        <v>8</v>
      </c>
      <c r="L602" s="89">
        <v>8</v>
      </c>
      <c r="M602" s="89">
        <v>8</v>
      </c>
      <c r="N602" s="89">
        <v>40</v>
      </c>
      <c r="O602" s="87" t="s">
        <v>166</v>
      </c>
      <c r="P602" s="90" t="s">
        <v>13805</v>
      </c>
      <c r="Q602" s="87" t="s">
        <v>9505</v>
      </c>
    </row>
    <row r="603" spans="1:17" x14ac:dyDescent="0.2">
      <c r="A603" s="87" t="s">
        <v>11011</v>
      </c>
      <c r="B603" s="87" t="s">
        <v>11176</v>
      </c>
      <c r="C603" s="87" t="s">
        <v>164</v>
      </c>
      <c r="D603" s="87" t="s">
        <v>11170</v>
      </c>
      <c r="E603" s="87" t="s">
        <v>4268</v>
      </c>
      <c r="F603" s="88">
        <v>43868</v>
      </c>
      <c r="G603" s="89">
        <v>0</v>
      </c>
      <c r="H603" s="89">
        <v>0</v>
      </c>
      <c r="I603" s="89">
        <v>8</v>
      </c>
      <c r="J603" s="89">
        <v>8</v>
      </c>
      <c r="K603" s="89">
        <v>8</v>
      </c>
      <c r="L603" s="89">
        <v>8</v>
      </c>
      <c r="M603" s="89">
        <v>8</v>
      </c>
      <c r="N603" s="89">
        <v>40</v>
      </c>
      <c r="O603" s="87" t="s">
        <v>166</v>
      </c>
      <c r="P603" s="90" t="s">
        <v>13806</v>
      </c>
      <c r="Q603" s="87" t="s">
        <v>9505</v>
      </c>
    </row>
    <row r="604" spans="1:17" x14ac:dyDescent="0.2">
      <c r="A604" s="87" t="s">
        <v>11103</v>
      </c>
      <c r="B604" s="87" t="s">
        <v>12236</v>
      </c>
      <c r="C604" s="87" t="s">
        <v>164</v>
      </c>
      <c r="D604" s="87" t="s">
        <v>11194</v>
      </c>
      <c r="E604" s="87" t="s">
        <v>4268</v>
      </c>
      <c r="F604" s="88">
        <v>43868</v>
      </c>
      <c r="G604" s="89">
        <v>0</v>
      </c>
      <c r="H604" s="89">
        <v>0</v>
      </c>
      <c r="I604" s="89">
        <v>8</v>
      </c>
      <c r="J604" s="89">
        <v>8</v>
      </c>
      <c r="K604" s="89">
        <v>8</v>
      </c>
      <c r="L604" s="89">
        <v>8</v>
      </c>
      <c r="M604" s="89">
        <v>8</v>
      </c>
      <c r="N604" s="89">
        <v>40</v>
      </c>
      <c r="O604" s="87" t="s">
        <v>166</v>
      </c>
      <c r="P604" s="90" t="s">
        <v>13807</v>
      </c>
      <c r="Q604" s="87" t="s">
        <v>9505</v>
      </c>
    </row>
    <row r="605" spans="1:17" x14ac:dyDescent="0.2">
      <c r="A605" s="87" t="s">
        <v>7161</v>
      </c>
      <c r="B605" s="87" t="s">
        <v>7392</v>
      </c>
      <c r="C605" s="87" t="s">
        <v>164</v>
      </c>
      <c r="D605" s="87" t="s">
        <v>6603</v>
      </c>
      <c r="E605" s="87" t="s">
        <v>165</v>
      </c>
      <c r="F605" s="88">
        <v>43868</v>
      </c>
      <c r="G605" s="89">
        <v>0</v>
      </c>
      <c r="H605" s="89">
        <v>0</v>
      </c>
      <c r="I605" s="89">
        <v>8</v>
      </c>
      <c r="J605" s="89">
        <v>8</v>
      </c>
      <c r="K605" s="89">
        <v>8</v>
      </c>
      <c r="L605" s="89">
        <v>8</v>
      </c>
      <c r="M605" s="89">
        <v>8</v>
      </c>
      <c r="N605" s="89">
        <v>40</v>
      </c>
      <c r="O605" s="87" t="s">
        <v>166</v>
      </c>
      <c r="P605" s="90" t="s">
        <v>13808</v>
      </c>
      <c r="Q605" s="87" t="s">
        <v>9497</v>
      </c>
    </row>
    <row r="606" spans="1:17" x14ac:dyDescent="0.2">
      <c r="A606" s="87" t="s">
        <v>11274</v>
      </c>
      <c r="B606" s="87" t="s">
        <v>12237</v>
      </c>
      <c r="C606" s="87" t="s">
        <v>164</v>
      </c>
      <c r="D606" s="87" t="s">
        <v>11320</v>
      </c>
      <c r="E606" s="87" t="s">
        <v>4268</v>
      </c>
      <c r="F606" s="88">
        <v>43868</v>
      </c>
      <c r="G606" s="89">
        <v>0</v>
      </c>
      <c r="H606" s="89">
        <v>0</v>
      </c>
      <c r="I606" s="89">
        <v>8</v>
      </c>
      <c r="J606" s="89">
        <v>8</v>
      </c>
      <c r="K606" s="89">
        <v>8</v>
      </c>
      <c r="L606" s="89">
        <v>8</v>
      </c>
      <c r="M606" s="89">
        <v>8</v>
      </c>
      <c r="N606" s="89">
        <v>40</v>
      </c>
      <c r="O606" s="87" t="s">
        <v>166</v>
      </c>
      <c r="P606" s="90" t="s">
        <v>13809</v>
      </c>
      <c r="Q606" s="87" t="s">
        <v>9505</v>
      </c>
    </row>
    <row r="607" spans="1:17" x14ac:dyDescent="0.2">
      <c r="A607" s="87" t="s">
        <v>11351</v>
      </c>
      <c r="B607" s="87" t="s">
        <v>12238</v>
      </c>
      <c r="C607" s="87" t="s">
        <v>164</v>
      </c>
      <c r="D607" s="87" t="s">
        <v>11410</v>
      </c>
      <c r="E607" s="87" t="s">
        <v>4268</v>
      </c>
      <c r="F607" s="88">
        <v>43868</v>
      </c>
      <c r="G607" s="89">
        <v>0</v>
      </c>
      <c r="H607" s="89">
        <v>0</v>
      </c>
      <c r="I607" s="89">
        <v>8</v>
      </c>
      <c r="J607" s="89">
        <v>8</v>
      </c>
      <c r="K607" s="89">
        <v>8</v>
      </c>
      <c r="L607" s="89">
        <v>8</v>
      </c>
      <c r="M607" s="89">
        <v>8</v>
      </c>
      <c r="N607" s="89">
        <v>40</v>
      </c>
      <c r="O607" s="87" t="s">
        <v>166</v>
      </c>
      <c r="P607" s="90" t="s">
        <v>13810</v>
      </c>
      <c r="Q607" s="87" t="s">
        <v>9505</v>
      </c>
    </row>
    <row r="608" spans="1:17" x14ac:dyDescent="0.2">
      <c r="A608" s="87" t="s">
        <v>11243</v>
      </c>
      <c r="B608" s="87" t="s">
        <v>11369</v>
      </c>
      <c r="C608" s="87" t="s">
        <v>164</v>
      </c>
      <c r="D608" s="87" t="s">
        <v>11370</v>
      </c>
      <c r="E608" s="87" t="s">
        <v>4268</v>
      </c>
      <c r="F608" s="88">
        <v>43868</v>
      </c>
      <c r="G608" s="89">
        <v>0</v>
      </c>
      <c r="H608" s="89">
        <v>0</v>
      </c>
      <c r="I608" s="89">
        <v>8</v>
      </c>
      <c r="J608" s="89">
        <v>8</v>
      </c>
      <c r="K608" s="89">
        <v>8</v>
      </c>
      <c r="L608" s="89">
        <v>8</v>
      </c>
      <c r="M608" s="89">
        <v>8</v>
      </c>
      <c r="N608" s="89">
        <v>40</v>
      </c>
      <c r="O608" s="87" t="s">
        <v>166</v>
      </c>
      <c r="P608" s="90" t="s">
        <v>13811</v>
      </c>
      <c r="Q608" s="87" t="s">
        <v>9505</v>
      </c>
    </row>
    <row r="609" spans="1:17" x14ac:dyDescent="0.2">
      <c r="A609" s="87" t="s">
        <v>9286</v>
      </c>
      <c r="B609" s="87" t="s">
        <v>12239</v>
      </c>
      <c r="C609" s="87" t="s">
        <v>164</v>
      </c>
      <c r="D609" s="87" t="s">
        <v>67</v>
      </c>
      <c r="E609" s="87" t="s">
        <v>165</v>
      </c>
      <c r="F609" s="88">
        <v>43868</v>
      </c>
      <c r="G609" s="89">
        <v>0</v>
      </c>
      <c r="H609" s="89">
        <v>0</v>
      </c>
      <c r="I609" s="89">
        <v>9</v>
      </c>
      <c r="J609" s="89">
        <v>9</v>
      </c>
      <c r="K609" s="89">
        <v>9</v>
      </c>
      <c r="L609" s="89">
        <v>9</v>
      </c>
      <c r="M609" s="89">
        <v>9</v>
      </c>
      <c r="N609" s="89">
        <v>45</v>
      </c>
      <c r="O609" s="87" t="s">
        <v>166</v>
      </c>
      <c r="P609" s="90" t="s">
        <v>13812</v>
      </c>
      <c r="Q609" s="87" t="s">
        <v>9497</v>
      </c>
    </row>
    <row r="610" spans="1:17" x14ac:dyDescent="0.2">
      <c r="A610" s="87" t="s">
        <v>9275</v>
      </c>
      <c r="B610" s="87" t="s">
        <v>12240</v>
      </c>
      <c r="C610" s="87" t="s">
        <v>164</v>
      </c>
      <c r="D610" s="87" t="s">
        <v>11891</v>
      </c>
      <c r="E610" s="87" t="s">
        <v>6395</v>
      </c>
      <c r="F610" s="88">
        <v>43868</v>
      </c>
      <c r="G610" s="89">
        <v>0</v>
      </c>
      <c r="H610" s="89">
        <v>0</v>
      </c>
      <c r="I610" s="89">
        <v>9</v>
      </c>
      <c r="J610" s="89">
        <v>9</v>
      </c>
      <c r="K610" s="89">
        <v>9</v>
      </c>
      <c r="L610" s="89">
        <v>9</v>
      </c>
      <c r="M610" s="89">
        <v>9</v>
      </c>
      <c r="N610" s="89">
        <v>45</v>
      </c>
      <c r="O610" s="87" t="s">
        <v>166</v>
      </c>
      <c r="P610" s="90" t="s">
        <v>13813</v>
      </c>
      <c r="Q610" s="87" t="s">
        <v>9497</v>
      </c>
    </row>
    <row r="611" spans="1:17" x14ac:dyDescent="0.2">
      <c r="A611" s="87" t="s">
        <v>11990</v>
      </c>
      <c r="B611" s="87" t="s">
        <v>12023</v>
      </c>
      <c r="C611" s="87" t="s">
        <v>164</v>
      </c>
      <c r="D611" s="87" t="s">
        <v>12024</v>
      </c>
      <c r="E611" s="87" t="s">
        <v>165</v>
      </c>
      <c r="F611" s="88">
        <v>43868</v>
      </c>
      <c r="G611" s="89">
        <v>0</v>
      </c>
      <c r="H611" s="89">
        <v>0</v>
      </c>
      <c r="I611" s="89">
        <v>8</v>
      </c>
      <c r="J611" s="89">
        <v>8</v>
      </c>
      <c r="K611" s="89">
        <v>8</v>
      </c>
      <c r="L611" s="89">
        <v>8</v>
      </c>
      <c r="M611" s="89">
        <v>8</v>
      </c>
      <c r="N611" s="89">
        <v>40</v>
      </c>
      <c r="O611" s="87" t="s">
        <v>9498</v>
      </c>
      <c r="P611" s="90" t="s">
        <v>13814</v>
      </c>
      <c r="Q611" s="87" t="s">
        <v>9497</v>
      </c>
    </row>
    <row r="612" spans="1:17" x14ac:dyDescent="0.2">
      <c r="A612" s="87" t="s">
        <v>11990</v>
      </c>
      <c r="B612" s="87" t="s">
        <v>12023</v>
      </c>
      <c r="C612" s="87" t="s">
        <v>164</v>
      </c>
      <c r="D612" s="87" t="s">
        <v>12024</v>
      </c>
      <c r="E612" s="87" t="s">
        <v>165</v>
      </c>
      <c r="F612" s="88">
        <v>43868</v>
      </c>
      <c r="G612" s="89">
        <v>0</v>
      </c>
      <c r="H612" s="89">
        <v>0</v>
      </c>
      <c r="I612" s="89">
        <v>8</v>
      </c>
      <c r="J612" s="89">
        <v>8</v>
      </c>
      <c r="K612" s="89">
        <v>8</v>
      </c>
      <c r="L612" s="89">
        <v>8</v>
      </c>
      <c r="M612" s="89">
        <v>0</v>
      </c>
      <c r="N612" s="89">
        <v>32</v>
      </c>
      <c r="O612" s="87" t="s">
        <v>9498</v>
      </c>
      <c r="P612" s="90" t="s">
        <v>13815</v>
      </c>
      <c r="Q612" s="87" t="s">
        <v>9497</v>
      </c>
    </row>
    <row r="613" spans="1:17" x14ac:dyDescent="0.2">
      <c r="A613" s="87" t="s">
        <v>11990</v>
      </c>
      <c r="B613" s="87" t="s">
        <v>12023</v>
      </c>
      <c r="C613" s="87" t="s">
        <v>164</v>
      </c>
      <c r="D613" s="87" t="s">
        <v>12024</v>
      </c>
      <c r="E613" s="87" t="s">
        <v>165</v>
      </c>
      <c r="F613" s="88">
        <v>43868</v>
      </c>
      <c r="G613" s="89">
        <v>0</v>
      </c>
      <c r="H613" s="89">
        <v>0</v>
      </c>
      <c r="I613" s="89">
        <v>-8</v>
      </c>
      <c r="J613" s="89">
        <v>-8</v>
      </c>
      <c r="K613" s="89">
        <v>-8</v>
      </c>
      <c r="L613" s="89">
        <v>-8</v>
      </c>
      <c r="M613" s="89">
        <v>-8</v>
      </c>
      <c r="N613" s="89">
        <v>-40</v>
      </c>
      <c r="O613" s="87" t="s">
        <v>9498</v>
      </c>
      <c r="P613" s="90" t="s">
        <v>13816</v>
      </c>
      <c r="Q613" s="87" t="s">
        <v>9497</v>
      </c>
    </row>
    <row r="614" spans="1:17" x14ac:dyDescent="0.2">
      <c r="A614" s="87" t="s">
        <v>7056</v>
      </c>
      <c r="B614" s="87" t="s">
        <v>11807</v>
      </c>
      <c r="C614" s="87" t="s">
        <v>164</v>
      </c>
      <c r="D614" s="87" t="s">
        <v>11808</v>
      </c>
      <c r="E614" s="87" t="s">
        <v>4268</v>
      </c>
      <c r="F614" s="88">
        <v>43868</v>
      </c>
      <c r="G614" s="89">
        <v>0</v>
      </c>
      <c r="H614" s="89">
        <v>0</v>
      </c>
      <c r="I614" s="89">
        <v>8</v>
      </c>
      <c r="J614" s="89">
        <v>8</v>
      </c>
      <c r="K614" s="89">
        <v>8</v>
      </c>
      <c r="L614" s="89">
        <v>8</v>
      </c>
      <c r="M614" s="89">
        <v>8</v>
      </c>
      <c r="N614" s="89">
        <v>40</v>
      </c>
      <c r="O614" s="87" t="s">
        <v>166</v>
      </c>
      <c r="P614" s="90" t="s">
        <v>13817</v>
      </c>
      <c r="Q614" s="87" t="s">
        <v>9505</v>
      </c>
    </row>
    <row r="615" spans="1:17" x14ac:dyDescent="0.2">
      <c r="A615" s="87" t="s">
        <v>7217</v>
      </c>
      <c r="B615" s="87" t="s">
        <v>7486</v>
      </c>
      <c r="C615" s="87" t="s">
        <v>164</v>
      </c>
      <c r="D615" s="87" t="s">
        <v>1975</v>
      </c>
      <c r="E615" s="87" t="s">
        <v>165</v>
      </c>
      <c r="F615" s="88">
        <v>43868</v>
      </c>
      <c r="G615" s="89">
        <v>0</v>
      </c>
      <c r="H615" s="89">
        <v>0</v>
      </c>
      <c r="I615" s="89">
        <v>8</v>
      </c>
      <c r="J615" s="89">
        <v>8</v>
      </c>
      <c r="K615" s="89">
        <v>8</v>
      </c>
      <c r="L615" s="89">
        <v>8</v>
      </c>
      <c r="M615" s="89">
        <v>8</v>
      </c>
      <c r="N615" s="89">
        <v>40</v>
      </c>
      <c r="O615" s="87" t="s">
        <v>9498</v>
      </c>
      <c r="P615" s="90" t="s">
        <v>13818</v>
      </c>
      <c r="Q615" s="87" t="s">
        <v>9497</v>
      </c>
    </row>
    <row r="616" spans="1:17" x14ac:dyDescent="0.2">
      <c r="A616" s="87" t="s">
        <v>9410</v>
      </c>
      <c r="B616" s="87" t="s">
        <v>12241</v>
      </c>
      <c r="C616" s="87" t="s">
        <v>164</v>
      </c>
      <c r="D616" s="87" t="s">
        <v>4272</v>
      </c>
      <c r="E616" s="87" t="s">
        <v>4268</v>
      </c>
      <c r="F616" s="88">
        <v>43868</v>
      </c>
      <c r="G616" s="89">
        <v>0</v>
      </c>
      <c r="H616" s="89">
        <v>0</v>
      </c>
      <c r="I616" s="89">
        <v>9</v>
      </c>
      <c r="J616" s="89">
        <v>9</v>
      </c>
      <c r="K616" s="89">
        <v>9</v>
      </c>
      <c r="L616" s="89">
        <v>9</v>
      </c>
      <c r="M616" s="89">
        <v>8</v>
      </c>
      <c r="N616" s="89">
        <v>44</v>
      </c>
      <c r="O616" s="87" t="s">
        <v>166</v>
      </c>
      <c r="P616" s="90" t="s">
        <v>13819</v>
      </c>
      <c r="Q616" s="87" t="s">
        <v>9505</v>
      </c>
    </row>
    <row r="617" spans="1:17" x14ac:dyDescent="0.2">
      <c r="A617" s="87" t="s">
        <v>9334</v>
      </c>
      <c r="B617" s="87" t="s">
        <v>12242</v>
      </c>
      <c r="C617" s="87" t="s">
        <v>164</v>
      </c>
      <c r="D617" s="87" t="s">
        <v>5352</v>
      </c>
      <c r="E617" s="87" t="s">
        <v>165</v>
      </c>
      <c r="F617" s="88">
        <v>43868</v>
      </c>
      <c r="G617" s="89">
        <v>0</v>
      </c>
      <c r="H617" s="89">
        <v>0</v>
      </c>
      <c r="I617" s="89">
        <v>9</v>
      </c>
      <c r="J617" s="89">
        <v>9</v>
      </c>
      <c r="K617" s="89">
        <v>9</v>
      </c>
      <c r="L617" s="89">
        <v>9</v>
      </c>
      <c r="M617" s="89">
        <v>9</v>
      </c>
      <c r="N617" s="89">
        <v>45</v>
      </c>
      <c r="O617" s="87" t="s">
        <v>166</v>
      </c>
      <c r="P617" s="90" t="s">
        <v>13820</v>
      </c>
      <c r="Q617" s="87" t="s">
        <v>9497</v>
      </c>
    </row>
    <row r="618" spans="1:17" x14ac:dyDescent="0.2">
      <c r="A618" s="87" t="s">
        <v>7162</v>
      </c>
      <c r="B618" s="87" t="s">
        <v>7481</v>
      </c>
      <c r="C618" s="87" t="s">
        <v>164</v>
      </c>
      <c r="D618" s="87" t="s">
        <v>4781</v>
      </c>
      <c r="E618" s="87" t="s">
        <v>165</v>
      </c>
      <c r="F618" s="88">
        <v>43868</v>
      </c>
      <c r="G618" s="89">
        <v>0</v>
      </c>
      <c r="H618" s="89">
        <v>0</v>
      </c>
      <c r="I618" s="89">
        <v>8</v>
      </c>
      <c r="J618" s="89">
        <v>8</v>
      </c>
      <c r="K618" s="89">
        <v>8</v>
      </c>
      <c r="L618" s="89">
        <v>8</v>
      </c>
      <c r="M618" s="89">
        <v>8</v>
      </c>
      <c r="N618" s="89">
        <v>40</v>
      </c>
      <c r="O618" s="87" t="s">
        <v>166</v>
      </c>
      <c r="P618" s="90" t="s">
        <v>13821</v>
      </c>
      <c r="Q618" s="87" t="s">
        <v>9497</v>
      </c>
    </row>
    <row r="619" spans="1:17" x14ac:dyDescent="0.2">
      <c r="A619" s="87" t="s">
        <v>10114</v>
      </c>
      <c r="B619" s="87" t="s">
        <v>10148</v>
      </c>
      <c r="C619" s="87" t="s">
        <v>164</v>
      </c>
      <c r="D619" s="87" t="s">
        <v>10149</v>
      </c>
      <c r="E619" s="87" t="s">
        <v>165</v>
      </c>
      <c r="F619" s="88">
        <v>43868</v>
      </c>
      <c r="G619" s="89">
        <v>0</v>
      </c>
      <c r="H619" s="89">
        <v>0</v>
      </c>
      <c r="I619" s="89">
        <v>8</v>
      </c>
      <c r="J619" s="89">
        <v>8</v>
      </c>
      <c r="K619" s="89">
        <v>8</v>
      </c>
      <c r="L619" s="89">
        <v>8</v>
      </c>
      <c r="M619" s="89">
        <v>8</v>
      </c>
      <c r="N619" s="89">
        <v>40</v>
      </c>
      <c r="O619" s="87" t="s">
        <v>166</v>
      </c>
      <c r="P619" s="90" t="s">
        <v>13822</v>
      </c>
      <c r="Q619" s="87" t="s">
        <v>9497</v>
      </c>
    </row>
    <row r="620" spans="1:17" x14ac:dyDescent="0.2">
      <c r="A620" s="87" t="s">
        <v>10023</v>
      </c>
      <c r="B620" s="87" t="s">
        <v>10044</v>
      </c>
      <c r="C620" s="87" t="s">
        <v>164</v>
      </c>
      <c r="D620" s="87" t="s">
        <v>10045</v>
      </c>
      <c r="E620" s="87" t="s">
        <v>6395</v>
      </c>
      <c r="F620" s="88">
        <v>43868</v>
      </c>
      <c r="G620" s="89">
        <v>0</v>
      </c>
      <c r="H620" s="89">
        <v>0</v>
      </c>
      <c r="I620" s="89">
        <v>9</v>
      </c>
      <c r="J620" s="89">
        <v>9</v>
      </c>
      <c r="K620" s="89">
        <v>9</v>
      </c>
      <c r="L620" s="89">
        <v>9</v>
      </c>
      <c r="M620" s="89">
        <v>9</v>
      </c>
      <c r="N620" s="89">
        <v>45</v>
      </c>
      <c r="O620" s="87" t="s">
        <v>166</v>
      </c>
      <c r="P620" s="90" t="s">
        <v>13823</v>
      </c>
      <c r="Q620" s="87" t="s">
        <v>9497</v>
      </c>
    </row>
    <row r="621" spans="1:17" x14ac:dyDescent="0.2">
      <c r="A621" s="87" t="s">
        <v>10023</v>
      </c>
      <c r="B621" s="87" t="s">
        <v>10044</v>
      </c>
      <c r="C621" s="87" t="s">
        <v>164</v>
      </c>
      <c r="D621" s="87" t="s">
        <v>10045</v>
      </c>
      <c r="E621" s="87" t="s">
        <v>6395</v>
      </c>
      <c r="F621" s="88">
        <v>43868</v>
      </c>
      <c r="G621" s="89">
        <v>0</v>
      </c>
      <c r="H621" s="89">
        <v>9</v>
      </c>
      <c r="I621" s="89">
        <v>0</v>
      </c>
      <c r="J621" s="89">
        <v>0</v>
      </c>
      <c r="K621" s="89">
        <v>0</v>
      </c>
      <c r="L621" s="89">
        <v>0</v>
      </c>
      <c r="M621" s="89">
        <v>0</v>
      </c>
      <c r="N621" s="89">
        <v>9</v>
      </c>
      <c r="O621" s="87" t="s">
        <v>9498</v>
      </c>
      <c r="P621" s="90" t="s">
        <v>13824</v>
      </c>
      <c r="Q621" s="87" t="s">
        <v>9497</v>
      </c>
    </row>
    <row r="622" spans="1:17" x14ac:dyDescent="0.2">
      <c r="A622" s="87" t="s">
        <v>9460</v>
      </c>
      <c r="B622" s="87" t="s">
        <v>12243</v>
      </c>
      <c r="C622" s="87" t="s">
        <v>164</v>
      </c>
      <c r="D622" s="87" t="s">
        <v>9568</v>
      </c>
      <c r="E622" s="87" t="s">
        <v>165</v>
      </c>
      <c r="F622" s="88">
        <v>43868</v>
      </c>
      <c r="G622" s="89">
        <v>0</v>
      </c>
      <c r="H622" s="89">
        <v>0</v>
      </c>
      <c r="I622" s="89">
        <v>8</v>
      </c>
      <c r="J622" s="89">
        <v>8</v>
      </c>
      <c r="K622" s="89">
        <v>8</v>
      </c>
      <c r="L622" s="89">
        <v>8</v>
      </c>
      <c r="M622" s="89">
        <v>8</v>
      </c>
      <c r="N622" s="89">
        <v>40</v>
      </c>
      <c r="O622" s="87" t="s">
        <v>166</v>
      </c>
      <c r="P622" s="90" t="s">
        <v>13825</v>
      </c>
      <c r="Q622" s="87" t="s">
        <v>9497</v>
      </c>
    </row>
    <row r="623" spans="1:17" x14ac:dyDescent="0.2">
      <c r="A623" s="87" t="s">
        <v>7164</v>
      </c>
      <c r="B623" s="87" t="s">
        <v>7532</v>
      </c>
      <c r="C623" s="87" t="s">
        <v>164</v>
      </c>
      <c r="D623" s="87" t="s">
        <v>2373</v>
      </c>
      <c r="E623" s="87" t="s">
        <v>165</v>
      </c>
      <c r="F623" s="88">
        <v>43868</v>
      </c>
      <c r="G623" s="89">
        <v>0</v>
      </c>
      <c r="H623" s="89">
        <v>0</v>
      </c>
      <c r="I623" s="89">
        <v>9</v>
      </c>
      <c r="J623" s="89">
        <v>9</v>
      </c>
      <c r="K623" s="89">
        <v>8</v>
      </c>
      <c r="L623" s="89">
        <v>9</v>
      </c>
      <c r="M623" s="89">
        <v>8</v>
      </c>
      <c r="N623" s="89">
        <v>43</v>
      </c>
      <c r="O623" s="87" t="s">
        <v>166</v>
      </c>
      <c r="P623" s="90" t="s">
        <v>13826</v>
      </c>
      <c r="Q623" s="87" t="s">
        <v>9497</v>
      </c>
    </row>
    <row r="624" spans="1:17" x14ac:dyDescent="0.2">
      <c r="A624" s="87" t="s">
        <v>7298</v>
      </c>
      <c r="B624" s="87" t="s">
        <v>7516</v>
      </c>
      <c r="C624" s="87" t="s">
        <v>164</v>
      </c>
      <c r="D624" s="87" t="s">
        <v>5356</v>
      </c>
      <c r="E624" s="87" t="s">
        <v>165</v>
      </c>
      <c r="F624" s="88">
        <v>43868</v>
      </c>
      <c r="G624" s="89">
        <v>0</v>
      </c>
      <c r="H624" s="89">
        <v>0</v>
      </c>
      <c r="I624" s="89">
        <v>8</v>
      </c>
      <c r="J624" s="89">
        <v>8</v>
      </c>
      <c r="K624" s="89">
        <v>8</v>
      </c>
      <c r="L624" s="89">
        <v>8</v>
      </c>
      <c r="M624" s="89">
        <v>8</v>
      </c>
      <c r="N624" s="89">
        <v>40</v>
      </c>
      <c r="O624" s="87" t="s">
        <v>9501</v>
      </c>
      <c r="P624" s="90" t="s">
        <v>13827</v>
      </c>
      <c r="Q624" s="87" t="s">
        <v>9497</v>
      </c>
    </row>
    <row r="625" spans="1:17" x14ac:dyDescent="0.2">
      <c r="A625" s="87" t="s">
        <v>7102</v>
      </c>
      <c r="B625" s="87" t="s">
        <v>7408</v>
      </c>
      <c r="C625" s="87" t="s">
        <v>164</v>
      </c>
      <c r="D625" s="87" t="s">
        <v>3757</v>
      </c>
      <c r="E625" s="87" t="s">
        <v>165</v>
      </c>
      <c r="F625" s="88">
        <v>43868</v>
      </c>
      <c r="G625" s="89">
        <v>0</v>
      </c>
      <c r="H625" s="89">
        <v>8</v>
      </c>
      <c r="I625" s="89">
        <v>9</v>
      </c>
      <c r="J625" s="89">
        <v>8</v>
      </c>
      <c r="K625" s="89">
        <v>9</v>
      </c>
      <c r="L625" s="89">
        <v>8</v>
      </c>
      <c r="M625" s="89">
        <v>8</v>
      </c>
      <c r="N625" s="89">
        <v>50</v>
      </c>
      <c r="O625" s="87" t="s">
        <v>9501</v>
      </c>
      <c r="P625" s="90" t="s">
        <v>13828</v>
      </c>
      <c r="Q625" s="87" t="s">
        <v>9497</v>
      </c>
    </row>
    <row r="626" spans="1:17" x14ac:dyDescent="0.2">
      <c r="A626" s="87" t="s">
        <v>7159</v>
      </c>
      <c r="B626" s="87" t="s">
        <v>7404</v>
      </c>
      <c r="C626" s="87" t="s">
        <v>164</v>
      </c>
      <c r="D626" s="87" t="s">
        <v>1050</v>
      </c>
      <c r="E626" s="87" t="s">
        <v>165</v>
      </c>
      <c r="F626" s="88">
        <v>43868</v>
      </c>
      <c r="G626" s="89">
        <v>0</v>
      </c>
      <c r="H626" s="89">
        <v>0</v>
      </c>
      <c r="I626" s="89">
        <v>8</v>
      </c>
      <c r="J626" s="89">
        <v>8</v>
      </c>
      <c r="K626" s="89">
        <v>8</v>
      </c>
      <c r="L626" s="89">
        <v>8</v>
      </c>
      <c r="M626" s="89">
        <v>8</v>
      </c>
      <c r="N626" s="89">
        <v>40</v>
      </c>
      <c r="O626" s="87" t="s">
        <v>9501</v>
      </c>
      <c r="P626" s="90" t="s">
        <v>13829</v>
      </c>
      <c r="Q626" s="87" t="s">
        <v>9497</v>
      </c>
    </row>
    <row r="627" spans="1:17" x14ac:dyDescent="0.2">
      <c r="A627" s="87" t="s">
        <v>9235</v>
      </c>
      <c r="B627" s="87" t="s">
        <v>12772</v>
      </c>
      <c r="C627" s="87" t="s">
        <v>164</v>
      </c>
      <c r="D627" s="87" t="s">
        <v>12773</v>
      </c>
      <c r="E627" s="87" t="s">
        <v>4268</v>
      </c>
      <c r="F627" s="88">
        <v>43868</v>
      </c>
      <c r="G627" s="89">
        <v>0</v>
      </c>
      <c r="H627" s="89">
        <v>0</v>
      </c>
      <c r="I627" s="89">
        <v>8</v>
      </c>
      <c r="J627" s="89">
        <v>8</v>
      </c>
      <c r="K627" s="89">
        <v>8</v>
      </c>
      <c r="L627" s="89">
        <v>8</v>
      </c>
      <c r="M627" s="89">
        <v>8</v>
      </c>
      <c r="N627" s="89">
        <v>40</v>
      </c>
      <c r="O627" s="87" t="s">
        <v>166</v>
      </c>
      <c r="P627" s="90" t="s">
        <v>13830</v>
      </c>
      <c r="Q627" s="87" t="s">
        <v>9505</v>
      </c>
    </row>
    <row r="628" spans="1:17" x14ac:dyDescent="0.2">
      <c r="A628" s="87" t="s">
        <v>8951</v>
      </c>
      <c r="B628" s="87" t="s">
        <v>9005</v>
      </c>
      <c r="C628" s="87" t="s">
        <v>164</v>
      </c>
      <c r="D628" s="87" t="s">
        <v>9006</v>
      </c>
      <c r="E628" s="87" t="s">
        <v>165</v>
      </c>
      <c r="F628" s="88">
        <v>43868</v>
      </c>
      <c r="G628" s="89">
        <v>0</v>
      </c>
      <c r="H628" s="89">
        <v>0</v>
      </c>
      <c r="I628" s="89">
        <v>8.5</v>
      </c>
      <c r="J628" s="89">
        <v>10</v>
      </c>
      <c r="K628" s="89">
        <v>8.5</v>
      </c>
      <c r="L628" s="89">
        <v>8.5</v>
      </c>
      <c r="M628" s="89">
        <v>8.5</v>
      </c>
      <c r="N628" s="89">
        <v>44</v>
      </c>
      <c r="O628" s="87" t="s">
        <v>166</v>
      </c>
      <c r="P628" s="90" t="s">
        <v>13831</v>
      </c>
      <c r="Q628" s="87" t="s">
        <v>9497</v>
      </c>
    </row>
    <row r="629" spans="1:17" x14ac:dyDescent="0.2">
      <c r="A629" s="87" t="s">
        <v>9129</v>
      </c>
      <c r="B629" s="87" t="s">
        <v>12244</v>
      </c>
      <c r="C629" s="87" t="s">
        <v>164</v>
      </c>
      <c r="D629" s="87" t="s">
        <v>4273</v>
      </c>
      <c r="E629" s="87" t="s">
        <v>4268</v>
      </c>
      <c r="F629" s="88">
        <v>43868</v>
      </c>
      <c r="G629" s="89">
        <v>0</v>
      </c>
      <c r="H629" s="89">
        <v>0</v>
      </c>
      <c r="I629" s="89">
        <v>8</v>
      </c>
      <c r="J629" s="89">
        <v>8</v>
      </c>
      <c r="K629" s="89">
        <v>8</v>
      </c>
      <c r="L629" s="89">
        <v>8</v>
      </c>
      <c r="M629" s="89">
        <v>8</v>
      </c>
      <c r="N629" s="89">
        <v>40</v>
      </c>
      <c r="O629" s="87" t="s">
        <v>166</v>
      </c>
      <c r="P629" s="90" t="s">
        <v>13832</v>
      </c>
      <c r="Q629" s="87" t="s">
        <v>9505</v>
      </c>
    </row>
    <row r="630" spans="1:17" x14ac:dyDescent="0.2">
      <c r="A630" s="87" t="s">
        <v>9258</v>
      </c>
      <c r="B630" s="87" t="s">
        <v>12245</v>
      </c>
      <c r="C630" s="87" t="s">
        <v>164</v>
      </c>
      <c r="D630" s="87" t="s">
        <v>8429</v>
      </c>
      <c r="E630" s="87" t="s">
        <v>4268</v>
      </c>
      <c r="F630" s="88">
        <v>43868</v>
      </c>
      <c r="G630" s="89">
        <v>0</v>
      </c>
      <c r="H630" s="89">
        <v>0</v>
      </c>
      <c r="I630" s="89">
        <v>8</v>
      </c>
      <c r="J630" s="89">
        <v>8</v>
      </c>
      <c r="K630" s="89">
        <v>8</v>
      </c>
      <c r="L630" s="89">
        <v>8</v>
      </c>
      <c r="M630" s="89">
        <v>8</v>
      </c>
      <c r="N630" s="89">
        <v>40</v>
      </c>
      <c r="O630" s="87" t="s">
        <v>166</v>
      </c>
      <c r="P630" s="90" t="s">
        <v>13833</v>
      </c>
      <c r="Q630" s="87" t="s">
        <v>9505</v>
      </c>
    </row>
    <row r="631" spans="1:17" x14ac:dyDescent="0.2">
      <c r="A631" s="87" t="s">
        <v>9258</v>
      </c>
      <c r="B631" s="87" t="s">
        <v>12245</v>
      </c>
      <c r="C631" s="87" t="s">
        <v>164</v>
      </c>
      <c r="D631" s="87" t="s">
        <v>8429</v>
      </c>
      <c r="E631" s="87" t="s">
        <v>4268</v>
      </c>
      <c r="F631" s="88">
        <v>43868</v>
      </c>
      <c r="G631" s="89">
        <v>0</v>
      </c>
      <c r="H631" s="89">
        <v>8</v>
      </c>
      <c r="I631" s="89">
        <v>0</v>
      </c>
      <c r="J631" s="89">
        <v>0</v>
      </c>
      <c r="K631" s="89">
        <v>0</v>
      </c>
      <c r="L631" s="89">
        <v>0</v>
      </c>
      <c r="M631" s="89">
        <v>0</v>
      </c>
      <c r="N631" s="89">
        <v>8</v>
      </c>
      <c r="O631" s="87" t="s">
        <v>167</v>
      </c>
      <c r="P631" s="90" t="s">
        <v>13834</v>
      </c>
      <c r="Q631" s="87" t="s">
        <v>9505</v>
      </c>
    </row>
    <row r="632" spans="1:17" x14ac:dyDescent="0.2">
      <c r="A632" s="87" t="s">
        <v>9258</v>
      </c>
      <c r="B632" s="87" t="s">
        <v>12245</v>
      </c>
      <c r="C632" s="87" t="s">
        <v>164</v>
      </c>
      <c r="D632" s="87" t="s">
        <v>8429</v>
      </c>
      <c r="E632" s="87" t="s">
        <v>4268</v>
      </c>
      <c r="F632" s="88">
        <v>43868</v>
      </c>
      <c r="G632" s="89">
        <v>0</v>
      </c>
      <c r="H632" s="89">
        <v>0</v>
      </c>
      <c r="I632" s="89">
        <v>10</v>
      </c>
      <c r="J632" s="89">
        <v>9</v>
      </c>
      <c r="K632" s="89">
        <v>7</v>
      </c>
      <c r="L632" s="89">
        <v>6</v>
      </c>
      <c r="M632" s="89">
        <v>8</v>
      </c>
      <c r="N632" s="89">
        <v>40</v>
      </c>
      <c r="O632" s="87" t="s">
        <v>166</v>
      </c>
      <c r="P632" s="90" t="s">
        <v>13835</v>
      </c>
      <c r="Q632" s="87" t="s">
        <v>9505</v>
      </c>
    </row>
    <row r="633" spans="1:17" x14ac:dyDescent="0.2">
      <c r="A633" s="87" t="s">
        <v>9258</v>
      </c>
      <c r="B633" s="87" t="s">
        <v>12245</v>
      </c>
      <c r="C633" s="87" t="s">
        <v>164</v>
      </c>
      <c r="D633" s="87" t="s">
        <v>8429</v>
      </c>
      <c r="E633" s="87" t="s">
        <v>4268</v>
      </c>
      <c r="F633" s="88">
        <v>43868</v>
      </c>
      <c r="G633" s="89">
        <v>0</v>
      </c>
      <c r="H633" s="89">
        <v>0</v>
      </c>
      <c r="I633" s="89">
        <v>-8</v>
      </c>
      <c r="J633" s="89">
        <v>-8</v>
      </c>
      <c r="K633" s="89">
        <v>-8</v>
      </c>
      <c r="L633" s="89">
        <v>-8</v>
      </c>
      <c r="M633" s="89">
        <v>-8</v>
      </c>
      <c r="N633" s="89">
        <v>-40</v>
      </c>
      <c r="O633" s="87" t="s">
        <v>166</v>
      </c>
      <c r="P633" s="90" t="s">
        <v>13836</v>
      </c>
      <c r="Q633" s="87" t="s">
        <v>9505</v>
      </c>
    </row>
    <row r="634" spans="1:17" x14ac:dyDescent="0.2">
      <c r="A634" s="87" t="s">
        <v>9344</v>
      </c>
      <c r="B634" s="87" t="s">
        <v>12246</v>
      </c>
      <c r="C634" s="87" t="s">
        <v>164</v>
      </c>
      <c r="D634" s="87" t="s">
        <v>10150</v>
      </c>
      <c r="E634" s="87" t="s">
        <v>4268</v>
      </c>
      <c r="F634" s="88">
        <v>43868</v>
      </c>
      <c r="G634" s="89">
        <v>0</v>
      </c>
      <c r="H634" s="89">
        <v>0</v>
      </c>
      <c r="I634" s="89">
        <v>8</v>
      </c>
      <c r="J634" s="89">
        <v>8</v>
      </c>
      <c r="K634" s="89">
        <v>8</v>
      </c>
      <c r="L634" s="89">
        <v>8</v>
      </c>
      <c r="M634" s="89">
        <v>8</v>
      </c>
      <c r="N634" s="89">
        <v>40</v>
      </c>
      <c r="O634" s="87" t="s">
        <v>166</v>
      </c>
      <c r="P634" s="90" t="s">
        <v>13837</v>
      </c>
      <c r="Q634" s="87" t="s">
        <v>9505</v>
      </c>
    </row>
    <row r="635" spans="1:17" x14ac:dyDescent="0.2">
      <c r="A635" s="87" t="s">
        <v>9344</v>
      </c>
      <c r="B635" s="87" t="s">
        <v>12246</v>
      </c>
      <c r="C635" s="87" t="s">
        <v>164</v>
      </c>
      <c r="D635" s="87" t="s">
        <v>10150</v>
      </c>
      <c r="E635" s="87" t="s">
        <v>4268</v>
      </c>
      <c r="F635" s="88">
        <v>43868</v>
      </c>
      <c r="G635" s="89">
        <v>0</v>
      </c>
      <c r="H635" s="89">
        <v>0</v>
      </c>
      <c r="I635" s="89">
        <v>0</v>
      </c>
      <c r="J635" s="89">
        <v>1</v>
      </c>
      <c r="K635" s="89">
        <v>0</v>
      </c>
      <c r="L635" s="89">
        <v>0</v>
      </c>
      <c r="M635" s="89">
        <v>0</v>
      </c>
      <c r="N635" s="89">
        <v>1</v>
      </c>
      <c r="O635" s="87" t="s">
        <v>167</v>
      </c>
      <c r="P635" s="90" t="s">
        <v>13838</v>
      </c>
      <c r="Q635" s="87" t="s">
        <v>9505</v>
      </c>
    </row>
    <row r="636" spans="1:17" x14ac:dyDescent="0.2">
      <c r="A636" s="87" t="s">
        <v>7160</v>
      </c>
      <c r="B636" s="87" t="s">
        <v>7493</v>
      </c>
      <c r="C636" s="87" t="s">
        <v>164</v>
      </c>
      <c r="D636" s="87" t="s">
        <v>1324</v>
      </c>
      <c r="E636" s="87" t="s">
        <v>165</v>
      </c>
      <c r="F636" s="88">
        <v>43868</v>
      </c>
      <c r="G636" s="89">
        <v>0</v>
      </c>
      <c r="H636" s="89">
        <v>0</v>
      </c>
      <c r="I636" s="89">
        <v>8</v>
      </c>
      <c r="J636" s="89">
        <v>8</v>
      </c>
      <c r="K636" s="89">
        <v>8</v>
      </c>
      <c r="L636" s="89">
        <v>8</v>
      </c>
      <c r="M636" s="89">
        <v>8</v>
      </c>
      <c r="N636" s="89">
        <v>40</v>
      </c>
      <c r="O636" s="87" t="s">
        <v>9501</v>
      </c>
      <c r="P636" s="90" t="s">
        <v>13839</v>
      </c>
      <c r="Q636" s="87" t="s">
        <v>9497</v>
      </c>
    </row>
    <row r="637" spans="1:17" x14ac:dyDescent="0.2">
      <c r="A637" s="87" t="s">
        <v>7160</v>
      </c>
      <c r="B637" s="87" t="s">
        <v>7493</v>
      </c>
      <c r="C637" s="87" t="s">
        <v>164</v>
      </c>
      <c r="D637" s="87" t="s">
        <v>1324</v>
      </c>
      <c r="E637" s="87" t="s">
        <v>165</v>
      </c>
      <c r="F637" s="88">
        <v>43868</v>
      </c>
      <c r="G637" s="89">
        <v>0</v>
      </c>
      <c r="H637" s="89">
        <v>4</v>
      </c>
      <c r="I637" s="89">
        <v>0</v>
      </c>
      <c r="J637" s="89">
        <v>0</v>
      </c>
      <c r="K637" s="89">
        <v>0</v>
      </c>
      <c r="L637" s="89">
        <v>0</v>
      </c>
      <c r="M637" s="89">
        <v>0</v>
      </c>
      <c r="N637" s="89">
        <v>4</v>
      </c>
      <c r="O637" s="87" t="s">
        <v>166</v>
      </c>
      <c r="P637" s="90" t="s">
        <v>13840</v>
      </c>
      <c r="Q637" s="87" t="s">
        <v>9497</v>
      </c>
    </row>
    <row r="638" spans="1:17" x14ac:dyDescent="0.2">
      <c r="A638" s="87" t="s">
        <v>9411</v>
      </c>
      <c r="B638" s="87" t="s">
        <v>12247</v>
      </c>
      <c r="C638" s="87" t="s">
        <v>164</v>
      </c>
      <c r="D638" s="87" t="s">
        <v>8922</v>
      </c>
      <c r="E638" s="87" t="s">
        <v>4268</v>
      </c>
      <c r="F638" s="88">
        <v>43868</v>
      </c>
      <c r="G638" s="89">
        <v>0</v>
      </c>
      <c r="H638" s="89">
        <v>0</v>
      </c>
      <c r="I638" s="89">
        <v>4</v>
      </c>
      <c r="J638" s="89">
        <v>4</v>
      </c>
      <c r="K638" s="89">
        <v>4</v>
      </c>
      <c r="L638" s="89">
        <v>4</v>
      </c>
      <c r="M638" s="89">
        <v>4</v>
      </c>
      <c r="N638" s="89">
        <v>20</v>
      </c>
      <c r="O638" s="87" t="s">
        <v>166</v>
      </c>
      <c r="P638" s="90" t="s">
        <v>13841</v>
      </c>
      <c r="Q638" s="87" t="s">
        <v>9505</v>
      </c>
    </row>
    <row r="639" spans="1:17" x14ac:dyDescent="0.2">
      <c r="A639" s="87" t="s">
        <v>7097</v>
      </c>
      <c r="B639" s="87" t="s">
        <v>7436</v>
      </c>
      <c r="C639" s="87" t="s">
        <v>164</v>
      </c>
      <c r="D639" s="87" t="s">
        <v>4305</v>
      </c>
      <c r="E639" s="87" t="s">
        <v>165</v>
      </c>
      <c r="F639" s="88">
        <v>43868</v>
      </c>
      <c r="G639" s="89">
        <v>0</v>
      </c>
      <c r="H639" s="89">
        <v>0</v>
      </c>
      <c r="I639" s="89">
        <v>8</v>
      </c>
      <c r="J639" s="89">
        <v>8</v>
      </c>
      <c r="K639" s="89">
        <v>8</v>
      </c>
      <c r="L639" s="89">
        <v>0</v>
      </c>
      <c r="M639" s="89">
        <v>0</v>
      </c>
      <c r="N639" s="89">
        <v>24</v>
      </c>
      <c r="O639" s="87" t="s">
        <v>166</v>
      </c>
      <c r="P639" s="90" t="s">
        <v>13842</v>
      </c>
      <c r="Q639" s="87" t="s">
        <v>9497</v>
      </c>
    </row>
    <row r="640" spans="1:17" x14ac:dyDescent="0.2">
      <c r="A640" s="87" t="s">
        <v>7097</v>
      </c>
      <c r="B640" s="87" t="s">
        <v>7436</v>
      </c>
      <c r="C640" s="87" t="s">
        <v>164</v>
      </c>
      <c r="D640" s="87" t="s">
        <v>4305</v>
      </c>
      <c r="E640" s="87" t="s">
        <v>165</v>
      </c>
      <c r="F640" s="88">
        <v>43868</v>
      </c>
      <c r="G640" s="89">
        <v>0</v>
      </c>
      <c r="H640" s="89">
        <v>12</v>
      </c>
      <c r="I640" s="89">
        <v>0</v>
      </c>
      <c r="J640" s="89">
        <v>0</v>
      </c>
      <c r="K640" s="89">
        <v>0</v>
      </c>
      <c r="L640" s="89">
        <v>0</v>
      </c>
      <c r="M640" s="89">
        <v>8</v>
      </c>
      <c r="N640" s="89">
        <v>20</v>
      </c>
      <c r="O640" s="87" t="s">
        <v>9499</v>
      </c>
      <c r="P640" s="90" t="s">
        <v>13843</v>
      </c>
      <c r="Q640" s="87" t="s">
        <v>9497</v>
      </c>
    </row>
    <row r="641" spans="1:17" x14ac:dyDescent="0.2">
      <c r="A641" s="87" t="s">
        <v>9377</v>
      </c>
      <c r="B641" s="87" t="s">
        <v>13022</v>
      </c>
      <c r="C641" s="87" t="s">
        <v>164</v>
      </c>
      <c r="D641" s="87" t="s">
        <v>4274</v>
      </c>
      <c r="E641" s="87" t="s">
        <v>4268</v>
      </c>
      <c r="F641" s="88">
        <v>43868</v>
      </c>
      <c r="G641" s="89">
        <v>0</v>
      </c>
      <c r="H641" s="89">
        <v>0</v>
      </c>
      <c r="I641" s="89">
        <v>8</v>
      </c>
      <c r="J641" s="89">
        <v>8</v>
      </c>
      <c r="K641" s="89">
        <v>8</v>
      </c>
      <c r="L641" s="89">
        <v>8</v>
      </c>
      <c r="M641" s="89">
        <v>8</v>
      </c>
      <c r="N641" s="89">
        <v>40</v>
      </c>
      <c r="O641" s="87" t="s">
        <v>166</v>
      </c>
      <c r="P641" s="90" t="s">
        <v>13844</v>
      </c>
      <c r="Q641" s="87" t="s">
        <v>9505</v>
      </c>
    </row>
    <row r="642" spans="1:17" x14ac:dyDescent="0.2">
      <c r="A642" s="87" t="s">
        <v>7221</v>
      </c>
      <c r="B642" s="87" t="s">
        <v>7538</v>
      </c>
      <c r="C642" s="87" t="s">
        <v>164</v>
      </c>
      <c r="D642" s="87" t="s">
        <v>1418</v>
      </c>
      <c r="E642" s="87" t="s">
        <v>165</v>
      </c>
      <c r="F642" s="88">
        <v>43868</v>
      </c>
      <c r="G642" s="89">
        <v>0</v>
      </c>
      <c r="H642" s="89">
        <v>0</v>
      </c>
      <c r="I642" s="89">
        <v>9</v>
      </c>
      <c r="J642" s="89">
        <v>9</v>
      </c>
      <c r="K642" s="89">
        <v>9</v>
      </c>
      <c r="L642" s="89">
        <v>9</v>
      </c>
      <c r="M642" s="89">
        <v>9</v>
      </c>
      <c r="N642" s="89">
        <v>45</v>
      </c>
      <c r="O642" s="87" t="s">
        <v>166</v>
      </c>
      <c r="P642" s="90" t="s">
        <v>13845</v>
      </c>
      <c r="Q642" s="87" t="s">
        <v>9497</v>
      </c>
    </row>
    <row r="643" spans="1:17" x14ac:dyDescent="0.2">
      <c r="A643" s="87" t="s">
        <v>7221</v>
      </c>
      <c r="B643" s="87" t="s">
        <v>7538</v>
      </c>
      <c r="C643" s="87" t="s">
        <v>164</v>
      </c>
      <c r="D643" s="87" t="s">
        <v>1418</v>
      </c>
      <c r="E643" s="87" t="s">
        <v>165</v>
      </c>
      <c r="F643" s="88">
        <v>43868</v>
      </c>
      <c r="G643" s="89">
        <v>0</v>
      </c>
      <c r="H643" s="89">
        <v>0</v>
      </c>
      <c r="I643" s="89">
        <v>9</v>
      </c>
      <c r="J643" s="89">
        <v>9</v>
      </c>
      <c r="K643" s="89">
        <v>10</v>
      </c>
      <c r="L643" s="89">
        <v>10</v>
      </c>
      <c r="M643" s="89">
        <v>9</v>
      </c>
      <c r="N643" s="89">
        <v>47</v>
      </c>
      <c r="O643" s="87" t="s">
        <v>166</v>
      </c>
      <c r="P643" s="90" t="s">
        <v>13846</v>
      </c>
      <c r="Q643" s="87" t="s">
        <v>9497</v>
      </c>
    </row>
    <row r="644" spans="1:17" x14ac:dyDescent="0.2">
      <c r="A644" s="87" t="s">
        <v>7221</v>
      </c>
      <c r="B644" s="87" t="s">
        <v>7538</v>
      </c>
      <c r="C644" s="87" t="s">
        <v>164</v>
      </c>
      <c r="D644" s="87" t="s">
        <v>1418</v>
      </c>
      <c r="E644" s="87" t="s">
        <v>165</v>
      </c>
      <c r="F644" s="88">
        <v>43868</v>
      </c>
      <c r="G644" s="89">
        <v>0</v>
      </c>
      <c r="H644" s="89">
        <v>0</v>
      </c>
      <c r="I644" s="89">
        <v>-9</v>
      </c>
      <c r="J644" s="89">
        <v>-9</v>
      </c>
      <c r="K644" s="89">
        <v>-9</v>
      </c>
      <c r="L644" s="89">
        <v>-9</v>
      </c>
      <c r="M644" s="89">
        <v>-9</v>
      </c>
      <c r="N644" s="89">
        <v>-45</v>
      </c>
      <c r="O644" s="87" t="s">
        <v>166</v>
      </c>
      <c r="P644" s="90" t="s">
        <v>13847</v>
      </c>
      <c r="Q644" s="87" t="s">
        <v>9497</v>
      </c>
    </row>
    <row r="645" spans="1:17" x14ac:dyDescent="0.2">
      <c r="A645" s="87" t="s">
        <v>9279</v>
      </c>
      <c r="B645" s="87" t="s">
        <v>12248</v>
      </c>
      <c r="C645" s="87" t="s">
        <v>164</v>
      </c>
      <c r="D645" s="87" t="s">
        <v>2365</v>
      </c>
      <c r="E645" s="87" t="s">
        <v>165</v>
      </c>
      <c r="F645" s="88">
        <v>43868</v>
      </c>
      <c r="G645" s="89">
        <v>0</v>
      </c>
      <c r="H645" s="89">
        <v>0</v>
      </c>
      <c r="I645" s="89">
        <v>6</v>
      </c>
      <c r="J645" s="89">
        <v>9</v>
      </c>
      <c r="K645" s="89">
        <v>9</v>
      </c>
      <c r="L645" s="89">
        <v>9</v>
      </c>
      <c r="M645" s="89">
        <v>9</v>
      </c>
      <c r="N645" s="89">
        <v>42</v>
      </c>
      <c r="O645" s="87" t="s">
        <v>166</v>
      </c>
      <c r="P645" s="90" t="s">
        <v>13848</v>
      </c>
      <c r="Q645" s="87" t="s">
        <v>9497</v>
      </c>
    </row>
    <row r="646" spans="1:17" x14ac:dyDescent="0.2">
      <c r="A646" s="87" t="s">
        <v>9405</v>
      </c>
      <c r="B646" s="87" t="s">
        <v>12249</v>
      </c>
      <c r="C646" s="87" t="s">
        <v>164</v>
      </c>
      <c r="D646" s="87" t="s">
        <v>11892</v>
      </c>
      <c r="E646" s="87" t="s">
        <v>4268</v>
      </c>
      <c r="F646" s="88">
        <v>43868</v>
      </c>
      <c r="G646" s="89">
        <v>0</v>
      </c>
      <c r="H646" s="89">
        <v>0</v>
      </c>
      <c r="I646" s="89">
        <v>8</v>
      </c>
      <c r="J646" s="89">
        <v>8</v>
      </c>
      <c r="K646" s="89">
        <v>8</v>
      </c>
      <c r="L646" s="89">
        <v>8</v>
      </c>
      <c r="M646" s="89">
        <v>8</v>
      </c>
      <c r="N646" s="89">
        <v>40</v>
      </c>
      <c r="O646" s="87" t="s">
        <v>166</v>
      </c>
      <c r="P646" s="90" t="s">
        <v>13849</v>
      </c>
      <c r="Q646" s="87" t="s">
        <v>9505</v>
      </c>
    </row>
    <row r="647" spans="1:17" x14ac:dyDescent="0.2">
      <c r="A647" s="87" t="s">
        <v>9266</v>
      </c>
      <c r="B647" s="87" t="s">
        <v>12250</v>
      </c>
      <c r="C647" s="87" t="s">
        <v>164</v>
      </c>
      <c r="D647" s="87" t="s">
        <v>9892</v>
      </c>
      <c r="E647" s="87" t="s">
        <v>4268</v>
      </c>
      <c r="F647" s="88">
        <v>43868</v>
      </c>
      <c r="G647" s="89">
        <v>0</v>
      </c>
      <c r="H647" s="89">
        <v>0</v>
      </c>
      <c r="I647" s="89">
        <v>8</v>
      </c>
      <c r="J647" s="89">
        <v>8</v>
      </c>
      <c r="K647" s="89">
        <v>8</v>
      </c>
      <c r="L647" s="89">
        <v>8</v>
      </c>
      <c r="M647" s="89">
        <v>8</v>
      </c>
      <c r="N647" s="89">
        <v>40</v>
      </c>
      <c r="O647" s="87" t="s">
        <v>166</v>
      </c>
      <c r="P647" s="90" t="s">
        <v>13850</v>
      </c>
      <c r="Q647" s="87" t="s">
        <v>9505</v>
      </c>
    </row>
    <row r="648" spans="1:17" x14ac:dyDescent="0.2">
      <c r="A648" s="87" t="s">
        <v>9418</v>
      </c>
      <c r="B648" s="87" t="s">
        <v>12251</v>
      </c>
      <c r="C648" s="87" t="s">
        <v>164</v>
      </c>
      <c r="D648" s="87" t="s">
        <v>11809</v>
      </c>
      <c r="E648" s="87" t="s">
        <v>4268</v>
      </c>
      <c r="F648" s="88">
        <v>43868</v>
      </c>
      <c r="G648" s="89">
        <v>0</v>
      </c>
      <c r="H648" s="89">
        <v>0</v>
      </c>
      <c r="I648" s="89">
        <v>0</v>
      </c>
      <c r="J648" s="89">
        <v>1</v>
      </c>
      <c r="K648" s="89">
        <v>0</v>
      </c>
      <c r="L648" s="89">
        <v>1</v>
      </c>
      <c r="M648" s="89">
        <v>0</v>
      </c>
      <c r="N648" s="89">
        <v>2</v>
      </c>
      <c r="O648" s="87" t="s">
        <v>166</v>
      </c>
      <c r="P648" s="90" t="s">
        <v>13851</v>
      </c>
      <c r="Q648" s="87" t="s">
        <v>9505</v>
      </c>
    </row>
    <row r="649" spans="1:17" x14ac:dyDescent="0.2">
      <c r="A649" s="87" t="s">
        <v>9306</v>
      </c>
      <c r="B649" s="87" t="s">
        <v>12252</v>
      </c>
      <c r="C649" s="87" t="s">
        <v>164</v>
      </c>
      <c r="D649" s="87" t="s">
        <v>8246</v>
      </c>
      <c r="E649" s="87" t="s">
        <v>4268</v>
      </c>
      <c r="F649" s="88">
        <v>43868</v>
      </c>
      <c r="G649" s="89">
        <v>1</v>
      </c>
      <c r="H649" s="89">
        <v>6.5</v>
      </c>
      <c r="I649" s="89">
        <v>8</v>
      </c>
      <c r="J649" s="89">
        <v>8</v>
      </c>
      <c r="K649" s="89">
        <v>8</v>
      </c>
      <c r="L649" s="89">
        <v>8</v>
      </c>
      <c r="M649" s="89">
        <v>8</v>
      </c>
      <c r="N649" s="89">
        <v>47.5</v>
      </c>
      <c r="O649" s="87" t="s">
        <v>166</v>
      </c>
      <c r="P649" s="90" t="s">
        <v>13852</v>
      </c>
      <c r="Q649" s="87" t="s">
        <v>9505</v>
      </c>
    </row>
    <row r="650" spans="1:17" x14ac:dyDescent="0.2">
      <c r="A650" s="87" t="s">
        <v>9373</v>
      </c>
      <c r="B650" s="87" t="s">
        <v>12253</v>
      </c>
      <c r="C650" s="87" t="s">
        <v>164</v>
      </c>
      <c r="D650" s="87" t="s">
        <v>8036</v>
      </c>
      <c r="E650" s="87" t="s">
        <v>165</v>
      </c>
      <c r="F650" s="88">
        <v>43868</v>
      </c>
      <c r="G650" s="89">
        <v>0</v>
      </c>
      <c r="H650" s="89">
        <v>0</v>
      </c>
      <c r="I650" s="89">
        <v>9</v>
      </c>
      <c r="J650" s="89">
        <v>9</v>
      </c>
      <c r="K650" s="89">
        <v>9</v>
      </c>
      <c r="L650" s="89">
        <v>9</v>
      </c>
      <c r="M650" s="89">
        <v>9</v>
      </c>
      <c r="N650" s="89">
        <v>45</v>
      </c>
      <c r="O650" s="87" t="s">
        <v>166</v>
      </c>
      <c r="P650" s="90" t="s">
        <v>13853</v>
      </c>
      <c r="Q650" s="87" t="s">
        <v>9497</v>
      </c>
    </row>
    <row r="651" spans="1:17" x14ac:dyDescent="0.2">
      <c r="A651" s="87" t="s">
        <v>8480</v>
      </c>
      <c r="B651" s="87" t="s">
        <v>8564</v>
      </c>
      <c r="C651" s="87" t="s">
        <v>164</v>
      </c>
      <c r="D651" s="87" t="s">
        <v>8565</v>
      </c>
      <c r="E651" s="87" t="s">
        <v>165</v>
      </c>
      <c r="F651" s="88">
        <v>43868</v>
      </c>
      <c r="G651" s="89">
        <v>0</v>
      </c>
      <c r="H651" s="89">
        <v>0</v>
      </c>
      <c r="I651" s="89">
        <v>8</v>
      </c>
      <c r="J651" s="89">
        <v>8</v>
      </c>
      <c r="K651" s="89">
        <v>8</v>
      </c>
      <c r="L651" s="89">
        <v>8</v>
      </c>
      <c r="M651" s="89">
        <v>8</v>
      </c>
      <c r="N651" s="89">
        <v>40</v>
      </c>
      <c r="O651" s="87" t="s">
        <v>166</v>
      </c>
      <c r="P651" s="90" t="s">
        <v>13854</v>
      </c>
      <c r="Q651" s="87" t="s">
        <v>9497</v>
      </c>
    </row>
    <row r="652" spans="1:17" x14ac:dyDescent="0.2">
      <c r="A652" s="87" t="s">
        <v>9453</v>
      </c>
      <c r="B652" s="87" t="s">
        <v>12254</v>
      </c>
      <c r="C652" s="87" t="s">
        <v>164</v>
      </c>
      <c r="D652" s="87" t="s">
        <v>11893</v>
      </c>
      <c r="E652" s="87" t="s">
        <v>4268</v>
      </c>
      <c r="F652" s="88">
        <v>43868</v>
      </c>
      <c r="G652" s="89">
        <v>0</v>
      </c>
      <c r="H652" s="89">
        <v>0</v>
      </c>
      <c r="I652" s="89">
        <v>8</v>
      </c>
      <c r="J652" s="89">
        <v>8</v>
      </c>
      <c r="K652" s="89">
        <v>8</v>
      </c>
      <c r="L652" s="89">
        <v>8</v>
      </c>
      <c r="M652" s="89">
        <v>8</v>
      </c>
      <c r="N652" s="89">
        <v>40</v>
      </c>
      <c r="O652" s="87" t="s">
        <v>166</v>
      </c>
      <c r="P652" s="90" t="s">
        <v>13855</v>
      </c>
      <c r="Q652" s="87" t="s">
        <v>9505</v>
      </c>
    </row>
    <row r="653" spans="1:17" x14ac:dyDescent="0.2">
      <c r="A653" s="87" t="s">
        <v>9315</v>
      </c>
      <c r="B653" s="87" t="s">
        <v>12255</v>
      </c>
      <c r="C653" s="87" t="s">
        <v>164</v>
      </c>
      <c r="D653" s="87" t="s">
        <v>4044</v>
      </c>
      <c r="E653" s="87" t="s">
        <v>165</v>
      </c>
      <c r="F653" s="88">
        <v>43868</v>
      </c>
      <c r="G653" s="89">
        <v>0</v>
      </c>
      <c r="H653" s="89">
        <v>0</v>
      </c>
      <c r="I653" s="89">
        <v>9</v>
      </c>
      <c r="J653" s="89">
        <v>9</v>
      </c>
      <c r="K653" s="89">
        <v>9</v>
      </c>
      <c r="L653" s="89">
        <v>9</v>
      </c>
      <c r="M653" s="89">
        <v>9</v>
      </c>
      <c r="N653" s="89">
        <v>45</v>
      </c>
      <c r="O653" s="87" t="s">
        <v>166</v>
      </c>
      <c r="P653" s="90" t="s">
        <v>13856</v>
      </c>
      <c r="Q653" s="87" t="s">
        <v>9497</v>
      </c>
    </row>
    <row r="654" spans="1:17" x14ac:dyDescent="0.2">
      <c r="A654" s="87" t="s">
        <v>7170</v>
      </c>
      <c r="B654" s="87" t="s">
        <v>7416</v>
      </c>
      <c r="C654" s="87" t="s">
        <v>164</v>
      </c>
      <c r="D654" s="87" t="s">
        <v>2947</v>
      </c>
      <c r="E654" s="87" t="s">
        <v>165</v>
      </c>
      <c r="F654" s="88">
        <v>43868</v>
      </c>
      <c r="G654" s="89">
        <v>0</v>
      </c>
      <c r="H654" s="89">
        <v>0</v>
      </c>
      <c r="I654" s="89">
        <v>10</v>
      </c>
      <c r="J654" s="89">
        <v>10</v>
      </c>
      <c r="K654" s="89">
        <v>10</v>
      </c>
      <c r="L654" s="89">
        <v>10</v>
      </c>
      <c r="M654" s="89">
        <v>10</v>
      </c>
      <c r="N654" s="89">
        <v>50</v>
      </c>
      <c r="O654" s="87" t="s">
        <v>166</v>
      </c>
      <c r="P654" s="90" t="s">
        <v>13857</v>
      </c>
      <c r="Q654" s="87" t="s">
        <v>9497</v>
      </c>
    </row>
    <row r="655" spans="1:17" x14ac:dyDescent="0.2">
      <c r="A655" s="87" t="s">
        <v>7170</v>
      </c>
      <c r="B655" s="87" t="s">
        <v>7416</v>
      </c>
      <c r="C655" s="87" t="s">
        <v>164</v>
      </c>
      <c r="D655" s="87" t="s">
        <v>2947</v>
      </c>
      <c r="E655" s="87" t="s">
        <v>165</v>
      </c>
      <c r="F655" s="88">
        <v>43868</v>
      </c>
      <c r="G655" s="89">
        <v>0</v>
      </c>
      <c r="H655" s="89">
        <v>0</v>
      </c>
      <c r="I655" s="89">
        <v>11</v>
      </c>
      <c r="J655" s="89">
        <v>11</v>
      </c>
      <c r="K655" s="89">
        <v>11</v>
      </c>
      <c r="L655" s="89">
        <v>11</v>
      </c>
      <c r="M655" s="89">
        <v>11</v>
      </c>
      <c r="N655" s="89">
        <v>55</v>
      </c>
      <c r="O655" s="87" t="s">
        <v>166</v>
      </c>
      <c r="P655" s="90" t="s">
        <v>13858</v>
      </c>
      <c r="Q655" s="87" t="s">
        <v>9497</v>
      </c>
    </row>
    <row r="656" spans="1:17" x14ac:dyDescent="0.2">
      <c r="A656" s="87" t="s">
        <v>7170</v>
      </c>
      <c r="B656" s="87" t="s">
        <v>7416</v>
      </c>
      <c r="C656" s="87" t="s">
        <v>164</v>
      </c>
      <c r="D656" s="87" t="s">
        <v>2947</v>
      </c>
      <c r="E656" s="87" t="s">
        <v>165</v>
      </c>
      <c r="F656" s="88">
        <v>43868</v>
      </c>
      <c r="G656" s="89">
        <v>0</v>
      </c>
      <c r="H656" s="89">
        <v>0</v>
      </c>
      <c r="I656" s="89">
        <v>-10</v>
      </c>
      <c r="J656" s="89">
        <v>-10</v>
      </c>
      <c r="K656" s="89">
        <v>-10</v>
      </c>
      <c r="L656" s="89">
        <v>-10</v>
      </c>
      <c r="M656" s="89">
        <v>-10</v>
      </c>
      <c r="N656" s="89">
        <v>-50</v>
      </c>
      <c r="O656" s="87" t="s">
        <v>166</v>
      </c>
      <c r="P656" s="90" t="s">
        <v>13859</v>
      </c>
      <c r="Q656" s="87" t="s">
        <v>9497</v>
      </c>
    </row>
    <row r="657" spans="1:17" x14ac:dyDescent="0.2">
      <c r="A657" s="87" t="s">
        <v>9346</v>
      </c>
      <c r="B657" s="87" t="s">
        <v>12256</v>
      </c>
      <c r="C657" s="87" t="s">
        <v>164</v>
      </c>
      <c r="D657" s="87" t="s">
        <v>11081</v>
      </c>
      <c r="E657" s="87" t="s">
        <v>165</v>
      </c>
      <c r="F657" s="88">
        <v>43868</v>
      </c>
      <c r="G657" s="89">
        <v>0</v>
      </c>
      <c r="H657" s="89">
        <v>0</v>
      </c>
      <c r="I657" s="89">
        <v>9</v>
      </c>
      <c r="J657" s="89">
        <v>9</v>
      </c>
      <c r="K657" s="89">
        <v>9</v>
      </c>
      <c r="L657" s="89">
        <v>9</v>
      </c>
      <c r="M657" s="89">
        <v>0</v>
      </c>
      <c r="N657" s="89">
        <v>36</v>
      </c>
      <c r="O657" s="87" t="s">
        <v>166</v>
      </c>
      <c r="P657" s="90" t="s">
        <v>13860</v>
      </c>
      <c r="Q657" s="87" t="s">
        <v>9497</v>
      </c>
    </row>
    <row r="658" spans="1:17" x14ac:dyDescent="0.2">
      <c r="A658" s="87" t="s">
        <v>7297</v>
      </c>
      <c r="B658" s="87" t="s">
        <v>7541</v>
      </c>
      <c r="C658" s="87" t="s">
        <v>164</v>
      </c>
      <c r="D658" s="87" t="s">
        <v>6879</v>
      </c>
      <c r="E658" s="87" t="s">
        <v>165</v>
      </c>
      <c r="F658" s="88">
        <v>43868</v>
      </c>
      <c r="G658" s="89">
        <v>0</v>
      </c>
      <c r="H658" s="89">
        <v>0</v>
      </c>
      <c r="I658" s="89">
        <v>9</v>
      </c>
      <c r="J658" s="89">
        <v>9</v>
      </c>
      <c r="K658" s="89">
        <v>9</v>
      </c>
      <c r="L658" s="89">
        <v>0</v>
      </c>
      <c r="M658" s="89">
        <v>0</v>
      </c>
      <c r="N658" s="89">
        <v>27</v>
      </c>
      <c r="O658" s="87" t="s">
        <v>166</v>
      </c>
      <c r="P658" s="90" t="s">
        <v>13861</v>
      </c>
      <c r="Q658" s="87" t="s">
        <v>9497</v>
      </c>
    </row>
    <row r="659" spans="1:17" x14ac:dyDescent="0.2">
      <c r="A659" s="87" t="s">
        <v>7297</v>
      </c>
      <c r="B659" s="87" t="s">
        <v>7541</v>
      </c>
      <c r="C659" s="87" t="s">
        <v>164</v>
      </c>
      <c r="D659" s="87" t="s">
        <v>6879</v>
      </c>
      <c r="E659" s="87" t="s">
        <v>165</v>
      </c>
      <c r="F659" s="88">
        <v>43868</v>
      </c>
      <c r="G659" s="89">
        <v>0</v>
      </c>
      <c r="H659" s="89">
        <v>0</v>
      </c>
      <c r="I659" s="89">
        <v>0</v>
      </c>
      <c r="J659" s="89">
        <v>0</v>
      </c>
      <c r="K659" s="89">
        <v>0</v>
      </c>
      <c r="L659" s="89">
        <v>9</v>
      </c>
      <c r="M659" s="89">
        <v>9</v>
      </c>
      <c r="N659" s="89">
        <v>18</v>
      </c>
      <c r="O659" s="87" t="s">
        <v>166</v>
      </c>
      <c r="P659" s="90" t="s">
        <v>13862</v>
      </c>
      <c r="Q659" s="87" t="s">
        <v>9497</v>
      </c>
    </row>
    <row r="660" spans="1:17" x14ac:dyDescent="0.2">
      <c r="A660" s="87" t="s">
        <v>7297</v>
      </c>
      <c r="B660" s="87" t="s">
        <v>7541</v>
      </c>
      <c r="C660" s="87" t="s">
        <v>164</v>
      </c>
      <c r="D660" s="87" t="s">
        <v>6879</v>
      </c>
      <c r="E660" s="87" t="s">
        <v>165</v>
      </c>
      <c r="F660" s="88">
        <v>43868</v>
      </c>
      <c r="G660" s="89">
        <v>0</v>
      </c>
      <c r="H660" s="89">
        <v>0</v>
      </c>
      <c r="I660" s="89">
        <v>9</v>
      </c>
      <c r="J660" s="89">
        <v>9</v>
      </c>
      <c r="K660" s="89">
        <v>9</v>
      </c>
      <c r="L660" s="89">
        <v>0</v>
      </c>
      <c r="M660" s="89">
        <v>0</v>
      </c>
      <c r="N660" s="89">
        <v>27</v>
      </c>
      <c r="O660" s="87" t="s">
        <v>166</v>
      </c>
      <c r="P660" s="90" t="s">
        <v>13863</v>
      </c>
      <c r="Q660" s="87" t="s">
        <v>9497</v>
      </c>
    </row>
    <row r="661" spans="1:17" x14ac:dyDescent="0.2">
      <c r="A661" s="87" t="s">
        <v>7297</v>
      </c>
      <c r="B661" s="87" t="s">
        <v>7541</v>
      </c>
      <c r="C661" s="87" t="s">
        <v>164</v>
      </c>
      <c r="D661" s="87" t="s">
        <v>6879</v>
      </c>
      <c r="E661" s="87" t="s">
        <v>165</v>
      </c>
      <c r="F661" s="88">
        <v>43868</v>
      </c>
      <c r="G661" s="89">
        <v>0</v>
      </c>
      <c r="H661" s="89">
        <v>0</v>
      </c>
      <c r="I661" s="89">
        <v>-9</v>
      </c>
      <c r="J661" s="89">
        <v>-9</v>
      </c>
      <c r="K661" s="89">
        <v>-9</v>
      </c>
      <c r="L661" s="89">
        <v>0</v>
      </c>
      <c r="M661" s="89">
        <v>0</v>
      </c>
      <c r="N661" s="89">
        <v>-27</v>
      </c>
      <c r="O661" s="87" t="s">
        <v>166</v>
      </c>
      <c r="P661" s="90" t="s">
        <v>13864</v>
      </c>
      <c r="Q661" s="87" t="s">
        <v>9497</v>
      </c>
    </row>
    <row r="662" spans="1:17" x14ac:dyDescent="0.2">
      <c r="A662" s="87" t="s">
        <v>7297</v>
      </c>
      <c r="B662" s="87" t="s">
        <v>7541</v>
      </c>
      <c r="C662" s="87" t="s">
        <v>164</v>
      </c>
      <c r="D662" s="87" t="s">
        <v>6879</v>
      </c>
      <c r="E662" s="87" t="s">
        <v>165</v>
      </c>
      <c r="F662" s="88">
        <v>43868</v>
      </c>
      <c r="G662" s="89">
        <v>0</v>
      </c>
      <c r="H662" s="89">
        <v>0</v>
      </c>
      <c r="I662" s="89">
        <v>9</v>
      </c>
      <c r="J662" s="89">
        <v>9</v>
      </c>
      <c r="K662" s="89">
        <v>9</v>
      </c>
      <c r="L662" s="89">
        <v>0</v>
      </c>
      <c r="M662" s="89">
        <v>0</v>
      </c>
      <c r="N662" s="89">
        <v>27</v>
      </c>
      <c r="O662" s="87" t="s">
        <v>166</v>
      </c>
      <c r="P662" s="90" t="s">
        <v>13865</v>
      </c>
      <c r="Q662" s="87" t="s">
        <v>9497</v>
      </c>
    </row>
    <row r="663" spans="1:17" x14ac:dyDescent="0.2">
      <c r="A663" s="87" t="s">
        <v>7297</v>
      </c>
      <c r="B663" s="87" t="s">
        <v>7541</v>
      </c>
      <c r="C663" s="87" t="s">
        <v>164</v>
      </c>
      <c r="D663" s="87" t="s">
        <v>6879</v>
      </c>
      <c r="E663" s="87" t="s">
        <v>165</v>
      </c>
      <c r="F663" s="88">
        <v>43868</v>
      </c>
      <c r="G663" s="89">
        <v>0</v>
      </c>
      <c r="H663" s="89">
        <v>0</v>
      </c>
      <c r="I663" s="89">
        <v>-9</v>
      </c>
      <c r="J663" s="89">
        <v>-9</v>
      </c>
      <c r="K663" s="89">
        <v>-9</v>
      </c>
      <c r="L663" s="89">
        <v>0</v>
      </c>
      <c r="M663" s="89">
        <v>0</v>
      </c>
      <c r="N663" s="89">
        <v>-27</v>
      </c>
      <c r="O663" s="87" t="s">
        <v>166</v>
      </c>
      <c r="P663" s="90" t="s">
        <v>13866</v>
      </c>
      <c r="Q663" s="87" t="s">
        <v>9497</v>
      </c>
    </row>
    <row r="664" spans="1:17" x14ac:dyDescent="0.2">
      <c r="A664" s="87" t="s">
        <v>7296</v>
      </c>
      <c r="B664" s="87" t="s">
        <v>7517</v>
      </c>
      <c r="C664" s="87" t="s">
        <v>164</v>
      </c>
      <c r="D664" s="87" t="s">
        <v>1387</v>
      </c>
      <c r="E664" s="87" t="s">
        <v>165</v>
      </c>
      <c r="F664" s="88">
        <v>43868</v>
      </c>
      <c r="G664" s="89">
        <v>0</v>
      </c>
      <c r="H664" s="89">
        <v>0</v>
      </c>
      <c r="I664" s="89">
        <v>8</v>
      </c>
      <c r="J664" s="89">
        <v>8</v>
      </c>
      <c r="K664" s="89">
        <v>8</v>
      </c>
      <c r="L664" s="89">
        <v>8</v>
      </c>
      <c r="M664" s="89">
        <v>8</v>
      </c>
      <c r="N664" s="89">
        <v>40</v>
      </c>
      <c r="O664" s="87" t="s">
        <v>166</v>
      </c>
      <c r="P664" s="90" t="s">
        <v>13867</v>
      </c>
      <c r="Q664" s="87" t="s">
        <v>9497</v>
      </c>
    </row>
    <row r="665" spans="1:17" x14ac:dyDescent="0.2">
      <c r="A665" s="87" t="s">
        <v>11622</v>
      </c>
      <c r="B665" s="87" t="s">
        <v>12257</v>
      </c>
      <c r="C665" s="87" t="s">
        <v>164</v>
      </c>
      <c r="D665" s="87" t="s">
        <v>11654</v>
      </c>
      <c r="E665" s="87" t="s">
        <v>165</v>
      </c>
      <c r="F665" s="88">
        <v>43868</v>
      </c>
      <c r="G665" s="89">
        <v>0</v>
      </c>
      <c r="H665" s="89">
        <v>4</v>
      </c>
      <c r="I665" s="89">
        <v>0</v>
      </c>
      <c r="J665" s="89">
        <v>0</v>
      </c>
      <c r="K665" s="89">
        <v>0</v>
      </c>
      <c r="L665" s="89">
        <v>0</v>
      </c>
      <c r="M665" s="89">
        <v>0</v>
      </c>
      <c r="N665" s="89">
        <v>4</v>
      </c>
      <c r="O665" s="87" t="s">
        <v>166</v>
      </c>
      <c r="P665" s="90" t="s">
        <v>13868</v>
      </c>
      <c r="Q665" s="87" t="s">
        <v>9497</v>
      </c>
    </row>
    <row r="666" spans="1:17" x14ac:dyDescent="0.2">
      <c r="A666" s="87" t="s">
        <v>11622</v>
      </c>
      <c r="B666" s="87" t="s">
        <v>12257</v>
      </c>
      <c r="C666" s="87" t="s">
        <v>164</v>
      </c>
      <c r="D666" s="87" t="s">
        <v>11654</v>
      </c>
      <c r="E666" s="87" t="s">
        <v>165</v>
      </c>
      <c r="F666" s="88">
        <v>43868</v>
      </c>
      <c r="G666" s="89">
        <v>0</v>
      </c>
      <c r="H666" s="89">
        <v>0</v>
      </c>
      <c r="I666" s="89">
        <v>8</v>
      </c>
      <c r="J666" s="89">
        <v>8</v>
      </c>
      <c r="K666" s="89">
        <v>8</v>
      </c>
      <c r="L666" s="89">
        <v>8</v>
      </c>
      <c r="M666" s="89">
        <v>8</v>
      </c>
      <c r="N666" s="89">
        <v>40</v>
      </c>
      <c r="O666" s="87" t="s">
        <v>9498</v>
      </c>
      <c r="P666" s="90" t="s">
        <v>13869</v>
      </c>
      <c r="Q666" s="87" t="s">
        <v>9497</v>
      </c>
    </row>
    <row r="667" spans="1:17" x14ac:dyDescent="0.2">
      <c r="A667" s="87" t="s">
        <v>11622</v>
      </c>
      <c r="B667" s="87" t="s">
        <v>12257</v>
      </c>
      <c r="C667" s="87" t="s">
        <v>164</v>
      </c>
      <c r="D667" s="87" t="s">
        <v>11654</v>
      </c>
      <c r="E667" s="87" t="s">
        <v>165</v>
      </c>
      <c r="F667" s="88">
        <v>43868</v>
      </c>
      <c r="G667" s="89">
        <v>4</v>
      </c>
      <c r="H667" s="89">
        <v>0</v>
      </c>
      <c r="I667" s="89">
        <v>0</v>
      </c>
      <c r="J667" s="89">
        <v>0</v>
      </c>
      <c r="K667" s="89">
        <v>0</v>
      </c>
      <c r="L667" s="89">
        <v>0</v>
      </c>
      <c r="M667" s="89">
        <v>0</v>
      </c>
      <c r="N667" s="89">
        <v>4</v>
      </c>
      <c r="O667" s="87" t="s">
        <v>166</v>
      </c>
      <c r="P667" s="90" t="s">
        <v>13870</v>
      </c>
      <c r="Q667" s="87" t="s">
        <v>9497</v>
      </c>
    </row>
    <row r="668" spans="1:17" x14ac:dyDescent="0.2">
      <c r="A668" s="87" t="s">
        <v>11622</v>
      </c>
      <c r="B668" s="87" t="s">
        <v>12257</v>
      </c>
      <c r="C668" s="87" t="s">
        <v>164</v>
      </c>
      <c r="D668" s="87" t="s">
        <v>11654</v>
      </c>
      <c r="E668" s="87" t="s">
        <v>165</v>
      </c>
      <c r="F668" s="88">
        <v>43868</v>
      </c>
      <c r="G668" s="89">
        <v>0</v>
      </c>
      <c r="H668" s="89">
        <v>-4</v>
      </c>
      <c r="I668" s="89">
        <v>0</v>
      </c>
      <c r="J668" s="89">
        <v>0</v>
      </c>
      <c r="K668" s="89">
        <v>0</v>
      </c>
      <c r="L668" s="89">
        <v>0</v>
      </c>
      <c r="M668" s="89">
        <v>0</v>
      </c>
      <c r="N668" s="89">
        <v>-4</v>
      </c>
      <c r="O668" s="87" t="s">
        <v>166</v>
      </c>
      <c r="P668" s="90" t="s">
        <v>13871</v>
      </c>
      <c r="Q668" s="87" t="s">
        <v>9497</v>
      </c>
    </row>
    <row r="669" spans="1:17" x14ac:dyDescent="0.2">
      <c r="A669" s="87" t="s">
        <v>7125</v>
      </c>
      <c r="B669" s="87" t="s">
        <v>7437</v>
      </c>
      <c r="C669" s="87" t="s">
        <v>164</v>
      </c>
      <c r="D669" s="87" t="s">
        <v>3968</v>
      </c>
      <c r="E669" s="87" t="s">
        <v>165</v>
      </c>
      <c r="F669" s="88">
        <v>43868</v>
      </c>
      <c r="G669" s="89">
        <v>0</v>
      </c>
      <c r="H669" s="89">
        <v>0</v>
      </c>
      <c r="I669" s="89">
        <v>8</v>
      </c>
      <c r="J669" s="89">
        <v>8</v>
      </c>
      <c r="K669" s="89">
        <v>8</v>
      </c>
      <c r="L669" s="89">
        <v>8</v>
      </c>
      <c r="M669" s="89">
        <v>8</v>
      </c>
      <c r="N669" s="89">
        <v>40</v>
      </c>
      <c r="O669" s="87" t="s">
        <v>166</v>
      </c>
      <c r="P669" s="90" t="s">
        <v>13872</v>
      </c>
      <c r="Q669" s="87" t="s">
        <v>9497</v>
      </c>
    </row>
    <row r="670" spans="1:17" x14ac:dyDescent="0.2">
      <c r="A670" s="87" t="s">
        <v>7231</v>
      </c>
      <c r="B670" s="87" t="s">
        <v>7470</v>
      </c>
      <c r="C670" s="87" t="s">
        <v>164</v>
      </c>
      <c r="D670" s="87" t="s">
        <v>4832</v>
      </c>
      <c r="E670" s="87" t="s">
        <v>165</v>
      </c>
      <c r="F670" s="88">
        <v>43868</v>
      </c>
      <c r="G670" s="89">
        <v>0</v>
      </c>
      <c r="H670" s="89">
        <v>0</v>
      </c>
      <c r="I670" s="89">
        <v>9</v>
      </c>
      <c r="J670" s="89">
        <v>9</v>
      </c>
      <c r="K670" s="89">
        <v>9</v>
      </c>
      <c r="L670" s="89">
        <v>9</v>
      </c>
      <c r="M670" s="89">
        <v>0</v>
      </c>
      <c r="N670" s="89">
        <v>36</v>
      </c>
      <c r="O670" s="87" t="s">
        <v>166</v>
      </c>
      <c r="P670" s="90" t="s">
        <v>13873</v>
      </c>
      <c r="Q670" s="87" t="s">
        <v>9497</v>
      </c>
    </row>
    <row r="671" spans="1:17" x14ac:dyDescent="0.2">
      <c r="A671" s="87" t="s">
        <v>9248</v>
      </c>
      <c r="B671" s="87" t="s">
        <v>12258</v>
      </c>
      <c r="C671" s="87" t="s">
        <v>164</v>
      </c>
      <c r="D671" s="87" t="s">
        <v>9593</v>
      </c>
      <c r="E671" s="87" t="s">
        <v>4268</v>
      </c>
      <c r="F671" s="88">
        <v>43868</v>
      </c>
      <c r="G671" s="89">
        <v>0</v>
      </c>
      <c r="H671" s="89">
        <v>0</v>
      </c>
      <c r="I671" s="89">
        <v>8</v>
      </c>
      <c r="J671" s="89">
        <v>8</v>
      </c>
      <c r="K671" s="89">
        <v>8</v>
      </c>
      <c r="L671" s="89">
        <v>8</v>
      </c>
      <c r="M671" s="89">
        <v>8</v>
      </c>
      <c r="N671" s="89">
        <v>40</v>
      </c>
      <c r="O671" s="87" t="s">
        <v>166</v>
      </c>
      <c r="P671" s="90" t="s">
        <v>13874</v>
      </c>
      <c r="Q671" s="87" t="s">
        <v>9505</v>
      </c>
    </row>
    <row r="672" spans="1:17" x14ac:dyDescent="0.2">
      <c r="A672" s="87" t="s">
        <v>11840</v>
      </c>
      <c r="B672" s="87" t="s">
        <v>11936</v>
      </c>
      <c r="C672" s="87" t="s">
        <v>164</v>
      </c>
      <c r="D672" s="87" t="s">
        <v>12876</v>
      </c>
      <c r="E672" s="87" t="s">
        <v>165</v>
      </c>
      <c r="F672" s="88">
        <v>43868</v>
      </c>
      <c r="G672" s="89">
        <v>0</v>
      </c>
      <c r="H672" s="89">
        <v>0</v>
      </c>
      <c r="I672" s="89">
        <v>8</v>
      </c>
      <c r="J672" s="89">
        <v>8</v>
      </c>
      <c r="K672" s="89">
        <v>8</v>
      </c>
      <c r="L672" s="89">
        <v>8</v>
      </c>
      <c r="M672" s="89">
        <v>8</v>
      </c>
      <c r="N672" s="89">
        <v>40</v>
      </c>
      <c r="O672" s="87" t="s">
        <v>166</v>
      </c>
      <c r="P672" s="90" t="s">
        <v>13875</v>
      </c>
      <c r="Q672" s="87" t="s">
        <v>9497</v>
      </c>
    </row>
    <row r="673" spans="1:17" x14ac:dyDescent="0.2">
      <c r="A673" s="87" t="s">
        <v>7273</v>
      </c>
      <c r="B673" s="87" t="s">
        <v>7540</v>
      </c>
      <c r="C673" s="87" t="s">
        <v>164</v>
      </c>
      <c r="D673" s="87" t="s">
        <v>6399</v>
      </c>
      <c r="E673" s="87" t="s">
        <v>165</v>
      </c>
      <c r="F673" s="88">
        <v>43868</v>
      </c>
      <c r="G673" s="89">
        <v>0</v>
      </c>
      <c r="H673" s="89">
        <v>9</v>
      </c>
      <c r="I673" s="89">
        <v>9</v>
      </c>
      <c r="J673" s="89">
        <v>9</v>
      </c>
      <c r="K673" s="89">
        <v>9</v>
      </c>
      <c r="L673" s="89">
        <v>9</v>
      </c>
      <c r="M673" s="89">
        <v>9</v>
      </c>
      <c r="N673" s="89">
        <v>54</v>
      </c>
      <c r="O673" s="87" t="s">
        <v>166</v>
      </c>
      <c r="P673" s="90" t="s">
        <v>13876</v>
      </c>
      <c r="Q673" s="87" t="s">
        <v>9497</v>
      </c>
    </row>
    <row r="674" spans="1:17" x14ac:dyDescent="0.2">
      <c r="A674" s="87" t="s">
        <v>7273</v>
      </c>
      <c r="B674" s="87" t="s">
        <v>7540</v>
      </c>
      <c r="C674" s="87" t="s">
        <v>164</v>
      </c>
      <c r="D674" s="87" t="s">
        <v>6399</v>
      </c>
      <c r="E674" s="87" t="s">
        <v>165</v>
      </c>
      <c r="F674" s="88">
        <v>43868</v>
      </c>
      <c r="G674" s="89">
        <v>0</v>
      </c>
      <c r="H674" s="89">
        <v>0</v>
      </c>
      <c r="I674" s="89">
        <v>9</v>
      </c>
      <c r="J674" s="89">
        <v>9</v>
      </c>
      <c r="K674" s="89">
        <v>9</v>
      </c>
      <c r="L674" s="89">
        <v>9</v>
      </c>
      <c r="M674" s="89">
        <v>9</v>
      </c>
      <c r="N674" s="89">
        <v>45</v>
      </c>
      <c r="O674" s="87" t="s">
        <v>166</v>
      </c>
      <c r="P674" s="90" t="s">
        <v>13877</v>
      </c>
      <c r="Q674" s="87" t="s">
        <v>9497</v>
      </c>
    </row>
    <row r="675" spans="1:17" x14ac:dyDescent="0.2">
      <c r="A675" s="87" t="s">
        <v>7273</v>
      </c>
      <c r="B675" s="87" t="s">
        <v>7540</v>
      </c>
      <c r="C675" s="87" t="s">
        <v>164</v>
      </c>
      <c r="D675" s="87" t="s">
        <v>6399</v>
      </c>
      <c r="E675" s="87" t="s">
        <v>165</v>
      </c>
      <c r="F675" s="88">
        <v>43868</v>
      </c>
      <c r="G675" s="89">
        <v>0</v>
      </c>
      <c r="H675" s="89">
        <v>9</v>
      </c>
      <c r="I675" s="89">
        <v>0</v>
      </c>
      <c r="J675" s="89">
        <v>0</v>
      </c>
      <c r="K675" s="89">
        <v>0</v>
      </c>
      <c r="L675" s="89">
        <v>0</v>
      </c>
      <c r="M675" s="89">
        <v>0</v>
      </c>
      <c r="N675" s="89">
        <v>9</v>
      </c>
      <c r="O675" s="87" t="s">
        <v>9498</v>
      </c>
      <c r="P675" s="90" t="s">
        <v>13878</v>
      </c>
      <c r="Q675" s="87" t="s">
        <v>9497</v>
      </c>
    </row>
    <row r="676" spans="1:17" x14ac:dyDescent="0.2">
      <c r="A676" s="87" t="s">
        <v>7273</v>
      </c>
      <c r="B676" s="87" t="s">
        <v>7540</v>
      </c>
      <c r="C676" s="87" t="s">
        <v>164</v>
      </c>
      <c r="D676" s="87" t="s">
        <v>6399</v>
      </c>
      <c r="E676" s="87" t="s">
        <v>165</v>
      </c>
      <c r="F676" s="88">
        <v>43868</v>
      </c>
      <c r="G676" s="89">
        <v>0</v>
      </c>
      <c r="H676" s="89">
        <v>-9</v>
      </c>
      <c r="I676" s="89">
        <v>-9</v>
      </c>
      <c r="J676" s="89">
        <v>-9</v>
      </c>
      <c r="K676" s="89">
        <v>-9</v>
      </c>
      <c r="L676" s="89">
        <v>-9</v>
      </c>
      <c r="M676" s="89">
        <v>-9</v>
      </c>
      <c r="N676" s="89">
        <v>-54</v>
      </c>
      <c r="O676" s="87" t="s">
        <v>166</v>
      </c>
      <c r="P676" s="90" t="s">
        <v>13879</v>
      </c>
      <c r="Q676" s="87" t="s">
        <v>9497</v>
      </c>
    </row>
    <row r="677" spans="1:17" x14ac:dyDescent="0.2">
      <c r="A677" s="87" t="s">
        <v>7273</v>
      </c>
      <c r="B677" s="87" t="s">
        <v>7540</v>
      </c>
      <c r="C677" s="87" t="s">
        <v>164</v>
      </c>
      <c r="D677" s="87" t="s">
        <v>6399</v>
      </c>
      <c r="E677" s="87" t="s">
        <v>165</v>
      </c>
      <c r="F677" s="88">
        <v>43868</v>
      </c>
      <c r="G677" s="89">
        <v>0</v>
      </c>
      <c r="H677" s="89">
        <v>0</v>
      </c>
      <c r="I677" s="89">
        <v>9</v>
      </c>
      <c r="J677" s="89">
        <v>9</v>
      </c>
      <c r="K677" s="89">
        <v>9</v>
      </c>
      <c r="L677" s="89">
        <v>9</v>
      </c>
      <c r="M677" s="89">
        <v>9</v>
      </c>
      <c r="N677" s="89">
        <v>45</v>
      </c>
      <c r="O677" s="87" t="s">
        <v>166</v>
      </c>
      <c r="P677" s="90" t="s">
        <v>13880</v>
      </c>
      <c r="Q677" s="87" t="s">
        <v>9497</v>
      </c>
    </row>
    <row r="678" spans="1:17" x14ac:dyDescent="0.2">
      <c r="A678" s="87" t="s">
        <v>7273</v>
      </c>
      <c r="B678" s="87" t="s">
        <v>7540</v>
      </c>
      <c r="C678" s="87" t="s">
        <v>164</v>
      </c>
      <c r="D678" s="87" t="s">
        <v>6399</v>
      </c>
      <c r="E678" s="87" t="s">
        <v>165</v>
      </c>
      <c r="F678" s="88">
        <v>43868</v>
      </c>
      <c r="G678" s="89">
        <v>0</v>
      </c>
      <c r="H678" s="89">
        <v>0</v>
      </c>
      <c r="I678" s="89">
        <v>-9</v>
      </c>
      <c r="J678" s="89">
        <v>-9</v>
      </c>
      <c r="K678" s="89">
        <v>-9</v>
      </c>
      <c r="L678" s="89">
        <v>-9</v>
      </c>
      <c r="M678" s="89">
        <v>-9</v>
      </c>
      <c r="N678" s="89">
        <v>-45</v>
      </c>
      <c r="O678" s="87" t="s">
        <v>166</v>
      </c>
      <c r="P678" s="90" t="s">
        <v>13881</v>
      </c>
      <c r="Q678" s="87" t="s">
        <v>9497</v>
      </c>
    </row>
    <row r="679" spans="1:17" x14ac:dyDescent="0.2">
      <c r="A679" s="87" t="s">
        <v>7108</v>
      </c>
      <c r="B679" s="87" t="s">
        <v>7526</v>
      </c>
      <c r="C679" s="87" t="s">
        <v>164</v>
      </c>
      <c r="D679" s="87" t="s">
        <v>5376</v>
      </c>
      <c r="E679" s="87" t="s">
        <v>165</v>
      </c>
      <c r="F679" s="88">
        <v>43868</v>
      </c>
      <c r="G679" s="89">
        <v>0</v>
      </c>
      <c r="H679" s="89">
        <v>0</v>
      </c>
      <c r="I679" s="89">
        <v>8</v>
      </c>
      <c r="J679" s="89">
        <v>8</v>
      </c>
      <c r="K679" s="89">
        <v>8</v>
      </c>
      <c r="L679" s="89">
        <v>8</v>
      </c>
      <c r="M679" s="89">
        <v>8</v>
      </c>
      <c r="N679" s="89">
        <v>40</v>
      </c>
      <c r="O679" s="87" t="s">
        <v>166</v>
      </c>
      <c r="P679" s="90" t="s">
        <v>13882</v>
      </c>
      <c r="Q679" s="87" t="s">
        <v>9497</v>
      </c>
    </row>
    <row r="680" spans="1:17" x14ac:dyDescent="0.2">
      <c r="A680" s="87" t="s">
        <v>9441</v>
      </c>
      <c r="B680" s="87" t="s">
        <v>12259</v>
      </c>
      <c r="C680" s="87" t="s">
        <v>164</v>
      </c>
      <c r="D680" s="87" t="s">
        <v>4275</v>
      </c>
      <c r="E680" s="87" t="s">
        <v>4268</v>
      </c>
      <c r="F680" s="88">
        <v>43868</v>
      </c>
      <c r="G680" s="89">
        <v>0</v>
      </c>
      <c r="H680" s="89">
        <v>0</v>
      </c>
      <c r="I680" s="89">
        <v>8</v>
      </c>
      <c r="J680" s="89">
        <v>8</v>
      </c>
      <c r="K680" s="89">
        <v>8</v>
      </c>
      <c r="L680" s="89">
        <v>8</v>
      </c>
      <c r="M680" s="89">
        <v>8</v>
      </c>
      <c r="N680" s="89">
        <v>40</v>
      </c>
      <c r="O680" s="87" t="s">
        <v>166</v>
      </c>
      <c r="P680" s="90" t="s">
        <v>13883</v>
      </c>
      <c r="Q680" s="87" t="s">
        <v>9505</v>
      </c>
    </row>
    <row r="681" spans="1:17" x14ac:dyDescent="0.2">
      <c r="A681" s="87" t="s">
        <v>9441</v>
      </c>
      <c r="B681" s="87" t="s">
        <v>12259</v>
      </c>
      <c r="C681" s="87" t="s">
        <v>164</v>
      </c>
      <c r="D681" s="87" t="s">
        <v>4275</v>
      </c>
      <c r="E681" s="87" t="s">
        <v>4268</v>
      </c>
      <c r="F681" s="88">
        <v>43868</v>
      </c>
      <c r="G681" s="89">
        <v>0</v>
      </c>
      <c r="H681" s="89">
        <v>0</v>
      </c>
      <c r="I681" s="89">
        <v>0</v>
      </c>
      <c r="J681" s="89">
        <v>0</v>
      </c>
      <c r="K681" s="89">
        <v>1</v>
      </c>
      <c r="L681" s="89">
        <v>0</v>
      </c>
      <c r="M681" s="89">
        <v>0</v>
      </c>
      <c r="N681" s="89">
        <v>1</v>
      </c>
      <c r="O681" s="87" t="s">
        <v>167</v>
      </c>
      <c r="P681" s="90" t="s">
        <v>13884</v>
      </c>
      <c r="Q681" s="87" t="s">
        <v>9505</v>
      </c>
    </row>
    <row r="682" spans="1:17" x14ac:dyDescent="0.2">
      <c r="A682" s="87" t="s">
        <v>9256</v>
      </c>
      <c r="B682" s="87" t="s">
        <v>12260</v>
      </c>
      <c r="C682" s="87" t="s">
        <v>164</v>
      </c>
      <c r="D682" s="87" t="s">
        <v>11810</v>
      </c>
      <c r="E682" s="87" t="s">
        <v>4268</v>
      </c>
      <c r="F682" s="88">
        <v>43868</v>
      </c>
      <c r="G682" s="89">
        <v>0</v>
      </c>
      <c r="H682" s="89">
        <v>0</v>
      </c>
      <c r="I682" s="89">
        <v>8</v>
      </c>
      <c r="J682" s="89">
        <v>8</v>
      </c>
      <c r="K682" s="89">
        <v>8</v>
      </c>
      <c r="L682" s="89">
        <v>8</v>
      </c>
      <c r="M682" s="89">
        <v>8</v>
      </c>
      <c r="N682" s="89">
        <v>40</v>
      </c>
      <c r="O682" s="87" t="s">
        <v>166</v>
      </c>
      <c r="P682" s="90" t="s">
        <v>13885</v>
      </c>
      <c r="Q682" s="87" t="s">
        <v>9505</v>
      </c>
    </row>
    <row r="683" spans="1:17" x14ac:dyDescent="0.2">
      <c r="A683" s="87" t="s">
        <v>9339</v>
      </c>
      <c r="B683" s="87" t="s">
        <v>12261</v>
      </c>
      <c r="C683" s="87" t="s">
        <v>164</v>
      </c>
      <c r="D683" s="87" t="s">
        <v>5483</v>
      </c>
      <c r="E683" s="87" t="s">
        <v>4268</v>
      </c>
      <c r="F683" s="88">
        <v>43868</v>
      </c>
      <c r="G683" s="89">
        <v>0</v>
      </c>
      <c r="H683" s="89">
        <v>0</v>
      </c>
      <c r="I683" s="89">
        <v>8</v>
      </c>
      <c r="J683" s="89">
        <v>8</v>
      </c>
      <c r="K683" s="89">
        <v>8</v>
      </c>
      <c r="L683" s="89">
        <v>8</v>
      </c>
      <c r="M683" s="89">
        <v>8</v>
      </c>
      <c r="N683" s="89">
        <v>40</v>
      </c>
      <c r="O683" s="87" t="s">
        <v>166</v>
      </c>
      <c r="P683" s="90" t="s">
        <v>13886</v>
      </c>
      <c r="Q683" s="87" t="s">
        <v>9505</v>
      </c>
    </row>
    <row r="684" spans="1:17" x14ac:dyDescent="0.2">
      <c r="A684" s="87" t="s">
        <v>9339</v>
      </c>
      <c r="B684" s="87" t="s">
        <v>12261</v>
      </c>
      <c r="C684" s="87" t="s">
        <v>164</v>
      </c>
      <c r="D684" s="87" t="s">
        <v>5483</v>
      </c>
      <c r="E684" s="87" t="s">
        <v>4268</v>
      </c>
      <c r="F684" s="88">
        <v>43868</v>
      </c>
      <c r="G684" s="89">
        <v>0</v>
      </c>
      <c r="H684" s="89">
        <v>0</v>
      </c>
      <c r="I684" s="89">
        <v>2</v>
      </c>
      <c r="J684" s="89">
        <v>2</v>
      </c>
      <c r="K684" s="89">
        <v>2</v>
      </c>
      <c r="L684" s="89">
        <v>1</v>
      </c>
      <c r="M684" s="89">
        <v>2</v>
      </c>
      <c r="N684" s="89">
        <v>9</v>
      </c>
      <c r="O684" s="87" t="s">
        <v>167</v>
      </c>
      <c r="P684" s="90" t="s">
        <v>13887</v>
      </c>
      <c r="Q684" s="87" t="s">
        <v>9505</v>
      </c>
    </row>
    <row r="685" spans="1:17" x14ac:dyDescent="0.2">
      <c r="A685" s="87" t="s">
        <v>9324</v>
      </c>
      <c r="B685" s="87" t="s">
        <v>12262</v>
      </c>
      <c r="C685" s="87" t="s">
        <v>164</v>
      </c>
      <c r="D685" s="87" t="s">
        <v>4174</v>
      </c>
      <c r="E685" s="87" t="s">
        <v>165</v>
      </c>
      <c r="F685" s="88">
        <v>43868</v>
      </c>
      <c r="G685" s="89">
        <v>0</v>
      </c>
      <c r="H685" s="89">
        <v>0</v>
      </c>
      <c r="I685" s="89">
        <v>8</v>
      </c>
      <c r="J685" s="89">
        <v>8</v>
      </c>
      <c r="K685" s="89">
        <v>8</v>
      </c>
      <c r="L685" s="89">
        <v>8</v>
      </c>
      <c r="M685" s="89">
        <v>8</v>
      </c>
      <c r="N685" s="89">
        <v>40</v>
      </c>
      <c r="O685" s="87" t="s">
        <v>9498</v>
      </c>
      <c r="P685" s="90" t="s">
        <v>13888</v>
      </c>
      <c r="Q685" s="87" t="s">
        <v>9497</v>
      </c>
    </row>
    <row r="686" spans="1:17" x14ac:dyDescent="0.2">
      <c r="A686" s="87" t="s">
        <v>7135</v>
      </c>
      <c r="B686" s="87" t="s">
        <v>7471</v>
      </c>
      <c r="C686" s="87" t="s">
        <v>164</v>
      </c>
      <c r="D686" s="87" t="s">
        <v>2286</v>
      </c>
      <c r="E686" s="87" t="s">
        <v>165</v>
      </c>
      <c r="F686" s="88">
        <v>43868</v>
      </c>
      <c r="G686" s="89">
        <v>0</v>
      </c>
      <c r="H686" s="89">
        <v>0</v>
      </c>
      <c r="I686" s="89">
        <v>8</v>
      </c>
      <c r="J686" s="89">
        <v>8</v>
      </c>
      <c r="K686" s="89">
        <v>8</v>
      </c>
      <c r="L686" s="89">
        <v>8</v>
      </c>
      <c r="M686" s="89">
        <v>8</v>
      </c>
      <c r="N686" s="89">
        <v>40</v>
      </c>
      <c r="O686" s="87" t="s">
        <v>166</v>
      </c>
      <c r="P686" s="90" t="s">
        <v>13889</v>
      </c>
      <c r="Q686" s="87" t="s">
        <v>9497</v>
      </c>
    </row>
    <row r="687" spans="1:17" x14ac:dyDescent="0.2">
      <c r="A687" s="87" t="s">
        <v>9276</v>
      </c>
      <c r="B687" s="87" t="s">
        <v>12263</v>
      </c>
      <c r="C687" s="87" t="s">
        <v>164</v>
      </c>
      <c r="D687" s="87" t="s">
        <v>237</v>
      </c>
      <c r="E687" s="87" t="s">
        <v>165</v>
      </c>
      <c r="F687" s="88">
        <v>43868</v>
      </c>
      <c r="G687" s="89">
        <v>0</v>
      </c>
      <c r="H687" s="89">
        <v>0</v>
      </c>
      <c r="I687" s="89">
        <v>8</v>
      </c>
      <c r="J687" s="89">
        <v>8</v>
      </c>
      <c r="K687" s="89">
        <v>8</v>
      </c>
      <c r="L687" s="89">
        <v>8</v>
      </c>
      <c r="M687" s="89">
        <v>8</v>
      </c>
      <c r="N687" s="89">
        <v>40</v>
      </c>
      <c r="O687" s="87" t="s">
        <v>9498</v>
      </c>
      <c r="P687" s="90" t="s">
        <v>13890</v>
      </c>
      <c r="Q687" s="87" t="s">
        <v>9497</v>
      </c>
    </row>
    <row r="688" spans="1:17" x14ac:dyDescent="0.2">
      <c r="A688" s="87" t="s">
        <v>9197</v>
      </c>
      <c r="B688" s="87" t="s">
        <v>12264</v>
      </c>
      <c r="C688" s="87" t="s">
        <v>164</v>
      </c>
      <c r="D688" s="87" t="s">
        <v>10761</v>
      </c>
      <c r="E688" s="87" t="s">
        <v>165</v>
      </c>
      <c r="F688" s="88">
        <v>43868</v>
      </c>
      <c r="G688" s="89">
        <v>0</v>
      </c>
      <c r="H688" s="89">
        <v>0</v>
      </c>
      <c r="I688" s="89">
        <v>9</v>
      </c>
      <c r="J688" s="89">
        <v>9</v>
      </c>
      <c r="K688" s="89">
        <v>9</v>
      </c>
      <c r="L688" s="89">
        <v>9</v>
      </c>
      <c r="M688" s="89">
        <v>0</v>
      </c>
      <c r="N688" s="89">
        <v>36</v>
      </c>
      <c r="O688" s="87" t="s">
        <v>166</v>
      </c>
      <c r="P688" s="90" t="s">
        <v>13891</v>
      </c>
      <c r="Q688" s="87" t="s">
        <v>9497</v>
      </c>
    </row>
    <row r="689" spans="1:17" x14ac:dyDescent="0.2">
      <c r="A689" s="87" t="s">
        <v>7323</v>
      </c>
      <c r="B689" s="87" t="s">
        <v>7393</v>
      </c>
      <c r="C689" s="87" t="s">
        <v>164</v>
      </c>
      <c r="D689" s="87" t="s">
        <v>1523</v>
      </c>
      <c r="E689" s="87" t="s">
        <v>165</v>
      </c>
      <c r="F689" s="88">
        <v>43868</v>
      </c>
      <c r="G689" s="89">
        <v>0</v>
      </c>
      <c r="H689" s="89">
        <v>0</v>
      </c>
      <c r="I689" s="89">
        <v>8</v>
      </c>
      <c r="J689" s="89">
        <v>8</v>
      </c>
      <c r="K689" s="89">
        <v>8</v>
      </c>
      <c r="L689" s="89">
        <v>8</v>
      </c>
      <c r="M689" s="89">
        <v>8</v>
      </c>
      <c r="N689" s="89">
        <v>40</v>
      </c>
      <c r="O689" s="87" t="s">
        <v>9498</v>
      </c>
      <c r="P689" s="90" t="s">
        <v>13892</v>
      </c>
      <c r="Q689" s="87" t="s">
        <v>9497</v>
      </c>
    </row>
    <row r="690" spans="1:17" x14ac:dyDescent="0.2">
      <c r="A690" s="87" t="s">
        <v>7232</v>
      </c>
      <c r="B690" s="87" t="s">
        <v>7485</v>
      </c>
      <c r="C690" s="87" t="s">
        <v>164</v>
      </c>
      <c r="D690" s="87" t="s">
        <v>1450</v>
      </c>
      <c r="E690" s="87" t="s">
        <v>165</v>
      </c>
      <c r="F690" s="88">
        <v>43868</v>
      </c>
      <c r="G690" s="89">
        <v>0</v>
      </c>
      <c r="H690" s="89">
        <v>0</v>
      </c>
      <c r="I690" s="89">
        <v>8</v>
      </c>
      <c r="J690" s="89">
        <v>8</v>
      </c>
      <c r="K690" s="89">
        <v>8</v>
      </c>
      <c r="L690" s="89">
        <v>8</v>
      </c>
      <c r="M690" s="89">
        <v>8</v>
      </c>
      <c r="N690" s="89">
        <v>40</v>
      </c>
      <c r="O690" s="87" t="s">
        <v>9498</v>
      </c>
      <c r="P690" s="90" t="s">
        <v>13893</v>
      </c>
      <c r="Q690" s="87" t="s">
        <v>9497</v>
      </c>
    </row>
    <row r="691" spans="1:17" x14ac:dyDescent="0.2">
      <c r="A691" s="87" t="s">
        <v>7222</v>
      </c>
      <c r="B691" s="87" t="s">
        <v>7511</v>
      </c>
      <c r="C691" s="87" t="s">
        <v>164</v>
      </c>
      <c r="D691" s="87" t="s">
        <v>3696</v>
      </c>
      <c r="E691" s="87" t="s">
        <v>165</v>
      </c>
      <c r="F691" s="88">
        <v>43868</v>
      </c>
      <c r="G691" s="89">
        <v>0</v>
      </c>
      <c r="H691" s="89">
        <v>0</v>
      </c>
      <c r="I691" s="89">
        <v>9</v>
      </c>
      <c r="J691" s="89">
        <v>9</v>
      </c>
      <c r="K691" s="89">
        <v>9</v>
      </c>
      <c r="L691" s="89">
        <v>9</v>
      </c>
      <c r="M691" s="89">
        <v>9</v>
      </c>
      <c r="N691" s="89">
        <v>45</v>
      </c>
      <c r="O691" s="87" t="s">
        <v>9498</v>
      </c>
      <c r="P691" s="90" t="s">
        <v>13894</v>
      </c>
      <c r="Q691" s="87" t="s">
        <v>9497</v>
      </c>
    </row>
    <row r="692" spans="1:17" x14ac:dyDescent="0.2">
      <c r="A692" s="87" t="s">
        <v>7251</v>
      </c>
      <c r="B692" s="87" t="s">
        <v>7421</v>
      </c>
      <c r="C692" s="87" t="s">
        <v>164</v>
      </c>
      <c r="D692" s="87" t="s">
        <v>1495</v>
      </c>
      <c r="E692" s="87" t="s">
        <v>165</v>
      </c>
      <c r="F692" s="88">
        <v>43868</v>
      </c>
      <c r="G692" s="89">
        <v>0</v>
      </c>
      <c r="H692" s="89">
        <v>0</v>
      </c>
      <c r="I692" s="89">
        <v>0</v>
      </c>
      <c r="J692" s="89">
        <v>8</v>
      </c>
      <c r="K692" s="89">
        <v>8</v>
      </c>
      <c r="L692" s="89">
        <v>8</v>
      </c>
      <c r="M692" s="89">
        <v>8</v>
      </c>
      <c r="N692" s="89">
        <v>32</v>
      </c>
      <c r="O692" s="87" t="s">
        <v>166</v>
      </c>
      <c r="P692" s="90" t="s">
        <v>13895</v>
      </c>
      <c r="Q692" s="87" t="s">
        <v>9497</v>
      </c>
    </row>
    <row r="693" spans="1:17" x14ac:dyDescent="0.2">
      <c r="A693" s="87" t="s">
        <v>7251</v>
      </c>
      <c r="B693" s="87" t="s">
        <v>7421</v>
      </c>
      <c r="C693" s="87" t="s">
        <v>164</v>
      </c>
      <c r="D693" s="87" t="s">
        <v>1495</v>
      </c>
      <c r="E693" s="87" t="s">
        <v>165</v>
      </c>
      <c r="F693" s="88">
        <v>43868</v>
      </c>
      <c r="G693" s="89">
        <v>0</v>
      </c>
      <c r="H693" s="89">
        <v>0</v>
      </c>
      <c r="I693" s="89">
        <v>12</v>
      </c>
      <c r="J693" s="89">
        <v>0</v>
      </c>
      <c r="K693" s="89">
        <v>0</v>
      </c>
      <c r="L693" s="89">
        <v>0</v>
      </c>
      <c r="M693" s="89">
        <v>0</v>
      </c>
      <c r="N693" s="89">
        <v>12</v>
      </c>
      <c r="O693" s="87" t="s">
        <v>9501</v>
      </c>
      <c r="P693" s="90" t="s">
        <v>13896</v>
      </c>
      <c r="Q693" s="87" t="s">
        <v>9497</v>
      </c>
    </row>
    <row r="694" spans="1:17" x14ac:dyDescent="0.2">
      <c r="A694" s="87" t="s">
        <v>7255</v>
      </c>
      <c r="B694" s="87" t="s">
        <v>7388</v>
      </c>
      <c r="C694" s="87" t="s">
        <v>164</v>
      </c>
      <c r="D694" s="87" t="s">
        <v>1419</v>
      </c>
      <c r="E694" s="87" t="s">
        <v>165</v>
      </c>
      <c r="F694" s="88">
        <v>43868</v>
      </c>
      <c r="G694" s="89">
        <v>0</v>
      </c>
      <c r="H694" s="89">
        <v>1</v>
      </c>
      <c r="I694" s="89">
        <v>8</v>
      </c>
      <c r="J694" s="89">
        <v>9</v>
      </c>
      <c r="K694" s="89">
        <v>8</v>
      </c>
      <c r="L694" s="89">
        <v>8</v>
      </c>
      <c r="M694" s="89">
        <v>8</v>
      </c>
      <c r="N694" s="89">
        <v>42</v>
      </c>
      <c r="O694" s="87" t="s">
        <v>9498</v>
      </c>
      <c r="P694" s="90" t="s">
        <v>13897</v>
      </c>
      <c r="Q694" s="87" t="s">
        <v>9497</v>
      </c>
    </row>
    <row r="695" spans="1:17" x14ac:dyDescent="0.2">
      <c r="A695" s="87" t="s">
        <v>9288</v>
      </c>
      <c r="B695" s="87" t="s">
        <v>12265</v>
      </c>
      <c r="C695" s="87" t="s">
        <v>164</v>
      </c>
      <c r="D695" s="87" t="s">
        <v>12943</v>
      </c>
      <c r="E695" s="87" t="s">
        <v>165</v>
      </c>
      <c r="F695" s="88">
        <v>43868</v>
      </c>
      <c r="G695" s="89">
        <v>0</v>
      </c>
      <c r="H695" s="89">
        <v>0</v>
      </c>
      <c r="I695" s="89">
        <v>8</v>
      </c>
      <c r="J695" s="89">
        <v>8</v>
      </c>
      <c r="K695" s="89">
        <v>8</v>
      </c>
      <c r="L695" s="89">
        <v>8</v>
      </c>
      <c r="M695" s="89">
        <v>0</v>
      </c>
      <c r="N695" s="89">
        <v>32</v>
      </c>
      <c r="O695" s="87" t="s">
        <v>166</v>
      </c>
      <c r="P695" s="90" t="s">
        <v>13898</v>
      </c>
      <c r="Q695" s="87" t="s">
        <v>9497</v>
      </c>
    </row>
    <row r="696" spans="1:17" x14ac:dyDescent="0.2">
      <c r="A696" s="87" t="s">
        <v>7070</v>
      </c>
      <c r="B696" s="87" t="s">
        <v>7420</v>
      </c>
      <c r="C696" s="87" t="s">
        <v>164</v>
      </c>
      <c r="D696" s="87" t="s">
        <v>3424</v>
      </c>
      <c r="E696" s="87" t="s">
        <v>165</v>
      </c>
      <c r="F696" s="88">
        <v>43868</v>
      </c>
      <c r="G696" s="89">
        <v>0</v>
      </c>
      <c r="H696" s="89">
        <v>0</v>
      </c>
      <c r="I696" s="89">
        <v>9</v>
      </c>
      <c r="J696" s="89">
        <v>9</v>
      </c>
      <c r="K696" s="89">
        <v>9</v>
      </c>
      <c r="L696" s="89">
        <v>0</v>
      </c>
      <c r="M696" s="89">
        <v>0</v>
      </c>
      <c r="N696" s="89">
        <v>27</v>
      </c>
      <c r="O696" s="87" t="s">
        <v>9498</v>
      </c>
      <c r="P696" s="90" t="s">
        <v>13899</v>
      </c>
      <c r="Q696" s="87" t="s">
        <v>9497</v>
      </c>
    </row>
    <row r="697" spans="1:17" x14ac:dyDescent="0.2">
      <c r="A697" s="87" t="s">
        <v>7070</v>
      </c>
      <c r="B697" s="87" t="s">
        <v>7420</v>
      </c>
      <c r="C697" s="87" t="s">
        <v>164</v>
      </c>
      <c r="D697" s="87" t="s">
        <v>3424</v>
      </c>
      <c r="E697" s="87" t="s">
        <v>165</v>
      </c>
      <c r="F697" s="88">
        <v>43868</v>
      </c>
      <c r="G697" s="89">
        <v>0</v>
      </c>
      <c r="H697" s="89">
        <v>0</v>
      </c>
      <c r="I697" s="89">
        <v>0</v>
      </c>
      <c r="J697" s="89">
        <v>0</v>
      </c>
      <c r="K697" s="89">
        <v>0</v>
      </c>
      <c r="L697" s="89">
        <v>9</v>
      </c>
      <c r="M697" s="89">
        <v>9</v>
      </c>
      <c r="N697" s="89">
        <v>18</v>
      </c>
      <c r="O697" s="87" t="s">
        <v>9501</v>
      </c>
      <c r="P697" s="90" t="s">
        <v>13900</v>
      </c>
      <c r="Q697" s="87" t="s">
        <v>9497</v>
      </c>
    </row>
    <row r="698" spans="1:17" x14ac:dyDescent="0.2">
      <c r="A698" s="87" t="s">
        <v>9159</v>
      </c>
      <c r="B698" s="87" t="s">
        <v>12266</v>
      </c>
      <c r="C698" s="87" t="s">
        <v>164</v>
      </c>
      <c r="D698" s="87" t="s">
        <v>219</v>
      </c>
      <c r="E698" s="87" t="s">
        <v>165</v>
      </c>
      <c r="F698" s="88">
        <v>43868</v>
      </c>
      <c r="G698" s="89">
        <v>0</v>
      </c>
      <c r="H698" s="89">
        <v>0</v>
      </c>
      <c r="I698" s="89">
        <v>8</v>
      </c>
      <c r="J698" s="89">
        <v>0</v>
      </c>
      <c r="K698" s="89">
        <v>8</v>
      </c>
      <c r="L698" s="89">
        <v>8</v>
      </c>
      <c r="M698" s="89">
        <v>0</v>
      </c>
      <c r="N698" s="89">
        <v>24</v>
      </c>
      <c r="O698" s="87" t="s">
        <v>9499</v>
      </c>
      <c r="P698" s="90" t="s">
        <v>13901</v>
      </c>
      <c r="Q698" s="87" t="s">
        <v>9497</v>
      </c>
    </row>
    <row r="699" spans="1:17" x14ac:dyDescent="0.2">
      <c r="A699" s="87" t="s">
        <v>9159</v>
      </c>
      <c r="B699" s="87" t="s">
        <v>12266</v>
      </c>
      <c r="C699" s="87" t="s">
        <v>164</v>
      </c>
      <c r="D699" s="87" t="s">
        <v>219</v>
      </c>
      <c r="E699" s="87" t="s">
        <v>165</v>
      </c>
      <c r="F699" s="88">
        <v>43868</v>
      </c>
      <c r="G699" s="89">
        <v>0</v>
      </c>
      <c r="H699" s="89">
        <v>0</v>
      </c>
      <c r="I699" s="89">
        <v>0</v>
      </c>
      <c r="J699" s="89">
        <v>8</v>
      </c>
      <c r="K699" s="89">
        <v>0</v>
      </c>
      <c r="L699" s="89">
        <v>0</v>
      </c>
      <c r="M699" s="89">
        <v>8</v>
      </c>
      <c r="N699" s="89">
        <v>16</v>
      </c>
      <c r="O699" s="87" t="s">
        <v>166</v>
      </c>
      <c r="P699" s="90" t="s">
        <v>13902</v>
      </c>
      <c r="Q699" s="87" t="s">
        <v>9497</v>
      </c>
    </row>
    <row r="700" spans="1:17" x14ac:dyDescent="0.2">
      <c r="A700" s="87" t="s">
        <v>9316</v>
      </c>
      <c r="B700" s="87" t="s">
        <v>12267</v>
      </c>
      <c r="C700" s="87" t="s">
        <v>164</v>
      </c>
      <c r="D700" s="87" t="s">
        <v>8311</v>
      </c>
      <c r="E700" s="87" t="s">
        <v>4268</v>
      </c>
      <c r="F700" s="88">
        <v>43868</v>
      </c>
      <c r="G700" s="89">
        <v>0</v>
      </c>
      <c r="H700" s="89">
        <v>0</v>
      </c>
      <c r="I700" s="89">
        <v>9</v>
      </c>
      <c r="J700" s="89">
        <v>9</v>
      </c>
      <c r="K700" s="89">
        <v>9</v>
      </c>
      <c r="L700" s="89">
        <v>9</v>
      </c>
      <c r="M700" s="89">
        <v>8</v>
      </c>
      <c r="N700" s="89">
        <v>44</v>
      </c>
      <c r="O700" s="87" t="s">
        <v>166</v>
      </c>
      <c r="P700" s="90" t="s">
        <v>13903</v>
      </c>
      <c r="Q700" s="87" t="s">
        <v>9505</v>
      </c>
    </row>
    <row r="701" spans="1:17" x14ac:dyDescent="0.2">
      <c r="A701" s="87" t="s">
        <v>9395</v>
      </c>
      <c r="B701" s="87" t="s">
        <v>13124</v>
      </c>
      <c r="C701" s="87" t="s">
        <v>164</v>
      </c>
      <c r="D701" s="87" t="s">
        <v>13125</v>
      </c>
      <c r="E701" s="87" t="s">
        <v>4268</v>
      </c>
      <c r="F701" s="88">
        <v>43868</v>
      </c>
      <c r="G701" s="89">
        <v>0</v>
      </c>
      <c r="H701" s="89">
        <v>0</v>
      </c>
      <c r="I701" s="89">
        <v>8</v>
      </c>
      <c r="J701" s="89">
        <v>8</v>
      </c>
      <c r="K701" s="89">
        <v>8</v>
      </c>
      <c r="L701" s="89">
        <v>8</v>
      </c>
      <c r="M701" s="89">
        <v>8</v>
      </c>
      <c r="N701" s="89">
        <v>40</v>
      </c>
      <c r="O701" s="87" t="s">
        <v>166</v>
      </c>
      <c r="P701" s="90" t="s">
        <v>13904</v>
      </c>
      <c r="Q701" s="87" t="s">
        <v>9505</v>
      </c>
    </row>
    <row r="702" spans="1:17" x14ac:dyDescent="0.2">
      <c r="A702" s="87" t="s">
        <v>9198</v>
      </c>
      <c r="B702" s="87" t="s">
        <v>12268</v>
      </c>
      <c r="C702" s="87" t="s">
        <v>164</v>
      </c>
      <c r="D702" s="87" t="s">
        <v>4276</v>
      </c>
      <c r="E702" s="87" t="s">
        <v>4268</v>
      </c>
      <c r="F702" s="88">
        <v>43868</v>
      </c>
      <c r="G702" s="89">
        <v>0</v>
      </c>
      <c r="H702" s="89">
        <v>0</v>
      </c>
      <c r="I702" s="89">
        <v>8</v>
      </c>
      <c r="J702" s="89">
        <v>8</v>
      </c>
      <c r="K702" s="89">
        <v>8</v>
      </c>
      <c r="L702" s="89">
        <v>8</v>
      </c>
      <c r="M702" s="89">
        <v>8</v>
      </c>
      <c r="N702" s="89">
        <v>40</v>
      </c>
      <c r="O702" s="87" t="s">
        <v>166</v>
      </c>
      <c r="P702" s="90" t="s">
        <v>13905</v>
      </c>
      <c r="Q702" s="87" t="s">
        <v>9505</v>
      </c>
    </row>
    <row r="703" spans="1:17" x14ac:dyDescent="0.2">
      <c r="A703" s="87" t="s">
        <v>9198</v>
      </c>
      <c r="B703" s="87" t="s">
        <v>12268</v>
      </c>
      <c r="C703" s="87" t="s">
        <v>164</v>
      </c>
      <c r="D703" s="87" t="s">
        <v>4276</v>
      </c>
      <c r="E703" s="87" t="s">
        <v>4268</v>
      </c>
      <c r="F703" s="88">
        <v>43868</v>
      </c>
      <c r="G703" s="89">
        <v>0</v>
      </c>
      <c r="H703" s="89">
        <v>0</v>
      </c>
      <c r="I703" s="89">
        <v>1</v>
      </c>
      <c r="J703" s="89">
        <v>0</v>
      </c>
      <c r="K703" s="89">
        <v>0</v>
      </c>
      <c r="L703" s="89">
        <v>0</v>
      </c>
      <c r="M703" s="89">
        <v>0</v>
      </c>
      <c r="N703" s="89">
        <v>1</v>
      </c>
      <c r="O703" s="87" t="s">
        <v>167</v>
      </c>
      <c r="P703" s="90" t="s">
        <v>13906</v>
      </c>
      <c r="Q703" s="87" t="s">
        <v>9505</v>
      </c>
    </row>
    <row r="704" spans="1:17" x14ac:dyDescent="0.2">
      <c r="A704" s="87" t="s">
        <v>7210</v>
      </c>
      <c r="B704" s="87" t="s">
        <v>7523</v>
      </c>
      <c r="C704" s="87" t="s">
        <v>164</v>
      </c>
      <c r="D704" s="87" t="s">
        <v>1524</v>
      </c>
      <c r="E704" s="87" t="s">
        <v>165</v>
      </c>
      <c r="F704" s="88">
        <v>43868</v>
      </c>
      <c r="G704" s="89">
        <v>0</v>
      </c>
      <c r="H704" s="89">
        <v>9</v>
      </c>
      <c r="I704" s="89">
        <v>0</v>
      </c>
      <c r="J704" s="89">
        <v>0</v>
      </c>
      <c r="K704" s="89">
        <v>0</v>
      </c>
      <c r="L704" s="89">
        <v>9</v>
      </c>
      <c r="M704" s="89">
        <v>9</v>
      </c>
      <c r="N704" s="89">
        <v>27</v>
      </c>
      <c r="O704" s="87" t="s">
        <v>9501</v>
      </c>
      <c r="P704" s="90" t="s">
        <v>13907</v>
      </c>
      <c r="Q704" s="87" t="s">
        <v>9497</v>
      </c>
    </row>
    <row r="705" spans="1:17" x14ac:dyDescent="0.2">
      <c r="A705" s="87" t="s">
        <v>7210</v>
      </c>
      <c r="B705" s="87" t="s">
        <v>7523</v>
      </c>
      <c r="C705" s="87" t="s">
        <v>164</v>
      </c>
      <c r="D705" s="87" t="s">
        <v>1524</v>
      </c>
      <c r="E705" s="87" t="s">
        <v>165</v>
      </c>
      <c r="F705" s="88">
        <v>43868</v>
      </c>
      <c r="G705" s="89">
        <v>9</v>
      </c>
      <c r="H705" s="89">
        <v>0</v>
      </c>
      <c r="I705" s="89">
        <v>0</v>
      </c>
      <c r="J705" s="89">
        <v>0</v>
      </c>
      <c r="K705" s="89">
        <v>9</v>
      </c>
      <c r="L705" s="89">
        <v>0</v>
      </c>
      <c r="M705" s="89">
        <v>0</v>
      </c>
      <c r="N705" s="89">
        <v>18</v>
      </c>
      <c r="O705" s="87" t="s">
        <v>9498</v>
      </c>
      <c r="P705" s="90" t="s">
        <v>13908</v>
      </c>
      <c r="Q705" s="87" t="s">
        <v>9497</v>
      </c>
    </row>
    <row r="706" spans="1:17" x14ac:dyDescent="0.2">
      <c r="A706" s="87" t="s">
        <v>7225</v>
      </c>
      <c r="B706" s="87" t="s">
        <v>11082</v>
      </c>
      <c r="C706" s="87" t="s">
        <v>164</v>
      </c>
      <c r="D706" s="87" t="s">
        <v>11083</v>
      </c>
      <c r="E706" s="87" t="s">
        <v>4286</v>
      </c>
      <c r="F706" s="88">
        <v>43868</v>
      </c>
      <c r="G706" s="89">
        <v>0</v>
      </c>
      <c r="H706" s="89">
        <v>0</v>
      </c>
      <c r="I706" s="89">
        <v>8</v>
      </c>
      <c r="J706" s="89">
        <v>8</v>
      </c>
      <c r="K706" s="89">
        <v>8</v>
      </c>
      <c r="L706" s="89">
        <v>8</v>
      </c>
      <c r="M706" s="89">
        <v>8</v>
      </c>
      <c r="N706" s="89">
        <v>40</v>
      </c>
      <c r="O706" s="87" t="s">
        <v>166</v>
      </c>
      <c r="P706" s="90" t="s">
        <v>13909</v>
      </c>
      <c r="Q706" s="87" t="s">
        <v>12269</v>
      </c>
    </row>
    <row r="707" spans="1:17" x14ac:dyDescent="0.2">
      <c r="A707" s="87" t="s">
        <v>7038</v>
      </c>
      <c r="B707" s="87" t="s">
        <v>7654</v>
      </c>
      <c r="C707" s="87" t="s">
        <v>164</v>
      </c>
      <c r="D707" s="87" t="s">
        <v>5357</v>
      </c>
      <c r="E707" s="87" t="s">
        <v>4286</v>
      </c>
      <c r="F707" s="88">
        <v>43868</v>
      </c>
      <c r="G707" s="89">
        <v>0</v>
      </c>
      <c r="H707" s="89">
        <v>0</v>
      </c>
      <c r="I707" s="89">
        <v>0</v>
      </c>
      <c r="J707" s="89">
        <v>9</v>
      </c>
      <c r="K707" s="89">
        <v>9</v>
      </c>
      <c r="L707" s="89">
        <v>9</v>
      </c>
      <c r="M707" s="89">
        <v>9</v>
      </c>
      <c r="N707" s="89">
        <v>36</v>
      </c>
      <c r="O707" s="87" t="s">
        <v>166</v>
      </c>
      <c r="P707" s="90" t="s">
        <v>13910</v>
      </c>
      <c r="Q707" s="87" t="s">
        <v>12269</v>
      </c>
    </row>
    <row r="708" spans="1:17" x14ac:dyDescent="0.2">
      <c r="A708" s="87" t="s">
        <v>9033</v>
      </c>
      <c r="B708" s="87" t="s">
        <v>9539</v>
      </c>
      <c r="C708" s="87" t="s">
        <v>164</v>
      </c>
      <c r="D708" s="87" t="s">
        <v>9540</v>
      </c>
      <c r="E708" s="87" t="s">
        <v>11195</v>
      </c>
      <c r="F708" s="88">
        <v>43868</v>
      </c>
      <c r="G708" s="89">
        <v>0</v>
      </c>
      <c r="H708" s="89">
        <v>0</v>
      </c>
      <c r="I708" s="89">
        <v>8</v>
      </c>
      <c r="J708" s="89">
        <v>8</v>
      </c>
      <c r="K708" s="89">
        <v>8</v>
      </c>
      <c r="L708" s="89">
        <v>8</v>
      </c>
      <c r="M708" s="89">
        <v>8</v>
      </c>
      <c r="N708" s="89">
        <v>40</v>
      </c>
      <c r="O708" s="87" t="s">
        <v>166</v>
      </c>
      <c r="P708" s="90" t="s">
        <v>13911</v>
      </c>
      <c r="Q708" s="87" t="s">
        <v>12269</v>
      </c>
    </row>
    <row r="709" spans="1:17" x14ac:dyDescent="0.2">
      <c r="A709" s="87" t="s">
        <v>9319</v>
      </c>
      <c r="B709" s="87" t="s">
        <v>13069</v>
      </c>
      <c r="C709" s="87" t="s">
        <v>164</v>
      </c>
      <c r="D709" s="87" t="s">
        <v>13070</v>
      </c>
      <c r="E709" s="87" t="s">
        <v>4268</v>
      </c>
      <c r="F709" s="88">
        <v>43868</v>
      </c>
      <c r="G709" s="89">
        <v>0</v>
      </c>
      <c r="H709" s="89">
        <v>0</v>
      </c>
      <c r="I709" s="89">
        <v>0</v>
      </c>
      <c r="J709" s="89">
        <v>9</v>
      </c>
      <c r="K709" s="89">
        <v>9</v>
      </c>
      <c r="L709" s="89">
        <v>9</v>
      </c>
      <c r="M709" s="89">
        <v>9</v>
      </c>
      <c r="N709" s="89">
        <v>36</v>
      </c>
      <c r="O709" s="87" t="s">
        <v>166</v>
      </c>
      <c r="P709" s="90" t="s">
        <v>13912</v>
      </c>
      <c r="Q709" s="87" t="s">
        <v>9505</v>
      </c>
    </row>
    <row r="710" spans="1:17" x14ac:dyDescent="0.2">
      <c r="A710" s="87" t="s">
        <v>9319</v>
      </c>
      <c r="B710" s="87" t="s">
        <v>13069</v>
      </c>
      <c r="C710" s="87" t="s">
        <v>164</v>
      </c>
      <c r="D710" s="87" t="s">
        <v>13070</v>
      </c>
      <c r="E710" s="87" t="s">
        <v>4268</v>
      </c>
      <c r="F710" s="88">
        <v>43868</v>
      </c>
      <c r="G710" s="89">
        <v>0</v>
      </c>
      <c r="H710" s="89">
        <v>0</v>
      </c>
      <c r="I710" s="89">
        <v>0</v>
      </c>
      <c r="J710" s="89">
        <v>1</v>
      </c>
      <c r="K710" s="89">
        <v>0</v>
      </c>
      <c r="L710" s="89">
        <v>1</v>
      </c>
      <c r="M710" s="89">
        <v>0</v>
      </c>
      <c r="N710" s="89">
        <v>2</v>
      </c>
      <c r="O710" s="87" t="s">
        <v>167</v>
      </c>
      <c r="P710" s="90" t="s">
        <v>13913</v>
      </c>
      <c r="Q710" s="87" t="s">
        <v>9505</v>
      </c>
    </row>
    <row r="711" spans="1:17" x14ac:dyDescent="0.2">
      <c r="A711" s="87" t="s">
        <v>9328</v>
      </c>
      <c r="B711" s="87" t="s">
        <v>12270</v>
      </c>
      <c r="C711" s="87" t="s">
        <v>164</v>
      </c>
      <c r="D711" s="87" t="s">
        <v>11811</v>
      </c>
      <c r="E711" s="87" t="s">
        <v>4268</v>
      </c>
      <c r="F711" s="88">
        <v>43868</v>
      </c>
      <c r="G711" s="89">
        <v>0</v>
      </c>
      <c r="H711" s="89">
        <v>0</v>
      </c>
      <c r="I711" s="89">
        <v>8</v>
      </c>
      <c r="J711" s="89">
        <v>8</v>
      </c>
      <c r="K711" s="89">
        <v>8</v>
      </c>
      <c r="L711" s="89">
        <v>8</v>
      </c>
      <c r="M711" s="89">
        <v>8</v>
      </c>
      <c r="N711" s="89">
        <v>40</v>
      </c>
      <c r="O711" s="87" t="s">
        <v>166</v>
      </c>
      <c r="P711" s="90" t="s">
        <v>13914</v>
      </c>
      <c r="Q711" s="87" t="s">
        <v>9505</v>
      </c>
    </row>
    <row r="712" spans="1:17" x14ac:dyDescent="0.2">
      <c r="A712" s="87" t="s">
        <v>9379</v>
      </c>
      <c r="B712" s="87" t="s">
        <v>12271</v>
      </c>
      <c r="C712" s="87" t="s">
        <v>164</v>
      </c>
      <c r="D712" s="87" t="s">
        <v>6400</v>
      </c>
      <c r="E712" s="87" t="s">
        <v>68</v>
      </c>
      <c r="F712" s="88">
        <v>43868</v>
      </c>
      <c r="G712" s="89">
        <v>0</v>
      </c>
      <c r="H712" s="89">
        <v>0</v>
      </c>
      <c r="I712" s="89">
        <v>9</v>
      </c>
      <c r="J712" s="89">
        <v>9</v>
      </c>
      <c r="K712" s="89">
        <v>9</v>
      </c>
      <c r="L712" s="89">
        <v>9</v>
      </c>
      <c r="M712" s="89">
        <v>9</v>
      </c>
      <c r="N712" s="89">
        <v>45</v>
      </c>
      <c r="O712" s="87" t="s">
        <v>9501</v>
      </c>
      <c r="P712" s="90" t="s">
        <v>13915</v>
      </c>
      <c r="Q712" s="87" t="s">
        <v>12272</v>
      </c>
    </row>
    <row r="713" spans="1:17" x14ac:dyDescent="0.2">
      <c r="A713" s="87" t="s">
        <v>9349</v>
      </c>
      <c r="B713" s="87" t="s">
        <v>12273</v>
      </c>
      <c r="C713" s="87" t="s">
        <v>164</v>
      </c>
      <c r="D713" s="87" t="s">
        <v>2237</v>
      </c>
      <c r="E713" s="87" t="s">
        <v>68</v>
      </c>
      <c r="F713" s="88">
        <v>43868</v>
      </c>
      <c r="G713" s="89">
        <v>0</v>
      </c>
      <c r="H713" s="89">
        <v>0</v>
      </c>
      <c r="I713" s="89">
        <v>8</v>
      </c>
      <c r="J713" s="89">
        <v>8</v>
      </c>
      <c r="K713" s="89">
        <v>8</v>
      </c>
      <c r="L713" s="89">
        <v>8</v>
      </c>
      <c r="M713" s="89">
        <v>8</v>
      </c>
      <c r="N713" s="89">
        <v>40</v>
      </c>
      <c r="O713" s="87" t="s">
        <v>9498</v>
      </c>
      <c r="P713" s="90" t="s">
        <v>13916</v>
      </c>
      <c r="Q713" s="87" t="s">
        <v>12272</v>
      </c>
    </row>
    <row r="714" spans="1:17" x14ac:dyDescent="0.2">
      <c r="A714" s="87" t="s">
        <v>9192</v>
      </c>
      <c r="B714" s="87" t="s">
        <v>12274</v>
      </c>
      <c r="C714" s="87" t="s">
        <v>164</v>
      </c>
      <c r="D714" s="87" t="s">
        <v>3465</v>
      </c>
      <c r="E714" s="87" t="s">
        <v>68</v>
      </c>
      <c r="F714" s="88">
        <v>43868</v>
      </c>
      <c r="G714" s="89">
        <v>0</v>
      </c>
      <c r="H714" s="89">
        <v>4.5</v>
      </c>
      <c r="I714" s="89">
        <v>0</v>
      </c>
      <c r="J714" s="89">
        <v>9</v>
      </c>
      <c r="K714" s="89">
        <v>9</v>
      </c>
      <c r="L714" s="89">
        <v>9</v>
      </c>
      <c r="M714" s="89">
        <v>9</v>
      </c>
      <c r="N714" s="89">
        <v>40.5</v>
      </c>
      <c r="O714" s="87" t="s">
        <v>9501</v>
      </c>
      <c r="P714" s="90" t="s">
        <v>13917</v>
      </c>
      <c r="Q714" s="87" t="s">
        <v>12272</v>
      </c>
    </row>
    <row r="715" spans="1:17" x14ac:dyDescent="0.2">
      <c r="A715" s="87" t="s">
        <v>9192</v>
      </c>
      <c r="B715" s="87" t="s">
        <v>12274</v>
      </c>
      <c r="C715" s="87" t="s">
        <v>164</v>
      </c>
      <c r="D715" s="87" t="s">
        <v>3465</v>
      </c>
      <c r="E715" s="87" t="s">
        <v>68</v>
      </c>
      <c r="F715" s="88">
        <v>43868</v>
      </c>
      <c r="G715" s="89">
        <v>0</v>
      </c>
      <c r="H715" s="89">
        <v>0</v>
      </c>
      <c r="I715" s="89">
        <v>0</v>
      </c>
      <c r="J715" s="89">
        <v>9</v>
      </c>
      <c r="K715" s="89">
        <v>9</v>
      </c>
      <c r="L715" s="89">
        <v>9</v>
      </c>
      <c r="M715" s="89">
        <v>9</v>
      </c>
      <c r="N715" s="89">
        <v>36</v>
      </c>
      <c r="O715" s="87" t="s">
        <v>9501</v>
      </c>
      <c r="P715" s="90" t="s">
        <v>13918</v>
      </c>
      <c r="Q715" s="87" t="s">
        <v>12272</v>
      </c>
    </row>
    <row r="716" spans="1:17" x14ac:dyDescent="0.2">
      <c r="A716" s="87" t="s">
        <v>9192</v>
      </c>
      <c r="B716" s="87" t="s">
        <v>12274</v>
      </c>
      <c r="C716" s="87" t="s">
        <v>164</v>
      </c>
      <c r="D716" s="87" t="s">
        <v>3465</v>
      </c>
      <c r="E716" s="87" t="s">
        <v>68</v>
      </c>
      <c r="F716" s="88">
        <v>43868</v>
      </c>
      <c r="G716" s="89">
        <v>0</v>
      </c>
      <c r="H716" s="89">
        <v>-4.5</v>
      </c>
      <c r="I716" s="89">
        <v>0</v>
      </c>
      <c r="J716" s="89">
        <v>-9</v>
      </c>
      <c r="K716" s="89">
        <v>-9</v>
      </c>
      <c r="L716" s="89">
        <v>-9</v>
      </c>
      <c r="M716" s="89">
        <v>-9</v>
      </c>
      <c r="N716" s="89">
        <v>-40.5</v>
      </c>
      <c r="O716" s="87" t="s">
        <v>9501</v>
      </c>
      <c r="P716" s="90" t="s">
        <v>13919</v>
      </c>
      <c r="Q716" s="87" t="s">
        <v>12272</v>
      </c>
    </row>
    <row r="717" spans="1:17" x14ac:dyDescent="0.2">
      <c r="A717" s="87" t="s">
        <v>9493</v>
      </c>
      <c r="B717" s="87" t="s">
        <v>12680</v>
      </c>
      <c r="C717" s="87" t="s">
        <v>164</v>
      </c>
      <c r="D717" s="87" t="s">
        <v>12681</v>
      </c>
      <c r="E717" s="87" t="s">
        <v>4268</v>
      </c>
      <c r="F717" s="88">
        <v>43868</v>
      </c>
      <c r="G717" s="89">
        <v>0</v>
      </c>
      <c r="H717" s="89">
        <v>0</v>
      </c>
      <c r="I717" s="89">
        <v>9</v>
      </c>
      <c r="J717" s="89">
        <v>9.5</v>
      </c>
      <c r="K717" s="89">
        <v>8</v>
      </c>
      <c r="L717" s="89">
        <v>8</v>
      </c>
      <c r="M717" s="89">
        <v>9.5</v>
      </c>
      <c r="N717" s="89">
        <v>44</v>
      </c>
      <c r="O717" s="87" t="s">
        <v>166</v>
      </c>
      <c r="P717" s="90" t="s">
        <v>13920</v>
      </c>
      <c r="Q717" s="87" t="s">
        <v>9505</v>
      </c>
    </row>
    <row r="718" spans="1:17" x14ac:dyDescent="0.2">
      <c r="A718" s="87" t="s">
        <v>9249</v>
      </c>
      <c r="B718" s="87" t="s">
        <v>12275</v>
      </c>
      <c r="C718" s="87" t="s">
        <v>164</v>
      </c>
      <c r="D718" s="87" t="s">
        <v>8166</v>
      </c>
      <c r="E718" s="87" t="s">
        <v>68</v>
      </c>
      <c r="F718" s="88">
        <v>43868</v>
      </c>
      <c r="G718" s="89">
        <v>0</v>
      </c>
      <c r="H718" s="89">
        <v>8</v>
      </c>
      <c r="I718" s="89">
        <v>9</v>
      </c>
      <c r="J718" s="89">
        <v>9</v>
      </c>
      <c r="K718" s="89">
        <v>9</v>
      </c>
      <c r="L718" s="89">
        <v>9</v>
      </c>
      <c r="M718" s="89">
        <v>9</v>
      </c>
      <c r="N718" s="89">
        <v>53</v>
      </c>
      <c r="O718" s="87" t="s">
        <v>9498</v>
      </c>
      <c r="P718" s="90" t="s">
        <v>13921</v>
      </c>
      <c r="Q718" s="87" t="s">
        <v>12272</v>
      </c>
    </row>
    <row r="719" spans="1:17" x14ac:dyDescent="0.2">
      <c r="A719" s="87" t="s">
        <v>9249</v>
      </c>
      <c r="B719" s="87" t="s">
        <v>12275</v>
      </c>
      <c r="C719" s="87" t="s">
        <v>164</v>
      </c>
      <c r="D719" s="87" t="s">
        <v>8166</v>
      </c>
      <c r="E719" s="87" t="s">
        <v>68</v>
      </c>
      <c r="F719" s="88">
        <v>43868</v>
      </c>
      <c r="G719" s="89">
        <v>0</v>
      </c>
      <c r="H719" s="89">
        <v>8</v>
      </c>
      <c r="I719" s="89">
        <v>10</v>
      </c>
      <c r="J719" s="89">
        <v>9</v>
      </c>
      <c r="K719" s="89">
        <v>9</v>
      </c>
      <c r="L719" s="89">
        <v>9</v>
      </c>
      <c r="M719" s="89">
        <v>9</v>
      </c>
      <c r="N719" s="89">
        <v>54</v>
      </c>
      <c r="O719" s="87" t="s">
        <v>9498</v>
      </c>
      <c r="P719" s="90" t="s">
        <v>13922</v>
      </c>
      <c r="Q719" s="87" t="s">
        <v>12272</v>
      </c>
    </row>
    <row r="720" spans="1:17" x14ac:dyDescent="0.2">
      <c r="A720" s="87" t="s">
        <v>9249</v>
      </c>
      <c r="B720" s="87" t="s">
        <v>12275</v>
      </c>
      <c r="C720" s="87" t="s">
        <v>164</v>
      </c>
      <c r="D720" s="87" t="s">
        <v>8166</v>
      </c>
      <c r="E720" s="87" t="s">
        <v>68</v>
      </c>
      <c r="F720" s="88">
        <v>43868</v>
      </c>
      <c r="G720" s="89">
        <v>0</v>
      </c>
      <c r="H720" s="89">
        <v>-8</v>
      </c>
      <c r="I720" s="89">
        <v>-9</v>
      </c>
      <c r="J720" s="89">
        <v>-9</v>
      </c>
      <c r="K720" s="89">
        <v>-9</v>
      </c>
      <c r="L720" s="89">
        <v>-9</v>
      </c>
      <c r="M720" s="89">
        <v>-9</v>
      </c>
      <c r="N720" s="89">
        <v>-53</v>
      </c>
      <c r="O720" s="87" t="s">
        <v>9498</v>
      </c>
      <c r="P720" s="90" t="s">
        <v>13923</v>
      </c>
      <c r="Q720" s="87" t="s">
        <v>12272</v>
      </c>
    </row>
    <row r="721" spans="1:17" x14ac:dyDescent="0.2">
      <c r="A721" s="87" t="s">
        <v>9249</v>
      </c>
      <c r="B721" s="87" t="s">
        <v>12275</v>
      </c>
      <c r="C721" s="87" t="s">
        <v>164</v>
      </c>
      <c r="D721" s="87" t="s">
        <v>8166</v>
      </c>
      <c r="E721" s="87" t="s">
        <v>68</v>
      </c>
      <c r="F721" s="88">
        <v>43868</v>
      </c>
      <c r="G721" s="89">
        <v>0</v>
      </c>
      <c r="H721" s="89">
        <v>8</v>
      </c>
      <c r="I721" s="89">
        <v>10</v>
      </c>
      <c r="J721" s="89">
        <v>9</v>
      </c>
      <c r="K721" s="89">
        <v>14</v>
      </c>
      <c r="L721" s="89">
        <v>9</v>
      </c>
      <c r="M721" s="89">
        <v>9</v>
      </c>
      <c r="N721" s="89">
        <v>59</v>
      </c>
      <c r="O721" s="87" t="s">
        <v>9498</v>
      </c>
      <c r="P721" s="90" t="s">
        <v>13924</v>
      </c>
      <c r="Q721" s="87" t="s">
        <v>12272</v>
      </c>
    </row>
    <row r="722" spans="1:17" x14ac:dyDescent="0.2">
      <c r="A722" s="87" t="s">
        <v>9249</v>
      </c>
      <c r="B722" s="87" t="s">
        <v>12275</v>
      </c>
      <c r="C722" s="87" t="s">
        <v>164</v>
      </c>
      <c r="D722" s="87" t="s">
        <v>8166</v>
      </c>
      <c r="E722" s="87" t="s">
        <v>68</v>
      </c>
      <c r="F722" s="88">
        <v>43868</v>
      </c>
      <c r="G722" s="89">
        <v>0</v>
      </c>
      <c r="H722" s="89">
        <v>-8</v>
      </c>
      <c r="I722" s="89">
        <v>-10</v>
      </c>
      <c r="J722" s="89">
        <v>-9</v>
      </c>
      <c r="K722" s="89">
        <v>-9</v>
      </c>
      <c r="L722" s="89">
        <v>-9</v>
      </c>
      <c r="M722" s="89">
        <v>-9</v>
      </c>
      <c r="N722" s="89">
        <v>-54</v>
      </c>
      <c r="O722" s="87" t="s">
        <v>9498</v>
      </c>
      <c r="P722" s="90" t="s">
        <v>13925</v>
      </c>
      <c r="Q722" s="87" t="s">
        <v>12272</v>
      </c>
    </row>
    <row r="723" spans="1:17" x14ac:dyDescent="0.2">
      <c r="A723" s="87" t="s">
        <v>9244</v>
      </c>
      <c r="B723" s="87" t="s">
        <v>12276</v>
      </c>
      <c r="C723" s="87" t="s">
        <v>164</v>
      </c>
      <c r="D723" s="87" t="s">
        <v>8566</v>
      </c>
      <c r="E723" s="87" t="s">
        <v>68</v>
      </c>
      <c r="F723" s="88">
        <v>43868</v>
      </c>
      <c r="G723" s="89">
        <v>0</v>
      </c>
      <c r="H723" s="89">
        <v>0</v>
      </c>
      <c r="I723" s="89">
        <v>8</v>
      </c>
      <c r="J723" s="89">
        <v>8</v>
      </c>
      <c r="K723" s="89">
        <v>8</v>
      </c>
      <c r="L723" s="89">
        <v>8</v>
      </c>
      <c r="M723" s="89">
        <v>8</v>
      </c>
      <c r="N723" s="89">
        <v>40</v>
      </c>
      <c r="O723" s="87" t="s">
        <v>9501</v>
      </c>
      <c r="P723" s="90" t="s">
        <v>13926</v>
      </c>
      <c r="Q723" s="87" t="s">
        <v>12272</v>
      </c>
    </row>
    <row r="724" spans="1:17" x14ac:dyDescent="0.2">
      <c r="A724" s="87" t="s">
        <v>9151</v>
      </c>
      <c r="B724" s="87" t="s">
        <v>12883</v>
      </c>
      <c r="C724" s="87" t="s">
        <v>164</v>
      </c>
      <c r="D724" s="87" t="s">
        <v>12884</v>
      </c>
      <c r="E724" s="87" t="s">
        <v>4268</v>
      </c>
      <c r="F724" s="88">
        <v>43868</v>
      </c>
      <c r="G724" s="89">
        <v>0</v>
      </c>
      <c r="H724" s="89">
        <v>0</v>
      </c>
      <c r="I724" s="89">
        <v>9</v>
      </c>
      <c r="J724" s="89">
        <v>9</v>
      </c>
      <c r="K724" s="89">
        <v>8</v>
      </c>
      <c r="L724" s="89">
        <v>9</v>
      </c>
      <c r="M724" s="89">
        <v>9</v>
      </c>
      <c r="N724" s="89">
        <v>44</v>
      </c>
      <c r="O724" s="87" t="s">
        <v>166</v>
      </c>
      <c r="P724" s="90" t="s">
        <v>13927</v>
      </c>
      <c r="Q724" s="87" t="s">
        <v>9505</v>
      </c>
    </row>
    <row r="725" spans="1:17" x14ac:dyDescent="0.2">
      <c r="A725" s="87" t="s">
        <v>13155</v>
      </c>
      <c r="B725" s="87" t="s">
        <v>13928</v>
      </c>
      <c r="C725" s="87" t="s">
        <v>164</v>
      </c>
      <c r="D725" s="87" t="s">
        <v>13929</v>
      </c>
      <c r="E725" s="87" t="s">
        <v>4268</v>
      </c>
      <c r="F725" s="88">
        <v>43868</v>
      </c>
      <c r="G725" s="89">
        <v>0</v>
      </c>
      <c r="H725" s="89">
        <v>0</v>
      </c>
      <c r="I725" s="89">
        <v>0</v>
      </c>
      <c r="J725" s="89">
        <v>0</v>
      </c>
      <c r="K725" s="89">
        <v>0</v>
      </c>
      <c r="L725" s="89">
        <v>8</v>
      </c>
      <c r="M725" s="89">
        <v>8</v>
      </c>
      <c r="N725" s="89">
        <v>16</v>
      </c>
      <c r="O725" s="87" t="s">
        <v>166</v>
      </c>
      <c r="P725" s="90" t="s">
        <v>13930</v>
      </c>
      <c r="Q725" s="87" t="s">
        <v>9505</v>
      </c>
    </row>
    <row r="726" spans="1:17" x14ac:dyDescent="0.2">
      <c r="A726" s="87" t="s">
        <v>13155</v>
      </c>
      <c r="B726" s="87" t="s">
        <v>13928</v>
      </c>
      <c r="C726" s="87" t="s">
        <v>164</v>
      </c>
      <c r="D726" s="87" t="s">
        <v>13929</v>
      </c>
      <c r="E726" s="87" t="s">
        <v>4268</v>
      </c>
      <c r="F726" s="88">
        <v>43868</v>
      </c>
      <c r="G726" s="89">
        <v>0</v>
      </c>
      <c r="H726" s="89">
        <v>0</v>
      </c>
      <c r="I726" s="89">
        <v>0</v>
      </c>
      <c r="J726" s="89">
        <v>0</v>
      </c>
      <c r="K726" s="89">
        <v>0</v>
      </c>
      <c r="L726" s="89">
        <v>-8</v>
      </c>
      <c r="M726" s="89">
        <v>-8</v>
      </c>
      <c r="N726" s="89">
        <v>-16</v>
      </c>
      <c r="O726" s="87" t="s">
        <v>166</v>
      </c>
      <c r="P726" s="90" t="s">
        <v>13931</v>
      </c>
      <c r="Q726" s="87" t="s">
        <v>9505</v>
      </c>
    </row>
    <row r="727" spans="1:17" x14ac:dyDescent="0.2">
      <c r="A727" s="87" t="s">
        <v>9236</v>
      </c>
      <c r="B727" s="87" t="s">
        <v>12277</v>
      </c>
      <c r="C727" s="87" t="s">
        <v>164</v>
      </c>
      <c r="D727" s="87" t="s">
        <v>8247</v>
      </c>
      <c r="E727" s="87" t="s">
        <v>4268</v>
      </c>
      <c r="F727" s="88">
        <v>43868</v>
      </c>
      <c r="G727" s="89">
        <v>0</v>
      </c>
      <c r="H727" s="89">
        <v>0</v>
      </c>
      <c r="I727" s="89">
        <v>0</v>
      </c>
      <c r="J727" s="89">
        <v>9</v>
      </c>
      <c r="K727" s="89">
        <v>9</v>
      </c>
      <c r="L727" s="89">
        <v>9</v>
      </c>
      <c r="M727" s="89">
        <v>9</v>
      </c>
      <c r="N727" s="89">
        <v>36</v>
      </c>
      <c r="O727" s="87" t="s">
        <v>166</v>
      </c>
      <c r="P727" s="90" t="s">
        <v>13932</v>
      </c>
      <c r="Q727" s="87" t="s">
        <v>9505</v>
      </c>
    </row>
    <row r="728" spans="1:17" x14ac:dyDescent="0.2">
      <c r="A728" s="87" t="s">
        <v>9322</v>
      </c>
      <c r="B728" s="87" t="s">
        <v>12278</v>
      </c>
      <c r="C728" s="87" t="s">
        <v>164</v>
      </c>
      <c r="D728" s="87" t="s">
        <v>12025</v>
      </c>
      <c r="E728" s="87" t="s">
        <v>4268</v>
      </c>
      <c r="F728" s="88">
        <v>43868</v>
      </c>
      <c r="G728" s="89">
        <v>0</v>
      </c>
      <c r="H728" s="89">
        <v>0</v>
      </c>
      <c r="I728" s="89">
        <v>10</v>
      </c>
      <c r="J728" s="89">
        <v>10</v>
      </c>
      <c r="K728" s="89">
        <v>8</v>
      </c>
      <c r="L728" s="89">
        <v>8</v>
      </c>
      <c r="M728" s="89">
        <v>8</v>
      </c>
      <c r="N728" s="89">
        <v>44</v>
      </c>
      <c r="O728" s="87" t="s">
        <v>166</v>
      </c>
      <c r="P728" s="90" t="s">
        <v>13933</v>
      </c>
      <c r="Q728" s="87" t="s">
        <v>9505</v>
      </c>
    </row>
    <row r="729" spans="1:17" x14ac:dyDescent="0.2">
      <c r="A729" s="87" t="s">
        <v>9322</v>
      </c>
      <c r="B729" s="87" t="s">
        <v>12278</v>
      </c>
      <c r="C729" s="87" t="s">
        <v>164</v>
      </c>
      <c r="D729" s="87" t="s">
        <v>12025</v>
      </c>
      <c r="E729" s="87" t="s">
        <v>4268</v>
      </c>
      <c r="F729" s="88">
        <v>43868</v>
      </c>
      <c r="G729" s="89">
        <v>0</v>
      </c>
      <c r="H729" s="89">
        <v>10</v>
      </c>
      <c r="I729" s="89">
        <v>0</v>
      </c>
      <c r="J729" s="89">
        <v>0</v>
      </c>
      <c r="K729" s="89">
        <v>2</v>
      </c>
      <c r="L729" s="89">
        <v>2</v>
      </c>
      <c r="M729" s="89">
        <v>2</v>
      </c>
      <c r="N729" s="89">
        <v>16</v>
      </c>
      <c r="O729" s="87" t="s">
        <v>167</v>
      </c>
      <c r="P729" s="90" t="s">
        <v>13934</v>
      </c>
      <c r="Q729" s="87" t="s">
        <v>9505</v>
      </c>
    </row>
    <row r="730" spans="1:17" x14ac:dyDescent="0.2">
      <c r="A730" s="87" t="s">
        <v>9444</v>
      </c>
      <c r="B730" s="87" t="s">
        <v>12279</v>
      </c>
      <c r="C730" s="87" t="s">
        <v>164</v>
      </c>
      <c r="D730" s="87" t="s">
        <v>8248</v>
      </c>
      <c r="E730" s="87" t="s">
        <v>4268</v>
      </c>
      <c r="F730" s="88">
        <v>43868</v>
      </c>
      <c r="G730" s="89">
        <v>0</v>
      </c>
      <c r="H730" s="89">
        <v>0</v>
      </c>
      <c r="I730" s="89">
        <v>8</v>
      </c>
      <c r="J730" s="89">
        <v>8</v>
      </c>
      <c r="K730" s="89">
        <v>8</v>
      </c>
      <c r="L730" s="89">
        <v>8</v>
      </c>
      <c r="M730" s="89">
        <v>8</v>
      </c>
      <c r="N730" s="89">
        <v>40</v>
      </c>
      <c r="O730" s="87" t="s">
        <v>166</v>
      </c>
      <c r="P730" s="90" t="s">
        <v>13935</v>
      </c>
      <c r="Q730" s="87" t="s">
        <v>9505</v>
      </c>
    </row>
    <row r="731" spans="1:17" x14ac:dyDescent="0.2">
      <c r="A731" s="87" t="s">
        <v>9478</v>
      </c>
      <c r="B731" s="87" t="s">
        <v>12280</v>
      </c>
      <c r="C731" s="87" t="s">
        <v>164</v>
      </c>
      <c r="D731" s="87" t="s">
        <v>6940</v>
      </c>
      <c r="E731" s="87" t="s">
        <v>4268</v>
      </c>
      <c r="F731" s="88">
        <v>43868</v>
      </c>
      <c r="G731" s="89">
        <v>0</v>
      </c>
      <c r="H731" s="89">
        <v>0</v>
      </c>
      <c r="I731" s="89">
        <v>8</v>
      </c>
      <c r="J731" s="89">
        <v>8</v>
      </c>
      <c r="K731" s="89">
        <v>8</v>
      </c>
      <c r="L731" s="89">
        <v>8</v>
      </c>
      <c r="M731" s="89">
        <v>8</v>
      </c>
      <c r="N731" s="89">
        <v>40</v>
      </c>
      <c r="O731" s="87" t="s">
        <v>166</v>
      </c>
      <c r="P731" s="90" t="s">
        <v>13936</v>
      </c>
      <c r="Q731" s="87" t="s">
        <v>9505</v>
      </c>
    </row>
    <row r="732" spans="1:17" x14ac:dyDescent="0.2">
      <c r="A732" s="87" t="s">
        <v>9331</v>
      </c>
      <c r="B732" s="87" t="s">
        <v>12281</v>
      </c>
      <c r="C732" s="87" t="s">
        <v>164</v>
      </c>
      <c r="D732" s="87" t="s">
        <v>4277</v>
      </c>
      <c r="E732" s="87" t="s">
        <v>4268</v>
      </c>
      <c r="F732" s="88">
        <v>43868</v>
      </c>
      <c r="G732" s="89">
        <v>0</v>
      </c>
      <c r="H732" s="89">
        <v>0</v>
      </c>
      <c r="I732" s="89">
        <v>8</v>
      </c>
      <c r="J732" s="89">
        <v>8</v>
      </c>
      <c r="K732" s="89">
        <v>8</v>
      </c>
      <c r="L732" s="89">
        <v>8</v>
      </c>
      <c r="M732" s="89">
        <v>8</v>
      </c>
      <c r="N732" s="89">
        <v>40</v>
      </c>
      <c r="O732" s="87" t="s">
        <v>166</v>
      </c>
      <c r="P732" s="90" t="s">
        <v>13937</v>
      </c>
      <c r="Q732" s="87" t="s">
        <v>9505</v>
      </c>
    </row>
    <row r="733" spans="1:17" x14ac:dyDescent="0.2">
      <c r="A733" s="87" t="s">
        <v>9366</v>
      </c>
      <c r="B733" s="87" t="s">
        <v>12282</v>
      </c>
      <c r="C733" s="87" t="s">
        <v>164</v>
      </c>
      <c r="D733" s="87" t="s">
        <v>69</v>
      </c>
      <c r="E733" s="87" t="s">
        <v>165</v>
      </c>
      <c r="F733" s="88">
        <v>43868</v>
      </c>
      <c r="G733" s="89">
        <v>11</v>
      </c>
      <c r="H733" s="89">
        <v>7</v>
      </c>
      <c r="I733" s="89">
        <v>9</v>
      </c>
      <c r="J733" s="89">
        <v>9</v>
      </c>
      <c r="K733" s="89">
        <v>9</v>
      </c>
      <c r="L733" s="89">
        <v>9</v>
      </c>
      <c r="M733" s="89">
        <v>9</v>
      </c>
      <c r="N733" s="89">
        <v>63</v>
      </c>
      <c r="O733" s="87" t="s">
        <v>166</v>
      </c>
      <c r="P733" s="90" t="s">
        <v>13938</v>
      </c>
      <c r="Q733" s="87" t="s">
        <v>9497</v>
      </c>
    </row>
    <row r="734" spans="1:17" x14ac:dyDescent="0.2">
      <c r="A734" s="87" t="s">
        <v>9167</v>
      </c>
      <c r="B734" s="87" t="s">
        <v>12283</v>
      </c>
      <c r="C734" s="87" t="s">
        <v>164</v>
      </c>
      <c r="D734" s="87" t="s">
        <v>11812</v>
      </c>
      <c r="E734" s="87" t="s">
        <v>4268</v>
      </c>
      <c r="F734" s="88">
        <v>43868</v>
      </c>
      <c r="G734" s="89">
        <v>0</v>
      </c>
      <c r="H734" s="89">
        <v>0</v>
      </c>
      <c r="I734" s="89">
        <v>9</v>
      </c>
      <c r="J734" s="89">
        <v>9</v>
      </c>
      <c r="K734" s="89">
        <v>9</v>
      </c>
      <c r="L734" s="89">
        <v>9</v>
      </c>
      <c r="M734" s="89">
        <v>8</v>
      </c>
      <c r="N734" s="89">
        <v>44</v>
      </c>
      <c r="O734" s="87" t="s">
        <v>166</v>
      </c>
      <c r="P734" s="90" t="s">
        <v>13939</v>
      </c>
      <c r="Q734" s="87" t="s">
        <v>9505</v>
      </c>
    </row>
    <row r="735" spans="1:17" x14ac:dyDescent="0.2">
      <c r="A735" s="87" t="s">
        <v>9167</v>
      </c>
      <c r="B735" s="87" t="s">
        <v>12283</v>
      </c>
      <c r="C735" s="87" t="s">
        <v>164</v>
      </c>
      <c r="D735" s="87" t="s">
        <v>11812</v>
      </c>
      <c r="E735" s="87" t="s">
        <v>4268</v>
      </c>
      <c r="F735" s="88">
        <v>43868</v>
      </c>
      <c r="G735" s="89">
        <v>0</v>
      </c>
      <c r="H735" s="89">
        <v>0</v>
      </c>
      <c r="I735" s="89">
        <v>0</v>
      </c>
      <c r="J735" s="89">
        <v>0</v>
      </c>
      <c r="K735" s="89">
        <v>0</v>
      </c>
      <c r="L735" s="89">
        <v>0</v>
      </c>
      <c r="M735" s="89">
        <v>1</v>
      </c>
      <c r="N735" s="89">
        <v>1</v>
      </c>
      <c r="O735" s="87" t="s">
        <v>167</v>
      </c>
      <c r="P735" s="90" t="s">
        <v>13940</v>
      </c>
      <c r="Q735" s="87" t="s">
        <v>9505</v>
      </c>
    </row>
    <row r="736" spans="1:17" x14ac:dyDescent="0.2">
      <c r="A736" s="87" t="s">
        <v>9443</v>
      </c>
      <c r="B736" s="87" t="s">
        <v>12284</v>
      </c>
      <c r="C736" s="87" t="s">
        <v>164</v>
      </c>
      <c r="D736" s="87" t="s">
        <v>8613</v>
      </c>
      <c r="E736" s="87" t="s">
        <v>4268</v>
      </c>
      <c r="F736" s="88">
        <v>43868</v>
      </c>
      <c r="G736" s="89">
        <v>0</v>
      </c>
      <c r="H736" s="89">
        <v>0</v>
      </c>
      <c r="I736" s="89">
        <v>9</v>
      </c>
      <c r="J736" s="89">
        <v>8</v>
      </c>
      <c r="K736" s="89">
        <v>9</v>
      </c>
      <c r="L736" s="89">
        <v>9</v>
      </c>
      <c r="M736" s="89">
        <v>9</v>
      </c>
      <c r="N736" s="89">
        <v>44</v>
      </c>
      <c r="O736" s="87" t="s">
        <v>166</v>
      </c>
      <c r="P736" s="90" t="s">
        <v>13941</v>
      </c>
      <c r="Q736" s="87" t="s">
        <v>9505</v>
      </c>
    </row>
    <row r="737" spans="1:17" x14ac:dyDescent="0.2">
      <c r="A737" s="87" t="s">
        <v>9270</v>
      </c>
      <c r="B737" s="87" t="s">
        <v>12285</v>
      </c>
      <c r="C737" s="87" t="s">
        <v>164</v>
      </c>
      <c r="D737" s="87" t="s">
        <v>7725</v>
      </c>
      <c r="E737" s="87" t="s">
        <v>4268</v>
      </c>
      <c r="F737" s="88">
        <v>43868</v>
      </c>
      <c r="G737" s="89">
        <v>0</v>
      </c>
      <c r="H737" s="89">
        <v>0</v>
      </c>
      <c r="I737" s="89">
        <v>9</v>
      </c>
      <c r="J737" s="89">
        <v>9</v>
      </c>
      <c r="K737" s="89">
        <v>9</v>
      </c>
      <c r="L737" s="89">
        <v>9</v>
      </c>
      <c r="M737" s="89">
        <v>9</v>
      </c>
      <c r="N737" s="89">
        <v>45</v>
      </c>
      <c r="O737" s="87" t="s">
        <v>166</v>
      </c>
      <c r="P737" s="90" t="s">
        <v>13942</v>
      </c>
      <c r="Q737" s="87" t="s">
        <v>9505</v>
      </c>
    </row>
    <row r="738" spans="1:17" x14ac:dyDescent="0.2">
      <c r="A738" s="87" t="s">
        <v>9464</v>
      </c>
      <c r="B738" s="87" t="s">
        <v>12286</v>
      </c>
      <c r="C738" s="87" t="s">
        <v>164</v>
      </c>
      <c r="D738" s="87" t="s">
        <v>10358</v>
      </c>
      <c r="E738" s="87" t="s">
        <v>4268</v>
      </c>
      <c r="F738" s="88">
        <v>43868</v>
      </c>
      <c r="G738" s="89">
        <v>0</v>
      </c>
      <c r="H738" s="89">
        <v>0</v>
      </c>
      <c r="I738" s="89">
        <v>8</v>
      </c>
      <c r="J738" s="89">
        <v>8</v>
      </c>
      <c r="K738" s="89">
        <v>8</v>
      </c>
      <c r="L738" s="89">
        <v>8</v>
      </c>
      <c r="M738" s="89">
        <v>8</v>
      </c>
      <c r="N738" s="89">
        <v>40</v>
      </c>
      <c r="O738" s="87" t="s">
        <v>166</v>
      </c>
      <c r="P738" s="90" t="s">
        <v>13943</v>
      </c>
      <c r="Q738" s="87" t="s">
        <v>9505</v>
      </c>
    </row>
    <row r="739" spans="1:17" x14ac:dyDescent="0.2">
      <c r="A739" s="87" t="s">
        <v>9464</v>
      </c>
      <c r="B739" s="87" t="s">
        <v>12286</v>
      </c>
      <c r="C739" s="87" t="s">
        <v>164</v>
      </c>
      <c r="D739" s="87" t="s">
        <v>10358</v>
      </c>
      <c r="E739" s="87" t="s">
        <v>4268</v>
      </c>
      <c r="F739" s="88">
        <v>43868</v>
      </c>
      <c r="G739" s="89">
        <v>0</v>
      </c>
      <c r="H739" s="89">
        <v>0</v>
      </c>
      <c r="I739" s="89">
        <v>0</v>
      </c>
      <c r="J739" s="89">
        <v>1</v>
      </c>
      <c r="K739" s="89">
        <v>0</v>
      </c>
      <c r="L739" s="89">
        <v>0</v>
      </c>
      <c r="M739" s="89">
        <v>0</v>
      </c>
      <c r="N739" s="89">
        <v>1</v>
      </c>
      <c r="O739" s="87" t="s">
        <v>167</v>
      </c>
      <c r="P739" s="90" t="s">
        <v>13944</v>
      </c>
      <c r="Q739" s="87" t="s">
        <v>9505</v>
      </c>
    </row>
    <row r="740" spans="1:17" x14ac:dyDescent="0.2">
      <c r="A740" s="87" t="s">
        <v>9327</v>
      </c>
      <c r="B740" s="87" t="s">
        <v>12287</v>
      </c>
      <c r="C740" s="87" t="s">
        <v>164</v>
      </c>
      <c r="D740" s="87" t="s">
        <v>4278</v>
      </c>
      <c r="E740" s="87" t="s">
        <v>4268</v>
      </c>
      <c r="F740" s="88">
        <v>43868</v>
      </c>
      <c r="G740" s="89">
        <v>0</v>
      </c>
      <c r="H740" s="89">
        <v>0</v>
      </c>
      <c r="I740" s="89">
        <v>9</v>
      </c>
      <c r="J740" s="89">
        <v>8</v>
      </c>
      <c r="K740" s="89">
        <v>8</v>
      </c>
      <c r="L740" s="89">
        <v>9</v>
      </c>
      <c r="M740" s="89">
        <v>9</v>
      </c>
      <c r="N740" s="89">
        <v>43</v>
      </c>
      <c r="O740" s="87" t="s">
        <v>166</v>
      </c>
      <c r="P740" s="90" t="s">
        <v>13945</v>
      </c>
      <c r="Q740" s="87" t="s">
        <v>9505</v>
      </c>
    </row>
    <row r="741" spans="1:17" x14ac:dyDescent="0.2">
      <c r="A741" s="87" t="s">
        <v>9158</v>
      </c>
      <c r="B741" s="87" t="s">
        <v>12288</v>
      </c>
      <c r="C741" s="87" t="s">
        <v>164</v>
      </c>
      <c r="D741" s="87" t="s">
        <v>8312</v>
      </c>
      <c r="E741" s="87" t="s">
        <v>4268</v>
      </c>
      <c r="F741" s="88">
        <v>43868</v>
      </c>
      <c r="G741" s="89">
        <v>0</v>
      </c>
      <c r="H741" s="89">
        <v>0</v>
      </c>
      <c r="I741" s="89">
        <v>8</v>
      </c>
      <c r="J741" s="89">
        <v>9</v>
      </c>
      <c r="K741" s="89">
        <v>9</v>
      </c>
      <c r="L741" s="89">
        <v>9</v>
      </c>
      <c r="M741" s="89">
        <v>9</v>
      </c>
      <c r="N741" s="89">
        <v>44</v>
      </c>
      <c r="O741" s="87" t="s">
        <v>166</v>
      </c>
      <c r="P741" s="90" t="s">
        <v>13946</v>
      </c>
      <c r="Q741" s="87" t="s">
        <v>9505</v>
      </c>
    </row>
    <row r="742" spans="1:17" x14ac:dyDescent="0.2">
      <c r="A742" s="87" t="s">
        <v>9158</v>
      </c>
      <c r="B742" s="87" t="s">
        <v>12288</v>
      </c>
      <c r="C742" s="87" t="s">
        <v>164</v>
      </c>
      <c r="D742" s="87" t="s">
        <v>8312</v>
      </c>
      <c r="E742" s="87" t="s">
        <v>4268</v>
      </c>
      <c r="F742" s="88">
        <v>43868</v>
      </c>
      <c r="G742" s="89">
        <v>0</v>
      </c>
      <c r="H742" s="89">
        <v>0</v>
      </c>
      <c r="I742" s="89">
        <v>0</v>
      </c>
      <c r="J742" s="89">
        <v>1.5</v>
      </c>
      <c r="K742" s="89">
        <v>1</v>
      </c>
      <c r="L742" s="89">
        <v>0</v>
      </c>
      <c r="M742" s="89">
        <v>0</v>
      </c>
      <c r="N742" s="89">
        <v>2.5</v>
      </c>
      <c r="O742" s="87" t="s">
        <v>167</v>
      </c>
      <c r="P742" s="90" t="s">
        <v>13947</v>
      </c>
      <c r="Q742" s="87" t="s">
        <v>9505</v>
      </c>
    </row>
    <row r="743" spans="1:17" x14ac:dyDescent="0.2">
      <c r="A743" s="87" t="s">
        <v>9456</v>
      </c>
      <c r="B743" s="87" t="s">
        <v>13023</v>
      </c>
      <c r="C743" s="87" t="s">
        <v>164</v>
      </c>
      <c r="D743" s="87" t="s">
        <v>13024</v>
      </c>
      <c r="E743" s="87" t="s">
        <v>4268</v>
      </c>
      <c r="F743" s="88">
        <v>43868</v>
      </c>
      <c r="G743" s="89">
        <v>0</v>
      </c>
      <c r="H743" s="89">
        <v>0</v>
      </c>
      <c r="I743" s="89">
        <v>10</v>
      </c>
      <c r="J743" s="89">
        <v>10</v>
      </c>
      <c r="K743" s="89">
        <v>9</v>
      </c>
      <c r="L743" s="89">
        <v>0</v>
      </c>
      <c r="M743" s="89">
        <v>0</v>
      </c>
      <c r="N743" s="89">
        <v>29</v>
      </c>
      <c r="O743" s="87" t="s">
        <v>166</v>
      </c>
      <c r="P743" s="90" t="s">
        <v>13948</v>
      </c>
      <c r="Q743" s="87" t="s">
        <v>9505</v>
      </c>
    </row>
    <row r="744" spans="1:17" x14ac:dyDescent="0.2">
      <c r="A744" s="87" t="s">
        <v>9456</v>
      </c>
      <c r="B744" s="87" t="s">
        <v>13023</v>
      </c>
      <c r="C744" s="87" t="s">
        <v>164</v>
      </c>
      <c r="D744" s="87" t="s">
        <v>13024</v>
      </c>
      <c r="E744" s="87" t="s">
        <v>4268</v>
      </c>
      <c r="F744" s="88">
        <v>43868</v>
      </c>
      <c r="G744" s="89">
        <v>0</v>
      </c>
      <c r="H744" s="89">
        <v>0</v>
      </c>
      <c r="I744" s="89">
        <v>10</v>
      </c>
      <c r="J744" s="89">
        <v>10</v>
      </c>
      <c r="K744" s="89">
        <v>9</v>
      </c>
      <c r="L744" s="89">
        <v>0</v>
      </c>
      <c r="M744" s="89">
        <v>8</v>
      </c>
      <c r="N744" s="89">
        <v>37</v>
      </c>
      <c r="O744" s="87" t="s">
        <v>166</v>
      </c>
      <c r="P744" s="90" t="s">
        <v>13949</v>
      </c>
      <c r="Q744" s="87" t="s">
        <v>9505</v>
      </c>
    </row>
    <row r="745" spans="1:17" x14ac:dyDescent="0.2">
      <c r="A745" s="87" t="s">
        <v>9456</v>
      </c>
      <c r="B745" s="87" t="s">
        <v>13023</v>
      </c>
      <c r="C745" s="87" t="s">
        <v>164</v>
      </c>
      <c r="D745" s="87" t="s">
        <v>13024</v>
      </c>
      <c r="E745" s="87" t="s">
        <v>4268</v>
      </c>
      <c r="F745" s="88">
        <v>43868</v>
      </c>
      <c r="G745" s="89">
        <v>0</v>
      </c>
      <c r="H745" s="89">
        <v>0</v>
      </c>
      <c r="I745" s="89">
        <v>-10</v>
      </c>
      <c r="J745" s="89">
        <v>-10</v>
      </c>
      <c r="K745" s="89">
        <v>-9</v>
      </c>
      <c r="L745" s="89">
        <v>0</v>
      </c>
      <c r="M745" s="89">
        <v>0</v>
      </c>
      <c r="N745" s="89">
        <v>-29</v>
      </c>
      <c r="O745" s="87" t="s">
        <v>166</v>
      </c>
      <c r="P745" s="90" t="s">
        <v>13950</v>
      </c>
      <c r="Q745" s="87" t="s">
        <v>9505</v>
      </c>
    </row>
    <row r="746" spans="1:17" x14ac:dyDescent="0.2">
      <c r="A746" s="87" t="s">
        <v>9296</v>
      </c>
      <c r="B746" s="87" t="s">
        <v>12289</v>
      </c>
      <c r="C746" s="87" t="s">
        <v>164</v>
      </c>
      <c r="D746" s="87" t="s">
        <v>8249</v>
      </c>
      <c r="E746" s="87" t="s">
        <v>4268</v>
      </c>
      <c r="F746" s="88">
        <v>43868</v>
      </c>
      <c r="G746" s="89">
        <v>12</v>
      </c>
      <c r="H746" s="89">
        <v>0</v>
      </c>
      <c r="I746" s="89">
        <v>10</v>
      </c>
      <c r="J746" s="89">
        <v>10</v>
      </c>
      <c r="K746" s="89">
        <v>8</v>
      </c>
      <c r="L746" s="89">
        <v>8</v>
      </c>
      <c r="M746" s="89">
        <v>8</v>
      </c>
      <c r="N746" s="89">
        <v>56</v>
      </c>
      <c r="O746" s="87" t="s">
        <v>166</v>
      </c>
      <c r="P746" s="90" t="s">
        <v>13951</v>
      </c>
      <c r="Q746" s="87" t="s">
        <v>9505</v>
      </c>
    </row>
    <row r="747" spans="1:17" x14ac:dyDescent="0.2">
      <c r="A747" s="87" t="s">
        <v>9296</v>
      </c>
      <c r="B747" s="87" t="s">
        <v>12289</v>
      </c>
      <c r="C747" s="87" t="s">
        <v>164</v>
      </c>
      <c r="D747" s="87" t="s">
        <v>8249</v>
      </c>
      <c r="E747" s="87" t="s">
        <v>4268</v>
      </c>
      <c r="F747" s="88">
        <v>43868</v>
      </c>
      <c r="G747" s="89">
        <v>0</v>
      </c>
      <c r="H747" s="89">
        <v>0</v>
      </c>
      <c r="I747" s="89">
        <v>0</v>
      </c>
      <c r="J747" s="89">
        <v>0</v>
      </c>
      <c r="K747" s="89">
        <v>2</v>
      </c>
      <c r="L747" s="89">
        <v>2</v>
      </c>
      <c r="M747" s="89">
        <v>3</v>
      </c>
      <c r="N747" s="89">
        <v>7</v>
      </c>
      <c r="O747" s="87" t="s">
        <v>167</v>
      </c>
      <c r="P747" s="90" t="s">
        <v>13952</v>
      </c>
      <c r="Q747" s="87" t="s">
        <v>9505</v>
      </c>
    </row>
    <row r="748" spans="1:17" x14ac:dyDescent="0.2">
      <c r="A748" s="87" t="s">
        <v>9452</v>
      </c>
      <c r="B748" s="87" t="s">
        <v>12290</v>
      </c>
      <c r="C748" s="87" t="s">
        <v>164</v>
      </c>
      <c r="D748" s="87" t="s">
        <v>4279</v>
      </c>
      <c r="E748" s="87" t="s">
        <v>4268</v>
      </c>
      <c r="F748" s="88">
        <v>43868</v>
      </c>
      <c r="G748" s="89">
        <v>0</v>
      </c>
      <c r="H748" s="89">
        <v>0</v>
      </c>
      <c r="I748" s="89">
        <v>9</v>
      </c>
      <c r="J748" s="89">
        <v>9</v>
      </c>
      <c r="K748" s="89">
        <v>9</v>
      </c>
      <c r="L748" s="89">
        <v>9</v>
      </c>
      <c r="M748" s="89">
        <v>8</v>
      </c>
      <c r="N748" s="89">
        <v>44</v>
      </c>
      <c r="O748" s="87" t="s">
        <v>166</v>
      </c>
      <c r="P748" s="90" t="s">
        <v>13953</v>
      </c>
      <c r="Q748" s="87" t="s">
        <v>9505</v>
      </c>
    </row>
    <row r="749" spans="1:17" x14ac:dyDescent="0.2">
      <c r="A749" s="87" t="s">
        <v>9452</v>
      </c>
      <c r="B749" s="87" t="s">
        <v>12290</v>
      </c>
      <c r="C749" s="87" t="s">
        <v>164</v>
      </c>
      <c r="D749" s="87" t="s">
        <v>4279</v>
      </c>
      <c r="E749" s="87" t="s">
        <v>4268</v>
      </c>
      <c r="F749" s="88">
        <v>43868</v>
      </c>
      <c r="G749" s="89">
        <v>0</v>
      </c>
      <c r="H749" s="89">
        <v>8.5</v>
      </c>
      <c r="I749" s="89">
        <v>1</v>
      </c>
      <c r="J749" s="89">
        <v>0</v>
      </c>
      <c r="K749" s="89">
        <v>0</v>
      </c>
      <c r="L749" s="89">
        <v>1</v>
      </c>
      <c r="M749" s="89">
        <v>1</v>
      </c>
      <c r="N749" s="89">
        <v>11.5</v>
      </c>
      <c r="O749" s="87" t="s">
        <v>167</v>
      </c>
      <c r="P749" s="90" t="s">
        <v>13954</v>
      </c>
      <c r="Q749" s="87" t="s">
        <v>9505</v>
      </c>
    </row>
    <row r="750" spans="1:17" x14ac:dyDescent="0.2">
      <c r="A750" s="87" t="s">
        <v>9203</v>
      </c>
      <c r="B750" s="87" t="s">
        <v>12291</v>
      </c>
      <c r="C750" s="87" t="s">
        <v>164</v>
      </c>
      <c r="D750" s="87" t="s">
        <v>9845</v>
      </c>
      <c r="E750" s="87" t="s">
        <v>4268</v>
      </c>
      <c r="F750" s="88">
        <v>43868</v>
      </c>
      <c r="G750" s="89">
        <v>4</v>
      </c>
      <c r="H750" s="89">
        <v>0</v>
      </c>
      <c r="I750" s="89">
        <v>9</v>
      </c>
      <c r="J750" s="89">
        <v>9</v>
      </c>
      <c r="K750" s="89">
        <v>8</v>
      </c>
      <c r="L750" s="89">
        <v>9</v>
      </c>
      <c r="M750" s="89">
        <v>9</v>
      </c>
      <c r="N750" s="89">
        <v>48</v>
      </c>
      <c r="O750" s="87" t="s">
        <v>166</v>
      </c>
      <c r="P750" s="90" t="s">
        <v>13955</v>
      </c>
      <c r="Q750" s="87" t="s">
        <v>9505</v>
      </c>
    </row>
    <row r="751" spans="1:17" x14ac:dyDescent="0.2">
      <c r="A751" s="87" t="s">
        <v>9476</v>
      </c>
      <c r="B751" s="87" t="s">
        <v>12292</v>
      </c>
      <c r="C751" s="87" t="s">
        <v>164</v>
      </c>
      <c r="D751" s="87" t="s">
        <v>206</v>
      </c>
      <c r="E751" s="87" t="s">
        <v>68</v>
      </c>
      <c r="F751" s="88">
        <v>43868</v>
      </c>
      <c r="G751" s="89">
        <v>6</v>
      </c>
      <c r="H751" s="89">
        <v>0</v>
      </c>
      <c r="I751" s="89">
        <v>8</v>
      </c>
      <c r="J751" s="89">
        <v>8</v>
      </c>
      <c r="K751" s="89">
        <v>8</v>
      </c>
      <c r="L751" s="89">
        <v>8</v>
      </c>
      <c r="M751" s="89">
        <v>8</v>
      </c>
      <c r="N751" s="89">
        <v>46</v>
      </c>
      <c r="O751" s="87" t="s">
        <v>9501</v>
      </c>
      <c r="P751" s="90" t="s">
        <v>13956</v>
      </c>
      <c r="Q751" s="87" t="s">
        <v>12272</v>
      </c>
    </row>
    <row r="752" spans="1:17" x14ac:dyDescent="0.2">
      <c r="A752" s="87" t="s">
        <v>9155</v>
      </c>
      <c r="B752" s="87" t="s">
        <v>12293</v>
      </c>
      <c r="C752" s="87" t="s">
        <v>164</v>
      </c>
      <c r="D752" s="87" t="s">
        <v>64</v>
      </c>
      <c r="E752" s="87" t="s">
        <v>6402</v>
      </c>
      <c r="F752" s="88">
        <v>43868</v>
      </c>
      <c r="G752" s="89">
        <v>0</v>
      </c>
      <c r="H752" s="89">
        <v>12</v>
      </c>
      <c r="I752" s="89">
        <v>11</v>
      </c>
      <c r="J752" s="89">
        <v>11</v>
      </c>
      <c r="K752" s="89">
        <v>11</v>
      </c>
      <c r="L752" s="89">
        <v>0</v>
      </c>
      <c r="M752" s="89">
        <v>0</v>
      </c>
      <c r="N752" s="89">
        <v>45</v>
      </c>
      <c r="O752" s="87" t="s">
        <v>9499</v>
      </c>
      <c r="P752" s="90" t="s">
        <v>13957</v>
      </c>
      <c r="Q752" s="87" t="s">
        <v>12272</v>
      </c>
    </row>
    <row r="753" spans="1:17" x14ac:dyDescent="0.2">
      <c r="A753" s="87" t="s">
        <v>9238</v>
      </c>
      <c r="B753" s="87" t="s">
        <v>12294</v>
      </c>
      <c r="C753" s="87" t="s">
        <v>164</v>
      </c>
      <c r="D753" s="87" t="s">
        <v>7694</v>
      </c>
      <c r="E753" s="87" t="s">
        <v>68</v>
      </c>
      <c r="F753" s="88">
        <v>43868</v>
      </c>
      <c r="G753" s="89">
        <v>0</v>
      </c>
      <c r="H753" s="89">
        <v>0</v>
      </c>
      <c r="I753" s="89">
        <v>10</v>
      </c>
      <c r="J753" s="89">
        <v>9</v>
      </c>
      <c r="K753" s="89">
        <v>9</v>
      </c>
      <c r="L753" s="89">
        <v>9</v>
      </c>
      <c r="M753" s="89">
        <v>8</v>
      </c>
      <c r="N753" s="89">
        <v>45</v>
      </c>
      <c r="O753" s="87" t="s">
        <v>9498</v>
      </c>
      <c r="P753" s="90" t="s">
        <v>13958</v>
      </c>
      <c r="Q753" s="87" t="s">
        <v>12272</v>
      </c>
    </row>
    <row r="754" spans="1:17" x14ac:dyDescent="0.2">
      <c r="A754" s="87" t="s">
        <v>9238</v>
      </c>
      <c r="B754" s="87" t="s">
        <v>12294</v>
      </c>
      <c r="C754" s="87" t="s">
        <v>164</v>
      </c>
      <c r="D754" s="87" t="s">
        <v>7694</v>
      </c>
      <c r="E754" s="87" t="s">
        <v>68</v>
      </c>
      <c r="F754" s="88">
        <v>43868</v>
      </c>
      <c r="G754" s="89">
        <v>0</v>
      </c>
      <c r="H754" s="89">
        <v>0</v>
      </c>
      <c r="I754" s="89">
        <v>9</v>
      </c>
      <c r="J754" s="89">
        <v>10</v>
      </c>
      <c r="K754" s="89">
        <v>9</v>
      </c>
      <c r="L754" s="89">
        <v>9</v>
      </c>
      <c r="M754" s="89">
        <v>8</v>
      </c>
      <c r="N754" s="89">
        <v>45</v>
      </c>
      <c r="O754" s="87" t="s">
        <v>9498</v>
      </c>
      <c r="P754" s="90" t="s">
        <v>13959</v>
      </c>
      <c r="Q754" s="87" t="s">
        <v>12272</v>
      </c>
    </row>
    <row r="755" spans="1:17" x14ac:dyDescent="0.2">
      <c r="A755" s="87" t="s">
        <v>9238</v>
      </c>
      <c r="B755" s="87" t="s">
        <v>12294</v>
      </c>
      <c r="C755" s="87" t="s">
        <v>164</v>
      </c>
      <c r="D755" s="87" t="s">
        <v>7694</v>
      </c>
      <c r="E755" s="87" t="s">
        <v>68</v>
      </c>
      <c r="F755" s="88">
        <v>43868</v>
      </c>
      <c r="G755" s="89">
        <v>0</v>
      </c>
      <c r="H755" s="89">
        <v>0</v>
      </c>
      <c r="I755" s="89">
        <v>-10</v>
      </c>
      <c r="J755" s="89">
        <v>-9</v>
      </c>
      <c r="K755" s="89">
        <v>-9</v>
      </c>
      <c r="L755" s="89">
        <v>-9</v>
      </c>
      <c r="M755" s="89">
        <v>-8</v>
      </c>
      <c r="N755" s="89">
        <v>-45</v>
      </c>
      <c r="O755" s="87" t="s">
        <v>9498</v>
      </c>
      <c r="P755" s="90" t="s">
        <v>13960</v>
      </c>
      <c r="Q755" s="87" t="s">
        <v>12272</v>
      </c>
    </row>
    <row r="756" spans="1:17" x14ac:dyDescent="0.2">
      <c r="A756" s="87" t="s">
        <v>9415</v>
      </c>
      <c r="B756" s="87" t="s">
        <v>12295</v>
      </c>
      <c r="C756" s="87" t="s">
        <v>164</v>
      </c>
      <c r="D756" s="87" t="s">
        <v>252</v>
      </c>
      <c r="E756" s="87" t="s">
        <v>68</v>
      </c>
      <c r="F756" s="88">
        <v>43868</v>
      </c>
      <c r="G756" s="89">
        <v>0</v>
      </c>
      <c r="H756" s="89">
        <v>5</v>
      </c>
      <c r="I756" s="89">
        <v>8</v>
      </c>
      <c r="J756" s="89">
        <v>8</v>
      </c>
      <c r="K756" s="89">
        <v>8</v>
      </c>
      <c r="L756" s="89">
        <v>8</v>
      </c>
      <c r="M756" s="89">
        <v>8</v>
      </c>
      <c r="N756" s="89">
        <v>45</v>
      </c>
      <c r="O756" s="87" t="s">
        <v>9501</v>
      </c>
      <c r="P756" s="90" t="s">
        <v>13961</v>
      </c>
      <c r="Q756" s="87" t="s">
        <v>12272</v>
      </c>
    </row>
    <row r="757" spans="1:17" x14ac:dyDescent="0.2">
      <c r="A757" s="87" t="s">
        <v>9205</v>
      </c>
      <c r="B757" s="87" t="s">
        <v>12296</v>
      </c>
      <c r="C757" s="87" t="s">
        <v>164</v>
      </c>
      <c r="D757" s="87" t="s">
        <v>6719</v>
      </c>
      <c r="E757" s="87" t="s">
        <v>68</v>
      </c>
      <c r="F757" s="88">
        <v>43868</v>
      </c>
      <c r="G757" s="89">
        <v>0</v>
      </c>
      <c r="H757" s="89">
        <v>0</v>
      </c>
      <c r="I757" s="89">
        <v>8</v>
      </c>
      <c r="J757" s="89">
        <v>8</v>
      </c>
      <c r="K757" s="89">
        <v>8</v>
      </c>
      <c r="L757" s="89">
        <v>8</v>
      </c>
      <c r="M757" s="89">
        <v>8</v>
      </c>
      <c r="N757" s="89">
        <v>40</v>
      </c>
      <c r="O757" s="87" t="s">
        <v>9501</v>
      </c>
      <c r="P757" s="90" t="s">
        <v>13962</v>
      </c>
      <c r="Q757" s="87" t="s">
        <v>12272</v>
      </c>
    </row>
    <row r="758" spans="1:17" x14ac:dyDescent="0.2">
      <c r="A758" s="87" t="s">
        <v>9245</v>
      </c>
      <c r="B758" s="87" t="s">
        <v>12297</v>
      </c>
      <c r="C758" s="87" t="s">
        <v>164</v>
      </c>
      <c r="D758" s="87" t="s">
        <v>217</v>
      </c>
      <c r="E758" s="87" t="s">
        <v>68</v>
      </c>
      <c r="F758" s="88">
        <v>43868</v>
      </c>
      <c r="G758" s="89">
        <v>0</v>
      </c>
      <c r="H758" s="89">
        <v>9</v>
      </c>
      <c r="I758" s="89">
        <v>0</v>
      </c>
      <c r="J758" s="89">
        <v>0</v>
      </c>
      <c r="K758" s="89">
        <v>0</v>
      </c>
      <c r="L758" s="89">
        <v>0</v>
      </c>
      <c r="M758" s="89">
        <v>0</v>
      </c>
      <c r="N758" s="89">
        <v>9</v>
      </c>
      <c r="O758" s="87" t="s">
        <v>9501</v>
      </c>
      <c r="P758" s="90" t="s">
        <v>13963</v>
      </c>
      <c r="Q758" s="87" t="s">
        <v>12272</v>
      </c>
    </row>
    <row r="759" spans="1:17" x14ac:dyDescent="0.2">
      <c r="A759" s="87" t="s">
        <v>9433</v>
      </c>
      <c r="B759" s="87" t="s">
        <v>12298</v>
      </c>
      <c r="C759" s="87" t="s">
        <v>164</v>
      </c>
      <c r="D759" s="87" t="s">
        <v>2094</v>
      </c>
      <c r="E759" s="87" t="s">
        <v>68</v>
      </c>
      <c r="F759" s="88">
        <v>43868</v>
      </c>
      <c r="G759" s="89">
        <v>0</v>
      </c>
      <c r="H759" s="89">
        <v>0</v>
      </c>
      <c r="I759" s="89">
        <v>8</v>
      </c>
      <c r="J759" s="89">
        <v>8</v>
      </c>
      <c r="K759" s="89">
        <v>8</v>
      </c>
      <c r="L759" s="89">
        <v>8</v>
      </c>
      <c r="M759" s="89">
        <v>8</v>
      </c>
      <c r="N759" s="89">
        <v>40</v>
      </c>
      <c r="O759" s="87" t="s">
        <v>9501</v>
      </c>
      <c r="P759" s="90" t="s">
        <v>13964</v>
      </c>
      <c r="Q759" s="87" t="s">
        <v>12272</v>
      </c>
    </row>
    <row r="760" spans="1:17" x14ac:dyDescent="0.2">
      <c r="A760" s="87" t="s">
        <v>9361</v>
      </c>
      <c r="B760" s="87" t="s">
        <v>12299</v>
      </c>
      <c r="C760" s="87" t="s">
        <v>164</v>
      </c>
      <c r="D760" s="87" t="s">
        <v>225</v>
      </c>
      <c r="E760" s="87" t="s">
        <v>68</v>
      </c>
      <c r="F760" s="88">
        <v>43868</v>
      </c>
      <c r="G760" s="89">
        <v>0</v>
      </c>
      <c r="H760" s="89">
        <v>0</v>
      </c>
      <c r="I760" s="89">
        <v>2</v>
      </c>
      <c r="J760" s="89">
        <v>2</v>
      </c>
      <c r="K760" s="89">
        <v>2</v>
      </c>
      <c r="L760" s="89">
        <v>2</v>
      </c>
      <c r="M760" s="89">
        <v>2</v>
      </c>
      <c r="N760" s="89">
        <v>10</v>
      </c>
      <c r="O760" s="87" t="s">
        <v>9498</v>
      </c>
      <c r="P760" s="90" t="s">
        <v>13965</v>
      </c>
      <c r="Q760" s="87" t="s">
        <v>12272</v>
      </c>
    </row>
    <row r="761" spans="1:17" x14ac:dyDescent="0.2">
      <c r="A761" s="87" t="s">
        <v>9361</v>
      </c>
      <c r="B761" s="87" t="s">
        <v>12299</v>
      </c>
      <c r="C761" s="87" t="s">
        <v>164</v>
      </c>
      <c r="D761" s="87" t="s">
        <v>225</v>
      </c>
      <c r="E761" s="87" t="s">
        <v>6402</v>
      </c>
      <c r="F761" s="88">
        <v>43868</v>
      </c>
      <c r="G761" s="89">
        <v>0</v>
      </c>
      <c r="H761" s="89">
        <v>0</v>
      </c>
      <c r="I761" s="89">
        <v>7</v>
      </c>
      <c r="J761" s="89">
        <v>7</v>
      </c>
      <c r="K761" s="89">
        <v>7</v>
      </c>
      <c r="L761" s="89">
        <v>7</v>
      </c>
      <c r="M761" s="89">
        <v>7</v>
      </c>
      <c r="N761" s="89">
        <v>35</v>
      </c>
      <c r="O761" s="87" t="s">
        <v>9498</v>
      </c>
      <c r="P761" s="90" t="s">
        <v>13966</v>
      </c>
      <c r="Q761" s="87" t="s">
        <v>12272</v>
      </c>
    </row>
    <row r="762" spans="1:17" x14ac:dyDescent="0.2">
      <c r="A762" s="87" t="s">
        <v>9362</v>
      </c>
      <c r="B762" s="87" t="s">
        <v>12300</v>
      </c>
      <c r="C762" s="87" t="s">
        <v>164</v>
      </c>
      <c r="D762" s="87" t="s">
        <v>11813</v>
      </c>
      <c r="E762" s="87" t="s">
        <v>68</v>
      </c>
      <c r="F762" s="88">
        <v>43868</v>
      </c>
      <c r="G762" s="89">
        <v>6</v>
      </c>
      <c r="H762" s="89">
        <v>0</v>
      </c>
      <c r="I762" s="89">
        <v>8</v>
      </c>
      <c r="J762" s="89">
        <v>8</v>
      </c>
      <c r="K762" s="89">
        <v>8</v>
      </c>
      <c r="L762" s="89">
        <v>8</v>
      </c>
      <c r="M762" s="89">
        <v>8</v>
      </c>
      <c r="N762" s="89">
        <v>46</v>
      </c>
      <c r="O762" s="87" t="s">
        <v>9501</v>
      </c>
      <c r="P762" s="90" t="s">
        <v>13967</v>
      </c>
      <c r="Q762" s="87" t="s">
        <v>12272</v>
      </c>
    </row>
    <row r="763" spans="1:17" x14ac:dyDescent="0.2">
      <c r="A763" s="87" t="s">
        <v>9292</v>
      </c>
      <c r="B763" s="87" t="s">
        <v>12301</v>
      </c>
      <c r="C763" s="87" t="s">
        <v>164</v>
      </c>
      <c r="D763" s="87" t="s">
        <v>1177</v>
      </c>
      <c r="E763" s="87" t="s">
        <v>68</v>
      </c>
      <c r="F763" s="88">
        <v>43868</v>
      </c>
      <c r="G763" s="89">
        <v>0</v>
      </c>
      <c r="H763" s="89">
        <v>0</v>
      </c>
      <c r="I763" s="89">
        <v>8</v>
      </c>
      <c r="J763" s="89">
        <v>8</v>
      </c>
      <c r="K763" s="89">
        <v>8</v>
      </c>
      <c r="L763" s="89">
        <v>8</v>
      </c>
      <c r="M763" s="89">
        <v>8</v>
      </c>
      <c r="N763" s="89">
        <v>40</v>
      </c>
      <c r="O763" s="87" t="s">
        <v>9498</v>
      </c>
      <c r="P763" s="90" t="s">
        <v>13968</v>
      </c>
      <c r="Q763" s="87" t="s">
        <v>12272</v>
      </c>
    </row>
    <row r="764" spans="1:17" x14ac:dyDescent="0.2">
      <c r="A764" s="87" t="s">
        <v>9292</v>
      </c>
      <c r="B764" s="87" t="s">
        <v>12301</v>
      </c>
      <c r="C764" s="87" t="s">
        <v>164</v>
      </c>
      <c r="D764" s="87" t="s">
        <v>1177</v>
      </c>
      <c r="E764" s="87" t="s">
        <v>68</v>
      </c>
      <c r="F764" s="88">
        <v>43868</v>
      </c>
      <c r="G764" s="89">
        <v>0</v>
      </c>
      <c r="H764" s="89">
        <v>0</v>
      </c>
      <c r="I764" s="89">
        <v>8</v>
      </c>
      <c r="J764" s="89">
        <v>8</v>
      </c>
      <c r="K764" s="89">
        <v>0</v>
      </c>
      <c r="L764" s="89">
        <v>8</v>
      </c>
      <c r="M764" s="89">
        <v>8</v>
      </c>
      <c r="N764" s="89">
        <v>32</v>
      </c>
      <c r="O764" s="87" t="s">
        <v>9498</v>
      </c>
      <c r="P764" s="90" t="s">
        <v>13969</v>
      </c>
      <c r="Q764" s="87" t="s">
        <v>12272</v>
      </c>
    </row>
    <row r="765" spans="1:17" x14ac:dyDescent="0.2">
      <c r="A765" s="87" t="s">
        <v>9292</v>
      </c>
      <c r="B765" s="87" t="s">
        <v>12301</v>
      </c>
      <c r="C765" s="87" t="s">
        <v>164</v>
      </c>
      <c r="D765" s="87" t="s">
        <v>1177</v>
      </c>
      <c r="E765" s="87" t="s">
        <v>68</v>
      </c>
      <c r="F765" s="88">
        <v>43868</v>
      </c>
      <c r="G765" s="89">
        <v>0</v>
      </c>
      <c r="H765" s="89">
        <v>0</v>
      </c>
      <c r="I765" s="89">
        <v>-8</v>
      </c>
      <c r="J765" s="89">
        <v>-8</v>
      </c>
      <c r="K765" s="89">
        <v>-8</v>
      </c>
      <c r="L765" s="89">
        <v>-8</v>
      </c>
      <c r="M765" s="89">
        <v>-8</v>
      </c>
      <c r="N765" s="89">
        <v>-40</v>
      </c>
      <c r="O765" s="87" t="s">
        <v>9498</v>
      </c>
      <c r="P765" s="90" t="s">
        <v>13970</v>
      </c>
      <c r="Q765" s="87" t="s">
        <v>12272</v>
      </c>
    </row>
    <row r="766" spans="1:17" x14ac:dyDescent="0.2">
      <c r="A766" s="87" t="s">
        <v>9454</v>
      </c>
      <c r="B766" s="87" t="s">
        <v>12302</v>
      </c>
      <c r="C766" s="87" t="s">
        <v>164</v>
      </c>
      <c r="D766" s="87" t="s">
        <v>11894</v>
      </c>
      <c r="E766" s="87" t="s">
        <v>4268</v>
      </c>
      <c r="F766" s="88">
        <v>43868</v>
      </c>
      <c r="G766" s="89">
        <v>0</v>
      </c>
      <c r="H766" s="89">
        <v>0</v>
      </c>
      <c r="I766" s="89">
        <v>9</v>
      </c>
      <c r="J766" s="89">
        <v>9</v>
      </c>
      <c r="K766" s="89">
        <v>9</v>
      </c>
      <c r="L766" s="89">
        <v>9</v>
      </c>
      <c r="M766" s="89">
        <v>8</v>
      </c>
      <c r="N766" s="89">
        <v>44</v>
      </c>
      <c r="O766" s="87" t="s">
        <v>166</v>
      </c>
      <c r="P766" s="90" t="s">
        <v>13971</v>
      </c>
      <c r="Q766" s="87" t="s">
        <v>9505</v>
      </c>
    </row>
    <row r="767" spans="1:17" x14ac:dyDescent="0.2">
      <c r="A767" s="87" t="s">
        <v>9311</v>
      </c>
      <c r="B767" s="87" t="s">
        <v>12303</v>
      </c>
      <c r="C767" s="87" t="s">
        <v>164</v>
      </c>
      <c r="D767" s="87" t="s">
        <v>8335</v>
      </c>
      <c r="E767" s="87" t="s">
        <v>4268</v>
      </c>
      <c r="F767" s="88">
        <v>43868</v>
      </c>
      <c r="G767" s="89">
        <v>0</v>
      </c>
      <c r="H767" s="89">
        <v>0</v>
      </c>
      <c r="I767" s="89">
        <v>8</v>
      </c>
      <c r="J767" s="89">
        <v>8</v>
      </c>
      <c r="K767" s="89">
        <v>8</v>
      </c>
      <c r="L767" s="89">
        <v>8</v>
      </c>
      <c r="M767" s="89">
        <v>8</v>
      </c>
      <c r="N767" s="89">
        <v>40</v>
      </c>
      <c r="O767" s="87" t="s">
        <v>166</v>
      </c>
      <c r="P767" s="90" t="s">
        <v>13972</v>
      </c>
      <c r="Q767" s="87" t="s">
        <v>9505</v>
      </c>
    </row>
    <row r="768" spans="1:17" x14ac:dyDescent="0.2">
      <c r="A768" s="87" t="s">
        <v>9463</v>
      </c>
      <c r="B768" s="87" t="s">
        <v>12304</v>
      </c>
      <c r="C768" s="87" t="s">
        <v>164</v>
      </c>
      <c r="D768" s="87" t="s">
        <v>4280</v>
      </c>
      <c r="E768" s="87" t="s">
        <v>4268</v>
      </c>
      <c r="F768" s="88">
        <v>43868</v>
      </c>
      <c r="G768" s="89">
        <v>4</v>
      </c>
      <c r="H768" s="89">
        <v>2</v>
      </c>
      <c r="I768" s="89">
        <v>8</v>
      </c>
      <c r="J768" s="89">
        <v>8</v>
      </c>
      <c r="K768" s="89">
        <v>8</v>
      </c>
      <c r="L768" s="89">
        <v>8</v>
      </c>
      <c r="M768" s="89">
        <v>6</v>
      </c>
      <c r="N768" s="89">
        <v>44</v>
      </c>
      <c r="O768" s="87" t="s">
        <v>166</v>
      </c>
      <c r="P768" s="90" t="s">
        <v>13973</v>
      </c>
      <c r="Q768" s="87" t="s">
        <v>9505</v>
      </c>
    </row>
    <row r="769" spans="1:17" x14ac:dyDescent="0.2">
      <c r="A769" s="87" t="s">
        <v>9463</v>
      </c>
      <c r="B769" s="87" t="s">
        <v>12304</v>
      </c>
      <c r="C769" s="87" t="s">
        <v>164</v>
      </c>
      <c r="D769" s="87" t="s">
        <v>4280</v>
      </c>
      <c r="E769" s="87" t="s">
        <v>4268</v>
      </c>
      <c r="F769" s="88">
        <v>43868</v>
      </c>
      <c r="G769" s="89">
        <v>5</v>
      </c>
      <c r="H769" s="89">
        <v>2</v>
      </c>
      <c r="I769" s="89">
        <v>8</v>
      </c>
      <c r="J769" s="89">
        <v>8</v>
      </c>
      <c r="K769" s="89">
        <v>8</v>
      </c>
      <c r="L769" s="89">
        <v>8</v>
      </c>
      <c r="M769" s="89">
        <v>5</v>
      </c>
      <c r="N769" s="89">
        <v>44</v>
      </c>
      <c r="O769" s="87" t="s">
        <v>166</v>
      </c>
      <c r="P769" s="90" t="s">
        <v>13974</v>
      </c>
      <c r="Q769" s="87" t="s">
        <v>9505</v>
      </c>
    </row>
    <row r="770" spans="1:17" x14ac:dyDescent="0.2">
      <c r="A770" s="87" t="s">
        <v>9463</v>
      </c>
      <c r="B770" s="87" t="s">
        <v>12304</v>
      </c>
      <c r="C770" s="87" t="s">
        <v>164</v>
      </c>
      <c r="D770" s="87" t="s">
        <v>4280</v>
      </c>
      <c r="E770" s="87" t="s">
        <v>4268</v>
      </c>
      <c r="F770" s="88">
        <v>43868</v>
      </c>
      <c r="G770" s="89">
        <v>-4</v>
      </c>
      <c r="H770" s="89">
        <v>-2</v>
      </c>
      <c r="I770" s="89">
        <v>-8</v>
      </c>
      <c r="J770" s="89">
        <v>-8</v>
      </c>
      <c r="K770" s="89">
        <v>-8</v>
      </c>
      <c r="L770" s="89">
        <v>-8</v>
      </c>
      <c r="M770" s="89">
        <v>-6</v>
      </c>
      <c r="N770" s="89">
        <v>-44</v>
      </c>
      <c r="O770" s="87" t="s">
        <v>166</v>
      </c>
      <c r="P770" s="90" t="s">
        <v>13975</v>
      </c>
      <c r="Q770" s="87" t="s">
        <v>9505</v>
      </c>
    </row>
    <row r="771" spans="1:17" x14ac:dyDescent="0.2">
      <c r="A771" s="87" t="s">
        <v>9301</v>
      </c>
      <c r="B771" s="87" t="s">
        <v>12305</v>
      </c>
      <c r="C771" s="87" t="s">
        <v>164</v>
      </c>
      <c r="D771" s="87" t="s">
        <v>261</v>
      </c>
      <c r="E771" s="87" t="s">
        <v>68</v>
      </c>
      <c r="F771" s="88">
        <v>43868</v>
      </c>
      <c r="G771" s="89">
        <v>5</v>
      </c>
      <c r="H771" s="89">
        <v>0</v>
      </c>
      <c r="I771" s="89">
        <v>10</v>
      </c>
      <c r="J771" s="89">
        <v>9</v>
      </c>
      <c r="K771" s="89">
        <v>9</v>
      </c>
      <c r="L771" s="89">
        <v>10</v>
      </c>
      <c r="M771" s="89">
        <v>9</v>
      </c>
      <c r="N771" s="89">
        <v>52</v>
      </c>
      <c r="O771" s="87" t="s">
        <v>166</v>
      </c>
      <c r="P771" s="90" t="s">
        <v>13976</v>
      </c>
      <c r="Q771" s="87" t="s">
        <v>12272</v>
      </c>
    </row>
    <row r="772" spans="1:17" x14ac:dyDescent="0.2">
      <c r="A772" s="87" t="s">
        <v>9309</v>
      </c>
      <c r="B772" s="87" t="s">
        <v>12306</v>
      </c>
      <c r="C772" s="87" t="s">
        <v>164</v>
      </c>
      <c r="D772" s="87" t="s">
        <v>243</v>
      </c>
      <c r="E772" s="87" t="s">
        <v>68</v>
      </c>
      <c r="F772" s="88">
        <v>43868</v>
      </c>
      <c r="G772" s="89">
        <v>0</v>
      </c>
      <c r="H772" s="89">
        <v>0</v>
      </c>
      <c r="I772" s="89">
        <v>8</v>
      </c>
      <c r="J772" s="89">
        <v>8</v>
      </c>
      <c r="K772" s="89">
        <v>8</v>
      </c>
      <c r="L772" s="89">
        <v>8</v>
      </c>
      <c r="M772" s="89">
        <v>8</v>
      </c>
      <c r="N772" s="89">
        <v>40</v>
      </c>
      <c r="O772" s="87" t="s">
        <v>9501</v>
      </c>
      <c r="P772" s="90" t="s">
        <v>13977</v>
      </c>
      <c r="Q772" s="87" t="s">
        <v>12272</v>
      </c>
    </row>
    <row r="773" spans="1:17" x14ac:dyDescent="0.2">
      <c r="A773" s="87" t="s">
        <v>9253</v>
      </c>
      <c r="B773" s="87" t="s">
        <v>12307</v>
      </c>
      <c r="C773" s="87" t="s">
        <v>164</v>
      </c>
      <c r="D773" s="87" t="s">
        <v>250</v>
      </c>
      <c r="E773" s="87" t="s">
        <v>68</v>
      </c>
      <c r="F773" s="88">
        <v>43868</v>
      </c>
      <c r="G773" s="89">
        <v>0</v>
      </c>
      <c r="H773" s="89">
        <v>0</v>
      </c>
      <c r="I773" s="89">
        <v>10</v>
      </c>
      <c r="J773" s="89">
        <v>9</v>
      </c>
      <c r="K773" s="89">
        <v>9</v>
      </c>
      <c r="L773" s="89">
        <v>10</v>
      </c>
      <c r="M773" s="89">
        <v>9</v>
      </c>
      <c r="N773" s="89">
        <v>47</v>
      </c>
      <c r="O773" s="87" t="s">
        <v>166</v>
      </c>
      <c r="P773" s="90" t="s">
        <v>13978</v>
      </c>
      <c r="Q773" s="87" t="s">
        <v>12272</v>
      </c>
    </row>
    <row r="774" spans="1:17" x14ac:dyDescent="0.2">
      <c r="A774" s="87" t="s">
        <v>9185</v>
      </c>
      <c r="B774" s="87" t="s">
        <v>12308</v>
      </c>
      <c r="C774" s="87" t="s">
        <v>164</v>
      </c>
      <c r="D774" s="87" t="s">
        <v>266</v>
      </c>
      <c r="E774" s="87" t="s">
        <v>68</v>
      </c>
      <c r="F774" s="88">
        <v>43868</v>
      </c>
      <c r="G774" s="89">
        <v>0</v>
      </c>
      <c r="H774" s="89">
        <v>0</v>
      </c>
      <c r="I774" s="89">
        <v>8</v>
      </c>
      <c r="J774" s="89">
        <v>8</v>
      </c>
      <c r="K774" s="89">
        <v>8</v>
      </c>
      <c r="L774" s="89">
        <v>8</v>
      </c>
      <c r="M774" s="89">
        <v>8</v>
      </c>
      <c r="N774" s="89">
        <v>40</v>
      </c>
      <c r="O774" s="87" t="s">
        <v>166</v>
      </c>
      <c r="P774" s="90" t="s">
        <v>13979</v>
      </c>
      <c r="Q774" s="87" t="s">
        <v>12272</v>
      </c>
    </row>
    <row r="775" spans="1:17" x14ac:dyDescent="0.2">
      <c r="A775" s="87" t="s">
        <v>9356</v>
      </c>
      <c r="B775" s="87" t="s">
        <v>12309</v>
      </c>
      <c r="C775" s="87" t="s">
        <v>164</v>
      </c>
      <c r="D775" s="87" t="s">
        <v>10762</v>
      </c>
      <c r="E775" s="87" t="s">
        <v>4268</v>
      </c>
      <c r="F775" s="88">
        <v>43868</v>
      </c>
      <c r="G775" s="89">
        <v>0</v>
      </c>
      <c r="H775" s="89">
        <v>0</v>
      </c>
      <c r="I775" s="89">
        <v>10</v>
      </c>
      <c r="J775" s="89">
        <v>10</v>
      </c>
      <c r="K775" s="89">
        <v>8</v>
      </c>
      <c r="L775" s="89">
        <v>8</v>
      </c>
      <c r="M775" s="89">
        <v>8</v>
      </c>
      <c r="N775" s="89">
        <v>44</v>
      </c>
      <c r="O775" s="87" t="s">
        <v>166</v>
      </c>
      <c r="P775" s="90" t="s">
        <v>13980</v>
      </c>
      <c r="Q775" s="87" t="s">
        <v>9505</v>
      </c>
    </row>
    <row r="776" spans="1:17" x14ac:dyDescent="0.2">
      <c r="A776" s="87" t="s">
        <v>9440</v>
      </c>
      <c r="B776" s="87" t="s">
        <v>12310</v>
      </c>
      <c r="C776" s="87" t="s">
        <v>164</v>
      </c>
      <c r="D776" s="87" t="s">
        <v>6401</v>
      </c>
      <c r="E776" s="87" t="s">
        <v>4268</v>
      </c>
      <c r="F776" s="88">
        <v>43868</v>
      </c>
      <c r="G776" s="89">
        <v>0</v>
      </c>
      <c r="H776" s="89">
        <v>0</v>
      </c>
      <c r="I776" s="89">
        <v>8</v>
      </c>
      <c r="J776" s="89">
        <v>8</v>
      </c>
      <c r="K776" s="89">
        <v>8</v>
      </c>
      <c r="L776" s="89">
        <v>8</v>
      </c>
      <c r="M776" s="89">
        <v>8</v>
      </c>
      <c r="N776" s="89">
        <v>40</v>
      </c>
      <c r="O776" s="87" t="s">
        <v>166</v>
      </c>
      <c r="P776" s="90" t="s">
        <v>13981</v>
      </c>
      <c r="Q776" s="87" t="s">
        <v>9505</v>
      </c>
    </row>
    <row r="777" spans="1:17" x14ac:dyDescent="0.2">
      <c r="A777" s="87" t="s">
        <v>9241</v>
      </c>
      <c r="B777" s="87" t="s">
        <v>12311</v>
      </c>
      <c r="C777" s="87" t="s">
        <v>164</v>
      </c>
      <c r="D777" s="87" t="s">
        <v>10913</v>
      </c>
      <c r="E777" s="87" t="s">
        <v>4268</v>
      </c>
      <c r="F777" s="88">
        <v>43868</v>
      </c>
      <c r="G777" s="89">
        <v>0</v>
      </c>
      <c r="H777" s="89">
        <v>0</v>
      </c>
      <c r="I777" s="89">
        <v>9</v>
      </c>
      <c r="J777" s="89">
        <v>9</v>
      </c>
      <c r="K777" s="89">
        <v>9</v>
      </c>
      <c r="L777" s="89">
        <v>9</v>
      </c>
      <c r="M777" s="89">
        <v>8</v>
      </c>
      <c r="N777" s="89">
        <v>44</v>
      </c>
      <c r="O777" s="87" t="s">
        <v>166</v>
      </c>
      <c r="P777" s="90" t="s">
        <v>13982</v>
      </c>
      <c r="Q777" s="87" t="s">
        <v>9505</v>
      </c>
    </row>
    <row r="778" spans="1:17" x14ac:dyDescent="0.2">
      <c r="A778" s="87" t="s">
        <v>9241</v>
      </c>
      <c r="B778" s="87" t="s">
        <v>12311</v>
      </c>
      <c r="C778" s="87" t="s">
        <v>164</v>
      </c>
      <c r="D778" s="87" t="s">
        <v>10913</v>
      </c>
      <c r="E778" s="87" t="s">
        <v>4268</v>
      </c>
      <c r="F778" s="88">
        <v>43868</v>
      </c>
      <c r="G778" s="89">
        <v>8.5</v>
      </c>
      <c r="H778" s="89">
        <v>0</v>
      </c>
      <c r="I778" s="89">
        <v>1</v>
      </c>
      <c r="J778" s="89">
        <v>0</v>
      </c>
      <c r="K778" s="89">
        <v>1</v>
      </c>
      <c r="L778" s="89">
        <v>0</v>
      </c>
      <c r="M778" s="89">
        <v>1</v>
      </c>
      <c r="N778" s="89">
        <v>11.5</v>
      </c>
      <c r="O778" s="87" t="s">
        <v>167</v>
      </c>
      <c r="P778" s="90" t="s">
        <v>13983</v>
      </c>
      <c r="Q778" s="87" t="s">
        <v>9505</v>
      </c>
    </row>
    <row r="779" spans="1:17" x14ac:dyDescent="0.2">
      <c r="A779" s="87" t="s">
        <v>9137</v>
      </c>
      <c r="B779" s="87" t="s">
        <v>12312</v>
      </c>
      <c r="C779" s="87" t="s">
        <v>164</v>
      </c>
      <c r="D779" s="87" t="s">
        <v>10009</v>
      </c>
      <c r="E779" s="87" t="s">
        <v>4268</v>
      </c>
      <c r="F779" s="88">
        <v>43868</v>
      </c>
      <c r="G779" s="89">
        <v>0</v>
      </c>
      <c r="H779" s="89">
        <v>0</v>
      </c>
      <c r="I779" s="89">
        <v>8</v>
      </c>
      <c r="J779" s="89">
        <v>8</v>
      </c>
      <c r="K779" s="89">
        <v>8</v>
      </c>
      <c r="L779" s="89">
        <v>8</v>
      </c>
      <c r="M779" s="89">
        <v>8</v>
      </c>
      <c r="N779" s="89">
        <v>40</v>
      </c>
      <c r="O779" s="87" t="s">
        <v>166</v>
      </c>
      <c r="P779" s="90" t="s">
        <v>13984</v>
      </c>
      <c r="Q779" s="87" t="s">
        <v>9505</v>
      </c>
    </row>
    <row r="780" spans="1:17" x14ac:dyDescent="0.2">
      <c r="A780" s="87" t="s">
        <v>9383</v>
      </c>
      <c r="B780" s="87" t="s">
        <v>12313</v>
      </c>
      <c r="C780" s="87" t="s">
        <v>164</v>
      </c>
      <c r="D780" s="87" t="s">
        <v>4281</v>
      </c>
      <c r="E780" s="87" t="s">
        <v>4268</v>
      </c>
      <c r="F780" s="88">
        <v>43868</v>
      </c>
      <c r="G780" s="89">
        <v>0</v>
      </c>
      <c r="H780" s="89">
        <v>0</v>
      </c>
      <c r="I780" s="89">
        <v>9</v>
      </c>
      <c r="J780" s="89">
        <v>9</v>
      </c>
      <c r="K780" s="89">
        <v>9</v>
      </c>
      <c r="L780" s="89">
        <v>9</v>
      </c>
      <c r="M780" s="89">
        <v>9</v>
      </c>
      <c r="N780" s="89">
        <v>45</v>
      </c>
      <c r="O780" s="87" t="s">
        <v>166</v>
      </c>
      <c r="P780" s="90" t="s">
        <v>13985</v>
      </c>
      <c r="Q780" s="87" t="s">
        <v>9505</v>
      </c>
    </row>
    <row r="781" spans="1:17" x14ac:dyDescent="0.2">
      <c r="A781" s="87" t="s">
        <v>9435</v>
      </c>
      <c r="B781" s="87" t="s">
        <v>12314</v>
      </c>
      <c r="C781" s="87" t="s">
        <v>164</v>
      </c>
      <c r="D781" s="87" t="s">
        <v>4282</v>
      </c>
      <c r="E781" s="87" t="s">
        <v>4268</v>
      </c>
      <c r="F781" s="88">
        <v>43868</v>
      </c>
      <c r="G781" s="89">
        <v>0</v>
      </c>
      <c r="H781" s="89">
        <v>0</v>
      </c>
      <c r="I781" s="89">
        <v>8</v>
      </c>
      <c r="J781" s="89">
        <v>8</v>
      </c>
      <c r="K781" s="89">
        <v>8</v>
      </c>
      <c r="L781" s="89">
        <v>8</v>
      </c>
      <c r="M781" s="89">
        <v>8</v>
      </c>
      <c r="N781" s="89">
        <v>40</v>
      </c>
      <c r="O781" s="87" t="s">
        <v>166</v>
      </c>
      <c r="P781" s="90" t="s">
        <v>13986</v>
      </c>
      <c r="Q781" s="87" t="s">
        <v>9505</v>
      </c>
    </row>
    <row r="782" spans="1:17" x14ac:dyDescent="0.2">
      <c r="A782" s="87" t="s">
        <v>9130</v>
      </c>
      <c r="B782" s="87" t="s">
        <v>12315</v>
      </c>
      <c r="C782" s="87" t="s">
        <v>164</v>
      </c>
      <c r="D782" s="87" t="s">
        <v>4536</v>
      </c>
      <c r="E782" s="87" t="s">
        <v>4268</v>
      </c>
      <c r="F782" s="88">
        <v>43868</v>
      </c>
      <c r="G782" s="89">
        <v>0</v>
      </c>
      <c r="H782" s="89">
        <v>0</v>
      </c>
      <c r="I782" s="89">
        <v>8</v>
      </c>
      <c r="J782" s="89">
        <v>8</v>
      </c>
      <c r="K782" s="89">
        <v>8</v>
      </c>
      <c r="L782" s="89">
        <v>8</v>
      </c>
      <c r="M782" s="89">
        <v>8</v>
      </c>
      <c r="N782" s="89">
        <v>40</v>
      </c>
      <c r="O782" s="87" t="s">
        <v>166</v>
      </c>
      <c r="P782" s="90" t="s">
        <v>13987</v>
      </c>
      <c r="Q782" s="87" t="s">
        <v>9505</v>
      </c>
    </row>
    <row r="783" spans="1:17" x14ac:dyDescent="0.2">
      <c r="A783" s="87" t="s">
        <v>9438</v>
      </c>
      <c r="B783" s="87" t="s">
        <v>12664</v>
      </c>
      <c r="C783" s="87" t="s">
        <v>164</v>
      </c>
      <c r="D783" s="87" t="s">
        <v>12665</v>
      </c>
      <c r="E783" s="87" t="s">
        <v>4268</v>
      </c>
      <c r="F783" s="88">
        <v>43868</v>
      </c>
      <c r="G783" s="89">
        <v>0</v>
      </c>
      <c r="H783" s="89">
        <v>0</v>
      </c>
      <c r="I783" s="89">
        <v>9</v>
      </c>
      <c r="J783" s="89">
        <v>9</v>
      </c>
      <c r="K783" s="89">
        <v>9</v>
      </c>
      <c r="L783" s="89">
        <v>9</v>
      </c>
      <c r="M783" s="89">
        <v>8</v>
      </c>
      <c r="N783" s="89">
        <v>44</v>
      </c>
      <c r="O783" s="87" t="s">
        <v>166</v>
      </c>
      <c r="P783" s="90" t="s">
        <v>13988</v>
      </c>
      <c r="Q783" s="87" t="s">
        <v>9505</v>
      </c>
    </row>
    <row r="784" spans="1:17" x14ac:dyDescent="0.2">
      <c r="A784" s="87" t="s">
        <v>9140</v>
      </c>
      <c r="B784" s="87" t="s">
        <v>12316</v>
      </c>
      <c r="C784" s="87" t="s">
        <v>164</v>
      </c>
      <c r="D784" s="87" t="s">
        <v>10105</v>
      </c>
      <c r="E784" s="87" t="s">
        <v>4268</v>
      </c>
      <c r="F784" s="88">
        <v>43868</v>
      </c>
      <c r="G784" s="89">
        <v>0</v>
      </c>
      <c r="H784" s="89">
        <v>0</v>
      </c>
      <c r="I784" s="89">
        <v>9</v>
      </c>
      <c r="J784" s="89">
        <v>9</v>
      </c>
      <c r="K784" s="89">
        <v>9</v>
      </c>
      <c r="L784" s="89">
        <v>9</v>
      </c>
      <c r="M784" s="89">
        <v>8</v>
      </c>
      <c r="N784" s="89">
        <v>44</v>
      </c>
      <c r="O784" s="87" t="s">
        <v>166</v>
      </c>
      <c r="P784" s="90" t="s">
        <v>13989</v>
      </c>
      <c r="Q784" s="87" t="s">
        <v>9505</v>
      </c>
    </row>
    <row r="785" spans="1:17" x14ac:dyDescent="0.2">
      <c r="A785" s="87" t="s">
        <v>9166</v>
      </c>
      <c r="B785" s="87" t="s">
        <v>12317</v>
      </c>
      <c r="C785" s="87" t="s">
        <v>164</v>
      </c>
      <c r="D785" s="87" t="s">
        <v>12026</v>
      </c>
      <c r="E785" s="87" t="s">
        <v>4268</v>
      </c>
      <c r="F785" s="88">
        <v>43868</v>
      </c>
      <c r="G785" s="89">
        <v>0</v>
      </c>
      <c r="H785" s="89">
        <v>0</v>
      </c>
      <c r="I785" s="89">
        <v>8</v>
      </c>
      <c r="J785" s="89">
        <v>8</v>
      </c>
      <c r="K785" s="89">
        <v>8</v>
      </c>
      <c r="L785" s="89">
        <v>8</v>
      </c>
      <c r="M785" s="89">
        <v>8</v>
      </c>
      <c r="N785" s="89">
        <v>40</v>
      </c>
      <c r="O785" s="87" t="s">
        <v>166</v>
      </c>
      <c r="P785" s="90" t="s">
        <v>13990</v>
      </c>
      <c r="Q785" s="87" t="s">
        <v>9505</v>
      </c>
    </row>
    <row r="786" spans="1:17" x14ac:dyDescent="0.2">
      <c r="A786" s="87" t="s">
        <v>9320</v>
      </c>
      <c r="B786" s="87" t="s">
        <v>12318</v>
      </c>
      <c r="C786" s="87" t="s">
        <v>164</v>
      </c>
      <c r="D786" s="87" t="s">
        <v>11814</v>
      </c>
      <c r="E786" s="87" t="s">
        <v>7840</v>
      </c>
      <c r="F786" s="88">
        <v>43868</v>
      </c>
      <c r="G786" s="89">
        <v>0</v>
      </c>
      <c r="H786" s="89">
        <v>0</v>
      </c>
      <c r="I786" s="89">
        <v>0</v>
      </c>
      <c r="J786" s="89">
        <v>0</v>
      </c>
      <c r="K786" s="89">
        <v>0</v>
      </c>
      <c r="L786" s="89">
        <v>0</v>
      </c>
      <c r="M786" s="89">
        <v>4</v>
      </c>
      <c r="N786" s="89">
        <v>4</v>
      </c>
      <c r="O786" s="87" t="s">
        <v>166</v>
      </c>
      <c r="P786" s="90" t="s">
        <v>13991</v>
      </c>
      <c r="Q786" s="87" t="s">
        <v>9505</v>
      </c>
    </row>
    <row r="787" spans="1:17" x14ac:dyDescent="0.2">
      <c r="A787" s="87" t="s">
        <v>9320</v>
      </c>
      <c r="B787" s="87" t="s">
        <v>12318</v>
      </c>
      <c r="C787" s="87" t="s">
        <v>164</v>
      </c>
      <c r="D787" s="87" t="s">
        <v>11814</v>
      </c>
      <c r="E787" s="87" t="s">
        <v>4268</v>
      </c>
      <c r="F787" s="88">
        <v>43868</v>
      </c>
      <c r="G787" s="89">
        <v>0</v>
      </c>
      <c r="H787" s="89">
        <v>0</v>
      </c>
      <c r="I787" s="89">
        <v>9</v>
      </c>
      <c r="J787" s="89">
        <v>9</v>
      </c>
      <c r="K787" s="89">
        <v>9</v>
      </c>
      <c r="L787" s="89">
        <v>9</v>
      </c>
      <c r="M787" s="89">
        <v>4</v>
      </c>
      <c r="N787" s="89">
        <v>40</v>
      </c>
      <c r="O787" s="87" t="s">
        <v>166</v>
      </c>
      <c r="P787" s="90" t="s">
        <v>13992</v>
      </c>
      <c r="Q787" s="87" t="s">
        <v>9505</v>
      </c>
    </row>
    <row r="788" spans="1:17" x14ac:dyDescent="0.2">
      <c r="A788" s="87" t="s">
        <v>9320</v>
      </c>
      <c r="B788" s="87" t="s">
        <v>12318</v>
      </c>
      <c r="C788" s="87" t="s">
        <v>164</v>
      </c>
      <c r="D788" s="87" t="s">
        <v>11814</v>
      </c>
      <c r="E788" s="87" t="s">
        <v>4268</v>
      </c>
      <c r="F788" s="88">
        <v>43868</v>
      </c>
      <c r="G788" s="89">
        <v>3</v>
      </c>
      <c r="H788" s="89">
        <v>4</v>
      </c>
      <c r="I788" s="89">
        <v>0</v>
      </c>
      <c r="J788" s="89">
        <v>0</v>
      </c>
      <c r="K788" s="89">
        <v>0</v>
      </c>
      <c r="L788" s="89">
        <v>0</v>
      </c>
      <c r="M788" s="89">
        <v>0</v>
      </c>
      <c r="N788" s="89">
        <v>7</v>
      </c>
      <c r="O788" s="87" t="s">
        <v>167</v>
      </c>
      <c r="P788" s="90" t="s">
        <v>13993</v>
      </c>
      <c r="Q788" s="87" t="s">
        <v>9505</v>
      </c>
    </row>
    <row r="789" spans="1:17" x14ac:dyDescent="0.2">
      <c r="A789" s="87" t="s">
        <v>9320</v>
      </c>
      <c r="B789" s="87" t="s">
        <v>12318</v>
      </c>
      <c r="C789" s="87" t="s">
        <v>164</v>
      </c>
      <c r="D789" s="87" t="s">
        <v>11814</v>
      </c>
      <c r="E789" s="87" t="s">
        <v>4268</v>
      </c>
      <c r="F789" s="88">
        <v>43868</v>
      </c>
      <c r="G789" s="89">
        <v>3</v>
      </c>
      <c r="H789" s="89">
        <v>4</v>
      </c>
      <c r="I789" s="89">
        <v>1</v>
      </c>
      <c r="J789" s="89">
        <v>0</v>
      </c>
      <c r="K789" s="89">
        <v>0</v>
      </c>
      <c r="L789" s="89">
        <v>0</v>
      </c>
      <c r="M789" s="89">
        <v>0</v>
      </c>
      <c r="N789" s="89">
        <v>8</v>
      </c>
      <c r="O789" s="87" t="s">
        <v>167</v>
      </c>
      <c r="P789" s="90" t="s">
        <v>13994</v>
      </c>
      <c r="Q789" s="87" t="s">
        <v>9505</v>
      </c>
    </row>
    <row r="790" spans="1:17" x14ac:dyDescent="0.2">
      <c r="A790" s="87" t="s">
        <v>9320</v>
      </c>
      <c r="B790" s="87" t="s">
        <v>12318</v>
      </c>
      <c r="C790" s="87" t="s">
        <v>164</v>
      </c>
      <c r="D790" s="87" t="s">
        <v>11814</v>
      </c>
      <c r="E790" s="87" t="s">
        <v>4268</v>
      </c>
      <c r="F790" s="88">
        <v>43868</v>
      </c>
      <c r="G790" s="89">
        <v>-3</v>
      </c>
      <c r="H790" s="89">
        <v>-4</v>
      </c>
      <c r="I790" s="89">
        <v>0</v>
      </c>
      <c r="J790" s="89">
        <v>0</v>
      </c>
      <c r="K790" s="89">
        <v>0</v>
      </c>
      <c r="L790" s="89">
        <v>0</v>
      </c>
      <c r="M790" s="89">
        <v>0</v>
      </c>
      <c r="N790" s="89">
        <v>-7</v>
      </c>
      <c r="O790" s="87" t="s">
        <v>167</v>
      </c>
      <c r="P790" s="90" t="s">
        <v>13995</v>
      </c>
      <c r="Q790" s="87" t="s">
        <v>9505</v>
      </c>
    </row>
    <row r="791" spans="1:17" x14ac:dyDescent="0.2">
      <c r="A791" s="87" t="s">
        <v>9247</v>
      </c>
      <c r="B791" s="87" t="s">
        <v>13071</v>
      </c>
      <c r="C791" s="87" t="s">
        <v>164</v>
      </c>
      <c r="D791" s="87" t="s">
        <v>13072</v>
      </c>
      <c r="E791" s="87" t="s">
        <v>4268</v>
      </c>
      <c r="F791" s="88">
        <v>43868</v>
      </c>
      <c r="G791" s="89">
        <v>0</v>
      </c>
      <c r="H791" s="89">
        <v>0</v>
      </c>
      <c r="I791" s="89">
        <v>9</v>
      </c>
      <c r="J791" s="89">
        <v>9</v>
      </c>
      <c r="K791" s="89">
        <v>8</v>
      </c>
      <c r="L791" s="89">
        <v>9</v>
      </c>
      <c r="M791" s="89">
        <v>9</v>
      </c>
      <c r="N791" s="89">
        <v>44</v>
      </c>
      <c r="O791" s="87" t="s">
        <v>166</v>
      </c>
      <c r="P791" s="90" t="s">
        <v>13996</v>
      </c>
      <c r="Q791" s="87" t="s">
        <v>9505</v>
      </c>
    </row>
    <row r="792" spans="1:17" x14ac:dyDescent="0.2">
      <c r="A792" s="87" t="s">
        <v>9247</v>
      </c>
      <c r="B792" s="87" t="s">
        <v>13071</v>
      </c>
      <c r="C792" s="87" t="s">
        <v>164</v>
      </c>
      <c r="D792" s="87" t="s">
        <v>13072</v>
      </c>
      <c r="E792" s="87" t="s">
        <v>4268</v>
      </c>
      <c r="F792" s="88">
        <v>43868</v>
      </c>
      <c r="G792" s="89">
        <v>8</v>
      </c>
      <c r="H792" s="89">
        <v>3</v>
      </c>
      <c r="I792" s="89">
        <v>0</v>
      </c>
      <c r="J792" s="89">
        <v>0</v>
      </c>
      <c r="K792" s="89">
        <v>0</v>
      </c>
      <c r="L792" s="89">
        <v>0</v>
      </c>
      <c r="M792" s="89">
        <v>0</v>
      </c>
      <c r="N792" s="89">
        <v>11</v>
      </c>
      <c r="O792" s="87" t="s">
        <v>167</v>
      </c>
      <c r="P792" s="90" t="s">
        <v>13997</v>
      </c>
      <c r="Q792" s="87" t="s">
        <v>9505</v>
      </c>
    </row>
    <row r="793" spans="1:17" x14ac:dyDescent="0.2">
      <c r="A793" s="87" t="s">
        <v>9425</v>
      </c>
      <c r="B793" s="87" t="s">
        <v>12319</v>
      </c>
      <c r="C793" s="87" t="s">
        <v>164</v>
      </c>
      <c r="D793" s="87" t="s">
        <v>10408</v>
      </c>
      <c r="E793" s="87" t="s">
        <v>4268</v>
      </c>
      <c r="F793" s="88">
        <v>43868</v>
      </c>
      <c r="G793" s="89">
        <v>0</v>
      </c>
      <c r="H793" s="89">
        <v>0</v>
      </c>
      <c r="I793" s="89">
        <v>8</v>
      </c>
      <c r="J793" s="89">
        <v>8</v>
      </c>
      <c r="K793" s="89">
        <v>8</v>
      </c>
      <c r="L793" s="89">
        <v>8</v>
      </c>
      <c r="M793" s="89">
        <v>8</v>
      </c>
      <c r="N793" s="89">
        <v>40</v>
      </c>
      <c r="O793" s="87" t="s">
        <v>166</v>
      </c>
      <c r="P793" s="90" t="s">
        <v>13998</v>
      </c>
      <c r="Q793" s="87" t="s">
        <v>9505</v>
      </c>
    </row>
    <row r="794" spans="1:17" x14ac:dyDescent="0.2">
      <c r="A794" s="87" t="s">
        <v>9260</v>
      </c>
      <c r="B794" s="87" t="s">
        <v>12320</v>
      </c>
      <c r="C794" s="87" t="s">
        <v>164</v>
      </c>
      <c r="D794" s="87" t="s">
        <v>4283</v>
      </c>
      <c r="E794" s="87" t="s">
        <v>4268</v>
      </c>
      <c r="F794" s="88">
        <v>43868</v>
      </c>
      <c r="G794" s="89">
        <v>0</v>
      </c>
      <c r="H794" s="89">
        <v>0</v>
      </c>
      <c r="I794" s="89">
        <v>9</v>
      </c>
      <c r="J794" s="89">
        <v>8</v>
      </c>
      <c r="K794" s="89">
        <v>8</v>
      </c>
      <c r="L794" s="89">
        <v>8</v>
      </c>
      <c r="M794" s="89">
        <v>8</v>
      </c>
      <c r="N794" s="89">
        <v>41</v>
      </c>
      <c r="O794" s="87" t="s">
        <v>166</v>
      </c>
      <c r="P794" s="90" t="s">
        <v>13999</v>
      </c>
      <c r="Q794" s="87" t="s">
        <v>9505</v>
      </c>
    </row>
    <row r="795" spans="1:17" x14ac:dyDescent="0.2">
      <c r="A795" s="87" t="s">
        <v>9260</v>
      </c>
      <c r="B795" s="87" t="s">
        <v>12320</v>
      </c>
      <c r="C795" s="87" t="s">
        <v>164</v>
      </c>
      <c r="D795" s="87" t="s">
        <v>4283</v>
      </c>
      <c r="E795" s="87" t="s">
        <v>4268</v>
      </c>
      <c r="F795" s="88">
        <v>43868</v>
      </c>
      <c r="G795" s="89">
        <v>0</v>
      </c>
      <c r="H795" s="89">
        <v>0</v>
      </c>
      <c r="I795" s="89">
        <v>8</v>
      </c>
      <c r="J795" s="89">
        <v>9</v>
      </c>
      <c r="K795" s="89">
        <v>8</v>
      </c>
      <c r="L795" s="89">
        <v>8</v>
      </c>
      <c r="M795" s="89">
        <v>8</v>
      </c>
      <c r="N795" s="89">
        <v>41</v>
      </c>
      <c r="O795" s="87" t="s">
        <v>166</v>
      </c>
      <c r="P795" s="90" t="s">
        <v>14000</v>
      </c>
      <c r="Q795" s="87" t="s">
        <v>9505</v>
      </c>
    </row>
    <row r="796" spans="1:17" x14ac:dyDescent="0.2">
      <c r="A796" s="87" t="s">
        <v>9260</v>
      </c>
      <c r="B796" s="87" t="s">
        <v>12320</v>
      </c>
      <c r="C796" s="87" t="s">
        <v>164</v>
      </c>
      <c r="D796" s="87" t="s">
        <v>4283</v>
      </c>
      <c r="E796" s="87" t="s">
        <v>4268</v>
      </c>
      <c r="F796" s="88">
        <v>43868</v>
      </c>
      <c r="G796" s="89">
        <v>0</v>
      </c>
      <c r="H796" s="89">
        <v>0</v>
      </c>
      <c r="I796" s="89">
        <v>-9</v>
      </c>
      <c r="J796" s="89">
        <v>-8</v>
      </c>
      <c r="K796" s="89">
        <v>-8</v>
      </c>
      <c r="L796" s="89">
        <v>-8</v>
      </c>
      <c r="M796" s="89">
        <v>-8</v>
      </c>
      <c r="N796" s="89">
        <v>-41</v>
      </c>
      <c r="O796" s="87" t="s">
        <v>166</v>
      </c>
      <c r="P796" s="90" t="s">
        <v>14001</v>
      </c>
      <c r="Q796" s="87" t="s">
        <v>9505</v>
      </c>
    </row>
    <row r="797" spans="1:17" x14ac:dyDescent="0.2">
      <c r="A797" s="87" t="s">
        <v>9485</v>
      </c>
      <c r="B797" s="87" t="s">
        <v>12321</v>
      </c>
      <c r="C797" s="87" t="s">
        <v>164</v>
      </c>
      <c r="D797" s="87" t="s">
        <v>4284</v>
      </c>
      <c r="E797" s="87" t="s">
        <v>4268</v>
      </c>
      <c r="F797" s="88">
        <v>43868</v>
      </c>
      <c r="G797" s="89">
        <v>0</v>
      </c>
      <c r="H797" s="89">
        <v>0</v>
      </c>
      <c r="I797" s="89">
        <v>10</v>
      </c>
      <c r="J797" s="89">
        <v>10</v>
      </c>
      <c r="K797" s="89">
        <v>10</v>
      </c>
      <c r="L797" s="89">
        <v>10</v>
      </c>
      <c r="M797" s="89">
        <v>10</v>
      </c>
      <c r="N797" s="89">
        <v>50</v>
      </c>
      <c r="O797" s="87" t="s">
        <v>166</v>
      </c>
      <c r="P797" s="90" t="s">
        <v>14002</v>
      </c>
      <c r="Q797" s="87" t="s">
        <v>9505</v>
      </c>
    </row>
    <row r="798" spans="1:17" x14ac:dyDescent="0.2">
      <c r="A798" s="87" t="s">
        <v>9445</v>
      </c>
      <c r="B798" s="87" t="s">
        <v>12322</v>
      </c>
      <c r="C798" s="87" t="s">
        <v>164</v>
      </c>
      <c r="D798" s="87" t="s">
        <v>4473</v>
      </c>
      <c r="E798" s="87" t="s">
        <v>4268</v>
      </c>
      <c r="F798" s="88">
        <v>43868</v>
      </c>
      <c r="G798" s="89">
        <v>0</v>
      </c>
      <c r="H798" s="89">
        <v>0</v>
      </c>
      <c r="I798" s="89">
        <v>8</v>
      </c>
      <c r="J798" s="89">
        <v>8</v>
      </c>
      <c r="K798" s="89">
        <v>8</v>
      </c>
      <c r="L798" s="89">
        <v>8</v>
      </c>
      <c r="M798" s="89">
        <v>8</v>
      </c>
      <c r="N798" s="89">
        <v>40</v>
      </c>
      <c r="O798" s="87" t="s">
        <v>166</v>
      </c>
      <c r="P798" s="90" t="s">
        <v>14003</v>
      </c>
      <c r="Q798" s="87" t="s">
        <v>9505</v>
      </c>
    </row>
    <row r="799" spans="1:17" x14ac:dyDescent="0.2">
      <c r="A799" s="87" t="s">
        <v>9409</v>
      </c>
      <c r="B799" s="87" t="s">
        <v>12518</v>
      </c>
      <c r="C799" s="87" t="s">
        <v>164</v>
      </c>
      <c r="D799" s="87" t="s">
        <v>12519</v>
      </c>
      <c r="E799" s="87" t="s">
        <v>4268</v>
      </c>
      <c r="F799" s="88">
        <v>43868</v>
      </c>
      <c r="G799" s="89">
        <v>0</v>
      </c>
      <c r="H799" s="89">
        <v>0</v>
      </c>
      <c r="I799" s="89">
        <v>8</v>
      </c>
      <c r="J799" s="89">
        <v>8.5</v>
      </c>
      <c r="K799" s="89">
        <v>9.5</v>
      </c>
      <c r="L799" s="89">
        <v>8.5</v>
      </c>
      <c r="M799" s="89">
        <v>8</v>
      </c>
      <c r="N799" s="89">
        <v>42.5</v>
      </c>
      <c r="O799" s="87" t="s">
        <v>166</v>
      </c>
      <c r="P799" s="90" t="s">
        <v>14004</v>
      </c>
      <c r="Q799" s="87" t="s">
        <v>9505</v>
      </c>
    </row>
    <row r="800" spans="1:17" x14ac:dyDescent="0.2">
      <c r="A800" s="87" t="s">
        <v>9376</v>
      </c>
      <c r="B800" s="87" t="s">
        <v>12323</v>
      </c>
      <c r="C800" s="87" t="s">
        <v>164</v>
      </c>
      <c r="D800" s="87" t="s">
        <v>4331</v>
      </c>
      <c r="E800" s="87" t="s">
        <v>4268</v>
      </c>
      <c r="F800" s="88">
        <v>43868</v>
      </c>
      <c r="G800" s="89">
        <v>0</v>
      </c>
      <c r="H800" s="89">
        <v>0</v>
      </c>
      <c r="I800" s="89">
        <v>9</v>
      </c>
      <c r="J800" s="89">
        <v>9</v>
      </c>
      <c r="K800" s="89">
        <v>9</v>
      </c>
      <c r="L800" s="89">
        <v>8</v>
      </c>
      <c r="M800" s="89">
        <v>9</v>
      </c>
      <c r="N800" s="89">
        <v>44</v>
      </c>
      <c r="O800" s="87" t="s">
        <v>166</v>
      </c>
      <c r="P800" s="90" t="s">
        <v>14005</v>
      </c>
      <c r="Q800" s="87" t="s">
        <v>9505</v>
      </c>
    </row>
    <row r="801" spans="1:17" x14ac:dyDescent="0.2">
      <c r="A801" s="87" t="s">
        <v>9318</v>
      </c>
      <c r="B801" s="87" t="s">
        <v>12324</v>
      </c>
      <c r="C801" s="87" t="s">
        <v>164</v>
      </c>
      <c r="D801" s="87" t="s">
        <v>7887</v>
      </c>
      <c r="E801" s="87" t="s">
        <v>4268</v>
      </c>
      <c r="F801" s="88">
        <v>43868</v>
      </c>
      <c r="G801" s="89">
        <v>0</v>
      </c>
      <c r="H801" s="89">
        <v>0</v>
      </c>
      <c r="I801" s="89">
        <v>8</v>
      </c>
      <c r="J801" s="89">
        <v>8</v>
      </c>
      <c r="K801" s="89">
        <v>8</v>
      </c>
      <c r="L801" s="89">
        <v>8</v>
      </c>
      <c r="M801" s="89">
        <v>8</v>
      </c>
      <c r="N801" s="89">
        <v>40</v>
      </c>
      <c r="O801" s="87" t="s">
        <v>166</v>
      </c>
      <c r="P801" s="90" t="s">
        <v>14006</v>
      </c>
      <c r="Q801" s="87" t="s">
        <v>9505</v>
      </c>
    </row>
    <row r="802" spans="1:17" x14ac:dyDescent="0.2">
      <c r="A802" s="87" t="s">
        <v>9128</v>
      </c>
      <c r="B802" s="87" t="s">
        <v>12325</v>
      </c>
      <c r="C802" s="87" t="s">
        <v>164</v>
      </c>
      <c r="D802" s="87" t="s">
        <v>8313</v>
      </c>
      <c r="E802" s="87" t="s">
        <v>4268</v>
      </c>
      <c r="F802" s="88">
        <v>43868</v>
      </c>
      <c r="G802" s="89">
        <v>0</v>
      </c>
      <c r="H802" s="89">
        <v>0</v>
      </c>
      <c r="I802" s="89">
        <v>8</v>
      </c>
      <c r="J802" s="89">
        <v>8</v>
      </c>
      <c r="K802" s="89">
        <v>8</v>
      </c>
      <c r="L802" s="89">
        <v>8</v>
      </c>
      <c r="M802" s="89">
        <v>8</v>
      </c>
      <c r="N802" s="89">
        <v>40</v>
      </c>
      <c r="O802" s="87" t="s">
        <v>166</v>
      </c>
      <c r="P802" s="90" t="s">
        <v>14007</v>
      </c>
      <c r="Q802" s="87" t="s">
        <v>9505</v>
      </c>
    </row>
    <row r="803" spans="1:17" x14ac:dyDescent="0.2">
      <c r="A803" s="87" t="s">
        <v>9479</v>
      </c>
      <c r="B803" s="87" t="s">
        <v>12326</v>
      </c>
      <c r="C803" s="87" t="s">
        <v>164</v>
      </c>
      <c r="D803" s="87" t="s">
        <v>8923</v>
      </c>
      <c r="E803" s="87" t="s">
        <v>4268</v>
      </c>
      <c r="F803" s="88">
        <v>43868</v>
      </c>
      <c r="G803" s="89">
        <v>0</v>
      </c>
      <c r="H803" s="89">
        <v>0</v>
      </c>
      <c r="I803" s="89">
        <v>9</v>
      </c>
      <c r="J803" s="89">
        <v>9</v>
      </c>
      <c r="K803" s="89">
        <v>9</v>
      </c>
      <c r="L803" s="89">
        <v>9</v>
      </c>
      <c r="M803" s="89">
        <v>8</v>
      </c>
      <c r="N803" s="89">
        <v>44</v>
      </c>
      <c r="O803" s="87" t="s">
        <v>166</v>
      </c>
      <c r="P803" s="90" t="s">
        <v>14008</v>
      </c>
      <c r="Q803" s="87" t="s">
        <v>9505</v>
      </c>
    </row>
    <row r="804" spans="1:17" x14ac:dyDescent="0.2">
      <c r="A804" s="87" t="s">
        <v>9479</v>
      </c>
      <c r="B804" s="87" t="s">
        <v>12326</v>
      </c>
      <c r="C804" s="87" t="s">
        <v>164</v>
      </c>
      <c r="D804" s="87" t="s">
        <v>8923</v>
      </c>
      <c r="E804" s="87" t="s">
        <v>4268</v>
      </c>
      <c r="F804" s="88">
        <v>43868</v>
      </c>
      <c r="G804" s="89">
        <v>0</v>
      </c>
      <c r="H804" s="89">
        <v>8</v>
      </c>
      <c r="I804" s="89">
        <v>0</v>
      </c>
      <c r="J804" s="89">
        <v>0</v>
      </c>
      <c r="K804" s="89">
        <v>0</v>
      </c>
      <c r="L804" s="89">
        <v>0</v>
      </c>
      <c r="M804" s="89">
        <v>0</v>
      </c>
      <c r="N804" s="89">
        <v>8</v>
      </c>
      <c r="O804" s="87" t="s">
        <v>167</v>
      </c>
      <c r="P804" s="90" t="s">
        <v>14009</v>
      </c>
      <c r="Q804" s="87" t="s">
        <v>9505</v>
      </c>
    </row>
    <row r="805" spans="1:17" x14ac:dyDescent="0.2">
      <c r="A805" s="87" t="s">
        <v>9200</v>
      </c>
      <c r="B805" s="87" t="s">
        <v>12327</v>
      </c>
      <c r="C805" s="87" t="s">
        <v>164</v>
      </c>
      <c r="D805" s="87" t="s">
        <v>7888</v>
      </c>
      <c r="E805" s="87" t="s">
        <v>4268</v>
      </c>
      <c r="F805" s="88">
        <v>43868</v>
      </c>
      <c r="G805" s="89">
        <v>0</v>
      </c>
      <c r="H805" s="89">
        <v>0</v>
      </c>
      <c r="I805" s="89">
        <v>8</v>
      </c>
      <c r="J805" s="89">
        <v>8</v>
      </c>
      <c r="K805" s="89">
        <v>8</v>
      </c>
      <c r="L805" s="89">
        <v>8</v>
      </c>
      <c r="M805" s="89">
        <v>8</v>
      </c>
      <c r="N805" s="89">
        <v>40</v>
      </c>
      <c r="O805" s="87" t="s">
        <v>166</v>
      </c>
      <c r="P805" s="90" t="s">
        <v>14010</v>
      </c>
      <c r="Q805" s="87" t="s">
        <v>9505</v>
      </c>
    </row>
    <row r="806" spans="1:17" x14ac:dyDescent="0.2">
      <c r="A806" s="87" t="s">
        <v>9200</v>
      </c>
      <c r="B806" s="87" t="s">
        <v>12327</v>
      </c>
      <c r="C806" s="87" t="s">
        <v>164</v>
      </c>
      <c r="D806" s="87" t="s">
        <v>7888</v>
      </c>
      <c r="E806" s="87" t="s">
        <v>4268</v>
      </c>
      <c r="F806" s="88">
        <v>43868</v>
      </c>
      <c r="G806" s="89">
        <v>0</v>
      </c>
      <c r="H806" s="89">
        <v>0</v>
      </c>
      <c r="I806" s="89">
        <v>2</v>
      </c>
      <c r="J806" s="89">
        <v>2</v>
      </c>
      <c r="K806" s="89">
        <v>2</v>
      </c>
      <c r="L806" s="89">
        <v>2</v>
      </c>
      <c r="M806" s="89">
        <v>2</v>
      </c>
      <c r="N806" s="89">
        <v>10</v>
      </c>
      <c r="O806" s="87" t="s">
        <v>167</v>
      </c>
      <c r="P806" s="90" t="s">
        <v>14011</v>
      </c>
      <c r="Q806" s="87" t="s">
        <v>9505</v>
      </c>
    </row>
    <row r="807" spans="1:17" x14ac:dyDescent="0.2">
      <c r="A807" s="87" t="s">
        <v>9426</v>
      </c>
      <c r="B807" s="87" t="s">
        <v>12328</v>
      </c>
      <c r="C807" s="87" t="s">
        <v>164</v>
      </c>
      <c r="D807" s="87" t="s">
        <v>11084</v>
      </c>
      <c r="E807" s="87" t="s">
        <v>4268</v>
      </c>
      <c r="F807" s="88">
        <v>43868</v>
      </c>
      <c r="G807" s="89">
        <v>0</v>
      </c>
      <c r="H807" s="89">
        <v>0</v>
      </c>
      <c r="I807" s="89">
        <v>8</v>
      </c>
      <c r="J807" s="89">
        <v>8</v>
      </c>
      <c r="K807" s="89">
        <v>8</v>
      </c>
      <c r="L807" s="89">
        <v>8</v>
      </c>
      <c r="M807" s="89">
        <v>8</v>
      </c>
      <c r="N807" s="89">
        <v>40</v>
      </c>
      <c r="O807" s="87" t="s">
        <v>166</v>
      </c>
      <c r="P807" s="90" t="s">
        <v>14012</v>
      </c>
      <c r="Q807" s="87" t="s">
        <v>9505</v>
      </c>
    </row>
    <row r="808" spans="1:17" x14ac:dyDescent="0.2">
      <c r="A808" s="87" t="s">
        <v>9345</v>
      </c>
      <c r="B808" s="87" t="s">
        <v>12329</v>
      </c>
      <c r="C808" s="87" t="s">
        <v>164</v>
      </c>
      <c r="D808" s="87" t="s">
        <v>9064</v>
      </c>
      <c r="E808" s="87" t="s">
        <v>8831</v>
      </c>
      <c r="F808" s="88">
        <v>43868</v>
      </c>
      <c r="G808" s="89">
        <v>0</v>
      </c>
      <c r="H808" s="89">
        <v>0</v>
      </c>
      <c r="I808" s="89">
        <v>0</v>
      </c>
      <c r="J808" s="89">
        <v>9</v>
      </c>
      <c r="K808" s="89">
        <v>9</v>
      </c>
      <c r="L808" s="89">
        <v>9</v>
      </c>
      <c r="M808" s="89">
        <v>8</v>
      </c>
      <c r="N808" s="89">
        <v>35</v>
      </c>
      <c r="O808" s="87" t="s">
        <v>166</v>
      </c>
      <c r="P808" s="90" t="s">
        <v>14013</v>
      </c>
      <c r="Q808" s="87" t="s">
        <v>9505</v>
      </c>
    </row>
    <row r="809" spans="1:17" x14ac:dyDescent="0.2">
      <c r="A809" s="87" t="s">
        <v>9488</v>
      </c>
      <c r="B809" s="87" t="s">
        <v>12330</v>
      </c>
      <c r="C809" s="87" t="s">
        <v>164</v>
      </c>
      <c r="D809" s="87" t="s">
        <v>10834</v>
      </c>
      <c r="E809" s="87" t="s">
        <v>4268</v>
      </c>
      <c r="F809" s="88">
        <v>43868</v>
      </c>
      <c r="G809" s="89">
        <v>0</v>
      </c>
      <c r="H809" s="89">
        <v>0</v>
      </c>
      <c r="I809" s="89">
        <v>9</v>
      </c>
      <c r="J809" s="89">
        <v>9</v>
      </c>
      <c r="K809" s="89">
        <v>9</v>
      </c>
      <c r="L809" s="89">
        <v>9</v>
      </c>
      <c r="M809" s="89">
        <v>8</v>
      </c>
      <c r="N809" s="89">
        <v>44</v>
      </c>
      <c r="O809" s="87" t="s">
        <v>166</v>
      </c>
      <c r="P809" s="90" t="s">
        <v>14014</v>
      </c>
      <c r="Q809" s="87" t="s">
        <v>9505</v>
      </c>
    </row>
    <row r="810" spans="1:17" x14ac:dyDescent="0.2">
      <c r="A810" s="87" t="s">
        <v>9488</v>
      </c>
      <c r="B810" s="87" t="s">
        <v>12330</v>
      </c>
      <c r="C810" s="87" t="s">
        <v>164</v>
      </c>
      <c r="D810" s="87" t="s">
        <v>10834</v>
      </c>
      <c r="E810" s="87" t="s">
        <v>4268</v>
      </c>
      <c r="F810" s="88">
        <v>43868</v>
      </c>
      <c r="G810" s="89">
        <v>0</v>
      </c>
      <c r="H810" s="89">
        <v>0</v>
      </c>
      <c r="I810" s="89">
        <v>0</v>
      </c>
      <c r="J810" s="89">
        <v>1</v>
      </c>
      <c r="K810" s="89">
        <v>1</v>
      </c>
      <c r="L810" s="89">
        <v>0</v>
      </c>
      <c r="M810" s="89">
        <v>0</v>
      </c>
      <c r="N810" s="89">
        <v>2</v>
      </c>
      <c r="O810" s="87" t="s">
        <v>167</v>
      </c>
      <c r="P810" s="90" t="s">
        <v>14015</v>
      </c>
      <c r="Q810" s="87" t="s">
        <v>9505</v>
      </c>
    </row>
    <row r="811" spans="1:17" x14ac:dyDescent="0.2">
      <c r="A811" s="87" t="s">
        <v>9176</v>
      </c>
      <c r="B811" s="87" t="s">
        <v>12666</v>
      </c>
      <c r="C811" s="87" t="s">
        <v>164</v>
      </c>
      <c r="D811" s="87" t="s">
        <v>12667</v>
      </c>
      <c r="E811" s="87" t="s">
        <v>4268</v>
      </c>
      <c r="F811" s="88">
        <v>43868</v>
      </c>
      <c r="G811" s="89">
        <v>0</v>
      </c>
      <c r="H811" s="89">
        <v>0</v>
      </c>
      <c r="I811" s="89">
        <v>8</v>
      </c>
      <c r="J811" s="89">
        <v>8</v>
      </c>
      <c r="K811" s="89">
        <v>8</v>
      </c>
      <c r="L811" s="89">
        <v>8</v>
      </c>
      <c r="M811" s="89">
        <v>8</v>
      </c>
      <c r="N811" s="89">
        <v>40</v>
      </c>
      <c r="O811" s="87" t="s">
        <v>166</v>
      </c>
      <c r="P811" s="90" t="s">
        <v>14016</v>
      </c>
      <c r="Q811" s="87" t="s">
        <v>9505</v>
      </c>
    </row>
    <row r="812" spans="1:17" x14ac:dyDescent="0.2">
      <c r="A812" s="87" t="s">
        <v>9291</v>
      </c>
      <c r="B812" s="87" t="s">
        <v>12331</v>
      </c>
      <c r="C812" s="87" t="s">
        <v>164</v>
      </c>
      <c r="D812" s="87" t="s">
        <v>12116</v>
      </c>
      <c r="E812" s="87" t="s">
        <v>4268</v>
      </c>
      <c r="F812" s="88">
        <v>43868</v>
      </c>
      <c r="G812" s="89">
        <v>0</v>
      </c>
      <c r="H812" s="89">
        <v>0</v>
      </c>
      <c r="I812" s="89">
        <v>9</v>
      </c>
      <c r="J812" s="89">
        <v>9</v>
      </c>
      <c r="K812" s="89">
        <v>9</v>
      </c>
      <c r="L812" s="89">
        <v>9</v>
      </c>
      <c r="M812" s="89">
        <v>8</v>
      </c>
      <c r="N812" s="89">
        <v>44</v>
      </c>
      <c r="O812" s="87" t="s">
        <v>166</v>
      </c>
      <c r="P812" s="90" t="s">
        <v>14017</v>
      </c>
      <c r="Q812" s="87" t="s">
        <v>9505</v>
      </c>
    </row>
    <row r="813" spans="1:17" x14ac:dyDescent="0.2">
      <c r="A813" s="87" t="s">
        <v>9291</v>
      </c>
      <c r="B813" s="87" t="s">
        <v>12331</v>
      </c>
      <c r="C813" s="87" t="s">
        <v>164</v>
      </c>
      <c r="D813" s="87" t="s">
        <v>12116</v>
      </c>
      <c r="E813" s="87" t="s">
        <v>4268</v>
      </c>
      <c r="F813" s="88">
        <v>43868</v>
      </c>
      <c r="G813" s="89">
        <v>0</v>
      </c>
      <c r="H813" s="89">
        <v>0</v>
      </c>
      <c r="I813" s="89">
        <v>1</v>
      </c>
      <c r="J813" s="89">
        <v>1</v>
      </c>
      <c r="K813" s="89">
        <v>1</v>
      </c>
      <c r="L813" s="89">
        <v>1</v>
      </c>
      <c r="M813" s="89">
        <v>2</v>
      </c>
      <c r="N813" s="89">
        <v>6</v>
      </c>
      <c r="O813" s="87" t="s">
        <v>167</v>
      </c>
      <c r="P813" s="90" t="s">
        <v>14018</v>
      </c>
      <c r="Q813" s="87" t="s">
        <v>9505</v>
      </c>
    </row>
    <row r="814" spans="1:17" x14ac:dyDescent="0.2">
      <c r="A814" s="87" t="s">
        <v>9400</v>
      </c>
      <c r="B814" s="87" t="s">
        <v>12332</v>
      </c>
      <c r="C814" s="87" t="s">
        <v>164</v>
      </c>
      <c r="D814" s="87" t="s">
        <v>8496</v>
      </c>
      <c r="E814" s="87" t="s">
        <v>4268</v>
      </c>
      <c r="F814" s="88">
        <v>43868</v>
      </c>
      <c r="G814" s="89">
        <v>0</v>
      </c>
      <c r="H814" s="89">
        <v>0</v>
      </c>
      <c r="I814" s="89">
        <v>8</v>
      </c>
      <c r="J814" s="89">
        <v>12</v>
      </c>
      <c r="K814" s="89">
        <v>0</v>
      </c>
      <c r="L814" s="89">
        <v>8</v>
      </c>
      <c r="M814" s="89">
        <v>8</v>
      </c>
      <c r="N814" s="89">
        <v>36</v>
      </c>
      <c r="O814" s="87" t="s">
        <v>166</v>
      </c>
      <c r="P814" s="90" t="s">
        <v>14019</v>
      </c>
      <c r="Q814" s="87" t="s">
        <v>9505</v>
      </c>
    </row>
    <row r="815" spans="1:17" x14ac:dyDescent="0.2">
      <c r="A815" s="87" t="s">
        <v>9386</v>
      </c>
      <c r="B815" s="87" t="s">
        <v>12333</v>
      </c>
      <c r="C815" s="87" t="s">
        <v>164</v>
      </c>
      <c r="D815" s="87" t="s">
        <v>6678</v>
      </c>
      <c r="E815" s="87" t="s">
        <v>4268</v>
      </c>
      <c r="F815" s="88">
        <v>43868</v>
      </c>
      <c r="G815" s="89">
        <v>0</v>
      </c>
      <c r="H815" s="89">
        <v>0</v>
      </c>
      <c r="I815" s="89">
        <v>8</v>
      </c>
      <c r="J815" s="89">
        <v>8</v>
      </c>
      <c r="K815" s="89">
        <v>6</v>
      </c>
      <c r="L815" s="89">
        <v>9</v>
      </c>
      <c r="M815" s="89">
        <v>9</v>
      </c>
      <c r="N815" s="89">
        <v>40</v>
      </c>
      <c r="O815" s="87" t="s">
        <v>166</v>
      </c>
      <c r="P815" s="90" t="s">
        <v>14020</v>
      </c>
      <c r="Q815" s="87" t="s">
        <v>9505</v>
      </c>
    </row>
    <row r="816" spans="1:17" x14ac:dyDescent="0.2">
      <c r="A816" s="87" t="s">
        <v>9380</v>
      </c>
      <c r="B816" s="87" t="s">
        <v>13025</v>
      </c>
      <c r="C816" s="87" t="s">
        <v>164</v>
      </c>
      <c r="D816" s="87" t="s">
        <v>13026</v>
      </c>
      <c r="E816" s="87" t="s">
        <v>4268</v>
      </c>
      <c r="F816" s="88">
        <v>43868</v>
      </c>
      <c r="G816" s="89">
        <v>0</v>
      </c>
      <c r="H816" s="89">
        <v>0</v>
      </c>
      <c r="I816" s="89">
        <v>8</v>
      </c>
      <c r="J816" s="89">
        <v>8</v>
      </c>
      <c r="K816" s="89">
        <v>8</v>
      </c>
      <c r="L816" s="89">
        <v>8</v>
      </c>
      <c r="M816" s="89">
        <v>8</v>
      </c>
      <c r="N816" s="89">
        <v>40</v>
      </c>
      <c r="O816" s="87" t="s">
        <v>166</v>
      </c>
      <c r="P816" s="90" t="s">
        <v>14021</v>
      </c>
      <c r="Q816" s="87" t="s">
        <v>9505</v>
      </c>
    </row>
    <row r="817" spans="1:17" x14ac:dyDescent="0.2">
      <c r="A817" s="87" t="s">
        <v>9354</v>
      </c>
      <c r="B817" s="87" t="s">
        <v>12334</v>
      </c>
      <c r="C817" s="87" t="s">
        <v>164</v>
      </c>
      <c r="D817" s="87" t="s">
        <v>11815</v>
      </c>
      <c r="E817" s="87" t="s">
        <v>4268</v>
      </c>
      <c r="F817" s="88">
        <v>43868</v>
      </c>
      <c r="G817" s="89">
        <v>0</v>
      </c>
      <c r="H817" s="89">
        <v>0</v>
      </c>
      <c r="I817" s="89">
        <v>10</v>
      </c>
      <c r="J817" s="89">
        <v>8</v>
      </c>
      <c r="K817" s="89">
        <v>8</v>
      </c>
      <c r="L817" s="89">
        <v>10</v>
      </c>
      <c r="M817" s="89">
        <v>8</v>
      </c>
      <c r="N817" s="89">
        <v>44</v>
      </c>
      <c r="O817" s="87" t="s">
        <v>166</v>
      </c>
      <c r="P817" s="90" t="s">
        <v>14022</v>
      </c>
      <c r="Q817" s="87" t="s">
        <v>9505</v>
      </c>
    </row>
    <row r="818" spans="1:17" x14ac:dyDescent="0.2">
      <c r="A818" s="87" t="s">
        <v>9354</v>
      </c>
      <c r="B818" s="87" t="s">
        <v>12334</v>
      </c>
      <c r="C818" s="87" t="s">
        <v>164</v>
      </c>
      <c r="D818" s="87" t="s">
        <v>11815</v>
      </c>
      <c r="E818" s="87" t="s">
        <v>4268</v>
      </c>
      <c r="F818" s="88">
        <v>43868</v>
      </c>
      <c r="G818" s="89">
        <v>9</v>
      </c>
      <c r="H818" s="89">
        <v>9</v>
      </c>
      <c r="I818" s="89">
        <v>0</v>
      </c>
      <c r="J818" s="89">
        <v>0</v>
      </c>
      <c r="K818" s="89">
        <v>0</v>
      </c>
      <c r="L818" s="89">
        <v>0</v>
      </c>
      <c r="M818" s="89">
        <v>0</v>
      </c>
      <c r="N818" s="89">
        <v>18</v>
      </c>
      <c r="O818" s="87" t="s">
        <v>167</v>
      </c>
      <c r="P818" s="90" t="s">
        <v>14023</v>
      </c>
      <c r="Q818" s="87" t="s">
        <v>9505</v>
      </c>
    </row>
    <row r="819" spans="1:17" x14ac:dyDescent="0.2">
      <c r="A819" s="87" t="s">
        <v>9447</v>
      </c>
      <c r="B819" s="87" t="s">
        <v>12335</v>
      </c>
      <c r="C819" s="87" t="s">
        <v>164</v>
      </c>
      <c r="D819" s="87" t="s">
        <v>4612</v>
      </c>
      <c r="E819" s="87" t="s">
        <v>4268</v>
      </c>
      <c r="F819" s="88">
        <v>43868</v>
      </c>
      <c r="G819" s="89">
        <v>0</v>
      </c>
      <c r="H819" s="89">
        <v>0</v>
      </c>
      <c r="I819" s="89">
        <v>8</v>
      </c>
      <c r="J819" s="89">
        <v>8</v>
      </c>
      <c r="K819" s="89">
        <v>8</v>
      </c>
      <c r="L819" s="89">
        <v>8</v>
      </c>
      <c r="M819" s="89">
        <v>8</v>
      </c>
      <c r="N819" s="89">
        <v>40</v>
      </c>
      <c r="O819" s="87" t="s">
        <v>166</v>
      </c>
      <c r="P819" s="90" t="s">
        <v>14024</v>
      </c>
      <c r="Q819" s="87" t="s">
        <v>9505</v>
      </c>
    </row>
    <row r="820" spans="1:17" x14ac:dyDescent="0.2">
      <c r="A820" s="87" t="s">
        <v>9457</v>
      </c>
      <c r="B820" s="87" t="s">
        <v>12336</v>
      </c>
      <c r="C820" s="87" t="s">
        <v>164</v>
      </c>
      <c r="D820" s="87" t="s">
        <v>12059</v>
      </c>
      <c r="E820" s="87" t="s">
        <v>4268</v>
      </c>
      <c r="F820" s="88">
        <v>43868</v>
      </c>
      <c r="G820" s="89">
        <v>0</v>
      </c>
      <c r="H820" s="89">
        <v>0</v>
      </c>
      <c r="I820" s="89">
        <v>9</v>
      </c>
      <c r="J820" s="89">
        <v>9</v>
      </c>
      <c r="K820" s="89">
        <v>9</v>
      </c>
      <c r="L820" s="89">
        <v>9</v>
      </c>
      <c r="M820" s="89">
        <v>9</v>
      </c>
      <c r="N820" s="89">
        <v>45</v>
      </c>
      <c r="O820" s="87" t="s">
        <v>166</v>
      </c>
      <c r="P820" s="90" t="s">
        <v>14025</v>
      </c>
      <c r="Q820" s="87" t="s">
        <v>9505</v>
      </c>
    </row>
    <row r="821" spans="1:17" x14ac:dyDescent="0.2">
      <c r="A821" s="87" t="s">
        <v>11250</v>
      </c>
      <c r="B821" s="87" t="s">
        <v>12337</v>
      </c>
      <c r="C821" s="87" t="s">
        <v>164</v>
      </c>
      <c r="D821" s="87" t="s">
        <v>11655</v>
      </c>
      <c r="E821" s="87" t="s">
        <v>4268</v>
      </c>
      <c r="F821" s="88">
        <v>43868</v>
      </c>
      <c r="G821" s="89">
        <v>0</v>
      </c>
      <c r="H821" s="89">
        <v>0</v>
      </c>
      <c r="I821" s="89">
        <v>8</v>
      </c>
      <c r="J821" s="89">
        <v>8</v>
      </c>
      <c r="K821" s="89">
        <v>8</v>
      </c>
      <c r="L821" s="89">
        <v>8</v>
      </c>
      <c r="M821" s="89">
        <v>8</v>
      </c>
      <c r="N821" s="89">
        <v>40</v>
      </c>
      <c r="O821" s="87" t="s">
        <v>166</v>
      </c>
      <c r="P821" s="90" t="s">
        <v>14026</v>
      </c>
      <c r="Q821" s="87" t="s">
        <v>9505</v>
      </c>
    </row>
    <row r="822" spans="1:17" x14ac:dyDescent="0.2">
      <c r="A822" s="87" t="s">
        <v>9146</v>
      </c>
      <c r="B822" s="87" t="s">
        <v>12338</v>
      </c>
      <c r="C822" s="87" t="s">
        <v>164</v>
      </c>
      <c r="D822" s="87" t="s">
        <v>4285</v>
      </c>
      <c r="E822" s="87" t="s">
        <v>8831</v>
      </c>
      <c r="F822" s="88">
        <v>43868</v>
      </c>
      <c r="G822" s="89">
        <v>0</v>
      </c>
      <c r="H822" s="89">
        <v>0</v>
      </c>
      <c r="I822" s="89">
        <v>8</v>
      </c>
      <c r="J822" s="89">
        <v>9</v>
      </c>
      <c r="K822" s="89">
        <v>6</v>
      </c>
      <c r="L822" s="89">
        <v>9</v>
      </c>
      <c r="M822" s="89">
        <v>9</v>
      </c>
      <c r="N822" s="89">
        <v>41</v>
      </c>
      <c r="O822" s="87" t="s">
        <v>166</v>
      </c>
      <c r="P822" s="90" t="s">
        <v>14027</v>
      </c>
      <c r="Q822" s="87" t="s">
        <v>9505</v>
      </c>
    </row>
    <row r="823" spans="1:17" x14ac:dyDescent="0.2">
      <c r="A823" s="87" t="s">
        <v>9146</v>
      </c>
      <c r="B823" s="87" t="s">
        <v>12338</v>
      </c>
      <c r="C823" s="87" t="s">
        <v>164</v>
      </c>
      <c r="D823" s="87" t="s">
        <v>4285</v>
      </c>
      <c r="E823" s="87" t="s">
        <v>8831</v>
      </c>
      <c r="F823" s="88">
        <v>43868</v>
      </c>
      <c r="G823" s="89">
        <v>3</v>
      </c>
      <c r="H823" s="89">
        <v>0</v>
      </c>
      <c r="I823" s="89">
        <v>8</v>
      </c>
      <c r="J823" s="89">
        <v>9</v>
      </c>
      <c r="K823" s="89">
        <v>6</v>
      </c>
      <c r="L823" s="89">
        <v>9</v>
      </c>
      <c r="M823" s="89">
        <v>9</v>
      </c>
      <c r="N823" s="89">
        <v>44</v>
      </c>
      <c r="O823" s="87" t="s">
        <v>166</v>
      </c>
      <c r="P823" s="90" t="s">
        <v>14028</v>
      </c>
      <c r="Q823" s="87" t="s">
        <v>9505</v>
      </c>
    </row>
    <row r="824" spans="1:17" x14ac:dyDescent="0.2">
      <c r="A824" s="87" t="s">
        <v>9146</v>
      </c>
      <c r="B824" s="87" t="s">
        <v>12338</v>
      </c>
      <c r="C824" s="87" t="s">
        <v>164</v>
      </c>
      <c r="D824" s="87" t="s">
        <v>4285</v>
      </c>
      <c r="E824" s="87" t="s">
        <v>8831</v>
      </c>
      <c r="F824" s="88">
        <v>43868</v>
      </c>
      <c r="G824" s="89">
        <v>0</v>
      </c>
      <c r="H824" s="89">
        <v>0.5</v>
      </c>
      <c r="I824" s="89">
        <v>0</v>
      </c>
      <c r="J824" s="89">
        <v>0</v>
      </c>
      <c r="K824" s="89">
        <v>0</v>
      </c>
      <c r="L824" s="89">
        <v>0</v>
      </c>
      <c r="M824" s="89">
        <v>0</v>
      </c>
      <c r="N824" s="89">
        <v>0.5</v>
      </c>
      <c r="O824" s="87" t="s">
        <v>167</v>
      </c>
      <c r="P824" s="90" t="s">
        <v>14029</v>
      </c>
      <c r="Q824" s="87" t="s">
        <v>9505</v>
      </c>
    </row>
    <row r="825" spans="1:17" x14ac:dyDescent="0.2">
      <c r="A825" s="87" t="s">
        <v>9146</v>
      </c>
      <c r="B825" s="87" t="s">
        <v>12338</v>
      </c>
      <c r="C825" s="87" t="s">
        <v>164</v>
      </c>
      <c r="D825" s="87" t="s">
        <v>4285</v>
      </c>
      <c r="E825" s="87" t="s">
        <v>8831</v>
      </c>
      <c r="F825" s="88">
        <v>43868</v>
      </c>
      <c r="G825" s="89">
        <v>0</v>
      </c>
      <c r="H825" s="89">
        <v>0</v>
      </c>
      <c r="I825" s="89">
        <v>-8</v>
      </c>
      <c r="J825" s="89">
        <v>-9</v>
      </c>
      <c r="K825" s="89">
        <v>-6</v>
      </c>
      <c r="L825" s="89">
        <v>-9</v>
      </c>
      <c r="M825" s="89">
        <v>-9</v>
      </c>
      <c r="N825" s="89">
        <v>-41</v>
      </c>
      <c r="O825" s="87" t="s">
        <v>166</v>
      </c>
      <c r="P825" s="90" t="s">
        <v>14030</v>
      </c>
      <c r="Q825" s="87" t="s">
        <v>9505</v>
      </c>
    </row>
    <row r="826" spans="1:17" x14ac:dyDescent="0.2">
      <c r="A826" s="87" t="s">
        <v>9210</v>
      </c>
      <c r="B826" s="87" t="s">
        <v>12339</v>
      </c>
      <c r="C826" s="87" t="s">
        <v>164</v>
      </c>
      <c r="D826" s="87" t="s">
        <v>12027</v>
      </c>
      <c r="E826" s="87" t="s">
        <v>4268</v>
      </c>
      <c r="F826" s="88">
        <v>43868</v>
      </c>
      <c r="G826" s="89">
        <v>0</v>
      </c>
      <c r="H826" s="89">
        <v>0</v>
      </c>
      <c r="I826" s="89">
        <v>8</v>
      </c>
      <c r="J826" s="89">
        <v>8</v>
      </c>
      <c r="K826" s="89">
        <v>8</v>
      </c>
      <c r="L826" s="89">
        <v>8</v>
      </c>
      <c r="M826" s="89">
        <v>8</v>
      </c>
      <c r="N826" s="89">
        <v>40</v>
      </c>
      <c r="O826" s="87" t="s">
        <v>166</v>
      </c>
      <c r="P826" s="90" t="s">
        <v>14031</v>
      </c>
      <c r="Q826" s="87" t="s">
        <v>9505</v>
      </c>
    </row>
    <row r="827" spans="1:17" x14ac:dyDescent="0.2">
      <c r="A827" s="87" t="s">
        <v>9321</v>
      </c>
      <c r="B827" s="87" t="s">
        <v>12340</v>
      </c>
      <c r="C827" s="87" t="s">
        <v>164</v>
      </c>
      <c r="D827" s="87" t="s">
        <v>2224</v>
      </c>
      <c r="E827" s="87" t="s">
        <v>68</v>
      </c>
      <c r="F827" s="88">
        <v>43868</v>
      </c>
      <c r="G827" s="89">
        <v>0</v>
      </c>
      <c r="H827" s="89">
        <v>0</v>
      </c>
      <c r="I827" s="89">
        <v>8</v>
      </c>
      <c r="J827" s="89">
        <v>8</v>
      </c>
      <c r="K827" s="89">
        <v>8</v>
      </c>
      <c r="L827" s="89">
        <v>8</v>
      </c>
      <c r="M827" s="89">
        <v>8</v>
      </c>
      <c r="N827" s="89">
        <v>40</v>
      </c>
      <c r="O827" s="87" t="s">
        <v>9501</v>
      </c>
      <c r="P827" s="90" t="s">
        <v>14032</v>
      </c>
      <c r="Q827" s="87" t="s">
        <v>12272</v>
      </c>
    </row>
    <row r="828" spans="1:17" x14ac:dyDescent="0.2">
      <c r="A828" s="87" t="s">
        <v>9396</v>
      </c>
      <c r="B828" s="87" t="s">
        <v>12341</v>
      </c>
      <c r="C828" s="87" t="s">
        <v>164</v>
      </c>
      <c r="D828" s="87" t="s">
        <v>3513</v>
      </c>
      <c r="E828" s="87" t="s">
        <v>68</v>
      </c>
      <c r="F828" s="88">
        <v>43868</v>
      </c>
      <c r="G828" s="89">
        <v>0</v>
      </c>
      <c r="H828" s="89">
        <v>0</v>
      </c>
      <c r="I828" s="89">
        <v>8</v>
      </c>
      <c r="J828" s="89">
        <v>8</v>
      </c>
      <c r="K828" s="89">
        <v>8</v>
      </c>
      <c r="L828" s="89">
        <v>8</v>
      </c>
      <c r="M828" s="89">
        <v>8</v>
      </c>
      <c r="N828" s="89">
        <v>40</v>
      </c>
      <c r="O828" s="87" t="s">
        <v>9498</v>
      </c>
      <c r="P828" s="90" t="s">
        <v>14033</v>
      </c>
      <c r="Q828" s="87" t="s">
        <v>12272</v>
      </c>
    </row>
    <row r="829" spans="1:17" x14ac:dyDescent="0.2">
      <c r="A829" s="87" t="s">
        <v>9144</v>
      </c>
      <c r="B829" s="87" t="s">
        <v>12342</v>
      </c>
      <c r="C829" s="87" t="s">
        <v>164</v>
      </c>
      <c r="D829" s="87" t="s">
        <v>251</v>
      </c>
      <c r="E829" s="87" t="s">
        <v>68</v>
      </c>
      <c r="F829" s="88">
        <v>43868</v>
      </c>
      <c r="G829" s="89">
        <v>0</v>
      </c>
      <c r="H829" s="89">
        <v>0</v>
      </c>
      <c r="I829" s="89">
        <v>9</v>
      </c>
      <c r="J829" s="89">
        <v>9</v>
      </c>
      <c r="K829" s="89">
        <v>9</v>
      </c>
      <c r="L829" s="89">
        <v>9</v>
      </c>
      <c r="M829" s="89">
        <v>9</v>
      </c>
      <c r="N829" s="89">
        <v>45</v>
      </c>
      <c r="O829" s="87" t="s">
        <v>9501</v>
      </c>
      <c r="P829" s="90" t="s">
        <v>14034</v>
      </c>
      <c r="Q829" s="87" t="s">
        <v>12272</v>
      </c>
    </row>
    <row r="830" spans="1:17" x14ac:dyDescent="0.2">
      <c r="A830" s="87" t="s">
        <v>9305</v>
      </c>
      <c r="B830" s="87" t="s">
        <v>12343</v>
      </c>
      <c r="C830" s="87" t="s">
        <v>164</v>
      </c>
      <c r="D830" s="87" t="s">
        <v>9846</v>
      </c>
      <c r="E830" s="87" t="s">
        <v>68</v>
      </c>
      <c r="F830" s="88">
        <v>43868</v>
      </c>
      <c r="G830" s="89">
        <v>0</v>
      </c>
      <c r="H830" s="89">
        <v>0</v>
      </c>
      <c r="I830" s="89">
        <v>0</v>
      </c>
      <c r="J830" s="89">
        <v>9</v>
      </c>
      <c r="K830" s="89">
        <v>9</v>
      </c>
      <c r="L830" s="89">
        <v>9</v>
      </c>
      <c r="M830" s="89">
        <v>9</v>
      </c>
      <c r="N830" s="89">
        <v>36</v>
      </c>
      <c r="O830" s="87" t="s">
        <v>9501</v>
      </c>
      <c r="P830" s="90" t="s">
        <v>14035</v>
      </c>
      <c r="Q830" s="87" t="s">
        <v>12272</v>
      </c>
    </row>
    <row r="831" spans="1:17" x14ac:dyDescent="0.2">
      <c r="A831" s="87" t="s">
        <v>9221</v>
      </c>
      <c r="B831" s="87" t="s">
        <v>12344</v>
      </c>
      <c r="C831" s="87" t="s">
        <v>164</v>
      </c>
      <c r="D831" s="87" t="s">
        <v>4564</v>
      </c>
      <c r="E831" s="87" t="s">
        <v>68</v>
      </c>
      <c r="F831" s="88">
        <v>43868</v>
      </c>
      <c r="G831" s="89">
        <v>0</v>
      </c>
      <c r="H831" s="89">
        <v>0</v>
      </c>
      <c r="I831" s="89">
        <v>8</v>
      </c>
      <c r="J831" s="89">
        <v>8</v>
      </c>
      <c r="K831" s="89">
        <v>8</v>
      </c>
      <c r="L831" s="89">
        <v>8</v>
      </c>
      <c r="M831" s="89">
        <v>8</v>
      </c>
      <c r="N831" s="89">
        <v>40</v>
      </c>
      <c r="O831" s="87" t="s">
        <v>9501</v>
      </c>
      <c r="P831" s="90" t="s">
        <v>14036</v>
      </c>
      <c r="Q831" s="87" t="s">
        <v>12272</v>
      </c>
    </row>
    <row r="832" spans="1:17" x14ac:dyDescent="0.2">
      <c r="A832" s="87" t="s">
        <v>12134</v>
      </c>
      <c r="B832" s="87" t="s">
        <v>12575</v>
      </c>
      <c r="C832" s="87" t="s">
        <v>164</v>
      </c>
      <c r="D832" s="87" t="s">
        <v>12576</v>
      </c>
      <c r="E832" s="87" t="s">
        <v>68</v>
      </c>
      <c r="F832" s="88">
        <v>43868</v>
      </c>
      <c r="G832" s="89">
        <v>0</v>
      </c>
      <c r="H832" s="89">
        <v>0</v>
      </c>
      <c r="I832" s="89">
        <v>9</v>
      </c>
      <c r="J832" s="89">
        <v>9</v>
      </c>
      <c r="K832" s="89">
        <v>9</v>
      </c>
      <c r="L832" s="89">
        <v>9</v>
      </c>
      <c r="M832" s="89">
        <v>9</v>
      </c>
      <c r="N832" s="89">
        <v>45</v>
      </c>
      <c r="O832" s="87" t="s">
        <v>9501</v>
      </c>
      <c r="P832" s="90" t="s">
        <v>14037</v>
      </c>
      <c r="Q832" s="87" t="s">
        <v>12272</v>
      </c>
    </row>
    <row r="833" spans="1:17" x14ac:dyDescent="0.2">
      <c r="A833" s="87" t="s">
        <v>9170</v>
      </c>
      <c r="B833" s="87" t="s">
        <v>12345</v>
      </c>
      <c r="C833" s="87" t="s">
        <v>164</v>
      </c>
      <c r="D833" s="87" t="s">
        <v>8430</v>
      </c>
      <c r="E833" s="87" t="s">
        <v>4268</v>
      </c>
      <c r="F833" s="88">
        <v>43868</v>
      </c>
      <c r="G833" s="89">
        <v>0</v>
      </c>
      <c r="H833" s="89">
        <v>0</v>
      </c>
      <c r="I833" s="89">
        <v>10</v>
      </c>
      <c r="J833" s="89">
        <v>10</v>
      </c>
      <c r="K833" s="89">
        <v>8</v>
      </c>
      <c r="L833" s="89">
        <v>11</v>
      </c>
      <c r="M833" s="89">
        <v>5</v>
      </c>
      <c r="N833" s="89">
        <v>44</v>
      </c>
      <c r="O833" s="87" t="s">
        <v>166</v>
      </c>
      <c r="P833" s="90" t="s">
        <v>14038</v>
      </c>
      <c r="Q833" s="87" t="s">
        <v>9505</v>
      </c>
    </row>
    <row r="834" spans="1:17" x14ac:dyDescent="0.2">
      <c r="A834" s="87" t="s">
        <v>9243</v>
      </c>
      <c r="B834" s="87" t="s">
        <v>12346</v>
      </c>
      <c r="C834" s="87" t="s">
        <v>164</v>
      </c>
      <c r="D834" s="87" t="s">
        <v>7925</v>
      </c>
      <c r="E834" s="87" t="s">
        <v>4268</v>
      </c>
      <c r="F834" s="88">
        <v>43868</v>
      </c>
      <c r="G834" s="89">
        <v>0</v>
      </c>
      <c r="H834" s="89">
        <v>0</v>
      </c>
      <c r="I834" s="89">
        <v>9</v>
      </c>
      <c r="J834" s="89">
        <v>9</v>
      </c>
      <c r="K834" s="89">
        <v>9</v>
      </c>
      <c r="L834" s="89">
        <v>9</v>
      </c>
      <c r="M834" s="89">
        <v>8</v>
      </c>
      <c r="N834" s="89">
        <v>44</v>
      </c>
      <c r="O834" s="87" t="s">
        <v>166</v>
      </c>
      <c r="P834" s="90" t="s">
        <v>14039</v>
      </c>
      <c r="Q834" s="87" t="s">
        <v>9505</v>
      </c>
    </row>
    <row r="835" spans="1:17" x14ac:dyDescent="0.2">
      <c r="A835" s="87" t="s">
        <v>9229</v>
      </c>
      <c r="B835" s="87" t="s">
        <v>12347</v>
      </c>
      <c r="C835" s="87" t="s">
        <v>164</v>
      </c>
      <c r="D835" s="87" t="s">
        <v>256</v>
      </c>
      <c r="E835" s="87" t="s">
        <v>68</v>
      </c>
      <c r="F835" s="88">
        <v>43868</v>
      </c>
      <c r="G835" s="89">
        <v>0</v>
      </c>
      <c r="H835" s="89">
        <v>0</v>
      </c>
      <c r="I835" s="89">
        <v>9</v>
      </c>
      <c r="J835" s="89">
        <v>9</v>
      </c>
      <c r="K835" s="89">
        <v>9</v>
      </c>
      <c r="L835" s="89">
        <v>9</v>
      </c>
      <c r="M835" s="89">
        <v>9</v>
      </c>
      <c r="N835" s="89">
        <v>45</v>
      </c>
      <c r="O835" s="87" t="s">
        <v>9501</v>
      </c>
      <c r="P835" s="90" t="s">
        <v>14040</v>
      </c>
      <c r="Q835" s="87" t="s">
        <v>12272</v>
      </c>
    </row>
    <row r="836" spans="1:17" x14ac:dyDescent="0.2">
      <c r="A836" s="87" t="s">
        <v>11133</v>
      </c>
      <c r="B836" s="87" t="s">
        <v>12348</v>
      </c>
      <c r="C836" s="87" t="s">
        <v>164</v>
      </c>
      <c r="D836" s="87" t="s">
        <v>11167</v>
      </c>
      <c r="E836" s="87" t="s">
        <v>68</v>
      </c>
      <c r="F836" s="88">
        <v>43868</v>
      </c>
      <c r="G836" s="89">
        <v>0</v>
      </c>
      <c r="H836" s="89">
        <v>0</v>
      </c>
      <c r="I836" s="89">
        <v>8</v>
      </c>
      <c r="J836" s="89">
        <v>8</v>
      </c>
      <c r="K836" s="89">
        <v>8</v>
      </c>
      <c r="L836" s="89">
        <v>8</v>
      </c>
      <c r="M836" s="89">
        <v>8</v>
      </c>
      <c r="N836" s="89">
        <v>40</v>
      </c>
      <c r="O836" s="87" t="s">
        <v>9501</v>
      </c>
      <c r="P836" s="90" t="s">
        <v>14041</v>
      </c>
      <c r="Q836" s="87" t="s">
        <v>12272</v>
      </c>
    </row>
    <row r="837" spans="1:17" x14ac:dyDescent="0.2">
      <c r="A837" s="87" t="s">
        <v>9422</v>
      </c>
      <c r="B837" s="87" t="s">
        <v>12349</v>
      </c>
      <c r="C837" s="87" t="s">
        <v>164</v>
      </c>
      <c r="D837" s="87" t="s">
        <v>262</v>
      </c>
      <c r="E837" s="87" t="s">
        <v>68</v>
      </c>
      <c r="F837" s="88">
        <v>43868</v>
      </c>
      <c r="G837" s="89">
        <v>0</v>
      </c>
      <c r="H837" s="89">
        <v>0</v>
      </c>
      <c r="I837" s="89">
        <v>9</v>
      </c>
      <c r="J837" s="89">
        <v>9</v>
      </c>
      <c r="K837" s="89">
        <v>9</v>
      </c>
      <c r="L837" s="89">
        <v>0</v>
      </c>
      <c r="M837" s="89">
        <v>0</v>
      </c>
      <c r="N837" s="89">
        <v>27</v>
      </c>
      <c r="O837" s="87" t="s">
        <v>9501</v>
      </c>
      <c r="P837" s="90" t="s">
        <v>14042</v>
      </c>
      <c r="Q837" s="87" t="s">
        <v>12272</v>
      </c>
    </row>
    <row r="838" spans="1:17" x14ac:dyDescent="0.2">
      <c r="A838" s="87" t="s">
        <v>9164</v>
      </c>
      <c r="B838" s="87" t="s">
        <v>12350</v>
      </c>
      <c r="C838" s="87" t="s">
        <v>164</v>
      </c>
      <c r="D838" s="87" t="s">
        <v>10411</v>
      </c>
      <c r="E838" s="87" t="s">
        <v>4268</v>
      </c>
      <c r="F838" s="88">
        <v>43868</v>
      </c>
      <c r="G838" s="89">
        <v>0</v>
      </c>
      <c r="H838" s="89">
        <v>0</v>
      </c>
      <c r="I838" s="89">
        <v>8</v>
      </c>
      <c r="J838" s="89">
        <v>8</v>
      </c>
      <c r="K838" s="89">
        <v>8</v>
      </c>
      <c r="L838" s="89">
        <v>8</v>
      </c>
      <c r="M838" s="89">
        <v>8</v>
      </c>
      <c r="N838" s="89">
        <v>40</v>
      </c>
      <c r="O838" s="87" t="s">
        <v>166</v>
      </c>
      <c r="P838" s="90" t="s">
        <v>14043</v>
      </c>
      <c r="Q838" s="87" t="s">
        <v>9505</v>
      </c>
    </row>
    <row r="839" spans="1:17" x14ac:dyDescent="0.2">
      <c r="A839" s="87" t="s">
        <v>9314</v>
      </c>
      <c r="B839" s="87" t="s">
        <v>12351</v>
      </c>
      <c r="C839" s="87" t="s">
        <v>164</v>
      </c>
      <c r="D839" s="87" t="s">
        <v>9007</v>
      </c>
      <c r="E839" s="87" t="s">
        <v>68</v>
      </c>
      <c r="F839" s="88">
        <v>43868</v>
      </c>
      <c r="G839" s="89">
        <v>0</v>
      </c>
      <c r="H839" s="89">
        <v>0</v>
      </c>
      <c r="I839" s="89">
        <v>9</v>
      </c>
      <c r="J839" s="89">
        <v>9</v>
      </c>
      <c r="K839" s="89">
        <v>9</v>
      </c>
      <c r="L839" s="89">
        <v>9</v>
      </c>
      <c r="M839" s="89">
        <v>9</v>
      </c>
      <c r="N839" s="89">
        <v>45</v>
      </c>
      <c r="O839" s="87" t="s">
        <v>9501</v>
      </c>
      <c r="P839" s="90" t="s">
        <v>14044</v>
      </c>
      <c r="Q839" s="87" t="s">
        <v>12272</v>
      </c>
    </row>
    <row r="840" spans="1:17" x14ac:dyDescent="0.2">
      <c r="A840" s="87" t="s">
        <v>9360</v>
      </c>
      <c r="B840" s="87" t="s">
        <v>12352</v>
      </c>
      <c r="C840" s="87" t="s">
        <v>164</v>
      </c>
      <c r="D840" s="87" t="s">
        <v>7726</v>
      </c>
      <c r="E840" s="87" t="s">
        <v>4268</v>
      </c>
      <c r="F840" s="88">
        <v>43868</v>
      </c>
      <c r="G840" s="89">
        <v>0</v>
      </c>
      <c r="H840" s="89">
        <v>0</v>
      </c>
      <c r="I840" s="89">
        <v>10</v>
      </c>
      <c r="J840" s="89">
        <v>10</v>
      </c>
      <c r="K840" s="89">
        <v>10</v>
      </c>
      <c r="L840" s="89">
        <v>10</v>
      </c>
      <c r="M840" s="89">
        <v>10</v>
      </c>
      <c r="N840" s="89">
        <v>50</v>
      </c>
      <c r="O840" s="87" t="s">
        <v>166</v>
      </c>
      <c r="P840" s="90" t="s">
        <v>14045</v>
      </c>
      <c r="Q840" s="87" t="s">
        <v>9505</v>
      </c>
    </row>
    <row r="841" spans="1:17" x14ac:dyDescent="0.2">
      <c r="A841" s="87" t="s">
        <v>9360</v>
      </c>
      <c r="B841" s="87" t="s">
        <v>12352</v>
      </c>
      <c r="C841" s="87" t="s">
        <v>164</v>
      </c>
      <c r="D841" s="87" t="s">
        <v>7726</v>
      </c>
      <c r="E841" s="87" t="s">
        <v>4268</v>
      </c>
      <c r="F841" s="88">
        <v>43868</v>
      </c>
      <c r="G841" s="89">
        <v>0</v>
      </c>
      <c r="H841" s="89">
        <v>2</v>
      </c>
      <c r="I841" s="89">
        <v>0</v>
      </c>
      <c r="J841" s="89">
        <v>0</v>
      </c>
      <c r="K841" s="89">
        <v>0</v>
      </c>
      <c r="L841" s="89">
        <v>0</v>
      </c>
      <c r="M841" s="89">
        <v>0</v>
      </c>
      <c r="N841" s="89">
        <v>2</v>
      </c>
      <c r="O841" s="87" t="s">
        <v>167</v>
      </c>
      <c r="P841" s="90" t="s">
        <v>14046</v>
      </c>
      <c r="Q841" s="87" t="s">
        <v>9505</v>
      </c>
    </row>
    <row r="842" spans="1:17" x14ac:dyDescent="0.2">
      <c r="A842" s="87" t="s">
        <v>11656</v>
      </c>
      <c r="B842" s="87" t="s">
        <v>12353</v>
      </c>
      <c r="C842" s="87" t="s">
        <v>164</v>
      </c>
      <c r="D842" s="87" t="s">
        <v>11657</v>
      </c>
      <c r="E842" s="87" t="s">
        <v>68</v>
      </c>
      <c r="F842" s="88">
        <v>43868</v>
      </c>
      <c r="G842" s="89">
        <v>0</v>
      </c>
      <c r="H842" s="89">
        <v>0</v>
      </c>
      <c r="I842" s="89">
        <v>9</v>
      </c>
      <c r="J842" s="89">
        <v>9</v>
      </c>
      <c r="K842" s="89">
        <v>9</v>
      </c>
      <c r="L842" s="89">
        <v>9</v>
      </c>
      <c r="M842" s="89">
        <v>9</v>
      </c>
      <c r="N842" s="89">
        <v>45</v>
      </c>
      <c r="O842" s="87" t="s">
        <v>9501</v>
      </c>
      <c r="P842" s="90" t="s">
        <v>14047</v>
      </c>
      <c r="Q842" s="87" t="s">
        <v>12272</v>
      </c>
    </row>
    <row r="843" spans="1:17" x14ac:dyDescent="0.2">
      <c r="A843" s="87" t="s">
        <v>9297</v>
      </c>
      <c r="B843" s="87" t="s">
        <v>12354</v>
      </c>
      <c r="C843" s="87" t="s">
        <v>164</v>
      </c>
      <c r="D843" s="87" t="s">
        <v>4403</v>
      </c>
      <c r="E843" s="87" t="s">
        <v>68</v>
      </c>
      <c r="F843" s="88">
        <v>43868</v>
      </c>
      <c r="G843" s="89">
        <v>0</v>
      </c>
      <c r="H843" s="89">
        <v>0</v>
      </c>
      <c r="I843" s="89">
        <v>9</v>
      </c>
      <c r="J843" s="89">
        <v>9</v>
      </c>
      <c r="K843" s="89">
        <v>9</v>
      </c>
      <c r="L843" s="89">
        <v>9</v>
      </c>
      <c r="M843" s="89">
        <v>9</v>
      </c>
      <c r="N843" s="89">
        <v>45</v>
      </c>
      <c r="O843" s="87" t="s">
        <v>9501</v>
      </c>
      <c r="P843" s="90" t="s">
        <v>14048</v>
      </c>
      <c r="Q843" s="87" t="s">
        <v>12272</v>
      </c>
    </row>
    <row r="844" spans="1:17" x14ac:dyDescent="0.2">
      <c r="A844" s="87" t="s">
        <v>9424</v>
      </c>
      <c r="B844" s="87" t="s">
        <v>12355</v>
      </c>
      <c r="C844" s="87" t="s">
        <v>164</v>
      </c>
      <c r="D844" s="87" t="s">
        <v>3514</v>
      </c>
      <c r="E844" s="87" t="s">
        <v>68</v>
      </c>
      <c r="F844" s="88">
        <v>43868</v>
      </c>
      <c r="G844" s="89">
        <v>0</v>
      </c>
      <c r="H844" s="89">
        <v>0</v>
      </c>
      <c r="I844" s="89">
        <v>8</v>
      </c>
      <c r="J844" s="89">
        <v>8</v>
      </c>
      <c r="K844" s="89">
        <v>8</v>
      </c>
      <c r="L844" s="89">
        <v>8</v>
      </c>
      <c r="M844" s="89">
        <v>8</v>
      </c>
      <c r="N844" s="89">
        <v>40</v>
      </c>
      <c r="O844" s="87" t="s">
        <v>9501</v>
      </c>
      <c r="P844" s="90" t="s">
        <v>14049</v>
      </c>
      <c r="Q844" s="87" t="s">
        <v>12272</v>
      </c>
    </row>
    <row r="845" spans="1:17" x14ac:dyDescent="0.2">
      <c r="A845" s="87" t="s">
        <v>9332</v>
      </c>
      <c r="B845" s="87" t="s">
        <v>12356</v>
      </c>
      <c r="C845" s="87" t="s">
        <v>164</v>
      </c>
      <c r="D845" s="87" t="s">
        <v>3650</v>
      </c>
      <c r="E845" s="87" t="s">
        <v>68</v>
      </c>
      <c r="F845" s="88">
        <v>43868</v>
      </c>
      <c r="G845" s="89">
        <v>0</v>
      </c>
      <c r="H845" s="89">
        <v>0</v>
      </c>
      <c r="I845" s="89">
        <v>9</v>
      </c>
      <c r="J845" s="89">
        <v>9</v>
      </c>
      <c r="K845" s="89">
        <v>9</v>
      </c>
      <c r="L845" s="89">
        <v>9</v>
      </c>
      <c r="M845" s="89">
        <v>9</v>
      </c>
      <c r="N845" s="89">
        <v>45</v>
      </c>
      <c r="O845" s="87" t="s">
        <v>9501</v>
      </c>
      <c r="P845" s="90" t="s">
        <v>14050</v>
      </c>
      <c r="Q845" s="87" t="s">
        <v>12272</v>
      </c>
    </row>
    <row r="846" spans="1:17" x14ac:dyDescent="0.2">
      <c r="A846" s="87" t="s">
        <v>9332</v>
      </c>
      <c r="B846" s="87" t="s">
        <v>12356</v>
      </c>
      <c r="C846" s="87" t="s">
        <v>164</v>
      </c>
      <c r="D846" s="87" t="s">
        <v>3650</v>
      </c>
      <c r="E846" s="87" t="s">
        <v>68</v>
      </c>
      <c r="F846" s="88">
        <v>43868</v>
      </c>
      <c r="G846" s="89">
        <v>0</v>
      </c>
      <c r="H846" s="89">
        <v>0</v>
      </c>
      <c r="I846" s="89">
        <v>9</v>
      </c>
      <c r="J846" s="89">
        <v>9</v>
      </c>
      <c r="K846" s="89">
        <v>9</v>
      </c>
      <c r="L846" s="89">
        <v>9</v>
      </c>
      <c r="M846" s="89">
        <v>0</v>
      </c>
      <c r="N846" s="89">
        <v>36</v>
      </c>
      <c r="O846" s="87" t="s">
        <v>9501</v>
      </c>
      <c r="P846" s="90" t="s">
        <v>14051</v>
      </c>
      <c r="Q846" s="87" t="s">
        <v>12272</v>
      </c>
    </row>
    <row r="847" spans="1:17" x14ac:dyDescent="0.2">
      <c r="A847" s="87" t="s">
        <v>9332</v>
      </c>
      <c r="B847" s="87" t="s">
        <v>12356</v>
      </c>
      <c r="C847" s="87" t="s">
        <v>164</v>
      </c>
      <c r="D847" s="87" t="s">
        <v>3650</v>
      </c>
      <c r="E847" s="87" t="s">
        <v>68</v>
      </c>
      <c r="F847" s="88">
        <v>43868</v>
      </c>
      <c r="G847" s="89">
        <v>0</v>
      </c>
      <c r="H847" s="89">
        <v>0</v>
      </c>
      <c r="I847" s="89">
        <v>-9</v>
      </c>
      <c r="J847" s="89">
        <v>-9</v>
      </c>
      <c r="K847" s="89">
        <v>-9</v>
      </c>
      <c r="L847" s="89">
        <v>-9</v>
      </c>
      <c r="M847" s="89">
        <v>-9</v>
      </c>
      <c r="N847" s="89">
        <v>-45</v>
      </c>
      <c r="O847" s="87" t="s">
        <v>9501</v>
      </c>
      <c r="P847" s="90" t="s">
        <v>14052</v>
      </c>
      <c r="Q847" s="87" t="s">
        <v>12272</v>
      </c>
    </row>
    <row r="848" spans="1:17" x14ac:dyDescent="0.2">
      <c r="A848" s="87" t="s">
        <v>9183</v>
      </c>
      <c r="B848" s="87" t="s">
        <v>12357</v>
      </c>
      <c r="C848" s="87" t="s">
        <v>164</v>
      </c>
      <c r="D848" s="87" t="s">
        <v>7912</v>
      </c>
      <c r="E848" s="87" t="s">
        <v>68</v>
      </c>
      <c r="F848" s="88">
        <v>43868</v>
      </c>
      <c r="G848" s="89">
        <v>0</v>
      </c>
      <c r="H848" s="89">
        <v>0</v>
      </c>
      <c r="I848" s="89">
        <v>8</v>
      </c>
      <c r="J848" s="89">
        <v>8</v>
      </c>
      <c r="K848" s="89">
        <v>8</v>
      </c>
      <c r="L848" s="89">
        <v>8</v>
      </c>
      <c r="M848" s="89">
        <v>8</v>
      </c>
      <c r="N848" s="89">
        <v>40</v>
      </c>
      <c r="O848" s="87" t="s">
        <v>9501</v>
      </c>
      <c r="P848" s="90" t="s">
        <v>14053</v>
      </c>
      <c r="Q848" s="87" t="s">
        <v>12272</v>
      </c>
    </row>
    <row r="849" spans="1:17" x14ac:dyDescent="0.2">
      <c r="A849" s="87" t="s">
        <v>9190</v>
      </c>
      <c r="B849" s="87" t="s">
        <v>12358</v>
      </c>
      <c r="C849" s="87" t="s">
        <v>164</v>
      </c>
      <c r="D849" s="87" t="s">
        <v>7692</v>
      </c>
      <c r="E849" s="87" t="s">
        <v>6402</v>
      </c>
      <c r="F849" s="88">
        <v>43868</v>
      </c>
      <c r="G849" s="89">
        <v>0</v>
      </c>
      <c r="H849" s="89">
        <v>0</v>
      </c>
      <c r="I849" s="89">
        <v>9</v>
      </c>
      <c r="J849" s="89">
        <v>9</v>
      </c>
      <c r="K849" s="89">
        <v>9</v>
      </c>
      <c r="L849" s="89">
        <v>9</v>
      </c>
      <c r="M849" s="89">
        <v>9</v>
      </c>
      <c r="N849" s="89">
        <v>45</v>
      </c>
      <c r="O849" s="87" t="s">
        <v>9499</v>
      </c>
      <c r="P849" s="90" t="s">
        <v>14054</v>
      </c>
      <c r="Q849" s="87" t="s">
        <v>12272</v>
      </c>
    </row>
    <row r="850" spans="1:17" x14ac:dyDescent="0.2">
      <c r="A850" s="87" t="s">
        <v>9133</v>
      </c>
      <c r="B850" s="87" t="s">
        <v>12359</v>
      </c>
      <c r="C850" s="87" t="s">
        <v>164</v>
      </c>
      <c r="D850" s="87" t="s">
        <v>3515</v>
      </c>
      <c r="E850" s="87" t="s">
        <v>68</v>
      </c>
      <c r="F850" s="88">
        <v>43868</v>
      </c>
      <c r="G850" s="89">
        <v>0</v>
      </c>
      <c r="H850" s="89">
        <v>0</v>
      </c>
      <c r="I850" s="89">
        <v>8</v>
      </c>
      <c r="J850" s="89">
        <v>8</v>
      </c>
      <c r="K850" s="89">
        <v>8</v>
      </c>
      <c r="L850" s="89">
        <v>8</v>
      </c>
      <c r="M850" s="89">
        <v>8</v>
      </c>
      <c r="N850" s="89">
        <v>40</v>
      </c>
      <c r="O850" s="87" t="s">
        <v>166</v>
      </c>
      <c r="P850" s="90" t="s">
        <v>14055</v>
      </c>
      <c r="Q850" s="87" t="s">
        <v>12272</v>
      </c>
    </row>
    <row r="851" spans="1:17" x14ac:dyDescent="0.2">
      <c r="A851" s="87" t="s">
        <v>10298</v>
      </c>
      <c r="B851" s="87" t="s">
        <v>12360</v>
      </c>
      <c r="C851" s="87" t="s">
        <v>164</v>
      </c>
      <c r="D851" s="87" t="s">
        <v>10339</v>
      </c>
      <c r="E851" s="87" t="s">
        <v>68</v>
      </c>
      <c r="F851" s="88">
        <v>43868</v>
      </c>
      <c r="G851" s="89">
        <v>0</v>
      </c>
      <c r="H851" s="89">
        <v>0</v>
      </c>
      <c r="I851" s="89">
        <v>8</v>
      </c>
      <c r="J851" s="89">
        <v>8</v>
      </c>
      <c r="K851" s="89">
        <v>8</v>
      </c>
      <c r="L851" s="89">
        <v>8</v>
      </c>
      <c r="M851" s="89">
        <v>8</v>
      </c>
      <c r="N851" s="89">
        <v>40</v>
      </c>
      <c r="O851" s="87" t="s">
        <v>9501</v>
      </c>
      <c r="P851" s="90" t="s">
        <v>14056</v>
      </c>
      <c r="Q851" s="87" t="s">
        <v>12272</v>
      </c>
    </row>
    <row r="852" spans="1:17" x14ac:dyDescent="0.2">
      <c r="A852" s="87" t="s">
        <v>10298</v>
      </c>
      <c r="B852" s="87" t="s">
        <v>12360</v>
      </c>
      <c r="C852" s="87" t="s">
        <v>164</v>
      </c>
      <c r="D852" s="87" t="s">
        <v>10339</v>
      </c>
      <c r="E852" s="87" t="s">
        <v>68</v>
      </c>
      <c r="F852" s="88">
        <v>43868</v>
      </c>
      <c r="G852" s="89">
        <v>0</v>
      </c>
      <c r="H852" s="89">
        <v>0</v>
      </c>
      <c r="I852" s="89">
        <v>8</v>
      </c>
      <c r="J852" s="89">
        <v>9.5</v>
      </c>
      <c r="K852" s="89">
        <v>8</v>
      </c>
      <c r="L852" s="89">
        <v>8</v>
      </c>
      <c r="M852" s="89">
        <v>8</v>
      </c>
      <c r="N852" s="89">
        <v>41.5</v>
      </c>
      <c r="O852" s="87" t="s">
        <v>9501</v>
      </c>
      <c r="P852" s="90" t="s">
        <v>14057</v>
      </c>
      <c r="Q852" s="87" t="s">
        <v>12272</v>
      </c>
    </row>
    <row r="853" spans="1:17" x14ac:dyDescent="0.2">
      <c r="A853" s="87" t="s">
        <v>10298</v>
      </c>
      <c r="B853" s="87" t="s">
        <v>12360</v>
      </c>
      <c r="C853" s="87" t="s">
        <v>164</v>
      </c>
      <c r="D853" s="87" t="s">
        <v>10339</v>
      </c>
      <c r="E853" s="87" t="s">
        <v>68</v>
      </c>
      <c r="F853" s="88">
        <v>43868</v>
      </c>
      <c r="G853" s="89">
        <v>0</v>
      </c>
      <c r="H853" s="89">
        <v>0</v>
      </c>
      <c r="I853" s="89">
        <v>-8</v>
      </c>
      <c r="J853" s="89">
        <v>-8</v>
      </c>
      <c r="K853" s="89">
        <v>-8</v>
      </c>
      <c r="L853" s="89">
        <v>-8</v>
      </c>
      <c r="M853" s="89">
        <v>-8</v>
      </c>
      <c r="N853" s="89">
        <v>-40</v>
      </c>
      <c r="O853" s="87" t="s">
        <v>9501</v>
      </c>
      <c r="P853" s="90" t="s">
        <v>14058</v>
      </c>
      <c r="Q853" s="87" t="s">
        <v>12272</v>
      </c>
    </row>
    <row r="854" spans="1:17" x14ac:dyDescent="0.2">
      <c r="A854" s="87" t="s">
        <v>9299</v>
      </c>
      <c r="B854" s="87" t="s">
        <v>12361</v>
      </c>
      <c r="C854" s="87" t="s">
        <v>164</v>
      </c>
      <c r="D854" s="87" t="s">
        <v>3744</v>
      </c>
      <c r="E854" s="87" t="s">
        <v>68</v>
      </c>
      <c r="F854" s="88">
        <v>43868</v>
      </c>
      <c r="G854" s="89">
        <v>0</v>
      </c>
      <c r="H854" s="89">
        <v>0</v>
      </c>
      <c r="I854" s="89">
        <v>8</v>
      </c>
      <c r="J854" s="89">
        <v>8</v>
      </c>
      <c r="K854" s="89">
        <v>8</v>
      </c>
      <c r="L854" s="89">
        <v>8</v>
      </c>
      <c r="M854" s="89">
        <v>8</v>
      </c>
      <c r="N854" s="89">
        <v>40</v>
      </c>
      <c r="O854" s="87" t="s">
        <v>9501</v>
      </c>
      <c r="P854" s="90" t="s">
        <v>14059</v>
      </c>
      <c r="Q854" s="87" t="s">
        <v>12272</v>
      </c>
    </row>
    <row r="855" spans="1:17" x14ac:dyDescent="0.2">
      <c r="A855" s="87" t="s">
        <v>9446</v>
      </c>
      <c r="B855" s="87" t="s">
        <v>12362</v>
      </c>
      <c r="C855" s="87" t="s">
        <v>164</v>
      </c>
      <c r="D855" s="87" t="s">
        <v>12028</v>
      </c>
      <c r="E855" s="87" t="s">
        <v>68</v>
      </c>
      <c r="F855" s="88">
        <v>43868</v>
      </c>
      <c r="G855" s="89">
        <v>0</v>
      </c>
      <c r="H855" s="89">
        <v>0</v>
      </c>
      <c r="I855" s="89">
        <v>8</v>
      </c>
      <c r="J855" s="89">
        <v>8</v>
      </c>
      <c r="K855" s="89">
        <v>8</v>
      </c>
      <c r="L855" s="89">
        <v>8</v>
      </c>
      <c r="M855" s="89">
        <v>8</v>
      </c>
      <c r="N855" s="89">
        <v>40</v>
      </c>
      <c r="O855" s="87" t="s">
        <v>9498</v>
      </c>
      <c r="P855" s="90" t="s">
        <v>14060</v>
      </c>
      <c r="Q855" s="87" t="s">
        <v>12272</v>
      </c>
    </row>
    <row r="856" spans="1:17" x14ac:dyDescent="0.2">
      <c r="A856" s="87" t="s">
        <v>9389</v>
      </c>
      <c r="B856" s="87" t="s">
        <v>12363</v>
      </c>
      <c r="C856" s="87" t="s">
        <v>164</v>
      </c>
      <c r="D856" s="87" t="s">
        <v>8614</v>
      </c>
      <c r="E856" s="87" t="s">
        <v>68</v>
      </c>
      <c r="F856" s="88">
        <v>43868</v>
      </c>
      <c r="G856" s="89">
        <v>0</v>
      </c>
      <c r="H856" s="89">
        <v>0</v>
      </c>
      <c r="I856" s="89">
        <v>8</v>
      </c>
      <c r="J856" s="89">
        <v>8</v>
      </c>
      <c r="K856" s="89">
        <v>8</v>
      </c>
      <c r="L856" s="89">
        <v>8</v>
      </c>
      <c r="M856" s="89">
        <v>8</v>
      </c>
      <c r="N856" s="89">
        <v>40</v>
      </c>
      <c r="O856" s="87" t="s">
        <v>9501</v>
      </c>
      <c r="P856" s="90" t="s">
        <v>14061</v>
      </c>
      <c r="Q856" s="87" t="s">
        <v>12272</v>
      </c>
    </row>
    <row r="857" spans="1:17" x14ac:dyDescent="0.2">
      <c r="A857" s="87" t="s">
        <v>9217</v>
      </c>
      <c r="B857" s="87" t="s">
        <v>12364</v>
      </c>
      <c r="C857" s="87" t="s">
        <v>164</v>
      </c>
      <c r="D857" s="87" t="s">
        <v>3651</v>
      </c>
      <c r="E857" s="87" t="s">
        <v>68</v>
      </c>
      <c r="F857" s="88">
        <v>43868</v>
      </c>
      <c r="G857" s="89">
        <v>0</v>
      </c>
      <c r="H857" s="89">
        <v>0</v>
      </c>
      <c r="I857" s="89">
        <v>8</v>
      </c>
      <c r="J857" s="89">
        <v>8</v>
      </c>
      <c r="K857" s="89">
        <v>8</v>
      </c>
      <c r="L857" s="89">
        <v>8</v>
      </c>
      <c r="M857" s="89">
        <v>8</v>
      </c>
      <c r="N857" s="89">
        <v>40</v>
      </c>
      <c r="O857" s="87" t="s">
        <v>9501</v>
      </c>
      <c r="P857" s="90" t="s">
        <v>14062</v>
      </c>
      <c r="Q857" s="87" t="s">
        <v>12272</v>
      </c>
    </row>
    <row r="858" spans="1:17" x14ac:dyDescent="0.2">
      <c r="A858" s="87" t="s">
        <v>9193</v>
      </c>
      <c r="B858" s="87" t="s">
        <v>12365</v>
      </c>
      <c r="C858" s="87" t="s">
        <v>164</v>
      </c>
      <c r="D858" s="87" t="s">
        <v>6941</v>
      </c>
      <c r="E858" s="87" t="s">
        <v>68</v>
      </c>
      <c r="F858" s="88">
        <v>43868</v>
      </c>
      <c r="G858" s="89">
        <v>0</v>
      </c>
      <c r="H858" s="89">
        <v>0</v>
      </c>
      <c r="I858" s="89">
        <v>8</v>
      </c>
      <c r="J858" s="89">
        <v>8</v>
      </c>
      <c r="K858" s="89">
        <v>8</v>
      </c>
      <c r="L858" s="89">
        <v>8</v>
      </c>
      <c r="M858" s="89">
        <v>8</v>
      </c>
      <c r="N858" s="89">
        <v>40</v>
      </c>
      <c r="O858" s="87" t="s">
        <v>9501</v>
      </c>
      <c r="P858" s="90" t="s">
        <v>14063</v>
      </c>
      <c r="Q858" s="87" t="s">
        <v>12272</v>
      </c>
    </row>
    <row r="859" spans="1:17" x14ac:dyDescent="0.2">
      <c r="A859" s="87" t="s">
        <v>9359</v>
      </c>
      <c r="B859" s="87" t="s">
        <v>12366</v>
      </c>
      <c r="C859" s="87" t="s">
        <v>164</v>
      </c>
      <c r="D859" s="87" t="s">
        <v>984</v>
      </c>
      <c r="E859" s="87" t="s">
        <v>6402</v>
      </c>
      <c r="F859" s="88">
        <v>43868</v>
      </c>
      <c r="G859" s="89">
        <v>0</v>
      </c>
      <c r="H859" s="89">
        <v>0</v>
      </c>
      <c r="I859" s="89">
        <v>9</v>
      </c>
      <c r="J859" s="89">
        <v>9</v>
      </c>
      <c r="K859" s="89">
        <v>9</v>
      </c>
      <c r="L859" s="89">
        <v>9</v>
      </c>
      <c r="M859" s="89">
        <v>9</v>
      </c>
      <c r="N859" s="89">
        <v>45</v>
      </c>
      <c r="O859" s="87" t="s">
        <v>9501</v>
      </c>
      <c r="P859" s="90" t="s">
        <v>14064</v>
      </c>
      <c r="Q859" s="87" t="s">
        <v>12272</v>
      </c>
    </row>
    <row r="860" spans="1:17" x14ac:dyDescent="0.2">
      <c r="A860" s="87" t="s">
        <v>9367</v>
      </c>
      <c r="B860" s="87" t="s">
        <v>12367</v>
      </c>
      <c r="C860" s="87" t="s">
        <v>164</v>
      </c>
      <c r="D860" s="87" t="s">
        <v>2358</v>
      </c>
      <c r="E860" s="87" t="s">
        <v>68</v>
      </c>
      <c r="F860" s="88">
        <v>43868</v>
      </c>
      <c r="G860" s="89">
        <v>0</v>
      </c>
      <c r="H860" s="89">
        <v>0</v>
      </c>
      <c r="I860" s="89">
        <v>9</v>
      </c>
      <c r="J860" s="89">
        <v>9</v>
      </c>
      <c r="K860" s="89">
        <v>9</v>
      </c>
      <c r="L860" s="89">
        <v>9</v>
      </c>
      <c r="M860" s="89">
        <v>9</v>
      </c>
      <c r="N860" s="89">
        <v>45</v>
      </c>
      <c r="O860" s="87" t="s">
        <v>9499</v>
      </c>
      <c r="P860" s="90" t="s">
        <v>14065</v>
      </c>
      <c r="Q860" s="87" t="s">
        <v>12272</v>
      </c>
    </row>
    <row r="861" spans="1:17" x14ac:dyDescent="0.2">
      <c r="A861" s="87" t="s">
        <v>9204</v>
      </c>
      <c r="B861" s="87" t="s">
        <v>12368</v>
      </c>
      <c r="C861" s="87" t="s">
        <v>164</v>
      </c>
      <c r="D861" s="87" t="s">
        <v>976</v>
      </c>
      <c r="E861" s="87" t="s">
        <v>68</v>
      </c>
      <c r="F861" s="88">
        <v>43868</v>
      </c>
      <c r="G861" s="89">
        <v>0</v>
      </c>
      <c r="H861" s="89">
        <v>0</v>
      </c>
      <c r="I861" s="89">
        <v>9</v>
      </c>
      <c r="J861" s="89">
        <v>9</v>
      </c>
      <c r="K861" s="89">
        <v>9</v>
      </c>
      <c r="L861" s="89">
        <v>9</v>
      </c>
      <c r="M861" s="89">
        <v>9</v>
      </c>
      <c r="N861" s="89">
        <v>45</v>
      </c>
      <c r="O861" s="87" t="s">
        <v>9501</v>
      </c>
      <c r="P861" s="90" t="s">
        <v>14066</v>
      </c>
      <c r="Q861" s="87" t="s">
        <v>12272</v>
      </c>
    </row>
    <row r="862" spans="1:17" x14ac:dyDescent="0.2">
      <c r="A862" s="87" t="s">
        <v>9980</v>
      </c>
      <c r="B862" s="87" t="s">
        <v>12369</v>
      </c>
      <c r="C862" s="87" t="s">
        <v>164</v>
      </c>
      <c r="D862" s="87" t="s">
        <v>10010</v>
      </c>
      <c r="E862" s="87" t="s">
        <v>68</v>
      </c>
      <c r="F862" s="88">
        <v>43868</v>
      </c>
      <c r="G862" s="89">
        <v>0</v>
      </c>
      <c r="H862" s="89">
        <v>0</v>
      </c>
      <c r="I862" s="89">
        <v>8</v>
      </c>
      <c r="J862" s="89">
        <v>8</v>
      </c>
      <c r="K862" s="89">
        <v>8</v>
      </c>
      <c r="L862" s="89">
        <v>8</v>
      </c>
      <c r="M862" s="89">
        <v>8</v>
      </c>
      <c r="N862" s="89">
        <v>40</v>
      </c>
      <c r="O862" s="87" t="s">
        <v>9498</v>
      </c>
      <c r="P862" s="90" t="s">
        <v>14067</v>
      </c>
      <c r="Q862" s="87" t="s">
        <v>12272</v>
      </c>
    </row>
    <row r="863" spans="1:17" x14ac:dyDescent="0.2">
      <c r="A863" s="87" t="s">
        <v>9421</v>
      </c>
      <c r="B863" s="87" t="s">
        <v>12370</v>
      </c>
      <c r="C863" s="87" t="s">
        <v>164</v>
      </c>
      <c r="D863" s="87" t="s">
        <v>995</v>
      </c>
      <c r="E863" s="87" t="s">
        <v>68</v>
      </c>
      <c r="F863" s="88">
        <v>43868</v>
      </c>
      <c r="G863" s="89">
        <v>0</v>
      </c>
      <c r="H863" s="89">
        <v>0</v>
      </c>
      <c r="I863" s="89">
        <v>8</v>
      </c>
      <c r="J863" s="89">
        <v>8</v>
      </c>
      <c r="K863" s="89">
        <v>8</v>
      </c>
      <c r="L863" s="89">
        <v>8</v>
      </c>
      <c r="M863" s="89">
        <v>8</v>
      </c>
      <c r="N863" s="89">
        <v>40</v>
      </c>
      <c r="O863" s="87" t="s">
        <v>9501</v>
      </c>
      <c r="P863" s="90" t="s">
        <v>14068</v>
      </c>
      <c r="Q863" s="87" t="s">
        <v>12272</v>
      </c>
    </row>
    <row r="864" spans="1:17" x14ac:dyDescent="0.2">
      <c r="A864" s="87" t="s">
        <v>9421</v>
      </c>
      <c r="B864" s="87" t="s">
        <v>12370</v>
      </c>
      <c r="C864" s="87" t="s">
        <v>164</v>
      </c>
      <c r="D864" s="87" t="s">
        <v>995</v>
      </c>
      <c r="E864" s="87" t="s">
        <v>68</v>
      </c>
      <c r="F864" s="88">
        <v>43868</v>
      </c>
      <c r="G864" s="89">
        <v>8</v>
      </c>
      <c r="H864" s="89">
        <v>8</v>
      </c>
      <c r="I864" s="89">
        <v>8</v>
      </c>
      <c r="J864" s="89">
        <v>8</v>
      </c>
      <c r="K864" s="89">
        <v>8</v>
      </c>
      <c r="L864" s="89">
        <v>8</v>
      </c>
      <c r="M864" s="89">
        <v>8</v>
      </c>
      <c r="N864" s="89">
        <v>56</v>
      </c>
      <c r="O864" s="87" t="s">
        <v>9501</v>
      </c>
      <c r="P864" s="90" t="s">
        <v>14069</v>
      </c>
      <c r="Q864" s="87" t="s">
        <v>12272</v>
      </c>
    </row>
    <row r="865" spans="1:17" x14ac:dyDescent="0.2">
      <c r="A865" s="87" t="s">
        <v>9421</v>
      </c>
      <c r="B865" s="87" t="s">
        <v>12370</v>
      </c>
      <c r="C865" s="87" t="s">
        <v>164</v>
      </c>
      <c r="D865" s="87" t="s">
        <v>995</v>
      </c>
      <c r="E865" s="87" t="s">
        <v>68</v>
      </c>
      <c r="F865" s="88">
        <v>43868</v>
      </c>
      <c r="G865" s="89">
        <v>0</v>
      </c>
      <c r="H865" s="89">
        <v>0</v>
      </c>
      <c r="I865" s="89">
        <v>-8</v>
      </c>
      <c r="J865" s="89">
        <v>-8</v>
      </c>
      <c r="K865" s="89">
        <v>-8</v>
      </c>
      <c r="L865" s="89">
        <v>-8</v>
      </c>
      <c r="M865" s="89">
        <v>-8</v>
      </c>
      <c r="N865" s="89">
        <v>-40</v>
      </c>
      <c r="O865" s="87" t="s">
        <v>9501</v>
      </c>
      <c r="P865" s="90" t="s">
        <v>14070</v>
      </c>
      <c r="Q865" s="87" t="s">
        <v>12272</v>
      </c>
    </row>
    <row r="866" spans="1:17" x14ac:dyDescent="0.2">
      <c r="A866" s="87" t="s">
        <v>12956</v>
      </c>
      <c r="B866" s="87" t="s">
        <v>13027</v>
      </c>
      <c r="C866" s="87" t="s">
        <v>164</v>
      </c>
      <c r="D866" s="87" t="s">
        <v>13028</v>
      </c>
      <c r="E866" s="87" t="s">
        <v>6395</v>
      </c>
      <c r="F866" s="88">
        <v>43868</v>
      </c>
      <c r="G866" s="89">
        <v>0</v>
      </c>
      <c r="H866" s="89">
        <v>0</v>
      </c>
      <c r="I866" s="89">
        <v>9</v>
      </c>
      <c r="J866" s="89">
        <v>9</v>
      </c>
      <c r="K866" s="89">
        <v>9</v>
      </c>
      <c r="L866" s="89">
        <v>9</v>
      </c>
      <c r="M866" s="89">
        <v>9</v>
      </c>
      <c r="N866" s="89">
        <v>45</v>
      </c>
      <c r="O866" s="87" t="s">
        <v>166</v>
      </c>
      <c r="P866" s="90" t="s">
        <v>14071</v>
      </c>
      <c r="Q866" s="87" t="s">
        <v>9497</v>
      </c>
    </row>
    <row r="867" spans="1:17" x14ac:dyDescent="0.2">
      <c r="A867" s="87" t="s">
        <v>12863</v>
      </c>
      <c r="B867" s="87" t="s">
        <v>12877</v>
      </c>
      <c r="C867" s="87" t="s">
        <v>164</v>
      </c>
      <c r="D867" s="87" t="s">
        <v>12878</v>
      </c>
      <c r="E867" s="87" t="s">
        <v>68</v>
      </c>
      <c r="F867" s="88">
        <v>43868</v>
      </c>
      <c r="G867" s="89">
        <v>9</v>
      </c>
      <c r="H867" s="89">
        <v>9</v>
      </c>
      <c r="I867" s="89">
        <v>0</v>
      </c>
      <c r="J867" s="89">
        <v>0</v>
      </c>
      <c r="K867" s="89">
        <v>9</v>
      </c>
      <c r="L867" s="89">
        <v>9</v>
      </c>
      <c r="M867" s="89">
        <v>9</v>
      </c>
      <c r="N867" s="89">
        <v>45</v>
      </c>
      <c r="O867" s="87" t="s">
        <v>9499</v>
      </c>
      <c r="P867" s="90" t="s">
        <v>14072</v>
      </c>
      <c r="Q867" s="87" t="s">
        <v>12272</v>
      </c>
    </row>
    <row r="868" spans="1:17" x14ac:dyDescent="0.2">
      <c r="A868" s="87" t="s">
        <v>9223</v>
      </c>
      <c r="B868" s="87" t="s">
        <v>12371</v>
      </c>
      <c r="C868" s="87" t="s">
        <v>164</v>
      </c>
      <c r="D868" s="87" t="s">
        <v>2359</v>
      </c>
      <c r="E868" s="87" t="s">
        <v>68</v>
      </c>
      <c r="F868" s="88">
        <v>43868</v>
      </c>
      <c r="G868" s="89">
        <v>0</v>
      </c>
      <c r="H868" s="89">
        <v>0</v>
      </c>
      <c r="I868" s="89">
        <v>8</v>
      </c>
      <c r="J868" s="89">
        <v>8</v>
      </c>
      <c r="K868" s="89">
        <v>8</v>
      </c>
      <c r="L868" s="89">
        <v>8</v>
      </c>
      <c r="M868" s="89">
        <v>8</v>
      </c>
      <c r="N868" s="89">
        <v>40</v>
      </c>
      <c r="O868" s="87" t="s">
        <v>9501</v>
      </c>
      <c r="P868" s="90" t="s">
        <v>14073</v>
      </c>
      <c r="Q868" s="87" t="s">
        <v>12272</v>
      </c>
    </row>
    <row r="869" spans="1:17" x14ac:dyDescent="0.2">
      <c r="A869" s="87" t="s">
        <v>9336</v>
      </c>
      <c r="B869" s="87" t="s">
        <v>12372</v>
      </c>
      <c r="C869" s="87" t="s">
        <v>164</v>
      </c>
      <c r="D869" s="87" t="s">
        <v>1652</v>
      </c>
      <c r="E869" s="87" t="s">
        <v>68</v>
      </c>
      <c r="F869" s="88">
        <v>43868</v>
      </c>
      <c r="G869" s="89">
        <v>9</v>
      </c>
      <c r="H869" s="89">
        <v>0</v>
      </c>
      <c r="I869" s="89">
        <v>0</v>
      </c>
      <c r="J869" s="89">
        <v>9</v>
      </c>
      <c r="K869" s="89">
        <v>9</v>
      </c>
      <c r="L869" s="89">
        <v>9</v>
      </c>
      <c r="M869" s="89">
        <v>9</v>
      </c>
      <c r="N869" s="89">
        <v>45</v>
      </c>
      <c r="O869" s="87" t="s">
        <v>9499</v>
      </c>
      <c r="P869" s="90" t="s">
        <v>14074</v>
      </c>
      <c r="Q869" s="87" t="s">
        <v>12272</v>
      </c>
    </row>
    <row r="870" spans="1:17" x14ac:dyDescent="0.2">
      <c r="A870" s="87" t="s">
        <v>9220</v>
      </c>
      <c r="B870" s="87" t="s">
        <v>12373</v>
      </c>
      <c r="C870" s="87" t="s">
        <v>164</v>
      </c>
      <c r="D870" s="87" t="s">
        <v>3516</v>
      </c>
      <c r="E870" s="87" t="s">
        <v>68</v>
      </c>
      <c r="F870" s="88">
        <v>43868</v>
      </c>
      <c r="G870" s="89">
        <v>0</v>
      </c>
      <c r="H870" s="89">
        <v>10</v>
      </c>
      <c r="I870" s="89">
        <v>9</v>
      </c>
      <c r="J870" s="89">
        <v>9</v>
      </c>
      <c r="K870" s="89">
        <v>9</v>
      </c>
      <c r="L870" s="89">
        <v>9</v>
      </c>
      <c r="M870" s="89">
        <v>0</v>
      </c>
      <c r="N870" s="89">
        <v>46</v>
      </c>
      <c r="O870" s="87" t="s">
        <v>9501</v>
      </c>
      <c r="P870" s="90" t="s">
        <v>14075</v>
      </c>
      <c r="Q870" s="87" t="s">
        <v>12272</v>
      </c>
    </row>
    <row r="871" spans="1:17" x14ac:dyDescent="0.2">
      <c r="A871" s="87" t="s">
        <v>9232</v>
      </c>
      <c r="B871" s="87" t="s">
        <v>12374</v>
      </c>
      <c r="C871" s="87" t="s">
        <v>164</v>
      </c>
      <c r="D871" s="87" t="s">
        <v>3652</v>
      </c>
      <c r="E871" s="87" t="s">
        <v>68</v>
      </c>
      <c r="F871" s="88">
        <v>43868</v>
      </c>
      <c r="G871" s="89">
        <v>0</v>
      </c>
      <c r="H871" s="89">
        <v>0</v>
      </c>
      <c r="I871" s="89">
        <v>10</v>
      </c>
      <c r="J871" s="89">
        <v>9</v>
      </c>
      <c r="K871" s="89">
        <v>9</v>
      </c>
      <c r="L871" s="89">
        <v>9</v>
      </c>
      <c r="M871" s="89">
        <v>9</v>
      </c>
      <c r="N871" s="89">
        <v>46</v>
      </c>
      <c r="O871" s="87" t="s">
        <v>9501</v>
      </c>
      <c r="P871" s="90" t="s">
        <v>14076</v>
      </c>
      <c r="Q871" s="87" t="s">
        <v>12272</v>
      </c>
    </row>
    <row r="872" spans="1:17" x14ac:dyDescent="0.2">
      <c r="A872" s="87" t="s">
        <v>9412</v>
      </c>
      <c r="B872" s="87" t="s">
        <v>12375</v>
      </c>
      <c r="C872" s="87" t="s">
        <v>164</v>
      </c>
      <c r="D872" s="87" t="s">
        <v>1221</v>
      </c>
      <c r="E872" s="87" t="s">
        <v>6402</v>
      </c>
      <c r="F872" s="88">
        <v>43868</v>
      </c>
      <c r="G872" s="89">
        <v>0</v>
      </c>
      <c r="H872" s="89">
        <v>0</v>
      </c>
      <c r="I872" s="89">
        <v>9</v>
      </c>
      <c r="J872" s="89">
        <v>9</v>
      </c>
      <c r="K872" s="89">
        <v>9</v>
      </c>
      <c r="L872" s="89">
        <v>9</v>
      </c>
      <c r="M872" s="89">
        <v>9</v>
      </c>
      <c r="N872" s="89">
        <v>45</v>
      </c>
      <c r="O872" s="87" t="s">
        <v>9499</v>
      </c>
      <c r="P872" s="90" t="s">
        <v>14077</v>
      </c>
      <c r="Q872" s="87" t="s">
        <v>12272</v>
      </c>
    </row>
    <row r="873" spans="1:17" x14ac:dyDescent="0.2">
      <c r="A873" s="87" t="s">
        <v>9254</v>
      </c>
      <c r="B873" s="87" t="s">
        <v>12376</v>
      </c>
      <c r="C873" s="87" t="s">
        <v>164</v>
      </c>
      <c r="D873" s="87" t="s">
        <v>4217</v>
      </c>
      <c r="E873" s="87" t="s">
        <v>68</v>
      </c>
      <c r="F873" s="88">
        <v>43868</v>
      </c>
      <c r="G873" s="89">
        <v>0</v>
      </c>
      <c r="H873" s="89">
        <v>0</v>
      </c>
      <c r="I873" s="89">
        <v>9</v>
      </c>
      <c r="J873" s="89">
        <v>9</v>
      </c>
      <c r="K873" s="89">
        <v>9</v>
      </c>
      <c r="L873" s="89">
        <v>9</v>
      </c>
      <c r="M873" s="89">
        <v>9</v>
      </c>
      <c r="N873" s="89">
        <v>45</v>
      </c>
      <c r="O873" s="87" t="s">
        <v>9501</v>
      </c>
      <c r="P873" s="90" t="s">
        <v>14078</v>
      </c>
      <c r="Q873" s="87" t="s">
        <v>12272</v>
      </c>
    </row>
    <row r="874" spans="1:17" x14ac:dyDescent="0.2">
      <c r="A874" s="87" t="s">
        <v>9341</v>
      </c>
      <c r="B874" s="87" t="s">
        <v>12377</v>
      </c>
      <c r="C874" s="87" t="s">
        <v>164</v>
      </c>
      <c r="D874" s="87" t="s">
        <v>4398</v>
      </c>
      <c r="E874" s="87" t="s">
        <v>6402</v>
      </c>
      <c r="F874" s="88">
        <v>43868</v>
      </c>
      <c r="G874" s="89">
        <v>0</v>
      </c>
      <c r="H874" s="89">
        <v>0</v>
      </c>
      <c r="I874" s="89">
        <v>9</v>
      </c>
      <c r="J874" s="89">
        <v>9</v>
      </c>
      <c r="K874" s="89">
        <v>9</v>
      </c>
      <c r="L874" s="89">
        <v>9</v>
      </c>
      <c r="M874" s="89">
        <v>9</v>
      </c>
      <c r="N874" s="89">
        <v>45</v>
      </c>
      <c r="O874" s="87" t="s">
        <v>9501</v>
      </c>
      <c r="P874" s="90" t="s">
        <v>14079</v>
      </c>
      <c r="Q874" s="87" t="s">
        <v>12272</v>
      </c>
    </row>
    <row r="875" spans="1:17" x14ac:dyDescent="0.2">
      <c r="A875" s="87" t="s">
        <v>9234</v>
      </c>
      <c r="B875" s="87" t="s">
        <v>12378</v>
      </c>
      <c r="C875" s="87" t="s">
        <v>164</v>
      </c>
      <c r="D875" s="87" t="s">
        <v>3425</v>
      </c>
      <c r="E875" s="87" t="s">
        <v>68</v>
      </c>
      <c r="F875" s="88">
        <v>43868</v>
      </c>
      <c r="G875" s="89">
        <v>0</v>
      </c>
      <c r="H875" s="89">
        <v>0</v>
      </c>
      <c r="I875" s="89">
        <v>8</v>
      </c>
      <c r="J875" s="89">
        <v>8</v>
      </c>
      <c r="K875" s="89">
        <v>8</v>
      </c>
      <c r="L875" s="89">
        <v>8</v>
      </c>
      <c r="M875" s="89">
        <v>8</v>
      </c>
      <c r="N875" s="89">
        <v>40</v>
      </c>
      <c r="O875" s="87" t="s">
        <v>9498</v>
      </c>
      <c r="P875" s="90" t="s">
        <v>14080</v>
      </c>
      <c r="Q875" s="87" t="s">
        <v>12272</v>
      </c>
    </row>
    <row r="876" spans="1:17" x14ac:dyDescent="0.2">
      <c r="A876" s="87" t="s">
        <v>9259</v>
      </c>
      <c r="B876" s="87" t="s">
        <v>12379</v>
      </c>
      <c r="C876" s="87" t="s">
        <v>164</v>
      </c>
      <c r="D876" s="87" t="s">
        <v>2175</v>
      </c>
      <c r="E876" s="87" t="s">
        <v>68</v>
      </c>
      <c r="F876" s="88">
        <v>43868</v>
      </c>
      <c r="G876" s="89">
        <v>0</v>
      </c>
      <c r="H876" s="89">
        <v>4</v>
      </c>
      <c r="I876" s="89">
        <v>0</v>
      </c>
      <c r="J876" s="89">
        <v>9</v>
      </c>
      <c r="K876" s="89">
        <v>9</v>
      </c>
      <c r="L876" s="89">
        <v>9</v>
      </c>
      <c r="M876" s="89">
        <v>9</v>
      </c>
      <c r="N876" s="89">
        <v>40</v>
      </c>
      <c r="O876" s="87" t="s">
        <v>9501</v>
      </c>
      <c r="P876" s="90" t="s">
        <v>14081</v>
      </c>
      <c r="Q876" s="87" t="s">
        <v>12272</v>
      </c>
    </row>
    <row r="877" spans="1:17" x14ac:dyDescent="0.2">
      <c r="A877" s="87" t="s">
        <v>9214</v>
      </c>
      <c r="B877" s="87" t="s">
        <v>12380</v>
      </c>
      <c r="C877" s="87" t="s">
        <v>164</v>
      </c>
      <c r="D877" s="87" t="s">
        <v>11085</v>
      </c>
      <c r="E877" s="87" t="s">
        <v>68</v>
      </c>
      <c r="F877" s="88">
        <v>43868</v>
      </c>
      <c r="G877" s="89">
        <v>0</v>
      </c>
      <c r="H877" s="89">
        <v>0</v>
      </c>
      <c r="I877" s="89">
        <v>10</v>
      </c>
      <c r="J877" s="89">
        <v>10</v>
      </c>
      <c r="K877" s="89">
        <v>10</v>
      </c>
      <c r="L877" s="89">
        <v>10</v>
      </c>
      <c r="M877" s="89">
        <v>0</v>
      </c>
      <c r="N877" s="89">
        <v>40</v>
      </c>
      <c r="O877" s="87" t="s">
        <v>9501</v>
      </c>
      <c r="P877" s="90" t="s">
        <v>14082</v>
      </c>
      <c r="Q877" s="87" t="s">
        <v>12272</v>
      </c>
    </row>
    <row r="878" spans="1:17" x14ac:dyDescent="0.2">
      <c r="A878" s="87" t="s">
        <v>10626</v>
      </c>
      <c r="B878" s="87" t="s">
        <v>12381</v>
      </c>
      <c r="C878" s="87" t="s">
        <v>164</v>
      </c>
      <c r="D878" s="87" t="s">
        <v>10658</v>
      </c>
      <c r="E878" s="87" t="s">
        <v>68</v>
      </c>
      <c r="F878" s="88">
        <v>43868</v>
      </c>
      <c r="G878" s="89">
        <v>0</v>
      </c>
      <c r="H878" s="89">
        <v>0</v>
      </c>
      <c r="I878" s="89">
        <v>9</v>
      </c>
      <c r="J878" s="89">
        <v>9</v>
      </c>
      <c r="K878" s="89">
        <v>9</v>
      </c>
      <c r="L878" s="89">
        <v>9</v>
      </c>
      <c r="M878" s="89">
        <v>9</v>
      </c>
      <c r="N878" s="89">
        <v>45</v>
      </c>
      <c r="O878" s="87" t="s">
        <v>9501</v>
      </c>
      <c r="P878" s="90" t="s">
        <v>14083</v>
      </c>
      <c r="Q878" s="87" t="s">
        <v>12272</v>
      </c>
    </row>
    <row r="879" spans="1:17" x14ac:dyDescent="0.2">
      <c r="A879" s="87" t="s">
        <v>9189</v>
      </c>
      <c r="B879" s="87" t="s">
        <v>12382</v>
      </c>
      <c r="C879" s="87" t="s">
        <v>164</v>
      </c>
      <c r="D879" s="87" t="s">
        <v>3517</v>
      </c>
      <c r="E879" s="87" t="s">
        <v>68</v>
      </c>
      <c r="F879" s="88">
        <v>43868</v>
      </c>
      <c r="G879" s="89">
        <v>0</v>
      </c>
      <c r="H879" s="89">
        <v>0</v>
      </c>
      <c r="I879" s="89">
        <v>9</v>
      </c>
      <c r="J879" s="89">
        <v>9</v>
      </c>
      <c r="K879" s="89">
        <v>9</v>
      </c>
      <c r="L879" s="89">
        <v>9</v>
      </c>
      <c r="M879" s="89">
        <v>9</v>
      </c>
      <c r="N879" s="89">
        <v>45</v>
      </c>
      <c r="O879" s="87" t="s">
        <v>9501</v>
      </c>
      <c r="P879" s="90" t="s">
        <v>14084</v>
      </c>
      <c r="Q879" s="87" t="s">
        <v>12272</v>
      </c>
    </row>
    <row r="880" spans="1:17" x14ac:dyDescent="0.2">
      <c r="A880" s="87" t="s">
        <v>9471</v>
      </c>
      <c r="B880" s="87" t="s">
        <v>12383</v>
      </c>
      <c r="C880" s="87" t="s">
        <v>164</v>
      </c>
      <c r="D880" s="87" t="s">
        <v>1766</v>
      </c>
      <c r="E880" s="87" t="s">
        <v>68</v>
      </c>
      <c r="F880" s="88">
        <v>43868</v>
      </c>
      <c r="G880" s="89">
        <v>0</v>
      </c>
      <c r="H880" s="89">
        <v>0</v>
      </c>
      <c r="I880" s="89">
        <v>8</v>
      </c>
      <c r="J880" s="89">
        <v>8</v>
      </c>
      <c r="K880" s="89">
        <v>8</v>
      </c>
      <c r="L880" s="89">
        <v>8</v>
      </c>
      <c r="M880" s="89">
        <v>8</v>
      </c>
      <c r="N880" s="89">
        <v>40</v>
      </c>
      <c r="O880" s="87" t="s">
        <v>9498</v>
      </c>
      <c r="P880" s="90" t="s">
        <v>14085</v>
      </c>
      <c r="Q880" s="87" t="s">
        <v>12272</v>
      </c>
    </row>
    <row r="881" spans="1:17" x14ac:dyDescent="0.2">
      <c r="A881" s="87" t="s">
        <v>9471</v>
      </c>
      <c r="B881" s="87" t="s">
        <v>12383</v>
      </c>
      <c r="C881" s="87" t="s">
        <v>164</v>
      </c>
      <c r="D881" s="87" t="s">
        <v>1766</v>
      </c>
      <c r="E881" s="87" t="s">
        <v>68</v>
      </c>
      <c r="F881" s="88">
        <v>43868</v>
      </c>
      <c r="G881" s="89">
        <v>0</v>
      </c>
      <c r="H881" s="89">
        <v>0</v>
      </c>
      <c r="I881" s="89">
        <v>10</v>
      </c>
      <c r="J881" s="89">
        <v>10</v>
      </c>
      <c r="K881" s="89">
        <v>10</v>
      </c>
      <c r="L881" s="89">
        <v>0</v>
      </c>
      <c r="M881" s="89">
        <v>10</v>
      </c>
      <c r="N881" s="89">
        <v>40</v>
      </c>
      <c r="O881" s="87" t="s">
        <v>9498</v>
      </c>
      <c r="P881" s="90" t="s">
        <v>14086</v>
      </c>
      <c r="Q881" s="87" t="s">
        <v>12272</v>
      </c>
    </row>
    <row r="882" spans="1:17" x14ac:dyDescent="0.2">
      <c r="A882" s="87" t="s">
        <v>9471</v>
      </c>
      <c r="B882" s="87" t="s">
        <v>12383</v>
      </c>
      <c r="C882" s="87" t="s">
        <v>164</v>
      </c>
      <c r="D882" s="87" t="s">
        <v>1766</v>
      </c>
      <c r="E882" s="87" t="s">
        <v>68</v>
      </c>
      <c r="F882" s="88">
        <v>43868</v>
      </c>
      <c r="G882" s="89">
        <v>0</v>
      </c>
      <c r="H882" s="89">
        <v>0</v>
      </c>
      <c r="I882" s="89">
        <v>-8</v>
      </c>
      <c r="J882" s="89">
        <v>-8</v>
      </c>
      <c r="K882" s="89">
        <v>-8</v>
      </c>
      <c r="L882" s="89">
        <v>-8</v>
      </c>
      <c r="M882" s="89">
        <v>-8</v>
      </c>
      <c r="N882" s="89">
        <v>-40</v>
      </c>
      <c r="O882" s="87" t="s">
        <v>9498</v>
      </c>
      <c r="P882" s="90" t="s">
        <v>14087</v>
      </c>
      <c r="Q882" s="87" t="s">
        <v>12272</v>
      </c>
    </row>
    <row r="883" spans="1:17" x14ac:dyDescent="0.2">
      <c r="A883" s="87" t="s">
        <v>9342</v>
      </c>
      <c r="B883" s="87" t="s">
        <v>12384</v>
      </c>
      <c r="C883" s="87" t="s">
        <v>164</v>
      </c>
      <c r="D883" s="87" t="s">
        <v>2156</v>
      </c>
      <c r="E883" s="87" t="s">
        <v>68</v>
      </c>
      <c r="F883" s="88">
        <v>43868</v>
      </c>
      <c r="G883" s="89">
        <v>0</v>
      </c>
      <c r="H883" s="89">
        <v>0</v>
      </c>
      <c r="I883" s="89">
        <v>8</v>
      </c>
      <c r="J883" s="89">
        <v>8</v>
      </c>
      <c r="K883" s="89">
        <v>8</v>
      </c>
      <c r="L883" s="89">
        <v>8</v>
      </c>
      <c r="M883" s="89">
        <v>8</v>
      </c>
      <c r="N883" s="89">
        <v>40</v>
      </c>
      <c r="O883" s="87" t="s">
        <v>9498</v>
      </c>
      <c r="P883" s="90" t="s">
        <v>14088</v>
      </c>
      <c r="Q883" s="87" t="s">
        <v>12272</v>
      </c>
    </row>
    <row r="884" spans="1:17" x14ac:dyDescent="0.2">
      <c r="A884" s="87" t="s">
        <v>9216</v>
      </c>
      <c r="B884" s="87" t="s">
        <v>12385</v>
      </c>
      <c r="C884" s="87" t="s">
        <v>164</v>
      </c>
      <c r="D884" s="87" t="s">
        <v>7832</v>
      </c>
      <c r="E884" s="87" t="s">
        <v>6402</v>
      </c>
      <c r="F884" s="88">
        <v>43868</v>
      </c>
      <c r="G884" s="89">
        <v>11</v>
      </c>
      <c r="H884" s="89">
        <v>9</v>
      </c>
      <c r="I884" s="89">
        <v>9</v>
      </c>
      <c r="J884" s="89">
        <v>9</v>
      </c>
      <c r="K884" s="89">
        <v>9</v>
      </c>
      <c r="L884" s="89">
        <v>0</v>
      </c>
      <c r="M884" s="89">
        <v>0</v>
      </c>
      <c r="N884" s="89">
        <v>47</v>
      </c>
      <c r="O884" s="87" t="s">
        <v>9499</v>
      </c>
      <c r="P884" s="90" t="s">
        <v>14089</v>
      </c>
      <c r="Q884" s="87" t="s">
        <v>12272</v>
      </c>
    </row>
    <row r="885" spans="1:17" x14ac:dyDescent="0.2">
      <c r="A885" s="87" t="s">
        <v>9218</v>
      </c>
      <c r="B885" s="87" t="s">
        <v>12386</v>
      </c>
      <c r="C885" s="87" t="s">
        <v>164</v>
      </c>
      <c r="D885" s="87" t="s">
        <v>3969</v>
      </c>
      <c r="E885" s="87" t="s">
        <v>68</v>
      </c>
      <c r="F885" s="88">
        <v>43868</v>
      </c>
      <c r="G885" s="89">
        <v>0</v>
      </c>
      <c r="H885" s="89">
        <v>0</v>
      </c>
      <c r="I885" s="89">
        <v>9</v>
      </c>
      <c r="J885" s="89">
        <v>9</v>
      </c>
      <c r="K885" s="89">
        <v>9</v>
      </c>
      <c r="L885" s="89">
        <v>9</v>
      </c>
      <c r="M885" s="89">
        <v>9</v>
      </c>
      <c r="N885" s="89">
        <v>45</v>
      </c>
      <c r="O885" s="87" t="s">
        <v>9501</v>
      </c>
      <c r="P885" s="90" t="s">
        <v>14090</v>
      </c>
      <c r="Q885" s="87" t="s">
        <v>12272</v>
      </c>
    </row>
    <row r="886" spans="1:17" x14ac:dyDescent="0.2">
      <c r="A886" s="87" t="s">
        <v>9274</v>
      </c>
      <c r="B886" s="87" t="s">
        <v>12387</v>
      </c>
      <c r="C886" s="87" t="s">
        <v>164</v>
      </c>
      <c r="D886" s="87" t="s">
        <v>1757</v>
      </c>
      <c r="E886" s="87" t="s">
        <v>68</v>
      </c>
      <c r="F886" s="88">
        <v>43868</v>
      </c>
      <c r="G886" s="89">
        <v>0</v>
      </c>
      <c r="H886" s="89">
        <v>0</v>
      </c>
      <c r="I886" s="89">
        <v>8</v>
      </c>
      <c r="J886" s="89">
        <v>8</v>
      </c>
      <c r="K886" s="89">
        <v>8</v>
      </c>
      <c r="L886" s="89">
        <v>8</v>
      </c>
      <c r="M886" s="89">
        <v>8</v>
      </c>
      <c r="N886" s="89">
        <v>40</v>
      </c>
      <c r="O886" s="87" t="s">
        <v>9501</v>
      </c>
      <c r="P886" s="90" t="s">
        <v>14091</v>
      </c>
      <c r="Q886" s="87" t="s">
        <v>12272</v>
      </c>
    </row>
    <row r="887" spans="1:17" x14ac:dyDescent="0.2">
      <c r="A887" s="87" t="s">
        <v>13053</v>
      </c>
      <c r="B887" s="87" t="s">
        <v>13126</v>
      </c>
      <c r="C887" s="87" t="s">
        <v>164</v>
      </c>
      <c r="D887" s="87" t="s">
        <v>13127</v>
      </c>
      <c r="E887" s="87" t="s">
        <v>68</v>
      </c>
      <c r="F887" s="88">
        <v>43868</v>
      </c>
      <c r="G887" s="89">
        <v>0</v>
      </c>
      <c r="H887" s="89">
        <v>0</v>
      </c>
      <c r="I887" s="89">
        <v>8</v>
      </c>
      <c r="J887" s="89">
        <v>8</v>
      </c>
      <c r="K887" s="89">
        <v>8</v>
      </c>
      <c r="L887" s="89">
        <v>8</v>
      </c>
      <c r="M887" s="89">
        <v>8</v>
      </c>
      <c r="N887" s="89">
        <v>40</v>
      </c>
      <c r="O887" s="87" t="s">
        <v>9501</v>
      </c>
      <c r="P887" s="90" t="s">
        <v>14092</v>
      </c>
      <c r="Q887" s="87" t="s">
        <v>12272</v>
      </c>
    </row>
    <row r="888" spans="1:17" x14ac:dyDescent="0.2">
      <c r="A888" s="87" t="s">
        <v>9215</v>
      </c>
      <c r="B888" s="87" t="s">
        <v>12388</v>
      </c>
      <c r="C888" s="87" t="s">
        <v>164</v>
      </c>
      <c r="D888" s="87" t="s">
        <v>3609</v>
      </c>
      <c r="E888" s="87" t="s">
        <v>68</v>
      </c>
      <c r="F888" s="88">
        <v>43868</v>
      </c>
      <c r="G888" s="89">
        <v>0</v>
      </c>
      <c r="H888" s="89">
        <v>1</v>
      </c>
      <c r="I888" s="89">
        <v>8</v>
      </c>
      <c r="J888" s="89">
        <v>8</v>
      </c>
      <c r="K888" s="89">
        <v>8</v>
      </c>
      <c r="L888" s="89">
        <v>8</v>
      </c>
      <c r="M888" s="89">
        <v>8</v>
      </c>
      <c r="N888" s="89">
        <v>41</v>
      </c>
      <c r="O888" s="87" t="s">
        <v>9501</v>
      </c>
      <c r="P888" s="90" t="s">
        <v>14093</v>
      </c>
      <c r="Q888" s="87" t="s">
        <v>12272</v>
      </c>
    </row>
    <row r="889" spans="1:17" x14ac:dyDescent="0.2">
      <c r="A889" s="87" t="s">
        <v>9273</v>
      </c>
      <c r="B889" s="87" t="s">
        <v>12389</v>
      </c>
      <c r="C889" s="87" t="s">
        <v>164</v>
      </c>
      <c r="D889" s="87" t="s">
        <v>1653</v>
      </c>
      <c r="E889" s="87" t="s">
        <v>68</v>
      </c>
      <c r="F889" s="88">
        <v>43868</v>
      </c>
      <c r="G889" s="89">
        <v>0</v>
      </c>
      <c r="H889" s="89">
        <v>0</v>
      </c>
      <c r="I889" s="89">
        <v>0</v>
      </c>
      <c r="J889" s="89">
        <v>0</v>
      </c>
      <c r="K889" s="89">
        <v>0</v>
      </c>
      <c r="L889" s="89">
        <v>8</v>
      </c>
      <c r="M889" s="89">
        <v>8</v>
      </c>
      <c r="N889" s="89">
        <v>16</v>
      </c>
      <c r="O889" s="87" t="s">
        <v>9501</v>
      </c>
      <c r="P889" s="90" t="s">
        <v>14094</v>
      </c>
      <c r="Q889" s="87" t="s">
        <v>12272</v>
      </c>
    </row>
    <row r="890" spans="1:17" x14ac:dyDescent="0.2">
      <c r="A890" s="87" t="s">
        <v>9180</v>
      </c>
      <c r="B890" s="87" t="s">
        <v>12390</v>
      </c>
      <c r="C890" s="87" t="s">
        <v>164</v>
      </c>
      <c r="D890" s="87" t="s">
        <v>5484</v>
      </c>
      <c r="E890" s="87" t="s">
        <v>68</v>
      </c>
      <c r="F890" s="88">
        <v>43868</v>
      </c>
      <c r="G890" s="89">
        <v>0</v>
      </c>
      <c r="H890" s="89">
        <v>0</v>
      </c>
      <c r="I890" s="89">
        <v>8</v>
      </c>
      <c r="J890" s="89">
        <v>8</v>
      </c>
      <c r="K890" s="89">
        <v>8</v>
      </c>
      <c r="L890" s="89">
        <v>8</v>
      </c>
      <c r="M890" s="89">
        <v>8</v>
      </c>
      <c r="N890" s="89">
        <v>40</v>
      </c>
      <c r="O890" s="87" t="s">
        <v>9501</v>
      </c>
      <c r="P890" s="90" t="s">
        <v>14095</v>
      </c>
      <c r="Q890" s="87" t="s">
        <v>12272</v>
      </c>
    </row>
    <row r="891" spans="1:17" x14ac:dyDescent="0.2">
      <c r="A891" s="87" t="s">
        <v>9180</v>
      </c>
      <c r="B891" s="87" t="s">
        <v>12390</v>
      </c>
      <c r="C891" s="87" t="s">
        <v>164</v>
      </c>
      <c r="D891" s="87" t="s">
        <v>5484</v>
      </c>
      <c r="E891" s="87" t="s">
        <v>68</v>
      </c>
      <c r="F891" s="88">
        <v>43868</v>
      </c>
      <c r="G891" s="89">
        <v>0</v>
      </c>
      <c r="H891" s="89">
        <v>0</v>
      </c>
      <c r="I891" s="89">
        <v>8</v>
      </c>
      <c r="J891" s="89">
        <v>12</v>
      </c>
      <c r="K891" s="89">
        <v>9</v>
      </c>
      <c r="L891" s="89">
        <v>8</v>
      </c>
      <c r="M891" s="89">
        <v>8</v>
      </c>
      <c r="N891" s="89">
        <v>45</v>
      </c>
      <c r="O891" s="87" t="s">
        <v>9501</v>
      </c>
      <c r="P891" s="90" t="s">
        <v>14096</v>
      </c>
      <c r="Q891" s="87" t="s">
        <v>12272</v>
      </c>
    </row>
    <row r="892" spans="1:17" x14ac:dyDescent="0.2">
      <c r="A892" s="87" t="s">
        <v>9180</v>
      </c>
      <c r="B892" s="87" t="s">
        <v>12390</v>
      </c>
      <c r="C892" s="87" t="s">
        <v>164</v>
      </c>
      <c r="D892" s="87" t="s">
        <v>5484</v>
      </c>
      <c r="E892" s="87" t="s">
        <v>68</v>
      </c>
      <c r="F892" s="88">
        <v>43868</v>
      </c>
      <c r="G892" s="89">
        <v>0</v>
      </c>
      <c r="H892" s="89">
        <v>0</v>
      </c>
      <c r="I892" s="89">
        <v>-8</v>
      </c>
      <c r="J892" s="89">
        <v>-8</v>
      </c>
      <c r="K892" s="89">
        <v>-8</v>
      </c>
      <c r="L892" s="89">
        <v>-8</v>
      </c>
      <c r="M892" s="89">
        <v>-8</v>
      </c>
      <c r="N892" s="89">
        <v>-40</v>
      </c>
      <c r="O892" s="87" t="s">
        <v>9501</v>
      </c>
      <c r="P892" s="90" t="s">
        <v>14097</v>
      </c>
      <c r="Q892" s="87" t="s">
        <v>12272</v>
      </c>
    </row>
    <row r="893" spans="1:17" x14ac:dyDescent="0.2">
      <c r="A893" s="87" t="s">
        <v>9225</v>
      </c>
      <c r="B893" s="87" t="s">
        <v>12391</v>
      </c>
      <c r="C893" s="87" t="s">
        <v>164</v>
      </c>
      <c r="D893" s="87" t="s">
        <v>3653</v>
      </c>
      <c r="E893" s="87" t="s">
        <v>68</v>
      </c>
      <c r="F893" s="88">
        <v>43868</v>
      </c>
      <c r="G893" s="89">
        <v>0</v>
      </c>
      <c r="H893" s="89">
        <v>0</v>
      </c>
      <c r="I893" s="89">
        <v>8</v>
      </c>
      <c r="J893" s="89">
        <v>8</v>
      </c>
      <c r="K893" s="89">
        <v>8</v>
      </c>
      <c r="L893" s="89">
        <v>8</v>
      </c>
      <c r="M893" s="89">
        <v>8</v>
      </c>
      <c r="N893" s="89">
        <v>40</v>
      </c>
      <c r="O893" s="87" t="s">
        <v>166</v>
      </c>
      <c r="P893" s="90" t="s">
        <v>14098</v>
      </c>
      <c r="Q893" s="87" t="s">
        <v>12272</v>
      </c>
    </row>
    <row r="894" spans="1:17" x14ac:dyDescent="0.2">
      <c r="A894" s="87" t="s">
        <v>9182</v>
      </c>
      <c r="B894" s="87" t="s">
        <v>12392</v>
      </c>
      <c r="C894" s="87" t="s">
        <v>164</v>
      </c>
      <c r="D894" s="87" t="s">
        <v>4499</v>
      </c>
      <c r="E894" s="87" t="s">
        <v>68</v>
      </c>
      <c r="F894" s="88">
        <v>43868</v>
      </c>
      <c r="G894" s="89">
        <v>0</v>
      </c>
      <c r="H894" s="89">
        <v>0</v>
      </c>
      <c r="I894" s="89">
        <v>8</v>
      </c>
      <c r="J894" s="89">
        <v>8</v>
      </c>
      <c r="K894" s="89">
        <v>8</v>
      </c>
      <c r="L894" s="89">
        <v>8</v>
      </c>
      <c r="M894" s="89">
        <v>8</v>
      </c>
      <c r="N894" s="89">
        <v>40</v>
      </c>
      <c r="O894" s="87" t="s">
        <v>9501</v>
      </c>
      <c r="P894" s="90" t="s">
        <v>14099</v>
      </c>
      <c r="Q894" s="87" t="s">
        <v>12272</v>
      </c>
    </row>
    <row r="895" spans="1:17" x14ac:dyDescent="0.2">
      <c r="A895" s="87" t="s">
        <v>9490</v>
      </c>
      <c r="B895" s="87" t="s">
        <v>12393</v>
      </c>
      <c r="C895" s="87" t="s">
        <v>164</v>
      </c>
      <c r="D895" s="87" t="s">
        <v>1654</v>
      </c>
      <c r="E895" s="87" t="s">
        <v>68</v>
      </c>
      <c r="F895" s="88">
        <v>43868</v>
      </c>
      <c r="G895" s="89">
        <v>0</v>
      </c>
      <c r="H895" s="89">
        <v>0</v>
      </c>
      <c r="I895" s="89">
        <v>8</v>
      </c>
      <c r="J895" s="89">
        <v>8</v>
      </c>
      <c r="K895" s="89">
        <v>8</v>
      </c>
      <c r="L895" s="89">
        <v>8</v>
      </c>
      <c r="M895" s="89">
        <v>8</v>
      </c>
      <c r="N895" s="89">
        <v>40</v>
      </c>
      <c r="O895" s="87" t="s">
        <v>9501</v>
      </c>
      <c r="P895" s="90" t="s">
        <v>14100</v>
      </c>
      <c r="Q895" s="87" t="s">
        <v>12272</v>
      </c>
    </row>
    <row r="896" spans="1:17" x14ac:dyDescent="0.2">
      <c r="A896" s="87" t="s">
        <v>9207</v>
      </c>
      <c r="B896" s="87" t="s">
        <v>12394</v>
      </c>
      <c r="C896" s="87" t="s">
        <v>164</v>
      </c>
      <c r="D896" s="87" t="s">
        <v>1301</v>
      </c>
      <c r="E896" s="87" t="s">
        <v>6402</v>
      </c>
      <c r="F896" s="88">
        <v>43868</v>
      </c>
      <c r="G896" s="89">
        <v>0</v>
      </c>
      <c r="H896" s="89">
        <v>0</v>
      </c>
      <c r="I896" s="89">
        <v>9</v>
      </c>
      <c r="J896" s="89">
        <v>9</v>
      </c>
      <c r="K896" s="89">
        <v>9</v>
      </c>
      <c r="L896" s="89">
        <v>9</v>
      </c>
      <c r="M896" s="89">
        <v>9</v>
      </c>
      <c r="N896" s="89">
        <v>45</v>
      </c>
      <c r="O896" s="87" t="s">
        <v>9501</v>
      </c>
      <c r="P896" s="90" t="s">
        <v>14101</v>
      </c>
      <c r="Q896" s="87" t="s">
        <v>12272</v>
      </c>
    </row>
    <row r="897" spans="1:17" x14ac:dyDescent="0.2">
      <c r="A897" s="87" t="s">
        <v>9436</v>
      </c>
      <c r="B897" s="87" t="s">
        <v>12395</v>
      </c>
      <c r="C897" s="87" t="s">
        <v>164</v>
      </c>
      <c r="D897" s="87" t="s">
        <v>5358</v>
      </c>
      <c r="E897" s="87" t="s">
        <v>68</v>
      </c>
      <c r="F897" s="88">
        <v>43868</v>
      </c>
      <c r="G897" s="89">
        <v>0</v>
      </c>
      <c r="H897" s="89">
        <v>0</v>
      </c>
      <c r="I897" s="89">
        <v>8</v>
      </c>
      <c r="J897" s="89">
        <v>8</v>
      </c>
      <c r="K897" s="89">
        <v>8</v>
      </c>
      <c r="L897" s="89">
        <v>8</v>
      </c>
      <c r="M897" s="89">
        <v>8</v>
      </c>
      <c r="N897" s="89">
        <v>40</v>
      </c>
      <c r="O897" s="87" t="s">
        <v>9501</v>
      </c>
      <c r="P897" s="90" t="s">
        <v>14102</v>
      </c>
      <c r="Q897" s="87" t="s">
        <v>12272</v>
      </c>
    </row>
    <row r="898" spans="1:17" x14ac:dyDescent="0.2">
      <c r="A898" s="87" t="s">
        <v>9295</v>
      </c>
      <c r="B898" s="87" t="s">
        <v>12396</v>
      </c>
      <c r="C898" s="87" t="s">
        <v>164</v>
      </c>
      <c r="D898" s="87" t="s">
        <v>4565</v>
      </c>
      <c r="E898" s="87" t="s">
        <v>68</v>
      </c>
      <c r="F898" s="88">
        <v>43868</v>
      </c>
      <c r="G898" s="89">
        <v>0</v>
      </c>
      <c r="H898" s="89">
        <v>0</v>
      </c>
      <c r="I898" s="89">
        <v>8</v>
      </c>
      <c r="J898" s="89">
        <v>8</v>
      </c>
      <c r="K898" s="89">
        <v>8</v>
      </c>
      <c r="L898" s="89">
        <v>8</v>
      </c>
      <c r="M898" s="89">
        <v>8</v>
      </c>
      <c r="N898" s="89">
        <v>40</v>
      </c>
      <c r="O898" s="87" t="s">
        <v>9498</v>
      </c>
      <c r="P898" s="90" t="s">
        <v>14103</v>
      </c>
      <c r="Q898" s="87" t="s">
        <v>12272</v>
      </c>
    </row>
    <row r="899" spans="1:17" x14ac:dyDescent="0.2">
      <c r="A899" s="87" t="s">
        <v>9402</v>
      </c>
      <c r="B899" s="87" t="s">
        <v>12397</v>
      </c>
      <c r="C899" s="87" t="s">
        <v>164</v>
      </c>
      <c r="D899" s="87" t="s">
        <v>11162</v>
      </c>
      <c r="E899" s="87" t="s">
        <v>68</v>
      </c>
      <c r="F899" s="88">
        <v>43868</v>
      </c>
      <c r="G899" s="89">
        <v>1</v>
      </c>
      <c r="H899" s="89">
        <v>0</v>
      </c>
      <c r="I899" s="89">
        <v>8</v>
      </c>
      <c r="J899" s="89">
        <v>8</v>
      </c>
      <c r="K899" s="89">
        <v>8</v>
      </c>
      <c r="L899" s="89">
        <v>8</v>
      </c>
      <c r="M899" s="89">
        <v>8</v>
      </c>
      <c r="N899" s="89">
        <v>41</v>
      </c>
      <c r="O899" s="87" t="s">
        <v>9498</v>
      </c>
      <c r="P899" s="90" t="s">
        <v>14104</v>
      </c>
      <c r="Q899" s="87" t="s">
        <v>12272</v>
      </c>
    </row>
    <row r="900" spans="1:17" x14ac:dyDescent="0.2">
      <c r="A900" s="87" t="s">
        <v>9477</v>
      </c>
      <c r="B900" s="87" t="s">
        <v>12398</v>
      </c>
      <c r="C900" s="87" t="s">
        <v>164</v>
      </c>
      <c r="D900" s="87" t="s">
        <v>6835</v>
      </c>
      <c r="E900" s="87" t="s">
        <v>68</v>
      </c>
      <c r="F900" s="88">
        <v>43868</v>
      </c>
      <c r="G900" s="89">
        <v>0</v>
      </c>
      <c r="H900" s="89">
        <v>9</v>
      </c>
      <c r="I900" s="89">
        <v>9</v>
      </c>
      <c r="J900" s="89">
        <v>9</v>
      </c>
      <c r="K900" s="89">
        <v>9</v>
      </c>
      <c r="L900" s="89">
        <v>9</v>
      </c>
      <c r="M900" s="89">
        <v>9</v>
      </c>
      <c r="N900" s="89">
        <v>54</v>
      </c>
      <c r="O900" s="87" t="s">
        <v>9501</v>
      </c>
      <c r="P900" s="90" t="s">
        <v>14105</v>
      </c>
      <c r="Q900" s="87" t="s">
        <v>12272</v>
      </c>
    </row>
    <row r="901" spans="1:17" x14ac:dyDescent="0.2">
      <c r="A901" s="87" t="s">
        <v>9489</v>
      </c>
      <c r="B901" s="87" t="s">
        <v>12399</v>
      </c>
      <c r="C901" s="87" t="s">
        <v>164</v>
      </c>
      <c r="D901" s="87" t="s">
        <v>1262</v>
      </c>
      <c r="E901" s="87" t="s">
        <v>6402</v>
      </c>
      <c r="F901" s="88">
        <v>43868</v>
      </c>
      <c r="G901" s="89">
        <v>0</v>
      </c>
      <c r="H901" s="89">
        <v>0</v>
      </c>
      <c r="I901" s="89">
        <v>9</v>
      </c>
      <c r="J901" s="89">
        <v>9</v>
      </c>
      <c r="K901" s="89">
        <v>9</v>
      </c>
      <c r="L901" s="89">
        <v>9</v>
      </c>
      <c r="M901" s="89">
        <v>9</v>
      </c>
      <c r="N901" s="89">
        <v>45</v>
      </c>
      <c r="O901" s="87" t="s">
        <v>9499</v>
      </c>
      <c r="P901" s="90" t="s">
        <v>14106</v>
      </c>
      <c r="Q901" s="87" t="s">
        <v>12272</v>
      </c>
    </row>
    <row r="902" spans="1:17" x14ac:dyDescent="0.2">
      <c r="A902" s="87" t="s">
        <v>9413</v>
      </c>
      <c r="B902" s="87" t="s">
        <v>12400</v>
      </c>
      <c r="C902" s="87" t="s">
        <v>164</v>
      </c>
      <c r="D902" s="87" t="s">
        <v>1976</v>
      </c>
      <c r="E902" s="87" t="s">
        <v>68</v>
      </c>
      <c r="F902" s="88">
        <v>43868</v>
      </c>
      <c r="G902" s="89">
        <v>8</v>
      </c>
      <c r="H902" s="89">
        <v>0</v>
      </c>
      <c r="I902" s="89">
        <v>9</v>
      </c>
      <c r="J902" s="89">
        <v>9</v>
      </c>
      <c r="K902" s="89">
        <v>9</v>
      </c>
      <c r="L902" s="89">
        <v>9</v>
      </c>
      <c r="M902" s="89">
        <v>9</v>
      </c>
      <c r="N902" s="89">
        <v>53</v>
      </c>
      <c r="O902" s="87" t="s">
        <v>9501</v>
      </c>
      <c r="P902" s="90" t="s">
        <v>14107</v>
      </c>
      <c r="Q902" s="87" t="s">
        <v>12272</v>
      </c>
    </row>
    <row r="903" spans="1:17" x14ac:dyDescent="0.2">
      <c r="A903" s="87" t="s">
        <v>9213</v>
      </c>
      <c r="B903" s="87" t="s">
        <v>12401</v>
      </c>
      <c r="C903" s="87" t="s">
        <v>164</v>
      </c>
      <c r="D903" s="87" t="s">
        <v>3654</v>
      </c>
      <c r="E903" s="87" t="s">
        <v>68</v>
      </c>
      <c r="F903" s="88">
        <v>43868</v>
      </c>
      <c r="G903" s="89">
        <v>0</v>
      </c>
      <c r="H903" s="89">
        <v>0</v>
      </c>
      <c r="I903" s="89">
        <v>8</v>
      </c>
      <c r="J903" s="89">
        <v>8</v>
      </c>
      <c r="K903" s="89">
        <v>8</v>
      </c>
      <c r="L903" s="89">
        <v>8</v>
      </c>
      <c r="M903" s="89">
        <v>8</v>
      </c>
      <c r="N903" s="89">
        <v>40</v>
      </c>
      <c r="O903" s="87" t="s">
        <v>9501</v>
      </c>
      <c r="P903" s="90" t="s">
        <v>14108</v>
      </c>
      <c r="Q903" s="87" t="s">
        <v>12272</v>
      </c>
    </row>
    <row r="904" spans="1:17" x14ac:dyDescent="0.2">
      <c r="A904" s="87" t="s">
        <v>9427</v>
      </c>
      <c r="B904" s="87" t="s">
        <v>12402</v>
      </c>
      <c r="C904" s="87" t="s">
        <v>164</v>
      </c>
      <c r="D904" s="87" t="s">
        <v>3518</v>
      </c>
      <c r="E904" s="87" t="s">
        <v>68</v>
      </c>
      <c r="F904" s="88">
        <v>43868</v>
      </c>
      <c r="G904" s="89">
        <v>0</v>
      </c>
      <c r="H904" s="89">
        <v>0</v>
      </c>
      <c r="I904" s="89">
        <v>8</v>
      </c>
      <c r="J904" s="89">
        <v>8</v>
      </c>
      <c r="K904" s="89">
        <v>8</v>
      </c>
      <c r="L904" s="89">
        <v>8</v>
      </c>
      <c r="M904" s="89">
        <v>8</v>
      </c>
      <c r="N904" s="89">
        <v>40</v>
      </c>
      <c r="O904" s="87" t="s">
        <v>9501</v>
      </c>
      <c r="P904" s="90" t="s">
        <v>14109</v>
      </c>
      <c r="Q904" s="87" t="s">
        <v>12272</v>
      </c>
    </row>
    <row r="905" spans="1:17" x14ac:dyDescent="0.2">
      <c r="A905" s="87" t="s">
        <v>9427</v>
      </c>
      <c r="B905" s="87" t="s">
        <v>12402</v>
      </c>
      <c r="C905" s="87" t="s">
        <v>164</v>
      </c>
      <c r="D905" s="87" t="s">
        <v>3518</v>
      </c>
      <c r="E905" s="87" t="s">
        <v>68</v>
      </c>
      <c r="F905" s="88">
        <v>43868</v>
      </c>
      <c r="G905" s="89">
        <v>0</v>
      </c>
      <c r="H905" s="89">
        <v>0</v>
      </c>
      <c r="I905" s="89">
        <v>10</v>
      </c>
      <c r="J905" s="89">
        <v>0</v>
      </c>
      <c r="K905" s="89">
        <v>10</v>
      </c>
      <c r="L905" s="89">
        <v>10</v>
      </c>
      <c r="M905" s="89">
        <v>10</v>
      </c>
      <c r="N905" s="89">
        <v>40</v>
      </c>
      <c r="O905" s="87" t="s">
        <v>9501</v>
      </c>
      <c r="P905" s="90" t="s">
        <v>14110</v>
      </c>
      <c r="Q905" s="87" t="s">
        <v>12272</v>
      </c>
    </row>
    <row r="906" spans="1:17" x14ac:dyDescent="0.2">
      <c r="A906" s="87" t="s">
        <v>9427</v>
      </c>
      <c r="B906" s="87" t="s">
        <v>12402</v>
      </c>
      <c r="C906" s="87" t="s">
        <v>164</v>
      </c>
      <c r="D906" s="87" t="s">
        <v>3518</v>
      </c>
      <c r="E906" s="87" t="s">
        <v>68</v>
      </c>
      <c r="F906" s="88">
        <v>43868</v>
      </c>
      <c r="G906" s="89">
        <v>0</v>
      </c>
      <c r="H906" s="89">
        <v>0</v>
      </c>
      <c r="I906" s="89">
        <v>-8</v>
      </c>
      <c r="J906" s="89">
        <v>-8</v>
      </c>
      <c r="K906" s="89">
        <v>-8</v>
      </c>
      <c r="L906" s="89">
        <v>-8</v>
      </c>
      <c r="M906" s="89">
        <v>-8</v>
      </c>
      <c r="N906" s="89">
        <v>-40</v>
      </c>
      <c r="O906" s="87" t="s">
        <v>9501</v>
      </c>
      <c r="P906" s="90" t="s">
        <v>14111</v>
      </c>
      <c r="Q906" s="87" t="s">
        <v>12272</v>
      </c>
    </row>
    <row r="907" spans="1:17" x14ac:dyDescent="0.2">
      <c r="A907" s="87" t="s">
        <v>9382</v>
      </c>
      <c r="B907" s="87" t="s">
        <v>12403</v>
      </c>
      <c r="C907" s="87" t="s">
        <v>164</v>
      </c>
      <c r="D907" s="87" t="s">
        <v>4455</v>
      </c>
      <c r="E907" s="87" t="s">
        <v>68</v>
      </c>
      <c r="F907" s="88">
        <v>43868</v>
      </c>
      <c r="G907" s="89">
        <v>0</v>
      </c>
      <c r="H907" s="89">
        <v>0</v>
      </c>
      <c r="I907" s="89">
        <v>9</v>
      </c>
      <c r="J907" s="89">
        <v>8</v>
      </c>
      <c r="K907" s="89">
        <v>8</v>
      </c>
      <c r="L907" s="89">
        <v>8.5</v>
      </c>
      <c r="M907" s="89">
        <v>8</v>
      </c>
      <c r="N907" s="89">
        <v>41.5</v>
      </c>
      <c r="O907" s="87" t="s">
        <v>9498</v>
      </c>
      <c r="P907" s="90" t="s">
        <v>14112</v>
      </c>
      <c r="Q907" s="87" t="s">
        <v>12272</v>
      </c>
    </row>
    <row r="908" spans="1:17" x14ac:dyDescent="0.2">
      <c r="A908" s="87" t="s">
        <v>9208</v>
      </c>
      <c r="B908" s="87" t="s">
        <v>12404</v>
      </c>
      <c r="C908" s="87" t="s">
        <v>164</v>
      </c>
      <c r="D908" s="87" t="s">
        <v>2145</v>
      </c>
      <c r="E908" s="87" t="s">
        <v>68</v>
      </c>
      <c r="F908" s="88">
        <v>43868</v>
      </c>
      <c r="G908" s="89">
        <v>0</v>
      </c>
      <c r="H908" s="89">
        <v>0</v>
      </c>
      <c r="I908" s="89">
        <v>9</v>
      </c>
      <c r="J908" s="89">
        <v>9</v>
      </c>
      <c r="K908" s="89">
        <v>9</v>
      </c>
      <c r="L908" s="89">
        <v>9</v>
      </c>
      <c r="M908" s="89">
        <v>9</v>
      </c>
      <c r="N908" s="89">
        <v>45</v>
      </c>
      <c r="O908" s="87" t="s">
        <v>9499</v>
      </c>
      <c r="P908" s="90" t="s">
        <v>14113</v>
      </c>
      <c r="Q908" s="87" t="s">
        <v>12272</v>
      </c>
    </row>
    <row r="909" spans="1:17" x14ac:dyDescent="0.2">
      <c r="A909" s="87" t="s">
        <v>11971</v>
      </c>
      <c r="B909" s="87" t="s">
        <v>12405</v>
      </c>
      <c r="C909" s="87" t="s">
        <v>164</v>
      </c>
      <c r="D909" s="87" t="s">
        <v>12029</v>
      </c>
      <c r="E909" s="87" t="s">
        <v>6402</v>
      </c>
      <c r="F909" s="88">
        <v>43868</v>
      </c>
      <c r="G909" s="89">
        <v>0</v>
      </c>
      <c r="H909" s="89">
        <v>0</v>
      </c>
      <c r="I909" s="89">
        <v>9</v>
      </c>
      <c r="J909" s="89">
        <v>9</v>
      </c>
      <c r="K909" s="89">
        <v>9</v>
      </c>
      <c r="L909" s="89">
        <v>9</v>
      </c>
      <c r="M909" s="89">
        <v>0</v>
      </c>
      <c r="N909" s="89">
        <v>36</v>
      </c>
      <c r="O909" s="87" t="s">
        <v>9499</v>
      </c>
      <c r="P909" s="90" t="s">
        <v>14114</v>
      </c>
      <c r="Q909" s="87" t="s">
        <v>12272</v>
      </c>
    </row>
    <row r="910" spans="1:17" x14ac:dyDescent="0.2">
      <c r="A910" s="87" t="s">
        <v>9230</v>
      </c>
      <c r="B910" s="87" t="s">
        <v>12406</v>
      </c>
      <c r="C910" s="87" t="s">
        <v>164</v>
      </c>
      <c r="D910" s="87" t="s">
        <v>8002</v>
      </c>
      <c r="E910" s="87" t="s">
        <v>68</v>
      </c>
      <c r="F910" s="88">
        <v>43868</v>
      </c>
      <c r="G910" s="89">
        <v>0</v>
      </c>
      <c r="H910" s="89">
        <v>8</v>
      </c>
      <c r="I910" s="89">
        <v>8</v>
      </c>
      <c r="J910" s="89">
        <v>8</v>
      </c>
      <c r="K910" s="89">
        <v>8</v>
      </c>
      <c r="L910" s="89">
        <v>8</v>
      </c>
      <c r="M910" s="89">
        <v>0</v>
      </c>
      <c r="N910" s="89">
        <v>40</v>
      </c>
      <c r="O910" s="87" t="s">
        <v>166</v>
      </c>
      <c r="P910" s="90" t="s">
        <v>14115</v>
      </c>
      <c r="Q910" s="87" t="s">
        <v>12272</v>
      </c>
    </row>
    <row r="911" spans="1:17" x14ac:dyDescent="0.2">
      <c r="A911" s="87" t="s">
        <v>10979</v>
      </c>
      <c r="B911" s="87" t="s">
        <v>12407</v>
      </c>
      <c r="C911" s="87" t="s">
        <v>164</v>
      </c>
      <c r="D911" s="87" t="s">
        <v>11086</v>
      </c>
      <c r="E911" s="87" t="s">
        <v>68</v>
      </c>
      <c r="F911" s="88">
        <v>43868</v>
      </c>
      <c r="G911" s="89">
        <v>0</v>
      </c>
      <c r="H911" s="89">
        <v>0</v>
      </c>
      <c r="I911" s="89">
        <v>8</v>
      </c>
      <c r="J911" s="89">
        <v>8</v>
      </c>
      <c r="K911" s="89">
        <v>8</v>
      </c>
      <c r="L911" s="89">
        <v>8</v>
      </c>
      <c r="M911" s="89">
        <v>8</v>
      </c>
      <c r="N911" s="89">
        <v>40</v>
      </c>
      <c r="O911" s="87" t="s">
        <v>9501</v>
      </c>
      <c r="P911" s="90" t="s">
        <v>14116</v>
      </c>
      <c r="Q911" s="87" t="s">
        <v>12272</v>
      </c>
    </row>
    <row r="912" spans="1:17" x14ac:dyDescent="0.2">
      <c r="A912" s="87" t="s">
        <v>9156</v>
      </c>
      <c r="B912" s="87" t="s">
        <v>12408</v>
      </c>
      <c r="C912" s="87" t="s">
        <v>164</v>
      </c>
      <c r="D912" s="87" t="s">
        <v>1325</v>
      </c>
      <c r="E912" s="87" t="s">
        <v>68</v>
      </c>
      <c r="F912" s="88">
        <v>43868</v>
      </c>
      <c r="G912" s="89">
        <v>0</v>
      </c>
      <c r="H912" s="89">
        <v>0</v>
      </c>
      <c r="I912" s="89">
        <v>8</v>
      </c>
      <c r="J912" s="89">
        <v>8</v>
      </c>
      <c r="K912" s="89">
        <v>8</v>
      </c>
      <c r="L912" s="89">
        <v>8</v>
      </c>
      <c r="M912" s="89">
        <v>8</v>
      </c>
      <c r="N912" s="89">
        <v>40</v>
      </c>
      <c r="O912" s="87" t="s">
        <v>166</v>
      </c>
      <c r="P912" s="90" t="s">
        <v>14117</v>
      </c>
      <c r="Q912" s="87" t="s">
        <v>12272</v>
      </c>
    </row>
    <row r="913" spans="1:17" x14ac:dyDescent="0.2">
      <c r="A913" s="87" t="s">
        <v>9408</v>
      </c>
      <c r="B913" s="87" t="s">
        <v>12409</v>
      </c>
      <c r="C913" s="87" t="s">
        <v>164</v>
      </c>
      <c r="D913" s="87" t="s">
        <v>2374</v>
      </c>
      <c r="E913" s="87" t="s">
        <v>6402</v>
      </c>
      <c r="F913" s="88">
        <v>43868</v>
      </c>
      <c r="G913" s="89">
        <v>0</v>
      </c>
      <c r="H913" s="89">
        <v>0</v>
      </c>
      <c r="I913" s="89">
        <v>9</v>
      </c>
      <c r="J913" s="89">
        <v>9</v>
      </c>
      <c r="K913" s="89">
        <v>9</v>
      </c>
      <c r="L913" s="89">
        <v>9</v>
      </c>
      <c r="M913" s="89">
        <v>9</v>
      </c>
      <c r="N913" s="89">
        <v>45</v>
      </c>
      <c r="O913" s="87" t="s">
        <v>9499</v>
      </c>
      <c r="P913" s="90" t="s">
        <v>14118</v>
      </c>
      <c r="Q913" s="87" t="s">
        <v>12272</v>
      </c>
    </row>
    <row r="914" spans="1:17" x14ac:dyDescent="0.2">
      <c r="A914" s="87" t="s">
        <v>9912</v>
      </c>
      <c r="B914" s="87" t="s">
        <v>12410</v>
      </c>
      <c r="C914" s="87" t="s">
        <v>164</v>
      </c>
      <c r="D914" s="87" t="s">
        <v>9910</v>
      </c>
      <c r="E914" s="87" t="s">
        <v>68</v>
      </c>
      <c r="F914" s="88">
        <v>43868</v>
      </c>
      <c r="G914" s="89">
        <v>0</v>
      </c>
      <c r="H914" s="89">
        <v>0</v>
      </c>
      <c r="I914" s="89">
        <v>8</v>
      </c>
      <c r="J914" s="89">
        <v>8</v>
      </c>
      <c r="K914" s="89">
        <v>8</v>
      </c>
      <c r="L914" s="89">
        <v>8</v>
      </c>
      <c r="M914" s="89">
        <v>8</v>
      </c>
      <c r="N914" s="89">
        <v>40</v>
      </c>
      <c r="O914" s="87" t="s">
        <v>9501</v>
      </c>
      <c r="P914" s="90" t="s">
        <v>14119</v>
      </c>
      <c r="Q914" s="87" t="s">
        <v>12272</v>
      </c>
    </row>
    <row r="915" spans="1:17" x14ac:dyDescent="0.2">
      <c r="A915" s="87" t="s">
        <v>9483</v>
      </c>
      <c r="B915" s="87" t="s">
        <v>12411</v>
      </c>
      <c r="C915" s="87" t="s">
        <v>164</v>
      </c>
      <c r="D915" s="87" t="s">
        <v>2949</v>
      </c>
      <c r="E915" s="87" t="s">
        <v>68</v>
      </c>
      <c r="F915" s="88">
        <v>43868</v>
      </c>
      <c r="G915" s="89">
        <v>0</v>
      </c>
      <c r="H915" s="89">
        <v>0</v>
      </c>
      <c r="I915" s="89">
        <v>9</v>
      </c>
      <c r="J915" s="89">
        <v>9</v>
      </c>
      <c r="K915" s="89">
        <v>9</v>
      </c>
      <c r="L915" s="89">
        <v>9</v>
      </c>
      <c r="M915" s="89">
        <v>9</v>
      </c>
      <c r="N915" s="89">
        <v>45</v>
      </c>
      <c r="O915" s="87" t="s">
        <v>9501</v>
      </c>
      <c r="P915" s="90" t="s">
        <v>14120</v>
      </c>
      <c r="Q915" s="87" t="s">
        <v>12272</v>
      </c>
    </row>
    <row r="916" spans="1:17" x14ac:dyDescent="0.2">
      <c r="A916" s="87" t="s">
        <v>9312</v>
      </c>
      <c r="B916" s="87" t="s">
        <v>12412</v>
      </c>
      <c r="C916" s="87" t="s">
        <v>164</v>
      </c>
      <c r="D916" s="87" t="s">
        <v>1420</v>
      </c>
      <c r="E916" s="87" t="s">
        <v>6402</v>
      </c>
      <c r="F916" s="88">
        <v>43868</v>
      </c>
      <c r="G916" s="89">
        <v>0</v>
      </c>
      <c r="H916" s="89">
        <v>0</v>
      </c>
      <c r="I916" s="89">
        <v>9</v>
      </c>
      <c r="J916" s="89">
        <v>9</v>
      </c>
      <c r="K916" s="89">
        <v>9</v>
      </c>
      <c r="L916" s="89">
        <v>9</v>
      </c>
      <c r="M916" s="89">
        <v>9</v>
      </c>
      <c r="N916" s="89">
        <v>45</v>
      </c>
      <c r="O916" s="87" t="s">
        <v>9499</v>
      </c>
      <c r="P916" s="90" t="s">
        <v>14121</v>
      </c>
      <c r="Q916" s="87" t="s">
        <v>12272</v>
      </c>
    </row>
    <row r="917" spans="1:17" x14ac:dyDescent="0.2">
      <c r="A917" s="87" t="s">
        <v>9312</v>
      </c>
      <c r="B917" s="87" t="s">
        <v>12412</v>
      </c>
      <c r="C917" s="87" t="s">
        <v>164</v>
      </c>
      <c r="D917" s="87" t="s">
        <v>1420</v>
      </c>
      <c r="E917" s="87" t="s">
        <v>6402</v>
      </c>
      <c r="F917" s="88">
        <v>43868</v>
      </c>
      <c r="G917" s="89">
        <v>0</v>
      </c>
      <c r="H917" s="89">
        <v>0</v>
      </c>
      <c r="I917" s="89">
        <v>9</v>
      </c>
      <c r="J917" s="89">
        <v>9</v>
      </c>
      <c r="K917" s="89">
        <v>0</v>
      </c>
      <c r="L917" s="89">
        <v>9</v>
      </c>
      <c r="M917" s="89">
        <v>9</v>
      </c>
      <c r="N917" s="89">
        <v>36</v>
      </c>
      <c r="O917" s="87" t="s">
        <v>9499</v>
      </c>
      <c r="P917" s="90" t="s">
        <v>14122</v>
      </c>
      <c r="Q917" s="87" t="s">
        <v>12272</v>
      </c>
    </row>
    <row r="918" spans="1:17" x14ac:dyDescent="0.2">
      <c r="A918" s="87" t="s">
        <v>9312</v>
      </c>
      <c r="B918" s="87" t="s">
        <v>12412</v>
      </c>
      <c r="C918" s="87" t="s">
        <v>164</v>
      </c>
      <c r="D918" s="87" t="s">
        <v>1420</v>
      </c>
      <c r="E918" s="87" t="s">
        <v>6402</v>
      </c>
      <c r="F918" s="88">
        <v>43868</v>
      </c>
      <c r="G918" s="89">
        <v>0</v>
      </c>
      <c r="H918" s="89">
        <v>0</v>
      </c>
      <c r="I918" s="89">
        <v>-9</v>
      </c>
      <c r="J918" s="89">
        <v>-9</v>
      </c>
      <c r="K918" s="89">
        <v>-9</v>
      </c>
      <c r="L918" s="89">
        <v>-9</v>
      </c>
      <c r="M918" s="89">
        <v>-9</v>
      </c>
      <c r="N918" s="89">
        <v>-45</v>
      </c>
      <c r="O918" s="87" t="s">
        <v>9499</v>
      </c>
      <c r="P918" s="90" t="s">
        <v>14123</v>
      </c>
      <c r="Q918" s="87" t="s">
        <v>12272</v>
      </c>
    </row>
    <row r="919" spans="1:17" x14ac:dyDescent="0.2">
      <c r="A919" s="87" t="s">
        <v>9368</v>
      </c>
      <c r="B919" s="87" t="s">
        <v>12413</v>
      </c>
      <c r="C919" s="87" t="s">
        <v>164</v>
      </c>
      <c r="D919" s="87" t="s">
        <v>6604</v>
      </c>
      <c r="E919" s="87" t="s">
        <v>68</v>
      </c>
      <c r="F919" s="88">
        <v>43868</v>
      </c>
      <c r="G919" s="89">
        <v>0</v>
      </c>
      <c r="H919" s="89">
        <v>8</v>
      </c>
      <c r="I919" s="89">
        <v>8</v>
      </c>
      <c r="J919" s="89">
        <v>8</v>
      </c>
      <c r="K919" s="89">
        <v>8</v>
      </c>
      <c r="L919" s="89">
        <v>8</v>
      </c>
      <c r="M919" s="89">
        <v>0</v>
      </c>
      <c r="N919" s="89">
        <v>40</v>
      </c>
      <c r="O919" s="87" t="s">
        <v>9499</v>
      </c>
      <c r="P919" s="90" t="s">
        <v>14124</v>
      </c>
      <c r="Q919" s="87" t="s">
        <v>12272</v>
      </c>
    </row>
    <row r="920" spans="1:17" x14ac:dyDescent="0.2">
      <c r="A920" s="87" t="s">
        <v>9368</v>
      </c>
      <c r="B920" s="87" t="s">
        <v>12413</v>
      </c>
      <c r="C920" s="87" t="s">
        <v>164</v>
      </c>
      <c r="D920" s="87" t="s">
        <v>6604</v>
      </c>
      <c r="E920" s="87" t="s">
        <v>68</v>
      </c>
      <c r="F920" s="88">
        <v>43868</v>
      </c>
      <c r="G920" s="89">
        <v>0</v>
      </c>
      <c r="H920" s="89">
        <v>8</v>
      </c>
      <c r="I920" s="89">
        <v>8</v>
      </c>
      <c r="J920" s="89">
        <v>8</v>
      </c>
      <c r="K920" s="89">
        <v>0</v>
      </c>
      <c r="L920" s="89">
        <v>8</v>
      </c>
      <c r="M920" s="89">
        <v>0</v>
      </c>
      <c r="N920" s="89">
        <v>32</v>
      </c>
      <c r="O920" s="87" t="s">
        <v>9499</v>
      </c>
      <c r="P920" s="90" t="s">
        <v>14125</v>
      </c>
      <c r="Q920" s="87" t="s">
        <v>12272</v>
      </c>
    </row>
    <row r="921" spans="1:17" x14ac:dyDescent="0.2">
      <c r="A921" s="87" t="s">
        <v>9368</v>
      </c>
      <c r="B921" s="87" t="s">
        <v>12413</v>
      </c>
      <c r="C921" s="87" t="s">
        <v>164</v>
      </c>
      <c r="D921" s="87" t="s">
        <v>6604</v>
      </c>
      <c r="E921" s="87" t="s">
        <v>68</v>
      </c>
      <c r="F921" s="88">
        <v>43868</v>
      </c>
      <c r="G921" s="89">
        <v>0</v>
      </c>
      <c r="H921" s="89">
        <v>-8</v>
      </c>
      <c r="I921" s="89">
        <v>-8</v>
      </c>
      <c r="J921" s="89">
        <v>-8</v>
      </c>
      <c r="K921" s="89">
        <v>-8</v>
      </c>
      <c r="L921" s="89">
        <v>-8</v>
      </c>
      <c r="M921" s="89">
        <v>0</v>
      </c>
      <c r="N921" s="89">
        <v>-40</v>
      </c>
      <c r="O921" s="87" t="s">
        <v>9499</v>
      </c>
      <c r="P921" s="90" t="s">
        <v>14126</v>
      </c>
      <c r="Q921" s="87" t="s">
        <v>12272</v>
      </c>
    </row>
    <row r="922" spans="1:17" x14ac:dyDescent="0.2">
      <c r="A922" s="87" t="s">
        <v>9300</v>
      </c>
      <c r="B922" s="87" t="s">
        <v>12414</v>
      </c>
      <c r="C922" s="87" t="s">
        <v>164</v>
      </c>
      <c r="D922" s="87" t="s">
        <v>3655</v>
      </c>
      <c r="E922" s="87" t="s">
        <v>68</v>
      </c>
      <c r="F922" s="88">
        <v>43868</v>
      </c>
      <c r="G922" s="89">
        <v>0</v>
      </c>
      <c r="H922" s="89">
        <v>0</v>
      </c>
      <c r="I922" s="89">
        <v>8</v>
      </c>
      <c r="J922" s="89">
        <v>8</v>
      </c>
      <c r="K922" s="89">
        <v>8</v>
      </c>
      <c r="L922" s="89">
        <v>8</v>
      </c>
      <c r="M922" s="89">
        <v>8</v>
      </c>
      <c r="N922" s="89">
        <v>40</v>
      </c>
      <c r="O922" s="87" t="s">
        <v>9498</v>
      </c>
      <c r="P922" s="90" t="s">
        <v>14127</v>
      </c>
      <c r="Q922" s="87" t="s">
        <v>12272</v>
      </c>
    </row>
    <row r="923" spans="1:17" x14ac:dyDescent="0.2">
      <c r="A923" s="87" t="s">
        <v>9414</v>
      </c>
      <c r="B923" s="87" t="s">
        <v>12415</v>
      </c>
      <c r="C923" s="87" t="s">
        <v>164</v>
      </c>
      <c r="D923" s="87" t="s">
        <v>9008</v>
      </c>
      <c r="E923" s="87" t="s">
        <v>68</v>
      </c>
      <c r="F923" s="88">
        <v>43868</v>
      </c>
      <c r="G923" s="89">
        <v>0</v>
      </c>
      <c r="H923" s="89">
        <v>0</v>
      </c>
      <c r="I923" s="89">
        <v>8</v>
      </c>
      <c r="J923" s="89">
        <v>8</v>
      </c>
      <c r="K923" s="89">
        <v>8</v>
      </c>
      <c r="L923" s="89">
        <v>8</v>
      </c>
      <c r="M923" s="89">
        <v>8</v>
      </c>
      <c r="N923" s="89">
        <v>40</v>
      </c>
      <c r="O923" s="87" t="s">
        <v>9501</v>
      </c>
      <c r="P923" s="90" t="s">
        <v>14128</v>
      </c>
      <c r="Q923" s="87" t="s">
        <v>12272</v>
      </c>
    </row>
    <row r="924" spans="1:17" x14ac:dyDescent="0.2">
      <c r="A924" s="87" t="s">
        <v>9228</v>
      </c>
      <c r="B924" s="87" t="s">
        <v>12416</v>
      </c>
      <c r="C924" s="87" t="s">
        <v>164</v>
      </c>
      <c r="D924" s="87" t="s">
        <v>1343</v>
      </c>
      <c r="E924" s="87" t="s">
        <v>68</v>
      </c>
      <c r="F924" s="88">
        <v>43868</v>
      </c>
      <c r="G924" s="89">
        <v>0</v>
      </c>
      <c r="H924" s="89">
        <v>2</v>
      </c>
      <c r="I924" s="89">
        <v>8</v>
      </c>
      <c r="J924" s="89">
        <v>8</v>
      </c>
      <c r="K924" s="89">
        <v>8</v>
      </c>
      <c r="L924" s="89">
        <v>8</v>
      </c>
      <c r="M924" s="89">
        <v>8</v>
      </c>
      <c r="N924" s="89">
        <v>42</v>
      </c>
      <c r="O924" s="87" t="s">
        <v>9501</v>
      </c>
      <c r="P924" s="90" t="s">
        <v>14129</v>
      </c>
      <c r="Q924" s="87" t="s">
        <v>12272</v>
      </c>
    </row>
    <row r="925" spans="1:17" x14ac:dyDescent="0.2">
      <c r="A925" s="87" t="s">
        <v>9246</v>
      </c>
      <c r="B925" s="87" t="s">
        <v>12417</v>
      </c>
      <c r="C925" s="87" t="s">
        <v>164</v>
      </c>
      <c r="D925" s="87" t="s">
        <v>11895</v>
      </c>
      <c r="E925" s="87" t="s">
        <v>68</v>
      </c>
      <c r="F925" s="88">
        <v>43868</v>
      </c>
      <c r="G925" s="89">
        <v>0</v>
      </c>
      <c r="H925" s="89">
        <v>0</v>
      </c>
      <c r="I925" s="89">
        <v>8</v>
      </c>
      <c r="J925" s="89">
        <v>8</v>
      </c>
      <c r="K925" s="89">
        <v>8</v>
      </c>
      <c r="L925" s="89">
        <v>8</v>
      </c>
      <c r="M925" s="89">
        <v>8</v>
      </c>
      <c r="N925" s="89">
        <v>40</v>
      </c>
      <c r="O925" s="87" t="s">
        <v>9501</v>
      </c>
      <c r="P925" s="90" t="s">
        <v>14130</v>
      </c>
      <c r="Q925" s="87" t="s">
        <v>12272</v>
      </c>
    </row>
    <row r="926" spans="1:17" x14ac:dyDescent="0.2">
      <c r="A926" s="87" t="s">
        <v>9251</v>
      </c>
      <c r="B926" s="87" t="s">
        <v>12418</v>
      </c>
      <c r="C926" s="87" t="s">
        <v>164</v>
      </c>
      <c r="D926" s="87" t="s">
        <v>2819</v>
      </c>
      <c r="E926" s="87" t="s">
        <v>68</v>
      </c>
      <c r="F926" s="88">
        <v>43868</v>
      </c>
      <c r="G926" s="89">
        <v>0</v>
      </c>
      <c r="H926" s="89">
        <v>0</v>
      </c>
      <c r="I926" s="89">
        <v>8</v>
      </c>
      <c r="J926" s="89">
        <v>8</v>
      </c>
      <c r="K926" s="89">
        <v>8</v>
      </c>
      <c r="L926" s="89">
        <v>8</v>
      </c>
      <c r="M926" s="89">
        <v>8</v>
      </c>
      <c r="N926" s="89">
        <v>40</v>
      </c>
      <c r="O926" s="87" t="s">
        <v>9498</v>
      </c>
      <c r="P926" s="90" t="s">
        <v>14131</v>
      </c>
      <c r="Q926" s="87" t="s">
        <v>12272</v>
      </c>
    </row>
    <row r="927" spans="1:17" x14ac:dyDescent="0.2">
      <c r="A927" s="87" t="s">
        <v>9472</v>
      </c>
      <c r="B927" s="87" t="s">
        <v>12419</v>
      </c>
      <c r="C927" s="87" t="s">
        <v>164</v>
      </c>
      <c r="D927" s="87" t="s">
        <v>3656</v>
      </c>
      <c r="E927" s="87" t="s">
        <v>68</v>
      </c>
      <c r="F927" s="88">
        <v>43868</v>
      </c>
      <c r="G927" s="89">
        <v>0</v>
      </c>
      <c r="H927" s="89">
        <v>0</v>
      </c>
      <c r="I927" s="89">
        <v>8</v>
      </c>
      <c r="J927" s="89">
        <v>8</v>
      </c>
      <c r="K927" s="89">
        <v>8</v>
      </c>
      <c r="L927" s="89">
        <v>8</v>
      </c>
      <c r="M927" s="89">
        <v>8</v>
      </c>
      <c r="N927" s="89">
        <v>40</v>
      </c>
      <c r="O927" s="87" t="s">
        <v>9501</v>
      </c>
      <c r="P927" s="90" t="s">
        <v>14132</v>
      </c>
      <c r="Q927" s="87" t="s">
        <v>12272</v>
      </c>
    </row>
    <row r="928" spans="1:17" x14ac:dyDescent="0.2">
      <c r="A928" s="87" t="s">
        <v>9472</v>
      </c>
      <c r="B928" s="87" t="s">
        <v>12419</v>
      </c>
      <c r="C928" s="87" t="s">
        <v>164</v>
      </c>
      <c r="D928" s="87" t="s">
        <v>3656</v>
      </c>
      <c r="E928" s="87" t="s">
        <v>68</v>
      </c>
      <c r="F928" s="88">
        <v>43868</v>
      </c>
      <c r="G928" s="89">
        <v>0</v>
      </c>
      <c r="H928" s="89">
        <v>0</v>
      </c>
      <c r="I928" s="89">
        <v>8</v>
      </c>
      <c r="J928" s="89">
        <v>8</v>
      </c>
      <c r="K928" s="89">
        <v>0</v>
      </c>
      <c r="L928" s="89">
        <v>8</v>
      </c>
      <c r="M928" s="89">
        <v>8</v>
      </c>
      <c r="N928" s="89">
        <v>32</v>
      </c>
      <c r="O928" s="87" t="s">
        <v>9501</v>
      </c>
      <c r="P928" s="90" t="s">
        <v>14133</v>
      </c>
      <c r="Q928" s="87" t="s">
        <v>12272</v>
      </c>
    </row>
    <row r="929" spans="1:17" x14ac:dyDescent="0.2">
      <c r="A929" s="87" t="s">
        <v>9472</v>
      </c>
      <c r="B929" s="87" t="s">
        <v>12419</v>
      </c>
      <c r="C929" s="87" t="s">
        <v>164</v>
      </c>
      <c r="D929" s="87" t="s">
        <v>3656</v>
      </c>
      <c r="E929" s="87" t="s">
        <v>68</v>
      </c>
      <c r="F929" s="88">
        <v>43868</v>
      </c>
      <c r="G929" s="89">
        <v>0</v>
      </c>
      <c r="H929" s="89">
        <v>0</v>
      </c>
      <c r="I929" s="89">
        <v>-8</v>
      </c>
      <c r="J929" s="89">
        <v>-8</v>
      </c>
      <c r="K929" s="89">
        <v>-8</v>
      </c>
      <c r="L929" s="89">
        <v>-8</v>
      </c>
      <c r="M929" s="89">
        <v>-8</v>
      </c>
      <c r="N929" s="89">
        <v>-40</v>
      </c>
      <c r="O929" s="87" t="s">
        <v>9501</v>
      </c>
      <c r="P929" s="90" t="s">
        <v>14134</v>
      </c>
      <c r="Q929" s="87" t="s">
        <v>12272</v>
      </c>
    </row>
    <row r="930" spans="1:17" x14ac:dyDescent="0.2">
      <c r="A930" s="87" t="s">
        <v>9404</v>
      </c>
      <c r="B930" s="87" t="s">
        <v>12420</v>
      </c>
      <c r="C930" s="87" t="s">
        <v>164</v>
      </c>
      <c r="D930" s="87" t="s">
        <v>1977</v>
      </c>
      <c r="E930" s="87" t="s">
        <v>68</v>
      </c>
      <c r="F930" s="88">
        <v>43868</v>
      </c>
      <c r="G930" s="89">
        <v>0</v>
      </c>
      <c r="H930" s="89">
        <v>0</v>
      </c>
      <c r="I930" s="89">
        <v>8</v>
      </c>
      <c r="J930" s="89">
        <v>8</v>
      </c>
      <c r="K930" s="89">
        <v>8</v>
      </c>
      <c r="L930" s="89">
        <v>8</v>
      </c>
      <c r="M930" s="89">
        <v>8</v>
      </c>
      <c r="N930" s="89">
        <v>40</v>
      </c>
      <c r="O930" s="87" t="s">
        <v>166</v>
      </c>
      <c r="P930" s="90" t="s">
        <v>14135</v>
      </c>
      <c r="Q930" s="87" t="s">
        <v>12272</v>
      </c>
    </row>
    <row r="931" spans="1:17" x14ac:dyDescent="0.2">
      <c r="A931" s="87" t="s">
        <v>9432</v>
      </c>
      <c r="B931" s="87" t="s">
        <v>12421</v>
      </c>
      <c r="C931" s="87" t="s">
        <v>164</v>
      </c>
      <c r="D931" s="87" t="s">
        <v>1421</v>
      </c>
      <c r="E931" s="87" t="s">
        <v>68</v>
      </c>
      <c r="F931" s="88">
        <v>43868</v>
      </c>
      <c r="G931" s="89">
        <v>0</v>
      </c>
      <c r="H931" s="89">
        <v>0</v>
      </c>
      <c r="I931" s="89">
        <v>8</v>
      </c>
      <c r="J931" s="89">
        <v>8</v>
      </c>
      <c r="K931" s="89">
        <v>8</v>
      </c>
      <c r="L931" s="89">
        <v>8</v>
      </c>
      <c r="M931" s="89">
        <v>8</v>
      </c>
      <c r="N931" s="89">
        <v>40</v>
      </c>
      <c r="O931" s="87" t="s">
        <v>9498</v>
      </c>
      <c r="P931" s="90" t="s">
        <v>14136</v>
      </c>
      <c r="Q931" s="87" t="s">
        <v>12272</v>
      </c>
    </row>
    <row r="932" spans="1:17" x14ac:dyDescent="0.2">
      <c r="A932" s="87" t="s">
        <v>9432</v>
      </c>
      <c r="B932" s="87" t="s">
        <v>12421</v>
      </c>
      <c r="C932" s="87" t="s">
        <v>164</v>
      </c>
      <c r="D932" s="87" t="s">
        <v>1421</v>
      </c>
      <c r="E932" s="87" t="s">
        <v>68</v>
      </c>
      <c r="F932" s="88">
        <v>43868</v>
      </c>
      <c r="G932" s="89">
        <v>0</v>
      </c>
      <c r="H932" s="89">
        <v>0</v>
      </c>
      <c r="I932" s="89">
        <v>8</v>
      </c>
      <c r="J932" s="89">
        <v>9</v>
      </c>
      <c r="K932" s="89">
        <v>8</v>
      </c>
      <c r="L932" s="89">
        <v>8</v>
      </c>
      <c r="M932" s="89">
        <v>8</v>
      </c>
      <c r="N932" s="89">
        <v>41</v>
      </c>
      <c r="O932" s="87" t="s">
        <v>9498</v>
      </c>
      <c r="P932" s="90" t="s">
        <v>14137</v>
      </c>
      <c r="Q932" s="87" t="s">
        <v>12272</v>
      </c>
    </row>
    <row r="933" spans="1:17" x14ac:dyDescent="0.2">
      <c r="A933" s="87" t="s">
        <v>9432</v>
      </c>
      <c r="B933" s="87" t="s">
        <v>12421</v>
      </c>
      <c r="C933" s="87" t="s">
        <v>164</v>
      </c>
      <c r="D933" s="87" t="s">
        <v>1421</v>
      </c>
      <c r="E933" s="87" t="s">
        <v>68</v>
      </c>
      <c r="F933" s="88">
        <v>43868</v>
      </c>
      <c r="G933" s="89">
        <v>0</v>
      </c>
      <c r="H933" s="89">
        <v>0</v>
      </c>
      <c r="I933" s="89">
        <v>-8</v>
      </c>
      <c r="J933" s="89">
        <v>-8</v>
      </c>
      <c r="K933" s="89">
        <v>-8</v>
      </c>
      <c r="L933" s="89">
        <v>-8</v>
      </c>
      <c r="M933" s="89">
        <v>-8</v>
      </c>
      <c r="N933" s="89">
        <v>-40</v>
      </c>
      <c r="O933" s="87" t="s">
        <v>9498</v>
      </c>
      <c r="P933" s="90" t="s">
        <v>14138</v>
      </c>
      <c r="Q933" s="87" t="s">
        <v>12272</v>
      </c>
    </row>
    <row r="934" spans="1:17" x14ac:dyDescent="0.2">
      <c r="A934" s="87" t="s">
        <v>9428</v>
      </c>
      <c r="B934" s="87" t="s">
        <v>12422</v>
      </c>
      <c r="C934" s="87" t="s">
        <v>164</v>
      </c>
      <c r="D934" s="87" t="s">
        <v>5359</v>
      </c>
      <c r="E934" s="87" t="s">
        <v>68</v>
      </c>
      <c r="F934" s="88">
        <v>43868</v>
      </c>
      <c r="G934" s="89">
        <v>0</v>
      </c>
      <c r="H934" s="89">
        <v>0</v>
      </c>
      <c r="I934" s="89">
        <v>8</v>
      </c>
      <c r="J934" s="89">
        <v>8</v>
      </c>
      <c r="K934" s="89">
        <v>8</v>
      </c>
      <c r="L934" s="89">
        <v>8</v>
      </c>
      <c r="M934" s="89">
        <v>8</v>
      </c>
      <c r="N934" s="89">
        <v>40</v>
      </c>
      <c r="O934" s="87" t="s">
        <v>9501</v>
      </c>
      <c r="P934" s="90" t="s">
        <v>14139</v>
      </c>
      <c r="Q934" s="87" t="s">
        <v>12272</v>
      </c>
    </row>
    <row r="935" spans="1:17" x14ac:dyDescent="0.2">
      <c r="A935" s="87" t="s">
        <v>9162</v>
      </c>
      <c r="B935" s="87" t="s">
        <v>12423</v>
      </c>
      <c r="C935" s="87" t="s">
        <v>164</v>
      </c>
      <c r="D935" s="87" t="s">
        <v>2314</v>
      </c>
      <c r="E935" s="87" t="s">
        <v>68</v>
      </c>
      <c r="F935" s="88">
        <v>43868</v>
      </c>
      <c r="G935" s="89">
        <v>0</v>
      </c>
      <c r="H935" s="89">
        <v>0</v>
      </c>
      <c r="I935" s="89">
        <v>9</v>
      </c>
      <c r="J935" s="89">
        <v>9</v>
      </c>
      <c r="K935" s="89">
        <v>9</v>
      </c>
      <c r="L935" s="89">
        <v>9</v>
      </c>
      <c r="M935" s="89">
        <v>9</v>
      </c>
      <c r="N935" s="89">
        <v>45</v>
      </c>
      <c r="O935" s="87" t="s">
        <v>9498</v>
      </c>
      <c r="P935" s="90" t="s">
        <v>14140</v>
      </c>
      <c r="Q935" s="87" t="s">
        <v>12272</v>
      </c>
    </row>
    <row r="936" spans="1:17" x14ac:dyDescent="0.2">
      <c r="A936" s="87" t="s">
        <v>9186</v>
      </c>
      <c r="B936" s="87" t="s">
        <v>12424</v>
      </c>
      <c r="C936" s="87" t="s">
        <v>164</v>
      </c>
      <c r="D936" s="87" t="s">
        <v>1978</v>
      </c>
      <c r="E936" s="87" t="s">
        <v>68</v>
      </c>
      <c r="F936" s="88">
        <v>43868</v>
      </c>
      <c r="G936" s="89">
        <v>0</v>
      </c>
      <c r="H936" s="89">
        <v>0</v>
      </c>
      <c r="I936" s="89">
        <v>8</v>
      </c>
      <c r="J936" s="89">
        <v>8</v>
      </c>
      <c r="K936" s="89">
        <v>8</v>
      </c>
      <c r="L936" s="89">
        <v>8</v>
      </c>
      <c r="M936" s="89">
        <v>8</v>
      </c>
      <c r="N936" s="89">
        <v>40</v>
      </c>
      <c r="O936" s="87" t="s">
        <v>9501</v>
      </c>
      <c r="P936" s="90" t="s">
        <v>14141</v>
      </c>
      <c r="Q936" s="87" t="s">
        <v>12272</v>
      </c>
    </row>
    <row r="937" spans="1:17" x14ac:dyDescent="0.2">
      <c r="A937" s="87" t="s">
        <v>9201</v>
      </c>
      <c r="B937" s="87" t="s">
        <v>12425</v>
      </c>
      <c r="C937" s="87" t="s">
        <v>164</v>
      </c>
      <c r="D937" s="87" t="s">
        <v>5360</v>
      </c>
      <c r="E937" s="87" t="s">
        <v>68</v>
      </c>
      <c r="F937" s="88">
        <v>43868</v>
      </c>
      <c r="G937" s="89">
        <v>0</v>
      </c>
      <c r="H937" s="89">
        <v>0</v>
      </c>
      <c r="I937" s="89">
        <v>8</v>
      </c>
      <c r="J937" s="89">
        <v>8</v>
      </c>
      <c r="K937" s="89">
        <v>8</v>
      </c>
      <c r="L937" s="89">
        <v>8</v>
      </c>
      <c r="M937" s="89">
        <v>8</v>
      </c>
      <c r="N937" s="89">
        <v>40</v>
      </c>
      <c r="O937" s="87" t="s">
        <v>9501</v>
      </c>
      <c r="P937" s="90" t="s">
        <v>14142</v>
      </c>
      <c r="Q937" s="87" t="s">
        <v>12272</v>
      </c>
    </row>
    <row r="938" spans="1:17" x14ac:dyDescent="0.2">
      <c r="A938" s="87" t="s">
        <v>9397</v>
      </c>
      <c r="B938" s="87" t="s">
        <v>12426</v>
      </c>
      <c r="C938" s="87" t="s">
        <v>164</v>
      </c>
      <c r="D938" s="87" t="s">
        <v>5294</v>
      </c>
      <c r="E938" s="87" t="s">
        <v>68</v>
      </c>
      <c r="F938" s="88">
        <v>43868</v>
      </c>
      <c r="G938" s="89">
        <v>0</v>
      </c>
      <c r="H938" s="89">
        <v>0</v>
      </c>
      <c r="I938" s="89">
        <v>9</v>
      </c>
      <c r="J938" s="89">
        <v>9</v>
      </c>
      <c r="K938" s="89">
        <v>9</v>
      </c>
      <c r="L938" s="89">
        <v>9</v>
      </c>
      <c r="M938" s="89">
        <v>9</v>
      </c>
      <c r="N938" s="89">
        <v>45</v>
      </c>
      <c r="O938" s="87" t="s">
        <v>9501</v>
      </c>
      <c r="P938" s="90" t="s">
        <v>14143</v>
      </c>
      <c r="Q938" s="87" t="s">
        <v>12272</v>
      </c>
    </row>
    <row r="939" spans="1:17" x14ac:dyDescent="0.2">
      <c r="A939" s="87" t="s">
        <v>9397</v>
      </c>
      <c r="B939" s="87" t="s">
        <v>12426</v>
      </c>
      <c r="C939" s="87" t="s">
        <v>164</v>
      </c>
      <c r="D939" s="87" t="s">
        <v>5294</v>
      </c>
      <c r="E939" s="87" t="s">
        <v>68</v>
      </c>
      <c r="F939" s="88">
        <v>43868</v>
      </c>
      <c r="G939" s="89">
        <v>0</v>
      </c>
      <c r="H939" s="89">
        <v>0</v>
      </c>
      <c r="I939" s="89">
        <v>12</v>
      </c>
      <c r="J939" s="89">
        <v>9</v>
      </c>
      <c r="K939" s="89">
        <v>9</v>
      </c>
      <c r="L939" s="89">
        <v>9</v>
      </c>
      <c r="M939" s="89">
        <v>9</v>
      </c>
      <c r="N939" s="89">
        <v>48</v>
      </c>
      <c r="O939" s="87" t="s">
        <v>9501</v>
      </c>
      <c r="P939" s="90" t="s">
        <v>14144</v>
      </c>
      <c r="Q939" s="87" t="s">
        <v>12272</v>
      </c>
    </row>
    <row r="940" spans="1:17" x14ac:dyDescent="0.2">
      <c r="A940" s="87" t="s">
        <v>9397</v>
      </c>
      <c r="B940" s="87" t="s">
        <v>12426</v>
      </c>
      <c r="C940" s="87" t="s">
        <v>164</v>
      </c>
      <c r="D940" s="87" t="s">
        <v>5294</v>
      </c>
      <c r="E940" s="87" t="s">
        <v>68</v>
      </c>
      <c r="F940" s="88">
        <v>43868</v>
      </c>
      <c r="G940" s="89">
        <v>0</v>
      </c>
      <c r="H940" s="89">
        <v>0</v>
      </c>
      <c r="I940" s="89">
        <v>-9</v>
      </c>
      <c r="J940" s="89">
        <v>-9</v>
      </c>
      <c r="K940" s="89">
        <v>-9</v>
      </c>
      <c r="L940" s="89">
        <v>-9</v>
      </c>
      <c r="M940" s="89">
        <v>-9</v>
      </c>
      <c r="N940" s="89">
        <v>-45</v>
      </c>
      <c r="O940" s="87" t="s">
        <v>9501</v>
      </c>
      <c r="P940" s="90" t="s">
        <v>14145</v>
      </c>
      <c r="Q940" s="87" t="s">
        <v>12272</v>
      </c>
    </row>
    <row r="941" spans="1:17" x14ac:dyDescent="0.2">
      <c r="A941" s="87" t="s">
        <v>9149</v>
      </c>
      <c r="B941" s="87" t="s">
        <v>12427</v>
      </c>
      <c r="C941" s="87" t="s">
        <v>164</v>
      </c>
      <c r="D941" s="87" t="s">
        <v>1695</v>
      </c>
      <c r="E941" s="87" t="s">
        <v>68</v>
      </c>
      <c r="F941" s="88">
        <v>43868</v>
      </c>
      <c r="G941" s="89">
        <v>0</v>
      </c>
      <c r="H941" s="89">
        <v>0</v>
      </c>
      <c r="I941" s="89">
        <v>8</v>
      </c>
      <c r="J941" s="89">
        <v>8</v>
      </c>
      <c r="K941" s="89">
        <v>8</v>
      </c>
      <c r="L941" s="89">
        <v>8</v>
      </c>
      <c r="M941" s="89">
        <v>8</v>
      </c>
      <c r="N941" s="89">
        <v>40</v>
      </c>
      <c r="O941" s="87" t="s">
        <v>9501</v>
      </c>
      <c r="P941" s="90" t="s">
        <v>14146</v>
      </c>
      <c r="Q941" s="87" t="s">
        <v>12272</v>
      </c>
    </row>
    <row r="942" spans="1:17" x14ac:dyDescent="0.2">
      <c r="A942" s="87" t="s">
        <v>9364</v>
      </c>
      <c r="B942" s="87" t="s">
        <v>12428</v>
      </c>
      <c r="C942" s="87" t="s">
        <v>164</v>
      </c>
      <c r="D942" s="87" t="s">
        <v>4833</v>
      </c>
      <c r="E942" s="87" t="s">
        <v>68</v>
      </c>
      <c r="F942" s="88">
        <v>43868</v>
      </c>
      <c r="G942" s="89">
        <v>0</v>
      </c>
      <c r="H942" s="89">
        <v>0</v>
      </c>
      <c r="I942" s="89">
        <v>8</v>
      </c>
      <c r="J942" s="89">
        <v>8</v>
      </c>
      <c r="K942" s="89">
        <v>8</v>
      </c>
      <c r="L942" s="89">
        <v>8</v>
      </c>
      <c r="M942" s="89">
        <v>8</v>
      </c>
      <c r="N942" s="89">
        <v>40</v>
      </c>
      <c r="O942" s="87" t="s">
        <v>9501</v>
      </c>
      <c r="P942" s="90" t="s">
        <v>14147</v>
      </c>
      <c r="Q942" s="87" t="s">
        <v>12272</v>
      </c>
    </row>
    <row r="943" spans="1:17" x14ac:dyDescent="0.2">
      <c r="A943" s="87" t="s">
        <v>9364</v>
      </c>
      <c r="B943" s="87" t="s">
        <v>12428</v>
      </c>
      <c r="C943" s="87" t="s">
        <v>164</v>
      </c>
      <c r="D943" s="87" t="s">
        <v>4833</v>
      </c>
      <c r="E943" s="87" t="s">
        <v>68</v>
      </c>
      <c r="F943" s="88">
        <v>43868</v>
      </c>
      <c r="G943" s="89">
        <v>12</v>
      </c>
      <c r="H943" s="89">
        <v>12</v>
      </c>
      <c r="I943" s="89">
        <v>8</v>
      </c>
      <c r="J943" s="89">
        <v>8</v>
      </c>
      <c r="K943" s="89">
        <v>8</v>
      </c>
      <c r="L943" s="89">
        <v>0</v>
      </c>
      <c r="M943" s="89">
        <v>0</v>
      </c>
      <c r="N943" s="89">
        <v>48</v>
      </c>
      <c r="O943" s="87" t="s">
        <v>9501</v>
      </c>
      <c r="P943" s="90" t="s">
        <v>14148</v>
      </c>
      <c r="Q943" s="87" t="s">
        <v>12272</v>
      </c>
    </row>
    <row r="944" spans="1:17" x14ac:dyDescent="0.2">
      <c r="A944" s="87" t="s">
        <v>9364</v>
      </c>
      <c r="B944" s="87" t="s">
        <v>12428</v>
      </c>
      <c r="C944" s="87" t="s">
        <v>164</v>
      </c>
      <c r="D944" s="87" t="s">
        <v>4833</v>
      </c>
      <c r="E944" s="87" t="s">
        <v>68</v>
      </c>
      <c r="F944" s="88">
        <v>43868</v>
      </c>
      <c r="G944" s="89">
        <v>0</v>
      </c>
      <c r="H944" s="89">
        <v>0</v>
      </c>
      <c r="I944" s="89">
        <v>-8</v>
      </c>
      <c r="J944" s="89">
        <v>-8</v>
      </c>
      <c r="K944" s="89">
        <v>-8</v>
      </c>
      <c r="L944" s="89">
        <v>-8</v>
      </c>
      <c r="M944" s="89">
        <v>-8</v>
      </c>
      <c r="N944" s="89">
        <v>-40</v>
      </c>
      <c r="O944" s="87" t="s">
        <v>9501</v>
      </c>
      <c r="P944" s="90" t="s">
        <v>14149</v>
      </c>
      <c r="Q944" s="87" t="s">
        <v>12272</v>
      </c>
    </row>
    <row r="945" spans="1:17" x14ac:dyDescent="0.2">
      <c r="A945" s="87" t="s">
        <v>9181</v>
      </c>
      <c r="B945" s="87" t="s">
        <v>12429</v>
      </c>
      <c r="C945" s="87" t="s">
        <v>164</v>
      </c>
      <c r="D945" s="87" t="s">
        <v>3519</v>
      </c>
      <c r="E945" s="87" t="s">
        <v>68</v>
      </c>
      <c r="F945" s="88">
        <v>43868</v>
      </c>
      <c r="G945" s="89">
        <v>0</v>
      </c>
      <c r="H945" s="89">
        <v>0</v>
      </c>
      <c r="I945" s="89">
        <v>8</v>
      </c>
      <c r="J945" s="89">
        <v>8</v>
      </c>
      <c r="K945" s="89">
        <v>8</v>
      </c>
      <c r="L945" s="89">
        <v>8</v>
      </c>
      <c r="M945" s="89">
        <v>8</v>
      </c>
      <c r="N945" s="89">
        <v>40</v>
      </c>
      <c r="O945" s="87" t="s">
        <v>9498</v>
      </c>
      <c r="P945" s="90" t="s">
        <v>14150</v>
      </c>
      <c r="Q945" s="87" t="s">
        <v>12272</v>
      </c>
    </row>
    <row r="946" spans="1:17" x14ac:dyDescent="0.2">
      <c r="A946" s="87" t="s">
        <v>9333</v>
      </c>
      <c r="B946" s="87" t="s">
        <v>12430</v>
      </c>
      <c r="C946" s="87" t="s">
        <v>164</v>
      </c>
      <c r="D946" s="87" t="s">
        <v>3815</v>
      </c>
      <c r="E946" s="87" t="s">
        <v>68</v>
      </c>
      <c r="F946" s="88">
        <v>43868</v>
      </c>
      <c r="G946" s="89">
        <v>0</v>
      </c>
      <c r="H946" s="89">
        <v>0</v>
      </c>
      <c r="I946" s="89">
        <v>8</v>
      </c>
      <c r="J946" s="89">
        <v>8</v>
      </c>
      <c r="K946" s="89">
        <v>8</v>
      </c>
      <c r="L946" s="89">
        <v>8</v>
      </c>
      <c r="M946" s="89">
        <v>8</v>
      </c>
      <c r="N946" s="89">
        <v>40</v>
      </c>
      <c r="O946" s="87" t="s">
        <v>9501</v>
      </c>
      <c r="P946" s="90" t="s">
        <v>14151</v>
      </c>
      <c r="Q946" s="87" t="s">
        <v>12272</v>
      </c>
    </row>
    <row r="947" spans="1:17" x14ac:dyDescent="0.2">
      <c r="A947" s="87" t="s">
        <v>9437</v>
      </c>
      <c r="B947" s="87" t="s">
        <v>12431</v>
      </c>
      <c r="C947" s="87" t="s">
        <v>164</v>
      </c>
      <c r="D947" s="87" t="s">
        <v>1451</v>
      </c>
      <c r="E947" s="87" t="s">
        <v>68</v>
      </c>
      <c r="F947" s="88">
        <v>43868</v>
      </c>
      <c r="G947" s="89">
        <v>0</v>
      </c>
      <c r="H947" s="89">
        <v>9</v>
      </c>
      <c r="I947" s="89">
        <v>9</v>
      </c>
      <c r="J947" s="89">
        <v>9</v>
      </c>
      <c r="K947" s="89">
        <v>9</v>
      </c>
      <c r="L947" s="89">
        <v>9</v>
      </c>
      <c r="M947" s="89">
        <v>0</v>
      </c>
      <c r="N947" s="89">
        <v>45</v>
      </c>
      <c r="O947" s="87" t="s">
        <v>9501</v>
      </c>
      <c r="P947" s="90" t="s">
        <v>14152</v>
      </c>
      <c r="Q947" s="87" t="s">
        <v>12272</v>
      </c>
    </row>
    <row r="948" spans="1:17" x14ac:dyDescent="0.2">
      <c r="A948" s="87" t="s">
        <v>9352</v>
      </c>
      <c r="B948" s="87" t="s">
        <v>12432</v>
      </c>
      <c r="C948" s="87" t="s">
        <v>164</v>
      </c>
      <c r="D948" s="87" t="s">
        <v>2157</v>
      </c>
      <c r="E948" s="87" t="s">
        <v>68</v>
      </c>
      <c r="F948" s="88">
        <v>43868</v>
      </c>
      <c r="G948" s="89">
        <v>0</v>
      </c>
      <c r="H948" s="89">
        <v>0</v>
      </c>
      <c r="I948" s="89">
        <v>9</v>
      </c>
      <c r="J948" s="89">
        <v>9</v>
      </c>
      <c r="K948" s="89">
        <v>9</v>
      </c>
      <c r="L948" s="89">
        <v>9</v>
      </c>
      <c r="M948" s="89">
        <v>9</v>
      </c>
      <c r="N948" s="89">
        <v>45</v>
      </c>
      <c r="O948" s="87" t="s">
        <v>9501</v>
      </c>
      <c r="P948" s="90" t="s">
        <v>14153</v>
      </c>
      <c r="Q948" s="87" t="s">
        <v>12272</v>
      </c>
    </row>
    <row r="949" spans="1:17" x14ac:dyDescent="0.2">
      <c r="A949" s="87" t="s">
        <v>9352</v>
      </c>
      <c r="B949" s="87" t="s">
        <v>12432</v>
      </c>
      <c r="C949" s="87" t="s">
        <v>164</v>
      </c>
      <c r="D949" s="87" t="s">
        <v>2157</v>
      </c>
      <c r="E949" s="87" t="s">
        <v>68</v>
      </c>
      <c r="F949" s="88">
        <v>43868</v>
      </c>
      <c r="G949" s="89">
        <v>0</v>
      </c>
      <c r="H949" s="89">
        <v>0</v>
      </c>
      <c r="I949" s="89">
        <v>10</v>
      </c>
      <c r="J949" s="89">
        <v>10</v>
      </c>
      <c r="K949" s="89">
        <v>10</v>
      </c>
      <c r="L949" s="89">
        <v>10</v>
      </c>
      <c r="M949" s="89">
        <v>0</v>
      </c>
      <c r="N949" s="89">
        <v>40</v>
      </c>
      <c r="O949" s="87" t="s">
        <v>9501</v>
      </c>
      <c r="P949" s="90" t="s">
        <v>14154</v>
      </c>
      <c r="Q949" s="87" t="s">
        <v>12272</v>
      </c>
    </row>
    <row r="950" spans="1:17" x14ac:dyDescent="0.2">
      <c r="A950" s="87" t="s">
        <v>9352</v>
      </c>
      <c r="B950" s="87" t="s">
        <v>12432</v>
      </c>
      <c r="C950" s="87" t="s">
        <v>164</v>
      </c>
      <c r="D950" s="87" t="s">
        <v>2157</v>
      </c>
      <c r="E950" s="87" t="s">
        <v>68</v>
      </c>
      <c r="F950" s="88">
        <v>43868</v>
      </c>
      <c r="G950" s="89">
        <v>0</v>
      </c>
      <c r="H950" s="89">
        <v>0</v>
      </c>
      <c r="I950" s="89">
        <v>-9</v>
      </c>
      <c r="J950" s="89">
        <v>-9</v>
      </c>
      <c r="K950" s="89">
        <v>-9</v>
      </c>
      <c r="L950" s="89">
        <v>-9</v>
      </c>
      <c r="M950" s="89">
        <v>-9</v>
      </c>
      <c r="N950" s="89">
        <v>-45</v>
      </c>
      <c r="O950" s="87" t="s">
        <v>9501</v>
      </c>
      <c r="P950" s="90" t="s">
        <v>14155</v>
      </c>
      <c r="Q950" s="87" t="s">
        <v>12272</v>
      </c>
    </row>
    <row r="951" spans="1:17" x14ac:dyDescent="0.2">
      <c r="A951" s="87" t="s">
        <v>9233</v>
      </c>
      <c r="B951" s="87" t="s">
        <v>12433</v>
      </c>
      <c r="C951" s="87" t="s">
        <v>164</v>
      </c>
      <c r="D951" s="87" t="s">
        <v>5295</v>
      </c>
      <c r="E951" s="87" t="s">
        <v>68</v>
      </c>
      <c r="F951" s="88">
        <v>43868</v>
      </c>
      <c r="G951" s="89">
        <v>2</v>
      </c>
      <c r="H951" s="89">
        <v>0</v>
      </c>
      <c r="I951" s="89">
        <v>10</v>
      </c>
      <c r="J951" s="89">
        <v>10</v>
      </c>
      <c r="K951" s="89">
        <v>10</v>
      </c>
      <c r="L951" s="89">
        <v>10</v>
      </c>
      <c r="M951" s="89">
        <v>0</v>
      </c>
      <c r="N951" s="89">
        <v>42</v>
      </c>
      <c r="O951" s="87" t="s">
        <v>9498</v>
      </c>
      <c r="P951" s="90" t="s">
        <v>14156</v>
      </c>
      <c r="Q951" s="87" t="s">
        <v>12272</v>
      </c>
    </row>
    <row r="952" spans="1:17" x14ac:dyDescent="0.2">
      <c r="A952" s="87" t="s">
        <v>9470</v>
      </c>
      <c r="B952" s="87" t="s">
        <v>12434</v>
      </c>
      <c r="C952" s="87" t="s">
        <v>164</v>
      </c>
      <c r="D952" s="87" t="s">
        <v>5296</v>
      </c>
      <c r="E952" s="87" t="s">
        <v>6402</v>
      </c>
      <c r="F952" s="88">
        <v>43868</v>
      </c>
      <c r="G952" s="89">
        <v>0</v>
      </c>
      <c r="H952" s="89">
        <v>0</v>
      </c>
      <c r="I952" s="89">
        <v>9</v>
      </c>
      <c r="J952" s="89">
        <v>9</v>
      </c>
      <c r="K952" s="89">
        <v>9</v>
      </c>
      <c r="L952" s="89">
        <v>9</v>
      </c>
      <c r="M952" s="89">
        <v>9</v>
      </c>
      <c r="N952" s="89">
        <v>45</v>
      </c>
      <c r="O952" s="87" t="s">
        <v>9499</v>
      </c>
      <c r="P952" s="90" t="s">
        <v>14157</v>
      </c>
      <c r="Q952" s="87" t="s">
        <v>12272</v>
      </c>
    </row>
    <row r="953" spans="1:17" x14ac:dyDescent="0.2">
      <c r="A953" s="87" t="s">
        <v>9237</v>
      </c>
      <c r="B953" s="87" t="s">
        <v>12435</v>
      </c>
      <c r="C953" s="87" t="s">
        <v>164</v>
      </c>
      <c r="D953" s="87" t="s">
        <v>3520</v>
      </c>
      <c r="E953" s="87" t="s">
        <v>68</v>
      </c>
      <c r="F953" s="88">
        <v>43868</v>
      </c>
      <c r="G953" s="89">
        <v>0</v>
      </c>
      <c r="H953" s="89">
        <v>0</v>
      </c>
      <c r="I953" s="89">
        <v>8</v>
      </c>
      <c r="J953" s="89">
        <v>8</v>
      </c>
      <c r="K953" s="89">
        <v>8</v>
      </c>
      <c r="L953" s="89">
        <v>8</v>
      </c>
      <c r="M953" s="89">
        <v>8</v>
      </c>
      <c r="N953" s="89">
        <v>40</v>
      </c>
      <c r="O953" s="87" t="s">
        <v>9501</v>
      </c>
      <c r="P953" s="90" t="s">
        <v>14158</v>
      </c>
      <c r="Q953" s="87" t="s">
        <v>12272</v>
      </c>
    </row>
    <row r="954" spans="1:17" x14ac:dyDescent="0.2">
      <c r="A954" s="87" t="s">
        <v>9474</v>
      </c>
      <c r="B954" s="87" t="s">
        <v>12436</v>
      </c>
      <c r="C954" s="87" t="s">
        <v>164</v>
      </c>
      <c r="D954" s="87" t="s">
        <v>1496</v>
      </c>
      <c r="E954" s="87" t="s">
        <v>68</v>
      </c>
      <c r="F954" s="88">
        <v>43868</v>
      </c>
      <c r="G954" s="89">
        <v>2</v>
      </c>
      <c r="H954" s="89">
        <v>0</v>
      </c>
      <c r="I954" s="89">
        <v>8</v>
      </c>
      <c r="J954" s="89">
        <v>8</v>
      </c>
      <c r="K954" s="89">
        <v>8</v>
      </c>
      <c r="L954" s="89">
        <v>8</v>
      </c>
      <c r="M954" s="89">
        <v>8</v>
      </c>
      <c r="N954" s="89">
        <v>42</v>
      </c>
      <c r="O954" s="87" t="s">
        <v>9501</v>
      </c>
      <c r="P954" s="90" t="s">
        <v>14159</v>
      </c>
      <c r="Q954" s="87" t="s">
        <v>12272</v>
      </c>
    </row>
    <row r="955" spans="1:17" x14ac:dyDescent="0.2">
      <c r="A955" s="87" t="s">
        <v>9363</v>
      </c>
      <c r="B955" s="87" t="s">
        <v>12437</v>
      </c>
      <c r="C955" s="87" t="s">
        <v>164</v>
      </c>
      <c r="D955" s="87" t="s">
        <v>11087</v>
      </c>
      <c r="E955" s="87" t="s">
        <v>68</v>
      </c>
      <c r="F955" s="88">
        <v>43868</v>
      </c>
      <c r="G955" s="89">
        <v>8</v>
      </c>
      <c r="H955" s="89">
        <v>0</v>
      </c>
      <c r="I955" s="89">
        <v>9</v>
      </c>
      <c r="J955" s="89">
        <v>9</v>
      </c>
      <c r="K955" s="89">
        <v>9</v>
      </c>
      <c r="L955" s="89">
        <v>9</v>
      </c>
      <c r="M955" s="89">
        <v>9</v>
      </c>
      <c r="N955" s="89">
        <v>53</v>
      </c>
      <c r="O955" s="87" t="s">
        <v>9501</v>
      </c>
      <c r="P955" s="90" t="s">
        <v>14160</v>
      </c>
      <c r="Q955" s="87" t="s">
        <v>12272</v>
      </c>
    </row>
    <row r="956" spans="1:17" x14ac:dyDescent="0.2">
      <c r="A956" s="87" t="s">
        <v>9304</v>
      </c>
      <c r="B956" s="87" t="s">
        <v>12438</v>
      </c>
      <c r="C956" s="87" t="s">
        <v>164</v>
      </c>
      <c r="D956" s="87" t="s">
        <v>4783</v>
      </c>
      <c r="E956" s="87" t="s">
        <v>68</v>
      </c>
      <c r="F956" s="88">
        <v>43868</v>
      </c>
      <c r="G956" s="89">
        <v>12</v>
      </c>
      <c r="H956" s="89">
        <v>12</v>
      </c>
      <c r="I956" s="89">
        <v>8</v>
      </c>
      <c r="J956" s="89">
        <v>8</v>
      </c>
      <c r="K956" s="89">
        <v>8</v>
      </c>
      <c r="L956" s="89">
        <v>0</v>
      </c>
      <c r="M956" s="89">
        <v>0</v>
      </c>
      <c r="N956" s="89">
        <v>48</v>
      </c>
      <c r="O956" s="87" t="s">
        <v>9501</v>
      </c>
      <c r="P956" s="90" t="s">
        <v>14161</v>
      </c>
      <c r="Q956" s="87" t="s">
        <v>12272</v>
      </c>
    </row>
    <row r="957" spans="1:17" x14ac:dyDescent="0.2">
      <c r="A957" s="87" t="s">
        <v>9227</v>
      </c>
      <c r="B957" s="87" t="s">
        <v>12439</v>
      </c>
      <c r="C957" s="87" t="s">
        <v>164</v>
      </c>
      <c r="D957" s="87" t="s">
        <v>4537</v>
      </c>
      <c r="E957" s="87" t="s">
        <v>68</v>
      </c>
      <c r="F957" s="88">
        <v>43868</v>
      </c>
      <c r="G957" s="89">
        <v>0</v>
      </c>
      <c r="H957" s="89">
        <v>0</v>
      </c>
      <c r="I957" s="89">
        <v>8</v>
      </c>
      <c r="J957" s="89">
        <v>8</v>
      </c>
      <c r="K957" s="89">
        <v>8</v>
      </c>
      <c r="L957" s="89">
        <v>8</v>
      </c>
      <c r="M957" s="89">
        <v>8</v>
      </c>
      <c r="N957" s="89">
        <v>40</v>
      </c>
      <c r="O957" s="87" t="s">
        <v>166</v>
      </c>
      <c r="P957" s="90" t="s">
        <v>14162</v>
      </c>
      <c r="Q957" s="87" t="s">
        <v>12272</v>
      </c>
    </row>
    <row r="958" spans="1:17" x14ac:dyDescent="0.2">
      <c r="A958" s="87" t="s">
        <v>9385</v>
      </c>
      <c r="B958" s="87" t="s">
        <v>12440</v>
      </c>
      <c r="C958" s="87" t="s">
        <v>164</v>
      </c>
      <c r="D958" s="87" t="s">
        <v>3426</v>
      </c>
      <c r="E958" s="87" t="s">
        <v>68</v>
      </c>
      <c r="F958" s="88">
        <v>43868</v>
      </c>
      <c r="G958" s="89">
        <v>0</v>
      </c>
      <c r="H958" s="89">
        <v>4</v>
      </c>
      <c r="I958" s="89">
        <v>8</v>
      </c>
      <c r="J958" s="89">
        <v>8</v>
      </c>
      <c r="K958" s="89">
        <v>8</v>
      </c>
      <c r="L958" s="89">
        <v>8</v>
      </c>
      <c r="M958" s="89">
        <v>8</v>
      </c>
      <c r="N958" s="89">
        <v>44</v>
      </c>
      <c r="O958" s="87" t="s">
        <v>9498</v>
      </c>
      <c r="P958" s="90" t="s">
        <v>14163</v>
      </c>
      <c r="Q958" s="87" t="s">
        <v>12272</v>
      </c>
    </row>
    <row r="959" spans="1:17" x14ac:dyDescent="0.2">
      <c r="A959" s="87" t="s">
        <v>9385</v>
      </c>
      <c r="B959" s="87" t="s">
        <v>12440</v>
      </c>
      <c r="C959" s="87" t="s">
        <v>164</v>
      </c>
      <c r="D959" s="87" t="s">
        <v>3426</v>
      </c>
      <c r="E959" s="87" t="s">
        <v>68</v>
      </c>
      <c r="F959" s="88">
        <v>43868</v>
      </c>
      <c r="G959" s="89">
        <v>0</v>
      </c>
      <c r="H959" s="89">
        <v>-4</v>
      </c>
      <c r="I959" s="89">
        <v>-8</v>
      </c>
      <c r="J959" s="89">
        <v>-8</v>
      </c>
      <c r="K959" s="89">
        <v>-8</v>
      </c>
      <c r="L959" s="89">
        <v>-8</v>
      </c>
      <c r="M959" s="89">
        <v>-8</v>
      </c>
      <c r="N959" s="89">
        <v>-44</v>
      </c>
      <c r="O959" s="87" t="s">
        <v>9498</v>
      </c>
      <c r="P959" s="90" t="s">
        <v>14164</v>
      </c>
      <c r="Q959" s="87" t="s">
        <v>12272</v>
      </c>
    </row>
    <row r="960" spans="1:17" x14ac:dyDescent="0.2">
      <c r="A960" s="87" t="s">
        <v>9385</v>
      </c>
      <c r="B960" s="87" t="s">
        <v>12440</v>
      </c>
      <c r="C960" s="87" t="s">
        <v>164</v>
      </c>
      <c r="D960" s="87" t="s">
        <v>3426</v>
      </c>
      <c r="E960" s="87" t="s">
        <v>68</v>
      </c>
      <c r="F960" s="88">
        <v>43868</v>
      </c>
      <c r="G960" s="89">
        <v>0</v>
      </c>
      <c r="H960" s="89">
        <v>4</v>
      </c>
      <c r="I960" s="89">
        <v>8</v>
      </c>
      <c r="J960" s="89">
        <v>8</v>
      </c>
      <c r="K960" s="89">
        <v>8</v>
      </c>
      <c r="L960" s="89">
        <v>8</v>
      </c>
      <c r="M960" s="89">
        <v>8</v>
      </c>
      <c r="N960" s="89">
        <v>44</v>
      </c>
      <c r="O960" s="87" t="s">
        <v>9498</v>
      </c>
      <c r="P960" s="90" t="s">
        <v>14165</v>
      </c>
      <c r="Q960" s="87" t="s">
        <v>12272</v>
      </c>
    </row>
    <row r="961" spans="1:17" x14ac:dyDescent="0.2">
      <c r="A961" s="87" t="s">
        <v>9257</v>
      </c>
      <c r="B961" s="87" t="s">
        <v>12441</v>
      </c>
      <c r="C961" s="87" t="s">
        <v>164</v>
      </c>
      <c r="D961" s="87" t="s">
        <v>4834</v>
      </c>
      <c r="E961" s="87" t="s">
        <v>68</v>
      </c>
      <c r="F961" s="88">
        <v>43868</v>
      </c>
      <c r="G961" s="89">
        <v>0</v>
      </c>
      <c r="H961" s="89">
        <v>0</v>
      </c>
      <c r="I961" s="89">
        <v>8</v>
      </c>
      <c r="J961" s="89">
        <v>8</v>
      </c>
      <c r="K961" s="89">
        <v>8</v>
      </c>
      <c r="L961" s="89">
        <v>8</v>
      </c>
      <c r="M961" s="89">
        <v>8</v>
      </c>
      <c r="N961" s="89">
        <v>40</v>
      </c>
      <c r="O961" s="87" t="s">
        <v>9501</v>
      </c>
      <c r="P961" s="90" t="s">
        <v>14166</v>
      </c>
      <c r="Q961" s="87" t="s">
        <v>12272</v>
      </c>
    </row>
    <row r="962" spans="1:17" x14ac:dyDescent="0.2">
      <c r="A962" s="87" t="s">
        <v>9143</v>
      </c>
      <c r="B962" s="87" t="s">
        <v>12442</v>
      </c>
      <c r="C962" s="87" t="s">
        <v>164</v>
      </c>
      <c r="D962" s="87" t="s">
        <v>6517</v>
      </c>
      <c r="E962" s="87" t="s">
        <v>68</v>
      </c>
      <c r="F962" s="88">
        <v>43868</v>
      </c>
      <c r="G962" s="89">
        <v>10</v>
      </c>
      <c r="H962" s="89">
        <v>0</v>
      </c>
      <c r="I962" s="89">
        <v>10</v>
      </c>
      <c r="J962" s="89">
        <v>10</v>
      </c>
      <c r="K962" s="89">
        <v>0</v>
      </c>
      <c r="L962" s="89">
        <v>0</v>
      </c>
      <c r="M962" s="89">
        <v>10</v>
      </c>
      <c r="N962" s="89">
        <v>40</v>
      </c>
      <c r="O962" s="87" t="s">
        <v>9501</v>
      </c>
      <c r="P962" s="90" t="s">
        <v>14167</v>
      </c>
      <c r="Q962" s="87" t="s">
        <v>12272</v>
      </c>
    </row>
    <row r="963" spans="1:17" x14ac:dyDescent="0.2">
      <c r="A963" s="87" t="s">
        <v>9390</v>
      </c>
      <c r="B963" s="87" t="s">
        <v>12443</v>
      </c>
      <c r="C963" s="87" t="s">
        <v>164</v>
      </c>
      <c r="D963" s="87" t="s">
        <v>4360</v>
      </c>
      <c r="E963" s="87" t="s">
        <v>68</v>
      </c>
      <c r="F963" s="88">
        <v>43868</v>
      </c>
      <c r="G963" s="89">
        <v>0</v>
      </c>
      <c r="H963" s="89">
        <v>0</v>
      </c>
      <c r="I963" s="89">
        <v>8</v>
      </c>
      <c r="J963" s="89">
        <v>8</v>
      </c>
      <c r="K963" s="89">
        <v>8</v>
      </c>
      <c r="L963" s="89">
        <v>8</v>
      </c>
      <c r="M963" s="89">
        <v>8</v>
      </c>
      <c r="N963" s="89">
        <v>40</v>
      </c>
      <c r="O963" s="87" t="s">
        <v>9498</v>
      </c>
      <c r="P963" s="90" t="s">
        <v>14168</v>
      </c>
      <c r="Q963" s="87" t="s">
        <v>12272</v>
      </c>
    </row>
    <row r="964" spans="1:17" x14ac:dyDescent="0.2">
      <c r="A964" s="87" t="s">
        <v>9174</v>
      </c>
      <c r="B964" s="87" t="s">
        <v>12444</v>
      </c>
      <c r="C964" s="87" t="s">
        <v>164</v>
      </c>
      <c r="D964" s="87" t="s">
        <v>5244</v>
      </c>
      <c r="E964" s="87" t="s">
        <v>68</v>
      </c>
      <c r="F964" s="88">
        <v>43868</v>
      </c>
      <c r="G964" s="89">
        <v>0</v>
      </c>
      <c r="H964" s="89">
        <v>0</v>
      </c>
      <c r="I964" s="89">
        <v>8</v>
      </c>
      <c r="J964" s="89">
        <v>8</v>
      </c>
      <c r="K964" s="89">
        <v>8</v>
      </c>
      <c r="L964" s="89">
        <v>8</v>
      </c>
      <c r="M964" s="89">
        <v>8</v>
      </c>
      <c r="N964" s="89">
        <v>40</v>
      </c>
      <c r="O964" s="87" t="s">
        <v>9501</v>
      </c>
      <c r="P964" s="90" t="s">
        <v>14169</v>
      </c>
      <c r="Q964" s="87" t="s">
        <v>12272</v>
      </c>
    </row>
    <row r="965" spans="1:17" x14ac:dyDescent="0.2">
      <c r="A965" s="87" t="s">
        <v>9302</v>
      </c>
      <c r="B965" s="87" t="s">
        <v>12445</v>
      </c>
      <c r="C965" s="87" t="s">
        <v>164</v>
      </c>
      <c r="D965" s="87" t="s">
        <v>6403</v>
      </c>
      <c r="E965" s="87" t="s">
        <v>68</v>
      </c>
      <c r="F965" s="88">
        <v>43868</v>
      </c>
      <c r="G965" s="89">
        <v>8</v>
      </c>
      <c r="H965" s="89">
        <v>0</v>
      </c>
      <c r="I965" s="89">
        <v>9</v>
      </c>
      <c r="J965" s="89">
        <v>9</v>
      </c>
      <c r="K965" s="89">
        <v>9</v>
      </c>
      <c r="L965" s="89">
        <v>9</v>
      </c>
      <c r="M965" s="89">
        <v>9</v>
      </c>
      <c r="N965" s="89">
        <v>53</v>
      </c>
      <c r="O965" s="87" t="s">
        <v>9501</v>
      </c>
      <c r="P965" s="90" t="s">
        <v>14170</v>
      </c>
      <c r="Q965" s="87" t="s">
        <v>12272</v>
      </c>
    </row>
    <row r="966" spans="1:17" x14ac:dyDescent="0.2">
      <c r="A966" s="87" t="s">
        <v>9267</v>
      </c>
      <c r="B966" s="87" t="s">
        <v>12446</v>
      </c>
      <c r="C966" s="87" t="s">
        <v>164</v>
      </c>
      <c r="D966" s="87" t="s">
        <v>3816</v>
      </c>
      <c r="E966" s="87" t="s">
        <v>68</v>
      </c>
      <c r="F966" s="88">
        <v>43868</v>
      </c>
      <c r="G966" s="89">
        <v>6</v>
      </c>
      <c r="H966" s="89">
        <v>0</v>
      </c>
      <c r="I966" s="89">
        <v>8</v>
      </c>
      <c r="J966" s="89">
        <v>8</v>
      </c>
      <c r="K966" s="89">
        <v>8</v>
      </c>
      <c r="L966" s="89">
        <v>8</v>
      </c>
      <c r="M966" s="89">
        <v>8</v>
      </c>
      <c r="N966" s="89">
        <v>46</v>
      </c>
      <c r="O966" s="87" t="s">
        <v>9501</v>
      </c>
      <c r="P966" s="90" t="s">
        <v>14171</v>
      </c>
      <c r="Q966" s="87" t="s">
        <v>12272</v>
      </c>
    </row>
    <row r="967" spans="1:17" x14ac:dyDescent="0.2">
      <c r="A967" s="87" t="s">
        <v>9481</v>
      </c>
      <c r="B967" s="87" t="s">
        <v>12447</v>
      </c>
      <c r="C967" s="87" t="s">
        <v>164</v>
      </c>
      <c r="D967" s="87" t="s">
        <v>3657</v>
      </c>
      <c r="E967" s="87" t="s">
        <v>68</v>
      </c>
      <c r="F967" s="88">
        <v>43868</v>
      </c>
      <c r="G967" s="89">
        <v>0</v>
      </c>
      <c r="H967" s="89">
        <v>0</v>
      </c>
      <c r="I967" s="89">
        <v>9</v>
      </c>
      <c r="J967" s="89">
        <v>9</v>
      </c>
      <c r="K967" s="89">
        <v>9</v>
      </c>
      <c r="L967" s="89">
        <v>9</v>
      </c>
      <c r="M967" s="89">
        <v>9</v>
      </c>
      <c r="N967" s="89">
        <v>45</v>
      </c>
      <c r="O967" s="87" t="s">
        <v>9501</v>
      </c>
      <c r="P967" s="90" t="s">
        <v>14172</v>
      </c>
      <c r="Q967" s="87" t="s">
        <v>12272</v>
      </c>
    </row>
    <row r="968" spans="1:17" x14ac:dyDescent="0.2">
      <c r="A968" s="87" t="s">
        <v>9184</v>
      </c>
      <c r="B968" s="87" t="s">
        <v>12448</v>
      </c>
      <c r="C968" s="87" t="s">
        <v>164</v>
      </c>
      <c r="D968" s="87" t="s">
        <v>2000</v>
      </c>
      <c r="E968" s="87" t="s">
        <v>68</v>
      </c>
      <c r="F968" s="88">
        <v>43868</v>
      </c>
      <c r="G968" s="89">
        <v>0</v>
      </c>
      <c r="H968" s="89">
        <v>0</v>
      </c>
      <c r="I968" s="89">
        <v>8</v>
      </c>
      <c r="J968" s="89">
        <v>8</v>
      </c>
      <c r="K968" s="89">
        <v>8</v>
      </c>
      <c r="L968" s="89">
        <v>8</v>
      </c>
      <c r="M968" s="89">
        <v>8</v>
      </c>
      <c r="N968" s="89">
        <v>40</v>
      </c>
      <c r="O968" s="87" t="s">
        <v>9501</v>
      </c>
      <c r="P968" s="90" t="s">
        <v>14173</v>
      </c>
      <c r="Q968" s="87" t="s">
        <v>12272</v>
      </c>
    </row>
    <row r="969" spans="1:17" x14ac:dyDescent="0.2">
      <c r="A969" s="87" t="s">
        <v>9240</v>
      </c>
      <c r="B969" s="87" t="s">
        <v>12449</v>
      </c>
      <c r="C969" s="87" t="s">
        <v>164</v>
      </c>
      <c r="D969" s="87" t="s">
        <v>1556</v>
      </c>
      <c r="E969" s="87" t="s">
        <v>68</v>
      </c>
      <c r="F969" s="88">
        <v>43868</v>
      </c>
      <c r="G969" s="89">
        <v>0</v>
      </c>
      <c r="H969" s="89">
        <v>0</v>
      </c>
      <c r="I969" s="89">
        <v>9</v>
      </c>
      <c r="J969" s="89">
        <v>9</v>
      </c>
      <c r="K969" s="89">
        <v>9</v>
      </c>
      <c r="L969" s="89">
        <v>9</v>
      </c>
      <c r="M969" s="89">
        <v>9</v>
      </c>
      <c r="N969" s="89">
        <v>45</v>
      </c>
      <c r="O969" s="87" t="s">
        <v>9501</v>
      </c>
      <c r="P969" s="90" t="s">
        <v>14174</v>
      </c>
      <c r="Q969" s="87" t="s">
        <v>12272</v>
      </c>
    </row>
    <row r="970" spans="1:17" x14ac:dyDescent="0.2">
      <c r="A970" s="87" t="s">
        <v>9240</v>
      </c>
      <c r="B970" s="87" t="s">
        <v>12449</v>
      </c>
      <c r="C970" s="87" t="s">
        <v>164</v>
      </c>
      <c r="D970" s="87" t="s">
        <v>1556</v>
      </c>
      <c r="E970" s="87" t="s">
        <v>68</v>
      </c>
      <c r="F970" s="88">
        <v>43868</v>
      </c>
      <c r="G970" s="89">
        <v>0</v>
      </c>
      <c r="H970" s="89">
        <v>0</v>
      </c>
      <c r="I970" s="89">
        <v>12</v>
      </c>
      <c r="J970" s="89">
        <v>9</v>
      </c>
      <c r="K970" s="89">
        <v>9</v>
      </c>
      <c r="L970" s="89">
        <v>9</v>
      </c>
      <c r="M970" s="89">
        <v>9</v>
      </c>
      <c r="N970" s="89">
        <v>48</v>
      </c>
      <c r="O970" s="87" t="s">
        <v>9501</v>
      </c>
      <c r="P970" s="90" t="s">
        <v>14175</v>
      </c>
      <c r="Q970" s="87" t="s">
        <v>12272</v>
      </c>
    </row>
    <row r="971" spans="1:17" x14ac:dyDescent="0.2">
      <c r="A971" s="87" t="s">
        <v>9240</v>
      </c>
      <c r="B971" s="87" t="s">
        <v>12449</v>
      </c>
      <c r="C971" s="87" t="s">
        <v>164</v>
      </c>
      <c r="D971" s="87" t="s">
        <v>1556</v>
      </c>
      <c r="E971" s="87" t="s">
        <v>68</v>
      </c>
      <c r="F971" s="88">
        <v>43868</v>
      </c>
      <c r="G971" s="89">
        <v>0</v>
      </c>
      <c r="H971" s="89">
        <v>0</v>
      </c>
      <c r="I971" s="89">
        <v>-9</v>
      </c>
      <c r="J971" s="89">
        <v>-9</v>
      </c>
      <c r="K971" s="89">
        <v>-9</v>
      </c>
      <c r="L971" s="89">
        <v>-9</v>
      </c>
      <c r="M971" s="89">
        <v>-9</v>
      </c>
      <c r="N971" s="89">
        <v>-45</v>
      </c>
      <c r="O971" s="87" t="s">
        <v>9501</v>
      </c>
      <c r="P971" s="90" t="s">
        <v>14176</v>
      </c>
      <c r="Q971" s="87" t="s">
        <v>12272</v>
      </c>
    </row>
    <row r="972" spans="1:17" x14ac:dyDescent="0.2">
      <c r="A972" s="87" t="s">
        <v>9240</v>
      </c>
      <c r="B972" s="87" t="s">
        <v>12449</v>
      </c>
      <c r="C972" s="87" t="s">
        <v>164</v>
      </c>
      <c r="D972" s="87" t="s">
        <v>1556</v>
      </c>
      <c r="E972" s="87" t="s">
        <v>68</v>
      </c>
      <c r="F972" s="88">
        <v>43868</v>
      </c>
      <c r="G972" s="89">
        <v>0</v>
      </c>
      <c r="H972" s="89">
        <v>0</v>
      </c>
      <c r="I972" s="89">
        <v>12</v>
      </c>
      <c r="J972" s="89">
        <v>9.5</v>
      </c>
      <c r="K972" s="89">
        <v>9</v>
      </c>
      <c r="L972" s="89">
        <v>9</v>
      </c>
      <c r="M972" s="89">
        <v>9</v>
      </c>
      <c r="N972" s="89">
        <v>48.5</v>
      </c>
      <c r="O972" s="87" t="s">
        <v>9501</v>
      </c>
      <c r="P972" s="90" t="s">
        <v>14177</v>
      </c>
      <c r="Q972" s="87" t="s">
        <v>12272</v>
      </c>
    </row>
    <row r="973" spans="1:17" x14ac:dyDescent="0.2">
      <c r="A973" s="87" t="s">
        <v>9240</v>
      </c>
      <c r="B973" s="87" t="s">
        <v>12449</v>
      </c>
      <c r="C973" s="87" t="s">
        <v>164</v>
      </c>
      <c r="D973" s="87" t="s">
        <v>1556</v>
      </c>
      <c r="E973" s="87" t="s">
        <v>68</v>
      </c>
      <c r="F973" s="88">
        <v>43868</v>
      </c>
      <c r="G973" s="89">
        <v>0</v>
      </c>
      <c r="H973" s="89">
        <v>0</v>
      </c>
      <c r="I973" s="89">
        <v>-12</v>
      </c>
      <c r="J973" s="89">
        <v>-9</v>
      </c>
      <c r="K973" s="89">
        <v>-9</v>
      </c>
      <c r="L973" s="89">
        <v>-9</v>
      </c>
      <c r="M973" s="89">
        <v>-9</v>
      </c>
      <c r="N973" s="89">
        <v>-48</v>
      </c>
      <c r="O973" s="87" t="s">
        <v>9501</v>
      </c>
      <c r="P973" s="90" t="s">
        <v>14178</v>
      </c>
      <c r="Q973" s="87" t="s">
        <v>12272</v>
      </c>
    </row>
    <row r="974" spans="1:17" x14ac:dyDescent="0.2">
      <c r="A974" s="87" t="s">
        <v>9240</v>
      </c>
      <c r="B974" s="87" t="s">
        <v>12449</v>
      </c>
      <c r="C974" s="87" t="s">
        <v>164</v>
      </c>
      <c r="D974" s="87" t="s">
        <v>1556</v>
      </c>
      <c r="E974" s="87" t="s">
        <v>68</v>
      </c>
      <c r="F974" s="88">
        <v>43868</v>
      </c>
      <c r="G974" s="89">
        <v>0</v>
      </c>
      <c r="H974" s="89">
        <v>0</v>
      </c>
      <c r="I974" s="89">
        <v>12</v>
      </c>
      <c r="J974" s="89">
        <v>9.5</v>
      </c>
      <c r="K974" s="89">
        <v>9.5</v>
      </c>
      <c r="L974" s="89">
        <v>9</v>
      </c>
      <c r="M974" s="89">
        <v>9</v>
      </c>
      <c r="N974" s="89">
        <v>49</v>
      </c>
      <c r="O974" s="87" t="s">
        <v>9501</v>
      </c>
      <c r="P974" s="90" t="s">
        <v>14179</v>
      </c>
      <c r="Q974" s="87" t="s">
        <v>12272</v>
      </c>
    </row>
    <row r="975" spans="1:17" x14ac:dyDescent="0.2">
      <c r="A975" s="87" t="s">
        <v>9240</v>
      </c>
      <c r="B975" s="87" t="s">
        <v>12449</v>
      </c>
      <c r="C975" s="87" t="s">
        <v>164</v>
      </c>
      <c r="D975" s="87" t="s">
        <v>1556</v>
      </c>
      <c r="E975" s="87" t="s">
        <v>68</v>
      </c>
      <c r="F975" s="88">
        <v>43868</v>
      </c>
      <c r="G975" s="89">
        <v>0</v>
      </c>
      <c r="H975" s="89">
        <v>0</v>
      </c>
      <c r="I975" s="89">
        <v>-12</v>
      </c>
      <c r="J975" s="89">
        <v>-9.5</v>
      </c>
      <c r="K975" s="89">
        <v>-9</v>
      </c>
      <c r="L975" s="89">
        <v>-9</v>
      </c>
      <c r="M975" s="89">
        <v>-9</v>
      </c>
      <c r="N975" s="89">
        <v>-48.5</v>
      </c>
      <c r="O975" s="87" t="s">
        <v>9501</v>
      </c>
      <c r="P975" s="90" t="s">
        <v>14180</v>
      </c>
      <c r="Q975" s="87" t="s">
        <v>12272</v>
      </c>
    </row>
    <row r="976" spans="1:17" x14ac:dyDescent="0.2">
      <c r="A976" s="87" t="s">
        <v>9240</v>
      </c>
      <c r="B976" s="87" t="s">
        <v>12449</v>
      </c>
      <c r="C976" s="87" t="s">
        <v>164</v>
      </c>
      <c r="D976" s="87" t="s">
        <v>1556</v>
      </c>
      <c r="E976" s="87" t="s">
        <v>68</v>
      </c>
      <c r="F976" s="88">
        <v>43868</v>
      </c>
      <c r="G976" s="89">
        <v>0</v>
      </c>
      <c r="H976" s="89">
        <v>0</v>
      </c>
      <c r="I976" s="89">
        <v>12</v>
      </c>
      <c r="J976" s="89">
        <v>9.5</v>
      </c>
      <c r="K976" s="89">
        <v>9.5</v>
      </c>
      <c r="L976" s="89">
        <v>10</v>
      </c>
      <c r="M976" s="89">
        <v>9</v>
      </c>
      <c r="N976" s="89">
        <v>50</v>
      </c>
      <c r="O976" s="87" t="s">
        <v>9501</v>
      </c>
      <c r="P976" s="90" t="s">
        <v>14181</v>
      </c>
      <c r="Q976" s="87" t="s">
        <v>12272</v>
      </c>
    </row>
    <row r="977" spans="1:17" x14ac:dyDescent="0.2">
      <c r="A977" s="87" t="s">
        <v>9240</v>
      </c>
      <c r="B977" s="87" t="s">
        <v>12449</v>
      </c>
      <c r="C977" s="87" t="s">
        <v>164</v>
      </c>
      <c r="D977" s="87" t="s">
        <v>1556</v>
      </c>
      <c r="E977" s="87" t="s">
        <v>68</v>
      </c>
      <c r="F977" s="88">
        <v>43868</v>
      </c>
      <c r="G977" s="89">
        <v>0</v>
      </c>
      <c r="H977" s="89">
        <v>0</v>
      </c>
      <c r="I977" s="89">
        <v>-12</v>
      </c>
      <c r="J977" s="89">
        <v>-9.5</v>
      </c>
      <c r="K977" s="89">
        <v>-9.5</v>
      </c>
      <c r="L977" s="89">
        <v>-9</v>
      </c>
      <c r="M977" s="89">
        <v>-9</v>
      </c>
      <c r="N977" s="89">
        <v>-49</v>
      </c>
      <c r="O977" s="87" t="s">
        <v>9501</v>
      </c>
      <c r="P977" s="90" t="s">
        <v>14182</v>
      </c>
      <c r="Q977" s="87" t="s">
        <v>12272</v>
      </c>
    </row>
    <row r="978" spans="1:17" x14ac:dyDescent="0.2">
      <c r="A978" s="87" t="s">
        <v>9240</v>
      </c>
      <c r="B978" s="87" t="s">
        <v>12449</v>
      </c>
      <c r="C978" s="87" t="s">
        <v>164</v>
      </c>
      <c r="D978" s="87" t="s">
        <v>1556</v>
      </c>
      <c r="E978" s="87" t="s">
        <v>68</v>
      </c>
      <c r="F978" s="88">
        <v>43868</v>
      </c>
      <c r="G978" s="89">
        <v>0</v>
      </c>
      <c r="H978" s="89">
        <v>0</v>
      </c>
      <c r="I978" s="89">
        <v>12</v>
      </c>
      <c r="J978" s="89">
        <v>9.5</v>
      </c>
      <c r="K978" s="89">
        <v>9.5</v>
      </c>
      <c r="L978" s="89">
        <v>10</v>
      </c>
      <c r="M978" s="89">
        <v>10</v>
      </c>
      <c r="N978" s="89">
        <v>51</v>
      </c>
      <c r="O978" s="87" t="s">
        <v>9501</v>
      </c>
      <c r="P978" s="90" t="s">
        <v>14183</v>
      </c>
      <c r="Q978" s="87" t="s">
        <v>12272</v>
      </c>
    </row>
    <row r="979" spans="1:17" x14ac:dyDescent="0.2">
      <c r="A979" s="87" t="s">
        <v>9240</v>
      </c>
      <c r="B979" s="87" t="s">
        <v>12449</v>
      </c>
      <c r="C979" s="87" t="s">
        <v>164</v>
      </c>
      <c r="D979" s="87" t="s">
        <v>1556</v>
      </c>
      <c r="E979" s="87" t="s">
        <v>68</v>
      </c>
      <c r="F979" s="88">
        <v>43868</v>
      </c>
      <c r="G979" s="89">
        <v>0</v>
      </c>
      <c r="H979" s="89">
        <v>0</v>
      </c>
      <c r="I979" s="89">
        <v>-12</v>
      </c>
      <c r="J979" s="89">
        <v>-9.5</v>
      </c>
      <c r="K979" s="89">
        <v>-9.5</v>
      </c>
      <c r="L979" s="89">
        <v>-10</v>
      </c>
      <c r="M979" s="89">
        <v>-9</v>
      </c>
      <c r="N979" s="89">
        <v>-50</v>
      </c>
      <c r="O979" s="87" t="s">
        <v>9501</v>
      </c>
      <c r="P979" s="90" t="s">
        <v>14184</v>
      </c>
      <c r="Q979" s="87" t="s">
        <v>12272</v>
      </c>
    </row>
    <row r="980" spans="1:17" x14ac:dyDescent="0.2">
      <c r="A980" s="87" t="s">
        <v>9154</v>
      </c>
      <c r="B980" s="87" t="s">
        <v>12450</v>
      </c>
      <c r="C980" s="87" t="s">
        <v>164</v>
      </c>
      <c r="D980" s="87" t="s">
        <v>4404</v>
      </c>
      <c r="E980" s="87" t="s">
        <v>68</v>
      </c>
      <c r="F980" s="88">
        <v>43868</v>
      </c>
      <c r="G980" s="89">
        <v>9</v>
      </c>
      <c r="H980" s="89">
        <v>0</v>
      </c>
      <c r="I980" s="89">
        <v>0</v>
      </c>
      <c r="J980" s="89">
        <v>9</v>
      </c>
      <c r="K980" s="89">
        <v>9</v>
      </c>
      <c r="L980" s="89">
        <v>9</v>
      </c>
      <c r="M980" s="89">
        <v>9</v>
      </c>
      <c r="N980" s="89">
        <v>45</v>
      </c>
      <c r="O980" s="87" t="s">
        <v>9499</v>
      </c>
      <c r="P980" s="90" t="s">
        <v>14185</v>
      </c>
      <c r="Q980" s="87" t="s">
        <v>12272</v>
      </c>
    </row>
    <row r="981" spans="1:17" x14ac:dyDescent="0.2">
      <c r="A981" s="87" t="s">
        <v>9132</v>
      </c>
      <c r="B981" s="87" t="s">
        <v>12451</v>
      </c>
      <c r="C981" s="87" t="s">
        <v>164</v>
      </c>
      <c r="D981" s="87" t="s">
        <v>1736</v>
      </c>
      <c r="E981" s="87" t="s">
        <v>68</v>
      </c>
      <c r="F981" s="88">
        <v>43868</v>
      </c>
      <c r="G981" s="89">
        <v>0</v>
      </c>
      <c r="H981" s="89">
        <v>0</v>
      </c>
      <c r="I981" s="89">
        <v>9</v>
      </c>
      <c r="J981" s="89">
        <v>9</v>
      </c>
      <c r="K981" s="89">
        <v>9</v>
      </c>
      <c r="L981" s="89">
        <v>9</v>
      </c>
      <c r="M981" s="89">
        <v>9</v>
      </c>
      <c r="N981" s="89">
        <v>45</v>
      </c>
      <c r="O981" s="87" t="s">
        <v>9498</v>
      </c>
      <c r="P981" s="90" t="s">
        <v>14186</v>
      </c>
      <c r="Q981" s="87" t="s">
        <v>12272</v>
      </c>
    </row>
    <row r="982" spans="1:17" x14ac:dyDescent="0.2">
      <c r="A982" s="87" t="s">
        <v>9239</v>
      </c>
      <c r="B982" s="87" t="s">
        <v>12452</v>
      </c>
      <c r="C982" s="87" t="s">
        <v>164</v>
      </c>
      <c r="D982" s="87" t="s">
        <v>2340</v>
      </c>
      <c r="E982" s="87" t="s">
        <v>68</v>
      </c>
      <c r="F982" s="88">
        <v>43868</v>
      </c>
      <c r="G982" s="89">
        <v>0</v>
      </c>
      <c r="H982" s="89">
        <v>0</v>
      </c>
      <c r="I982" s="89">
        <v>10</v>
      </c>
      <c r="J982" s="89">
        <v>10</v>
      </c>
      <c r="K982" s="89">
        <v>10</v>
      </c>
      <c r="L982" s="89">
        <v>10</v>
      </c>
      <c r="M982" s="89">
        <v>10</v>
      </c>
      <c r="N982" s="89">
        <v>50</v>
      </c>
      <c r="O982" s="87" t="s">
        <v>9501</v>
      </c>
      <c r="P982" s="90" t="s">
        <v>14187</v>
      </c>
      <c r="Q982" s="87" t="s">
        <v>12272</v>
      </c>
    </row>
    <row r="983" spans="1:17" x14ac:dyDescent="0.2">
      <c r="A983" s="87" t="s">
        <v>9353</v>
      </c>
      <c r="B983" s="87" t="s">
        <v>12453</v>
      </c>
      <c r="C983" s="87" t="s">
        <v>164</v>
      </c>
      <c r="D983" s="87" t="s">
        <v>3658</v>
      </c>
      <c r="E983" s="87" t="s">
        <v>68</v>
      </c>
      <c r="F983" s="88">
        <v>43868</v>
      </c>
      <c r="G983" s="89">
        <v>0</v>
      </c>
      <c r="H983" s="89">
        <v>0</v>
      </c>
      <c r="I983" s="89">
        <v>12</v>
      </c>
      <c r="J983" s="89">
        <v>11</v>
      </c>
      <c r="K983" s="89">
        <v>10</v>
      </c>
      <c r="L983" s="89">
        <v>8</v>
      </c>
      <c r="M983" s="89">
        <v>8</v>
      </c>
      <c r="N983" s="89">
        <v>49</v>
      </c>
      <c r="O983" s="87" t="s">
        <v>9501</v>
      </c>
      <c r="P983" s="90" t="s">
        <v>14188</v>
      </c>
      <c r="Q983" s="87" t="s">
        <v>12272</v>
      </c>
    </row>
    <row r="984" spans="1:17" x14ac:dyDescent="0.2">
      <c r="A984" s="87" t="s">
        <v>9329</v>
      </c>
      <c r="B984" s="87" t="s">
        <v>12454</v>
      </c>
      <c r="C984" s="87" t="s">
        <v>164</v>
      </c>
      <c r="D984" s="87" t="s">
        <v>3521</v>
      </c>
      <c r="E984" s="87" t="s">
        <v>68</v>
      </c>
      <c r="F984" s="88">
        <v>43868</v>
      </c>
      <c r="G984" s="89">
        <v>0</v>
      </c>
      <c r="H984" s="89">
        <v>0</v>
      </c>
      <c r="I984" s="89">
        <v>8</v>
      </c>
      <c r="J984" s="89">
        <v>9</v>
      </c>
      <c r="K984" s="89">
        <v>8</v>
      </c>
      <c r="L984" s="89">
        <v>8</v>
      </c>
      <c r="M984" s="89">
        <v>8</v>
      </c>
      <c r="N984" s="89">
        <v>41</v>
      </c>
      <c r="O984" s="87" t="s">
        <v>9501</v>
      </c>
      <c r="P984" s="90" t="s">
        <v>14189</v>
      </c>
      <c r="Q984" s="87" t="s">
        <v>12272</v>
      </c>
    </row>
    <row r="985" spans="1:17" x14ac:dyDescent="0.2">
      <c r="A985" s="87" t="s">
        <v>9329</v>
      </c>
      <c r="B985" s="87" t="s">
        <v>12454</v>
      </c>
      <c r="C985" s="87" t="s">
        <v>164</v>
      </c>
      <c r="D985" s="87" t="s">
        <v>3521</v>
      </c>
      <c r="E985" s="87" t="s">
        <v>68</v>
      </c>
      <c r="F985" s="88">
        <v>43868</v>
      </c>
      <c r="G985" s="89">
        <v>0</v>
      </c>
      <c r="H985" s="89">
        <v>0</v>
      </c>
      <c r="I985" s="89">
        <v>8</v>
      </c>
      <c r="J985" s="89">
        <v>8</v>
      </c>
      <c r="K985" s="89">
        <v>8</v>
      </c>
      <c r="L985" s="89">
        <v>8</v>
      </c>
      <c r="M985" s="89">
        <v>8</v>
      </c>
      <c r="N985" s="89">
        <v>40</v>
      </c>
      <c r="O985" s="87" t="s">
        <v>9501</v>
      </c>
      <c r="P985" s="90" t="s">
        <v>14190</v>
      </c>
      <c r="Q985" s="87" t="s">
        <v>12272</v>
      </c>
    </row>
    <row r="986" spans="1:17" x14ac:dyDescent="0.2">
      <c r="A986" s="87" t="s">
        <v>9329</v>
      </c>
      <c r="B986" s="87" t="s">
        <v>12454</v>
      </c>
      <c r="C986" s="87" t="s">
        <v>164</v>
      </c>
      <c r="D986" s="87" t="s">
        <v>3521</v>
      </c>
      <c r="E986" s="87" t="s">
        <v>68</v>
      </c>
      <c r="F986" s="88">
        <v>43868</v>
      </c>
      <c r="G986" s="89">
        <v>0</v>
      </c>
      <c r="H986" s="89">
        <v>0</v>
      </c>
      <c r="I986" s="89">
        <v>-8</v>
      </c>
      <c r="J986" s="89">
        <v>-9</v>
      </c>
      <c r="K986" s="89">
        <v>-8</v>
      </c>
      <c r="L986" s="89">
        <v>-8</v>
      </c>
      <c r="M986" s="89">
        <v>-8</v>
      </c>
      <c r="N986" s="89">
        <v>-41</v>
      </c>
      <c r="O986" s="87" t="s">
        <v>9501</v>
      </c>
      <c r="P986" s="90" t="s">
        <v>14191</v>
      </c>
      <c r="Q986" s="87" t="s">
        <v>12272</v>
      </c>
    </row>
    <row r="987" spans="1:17" x14ac:dyDescent="0.2">
      <c r="A987" s="87" t="s">
        <v>9209</v>
      </c>
      <c r="B987" s="87" t="s">
        <v>12455</v>
      </c>
      <c r="C987" s="87" t="s">
        <v>164</v>
      </c>
      <c r="D987" s="87" t="s">
        <v>9065</v>
      </c>
      <c r="E987" s="87" t="s">
        <v>68</v>
      </c>
      <c r="F987" s="88">
        <v>43868</v>
      </c>
      <c r="G987" s="89">
        <v>0</v>
      </c>
      <c r="H987" s="89">
        <v>0</v>
      </c>
      <c r="I987" s="89">
        <v>8</v>
      </c>
      <c r="J987" s="89">
        <v>8</v>
      </c>
      <c r="K987" s="89">
        <v>8</v>
      </c>
      <c r="L987" s="89">
        <v>8</v>
      </c>
      <c r="M987" s="89">
        <v>8</v>
      </c>
      <c r="N987" s="89">
        <v>40</v>
      </c>
      <c r="O987" s="87" t="s">
        <v>9498</v>
      </c>
      <c r="P987" s="90" t="s">
        <v>14192</v>
      </c>
      <c r="Q987" s="87" t="s">
        <v>12272</v>
      </c>
    </row>
    <row r="988" spans="1:17" x14ac:dyDescent="0.2">
      <c r="A988" s="87" t="s">
        <v>9209</v>
      </c>
      <c r="B988" s="87" t="s">
        <v>12455</v>
      </c>
      <c r="C988" s="87" t="s">
        <v>164</v>
      </c>
      <c r="D988" s="87" t="s">
        <v>9065</v>
      </c>
      <c r="E988" s="87" t="s">
        <v>68</v>
      </c>
      <c r="F988" s="88">
        <v>43868</v>
      </c>
      <c r="G988" s="89">
        <v>4</v>
      </c>
      <c r="H988" s="89">
        <v>0</v>
      </c>
      <c r="I988" s="89">
        <v>0</v>
      </c>
      <c r="J988" s="89">
        <v>0</v>
      </c>
      <c r="K988" s="89">
        <v>0</v>
      </c>
      <c r="L988" s="89">
        <v>0</v>
      </c>
      <c r="M988" s="89">
        <v>0</v>
      </c>
      <c r="N988" s="89">
        <v>4</v>
      </c>
      <c r="O988" s="87" t="s">
        <v>166</v>
      </c>
      <c r="P988" s="90" t="s">
        <v>14193</v>
      </c>
      <c r="Q988" s="87" t="s">
        <v>12272</v>
      </c>
    </row>
    <row r="989" spans="1:17" x14ac:dyDescent="0.2">
      <c r="A989" s="87" t="s">
        <v>9310</v>
      </c>
      <c r="B989" s="87" t="s">
        <v>12456</v>
      </c>
      <c r="C989" s="87" t="s">
        <v>164</v>
      </c>
      <c r="D989" s="87" t="s">
        <v>1655</v>
      </c>
      <c r="E989" s="87" t="s">
        <v>68</v>
      </c>
      <c r="F989" s="88">
        <v>43868</v>
      </c>
      <c r="G989" s="89">
        <v>0</v>
      </c>
      <c r="H989" s="89">
        <v>2</v>
      </c>
      <c r="I989" s="89">
        <v>10</v>
      </c>
      <c r="J989" s="89">
        <v>9</v>
      </c>
      <c r="K989" s="89">
        <v>9</v>
      </c>
      <c r="L989" s="89">
        <v>10</v>
      </c>
      <c r="M989" s="89">
        <v>9</v>
      </c>
      <c r="N989" s="89">
        <v>49</v>
      </c>
      <c r="O989" s="87" t="s">
        <v>9498</v>
      </c>
      <c r="P989" s="90" t="s">
        <v>14194</v>
      </c>
      <c r="Q989" s="87" t="s">
        <v>12272</v>
      </c>
    </row>
    <row r="990" spans="1:17" x14ac:dyDescent="0.2">
      <c r="A990" s="87" t="s">
        <v>9406</v>
      </c>
      <c r="B990" s="87" t="s">
        <v>12457</v>
      </c>
      <c r="C990" s="87" t="s">
        <v>164</v>
      </c>
      <c r="D990" s="87" t="s">
        <v>5361</v>
      </c>
      <c r="E990" s="87" t="s">
        <v>68</v>
      </c>
      <c r="F990" s="88">
        <v>43868</v>
      </c>
      <c r="G990" s="89">
        <v>0</v>
      </c>
      <c r="H990" s="89">
        <v>0</v>
      </c>
      <c r="I990" s="89">
        <v>8</v>
      </c>
      <c r="J990" s="89">
        <v>8</v>
      </c>
      <c r="K990" s="89">
        <v>8</v>
      </c>
      <c r="L990" s="89">
        <v>8</v>
      </c>
      <c r="M990" s="89">
        <v>8</v>
      </c>
      <c r="N990" s="89">
        <v>40</v>
      </c>
      <c r="O990" s="87" t="s">
        <v>9501</v>
      </c>
      <c r="P990" s="90" t="s">
        <v>14195</v>
      </c>
      <c r="Q990" s="87" t="s">
        <v>12272</v>
      </c>
    </row>
    <row r="991" spans="1:17" x14ac:dyDescent="0.2">
      <c r="A991" s="87" t="s">
        <v>9161</v>
      </c>
      <c r="B991" s="87" t="s">
        <v>12458</v>
      </c>
      <c r="C991" s="87" t="s">
        <v>164</v>
      </c>
      <c r="D991" s="87" t="s">
        <v>1696</v>
      </c>
      <c r="E991" s="87" t="s">
        <v>68</v>
      </c>
      <c r="F991" s="88">
        <v>43868</v>
      </c>
      <c r="G991" s="89">
        <v>0</v>
      </c>
      <c r="H991" s="89">
        <v>0</v>
      </c>
      <c r="I991" s="89">
        <v>8</v>
      </c>
      <c r="J991" s="89">
        <v>8</v>
      </c>
      <c r="K991" s="89">
        <v>8</v>
      </c>
      <c r="L991" s="89">
        <v>8</v>
      </c>
      <c r="M991" s="89">
        <v>8</v>
      </c>
      <c r="N991" s="89">
        <v>40</v>
      </c>
      <c r="O991" s="87" t="s">
        <v>166</v>
      </c>
      <c r="P991" s="90" t="s">
        <v>14196</v>
      </c>
      <c r="Q991" s="87" t="s">
        <v>12272</v>
      </c>
    </row>
    <row r="992" spans="1:17" x14ac:dyDescent="0.2">
      <c r="A992" s="87" t="s">
        <v>9136</v>
      </c>
      <c r="B992" s="87" t="s">
        <v>12459</v>
      </c>
      <c r="C992" s="87" t="s">
        <v>164</v>
      </c>
      <c r="D992" s="87" t="s">
        <v>1665</v>
      </c>
      <c r="E992" s="87" t="s">
        <v>68</v>
      </c>
      <c r="F992" s="88">
        <v>43868</v>
      </c>
      <c r="G992" s="89">
        <v>0</v>
      </c>
      <c r="H992" s="89">
        <v>0</v>
      </c>
      <c r="I992" s="89">
        <v>8</v>
      </c>
      <c r="J992" s="89">
        <v>8</v>
      </c>
      <c r="K992" s="89">
        <v>8</v>
      </c>
      <c r="L992" s="89">
        <v>8</v>
      </c>
      <c r="M992" s="89">
        <v>8</v>
      </c>
      <c r="N992" s="89">
        <v>40</v>
      </c>
      <c r="O992" s="87" t="s">
        <v>9501</v>
      </c>
      <c r="P992" s="90" t="s">
        <v>14197</v>
      </c>
      <c r="Q992" s="87" t="s">
        <v>12272</v>
      </c>
    </row>
    <row r="993" spans="1:17" x14ac:dyDescent="0.2">
      <c r="A993" s="87" t="s">
        <v>9163</v>
      </c>
      <c r="B993" s="87" t="s">
        <v>12460</v>
      </c>
      <c r="C993" s="87" t="s">
        <v>164</v>
      </c>
      <c r="D993" s="87" t="s">
        <v>2038</v>
      </c>
      <c r="E993" s="87" t="s">
        <v>68</v>
      </c>
      <c r="F993" s="88">
        <v>43868</v>
      </c>
      <c r="G993" s="89">
        <v>0</v>
      </c>
      <c r="H993" s="89">
        <v>0</v>
      </c>
      <c r="I993" s="89">
        <v>8</v>
      </c>
      <c r="J993" s="89">
        <v>8</v>
      </c>
      <c r="K993" s="89">
        <v>8</v>
      </c>
      <c r="L993" s="89">
        <v>8</v>
      </c>
      <c r="M993" s="89">
        <v>8</v>
      </c>
      <c r="N993" s="89">
        <v>40</v>
      </c>
      <c r="O993" s="87" t="s">
        <v>9498</v>
      </c>
      <c r="P993" s="90" t="s">
        <v>14198</v>
      </c>
      <c r="Q993" s="87" t="s">
        <v>12272</v>
      </c>
    </row>
    <row r="994" spans="1:17" x14ac:dyDescent="0.2">
      <c r="A994" s="87" t="s">
        <v>9252</v>
      </c>
      <c r="B994" s="87" t="s">
        <v>12461</v>
      </c>
      <c r="C994" s="87" t="s">
        <v>164</v>
      </c>
      <c r="D994" s="87" t="s">
        <v>6455</v>
      </c>
      <c r="E994" s="87" t="s">
        <v>68</v>
      </c>
      <c r="F994" s="88">
        <v>43868</v>
      </c>
      <c r="G994" s="89">
        <v>0</v>
      </c>
      <c r="H994" s="89">
        <v>0</v>
      </c>
      <c r="I994" s="89">
        <v>8</v>
      </c>
      <c r="J994" s="89">
        <v>8</v>
      </c>
      <c r="K994" s="89">
        <v>8</v>
      </c>
      <c r="L994" s="89">
        <v>8</v>
      </c>
      <c r="M994" s="89">
        <v>8</v>
      </c>
      <c r="N994" s="89">
        <v>40</v>
      </c>
      <c r="O994" s="87" t="s">
        <v>9501</v>
      </c>
      <c r="P994" s="90" t="s">
        <v>14199</v>
      </c>
      <c r="Q994" s="87" t="s">
        <v>12272</v>
      </c>
    </row>
    <row r="995" spans="1:17" x14ac:dyDescent="0.2">
      <c r="A995" s="87" t="s">
        <v>10973</v>
      </c>
      <c r="B995" s="87" t="s">
        <v>12462</v>
      </c>
      <c r="C995" s="87" t="s">
        <v>164</v>
      </c>
      <c r="D995" s="87" t="s">
        <v>11088</v>
      </c>
      <c r="E995" s="87" t="s">
        <v>68</v>
      </c>
      <c r="F995" s="88">
        <v>43868</v>
      </c>
      <c r="G995" s="89">
        <v>0</v>
      </c>
      <c r="H995" s="89">
        <v>0</v>
      </c>
      <c r="I995" s="89">
        <v>8</v>
      </c>
      <c r="J995" s="89">
        <v>8</v>
      </c>
      <c r="K995" s="89">
        <v>8</v>
      </c>
      <c r="L995" s="89">
        <v>8</v>
      </c>
      <c r="M995" s="89">
        <v>8</v>
      </c>
      <c r="N995" s="89">
        <v>40</v>
      </c>
      <c r="O995" s="87" t="s">
        <v>9501</v>
      </c>
      <c r="P995" s="90" t="s">
        <v>14200</v>
      </c>
      <c r="Q995" s="87" t="s">
        <v>12272</v>
      </c>
    </row>
    <row r="996" spans="1:17" x14ac:dyDescent="0.2">
      <c r="A996" s="87" t="s">
        <v>9294</v>
      </c>
      <c r="B996" s="87" t="s">
        <v>12463</v>
      </c>
      <c r="C996" s="87" t="s">
        <v>164</v>
      </c>
      <c r="D996" s="87" t="s">
        <v>2039</v>
      </c>
      <c r="E996" s="87" t="s">
        <v>68</v>
      </c>
      <c r="F996" s="88">
        <v>43868</v>
      </c>
      <c r="G996" s="89">
        <v>0</v>
      </c>
      <c r="H996" s="89">
        <v>0</v>
      </c>
      <c r="I996" s="89">
        <v>0</v>
      </c>
      <c r="J996" s="89">
        <v>10</v>
      </c>
      <c r="K996" s="89">
        <v>10</v>
      </c>
      <c r="L996" s="89">
        <v>10</v>
      </c>
      <c r="M996" s="89">
        <v>10</v>
      </c>
      <c r="N996" s="89">
        <v>40</v>
      </c>
      <c r="O996" s="87" t="s">
        <v>9498</v>
      </c>
      <c r="P996" s="90" t="s">
        <v>14201</v>
      </c>
      <c r="Q996" s="87" t="s">
        <v>12272</v>
      </c>
    </row>
    <row r="997" spans="1:17" x14ac:dyDescent="0.2">
      <c r="A997" s="87" t="s">
        <v>9330</v>
      </c>
      <c r="B997" s="87" t="s">
        <v>12464</v>
      </c>
      <c r="C997" s="87" t="s">
        <v>164</v>
      </c>
      <c r="D997" s="87" t="s">
        <v>3980</v>
      </c>
      <c r="E997" s="87" t="s">
        <v>68</v>
      </c>
      <c r="F997" s="88">
        <v>43868</v>
      </c>
      <c r="G997" s="89">
        <v>0</v>
      </c>
      <c r="H997" s="89">
        <v>0</v>
      </c>
      <c r="I997" s="89">
        <v>0</v>
      </c>
      <c r="J997" s="89">
        <v>9</v>
      </c>
      <c r="K997" s="89">
        <v>9</v>
      </c>
      <c r="L997" s="89">
        <v>9</v>
      </c>
      <c r="M997" s="89">
        <v>9</v>
      </c>
      <c r="N997" s="89">
        <v>36</v>
      </c>
      <c r="O997" s="87" t="s">
        <v>9501</v>
      </c>
      <c r="P997" s="90" t="s">
        <v>14202</v>
      </c>
      <c r="Q997" s="87" t="s">
        <v>12272</v>
      </c>
    </row>
    <row r="998" spans="1:17" x14ac:dyDescent="0.2">
      <c r="A998" s="87" t="s">
        <v>9222</v>
      </c>
      <c r="B998" s="87" t="s">
        <v>12465</v>
      </c>
      <c r="C998" s="87" t="s">
        <v>164</v>
      </c>
      <c r="D998" s="87" t="s">
        <v>3659</v>
      </c>
      <c r="E998" s="87" t="s">
        <v>68</v>
      </c>
      <c r="F998" s="88">
        <v>43868</v>
      </c>
      <c r="G998" s="89">
        <v>0</v>
      </c>
      <c r="H998" s="89">
        <v>0</v>
      </c>
      <c r="I998" s="89">
        <v>8</v>
      </c>
      <c r="J998" s="89">
        <v>8</v>
      </c>
      <c r="K998" s="89">
        <v>8</v>
      </c>
      <c r="L998" s="89">
        <v>8</v>
      </c>
      <c r="M998" s="89">
        <v>8</v>
      </c>
      <c r="N998" s="89">
        <v>40</v>
      </c>
      <c r="O998" s="87" t="s">
        <v>9501</v>
      </c>
      <c r="P998" s="90" t="s">
        <v>14203</v>
      </c>
      <c r="Q998" s="87" t="s">
        <v>12272</v>
      </c>
    </row>
    <row r="999" spans="1:17" x14ac:dyDescent="0.2">
      <c r="A999" s="87" t="s">
        <v>9141</v>
      </c>
      <c r="B999" s="87" t="s">
        <v>12466</v>
      </c>
      <c r="C999" s="87" t="s">
        <v>164</v>
      </c>
      <c r="D999" s="87" t="s">
        <v>1888</v>
      </c>
      <c r="E999" s="87" t="s">
        <v>68</v>
      </c>
      <c r="F999" s="88">
        <v>43868</v>
      </c>
      <c r="G999" s="89">
        <v>0</v>
      </c>
      <c r="H999" s="89">
        <v>0</v>
      </c>
      <c r="I999" s="89">
        <v>8</v>
      </c>
      <c r="J999" s="89">
        <v>8</v>
      </c>
      <c r="K999" s="89">
        <v>8</v>
      </c>
      <c r="L999" s="89">
        <v>8</v>
      </c>
      <c r="M999" s="89">
        <v>8</v>
      </c>
      <c r="N999" s="89">
        <v>40</v>
      </c>
      <c r="O999" s="87" t="s">
        <v>9498</v>
      </c>
      <c r="P999" s="90" t="s">
        <v>14204</v>
      </c>
      <c r="Q999" s="87" t="s">
        <v>12272</v>
      </c>
    </row>
    <row r="1000" spans="1:17" x14ac:dyDescent="0.2">
      <c r="A1000" s="87" t="s">
        <v>9231</v>
      </c>
      <c r="B1000" s="87" t="s">
        <v>12467</v>
      </c>
      <c r="C1000" s="87" t="s">
        <v>164</v>
      </c>
      <c r="D1000" s="87" t="s">
        <v>1758</v>
      </c>
      <c r="E1000" s="87" t="s">
        <v>68</v>
      </c>
      <c r="F1000" s="88">
        <v>43868</v>
      </c>
      <c r="G1000" s="89">
        <v>0</v>
      </c>
      <c r="H1000" s="89">
        <v>2</v>
      </c>
      <c r="I1000" s="89">
        <v>8</v>
      </c>
      <c r="J1000" s="89">
        <v>8</v>
      </c>
      <c r="K1000" s="89">
        <v>8</v>
      </c>
      <c r="L1000" s="89">
        <v>8</v>
      </c>
      <c r="M1000" s="89">
        <v>8</v>
      </c>
      <c r="N1000" s="89">
        <v>42</v>
      </c>
      <c r="O1000" s="87" t="s">
        <v>9501</v>
      </c>
      <c r="P1000" s="90" t="s">
        <v>14205</v>
      </c>
      <c r="Q1000" s="87" t="s">
        <v>12272</v>
      </c>
    </row>
    <row r="1001" spans="1:17" x14ac:dyDescent="0.2">
      <c r="A1001" s="87" t="s">
        <v>9420</v>
      </c>
      <c r="B1001" s="87" t="s">
        <v>12468</v>
      </c>
      <c r="C1001" s="87" t="s">
        <v>164</v>
      </c>
      <c r="D1001" s="87" t="s">
        <v>1866</v>
      </c>
      <c r="E1001" s="87" t="s">
        <v>68</v>
      </c>
      <c r="F1001" s="88">
        <v>43868</v>
      </c>
      <c r="G1001" s="89">
        <v>0</v>
      </c>
      <c r="H1001" s="89">
        <v>0</v>
      </c>
      <c r="I1001" s="89">
        <v>8</v>
      </c>
      <c r="J1001" s="89">
        <v>8</v>
      </c>
      <c r="K1001" s="89">
        <v>8</v>
      </c>
      <c r="L1001" s="89">
        <v>8</v>
      </c>
      <c r="M1001" s="89">
        <v>8</v>
      </c>
      <c r="N1001" s="89">
        <v>40</v>
      </c>
      <c r="O1001" s="87" t="s">
        <v>9501</v>
      </c>
      <c r="P1001" s="90" t="s">
        <v>14206</v>
      </c>
      <c r="Q1001" s="87" t="s">
        <v>12272</v>
      </c>
    </row>
    <row r="1002" spans="1:17" x14ac:dyDescent="0.2">
      <c r="A1002" s="87" t="s">
        <v>9473</v>
      </c>
      <c r="B1002" s="87" t="s">
        <v>12469</v>
      </c>
      <c r="C1002" s="87" t="s">
        <v>164</v>
      </c>
      <c r="D1002" s="87" t="s">
        <v>2860</v>
      </c>
      <c r="E1002" s="87" t="s">
        <v>68</v>
      </c>
      <c r="F1002" s="88">
        <v>43868</v>
      </c>
      <c r="G1002" s="89">
        <v>9</v>
      </c>
      <c r="H1002" s="89">
        <v>0</v>
      </c>
      <c r="I1002" s="89">
        <v>9</v>
      </c>
      <c r="J1002" s="89">
        <v>9</v>
      </c>
      <c r="K1002" s="89">
        <v>9</v>
      </c>
      <c r="L1002" s="89">
        <v>9</v>
      </c>
      <c r="M1002" s="89">
        <v>9</v>
      </c>
      <c r="N1002" s="89">
        <v>54</v>
      </c>
      <c r="O1002" s="87" t="s">
        <v>9501</v>
      </c>
      <c r="P1002" s="90" t="s">
        <v>14207</v>
      </c>
      <c r="Q1002" s="87" t="s">
        <v>12272</v>
      </c>
    </row>
    <row r="1003" spans="1:17" x14ac:dyDescent="0.2">
      <c r="A1003" s="87" t="s">
        <v>9473</v>
      </c>
      <c r="B1003" s="87" t="s">
        <v>12469</v>
      </c>
      <c r="C1003" s="87" t="s">
        <v>164</v>
      </c>
      <c r="D1003" s="87" t="s">
        <v>2860</v>
      </c>
      <c r="E1003" s="87" t="s">
        <v>68</v>
      </c>
      <c r="F1003" s="88">
        <v>43868</v>
      </c>
      <c r="G1003" s="89">
        <v>0</v>
      </c>
      <c r="H1003" s="89">
        <v>0</v>
      </c>
      <c r="I1003" s="89">
        <v>9</v>
      </c>
      <c r="J1003" s="89">
        <v>0</v>
      </c>
      <c r="K1003" s="89">
        <v>9</v>
      </c>
      <c r="L1003" s="89">
        <v>9</v>
      </c>
      <c r="M1003" s="89">
        <v>9</v>
      </c>
      <c r="N1003" s="89">
        <v>36</v>
      </c>
      <c r="O1003" s="87" t="s">
        <v>9501</v>
      </c>
      <c r="P1003" s="90" t="s">
        <v>14208</v>
      </c>
      <c r="Q1003" s="87" t="s">
        <v>12272</v>
      </c>
    </row>
    <row r="1004" spans="1:17" x14ac:dyDescent="0.2">
      <c r="A1004" s="87" t="s">
        <v>9473</v>
      </c>
      <c r="B1004" s="87" t="s">
        <v>12469</v>
      </c>
      <c r="C1004" s="87" t="s">
        <v>164</v>
      </c>
      <c r="D1004" s="87" t="s">
        <v>2860</v>
      </c>
      <c r="E1004" s="87" t="s">
        <v>68</v>
      </c>
      <c r="F1004" s="88">
        <v>43868</v>
      </c>
      <c r="G1004" s="89">
        <v>-9</v>
      </c>
      <c r="H1004" s="89">
        <v>0</v>
      </c>
      <c r="I1004" s="89">
        <v>-9</v>
      </c>
      <c r="J1004" s="89">
        <v>-9</v>
      </c>
      <c r="K1004" s="89">
        <v>-9</v>
      </c>
      <c r="L1004" s="89">
        <v>-9</v>
      </c>
      <c r="M1004" s="89">
        <v>-9</v>
      </c>
      <c r="N1004" s="89">
        <v>-54</v>
      </c>
      <c r="O1004" s="87" t="s">
        <v>9501</v>
      </c>
      <c r="P1004" s="90" t="s">
        <v>14209</v>
      </c>
      <c r="Q1004" s="87" t="s">
        <v>12272</v>
      </c>
    </row>
    <row r="1005" spans="1:17" x14ac:dyDescent="0.2">
      <c r="A1005" s="87" t="s">
        <v>9466</v>
      </c>
      <c r="B1005" s="87" t="s">
        <v>12470</v>
      </c>
      <c r="C1005" s="87" t="s">
        <v>164</v>
      </c>
      <c r="D1005" s="87" t="s">
        <v>1816</v>
      </c>
      <c r="E1005" s="87" t="s">
        <v>68</v>
      </c>
      <c r="F1005" s="88">
        <v>43868</v>
      </c>
      <c r="G1005" s="89">
        <v>0</v>
      </c>
      <c r="H1005" s="89">
        <v>0</v>
      </c>
      <c r="I1005" s="89">
        <v>8</v>
      </c>
      <c r="J1005" s="89">
        <v>8</v>
      </c>
      <c r="K1005" s="89">
        <v>8</v>
      </c>
      <c r="L1005" s="89">
        <v>8</v>
      </c>
      <c r="M1005" s="89">
        <v>8</v>
      </c>
      <c r="N1005" s="89">
        <v>40</v>
      </c>
      <c r="O1005" s="87" t="s">
        <v>9498</v>
      </c>
      <c r="P1005" s="90" t="s">
        <v>14210</v>
      </c>
      <c r="Q1005" s="87" t="s">
        <v>12272</v>
      </c>
    </row>
    <row r="1006" spans="1:17" x14ac:dyDescent="0.2">
      <c r="A1006" s="87" t="s">
        <v>9388</v>
      </c>
      <c r="B1006" s="87" t="s">
        <v>12471</v>
      </c>
      <c r="C1006" s="87" t="s">
        <v>164</v>
      </c>
      <c r="D1006" s="87" t="s">
        <v>8567</v>
      </c>
      <c r="E1006" s="87" t="s">
        <v>68</v>
      </c>
      <c r="F1006" s="88">
        <v>43868</v>
      </c>
      <c r="G1006" s="89">
        <v>0</v>
      </c>
      <c r="H1006" s="89">
        <v>0</v>
      </c>
      <c r="I1006" s="89">
        <v>8</v>
      </c>
      <c r="J1006" s="89">
        <v>8</v>
      </c>
      <c r="K1006" s="89">
        <v>8</v>
      </c>
      <c r="L1006" s="89">
        <v>8</v>
      </c>
      <c r="M1006" s="89">
        <v>8</v>
      </c>
      <c r="N1006" s="89">
        <v>40</v>
      </c>
      <c r="O1006" s="87" t="s">
        <v>9501</v>
      </c>
      <c r="P1006" s="90" t="s">
        <v>14211</v>
      </c>
      <c r="Q1006" s="87" t="s">
        <v>12272</v>
      </c>
    </row>
    <row r="1007" spans="1:17" x14ac:dyDescent="0.2">
      <c r="A1007" s="87" t="s">
        <v>9224</v>
      </c>
      <c r="B1007" s="87" t="s">
        <v>12472</v>
      </c>
      <c r="C1007" s="87" t="s">
        <v>164</v>
      </c>
      <c r="D1007" s="87" t="s">
        <v>1817</v>
      </c>
      <c r="E1007" s="87" t="s">
        <v>68</v>
      </c>
      <c r="F1007" s="88">
        <v>43868</v>
      </c>
      <c r="G1007" s="89">
        <v>0</v>
      </c>
      <c r="H1007" s="89">
        <v>0</v>
      </c>
      <c r="I1007" s="89">
        <v>8</v>
      </c>
      <c r="J1007" s="89">
        <v>8</v>
      </c>
      <c r="K1007" s="89">
        <v>8</v>
      </c>
      <c r="L1007" s="89">
        <v>8</v>
      </c>
      <c r="M1007" s="89">
        <v>8</v>
      </c>
      <c r="N1007" s="89">
        <v>40</v>
      </c>
      <c r="O1007" s="87" t="s">
        <v>9499</v>
      </c>
      <c r="P1007" s="90" t="s">
        <v>14212</v>
      </c>
      <c r="Q1007" s="87" t="s">
        <v>12272</v>
      </c>
    </row>
    <row r="1008" spans="1:17" x14ac:dyDescent="0.2">
      <c r="A1008" s="87" t="s">
        <v>9127</v>
      </c>
      <c r="B1008" s="87" t="s">
        <v>12473</v>
      </c>
      <c r="C1008" s="87" t="s">
        <v>164</v>
      </c>
      <c r="D1008" s="87" t="s">
        <v>10763</v>
      </c>
      <c r="E1008" s="87" t="s">
        <v>68</v>
      </c>
      <c r="F1008" s="88">
        <v>43868</v>
      </c>
      <c r="G1008" s="89">
        <v>0</v>
      </c>
      <c r="H1008" s="89">
        <v>0</v>
      </c>
      <c r="I1008" s="89">
        <v>8</v>
      </c>
      <c r="J1008" s="89">
        <v>8</v>
      </c>
      <c r="K1008" s="89">
        <v>8</v>
      </c>
      <c r="L1008" s="89">
        <v>8</v>
      </c>
      <c r="M1008" s="89">
        <v>8</v>
      </c>
      <c r="N1008" s="89">
        <v>40</v>
      </c>
      <c r="O1008" s="87" t="s">
        <v>9501</v>
      </c>
      <c r="P1008" s="90" t="s">
        <v>14213</v>
      </c>
      <c r="Q1008" s="87" t="s">
        <v>12272</v>
      </c>
    </row>
    <row r="1009" spans="1:17" x14ac:dyDescent="0.2">
      <c r="A1009" s="87" t="s">
        <v>9127</v>
      </c>
      <c r="B1009" s="87" t="s">
        <v>12473</v>
      </c>
      <c r="C1009" s="87" t="s">
        <v>164</v>
      </c>
      <c r="D1009" s="87" t="s">
        <v>10763</v>
      </c>
      <c r="E1009" s="87" t="s">
        <v>68</v>
      </c>
      <c r="F1009" s="88">
        <v>43868</v>
      </c>
      <c r="G1009" s="89">
        <v>0</v>
      </c>
      <c r="H1009" s="89">
        <v>0</v>
      </c>
      <c r="I1009" s="89">
        <v>10</v>
      </c>
      <c r="J1009" s="89">
        <v>10</v>
      </c>
      <c r="K1009" s="89">
        <v>10</v>
      </c>
      <c r="L1009" s="89">
        <v>10</v>
      </c>
      <c r="M1009" s="89">
        <v>0</v>
      </c>
      <c r="N1009" s="89">
        <v>40</v>
      </c>
      <c r="O1009" s="87" t="s">
        <v>9501</v>
      </c>
      <c r="P1009" s="90" t="s">
        <v>14214</v>
      </c>
      <c r="Q1009" s="87" t="s">
        <v>12272</v>
      </c>
    </row>
    <row r="1010" spans="1:17" x14ac:dyDescent="0.2">
      <c r="A1010" s="87" t="s">
        <v>9127</v>
      </c>
      <c r="B1010" s="87" t="s">
        <v>12473</v>
      </c>
      <c r="C1010" s="87" t="s">
        <v>164</v>
      </c>
      <c r="D1010" s="87" t="s">
        <v>10763</v>
      </c>
      <c r="E1010" s="87" t="s">
        <v>68</v>
      </c>
      <c r="F1010" s="88">
        <v>43868</v>
      </c>
      <c r="G1010" s="89">
        <v>0</v>
      </c>
      <c r="H1010" s="89">
        <v>0</v>
      </c>
      <c r="I1010" s="89">
        <v>-8</v>
      </c>
      <c r="J1010" s="89">
        <v>-8</v>
      </c>
      <c r="K1010" s="89">
        <v>-8</v>
      </c>
      <c r="L1010" s="89">
        <v>-8</v>
      </c>
      <c r="M1010" s="89">
        <v>-8</v>
      </c>
      <c r="N1010" s="89">
        <v>-40</v>
      </c>
      <c r="O1010" s="87" t="s">
        <v>9501</v>
      </c>
      <c r="P1010" s="90" t="s">
        <v>14215</v>
      </c>
      <c r="Q1010" s="87" t="s">
        <v>12272</v>
      </c>
    </row>
    <row r="1011" spans="1:17" x14ac:dyDescent="0.2">
      <c r="A1011" s="87" t="s">
        <v>9178</v>
      </c>
      <c r="B1011" s="87" t="s">
        <v>12474</v>
      </c>
      <c r="C1011" s="87" t="s">
        <v>164</v>
      </c>
      <c r="D1011" s="87" t="s">
        <v>6404</v>
      </c>
      <c r="E1011" s="87" t="s">
        <v>68</v>
      </c>
      <c r="F1011" s="88">
        <v>43868</v>
      </c>
      <c r="G1011" s="89">
        <v>0</v>
      </c>
      <c r="H1011" s="89">
        <v>0</v>
      </c>
      <c r="I1011" s="89">
        <v>9</v>
      </c>
      <c r="J1011" s="89">
        <v>9</v>
      </c>
      <c r="K1011" s="89">
        <v>9</v>
      </c>
      <c r="L1011" s="89">
        <v>9</v>
      </c>
      <c r="M1011" s="89">
        <v>9</v>
      </c>
      <c r="N1011" s="89">
        <v>45</v>
      </c>
      <c r="O1011" s="87" t="s">
        <v>9501</v>
      </c>
      <c r="P1011" s="90" t="s">
        <v>14216</v>
      </c>
      <c r="Q1011" s="87" t="s">
        <v>12272</v>
      </c>
    </row>
    <row r="1012" spans="1:17" x14ac:dyDescent="0.2">
      <c r="A1012" s="87" t="s">
        <v>9365</v>
      </c>
      <c r="B1012" s="87" t="s">
        <v>12475</v>
      </c>
      <c r="C1012" s="87" t="s">
        <v>164</v>
      </c>
      <c r="D1012" s="87" t="s">
        <v>1844</v>
      </c>
      <c r="E1012" s="87" t="s">
        <v>68</v>
      </c>
      <c r="F1012" s="88">
        <v>43868</v>
      </c>
      <c r="G1012" s="89">
        <v>0</v>
      </c>
      <c r="H1012" s="89">
        <v>0</v>
      </c>
      <c r="I1012" s="89">
        <v>8</v>
      </c>
      <c r="J1012" s="89">
        <v>8</v>
      </c>
      <c r="K1012" s="89">
        <v>8</v>
      </c>
      <c r="L1012" s="89">
        <v>8</v>
      </c>
      <c r="M1012" s="89">
        <v>8</v>
      </c>
      <c r="N1012" s="89">
        <v>40</v>
      </c>
      <c r="O1012" s="87" t="s">
        <v>9498</v>
      </c>
      <c r="P1012" s="90" t="s">
        <v>14217</v>
      </c>
      <c r="Q1012" s="87" t="s">
        <v>12272</v>
      </c>
    </row>
    <row r="1013" spans="1:17" x14ac:dyDescent="0.2">
      <c r="A1013" s="87" t="s">
        <v>9268</v>
      </c>
      <c r="B1013" s="87" t="s">
        <v>12476</v>
      </c>
      <c r="C1013" s="87" t="s">
        <v>164</v>
      </c>
      <c r="D1013" s="87" t="s">
        <v>6621</v>
      </c>
      <c r="E1013" s="87" t="s">
        <v>6402</v>
      </c>
      <c r="F1013" s="88">
        <v>43868</v>
      </c>
      <c r="G1013" s="89">
        <v>9</v>
      </c>
      <c r="H1013" s="89">
        <v>0</v>
      </c>
      <c r="I1013" s="89">
        <v>9</v>
      </c>
      <c r="J1013" s="89">
        <v>9</v>
      </c>
      <c r="K1013" s="89">
        <v>9</v>
      </c>
      <c r="L1013" s="89">
        <v>9</v>
      </c>
      <c r="M1013" s="89">
        <v>9</v>
      </c>
      <c r="N1013" s="89">
        <v>54</v>
      </c>
      <c r="O1013" s="87" t="s">
        <v>9499</v>
      </c>
      <c r="P1013" s="90" t="s">
        <v>14218</v>
      </c>
      <c r="Q1013" s="87" t="s">
        <v>12272</v>
      </c>
    </row>
    <row r="1014" spans="1:17" x14ac:dyDescent="0.2">
      <c r="A1014" s="87" t="s">
        <v>9431</v>
      </c>
      <c r="B1014" s="87" t="s">
        <v>12477</v>
      </c>
      <c r="C1014" s="87" t="s">
        <v>164</v>
      </c>
      <c r="D1014" s="87" t="s">
        <v>4613</v>
      </c>
      <c r="E1014" s="87" t="s">
        <v>68</v>
      </c>
      <c r="F1014" s="88">
        <v>43868</v>
      </c>
      <c r="G1014" s="89">
        <v>0</v>
      </c>
      <c r="H1014" s="89">
        <v>0</v>
      </c>
      <c r="I1014" s="89">
        <v>8</v>
      </c>
      <c r="J1014" s="89">
        <v>8</v>
      </c>
      <c r="K1014" s="89">
        <v>8</v>
      </c>
      <c r="L1014" s="89">
        <v>10</v>
      </c>
      <c r="M1014" s="89">
        <v>8</v>
      </c>
      <c r="N1014" s="89">
        <v>42</v>
      </c>
      <c r="O1014" s="87" t="s">
        <v>9501</v>
      </c>
      <c r="P1014" s="90" t="s">
        <v>14219</v>
      </c>
      <c r="Q1014" s="87" t="s">
        <v>12272</v>
      </c>
    </row>
    <row r="1015" spans="1:17" x14ac:dyDescent="0.2">
      <c r="A1015" s="87" t="s">
        <v>9431</v>
      </c>
      <c r="B1015" s="87" t="s">
        <v>12477</v>
      </c>
      <c r="C1015" s="87" t="s">
        <v>164</v>
      </c>
      <c r="D1015" s="87" t="s">
        <v>4613</v>
      </c>
      <c r="E1015" s="87" t="s">
        <v>68</v>
      </c>
      <c r="F1015" s="88">
        <v>43868</v>
      </c>
      <c r="G1015" s="89">
        <v>0</v>
      </c>
      <c r="H1015" s="89">
        <v>0</v>
      </c>
      <c r="I1015" s="89">
        <v>8</v>
      </c>
      <c r="J1015" s="89">
        <v>8</v>
      </c>
      <c r="K1015" s="89">
        <v>8</v>
      </c>
      <c r="L1015" s="89">
        <v>8</v>
      </c>
      <c r="M1015" s="89">
        <v>8</v>
      </c>
      <c r="N1015" s="89">
        <v>40</v>
      </c>
      <c r="O1015" s="87" t="s">
        <v>9501</v>
      </c>
      <c r="P1015" s="90" t="s">
        <v>14220</v>
      </c>
      <c r="Q1015" s="87" t="s">
        <v>12272</v>
      </c>
    </row>
    <row r="1016" spans="1:17" x14ac:dyDescent="0.2">
      <c r="A1016" s="87" t="s">
        <v>9431</v>
      </c>
      <c r="B1016" s="87" t="s">
        <v>12477</v>
      </c>
      <c r="C1016" s="87" t="s">
        <v>164</v>
      </c>
      <c r="D1016" s="87" t="s">
        <v>4613</v>
      </c>
      <c r="E1016" s="87" t="s">
        <v>68</v>
      </c>
      <c r="F1016" s="88">
        <v>43868</v>
      </c>
      <c r="G1016" s="89">
        <v>0</v>
      </c>
      <c r="H1016" s="89">
        <v>0</v>
      </c>
      <c r="I1016" s="89">
        <v>-8</v>
      </c>
      <c r="J1016" s="89">
        <v>-8</v>
      </c>
      <c r="K1016" s="89">
        <v>-8</v>
      </c>
      <c r="L1016" s="89">
        <v>-10</v>
      </c>
      <c r="M1016" s="89">
        <v>-8</v>
      </c>
      <c r="N1016" s="89">
        <v>-42</v>
      </c>
      <c r="O1016" s="87" t="s">
        <v>9501</v>
      </c>
      <c r="P1016" s="90" t="s">
        <v>14221</v>
      </c>
      <c r="Q1016" s="87" t="s">
        <v>12272</v>
      </c>
    </row>
    <row r="1017" spans="1:17" x14ac:dyDescent="0.2">
      <c r="A1017" s="87" t="s">
        <v>11336</v>
      </c>
      <c r="B1017" s="87" t="s">
        <v>12478</v>
      </c>
      <c r="C1017" s="87" t="s">
        <v>164</v>
      </c>
      <c r="D1017" s="87" t="s">
        <v>11411</v>
      </c>
      <c r="E1017" s="87" t="s">
        <v>68</v>
      </c>
      <c r="F1017" s="88">
        <v>43868</v>
      </c>
      <c r="G1017" s="89">
        <v>0</v>
      </c>
      <c r="H1017" s="89">
        <v>0</v>
      </c>
      <c r="I1017" s="89">
        <v>8</v>
      </c>
      <c r="J1017" s="89">
        <v>8</v>
      </c>
      <c r="K1017" s="89">
        <v>8</v>
      </c>
      <c r="L1017" s="89">
        <v>8</v>
      </c>
      <c r="M1017" s="89">
        <v>8</v>
      </c>
      <c r="N1017" s="89">
        <v>40</v>
      </c>
      <c r="O1017" s="87" t="s">
        <v>9501</v>
      </c>
      <c r="P1017" s="90" t="s">
        <v>14222</v>
      </c>
      <c r="Q1017" s="87" t="s">
        <v>12272</v>
      </c>
    </row>
    <row r="1018" spans="1:17" x14ac:dyDescent="0.2">
      <c r="A1018" s="87" t="s">
        <v>9142</v>
      </c>
      <c r="B1018" s="87" t="s">
        <v>12479</v>
      </c>
      <c r="C1018" s="87" t="s">
        <v>164</v>
      </c>
      <c r="D1018" s="87" t="s">
        <v>7693</v>
      </c>
      <c r="E1018" s="87" t="s">
        <v>6402</v>
      </c>
      <c r="F1018" s="88">
        <v>43868</v>
      </c>
      <c r="G1018" s="89">
        <v>0</v>
      </c>
      <c r="H1018" s="89">
        <v>0</v>
      </c>
      <c r="I1018" s="89">
        <v>9</v>
      </c>
      <c r="J1018" s="89">
        <v>9</v>
      </c>
      <c r="K1018" s="89">
        <v>9</v>
      </c>
      <c r="L1018" s="89">
        <v>9</v>
      </c>
      <c r="M1018" s="89">
        <v>9</v>
      </c>
      <c r="N1018" s="89">
        <v>45</v>
      </c>
      <c r="O1018" s="87" t="s">
        <v>9501</v>
      </c>
      <c r="P1018" s="90" t="s">
        <v>14223</v>
      </c>
      <c r="Q1018" s="87" t="s">
        <v>12272</v>
      </c>
    </row>
    <row r="1019" spans="1:17" x14ac:dyDescent="0.2">
      <c r="A1019" s="87" t="s">
        <v>9142</v>
      </c>
      <c r="B1019" s="87" t="s">
        <v>12479</v>
      </c>
      <c r="C1019" s="87" t="s">
        <v>164</v>
      </c>
      <c r="D1019" s="87" t="s">
        <v>7693</v>
      </c>
      <c r="E1019" s="87" t="s">
        <v>6402</v>
      </c>
      <c r="F1019" s="88">
        <v>43868</v>
      </c>
      <c r="G1019" s="89">
        <v>0</v>
      </c>
      <c r="H1019" s="89">
        <v>0</v>
      </c>
      <c r="I1019" s="89">
        <v>9</v>
      </c>
      <c r="J1019" s="89">
        <v>9</v>
      </c>
      <c r="K1019" s="89">
        <v>0</v>
      </c>
      <c r="L1019" s="89">
        <v>9</v>
      </c>
      <c r="M1019" s="89">
        <v>9</v>
      </c>
      <c r="N1019" s="89">
        <v>36</v>
      </c>
      <c r="O1019" s="87" t="s">
        <v>9501</v>
      </c>
      <c r="P1019" s="90" t="s">
        <v>14224</v>
      </c>
      <c r="Q1019" s="87" t="s">
        <v>12272</v>
      </c>
    </row>
    <row r="1020" spans="1:17" x14ac:dyDescent="0.2">
      <c r="A1020" s="87" t="s">
        <v>9142</v>
      </c>
      <c r="B1020" s="87" t="s">
        <v>12479</v>
      </c>
      <c r="C1020" s="87" t="s">
        <v>164</v>
      </c>
      <c r="D1020" s="87" t="s">
        <v>7693</v>
      </c>
      <c r="E1020" s="87" t="s">
        <v>6402</v>
      </c>
      <c r="F1020" s="88">
        <v>43868</v>
      </c>
      <c r="G1020" s="89">
        <v>0</v>
      </c>
      <c r="H1020" s="89">
        <v>0</v>
      </c>
      <c r="I1020" s="89">
        <v>-9</v>
      </c>
      <c r="J1020" s="89">
        <v>-9</v>
      </c>
      <c r="K1020" s="89">
        <v>-9</v>
      </c>
      <c r="L1020" s="89">
        <v>-9</v>
      </c>
      <c r="M1020" s="89">
        <v>-9</v>
      </c>
      <c r="N1020" s="89">
        <v>-45</v>
      </c>
      <c r="O1020" s="87" t="s">
        <v>9501</v>
      </c>
      <c r="P1020" s="90" t="s">
        <v>14225</v>
      </c>
      <c r="Q1020" s="87" t="s">
        <v>12272</v>
      </c>
    </row>
    <row r="1021" spans="1:17" x14ac:dyDescent="0.2">
      <c r="A1021" s="87" t="s">
        <v>9303</v>
      </c>
      <c r="B1021" s="87" t="s">
        <v>12480</v>
      </c>
      <c r="C1021" s="87" t="s">
        <v>164</v>
      </c>
      <c r="D1021" s="87" t="s">
        <v>6946</v>
      </c>
      <c r="E1021" s="87" t="s">
        <v>68</v>
      </c>
      <c r="F1021" s="88">
        <v>43868</v>
      </c>
      <c r="G1021" s="89">
        <v>0</v>
      </c>
      <c r="H1021" s="89">
        <v>0</v>
      </c>
      <c r="I1021" s="89">
        <v>8</v>
      </c>
      <c r="J1021" s="89">
        <v>8</v>
      </c>
      <c r="K1021" s="89">
        <v>8</v>
      </c>
      <c r="L1021" s="89">
        <v>8</v>
      </c>
      <c r="M1021" s="89">
        <v>8</v>
      </c>
      <c r="N1021" s="89">
        <v>40</v>
      </c>
      <c r="O1021" s="87" t="s">
        <v>9501</v>
      </c>
      <c r="P1021" s="90" t="s">
        <v>14226</v>
      </c>
      <c r="Q1021" s="87" t="s">
        <v>12272</v>
      </c>
    </row>
    <row r="1022" spans="1:17" x14ac:dyDescent="0.2">
      <c r="A1022" s="87" t="s">
        <v>9219</v>
      </c>
      <c r="B1022" s="87" t="s">
        <v>12481</v>
      </c>
      <c r="C1022" s="87" t="s">
        <v>164</v>
      </c>
      <c r="D1022" s="87" t="s">
        <v>8497</v>
      </c>
      <c r="E1022" s="87" t="s">
        <v>68</v>
      </c>
      <c r="F1022" s="88">
        <v>43868</v>
      </c>
      <c r="G1022" s="89">
        <v>0</v>
      </c>
      <c r="H1022" s="89">
        <v>0</v>
      </c>
      <c r="I1022" s="89">
        <v>9</v>
      </c>
      <c r="J1022" s="89">
        <v>9</v>
      </c>
      <c r="K1022" s="89">
        <v>9</v>
      </c>
      <c r="L1022" s="89">
        <v>9</v>
      </c>
      <c r="M1022" s="89">
        <v>9</v>
      </c>
      <c r="N1022" s="89">
        <v>45</v>
      </c>
      <c r="O1022" s="87" t="s">
        <v>9501</v>
      </c>
      <c r="P1022" s="90" t="s">
        <v>14227</v>
      </c>
      <c r="Q1022" s="87" t="s">
        <v>12272</v>
      </c>
    </row>
    <row r="1023" spans="1:17" x14ac:dyDescent="0.2">
      <c r="A1023" s="87" t="s">
        <v>9188</v>
      </c>
      <c r="B1023" s="87" t="s">
        <v>12482</v>
      </c>
      <c r="C1023" s="87" t="s">
        <v>164</v>
      </c>
      <c r="D1023" s="87" t="s">
        <v>3660</v>
      </c>
      <c r="E1023" s="87" t="s">
        <v>68</v>
      </c>
      <c r="F1023" s="88">
        <v>43868</v>
      </c>
      <c r="G1023" s="89">
        <v>0</v>
      </c>
      <c r="H1023" s="89">
        <v>0</v>
      </c>
      <c r="I1023" s="89">
        <v>8</v>
      </c>
      <c r="J1023" s="89">
        <v>8</v>
      </c>
      <c r="K1023" s="89">
        <v>8</v>
      </c>
      <c r="L1023" s="89">
        <v>8</v>
      </c>
      <c r="M1023" s="89">
        <v>8</v>
      </c>
      <c r="N1023" s="89">
        <v>40</v>
      </c>
      <c r="O1023" s="87" t="s">
        <v>9501</v>
      </c>
      <c r="P1023" s="90" t="s">
        <v>14228</v>
      </c>
      <c r="Q1023" s="87" t="s">
        <v>12272</v>
      </c>
    </row>
    <row r="1024" spans="1:17" x14ac:dyDescent="0.2">
      <c r="A1024" s="87" t="s">
        <v>9255</v>
      </c>
      <c r="B1024" s="87" t="s">
        <v>12483</v>
      </c>
      <c r="C1024" s="87" t="s">
        <v>164</v>
      </c>
      <c r="D1024" s="87" t="s">
        <v>11816</v>
      </c>
      <c r="E1024" s="87" t="s">
        <v>4286</v>
      </c>
      <c r="F1024" s="88">
        <v>43868</v>
      </c>
      <c r="G1024" s="89">
        <v>0</v>
      </c>
      <c r="H1024" s="89">
        <v>0</v>
      </c>
      <c r="I1024" s="89">
        <v>8</v>
      </c>
      <c r="J1024" s="89">
        <v>8</v>
      </c>
      <c r="K1024" s="89">
        <v>8</v>
      </c>
      <c r="L1024" s="89">
        <v>8</v>
      </c>
      <c r="M1024" s="89">
        <v>8</v>
      </c>
      <c r="N1024" s="89">
        <v>40</v>
      </c>
      <c r="O1024" s="87" t="s">
        <v>166</v>
      </c>
      <c r="P1024" s="90" t="s">
        <v>14229</v>
      </c>
      <c r="Q1024" s="87" t="s">
        <v>12269</v>
      </c>
    </row>
    <row r="1025" spans="1:17" x14ac:dyDescent="0.2">
      <c r="A1025" s="87" t="s">
        <v>9255</v>
      </c>
      <c r="B1025" s="87" t="s">
        <v>12483</v>
      </c>
      <c r="C1025" s="87" t="s">
        <v>164</v>
      </c>
      <c r="D1025" s="87" t="s">
        <v>11816</v>
      </c>
      <c r="E1025" s="87" t="s">
        <v>4286</v>
      </c>
      <c r="F1025" s="88">
        <v>43868</v>
      </c>
      <c r="G1025" s="89">
        <v>0</v>
      </c>
      <c r="H1025" s="89">
        <v>0</v>
      </c>
      <c r="I1025" s="89">
        <v>1</v>
      </c>
      <c r="J1025" s="89">
        <v>1</v>
      </c>
      <c r="K1025" s="89">
        <v>1</v>
      </c>
      <c r="L1025" s="89">
        <v>1</v>
      </c>
      <c r="M1025" s="89">
        <v>1</v>
      </c>
      <c r="N1025" s="89">
        <v>5</v>
      </c>
      <c r="O1025" s="87" t="s">
        <v>167</v>
      </c>
      <c r="P1025" s="90" t="s">
        <v>14230</v>
      </c>
      <c r="Q1025" s="87" t="s">
        <v>12269</v>
      </c>
    </row>
    <row r="1026" spans="1:17" x14ac:dyDescent="0.2">
      <c r="A1026" s="87" t="s">
        <v>7342</v>
      </c>
      <c r="B1026" s="87" t="s">
        <v>7650</v>
      </c>
      <c r="C1026" s="87" t="s">
        <v>164</v>
      </c>
      <c r="D1026" s="87" t="s">
        <v>5362</v>
      </c>
      <c r="E1026" s="87" t="s">
        <v>4286</v>
      </c>
      <c r="F1026" s="88">
        <v>43868</v>
      </c>
      <c r="G1026" s="89">
        <v>0</v>
      </c>
      <c r="H1026" s="89">
        <v>0</v>
      </c>
      <c r="I1026" s="89">
        <v>9</v>
      </c>
      <c r="J1026" s="89">
        <v>9</v>
      </c>
      <c r="K1026" s="89">
        <v>9</v>
      </c>
      <c r="L1026" s="89">
        <v>4</v>
      </c>
      <c r="M1026" s="89">
        <v>4</v>
      </c>
      <c r="N1026" s="89">
        <v>35</v>
      </c>
      <c r="O1026" s="87" t="s">
        <v>166</v>
      </c>
      <c r="P1026" s="90" t="s">
        <v>14231</v>
      </c>
      <c r="Q1026" s="87" t="s">
        <v>12269</v>
      </c>
    </row>
    <row r="1027" spans="1:17" x14ac:dyDescent="0.2">
      <c r="A1027" s="87" t="s">
        <v>7054</v>
      </c>
      <c r="B1027" s="87" t="s">
        <v>7651</v>
      </c>
      <c r="C1027" s="87" t="s">
        <v>164</v>
      </c>
      <c r="D1027" s="87" t="s">
        <v>6405</v>
      </c>
      <c r="E1027" s="87" t="s">
        <v>4286</v>
      </c>
      <c r="F1027" s="88">
        <v>43868</v>
      </c>
      <c r="G1027" s="89">
        <v>0</v>
      </c>
      <c r="H1027" s="89">
        <v>0</v>
      </c>
      <c r="I1027" s="89">
        <v>8</v>
      </c>
      <c r="J1027" s="89">
        <v>8</v>
      </c>
      <c r="K1027" s="89">
        <v>8</v>
      </c>
      <c r="L1027" s="89">
        <v>8</v>
      </c>
      <c r="M1027" s="89">
        <v>8</v>
      </c>
      <c r="N1027" s="89">
        <v>40</v>
      </c>
      <c r="O1027" s="87" t="s">
        <v>166</v>
      </c>
      <c r="P1027" s="90" t="s">
        <v>14232</v>
      </c>
      <c r="Q1027" s="87" t="s">
        <v>12269</v>
      </c>
    </row>
    <row r="1028" spans="1:17" x14ac:dyDescent="0.2">
      <c r="A1028" s="87" t="s">
        <v>7072</v>
      </c>
      <c r="B1028" s="87" t="s">
        <v>7663</v>
      </c>
      <c r="C1028" s="87" t="s">
        <v>164</v>
      </c>
      <c r="D1028" s="87" t="s">
        <v>4287</v>
      </c>
      <c r="E1028" s="87" t="s">
        <v>4286</v>
      </c>
      <c r="F1028" s="88">
        <v>43868</v>
      </c>
      <c r="G1028" s="89">
        <v>0</v>
      </c>
      <c r="H1028" s="89">
        <v>0</v>
      </c>
      <c r="I1028" s="89">
        <v>8</v>
      </c>
      <c r="J1028" s="89">
        <v>8</v>
      </c>
      <c r="K1028" s="89">
        <v>0</v>
      </c>
      <c r="L1028" s="89">
        <v>0</v>
      </c>
      <c r="M1028" s="89">
        <v>8</v>
      </c>
      <c r="N1028" s="89">
        <v>24</v>
      </c>
      <c r="O1028" s="87" t="s">
        <v>166</v>
      </c>
      <c r="P1028" s="90" t="s">
        <v>14233</v>
      </c>
      <c r="Q1028" s="87" t="s">
        <v>12269</v>
      </c>
    </row>
    <row r="1029" spans="1:17" x14ac:dyDescent="0.2">
      <c r="A1029" s="87" t="s">
        <v>7072</v>
      </c>
      <c r="B1029" s="87" t="s">
        <v>7663</v>
      </c>
      <c r="C1029" s="87" t="s">
        <v>164</v>
      </c>
      <c r="D1029" s="87" t="s">
        <v>4287</v>
      </c>
      <c r="E1029" s="87" t="s">
        <v>4286</v>
      </c>
      <c r="F1029" s="88">
        <v>43868</v>
      </c>
      <c r="G1029" s="89">
        <v>0</v>
      </c>
      <c r="H1029" s="89">
        <v>0</v>
      </c>
      <c r="I1029" s="89">
        <v>1.5</v>
      </c>
      <c r="J1029" s="89">
        <v>1.5</v>
      </c>
      <c r="K1029" s="89">
        <v>0</v>
      </c>
      <c r="L1029" s="89">
        <v>0</v>
      </c>
      <c r="M1029" s="89">
        <v>1</v>
      </c>
      <c r="N1029" s="89">
        <v>4</v>
      </c>
      <c r="O1029" s="87" t="s">
        <v>167</v>
      </c>
      <c r="P1029" s="90" t="s">
        <v>14234</v>
      </c>
      <c r="Q1029" s="87" t="s">
        <v>12269</v>
      </c>
    </row>
    <row r="1030" spans="1:17" x14ac:dyDescent="0.2">
      <c r="A1030" s="87" t="s">
        <v>7128</v>
      </c>
      <c r="B1030" s="87" t="s">
        <v>10359</v>
      </c>
      <c r="C1030" s="87" t="s">
        <v>164</v>
      </c>
      <c r="D1030" s="87" t="s">
        <v>10360</v>
      </c>
      <c r="E1030" s="87" t="s">
        <v>4286</v>
      </c>
      <c r="F1030" s="88">
        <v>43868</v>
      </c>
      <c r="G1030" s="89">
        <v>0</v>
      </c>
      <c r="H1030" s="89">
        <v>0</v>
      </c>
      <c r="I1030" s="89">
        <v>8</v>
      </c>
      <c r="J1030" s="89">
        <v>8</v>
      </c>
      <c r="K1030" s="89">
        <v>8</v>
      </c>
      <c r="L1030" s="89">
        <v>8</v>
      </c>
      <c r="M1030" s="89">
        <v>8</v>
      </c>
      <c r="N1030" s="89">
        <v>40</v>
      </c>
      <c r="O1030" s="87" t="s">
        <v>166</v>
      </c>
      <c r="P1030" s="90" t="s">
        <v>14235</v>
      </c>
      <c r="Q1030" s="87" t="s">
        <v>12269</v>
      </c>
    </row>
    <row r="1031" spans="1:17" x14ac:dyDescent="0.2">
      <c r="A1031" s="87" t="s">
        <v>7128</v>
      </c>
      <c r="B1031" s="87" t="s">
        <v>10359</v>
      </c>
      <c r="C1031" s="87" t="s">
        <v>164</v>
      </c>
      <c r="D1031" s="87" t="s">
        <v>10360</v>
      </c>
      <c r="E1031" s="87" t="s">
        <v>4286</v>
      </c>
      <c r="F1031" s="88">
        <v>43868</v>
      </c>
      <c r="G1031" s="89">
        <v>0</v>
      </c>
      <c r="H1031" s="89">
        <v>0</v>
      </c>
      <c r="I1031" s="89">
        <v>1</v>
      </c>
      <c r="J1031" s="89">
        <v>1</v>
      </c>
      <c r="K1031" s="89">
        <v>1</v>
      </c>
      <c r="L1031" s="89">
        <v>1</v>
      </c>
      <c r="M1031" s="89">
        <v>1</v>
      </c>
      <c r="N1031" s="89">
        <v>5</v>
      </c>
      <c r="O1031" s="87" t="s">
        <v>167</v>
      </c>
      <c r="P1031" s="90" t="s">
        <v>14236</v>
      </c>
      <c r="Q1031" s="87" t="s">
        <v>12269</v>
      </c>
    </row>
    <row r="1032" spans="1:17" x14ac:dyDescent="0.2">
      <c r="A1032" s="87" t="s">
        <v>7138</v>
      </c>
      <c r="B1032" s="87" t="s">
        <v>11089</v>
      </c>
      <c r="C1032" s="87" t="s">
        <v>164</v>
      </c>
      <c r="D1032" s="87" t="s">
        <v>11090</v>
      </c>
      <c r="E1032" s="87" t="s">
        <v>4286</v>
      </c>
      <c r="F1032" s="88">
        <v>43868</v>
      </c>
      <c r="G1032" s="89">
        <v>0</v>
      </c>
      <c r="H1032" s="89">
        <v>0</v>
      </c>
      <c r="I1032" s="89">
        <v>8</v>
      </c>
      <c r="J1032" s="89">
        <v>8</v>
      </c>
      <c r="K1032" s="89">
        <v>6</v>
      </c>
      <c r="L1032" s="89">
        <v>8</v>
      </c>
      <c r="M1032" s="89">
        <v>8</v>
      </c>
      <c r="N1032" s="89">
        <v>38</v>
      </c>
      <c r="O1032" s="87" t="s">
        <v>166</v>
      </c>
      <c r="P1032" s="90" t="s">
        <v>14237</v>
      </c>
      <c r="Q1032" s="87" t="s">
        <v>12269</v>
      </c>
    </row>
    <row r="1033" spans="1:17" x14ac:dyDescent="0.2">
      <c r="A1033" s="87" t="s">
        <v>7138</v>
      </c>
      <c r="B1033" s="87" t="s">
        <v>11089</v>
      </c>
      <c r="C1033" s="87" t="s">
        <v>164</v>
      </c>
      <c r="D1033" s="87" t="s">
        <v>11090</v>
      </c>
      <c r="E1033" s="87" t="s">
        <v>4286</v>
      </c>
      <c r="F1033" s="88">
        <v>43868</v>
      </c>
      <c r="G1033" s="89">
        <v>0</v>
      </c>
      <c r="H1033" s="89">
        <v>0</v>
      </c>
      <c r="I1033" s="89">
        <v>0</v>
      </c>
      <c r="J1033" s="89">
        <v>1</v>
      </c>
      <c r="K1033" s="89">
        <v>0</v>
      </c>
      <c r="L1033" s="89">
        <v>1</v>
      </c>
      <c r="M1033" s="89">
        <v>0</v>
      </c>
      <c r="N1033" s="89">
        <v>2</v>
      </c>
      <c r="O1033" s="87" t="s">
        <v>167</v>
      </c>
      <c r="P1033" s="90" t="s">
        <v>14238</v>
      </c>
      <c r="Q1033" s="87" t="s">
        <v>12269</v>
      </c>
    </row>
    <row r="1034" spans="1:17" x14ac:dyDescent="0.2">
      <c r="A1034" s="87" t="s">
        <v>7176</v>
      </c>
      <c r="B1034" s="87" t="s">
        <v>10764</v>
      </c>
      <c r="C1034" s="87" t="s">
        <v>164</v>
      </c>
      <c r="D1034" s="87" t="s">
        <v>10765</v>
      </c>
      <c r="E1034" s="87" t="s">
        <v>4286</v>
      </c>
      <c r="F1034" s="88">
        <v>43868</v>
      </c>
      <c r="G1034" s="89">
        <v>0</v>
      </c>
      <c r="H1034" s="89">
        <v>0</v>
      </c>
      <c r="I1034" s="89">
        <v>8</v>
      </c>
      <c r="J1034" s="89">
        <v>8</v>
      </c>
      <c r="K1034" s="89">
        <v>8</v>
      </c>
      <c r="L1034" s="89">
        <v>8</v>
      </c>
      <c r="M1034" s="89">
        <v>8</v>
      </c>
      <c r="N1034" s="89">
        <v>40</v>
      </c>
      <c r="O1034" s="87" t="s">
        <v>166</v>
      </c>
      <c r="P1034" s="90" t="s">
        <v>14239</v>
      </c>
      <c r="Q1034" s="87" t="s">
        <v>12269</v>
      </c>
    </row>
    <row r="1035" spans="1:17" x14ac:dyDescent="0.2">
      <c r="A1035" s="87" t="s">
        <v>7176</v>
      </c>
      <c r="B1035" s="87" t="s">
        <v>10764</v>
      </c>
      <c r="C1035" s="87" t="s">
        <v>164</v>
      </c>
      <c r="D1035" s="87" t="s">
        <v>10765</v>
      </c>
      <c r="E1035" s="87" t="s">
        <v>4286</v>
      </c>
      <c r="F1035" s="88">
        <v>43868</v>
      </c>
      <c r="G1035" s="89">
        <v>0</v>
      </c>
      <c r="H1035" s="89">
        <v>0</v>
      </c>
      <c r="I1035" s="89">
        <v>2</v>
      </c>
      <c r="J1035" s="89">
        <v>1</v>
      </c>
      <c r="K1035" s="89">
        <v>0</v>
      </c>
      <c r="L1035" s="89">
        <v>1</v>
      </c>
      <c r="M1035" s="89">
        <v>1</v>
      </c>
      <c r="N1035" s="89">
        <v>5</v>
      </c>
      <c r="O1035" s="87" t="s">
        <v>167</v>
      </c>
      <c r="P1035" s="90" t="s">
        <v>14240</v>
      </c>
      <c r="Q1035" s="87" t="s">
        <v>12269</v>
      </c>
    </row>
    <row r="1036" spans="1:17" x14ac:dyDescent="0.2">
      <c r="A1036" s="87" t="s">
        <v>8768</v>
      </c>
      <c r="B1036" s="87" t="s">
        <v>8769</v>
      </c>
      <c r="C1036" s="87" t="s">
        <v>164</v>
      </c>
      <c r="D1036" s="87" t="s">
        <v>8770</v>
      </c>
      <c r="E1036" s="87" t="s">
        <v>8771</v>
      </c>
      <c r="F1036" s="88">
        <v>43868</v>
      </c>
      <c r="G1036" s="89">
        <v>0</v>
      </c>
      <c r="H1036" s="89">
        <v>0</v>
      </c>
      <c r="I1036" s="89">
        <v>1</v>
      </c>
      <c r="J1036" s="89">
        <v>1</v>
      </c>
      <c r="K1036" s="89">
        <v>1</v>
      </c>
      <c r="L1036" s="89">
        <v>1</v>
      </c>
      <c r="M1036" s="89">
        <v>1</v>
      </c>
      <c r="N1036" s="89">
        <v>5</v>
      </c>
      <c r="O1036" s="87" t="s">
        <v>166</v>
      </c>
      <c r="P1036" s="90" t="s">
        <v>14241</v>
      </c>
      <c r="Q1036" s="87" t="s">
        <v>12269</v>
      </c>
    </row>
    <row r="1037" spans="1:17" x14ac:dyDescent="0.2">
      <c r="A1037" s="87" t="s">
        <v>7328</v>
      </c>
      <c r="B1037" s="87" t="s">
        <v>7653</v>
      </c>
      <c r="C1037" s="87" t="s">
        <v>164</v>
      </c>
      <c r="D1037" s="87" t="s">
        <v>4288</v>
      </c>
      <c r="E1037" s="87" t="s">
        <v>4286</v>
      </c>
      <c r="F1037" s="88">
        <v>43868</v>
      </c>
      <c r="G1037" s="89">
        <v>0</v>
      </c>
      <c r="H1037" s="89">
        <v>0</v>
      </c>
      <c r="I1037" s="89">
        <v>8</v>
      </c>
      <c r="J1037" s="89">
        <v>8</v>
      </c>
      <c r="K1037" s="89">
        <v>8</v>
      </c>
      <c r="L1037" s="89">
        <v>8</v>
      </c>
      <c r="M1037" s="89">
        <v>8</v>
      </c>
      <c r="N1037" s="89">
        <v>40</v>
      </c>
      <c r="O1037" s="87" t="s">
        <v>166</v>
      </c>
      <c r="P1037" s="90" t="s">
        <v>14242</v>
      </c>
      <c r="Q1037" s="87" t="s">
        <v>12269</v>
      </c>
    </row>
    <row r="1038" spans="1:17" x14ac:dyDescent="0.2">
      <c r="A1038" s="87" t="s">
        <v>7328</v>
      </c>
      <c r="B1038" s="87" t="s">
        <v>7653</v>
      </c>
      <c r="C1038" s="87" t="s">
        <v>164</v>
      </c>
      <c r="D1038" s="87" t="s">
        <v>4288</v>
      </c>
      <c r="E1038" s="87" t="s">
        <v>4286</v>
      </c>
      <c r="F1038" s="88">
        <v>43868</v>
      </c>
      <c r="G1038" s="89">
        <v>0</v>
      </c>
      <c r="H1038" s="89">
        <v>0</v>
      </c>
      <c r="I1038" s="89">
        <v>2</v>
      </c>
      <c r="J1038" s="89">
        <v>2</v>
      </c>
      <c r="K1038" s="89">
        <v>2</v>
      </c>
      <c r="L1038" s="89">
        <v>2</v>
      </c>
      <c r="M1038" s="89">
        <v>1</v>
      </c>
      <c r="N1038" s="89">
        <v>9</v>
      </c>
      <c r="O1038" s="87" t="s">
        <v>167</v>
      </c>
      <c r="P1038" s="90" t="s">
        <v>14243</v>
      </c>
      <c r="Q1038" s="87" t="s">
        <v>12269</v>
      </c>
    </row>
    <row r="1039" spans="1:17" x14ac:dyDescent="0.2">
      <c r="A1039" s="87" t="s">
        <v>7361</v>
      </c>
      <c r="B1039" s="87" t="s">
        <v>7656</v>
      </c>
      <c r="C1039" s="87" t="s">
        <v>164</v>
      </c>
      <c r="D1039" s="87" t="s">
        <v>4289</v>
      </c>
      <c r="E1039" s="87" t="s">
        <v>4286</v>
      </c>
      <c r="F1039" s="88">
        <v>43868</v>
      </c>
      <c r="G1039" s="89">
        <v>0</v>
      </c>
      <c r="H1039" s="89">
        <v>0</v>
      </c>
      <c r="I1039" s="89">
        <v>8</v>
      </c>
      <c r="J1039" s="89">
        <v>8</v>
      </c>
      <c r="K1039" s="89">
        <v>8</v>
      </c>
      <c r="L1039" s="89">
        <v>8</v>
      </c>
      <c r="M1039" s="89">
        <v>8</v>
      </c>
      <c r="N1039" s="89">
        <v>40</v>
      </c>
      <c r="O1039" s="87" t="s">
        <v>166</v>
      </c>
      <c r="P1039" s="90" t="s">
        <v>14244</v>
      </c>
      <c r="Q1039" s="87" t="s">
        <v>12269</v>
      </c>
    </row>
    <row r="1040" spans="1:17" x14ac:dyDescent="0.2">
      <c r="A1040" s="87" t="s">
        <v>7361</v>
      </c>
      <c r="B1040" s="87" t="s">
        <v>7656</v>
      </c>
      <c r="C1040" s="87" t="s">
        <v>164</v>
      </c>
      <c r="D1040" s="87" t="s">
        <v>4289</v>
      </c>
      <c r="E1040" s="87" t="s">
        <v>4286</v>
      </c>
      <c r="F1040" s="88">
        <v>43868</v>
      </c>
      <c r="G1040" s="89">
        <v>0</v>
      </c>
      <c r="H1040" s="89">
        <v>0</v>
      </c>
      <c r="I1040" s="89">
        <v>2</v>
      </c>
      <c r="J1040" s="89">
        <v>2</v>
      </c>
      <c r="K1040" s="89">
        <v>1</v>
      </c>
      <c r="L1040" s="89">
        <v>1</v>
      </c>
      <c r="M1040" s="89">
        <v>0</v>
      </c>
      <c r="N1040" s="89">
        <v>6</v>
      </c>
      <c r="O1040" s="87" t="s">
        <v>167</v>
      </c>
      <c r="P1040" s="90" t="s">
        <v>14245</v>
      </c>
      <c r="Q1040" s="87" t="s">
        <v>12269</v>
      </c>
    </row>
    <row r="1041" spans="1:17" x14ac:dyDescent="0.2">
      <c r="A1041" s="87" t="s">
        <v>7362</v>
      </c>
      <c r="B1041" s="87" t="s">
        <v>8615</v>
      </c>
      <c r="C1041" s="87" t="s">
        <v>164</v>
      </c>
      <c r="D1041" s="87" t="s">
        <v>8616</v>
      </c>
      <c r="E1041" s="87" t="s">
        <v>4286</v>
      </c>
      <c r="F1041" s="88">
        <v>43868</v>
      </c>
      <c r="G1041" s="89">
        <v>0</v>
      </c>
      <c r="H1041" s="89">
        <v>0</v>
      </c>
      <c r="I1041" s="89">
        <v>8</v>
      </c>
      <c r="J1041" s="89">
        <v>8</v>
      </c>
      <c r="K1041" s="89">
        <v>8</v>
      </c>
      <c r="L1041" s="89">
        <v>8</v>
      </c>
      <c r="M1041" s="89">
        <v>8</v>
      </c>
      <c r="N1041" s="89">
        <v>40</v>
      </c>
      <c r="O1041" s="87" t="s">
        <v>166</v>
      </c>
      <c r="P1041" s="90" t="s">
        <v>14246</v>
      </c>
      <c r="Q1041" s="87" t="s">
        <v>12269</v>
      </c>
    </row>
    <row r="1042" spans="1:17" x14ac:dyDescent="0.2">
      <c r="A1042" s="87" t="s">
        <v>7362</v>
      </c>
      <c r="B1042" s="87" t="s">
        <v>8615</v>
      </c>
      <c r="C1042" s="87" t="s">
        <v>164</v>
      </c>
      <c r="D1042" s="87" t="s">
        <v>8616</v>
      </c>
      <c r="E1042" s="87" t="s">
        <v>4286</v>
      </c>
      <c r="F1042" s="88">
        <v>43868</v>
      </c>
      <c r="G1042" s="89">
        <v>10</v>
      </c>
      <c r="H1042" s="89">
        <v>8</v>
      </c>
      <c r="I1042" s="89">
        <v>1</v>
      </c>
      <c r="J1042" s="89">
        <v>0</v>
      </c>
      <c r="K1042" s="89">
        <v>0</v>
      </c>
      <c r="L1042" s="89">
        <v>0</v>
      </c>
      <c r="M1042" s="89">
        <v>0</v>
      </c>
      <c r="N1042" s="89">
        <v>19</v>
      </c>
      <c r="O1042" s="87" t="s">
        <v>167</v>
      </c>
      <c r="P1042" s="90" t="s">
        <v>14247</v>
      </c>
      <c r="Q1042" s="87" t="s">
        <v>12269</v>
      </c>
    </row>
    <row r="1043" spans="1:17" x14ac:dyDescent="0.2">
      <c r="A1043" s="87" t="s">
        <v>7363</v>
      </c>
      <c r="B1043" s="87" t="s">
        <v>7665</v>
      </c>
      <c r="C1043" s="87" t="s">
        <v>164</v>
      </c>
      <c r="D1043" s="87" t="s">
        <v>4290</v>
      </c>
      <c r="E1043" s="87" t="s">
        <v>4286</v>
      </c>
      <c r="F1043" s="88">
        <v>43868</v>
      </c>
      <c r="G1043" s="89">
        <v>0</v>
      </c>
      <c r="H1043" s="89">
        <v>0</v>
      </c>
      <c r="I1043" s="89">
        <v>7.5</v>
      </c>
      <c r="J1043" s="89">
        <v>7.5</v>
      </c>
      <c r="K1043" s="89">
        <v>8</v>
      </c>
      <c r="L1043" s="89">
        <v>8</v>
      </c>
      <c r="M1043" s="89">
        <v>8</v>
      </c>
      <c r="N1043" s="89">
        <v>39</v>
      </c>
      <c r="O1043" s="87" t="s">
        <v>166</v>
      </c>
      <c r="P1043" s="90" t="s">
        <v>14248</v>
      </c>
      <c r="Q1043" s="87" t="s">
        <v>12269</v>
      </c>
    </row>
    <row r="1044" spans="1:17" x14ac:dyDescent="0.2">
      <c r="A1044" s="87" t="s">
        <v>7363</v>
      </c>
      <c r="B1044" s="87" t="s">
        <v>7665</v>
      </c>
      <c r="C1044" s="87" t="s">
        <v>164</v>
      </c>
      <c r="D1044" s="87" t="s">
        <v>4290</v>
      </c>
      <c r="E1044" s="87" t="s">
        <v>6406</v>
      </c>
      <c r="F1044" s="88">
        <v>43868</v>
      </c>
      <c r="G1044" s="89">
        <v>0</v>
      </c>
      <c r="H1044" s="89">
        <v>0</v>
      </c>
      <c r="I1044" s="89">
        <v>0.5</v>
      </c>
      <c r="J1044" s="89">
        <v>0.5</v>
      </c>
      <c r="K1044" s="89">
        <v>0</v>
      </c>
      <c r="L1044" s="89">
        <v>0</v>
      </c>
      <c r="M1044" s="89">
        <v>0</v>
      </c>
      <c r="N1044" s="89">
        <v>1</v>
      </c>
      <c r="O1044" s="87" t="s">
        <v>166</v>
      </c>
      <c r="P1044" s="90" t="s">
        <v>14249</v>
      </c>
      <c r="Q1044" s="87" t="s">
        <v>12269</v>
      </c>
    </row>
    <row r="1045" spans="1:17" x14ac:dyDescent="0.2">
      <c r="A1045" s="87" t="s">
        <v>7363</v>
      </c>
      <c r="B1045" s="87" t="s">
        <v>7665</v>
      </c>
      <c r="C1045" s="87" t="s">
        <v>164</v>
      </c>
      <c r="D1045" s="87" t="s">
        <v>4290</v>
      </c>
      <c r="E1045" s="87" t="s">
        <v>4286</v>
      </c>
      <c r="F1045" s="88">
        <v>43868</v>
      </c>
      <c r="G1045" s="89">
        <v>0</v>
      </c>
      <c r="H1045" s="89">
        <v>0</v>
      </c>
      <c r="I1045" s="89">
        <v>1</v>
      </c>
      <c r="J1045" s="89">
        <v>1</v>
      </c>
      <c r="K1045" s="89">
        <v>1</v>
      </c>
      <c r="L1045" s="89">
        <v>1</v>
      </c>
      <c r="M1045" s="89">
        <v>1</v>
      </c>
      <c r="N1045" s="89">
        <v>5</v>
      </c>
      <c r="O1045" s="87" t="s">
        <v>167</v>
      </c>
      <c r="P1045" s="90" t="s">
        <v>14250</v>
      </c>
      <c r="Q1045" s="87" t="s">
        <v>12269</v>
      </c>
    </row>
    <row r="1046" spans="1:17" x14ac:dyDescent="0.2">
      <c r="A1046" s="87" t="s">
        <v>11196</v>
      </c>
      <c r="B1046" s="87" t="s">
        <v>11197</v>
      </c>
      <c r="C1046" s="87" t="s">
        <v>164</v>
      </c>
      <c r="D1046" s="87" t="s">
        <v>11198</v>
      </c>
      <c r="E1046" s="87" t="s">
        <v>11195</v>
      </c>
      <c r="F1046" s="88">
        <v>43868</v>
      </c>
      <c r="G1046" s="89">
        <v>0</v>
      </c>
      <c r="H1046" s="89">
        <v>0</v>
      </c>
      <c r="I1046" s="89">
        <v>8</v>
      </c>
      <c r="J1046" s="89">
        <v>0</v>
      </c>
      <c r="K1046" s="89">
        <v>0</v>
      </c>
      <c r="L1046" s="89">
        <v>0</v>
      </c>
      <c r="M1046" s="89">
        <v>0</v>
      </c>
      <c r="N1046" s="89">
        <v>8</v>
      </c>
      <c r="O1046" s="87" t="s">
        <v>166</v>
      </c>
      <c r="P1046" s="90" t="s">
        <v>14251</v>
      </c>
      <c r="Q1046" s="87" t="s">
        <v>12269</v>
      </c>
    </row>
    <row r="1047" spans="1:17" x14ac:dyDescent="0.2">
      <c r="A1047" s="87" t="s">
        <v>7338</v>
      </c>
      <c r="B1047" s="87" t="s">
        <v>7655</v>
      </c>
      <c r="C1047" s="87" t="s">
        <v>164</v>
      </c>
      <c r="D1047" s="87" t="s">
        <v>5381</v>
      </c>
      <c r="E1047" s="87" t="s">
        <v>4286</v>
      </c>
      <c r="F1047" s="88">
        <v>43868</v>
      </c>
      <c r="G1047" s="89">
        <v>0</v>
      </c>
      <c r="H1047" s="89">
        <v>0</v>
      </c>
      <c r="I1047" s="89">
        <v>8</v>
      </c>
      <c r="J1047" s="89">
        <v>8</v>
      </c>
      <c r="K1047" s="89">
        <v>9</v>
      </c>
      <c r="L1047" s="89">
        <v>8</v>
      </c>
      <c r="M1047" s="89">
        <v>8</v>
      </c>
      <c r="N1047" s="89">
        <v>41</v>
      </c>
      <c r="O1047" s="87" t="s">
        <v>166</v>
      </c>
      <c r="P1047" s="90" t="s">
        <v>14252</v>
      </c>
      <c r="Q1047" s="87" t="s">
        <v>12269</v>
      </c>
    </row>
    <row r="1048" spans="1:17" x14ac:dyDescent="0.2">
      <c r="A1048" s="87" t="s">
        <v>8991</v>
      </c>
      <c r="B1048" s="87" t="s">
        <v>11199</v>
      </c>
      <c r="C1048" s="87" t="s">
        <v>164</v>
      </c>
      <c r="D1048" s="87" t="s">
        <v>11200</v>
      </c>
      <c r="E1048" s="87" t="s">
        <v>11195</v>
      </c>
      <c r="F1048" s="88">
        <v>43868</v>
      </c>
      <c r="G1048" s="89">
        <v>0</v>
      </c>
      <c r="H1048" s="89">
        <v>0</v>
      </c>
      <c r="I1048" s="89">
        <v>8</v>
      </c>
      <c r="J1048" s="89">
        <v>8</v>
      </c>
      <c r="K1048" s="89">
        <v>8</v>
      </c>
      <c r="L1048" s="89">
        <v>8</v>
      </c>
      <c r="M1048" s="89">
        <v>8</v>
      </c>
      <c r="N1048" s="89">
        <v>40</v>
      </c>
      <c r="O1048" s="87" t="s">
        <v>166</v>
      </c>
      <c r="P1048" s="90" t="s">
        <v>14253</v>
      </c>
      <c r="Q1048" s="87" t="s">
        <v>12269</v>
      </c>
    </row>
    <row r="1049" spans="1:17" x14ac:dyDescent="0.2">
      <c r="A1049" s="87" t="s">
        <v>9280</v>
      </c>
      <c r="B1049" s="87" t="s">
        <v>5066</v>
      </c>
      <c r="C1049" s="87" t="s">
        <v>164</v>
      </c>
      <c r="D1049" s="87" t="s">
        <v>11168</v>
      </c>
      <c r="E1049" s="87" t="s">
        <v>4286</v>
      </c>
      <c r="F1049" s="88">
        <v>43868</v>
      </c>
      <c r="G1049" s="89">
        <v>0</v>
      </c>
      <c r="H1049" s="89">
        <v>0</v>
      </c>
      <c r="I1049" s="89">
        <v>8</v>
      </c>
      <c r="J1049" s="89">
        <v>8</v>
      </c>
      <c r="K1049" s="89">
        <v>8</v>
      </c>
      <c r="L1049" s="89">
        <v>8</v>
      </c>
      <c r="M1049" s="89">
        <v>8</v>
      </c>
      <c r="N1049" s="89">
        <v>40</v>
      </c>
      <c r="O1049" s="87" t="s">
        <v>166</v>
      </c>
      <c r="P1049" s="90" t="s">
        <v>14254</v>
      </c>
      <c r="Q1049" s="87" t="s">
        <v>12269</v>
      </c>
    </row>
    <row r="1050" spans="1:17" x14ac:dyDescent="0.2">
      <c r="A1050" s="87" t="s">
        <v>9138</v>
      </c>
      <c r="B1050" s="87" t="s">
        <v>12484</v>
      </c>
      <c r="C1050" s="87" t="s">
        <v>164</v>
      </c>
      <c r="D1050" s="87" t="s">
        <v>10835</v>
      </c>
      <c r="E1050" s="87" t="s">
        <v>165</v>
      </c>
      <c r="F1050" s="88">
        <v>43868</v>
      </c>
      <c r="G1050" s="89">
        <v>0</v>
      </c>
      <c r="H1050" s="89">
        <v>0</v>
      </c>
      <c r="I1050" s="89">
        <v>1</v>
      </c>
      <c r="J1050" s="89">
        <v>2</v>
      </c>
      <c r="K1050" s="89">
        <v>2</v>
      </c>
      <c r="L1050" s="89">
        <v>2</v>
      </c>
      <c r="M1050" s="89">
        <v>2</v>
      </c>
      <c r="N1050" s="89">
        <v>9</v>
      </c>
      <c r="O1050" s="87" t="s">
        <v>166</v>
      </c>
      <c r="P1050" s="90" t="s">
        <v>14255</v>
      </c>
      <c r="Q1050" s="87" t="s">
        <v>9497</v>
      </c>
    </row>
    <row r="1051" spans="1:17" x14ac:dyDescent="0.2">
      <c r="A1051" s="87" t="s">
        <v>9138</v>
      </c>
      <c r="B1051" s="87" t="s">
        <v>12484</v>
      </c>
      <c r="C1051" s="87" t="s">
        <v>164</v>
      </c>
      <c r="D1051" s="87" t="s">
        <v>10835</v>
      </c>
      <c r="E1051" s="87" t="s">
        <v>165</v>
      </c>
      <c r="F1051" s="88">
        <v>43868</v>
      </c>
      <c r="G1051" s="89">
        <v>0</v>
      </c>
      <c r="H1051" s="89">
        <v>0</v>
      </c>
      <c r="I1051" s="89">
        <v>8</v>
      </c>
      <c r="J1051" s="89">
        <v>7</v>
      </c>
      <c r="K1051" s="89">
        <v>7</v>
      </c>
      <c r="L1051" s="89">
        <v>7</v>
      </c>
      <c r="M1051" s="89">
        <v>7</v>
      </c>
      <c r="N1051" s="89">
        <v>36</v>
      </c>
      <c r="O1051" s="87" t="s">
        <v>166</v>
      </c>
      <c r="P1051" s="90" t="s">
        <v>14256</v>
      </c>
      <c r="Q1051" s="87" t="s">
        <v>9497</v>
      </c>
    </row>
    <row r="1052" spans="1:17" x14ac:dyDescent="0.2">
      <c r="A1052" s="87" t="s">
        <v>7327</v>
      </c>
      <c r="B1052" s="87" t="s">
        <v>12774</v>
      </c>
      <c r="C1052" s="87" t="s">
        <v>164</v>
      </c>
      <c r="D1052" s="87" t="s">
        <v>12775</v>
      </c>
      <c r="E1052" s="87" t="s">
        <v>11195</v>
      </c>
      <c r="F1052" s="88">
        <v>43868</v>
      </c>
      <c r="G1052" s="89">
        <v>2</v>
      </c>
      <c r="H1052" s="89">
        <v>8</v>
      </c>
      <c r="I1052" s="89">
        <v>8</v>
      </c>
      <c r="J1052" s="89">
        <v>8</v>
      </c>
      <c r="K1052" s="89">
        <v>8</v>
      </c>
      <c r="L1052" s="89">
        <v>8</v>
      </c>
      <c r="M1052" s="89">
        <v>8</v>
      </c>
      <c r="N1052" s="89">
        <v>50</v>
      </c>
      <c r="O1052" s="87" t="s">
        <v>166</v>
      </c>
      <c r="P1052" s="90" t="s">
        <v>14257</v>
      </c>
      <c r="Q1052" s="87" t="s">
        <v>12269</v>
      </c>
    </row>
    <row r="1053" spans="1:17" x14ac:dyDescent="0.2">
      <c r="A1053" s="87" t="s">
        <v>7327</v>
      </c>
      <c r="B1053" s="87" t="s">
        <v>12774</v>
      </c>
      <c r="C1053" s="87" t="s">
        <v>164</v>
      </c>
      <c r="D1053" s="87" t="s">
        <v>12775</v>
      </c>
      <c r="E1053" s="87" t="s">
        <v>11195</v>
      </c>
      <c r="F1053" s="88">
        <v>43868</v>
      </c>
      <c r="G1053" s="89">
        <v>2</v>
      </c>
      <c r="H1053" s="89">
        <v>8</v>
      </c>
      <c r="I1053" s="89">
        <v>8</v>
      </c>
      <c r="J1053" s="89">
        <v>8</v>
      </c>
      <c r="K1053" s="89">
        <v>8</v>
      </c>
      <c r="L1053" s="89">
        <v>8</v>
      </c>
      <c r="M1053" s="89">
        <v>7</v>
      </c>
      <c r="N1053" s="89">
        <v>49</v>
      </c>
      <c r="O1053" s="87" t="s">
        <v>166</v>
      </c>
      <c r="P1053" s="90" t="s">
        <v>14258</v>
      </c>
      <c r="Q1053" s="87" t="s">
        <v>12269</v>
      </c>
    </row>
    <row r="1054" spans="1:17" x14ac:dyDescent="0.2">
      <c r="A1054" s="87" t="s">
        <v>7327</v>
      </c>
      <c r="B1054" s="87" t="s">
        <v>12774</v>
      </c>
      <c r="C1054" s="87" t="s">
        <v>164</v>
      </c>
      <c r="D1054" s="87" t="s">
        <v>12775</v>
      </c>
      <c r="E1054" s="87" t="s">
        <v>11195</v>
      </c>
      <c r="F1054" s="88">
        <v>43868</v>
      </c>
      <c r="G1054" s="89">
        <v>-2</v>
      </c>
      <c r="H1054" s="89">
        <v>-8</v>
      </c>
      <c r="I1054" s="89">
        <v>-8</v>
      </c>
      <c r="J1054" s="89">
        <v>-8</v>
      </c>
      <c r="K1054" s="89">
        <v>-8</v>
      </c>
      <c r="L1054" s="89">
        <v>-8</v>
      </c>
      <c r="M1054" s="89">
        <v>-8</v>
      </c>
      <c r="N1054" s="89">
        <v>-50</v>
      </c>
      <c r="O1054" s="87" t="s">
        <v>166</v>
      </c>
      <c r="P1054" s="90" t="s">
        <v>14259</v>
      </c>
      <c r="Q1054" s="87" t="s">
        <v>12269</v>
      </c>
    </row>
    <row r="1055" spans="1:17" x14ac:dyDescent="0.2">
      <c r="A1055" s="87" t="s">
        <v>7146</v>
      </c>
      <c r="B1055" s="87" t="s">
        <v>7662</v>
      </c>
      <c r="C1055" s="87" t="s">
        <v>164</v>
      </c>
      <c r="D1055" s="87" t="s">
        <v>6562</v>
      </c>
      <c r="E1055" s="87" t="s">
        <v>4286</v>
      </c>
      <c r="F1055" s="88">
        <v>43868</v>
      </c>
      <c r="G1055" s="89">
        <v>0</v>
      </c>
      <c r="H1055" s="89">
        <v>0</v>
      </c>
      <c r="I1055" s="89">
        <v>9</v>
      </c>
      <c r="J1055" s="89">
        <v>9</v>
      </c>
      <c r="K1055" s="89">
        <v>9</v>
      </c>
      <c r="L1055" s="89">
        <v>9</v>
      </c>
      <c r="M1055" s="89">
        <v>9</v>
      </c>
      <c r="N1055" s="89">
        <v>45</v>
      </c>
      <c r="O1055" s="87" t="s">
        <v>166</v>
      </c>
      <c r="P1055" s="90" t="s">
        <v>14260</v>
      </c>
      <c r="Q1055" s="87" t="s">
        <v>12269</v>
      </c>
    </row>
    <row r="1056" spans="1:17" x14ac:dyDescent="0.2">
      <c r="A1056" s="87" t="s">
        <v>7262</v>
      </c>
      <c r="B1056" s="87" t="s">
        <v>8431</v>
      </c>
      <c r="C1056" s="87" t="s">
        <v>164</v>
      </c>
      <c r="D1056" s="87" t="s">
        <v>8432</v>
      </c>
      <c r="E1056" s="87" t="s">
        <v>4286</v>
      </c>
      <c r="F1056" s="88">
        <v>43868</v>
      </c>
      <c r="G1056" s="89">
        <v>1</v>
      </c>
      <c r="H1056" s="89">
        <v>1</v>
      </c>
      <c r="I1056" s="89">
        <v>10</v>
      </c>
      <c r="J1056" s="89">
        <v>11</v>
      </c>
      <c r="K1056" s="89">
        <v>9</v>
      </c>
      <c r="L1056" s="89">
        <v>9</v>
      </c>
      <c r="M1056" s="89">
        <v>9</v>
      </c>
      <c r="N1056" s="89">
        <v>50</v>
      </c>
      <c r="O1056" s="87" t="s">
        <v>166</v>
      </c>
      <c r="P1056" s="90" t="s">
        <v>14261</v>
      </c>
      <c r="Q1056" s="87" t="s">
        <v>12269</v>
      </c>
    </row>
    <row r="1057" spans="1:17" x14ac:dyDescent="0.2">
      <c r="A1057" s="87" t="s">
        <v>6987</v>
      </c>
      <c r="B1057" s="87" t="s">
        <v>8169</v>
      </c>
      <c r="C1057" s="87" t="s">
        <v>164</v>
      </c>
      <c r="D1057" s="87" t="s">
        <v>8170</v>
      </c>
      <c r="E1057" s="87" t="s">
        <v>4286</v>
      </c>
      <c r="F1057" s="88">
        <v>43868</v>
      </c>
      <c r="G1057" s="89">
        <v>0</v>
      </c>
      <c r="H1057" s="89">
        <v>0</v>
      </c>
      <c r="I1057" s="89">
        <v>9</v>
      </c>
      <c r="J1057" s="89">
        <v>9</v>
      </c>
      <c r="K1057" s="89">
        <v>9</v>
      </c>
      <c r="L1057" s="89">
        <v>9</v>
      </c>
      <c r="M1057" s="89">
        <v>9</v>
      </c>
      <c r="N1057" s="89">
        <v>45</v>
      </c>
      <c r="O1057" s="87" t="s">
        <v>166</v>
      </c>
      <c r="P1057" s="90" t="s">
        <v>14262</v>
      </c>
      <c r="Q1057" s="87" t="s">
        <v>12269</v>
      </c>
    </row>
    <row r="1058" spans="1:17" x14ac:dyDescent="0.2">
      <c r="A1058" s="87" t="s">
        <v>7671</v>
      </c>
      <c r="B1058" s="87" t="s">
        <v>7698</v>
      </c>
      <c r="C1058" s="87" t="s">
        <v>164</v>
      </c>
      <c r="D1058" s="87" t="s">
        <v>7727</v>
      </c>
      <c r="E1058" s="87" t="s">
        <v>4286</v>
      </c>
      <c r="F1058" s="88">
        <v>43868</v>
      </c>
      <c r="G1058" s="89">
        <v>9</v>
      </c>
      <c r="H1058" s="89">
        <v>5</v>
      </c>
      <c r="I1058" s="89">
        <v>10</v>
      </c>
      <c r="J1058" s="89">
        <v>10</v>
      </c>
      <c r="K1058" s="89">
        <v>10</v>
      </c>
      <c r="L1058" s="89">
        <v>9</v>
      </c>
      <c r="M1058" s="89">
        <v>9</v>
      </c>
      <c r="N1058" s="89">
        <v>62</v>
      </c>
      <c r="O1058" s="87" t="s">
        <v>166</v>
      </c>
      <c r="P1058" s="90" t="s">
        <v>14263</v>
      </c>
      <c r="Q1058" s="87" t="s">
        <v>12269</v>
      </c>
    </row>
    <row r="1059" spans="1:17" x14ac:dyDescent="0.2">
      <c r="A1059" s="87" t="s">
        <v>8824</v>
      </c>
      <c r="B1059" s="87" t="s">
        <v>8836</v>
      </c>
      <c r="C1059" s="87" t="s">
        <v>164</v>
      </c>
      <c r="D1059" s="87" t="s">
        <v>8897</v>
      </c>
      <c r="E1059" s="87" t="s">
        <v>4286</v>
      </c>
      <c r="F1059" s="88">
        <v>43868</v>
      </c>
      <c r="G1059" s="89">
        <v>0</v>
      </c>
      <c r="H1059" s="89">
        <v>0</v>
      </c>
      <c r="I1059" s="89">
        <v>10</v>
      </c>
      <c r="J1059" s="89">
        <v>10</v>
      </c>
      <c r="K1059" s="89">
        <v>10</v>
      </c>
      <c r="L1059" s="89">
        <v>10</v>
      </c>
      <c r="M1059" s="89">
        <v>10</v>
      </c>
      <c r="N1059" s="89">
        <v>50</v>
      </c>
      <c r="O1059" s="87" t="s">
        <v>166</v>
      </c>
      <c r="P1059" s="90" t="s">
        <v>14264</v>
      </c>
      <c r="Q1059" s="87" t="s">
        <v>12269</v>
      </c>
    </row>
    <row r="1060" spans="1:17" x14ac:dyDescent="0.2">
      <c r="A1060" s="87" t="s">
        <v>8824</v>
      </c>
      <c r="B1060" s="87" t="s">
        <v>8836</v>
      </c>
      <c r="C1060" s="87" t="s">
        <v>164</v>
      </c>
      <c r="D1060" s="87" t="s">
        <v>8897</v>
      </c>
      <c r="E1060" s="87" t="s">
        <v>4286</v>
      </c>
      <c r="F1060" s="88">
        <v>43868</v>
      </c>
      <c r="G1060" s="89">
        <v>2</v>
      </c>
      <c r="H1060" s="89">
        <v>2</v>
      </c>
      <c r="I1060" s="89">
        <v>10</v>
      </c>
      <c r="J1060" s="89">
        <v>10</v>
      </c>
      <c r="K1060" s="89">
        <v>10</v>
      </c>
      <c r="L1060" s="89">
        <v>10</v>
      </c>
      <c r="M1060" s="89">
        <v>10</v>
      </c>
      <c r="N1060" s="89">
        <v>54</v>
      </c>
      <c r="O1060" s="87" t="s">
        <v>166</v>
      </c>
      <c r="P1060" s="90" t="s">
        <v>14265</v>
      </c>
      <c r="Q1060" s="87" t="s">
        <v>12269</v>
      </c>
    </row>
    <row r="1061" spans="1:17" x14ac:dyDescent="0.2">
      <c r="A1061" s="87" t="s">
        <v>8824</v>
      </c>
      <c r="B1061" s="87" t="s">
        <v>8836</v>
      </c>
      <c r="C1061" s="87" t="s">
        <v>164</v>
      </c>
      <c r="D1061" s="87" t="s">
        <v>8897</v>
      </c>
      <c r="E1061" s="87" t="s">
        <v>4286</v>
      </c>
      <c r="F1061" s="88">
        <v>43868</v>
      </c>
      <c r="G1061" s="89">
        <v>0</v>
      </c>
      <c r="H1061" s="89">
        <v>0</v>
      </c>
      <c r="I1061" s="89">
        <v>-10</v>
      </c>
      <c r="J1061" s="89">
        <v>-10</v>
      </c>
      <c r="K1061" s="89">
        <v>-10</v>
      </c>
      <c r="L1061" s="89">
        <v>-10</v>
      </c>
      <c r="M1061" s="89">
        <v>-10</v>
      </c>
      <c r="N1061" s="89">
        <v>-50</v>
      </c>
      <c r="O1061" s="87" t="s">
        <v>166</v>
      </c>
      <c r="P1061" s="90" t="s">
        <v>14266</v>
      </c>
      <c r="Q1061" s="87" t="s">
        <v>12269</v>
      </c>
    </row>
    <row r="1062" spans="1:17" x14ac:dyDescent="0.2">
      <c r="A1062" s="87" t="s">
        <v>9469</v>
      </c>
      <c r="B1062" s="87" t="s">
        <v>12485</v>
      </c>
      <c r="C1062" s="87" t="s">
        <v>164</v>
      </c>
      <c r="D1062" s="87" t="s">
        <v>227</v>
      </c>
      <c r="E1062" s="87" t="s">
        <v>165</v>
      </c>
      <c r="F1062" s="88">
        <v>43868</v>
      </c>
      <c r="G1062" s="89">
        <v>0</v>
      </c>
      <c r="H1062" s="89">
        <v>0</v>
      </c>
      <c r="I1062" s="89">
        <v>8</v>
      </c>
      <c r="J1062" s="89">
        <v>8</v>
      </c>
      <c r="K1062" s="89">
        <v>8</v>
      </c>
      <c r="L1062" s="89">
        <v>8</v>
      </c>
      <c r="M1062" s="89">
        <v>8</v>
      </c>
      <c r="N1062" s="89">
        <v>40</v>
      </c>
      <c r="O1062" s="87" t="s">
        <v>9498</v>
      </c>
      <c r="P1062" s="90" t="s">
        <v>14267</v>
      </c>
      <c r="Q1062" s="87" t="s">
        <v>9497</v>
      </c>
    </row>
    <row r="1063" spans="1:17" x14ac:dyDescent="0.2">
      <c r="A1063" s="87" t="s">
        <v>9298</v>
      </c>
      <c r="B1063" s="87" t="s">
        <v>12486</v>
      </c>
      <c r="C1063" s="87" t="s">
        <v>164</v>
      </c>
      <c r="D1063" s="87" t="s">
        <v>7833</v>
      </c>
      <c r="E1063" s="87" t="s">
        <v>165</v>
      </c>
      <c r="F1063" s="88">
        <v>43868</v>
      </c>
      <c r="G1063" s="89">
        <v>0</v>
      </c>
      <c r="H1063" s="89">
        <v>0</v>
      </c>
      <c r="I1063" s="89">
        <v>8</v>
      </c>
      <c r="J1063" s="89">
        <v>8</v>
      </c>
      <c r="K1063" s="89">
        <v>8</v>
      </c>
      <c r="L1063" s="89">
        <v>8</v>
      </c>
      <c r="M1063" s="89">
        <v>8</v>
      </c>
      <c r="N1063" s="89">
        <v>40</v>
      </c>
      <c r="O1063" s="87" t="s">
        <v>9498</v>
      </c>
      <c r="P1063" s="90" t="s">
        <v>14268</v>
      </c>
      <c r="Q1063" s="87" t="s">
        <v>9497</v>
      </c>
    </row>
    <row r="1064" spans="1:17" x14ac:dyDescent="0.2">
      <c r="A1064" s="87" t="s">
        <v>9347</v>
      </c>
      <c r="B1064" s="87" t="s">
        <v>12487</v>
      </c>
      <c r="C1064" s="87" t="s">
        <v>164</v>
      </c>
      <c r="D1064" s="87" t="s">
        <v>1189</v>
      </c>
      <c r="E1064" s="87" t="s">
        <v>165</v>
      </c>
      <c r="F1064" s="88">
        <v>43868</v>
      </c>
      <c r="G1064" s="89">
        <v>0</v>
      </c>
      <c r="H1064" s="89">
        <v>0</v>
      </c>
      <c r="I1064" s="89">
        <v>10</v>
      </c>
      <c r="J1064" s="89">
        <v>10</v>
      </c>
      <c r="K1064" s="89">
        <v>10</v>
      </c>
      <c r="L1064" s="89">
        <v>10</v>
      </c>
      <c r="M1064" s="89">
        <v>10</v>
      </c>
      <c r="N1064" s="89">
        <v>50</v>
      </c>
      <c r="O1064" s="87" t="s">
        <v>9501</v>
      </c>
      <c r="P1064" s="90" t="s">
        <v>14269</v>
      </c>
      <c r="Q1064" s="87" t="s">
        <v>9497</v>
      </c>
    </row>
    <row r="1065" spans="1:17" x14ac:dyDescent="0.2">
      <c r="A1065" s="87" t="s">
        <v>9371</v>
      </c>
      <c r="B1065" s="87" t="s">
        <v>12625</v>
      </c>
      <c r="C1065" s="87" t="s">
        <v>164</v>
      </c>
      <c r="D1065" s="87" t="s">
        <v>12626</v>
      </c>
      <c r="E1065" s="87" t="s">
        <v>165</v>
      </c>
      <c r="F1065" s="88">
        <v>43868</v>
      </c>
      <c r="G1065" s="89">
        <v>0</v>
      </c>
      <c r="H1065" s="89">
        <v>0</v>
      </c>
      <c r="I1065" s="89">
        <v>8</v>
      </c>
      <c r="J1065" s="89">
        <v>8</v>
      </c>
      <c r="K1065" s="89">
        <v>8</v>
      </c>
      <c r="L1065" s="89">
        <v>8</v>
      </c>
      <c r="M1065" s="89">
        <v>8</v>
      </c>
      <c r="N1065" s="89">
        <v>40</v>
      </c>
      <c r="O1065" s="87" t="s">
        <v>166</v>
      </c>
      <c r="P1065" s="90" t="s">
        <v>14270</v>
      </c>
      <c r="Q1065" s="87" t="s">
        <v>9497</v>
      </c>
    </row>
    <row r="1066" spans="1:17" x14ac:dyDescent="0.2">
      <c r="A1066" s="87" t="s">
        <v>9168</v>
      </c>
      <c r="B1066" s="87" t="s">
        <v>12488</v>
      </c>
      <c r="C1066" s="87" t="s">
        <v>164</v>
      </c>
      <c r="D1066" s="87" t="s">
        <v>1388</v>
      </c>
      <c r="E1066" s="87" t="s">
        <v>165</v>
      </c>
      <c r="F1066" s="88">
        <v>43868</v>
      </c>
      <c r="G1066" s="89">
        <v>0</v>
      </c>
      <c r="H1066" s="89">
        <v>0</v>
      </c>
      <c r="I1066" s="89">
        <v>8</v>
      </c>
      <c r="J1066" s="89">
        <v>8</v>
      </c>
      <c r="K1066" s="89">
        <v>8</v>
      </c>
      <c r="L1066" s="89">
        <v>8</v>
      </c>
      <c r="M1066" s="89">
        <v>8</v>
      </c>
      <c r="N1066" s="89">
        <v>40</v>
      </c>
      <c r="O1066" s="87" t="s">
        <v>166</v>
      </c>
      <c r="P1066" s="90" t="s">
        <v>14271</v>
      </c>
      <c r="Q1066" s="87" t="s">
        <v>9497</v>
      </c>
    </row>
    <row r="1067" spans="1:17" x14ac:dyDescent="0.2">
      <c r="A1067" s="87" t="s">
        <v>10526</v>
      </c>
      <c r="B1067" s="87" t="s">
        <v>10659</v>
      </c>
      <c r="C1067" s="87" t="s">
        <v>164</v>
      </c>
      <c r="D1067" s="87" t="s">
        <v>10660</v>
      </c>
      <c r="E1067" s="87" t="s">
        <v>4286</v>
      </c>
      <c r="F1067" s="88">
        <v>43868</v>
      </c>
      <c r="G1067" s="89">
        <v>0</v>
      </c>
      <c r="H1067" s="89">
        <v>4</v>
      </c>
      <c r="I1067" s="89">
        <v>9</v>
      </c>
      <c r="J1067" s="89">
        <v>11</v>
      </c>
      <c r="K1067" s="89">
        <v>10</v>
      </c>
      <c r="L1067" s="89">
        <v>9</v>
      </c>
      <c r="M1067" s="89">
        <v>9</v>
      </c>
      <c r="N1067" s="89">
        <v>52</v>
      </c>
      <c r="O1067" s="87" t="s">
        <v>166</v>
      </c>
      <c r="P1067" s="90" t="s">
        <v>14272</v>
      </c>
      <c r="Q1067" s="87" t="s">
        <v>12269</v>
      </c>
    </row>
    <row r="1068" spans="1:17" x14ac:dyDescent="0.2">
      <c r="A1068" s="87" t="s">
        <v>7202</v>
      </c>
      <c r="B1068" s="87" t="s">
        <v>12030</v>
      </c>
      <c r="C1068" s="87" t="s">
        <v>164</v>
      </c>
      <c r="D1068" s="87" t="s">
        <v>12031</v>
      </c>
      <c r="E1068" s="87" t="s">
        <v>4286</v>
      </c>
      <c r="F1068" s="88">
        <v>43868</v>
      </c>
      <c r="G1068" s="89">
        <v>0</v>
      </c>
      <c r="H1068" s="89">
        <v>0</v>
      </c>
      <c r="I1068" s="89">
        <v>9</v>
      </c>
      <c r="J1068" s="89">
        <v>9</v>
      </c>
      <c r="K1068" s="89">
        <v>8</v>
      </c>
      <c r="L1068" s="89">
        <v>8</v>
      </c>
      <c r="M1068" s="89">
        <v>8</v>
      </c>
      <c r="N1068" s="89">
        <v>42</v>
      </c>
      <c r="O1068" s="87" t="s">
        <v>166</v>
      </c>
      <c r="P1068" s="90" t="s">
        <v>14273</v>
      </c>
      <c r="Q1068" s="87" t="s">
        <v>12269</v>
      </c>
    </row>
    <row r="1069" spans="1:17" x14ac:dyDescent="0.2">
      <c r="A1069" s="87" t="s">
        <v>10700</v>
      </c>
      <c r="B1069" s="87" t="s">
        <v>10776</v>
      </c>
      <c r="C1069" s="87" t="s">
        <v>164</v>
      </c>
      <c r="D1069" s="87" t="s">
        <v>10914</v>
      </c>
      <c r="E1069" s="87" t="s">
        <v>4286</v>
      </c>
      <c r="F1069" s="88">
        <v>43868</v>
      </c>
      <c r="G1069" s="89">
        <v>2</v>
      </c>
      <c r="H1069" s="89">
        <v>0</v>
      </c>
      <c r="I1069" s="89">
        <v>8</v>
      </c>
      <c r="J1069" s="89">
        <v>8</v>
      </c>
      <c r="K1069" s="89">
        <v>8</v>
      </c>
      <c r="L1069" s="89">
        <v>8</v>
      </c>
      <c r="M1069" s="89">
        <v>8</v>
      </c>
      <c r="N1069" s="89">
        <v>42</v>
      </c>
      <c r="O1069" s="87" t="s">
        <v>166</v>
      </c>
      <c r="P1069" s="90" t="s">
        <v>14274</v>
      </c>
      <c r="Q1069" s="87" t="s">
        <v>12269</v>
      </c>
    </row>
    <row r="1070" spans="1:17" x14ac:dyDescent="0.2">
      <c r="A1070" s="87" t="s">
        <v>11965</v>
      </c>
      <c r="B1070" s="87" t="s">
        <v>12822</v>
      </c>
      <c r="C1070" s="87" t="s">
        <v>164</v>
      </c>
      <c r="D1070" s="87" t="s">
        <v>12823</v>
      </c>
      <c r="E1070" s="87" t="s">
        <v>4286</v>
      </c>
      <c r="F1070" s="88">
        <v>43868</v>
      </c>
      <c r="G1070" s="89">
        <v>0</v>
      </c>
      <c r="H1070" s="89">
        <v>0</v>
      </c>
      <c r="I1070" s="89">
        <v>8</v>
      </c>
      <c r="J1070" s="89">
        <v>8</v>
      </c>
      <c r="K1070" s="89">
        <v>10</v>
      </c>
      <c r="L1070" s="89">
        <v>8</v>
      </c>
      <c r="M1070" s="89">
        <v>8</v>
      </c>
      <c r="N1070" s="89">
        <v>42</v>
      </c>
      <c r="O1070" s="87" t="s">
        <v>166</v>
      </c>
      <c r="P1070" s="90" t="s">
        <v>14275</v>
      </c>
      <c r="Q1070" s="87" t="s">
        <v>12269</v>
      </c>
    </row>
    <row r="1071" spans="1:17" x14ac:dyDescent="0.2">
      <c r="A1071" s="87" t="s">
        <v>10970</v>
      </c>
      <c r="B1071" s="87" t="s">
        <v>11010</v>
      </c>
      <c r="C1071" s="87" t="s">
        <v>164</v>
      </c>
      <c r="D1071" s="87" t="s">
        <v>10915</v>
      </c>
      <c r="E1071" s="87" t="s">
        <v>4286</v>
      </c>
      <c r="F1071" s="88">
        <v>43868</v>
      </c>
      <c r="G1071" s="89">
        <v>3</v>
      </c>
      <c r="H1071" s="89">
        <v>0</v>
      </c>
      <c r="I1071" s="89">
        <v>9</v>
      </c>
      <c r="J1071" s="89">
        <v>9</v>
      </c>
      <c r="K1071" s="89">
        <v>7</v>
      </c>
      <c r="L1071" s="89">
        <v>9</v>
      </c>
      <c r="M1071" s="89">
        <v>13</v>
      </c>
      <c r="N1071" s="89">
        <v>50</v>
      </c>
      <c r="O1071" s="87" t="s">
        <v>166</v>
      </c>
      <c r="P1071" s="90" t="s">
        <v>14276</v>
      </c>
      <c r="Q1071" s="87" t="s">
        <v>12269</v>
      </c>
    </row>
    <row r="1072" spans="1:17" x14ac:dyDescent="0.2">
      <c r="A1072" s="87" t="s">
        <v>9358</v>
      </c>
      <c r="B1072" s="87" t="s">
        <v>12489</v>
      </c>
      <c r="C1072" s="87" t="s">
        <v>164</v>
      </c>
      <c r="D1072" s="87" t="s">
        <v>4441</v>
      </c>
      <c r="E1072" s="87" t="s">
        <v>4286</v>
      </c>
      <c r="F1072" s="88">
        <v>43868</v>
      </c>
      <c r="G1072" s="89">
        <v>0</v>
      </c>
      <c r="H1072" s="89">
        <v>0</v>
      </c>
      <c r="I1072" s="89">
        <v>8</v>
      </c>
      <c r="J1072" s="89">
        <v>8</v>
      </c>
      <c r="K1072" s="89">
        <v>8</v>
      </c>
      <c r="L1072" s="89">
        <v>8</v>
      </c>
      <c r="M1072" s="89">
        <v>8</v>
      </c>
      <c r="N1072" s="89">
        <v>40</v>
      </c>
      <c r="O1072" s="87" t="s">
        <v>166</v>
      </c>
      <c r="P1072" s="90" t="s">
        <v>14277</v>
      </c>
      <c r="Q1072" s="87" t="s">
        <v>12269</v>
      </c>
    </row>
    <row r="1073" spans="1:17" x14ac:dyDescent="0.2">
      <c r="A1073" s="87" t="s">
        <v>11201</v>
      </c>
      <c r="B1073" s="87" t="s">
        <v>12490</v>
      </c>
      <c r="C1073" s="87" t="s">
        <v>164</v>
      </c>
      <c r="D1073" s="87" t="s">
        <v>11202</v>
      </c>
      <c r="E1073" s="87" t="s">
        <v>11195</v>
      </c>
      <c r="F1073" s="88">
        <v>43868</v>
      </c>
      <c r="G1073" s="89">
        <v>0</v>
      </c>
      <c r="H1073" s="89">
        <v>0</v>
      </c>
      <c r="I1073" s="89">
        <v>0</v>
      </c>
      <c r="J1073" s="89">
        <v>0</v>
      </c>
      <c r="K1073" s="89">
        <v>0</v>
      </c>
      <c r="L1073" s="89">
        <v>8</v>
      </c>
      <c r="M1073" s="89">
        <v>0</v>
      </c>
      <c r="N1073" s="89">
        <v>8</v>
      </c>
      <c r="O1073" s="87" t="s">
        <v>166</v>
      </c>
      <c r="P1073" s="90" t="s">
        <v>14278</v>
      </c>
      <c r="Q1073" s="87" t="s">
        <v>12269</v>
      </c>
    </row>
    <row r="1074" spans="1:17" x14ac:dyDescent="0.2">
      <c r="A1074" s="87" t="s">
        <v>9271</v>
      </c>
      <c r="B1074" s="87" t="s">
        <v>12491</v>
      </c>
      <c r="C1074" s="87" t="s">
        <v>164</v>
      </c>
      <c r="D1074" s="87" t="s">
        <v>1190</v>
      </c>
      <c r="E1074" s="87" t="s">
        <v>165</v>
      </c>
      <c r="F1074" s="88">
        <v>43868</v>
      </c>
      <c r="G1074" s="89">
        <v>0</v>
      </c>
      <c r="H1074" s="89">
        <v>0</v>
      </c>
      <c r="I1074" s="89">
        <v>11</v>
      </c>
      <c r="J1074" s="89">
        <v>10</v>
      </c>
      <c r="K1074" s="89">
        <v>10</v>
      </c>
      <c r="L1074" s="89">
        <v>10</v>
      </c>
      <c r="M1074" s="89">
        <v>10</v>
      </c>
      <c r="N1074" s="89">
        <v>51</v>
      </c>
      <c r="O1074" s="87" t="s">
        <v>9498</v>
      </c>
      <c r="P1074" s="90" t="s">
        <v>14279</v>
      </c>
      <c r="Q1074" s="87" t="s">
        <v>9497</v>
      </c>
    </row>
    <row r="1075" spans="1:17" x14ac:dyDescent="0.2">
      <c r="A1075" s="87" t="s">
        <v>9271</v>
      </c>
      <c r="B1075" s="87" t="s">
        <v>12491</v>
      </c>
      <c r="C1075" s="87" t="s">
        <v>164</v>
      </c>
      <c r="D1075" s="87" t="s">
        <v>1190</v>
      </c>
      <c r="E1075" s="87" t="s">
        <v>165</v>
      </c>
      <c r="F1075" s="88">
        <v>43868</v>
      </c>
      <c r="G1075" s="89">
        <v>0</v>
      </c>
      <c r="H1075" s="89">
        <v>0</v>
      </c>
      <c r="I1075" s="89">
        <v>11</v>
      </c>
      <c r="J1075" s="89">
        <v>11</v>
      </c>
      <c r="K1075" s="89">
        <v>10</v>
      </c>
      <c r="L1075" s="89">
        <v>10</v>
      </c>
      <c r="M1075" s="89">
        <v>10</v>
      </c>
      <c r="N1075" s="89">
        <v>52</v>
      </c>
      <c r="O1075" s="87" t="s">
        <v>9498</v>
      </c>
      <c r="P1075" s="90" t="s">
        <v>14280</v>
      </c>
      <c r="Q1075" s="87" t="s">
        <v>9497</v>
      </c>
    </row>
    <row r="1076" spans="1:17" x14ac:dyDescent="0.2">
      <c r="A1076" s="87" t="s">
        <v>9271</v>
      </c>
      <c r="B1076" s="87" t="s">
        <v>12491</v>
      </c>
      <c r="C1076" s="87" t="s">
        <v>164</v>
      </c>
      <c r="D1076" s="87" t="s">
        <v>1190</v>
      </c>
      <c r="E1076" s="87" t="s">
        <v>165</v>
      </c>
      <c r="F1076" s="88">
        <v>43868</v>
      </c>
      <c r="G1076" s="89">
        <v>0</v>
      </c>
      <c r="H1076" s="89">
        <v>0</v>
      </c>
      <c r="I1076" s="89">
        <v>-11</v>
      </c>
      <c r="J1076" s="89">
        <v>-10</v>
      </c>
      <c r="K1076" s="89">
        <v>-10</v>
      </c>
      <c r="L1076" s="89">
        <v>-10</v>
      </c>
      <c r="M1076" s="89">
        <v>-10</v>
      </c>
      <c r="N1076" s="89">
        <v>-51</v>
      </c>
      <c r="O1076" s="87" t="s">
        <v>9498</v>
      </c>
      <c r="P1076" s="90" t="s">
        <v>14281</v>
      </c>
      <c r="Q1076" s="87" t="s">
        <v>9497</v>
      </c>
    </row>
    <row r="1077" spans="1:17" x14ac:dyDescent="0.2">
      <c r="A1077" s="87" t="s">
        <v>9289</v>
      </c>
      <c r="B1077" s="87" t="s">
        <v>12492</v>
      </c>
      <c r="C1077" s="87" t="s">
        <v>164</v>
      </c>
      <c r="D1077" s="87" t="s">
        <v>228</v>
      </c>
      <c r="E1077" s="87" t="s">
        <v>165</v>
      </c>
      <c r="F1077" s="88">
        <v>43868</v>
      </c>
      <c r="G1077" s="89">
        <v>0</v>
      </c>
      <c r="H1077" s="89">
        <v>0</v>
      </c>
      <c r="I1077" s="89">
        <v>8</v>
      </c>
      <c r="J1077" s="89">
        <v>8</v>
      </c>
      <c r="K1077" s="89">
        <v>8</v>
      </c>
      <c r="L1077" s="89">
        <v>8</v>
      </c>
      <c r="M1077" s="89">
        <v>8</v>
      </c>
      <c r="N1077" s="89">
        <v>40</v>
      </c>
      <c r="O1077" s="87" t="s">
        <v>9498</v>
      </c>
      <c r="P1077" s="90" t="s">
        <v>14282</v>
      </c>
      <c r="Q1077" s="87" t="s">
        <v>9497</v>
      </c>
    </row>
    <row r="1078" spans="1:17" x14ac:dyDescent="0.2">
      <c r="A1078" s="87" t="s">
        <v>9289</v>
      </c>
      <c r="B1078" s="87" t="s">
        <v>12492</v>
      </c>
      <c r="C1078" s="87" t="s">
        <v>164</v>
      </c>
      <c r="D1078" s="87" t="s">
        <v>228</v>
      </c>
      <c r="E1078" s="87" t="s">
        <v>165</v>
      </c>
      <c r="F1078" s="88">
        <v>43868</v>
      </c>
      <c r="G1078" s="89">
        <v>0</v>
      </c>
      <c r="H1078" s="89">
        <v>0</v>
      </c>
      <c r="I1078" s="89">
        <v>8</v>
      </c>
      <c r="J1078" s="89">
        <v>8</v>
      </c>
      <c r="K1078" s="89">
        <v>8</v>
      </c>
      <c r="L1078" s="89">
        <v>8</v>
      </c>
      <c r="M1078" s="89">
        <v>0</v>
      </c>
      <c r="N1078" s="89">
        <v>32</v>
      </c>
      <c r="O1078" s="87" t="s">
        <v>9498</v>
      </c>
      <c r="P1078" s="90" t="s">
        <v>14283</v>
      </c>
      <c r="Q1078" s="87" t="s">
        <v>9497</v>
      </c>
    </row>
    <row r="1079" spans="1:17" x14ac:dyDescent="0.2">
      <c r="A1079" s="87" t="s">
        <v>9289</v>
      </c>
      <c r="B1079" s="87" t="s">
        <v>12492</v>
      </c>
      <c r="C1079" s="87" t="s">
        <v>164</v>
      </c>
      <c r="D1079" s="87" t="s">
        <v>228</v>
      </c>
      <c r="E1079" s="87" t="s">
        <v>165</v>
      </c>
      <c r="F1079" s="88">
        <v>43868</v>
      </c>
      <c r="G1079" s="89">
        <v>0</v>
      </c>
      <c r="H1079" s="89">
        <v>0</v>
      </c>
      <c r="I1079" s="89">
        <v>0</v>
      </c>
      <c r="J1079" s="89">
        <v>0</v>
      </c>
      <c r="K1079" s="89">
        <v>0</v>
      </c>
      <c r="L1079" s="89">
        <v>0</v>
      </c>
      <c r="M1079" s="89">
        <v>9</v>
      </c>
      <c r="N1079" s="89">
        <v>9</v>
      </c>
      <c r="O1079" s="87" t="s">
        <v>9501</v>
      </c>
      <c r="P1079" s="90" t="s">
        <v>14284</v>
      </c>
      <c r="Q1079" s="87" t="s">
        <v>9497</v>
      </c>
    </row>
    <row r="1080" spans="1:17" x14ac:dyDescent="0.2">
      <c r="A1080" s="87" t="s">
        <v>9289</v>
      </c>
      <c r="B1080" s="87" t="s">
        <v>12492</v>
      </c>
      <c r="C1080" s="87" t="s">
        <v>164</v>
      </c>
      <c r="D1080" s="87" t="s">
        <v>228</v>
      </c>
      <c r="E1080" s="87" t="s">
        <v>165</v>
      </c>
      <c r="F1080" s="88">
        <v>43868</v>
      </c>
      <c r="G1080" s="89">
        <v>0</v>
      </c>
      <c r="H1080" s="89">
        <v>0</v>
      </c>
      <c r="I1080" s="89">
        <v>-8</v>
      </c>
      <c r="J1080" s="89">
        <v>-8</v>
      </c>
      <c r="K1080" s="89">
        <v>-8</v>
      </c>
      <c r="L1080" s="89">
        <v>-8</v>
      </c>
      <c r="M1080" s="89">
        <v>-8</v>
      </c>
      <c r="N1080" s="89">
        <v>-40</v>
      </c>
      <c r="O1080" s="87" t="s">
        <v>9498</v>
      </c>
      <c r="P1080" s="90" t="s">
        <v>14285</v>
      </c>
      <c r="Q1080" s="87" t="s">
        <v>9497</v>
      </c>
    </row>
    <row r="1081" spans="1:17" x14ac:dyDescent="0.2">
      <c r="A1081" s="87" t="s">
        <v>7259</v>
      </c>
      <c r="B1081" s="87" t="s">
        <v>7659</v>
      </c>
      <c r="C1081" s="87" t="s">
        <v>164</v>
      </c>
      <c r="D1081" s="87" t="s">
        <v>6518</v>
      </c>
      <c r="E1081" s="87" t="s">
        <v>4286</v>
      </c>
      <c r="F1081" s="88">
        <v>43868</v>
      </c>
      <c r="G1081" s="89">
        <v>3</v>
      </c>
      <c r="H1081" s="89">
        <v>0</v>
      </c>
      <c r="I1081" s="89">
        <v>9</v>
      </c>
      <c r="J1081" s="89">
        <v>9</v>
      </c>
      <c r="K1081" s="89">
        <v>9</v>
      </c>
      <c r="L1081" s="89">
        <v>9</v>
      </c>
      <c r="M1081" s="89">
        <v>9</v>
      </c>
      <c r="N1081" s="89">
        <v>48</v>
      </c>
      <c r="O1081" s="87" t="s">
        <v>166</v>
      </c>
      <c r="P1081" s="90" t="s">
        <v>14286</v>
      </c>
      <c r="Q1081" s="87" t="s">
        <v>12269</v>
      </c>
    </row>
    <row r="1082" spans="1:17" x14ac:dyDescent="0.2">
      <c r="A1082" s="87" t="s">
        <v>11911</v>
      </c>
      <c r="B1082" s="87" t="s">
        <v>11321</v>
      </c>
      <c r="C1082" s="87" t="s">
        <v>164</v>
      </c>
      <c r="D1082" s="87" t="s">
        <v>11223</v>
      </c>
      <c r="E1082" s="87" t="s">
        <v>4286</v>
      </c>
      <c r="F1082" s="88">
        <v>43868</v>
      </c>
      <c r="G1082" s="89">
        <v>0</v>
      </c>
      <c r="H1082" s="89">
        <v>0</v>
      </c>
      <c r="I1082" s="89">
        <v>10</v>
      </c>
      <c r="J1082" s="89">
        <v>8</v>
      </c>
      <c r="K1082" s="89">
        <v>8</v>
      </c>
      <c r="L1082" s="89">
        <v>8</v>
      </c>
      <c r="M1082" s="89">
        <v>8</v>
      </c>
      <c r="N1082" s="89">
        <v>42</v>
      </c>
      <c r="O1082" s="87" t="s">
        <v>166</v>
      </c>
      <c r="P1082" s="90" t="s">
        <v>14287</v>
      </c>
      <c r="Q1082" s="87" t="s">
        <v>12269</v>
      </c>
    </row>
    <row r="1083" spans="1:17" x14ac:dyDescent="0.2">
      <c r="A1083" s="87" t="s">
        <v>11271</v>
      </c>
      <c r="B1083" s="87" t="s">
        <v>11371</v>
      </c>
      <c r="C1083" s="87" t="s">
        <v>164</v>
      </c>
      <c r="D1083" s="87" t="s">
        <v>11412</v>
      </c>
      <c r="E1083" s="87" t="s">
        <v>4286</v>
      </c>
      <c r="F1083" s="88">
        <v>43868</v>
      </c>
      <c r="G1083" s="89">
        <v>0</v>
      </c>
      <c r="H1083" s="89">
        <v>0</v>
      </c>
      <c r="I1083" s="89">
        <v>8</v>
      </c>
      <c r="J1083" s="89">
        <v>8</v>
      </c>
      <c r="K1083" s="89">
        <v>8</v>
      </c>
      <c r="L1083" s="89">
        <v>8</v>
      </c>
      <c r="M1083" s="89">
        <v>8</v>
      </c>
      <c r="N1083" s="89">
        <v>40</v>
      </c>
      <c r="O1083" s="87" t="s">
        <v>166</v>
      </c>
      <c r="P1083" s="90" t="s">
        <v>14288</v>
      </c>
      <c r="Q1083" s="87" t="s">
        <v>12269</v>
      </c>
    </row>
    <row r="1084" spans="1:17" x14ac:dyDescent="0.2">
      <c r="A1084" s="87" t="s">
        <v>11977</v>
      </c>
      <c r="B1084" s="87" t="s">
        <v>11209</v>
      </c>
      <c r="C1084" s="87" t="s">
        <v>164</v>
      </c>
      <c r="D1084" s="87" t="s">
        <v>11229</v>
      </c>
      <c r="E1084" s="87" t="s">
        <v>4286</v>
      </c>
      <c r="F1084" s="88">
        <v>43868</v>
      </c>
      <c r="G1084" s="89">
        <v>6</v>
      </c>
      <c r="H1084" s="89">
        <v>6</v>
      </c>
      <c r="I1084" s="89">
        <v>9</v>
      </c>
      <c r="J1084" s="89">
        <v>9</v>
      </c>
      <c r="K1084" s="89">
        <v>9</v>
      </c>
      <c r="L1084" s="89">
        <v>9</v>
      </c>
      <c r="M1084" s="89">
        <v>9</v>
      </c>
      <c r="N1084" s="89">
        <v>57</v>
      </c>
      <c r="O1084" s="87" t="s">
        <v>166</v>
      </c>
      <c r="P1084" s="90" t="s">
        <v>14289</v>
      </c>
      <c r="Q1084" s="87" t="s">
        <v>12269</v>
      </c>
    </row>
    <row r="1085" spans="1:17" x14ac:dyDescent="0.2">
      <c r="A1085" s="87" t="s">
        <v>11963</v>
      </c>
      <c r="B1085" s="87" t="s">
        <v>11324</v>
      </c>
      <c r="C1085" s="87" t="s">
        <v>164</v>
      </c>
      <c r="D1085" s="87" t="s">
        <v>11372</v>
      </c>
      <c r="E1085" s="87" t="s">
        <v>4286</v>
      </c>
      <c r="F1085" s="88">
        <v>43868</v>
      </c>
      <c r="G1085" s="89">
        <v>0</v>
      </c>
      <c r="H1085" s="89">
        <v>0</v>
      </c>
      <c r="I1085" s="89">
        <v>8</v>
      </c>
      <c r="J1085" s="89">
        <v>8</v>
      </c>
      <c r="K1085" s="89">
        <v>0</v>
      </c>
      <c r="L1085" s="89">
        <v>0</v>
      </c>
      <c r="M1085" s="89">
        <v>0</v>
      </c>
      <c r="N1085" s="89">
        <v>16</v>
      </c>
      <c r="O1085" s="87" t="s">
        <v>166</v>
      </c>
      <c r="P1085" s="90" t="s">
        <v>14290</v>
      </c>
      <c r="Q1085" s="87" t="s">
        <v>12269</v>
      </c>
    </row>
    <row r="1086" spans="1:17" x14ac:dyDescent="0.2">
      <c r="A1086" s="87" t="s">
        <v>11964</v>
      </c>
      <c r="B1086" s="87" t="s">
        <v>11323</v>
      </c>
      <c r="C1086" s="87" t="s">
        <v>164</v>
      </c>
      <c r="D1086" s="87" t="s">
        <v>11373</v>
      </c>
      <c r="E1086" s="87" t="s">
        <v>4286</v>
      </c>
      <c r="F1086" s="88">
        <v>43868</v>
      </c>
      <c r="G1086" s="89">
        <v>8</v>
      </c>
      <c r="H1086" s="89">
        <v>0</v>
      </c>
      <c r="I1086" s="89">
        <v>9</v>
      </c>
      <c r="J1086" s="89">
        <v>8</v>
      </c>
      <c r="K1086" s="89">
        <v>9</v>
      </c>
      <c r="L1086" s="89">
        <v>8</v>
      </c>
      <c r="M1086" s="89">
        <v>8</v>
      </c>
      <c r="N1086" s="89">
        <v>50</v>
      </c>
      <c r="O1086" s="87" t="s">
        <v>166</v>
      </c>
      <c r="P1086" s="90" t="s">
        <v>14291</v>
      </c>
      <c r="Q1086" s="87" t="s">
        <v>12269</v>
      </c>
    </row>
    <row r="1087" spans="1:17" x14ac:dyDescent="0.2">
      <c r="A1087" s="87" t="s">
        <v>11978</v>
      </c>
      <c r="B1087" s="87" t="s">
        <v>11658</v>
      </c>
      <c r="C1087" s="87" t="s">
        <v>164</v>
      </c>
      <c r="D1087" s="87" t="s">
        <v>11659</v>
      </c>
      <c r="E1087" s="87" t="s">
        <v>4286</v>
      </c>
      <c r="F1087" s="88">
        <v>43868</v>
      </c>
      <c r="G1087" s="89">
        <v>0</v>
      </c>
      <c r="H1087" s="89">
        <v>6</v>
      </c>
      <c r="I1087" s="89">
        <v>9</v>
      </c>
      <c r="J1087" s="89">
        <v>9</v>
      </c>
      <c r="K1087" s="89">
        <v>9</v>
      </c>
      <c r="L1087" s="89">
        <v>9</v>
      </c>
      <c r="M1087" s="89">
        <v>9</v>
      </c>
      <c r="N1087" s="89">
        <v>51</v>
      </c>
      <c r="O1087" s="87" t="s">
        <v>166</v>
      </c>
      <c r="P1087" s="90" t="s">
        <v>14292</v>
      </c>
      <c r="Q1087" s="87" t="s">
        <v>12269</v>
      </c>
    </row>
    <row r="1088" spans="1:17" x14ac:dyDescent="0.2">
      <c r="A1088" s="87" t="s">
        <v>11968</v>
      </c>
      <c r="B1088" s="87" t="s">
        <v>11817</v>
      </c>
      <c r="C1088" s="87" t="s">
        <v>164</v>
      </c>
      <c r="D1088" s="87" t="s">
        <v>11818</v>
      </c>
      <c r="E1088" s="87" t="s">
        <v>4286</v>
      </c>
      <c r="F1088" s="88">
        <v>43868</v>
      </c>
      <c r="G1088" s="89">
        <v>0</v>
      </c>
      <c r="H1088" s="89">
        <v>0</v>
      </c>
      <c r="I1088" s="89">
        <v>9</v>
      </c>
      <c r="J1088" s="89">
        <v>9</v>
      </c>
      <c r="K1088" s="89">
        <v>9</v>
      </c>
      <c r="L1088" s="89">
        <v>9</v>
      </c>
      <c r="M1088" s="89">
        <v>9</v>
      </c>
      <c r="N1088" s="89">
        <v>45</v>
      </c>
      <c r="O1088" s="87" t="s">
        <v>166</v>
      </c>
      <c r="P1088" s="90" t="s">
        <v>14293</v>
      </c>
      <c r="Q1088" s="87" t="s">
        <v>12269</v>
      </c>
    </row>
    <row r="1089" spans="1:17" x14ac:dyDescent="0.2">
      <c r="A1089" s="87" t="s">
        <v>11967</v>
      </c>
      <c r="B1089" s="87" t="s">
        <v>11827</v>
      </c>
      <c r="C1089" s="87" t="s">
        <v>164</v>
      </c>
      <c r="D1089" s="87" t="s">
        <v>11896</v>
      </c>
      <c r="E1089" s="87" t="s">
        <v>4286</v>
      </c>
      <c r="F1089" s="88">
        <v>43868</v>
      </c>
      <c r="G1089" s="89">
        <v>0</v>
      </c>
      <c r="H1089" s="89">
        <v>0</v>
      </c>
      <c r="I1089" s="89">
        <v>8</v>
      </c>
      <c r="J1089" s="89">
        <v>8</v>
      </c>
      <c r="K1089" s="89">
        <v>8</v>
      </c>
      <c r="L1089" s="89">
        <v>8</v>
      </c>
      <c r="M1089" s="89">
        <v>8</v>
      </c>
      <c r="N1089" s="89">
        <v>40</v>
      </c>
      <c r="O1089" s="87" t="s">
        <v>166</v>
      </c>
      <c r="P1089" s="90" t="s">
        <v>14294</v>
      </c>
      <c r="Q1089" s="87" t="s">
        <v>12269</v>
      </c>
    </row>
    <row r="1090" spans="1:17" x14ac:dyDescent="0.2">
      <c r="A1090" s="87" t="s">
        <v>11960</v>
      </c>
      <c r="B1090" s="87" t="s">
        <v>12117</v>
      </c>
      <c r="C1090" s="87" t="s">
        <v>164</v>
      </c>
      <c r="D1090" s="87" t="s">
        <v>12118</v>
      </c>
      <c r="E1090" s="87" t="s">
        <v>4286</v>
      </c>
      <c r="F1090" s="88">
        <v>43868</v>
      </c>
      <c r="G1090" s="89">
        <v>9</v>
      </c>
      <c r="H1090" s="89">
        <v>9</v>
      </c>
      <c r="I1090" s="89">
        <v>9</v>
      </c>
      <c r="J1090" s="89">
        <v>9</v>
      </c>
      <c r="K1090" s="89">
        <v>9</v>
      </c>
      <c r="L1090" s="89">
        <v>9</v>
      </c>
      <c r="M1090" s="89">
        <v>9</v>
      </c>
      <c r="N1090" s="89">
        <v>63</v>
      </c>
      <c r="O1090" s="87" t="s">
        <v>166</v>
      </c>
      <c r="P1090" s="90" t="s">
        <v>14295</v>
      </c>
      <c r="Q1090" s="87" t="s">
        <v>12269</v>
      </c>
    </row>
    <row r="1091" spans="1:17" x14ac:dyDescent="0.2">
      <c r="A1091" s="87" t="s">
        <v>12051</v>
      </c>
      <c r="B1091" s="87" t="s">
        <v>12507</v>
      </c>
      <c r="C1091" s="87" t="s">
        <v>164</v>
      </c>
      <c r="D1091" s="87" t="s">
        <v>12520</v>
      </c>
      <c r="E1091" s="87" t="s">
        <v>4286</v>
      </c>
      <c r="F1091" s="88">
        <v>43868</v>
      </c>
      <c r="G1091" s="89">
        <v>3</v>
      </c>
      <c r="H1091" s="89">
        <v>0</v>
      </c>
      <c r="I1091" s="89">
        <v>9</v>
      </c>
      <c r="J1091" s="89">
        <v>9</v>
      </c>
      <c r="K1091" s="89">
        <v>8</v>
      </c>
      <c r="L1091" s="89">
        <v>9</v>
      </c>
      <c r="M1091" s="89">
        <v>9</v>
      </c>
      <c r="N1091" s="89">
        <v>47</v>
      </c>
      <c r="O1091" s="87" t="s">
        <v>166</v>
      </c>
      <c r="P1091" s="90" t="s">
        <v>14296</v>
      </c>
      <c r="Q1091" s="87" t="s">
        <v>12269</v>
      </c>
    </row>
    <row r="1092" spans="1:17" x14ac:dyDescent="0.2">
      <c r="A1092" s="87" t="s">
        <v>12048</v>
      </c>
      <c r="B1092" s="87" t="s">
        <v>12506</v>
      </c>
      <c r="C1092" s="87" t="s">
        <v>164</v>
      </c>
      <c r="D1092" s="87" t="s">
        <v>12522</v>
      </c>
      <c r="E1092" s="87" t="s">
        <v>4286</v>
      </c>
      <c r="F1092" s="88">
        <v>43868</v>
      </c>
      <c r="G1092" s="89">
        <v>0</v>
      </c>
      <c r="H1092" s="89">
        <v>0</v>
      </c>
      <c r="I1092" s="89">
        <v>9</v>
      </c>
      <c r="J1092" s="89">
        <v>9</v>
      </c>
      <c r="K1092" s="89">
        <v>9</v>
      </c>
      <c r="L1092" s="89">
        <v>9</v>
      </c>
      <c r="M1092" s="89">
        <v>9</v>
      </c>
      <c r="N1092" s="89">
        <v>45</v>
      </c>
      <c r="O1092" s="87" t="s">
        <v>166</v>
      </c>
      <c r="P1092" s="90" t="s">
        <v>14297</v>
      </c>
      <c r="Q1092" s="87" t="s">
        <v>12269</v>
      </c>
    </row>
    <row r="1093" spans="1:17" x14ac:dyDescent="0.2">
      <c r="A1093" s="87" t="s">
        <v>12989</v>
      </c>
      <c r="B1093" s="87" t="s">
        <v>13035</v>
      </c>
      <c r="C1093" s="87" t="s">
        <v>164</v>
      </c>
      <c r="D1093" s="87" t="s">
        <v>13073</v>
      </c>
      <c r="E1093" s="87" t="s">
        <v>4286</v>
      </c>
      <c r="F1093" s="88">
        <v>43868</v>
      </c>
      <c r="G1093" s="89">
        <v>0</v>
      </c>
      <c r="H1093" s="89">
        <v>6</v>
      </c>
      <c r="I1093" s="89">
        <v>9</v>
      </c>
      <c r="J1093" s="89">
        <v>9</v>
      </c>
      <c r="K1093" s="89">
        <v>9</v>
      </c>
      <c r="L1093" s="89">
        <v>9</v>
      </c>
      <c r="M1093" s="89">
        <v>9</v>
      </c>
      <c r="N1093" s="89">
        <v>51</v>
      </c>
      <c r="O1093" s="87" t="s">
        <v>166</v>
      </c>
      <c r="P1093" s="90" t="s">
        <v>14298</v>
      </c>
      <c r="Q1093" s="87" t="s">
        <v>12269</v>
      </c>
    </row>
    <row r="1094" spans="1:17" x14ac:dyDescent="0.2">
      <c r="A1094" s="87" t="s">
        <v>13181</v>
      </c>
      <c r="B1094" s="87" t="s">
        <v>14299</v>
      </c>
      <c r="C1094" s="87" t="s">
        <v>164</v>
      </c>
      <c r="D1094" s="87" t="s">
        <v>14300</v>
      </c>
      <c r="E1094" s="87" t="s">
        <v>8771</v>
      </c>
      <c r="F1094" s="88">
        <v>43868</v>
      </c>
      <c r="G1094" s="89">
        <v>0</v>
      </c>
      <c r="H1094" s="89">
        <v>0</v>
      </c>
      <c r="I1094" s="89">
        <v>9</v>
      </c>
      <c r="J1094" s="89">
        <v>9</v>
      </c>
      <c r="K1094" s="89">
        <v>9</v>
      </c>
      <c r="L1094" s="89">
        <v>9</v>
      </c>
      <c r="M1094" s="89">
        <v>9</v>
      </c>
      <c r="N1094" s="89">
        <v>45</v>
      </c>
      <c r="O1094" s="87" t="s">
        <v>166</v>
      </c>
      <c r="P1094" s="90" t="s">
        <v>14301</v>
      </c>
      <c r="Q1094" s="87" t="s">
        <v>12269</v>
      </c>
    </row>
    <row r="1095" spans="1:17" x14ac:dyDescent="0.2">
      <c r="A1095" s="87" t="s">
        <v>13181</v>
      </c>
      <c r="B1095" s="87" t="s">
        <v>14299</v>
      </c>
      <c r="C1095" s="87" t="s">
        <v>164</v>
      </c>
      <c r="D1095" s="87" t="s">
        <v>14300</v>
      </c>
      <c r="E1095" s="87" t="s">
        <v>4286</v>
      </c>
      <c r="F1095" s="88">
        <v>43868</v>
      </c>
      <c r="G1095" s="89">
        <v>0</v>
      </c>
      <c r="H1095" s="89">
        <v>0</v>
      </c>
      <c r="I1095" s="89">
        <v>9</v>
      </c>
      <c r="J1095" s="89">
        <v>9</v>
      </c>
      <c r="K1095" s="89">
        <v>9</v>
      </c>
      <c r="L1095" s="89">
        <v>9</v>
      </c>
      <c r="M1095" s="89">
        <v>9</v>
      </c>
      <c r="N1095" s="89">
        <v>45</v>
      </c>
      <c r="O1095" s="87" t="s">
        <v>166</v>
      </c>
      <c r="P1095" s="90" t="s">
        <v>14302</v>
      </c>
      <c r="Q1095" s="87" t="s">
        <v>12269</v>
      </c>
    </row>
    <row r="1096" spans="1:17" x14ac:dyDescent="0.2">
      <c r="A1096" s="87" t="s">
        <v>13181</v>
      </c>
      <c r="B1096" s="87" t="s">
        <v>14299</v>
      </c>
      <c r="C1096" s="87" t="s">
        <v>164</v>
      </c>
      <c r="D1096" s="87" t="s">
        <v>14300</v>
      </c>
      <c r="E1096" s="87" t="s">
        <v>8771</v>
      </c>
      <c r="F1096" s="88">
        <v>43868</v>
      </c>
      <c r="G1096" s="89">
        <v>0</v>
      </c>
      <c r="H1096" s="89">
        <v>0</v>
      </c>
      <c r="I1096" s="89">
        <v>-9</v>
      </c>
      <c r="J1096" s="89">
        <v>-9</v>
      </c>
      <c r="K1096" s="89">
        <v>-9</v>
      </c>
      <c r="L1096" s="89">
        <v>-9</v>
      </c>
      <c r="M1096" s="89">
        <v>-9</v>
      </c>
      <c r="N1096" s="89">
        <v>-45</v>
      </c>
      <c r="O1096" s="87" t="s">
        <v>166</v>
      </c>
      <c r="P1096" s="90" t="s">
        <v>14303</v>
      </c>
      <c r="Q1096" s="87" t="s">
        <v>12269</v>
      </c>
    </row>
    <row r="1097" spans="1:17" x14ac:dyDescent="0.2">
      <c r="A1097" s="87" t="s">
        <v>9403</v>
      </c>
      <c r="B1097" s="87" t="s">
        <v>12493</v>
      </c>
      <c r="C1097" s="87" t="s">
        <v>164</v>
      </c>
      <c r="D1097" s="87" t="s">
        <v>6407</v>
      </c>
      <c r="E1097" s="87" t="s">
        <v>165</v>
      </c>
      <c r="F1097" s="88">
        <v>43868</v>
      </c>
      <c r="G1097" s="89">
        <v>0</v>
      </c>
      <c r="H1097" s="89">
        <v>0</v>
      </c>
      <c r="I1097" s="89">
        <v>9</v>
      </c>
      <c r="J1097" s="89">
        <v>9</v>
      </c>
      <c r="K1097" s="89">
        <v>9</v>
      </c>
      <c r="L1097" s="89">
        <v>9</v>
      </c>
      <c r="M1097" s="89">
        <v>9</v>
      </c>
      <c r="N1097" s="89">
        <v>45</v>
      </c>
      <c r="O1097" s="87" t="s">
        <v>9498</v>
      </c>
      <c r="P1097" s="90" t="s">
        <v>14304</v>
      </c>
      <c r="Q1097" s="87" t="s">
        <v>9497</v>
      </c>
    </row>
    <row r="1098" spans="1:17" x14ac:dyDescent="0.2">
      <c r="A1098" s="87" t="s">
        <v>9495</v>
      </c>
      <c r="B1098" s="87" t="s">
        <v>12494</v>
      </c>
      <c r="C1098" s="87" t="s">
        <v>164</v>
      </c>
      <c r="D1098" s="87" t="s">
        <v>4614</v>
      </c>
      <c r="E1098" s="87" t="s">
        <v>165</v>
      </c>
      <c r="F1098" s="88">
        <v>43868</v>
      </c>
      <c r="G1098" s="89">
        <v>0</v>
      </c>
      <c r="H1098" s="89">
        <v>0</v>
      </c>
      <c r="I1098" s="89">
        <v>8</v>
      </c>
      <c r="J1098" s="89">
        <v>8</v>
      </c>
      <c r="K1098" s="89">
        <v>8</v>
      </c>
      <c r="L1098" s="89">
        <v>8</v>
      </c>
      <c r="M1098" s="89">
        <v>8</v>
      </c>
      <c r="N1098" s="89">
        <v>40</v>
      </c>
      <c r="O1098" s="87" t="s">
        <v>166</v>
      </c>
      <c r="P1098" s="90" t="s">
        <v>14305</v>
      </c>
      <c r="Q1098" s="87" t="s">
        <v>9497</v>
      </c>
    </row>
    <row r="1099" spans="1:17" x14ac:dyDescent="0.2">
      <c r="A1099" s="87" t="s">
        <v>9375</v>
      </c>
      <c r="B1099" s="87" t="s">
        <v>12495</v>
      </c>
      <c r="C1099" s="87" t="s">
        <v>164</v>
      </c>
      <c r="D1099" s="87" t="s">
        <v>12032</v>
      </c>
      <c r="E1099" s="87" t="s">
        <v>165</v>
      </c>
      <c r="F1099" s="88">
        <v>43868</v>
      </c>
      <c r="G1099" s="89">
        <v>0</v>
      </c>
      <c r="H1099" s="89">
        <v>0</v>
      </c>
      <c r="I1099" s="89">
        <v>8</v>
      </c>
      <c r="J1099" s="89">
        <v>8</v>
      </c>
      <c r="K1099" s="89">
        <v>8</v>
      </c>
      <c r="L1099" s="89">
        <v>0</v>
      </c>
      <c r="M1099" s="89">
        <v>8</v>
      </c>
      <c r="N1099" s="89">
        <v>32</v>
      </c>
      <c r="O1099" s="87" t="s">
        <v>9498</v>
      </c>
      <c r="P1099" s="90" t="s">
        <v>14306</v>
      </c>
      <c r="Q1099" s="87" t="s">
        <v>9497</v>
      </c>
    </row>
    <row r="1100" spans="1:17" x14ac:dyDescent="0.2">
      <c r="A1100" s="87" t="s">
        <v>7151</v>
      </c>
      <c r="B1100" s="87" t="s">
        <v>11374</v>
      </c>
      <c r="C1100" s="87" t="s">
        <v>164</v>
      </c>
      <c r="D1100" s="87" t="s">
        <v>11375</v>
      </c>
      <c r="E1100" s="87" t="s">
        <v>4286</v>
      </c>
      <c r="F1100" s="88">
        <v>43868</v>
      </c>
      <c r="G1100" s="89">
        <v>0</v>
      </c>
      <c r="H1100" s="89">
        <v>0</v>
      </c>
      <c r="I1100" s="89">
        <v>8</v>
      </c>
      <c r="J1100" s="89">
        <v>8</v>
      </c>
      <c r="K1100" s="89">
        <v>8</v>
      </c>
      <c r="L1100" s="89">
        <v>8</v>
      </c>
      <c r="M1100" s="89">
        <v>8</v>
      </c>
      <c r="N1100" s="89">
        <v>40</v>
      </c>
      <c r="O1100" s="87" t="s">
        <v>166</v>
      </c>
      <c r="P1100" s="90" t="s">
        <v>14307</v>
      </c>
      <c r="Q1100" s="87" t="s">
        <v>12269</v>
      </c>
    </row>
    <row r="1101" spans="1:17" x14ac:dyDescent="0.2">
      <c r="A1101" s="87" t="s">
        <v>9066</v>
      </c>
      <c r="B1101" s="87" t="s">
        <v>9067</v>
      </c>
      <c r="C1101" s="87" t="s">
        <v>164</v>
      </c>
      <c r="D1101" s="87" t="s">
        <v>9068</v>
      </c>
      <c r="E1101" s="87" t="s">
        <v>11195</v>
      </c>
      <c r="F1101" s="88">
        <v>43868</v>
      </c>
      <c r="G1101" s="89">
        <v>0</v>
      </c>
      <c r="H1101" s="89">
        <v>0</v>
      </c>
      <c r="I1101" s="89">
        <v>0</v>
      </c>
      <c r="J1101" s="89">
        <v>2</v>
      </c>
      <c r="K1101" s="89">
        <v>0</v>
      </c>
      <c r="L1101" s="89">
        <v>0</v>
      </c>
      <c r="M1101" s="89">
        <v>0</v>
      </c>
      <c r="N1101" s="89">
        <v>2</v>
      </c>
      <c r="O1101" s="87" t="s">
        <v>166</v>
      </c>
      <c r="P1101" s="90" t="s">
        <v>14308</v>
      </c>
      <c r="Q1101" s="87" t="s">
        <v>12269</v>
      </c>
    </row>
    <row r="1102" spans="1:17" x14ac:dyDescent="0.2">
      <c r="A1102" s="87" t="s">
        <v>9173</v>
      </c>
      <c r="B1102" s="87" t="s">
        <v>4994</v>
      </c>
      <c r="C1102" s="87" t="s">
        <v>164</v>
      </c>
      <c r="D1102" s="87" t="s">
        <v>12033</v>
      </c>
      <c r="E1102" s="87" t="s">
        <v>4286</v>
      </c>
      <c r="F1102" s="88">
        <v>43868</v>
      </c>
      <c r="G1102" s="89">
        <v>0</v>
      </c>
      <c r="H1102" s="89">
        <v>0</v>
      </c>
      <c r="I1102" s="89">
        <v>9</v>
      </c>
      <c r="J1102" s="89">
        <v>9</v>
      </c>
      <c r="K1102" s="89">
        <v>9</v>
      </c>
      <c r="L1102" s="89">
        <v>9</v>
      </c>
      <c r="M1102" s="89">
        <v>9</v>
      </c>
      <c r="N1102" s="89">
        <v>45</v>
      </c>
      <c r="O1102" s="87" t="s">
        <v>166</v>
      </c>
      <c r="P1102" s="90" t="s">
        <v>14309</v>
      </c>
      <c r="Q1102" s="87" t="s">
        <v>12269</v>
      </c>
    </row>
    <row r="1103" spans="1:17" x14ac:dyDescent="0.2">
      <c r="A1103" s="87" t="s">
        <v>9169</v>
      </c>
      <c r="B1103" s="87" t="s">
        <v>12496</v>
      </c>
      <c r="C1103" s="87" t="s">
        <v>164</v>
      </c>
      <c r="D1103" s="87" t="s">
        <v>4685</v>
      </c>
      <c r="E1103" s="87" t="s">
        <v>165</v>
      </c>
      <c r="F1103" s="88">
        <v>43868</v>
      </c>
      <c r="G1103" s="89">
        <v>0</v>
      </c>
      <c r="H1103" s="89">
        <v>0</v>
      </c>
      <c r="I1103" s="89">
        <v>9</v>
      </c>
      <c r="J1103" s="89">
        <v>9</v>
      </c>
      <c r="K1103" s="89">
        <v>0</v>
      </c>
      <c r="L1103" s="89">
        <v>9</v>
      </c>
      <c r="M1103" s="89">
        <v>9</v>
      </c>
      <c r="N1103" s="89">
        <v>36</v>
      </c>
      <c r="O1103" s="87" t="s">
        <v>166</v>
      </c>
      <c r="P1103" s="90" t="s">
        <v>14310</v>
      </c>
      <c r="Q1103" s="87" t="s">
        <v>9497</v>
      </c>
    </row>
    <row r="1104" spans="1:17" x14ac:dyDescent="0.2">
      <c r="A1104" s="87" t="s">
        <v>9407</v>
      </c>
      <c r="B1104" s="87" t="s">
        <v>12497</v>
      </c>
      <c r="C1104" s="87" t="s">
        <v>164</v>
      </c>
      <c r="D1104" s="87" t="s">
        <v>8336</v>
      </c>
      <c r="E1104" s="87" t="s">
        <v>165</v>
      </c>
      <c r="F1104" s="88">
        <v>43868</v>
      </c>
      <c r="G1104" s="89">
        <v>0</v>
      </c>
      <c r="H1104" s="89">
        <v>0</v>
      </c>
      <c r="I1104" s="89">
        <v>9</v>
      </c>
      <c r="J1104" s="89">
        <v>9</v>
      </c>
      <c r="K1104" s="89">
        <v>9</v>
      </c>
      <c r="L1104" s="89">
        <v>9</v>
      </c>
      <c r="M1104" s="89">
        <v>9</v>
      </c>
      <c r="N1104" s="89">
        <v>45</v>
      </c>
      <c r="O1104" s="87" t="s">
        <v>9498</v>
      </c>
      <c r="P1104" s="90" t="s">
        <v>14311</v>
      </c>
      <c r="Q1104" s="87" t="s">
        <v>9497</v>
      </c>
    </row>
    <row r="1105" spans="1:17" x14ac:dyDescent="0.2">
      <c r="A1105" s="87" t="s">
        <v>9407</v>
      </c>
      <c r="B1105" s="87" t="s">
        <v>12497</v>
      </c>
      <c r="C1105" s="87" t="s">
        <v>164</v>
      </c>
      <c r="D1105" s="87" t="s">
        <v>8336</v>
      </c>
      <c r="E1105" s="87" t="s">
        <v>165</v>
      </c>
      <c r="F1105" s="88">
        <v>43868</v>
      </c>
      <c r="G1105" s="89">
        <v>0</v>
      </c>
      <c r="H1105" s="89">
        <v>0</v>
      </c>
      <c r="I1105" s="89">
        <v>9</v>
      </c>
      <c r="J1105" s="89">
        <v>9</v>
      </c>
      <c r="K1105" s="89">
        <v>4</v>
      </c>
      <c r="L1105" s="89">
        <v>0</v>
      </c>
      <c r="M1105" s="89">
        <v>0</v>
      </c>
      <c r="N1105" s="89">
        <v>22</v>
      </c>
      <c r="O1105" s="87" t="s">
        <v>9498</v>
      </c>
      <c r="P1105" s="90" t="s">
        <v>14312</v>
      </c>
      <c r="Q1105" s="87" t="s">
        <v>9497</v>
      </c>
    </row>
    <row r="1106" spans="1:17" x14ac:dyDescent="0.2">
      <c r="A1106" s="87" t="s">
        <v>9407</v>
      </c>
      <c r="B1106" s="87" t="s">
        <v>12497</v>
      </c>
      <c r="C1106" s="87" t="s">
        <v>164</v>
      </c>
      <c r="D1106" s="87" t="s">
        <v>8336</v>
      </c>
      <c r="E1106" s="87" t="s">
        <v>165</v>
      </c>
      <c r="F1106" s="88">
        <v>43868</v>
      </c>
      <c r="G1106" s="89">
        <v>0</v>
      </c>
      <c r="H1106" s="89">
        <v>0</v>
      </c>
      <c r="I1106" s="89">
        <v>-9</v>
      </c>
      <c r="J1106" s="89">
        <v>-9</v>
      </c>
      <c r="K1106" s="89">
        <v>-9</v>
      </c>
      <c r="L1106" s="89">
        <v>-9</v>
      </c>
      <c r="M1106" s="89">
        <v>-9</v>
      </c>
      <c r="N1106" s="89">
        <v>-45</v>
      </c>
      <c r="O1106" s="87" t="s">
        <v>9498</v>
      </c>
      <c r="P1106" s="90" t="s">
        <v>14313</v>
      </c>
      <c r="Q1106" s="87" t="s">
        <v>9497</v>
      </c>
    </row>
    <row r="1107" spans="1:17" x14ac:dyDescent="0.2">
      <c r="A1107" s="87" t="s">
        <v>9492</v>
      </c>
      <c r="B1107" s="87" t="s">
        <v>12498</v>
      </c>
      <c r="C1107" s="87" t="s">
        <v>164</v>
      </c>
      <c r="D1107" s="87" t="s">
        <v>4875</v>
      </c>
      <c r="E1107" s="87" t="s">
        <v>4286</v>
      </c>
      <c r="F1107" s="88">
        <v>43868</v>
      </c>
      <c r="G1107" s="89">
        <v>0</v>
      </c>
      <c r="H1107" s="89">
        <v>0</v>
      </c>
      <c r="I1107" s="89">
        <v>9</v>
      </c>
      <c r="J1107" s="89">
        <v>9</v>
      </c>
      <c r="K1107" s="89">
        <v>9</v>
      </c>
      <c r="L1107" s="89">
        <v>8</v>
      </c>
      <c r="M1107" s="89">
        <v>8</v>
      </c>
      <c r="N1107" s="89">
        <v>43</v>
      </c>
      <c r="O1107" s="87" t="s">
        <v>166</v>
      </c>
      <c r="P1107" s="90" t="s">
        <v>14314</v>
      </c>
      <c r="Q1107" s="87" t="s">
        <v>12269</v>
      </c>
    </row>
    <row r="1108" spans="1:17" x14ac:dyDescent="0.2">
      <c r="A1108" s="87" t="s">
        <v>9175</v>
      </c>
      <c r="B1108" s="87" t="s">
        <v>5003</v>
      </c>
      <c r="C1108" s="87" t="s">
        <v>164</v>
      </c>
      <c r="D1108" s="87" t="s">
        <v>5363</v>
      </c>
      <c r="E1108" s="87" t="s">
        <v>4286</v>
      </c>
      <c r="F1108" s="88">
        <v>43868</v>
      </c>
      <c r="G1108" s="89">
        <v>0</v>
      </c>
      <c r="H1108" s="89">
        <v>0</v>
      </c>
      <c r="I1108" s="89">
        <v>8</v>
      </c>
      <c r="J1108" s="89">
        <v>8</v>
      </c>
      <c r="K1108" s="89">
        <v>8</v>
      </c>
      <c r="L1108" s="89">
        <v>8</v>
      </c>
      <c r="M1108" s="89">
        <v>8</v>
      </c>
      <c r="N1108" s="89">
        <v>40</v>
      </c>
      <c r="O1108" s="87" t="s">
        <v>166</v>
      </c>
      <c r="P1108" s="90" t="s">
        <v>14315</v>
      </c>
      <c r="Q1108" s="87" t="s">
        <v>12269</v>
      </c>
    </row>
    <row r="1109" spans="1:17" x14ac:dyDescent="0.2">
      <c r="A1109" s="87" t="s">
        <v>11300</v>
      </c>
      <c r="B1109" s="87" t="s">
        <v>12499</v>
      </c>
      <c r="C1109" s="87" t="s">
        <v>164</v>
      </c>
      <c r="D1109" s="87" t="s">
        <v>11322</v>
      </c>
      <c r="E1109" s="87" t="s">
        <v>4286</v>
      </c>
      <c r="F1109" s="88">
        <v>43868</v>
      </c>
      <c r="G1109" s="89">
        <v>0</v>
      </c>
      <c r="H1109" s="89">
        <v>0</v>
      </c>
      <c r="I1109" s="89">
        <v>7</v>
      </c>
      <c r="J1109" s="89">
        <v>7</v>
      </c>
      <c r="K1109" s="89">
        <v>7</v>
      </c>
      <c r="L1109" s="89">
        <v>7</v>
      </c>
      <c r="M1109" s="89">
        <v>6</v>
      </c>
      <c r="N1109" s="89">
        <v>34</v>
      </c>
      <c r="O1109" s="87" t="s">
        <v>166</v>
      </c>
      <c r="P1109" s="90" t="s">
        <v>14316</v>
      </c>
      <c r="Q1109" s="87" t="s">
        <v>12269</v>
      </c>
    </row>
    <row r="1110" spans="1:17" x14ac:dyDescent="0.2">
      <c r="A1110" s="87" t="s">
        <v>7196</v>
      </c>
      <c r="B1110" s="87" t="s">
        <v>8250</v>
      </c>
      <c r="C1110" s="87" t="s">
        <v>164</v>
      </c>
      <c r="D1110" s="87" t="s">
        <v>8251</v>
      </c>
      <c r="E1110" s="87" t="s">
        <v>4286</v>
      </c>
      <c r="F1110" s="88">
        <v>43868</v>
      </c>
      <c r="G1110" s="89">
        <v>0</v>
      </c>
      <c r="H1110" s="89">
        <v>0</v>
      </c>
      <c r="I1110" s="89">
        <v>8</v>
      </c>
      <c r="J1110" s="89">
        <v>8</v>
      </c>
      <c r="K1110" s="89">
        <v>8</v>
      </c>
      <c r="L1110" s="89">
        <v>8</v>
      </c>
      <c r="M1110" s="89">
        <v>8</v>
      </c>
      <c r="N1110" s="89">
        <v>40</v>
      </c>
      <c r="O1110" s="87" t="s">
        <v>166</v>
      </c>
      <c r="P1110" s="90" t="s">
        <v>14317</v>
      </c>
      <c r="Q1110" s="87" t="s">
        <v>12269</v>
      </c>
    </row>
    <row r="1111" spans="1:17" x14ac:dyDescent="0.2">
      <c r="A1111" s="87" t="s">
        <v>11628</v>
      </c>
      <c r="B1111" s="87" t="s">
        <v>12824</v>
      </c>
      <c r="C1111" s="87" t="s">
        <v>164</v>
      </c>
      <c r="D1111" s="87" t="s">
        <v>12825</v>
      </c>
      <c r="E1111" s="87" t="s">
        <v>4286</v>
      </c>
      <c r="F1111" s="88">
        <v>43868</v>
      </c>
      <c r="G1111" s="89">
        <v>0</v>
      </c>
      <c r="H1111" s="89">
        <v>0</v>
      </c>
      <c r="I1111" s="89">
        <v>8</v>
      </c>
      <c r="J1111" s="89">
        <v>8</v>
      </c>
      <c r="K1111" s="89">
        <v>8</v>
      </c>
      <c r="L1111" s="89">
        <v>8</v>
      </c>
      <c r="M1111" s="89">
        <v>8</v>
      </c>
      <c r="N1111" s="89">
        <v>40</v>
      </c>
      <c r="O1111" s="87" t="s">
        <v>166</v>
      </c>
      <c r="P1111" s="90" t="s">
        <v>14318</v>
      </c>
      <c r="Q1111" s="87" t="s">
        <v>12269</v>
      </c>
    </row>
    <row r="1112" spans="1:17" x14ac:dyDescent="0.2">
      <c r="A1112" s="87" t="s">
        <v>11628</v>
      </c>
      <c r="B1112" s="87" t="s">
        <v>12824</v>
      </c>
      <c r="C1112" s="87" t="s">
        <v>164</v>
      </c>
      <c r="D1112" s="87" t="s">
        <v>12825</v>
      </c>
      <c r="E1112" s="87" t="s">
        <v>4286</v>
      </c>
      <c r="F1112" s="88">
        <v>43868</v>
      </c>
      <c r="G1112" s="89">
        <v>0</v>
      </c>
      <c r="H1112" s="89">
        <v>0</v>
      </c>
      <c r="I1112" s="89">
        <v>8</v>
      </c>
      <c r="J1112" s="89">
        <v>8</v>
      </c>
      <c r="K1112" s="89">
        <v>8</v>
      </c>
      <c r="L1112" s="89">
        <v>8</v>
      </c>
      <c r="M1112" s="89">
        <v>0</v>
      </c>
      <c r="N1112" s="89">
        <v>32</v>
      </c>
      <c r="O1112" s="87" t="s">
        <v>166</v>
      </c>
      <c r="P1112" s="90" t="s">
        <v>14319</v>
      </c>
      <c r="Q1112" s="87" t="s">
        <v>12269</v>
      </c>
    </row>
    <row r="1113" spans="1:17" x14ac:dyDescent="0.2">
      <c r="A1113" s="87" t="s">
        <v>11628</v>
      </c>
      <c r="B1113" s="87" t="s">
        <v>12824</v>
      </c>
      <c r="C1113" s="87" t="s">
        <v>164</v>
      </c>
      <c r="D1113" s="87" t="s">
        <v>12825</v>
      </c>
      <c r="E1113" s="87" t="s">
        <v>4286</v>
      </c>
      <c r="F1113" s="88">
        <v>43868</v>
      </c>
      <c r="G1113" s="89">
        <v>0</v>
      </c>
      <c r="H1113" s="89">
        <v>0</v>
      </c>
      <c r="I1113" s="89">
        <v>-8</v>
      </c>
      <c r="J1113" s="89">
        <v>-8</v>
      </c>
      <c r="K1113" s="89">
        <v>-8</v>
      </c>
      <c r="L1113" s="89">
        <v>-8</v>
      </c>
      <c r="M1113" s="89">
        <v>-8</v>
      </c>
      <c r="N1113" s="89">
        <v>-40</v>
      </c>
      <c r="O1113" s="87" t="s">
        <v>166</v>
      </c>
      <c r="P1113" s="90" t="s">
        <v>14320</v>
      </c>
      <c r="Q1113" s="87" t="s">
        <v>12269</v>
      </c>
    </row>
    <row r="1114" spans="1:17" x14ac:dyDescent="0.2">
      <c r="A1114" s="87" t="s">
        <v>7085</v>
      </c>
      <c r="B1114" s="87" t="s">
        <v>12776</v>
      </c>
      <c r="C1114" s="87" t="s">
        <v>164</v>
      </c>
      <c r="D1114" s="87" t="s">
        <v>12777</v>
      </c>
      <c r="E1114" s="87" t="s">
        <v>4286</v>
      </c>
      <c r="F1114" s="88">
        <v>43868</v>
      </c>
      <c r="G1114" s="89">
        <v>0</v>
      </c>
      <c r="H1114" s="89">
        <v>0</v>
      </c>
      <c r="I1114" s="89">
        <v>8</v>
      </c>
      <c r="J1114" s="89">
        <v>8</v>
      </c>
      <c r="K1114" s="89">
        <v>8</v>
      </c>
      <c r="L1114" s="89">
        <v>8</v>
      </c>
      <c r="M1114" s="89">
        <v>8</v>
      </c>
      <c r="N1114" s="89">
        <v>40</v>
      </c>
      <c r="O1114" s="87" t="s">
        <v>166</v>
      </c>
      <c r="P1114" s="90" t="s">
        <v>14321</v>
      </c>
      <c r="Q1114" s="87" t="s">
        <v>12269</v>
      </c>
    </row>
    <row r="1115" spans="1:17" x14ac:dyDescent="0.2">
      <c r="A1115" s="87" t="s">
        <v>7085</v>
      </c>
      <c r="B1115" s="87" t="s">
        <v>12776</v>
      </c>
      <c r="C1115" s="87" t="s">
        <v>164</v>
      </c>
      <c r="D1115" s="87" t="s">
        <v>12777</v>
      </c>
      <c r="E1115" s="87" t="s">
        <v>4286</v>
      </c>
      <c r="F1115" s="88">
        <v>43868</v>
      </c>
      <c r="G1115" s="89">
        <v>3</v>
      </c>
      <c r="H1115" s="89">
        <v>1</v>
      </c>
      <c r="I1115" s="89">
        <v>2</v>
      </c>
      <c r="J1115" s="89">
        <v>2</v>
      </c>
      <c r="K1115" s="89">
        <v>0</v>
      </c>
      <c r="L1115" s="89">
        <v>1</v>
      </c>
      <c r="M1115" s="89">
        <v>0</v>
      </c>
      <c r="N1115" s="89">
        <v>9</v>
      </c>
      <c r="O1115" s="87" t="s">
        <v>167</v>
      </c>
      <c r="P1115" s="90" t="s">
        <v>14322</v>
      </c>
      <c r="Q1115" s="87" t="s">
        <v>12269</v>
      </c>
    </row>
    <row r="1116" spans="1:17" x14ac:dyDescent="0.2">
      <c r="A1116" s="87" t="s">
        <v>7085</v>
      </c>
      <c r="B1116" s="87" t="s">
        <v>12776</v>
      </c>
      <c r="C1116" s="87" t="s">
        <v>164</v>
      </c>
      <c r="D1116" s="87" t="s">
        <v>12777</v>
      </c>
      <c r="E1116" s="87" t="s">
        <v>4286</v>
      </c>
      <c r="F1116" s="88">
        <v>43868</v>
      </c>
      <c r="G1116" s="89">
        <v>3</v>
      </c>
      <c r="H1116" s="89">
        <v>1</v>
      </c>
      <c r="I1116" s="89">
        <v>1</v>
      </c>
      <c r="J1116" s="89">
        <v>1</v>
      </c>
      <c r="K1116" s="89">
        <v>0</v>
      </c>
      <c r="L1116" s="89">
        <v>1</v>
      </c>
      <c r="M1116" s="89">
        <v>0</v>
      </c>
      <c r="N1116" s="89">
        <v>7</v>
      </c>
      <c r="O1116" s="87" t="s">
        <v>167</v>
      </c>
      <c r="P1116" s="90" t="s">
        <v>14323</v>
      </c>
      <c r="Q1116" s="87" t="s">
        <v>12269</v>
      </c>
    </row>
    <row r="1117" spans="1:17" x14ac:dyDescent="0.2">
      <c r="A1117" s="87" t="s">
        <v>7085</v>
      </c>
      <c r="B1117" s="87" t="s">
        <v>12776</v>
      </c>
      <c r="C1117" s="87" t="s">
        <v>164</v>
      </c>
      <c r="D1117" s="87" t="s">
        <v>12777</v>
      </c>
      <c r="E1117" s="87" t="s">
        <v>4286</v>
      </c>
      <c r="F1117" s="88">
        <v>43868</v>
      </c>
      <c r="G1117" s="89">
        <v>-3</v>
      </c>
      <c r="H1117" s="89">
        <v>-1</v>
      </c>
      <c r="I1117" s="89">
        <v>-2</v>
      </c>
      <c r="J1117" s="89">
        <v>-2</v>
      </c>
      <c r="K1117" s="89">
        <v>0</v>
      </c>
      <c r="L1117" s="89">
        <v>-1</v>
      </c>
      <c r="M1117" s="89">
        <v>0</v>
      </c>
      <c r="N1117" s="89">
        <v>-9</v>
      </c>
      <c r="O1117" s="87" t="s">
        <v>167</v>
      </c>
      <c r="P1117" s="90" t="s">
        <v>14324</v>
      </c>
      <c r="Q1117" s="87" t="s">
        <v>12269</v>
      </c>
    </row>
    <row r="1118" spans="1:17" x14ac:dyDescent="0.2">
      <c r="A1118" s="87" t="s">
        <v>7359</v>
      </c>
      <c r="B1118" s="87" t="s">
        <v>7660</v>
      </c>
      <c r="C1118" s="87" t="s">
        <v>164</v>
      </c>
      <c r="D1118" s="87" t="s">
        <v>4291</v>
      </c>
      <c r="E1118" s="87" t="s">
        <v>4286</v>
      </c>
      <c r="F1118" s="88">
        <v>43868</v>
      </c>
      <c r="G1118" s="89">
        <v>0</v>
      </c>
      <c r="H1118" s="89">
        <v>0</v>
      </c>
      <c r="I1118" s="89">
        <v>8</v>
      </c>
      <c r="J1118" s="89">
        <v>8</v>
      </c>
      <c r="K1118" s="89">
        <v>8</v>
      </c>
      <c r="L1118" s="89">
        <v>8</v>
      </c>
      <c r="M1118" s="89">
        <v>7</v>
      </c>
      <c r="N1118" s="89">
        <v>39</v>
      </c>
      <c r="O1118" s="87" t="s">
        <v>166</v>
      </c>
      <c r="P1118" s="90" t="s">
        <v>14325</v>
      </c>
      <c r="Q1118" s="87" t="s">
        <v>12269</v>
      </c>
    </row>
    <row r="1119" spans="1:17" x14ac:dyDescent="0.2">
      <c r="A1119" s="87" t="s">
        <v>7359</v>
      </c>
      <c r="B1119" s="87" t="s">
        <v>7660</v>
      </c>
      <c r="C1119" s="87" t="s">
        <v>164</v>
      </c>
      <c r="D1119" s="87" t="s">
        <v>4291</v>
      </c>
      <c r="E1119" s="87" t="s">
        <v>4286</v>
      </c>
      <c r="F1119" s="88">
        <v>43868</v>
      </c>
      <c r="G1119" s="89">
        <v>0</v>
      </c>
      <c r="H1119" s="89">
        <v>0</v>
      </c>
      <c r="I1119" s="89">
        <v>0</v>
      </c>
      <c r="J1119" s="89">
        <v>1</v>
      </c>
      <c r="K1119" s="89">
        <v>2</v>
      </c>
      <c r="L1119" s="89">
        <v>1</v>
      </c>
      <c r="M1119" s="89">
        <v>0</v>
      </c>
      <c r="N1119" s="89">
        <v>4</v>
      </c>
      <c r="O1119" s="87" t="s">
        <v>167</v>
      </c>
      <c r="P1119" s="90" t="s">
        <v>14326</v>
      </c>
      <c r="Q1119" s="87" t="s">
        <v>12269</v>
      </c>
    </row>
    <row r="1120" spans="1:17" x14ac:dyDescent="0.2">
      <c r="A1120" s="87" t="s">
        <v>9172</v>
      </c>
      <c r="B1120" s="87" t="s">
        <v>12500</v>
      </c>
      <c r="C1120" s="87" t="s">
        <v>164</v>
      </c>
      <c r="D1120" s="87" t="s">
        <v>12034</v>
      </c>
      <c r="E1120" s="87" t="s">
        <v>165</v>
      </c>
      <c r="F1120" s="88">
        <v>43868</v>
      </c>
      <c r="G1120" s="89">
        <v>0</v>
      </c>
      <c r="H1120" s="89">
        <v>0</v>
      </c>
      <c r="I1120" s="89">
        <v>9</v>
      </c>
      <c r="J1120" s="89">
        <v>9</v>
      </c>
      <c r="K1120" s="89">
        <v>9</v>
      </c>
      <c r="L1120" s="89">
        <v>9</v>
      </c>
      <c r="M1120" s="89">
        <v>9</v>
      </c>
      <c r="N1120" s="89">
        <v>45</v>
      </c>
      <c r="O1120" s="87" t="s">
        <v>9498</v>
      </c>
      <c r="P1120" s="90" t="s">
        <v>14327</v>
      </c>
      <c r="Q1120" s="87" t="s">
        <v>9497</v>
      </c>
    </row>
    <row r="1121" spans="1:17" x14ac:dyDescent="0.2">
      <c r="A1121" s="87" t="s">
        <v>9172</v>
      </c>
      <c r="B1121" s="87" t="s">
        <v>12500</v>
      </c>
      <c r="C1121" s="87" t="s">
        <v>164</v>
      </c>
      <c r="D1121" s="87" t="s">
        <v>12034</v>
      </c>
      <c r="E1121" s="87" t="s">
        <v>165</v>
      </c>
      <c r="F1121" s="88">
        <v>43868</v>
      </c>
      <c r="G1121" s="89">
        <v>0</v>
      </c>
      <c r="H1121" s="89">
        <v>0</v>
      </c>
      <c r="I1121" s="89">
        <v>9</v>
      </c>
      <c r="J1121" s="89">
        <v>9</v>
      </c>
      <c r="K1121" s="89">
        <v>9</v>
      </c>
      <c r="L1121" s="89">
        <v>0</v>
      </c>
      <c r="M1121" s="89">
        <v>9</v>
      </c>
      <c r="N1121" s="89">
        <v>36</v>
      </c>
      <c r="O1121" s="87" t="s">
        <v>9498</v>
      </c>
      <c r="P1121" s="90" t="s">
        <v>14328</v>
      </c>
      <c r="Q1121" s="87" t="s">
        <v>9497</v>
      </c>
    </row>
    <row r="1122" spans="1:17" x14ac:dyDescent="0.2">
      <c r="A1122" s="87" t="s">
        <v>9172</v>
      </c>
      <c r="B1122" s="87" t="s">
        <v>12500</v>
      </c>
      <c r="C1122" s="87" t="s">
        <v>164</v>
      </c>
      <c r="D1122" s="87" t="s">
        <v>12034</v>
      </c>
      <c r="E1122" s="87" t="s">
        <v>165</v>
      </c>
      <c r="F1122" s="88">
        <v>43868</v>
      </c>
      <c r="G1122" s="89">
        <v>0</v>
      </c>
      <c r="H1122" s="89">
        <v>0</v>
      </c>
      <c r="I1122" s="89">
        <v>-9</v>
      </c>
      <c r="J1122" s="89">
        <v>-9</v>
      </c>
      <c r="K1122" s="89">
        <v>-9</v>
      </c>
      <c r="L1122" s="89">
        <v>-9</v>
      </c>
      <c r="M1122" s="89">
        <v>-9</v>
      </c>
      <c r="N1122" s="89">
        <v>-45</v>
      </c>
      <c r="O1122" s="87" t="s">
        <v>9498</v>
      </c>
      <c r="P1122" s="90" t="s">
        <v>14329</v>
      </c>
      <c r="Q1122" s="87" t="s">
        <v>9497</v>
      </c>
    </row>
    <row r="1123" spans="1:17" x14ac:dyDescent="0.2">
      <c r="A1123" s="87" t="s">
        <v>9442</v>
      </c>
      <c r="B1123" s="87" t="s">
        <v>12501</v>
      </c>
      <c r="C1123" s="87" t="s">
        <v>164</v>
      </c>
      <c r="D1123" s="87" t="s">
        <v>8617</v>
      </c>
      <c r="E1123" s="87" t="s">
        <v>4286</v>
      </c>
      <c r="F1123" s="88">
        <v>43868</v>
      </c>
      <c r="G1123" s="89">
        <v>0</v>
      </c>
      <c r="H1123" s="89">
        <v>0</v>
      </c>
      <c r="I1123" s="89">
        <v>9</v>
      </c>
      <c r="J1123" s="89">
        <v>8</v>
      </c>
      <c r="K1123" s="89">
        <v>7</v>
      </c>
      <c r="L1123" s="89">
        <v>8</v>
      </c>
      <c r="M1123" s="89">
        <v>8</v>
      </c>
      <c r="N1123" s="89">
        <v>40</v>
      </c>
      <c r="O1123" s="87" t="s">
        <v>166</v>
      </c>
      <c r="P1123" s="90" t="s">
        <v>14330</v>
      </c>
      <c r="Q1123" s="87" t="s">
        <v>12269</v>
      </c>
    </row>
    <row r="1124" spans="1:17" x14ac:dyDescent="0.2">
      <c r="A1124" s="87" t="s">
        <v>9442</v>
      </c>
      <c r="B1124" s="87" t="s">
        <v>12501</v>
      </c>
      <c r="C1124" s="87" t="s">
        <v>164</v>
      </c>
      <c r="D1124" s="87" t="s">
        <v>8617</v>
      </c>
      <c r="E1124" s="87" t="s">
        <v>4286</v>
      </c>
      <c r="F1124" s="88">
        <v>43868</v>
      </c>
      <c r="G1124" s="89">
        <v>0</v>
      </c>
      <c r="H1124" s="89">
        <v>0</v>
      </c>
      <c r="I1124" s="89">
        <v>0</v>
      </c>
      <c r="J1124" s="89">
        <v>1</v>
      </c>
      <c r="K1124" s="89">
        <v>0</v>
      </c>
      <c r="L1124" s="89">
        <v>1</v>
      </c>
      <c r="M1124" s="89">
        <v>0</v>
      </c>
      <c r="N1124" s="89">
        <v>2</v>
      </c>
      <c r="O1124" s="87" t="s">
        <v>167</v>
      </c>
      <c r="P1124" s="90" t="s">
        <v>14331</v>
      </c>
      <c r="Q1124" s="87" t="s">
        <v>12269</v>
      </c>
    </row>
    <row r="1125" spans="1:17" x14ac:dyDescent="0.2">
      <c r="A1125" s="87" t="s">
        <v>7005</v>
      </c>
      <c r="B1125" s="87" t="s">
        <v>7652</v>
      </c>
      <c r="C1125" s="87" t="s">
        <v>164</v>
      </c>
      <c r="D1125" s="87" t="s">
        <v>5364</v>
      </c>
      <c r="E1125" s="87" t="s">
        <v>4286</v>
      </c>
      <c r="F1125" s="88">
        <v>43868</v>
      </c>
      <c r="G1125" s="89">
        <v>0</v>
      </c>
      <c r="H1125" s="89">
        <v>0</v>
      </c>
      <c r="I1125" s="89">
        <v>8</v>
      </c>
      <c r="J1125" s="89">
        <v>8</v>
      </c>
      <c r="K1125" s="89">
        <v>8</v>
      </c>
      <c r="L1125" s="89">
        <v>8</v>
      </c>
      <c r="M1125" s="89">
        <v>8</v>
      </c>
      <c r="N1125" s="89">
        <v>40</v>
      </c>
      <c r="O1125" s="87" t="s">
        <v>166</v>
      </c>
      <c r="P1125" s="90" t="s">
        <v>14332</v>
      </c>
      <c r="Q1125" s="87" t="s">
        <v>12269</v>
      </c>
    </row>
    <row r="1126" spans="1:17" x14ac:dyDescent="0.2">
      <c r="A1126" s="87" t="s">
        <v>7005</v>
      </c>
      <c r="B1126" s="87" t="s">
        <v>7652</v>
      </c>
      <c r="C1126" s="87" t="s">
        <v>164</v>
      </c>
      <c r="D1126" s="87" t="s">
        <v>5364</v>
      </c>
      <c r="E1126" s="87" t="s">
        <v>4286</v>
      </c>
      <c r="F1126" s="88">
        <v>43868</v>
      </c>
      <c r="G1126" s="89">
        <v>0.5</v>
      </c>
      <c r="H1126" s="89">
        <v>0.5</v>
      </c>
      <c r="I1126" s="89">
        <v>1</v>
      </c>
      <c r="J1126" s="89">
        <v>1</v>
      </c>
      <c r="K1126" s="89">
        <v>0</v>
      </c>
      <c r="L1126" s="89">
        <v>0</v>
      </c>
      <c r="M1126" s="89">
        <v>0</v>
      </c>
      <c r="N1126" s="89">
        <v>3</v>
      </c>
      <c r="O1126" s="87" t="s">
        <v>167</v>
      </c>
      <c r="P1126" s="90" t="s">
        <v>14333</v>
      </c>
      <c r="Q1126" s="87" t="s">
        <v>12269</v>
      </c>
    </row>
    <row r="1127" spans="1:17" x14ac:dyDescent="0.2">
      <c r="A1127" s="87" t="s">
        <v>7078</v>
      </c>
      <c r="B1127" s="87" t="s">
        <v>7664</v>
      </c>
      <c r="C1127" s="87" t="s">
        <v>164</v>
      </c>
      <c r="D1127" s="87" t="s">
        <v>6408</v>
      </c>
      <c r="E1127" s="87" t="s">
        <v>4286</v>
      </c>
      <c r="F1127" s="88">
        <v>43868</v>
      </c>
      <c r="G1127" s="89">
        <v>0</v>
      </c>
      <c r="H1127" s="89">
        <v>0</v>
      </c>
      <c r="I1127" s="89">
        <v>8</v>
      </c>
      <c r="J1127" s="89">
        <v>8</v>
      </c>
      <c r="K1127" s="89">
        <v>8</v>
      </c>
      <c r="L1127" s="89">
        <v>8</v>
      </c>
      <c r="M1127" s="89">
        <v>8</v>
      </c>
      <c r="N1127" s="89">
        <v>40</v>
      </c>
      <c r="O1127" s="87" t="s">
        <v>166</v>
      </c>
      <c r="P1127" s="90" t="s">
        <v>14334</v>
      </c>
      <c r="Q1127" s="87" t="s">
        <v>12269</v>
      </c>
    </row>
    <row r="1128" spans="1:17" x14ac:dyDescent="0.2">
      <c r="A1128" s="87" t="s">
        <v>7123</v>
      </c>
      <c r="B1128" s="87" t="s">
        <v>9069</v>
      </c>
      <c r="C1128" s="87" t="s">
        <v>164</v>
      </c>
      <c r="D1128" s="87" t="s">
        <v>9070</v>
      </c>
      <c r="E1128" s="87" t="s">
        <v>4286</v>
      </c>
      <c r="F1128" s="88">
        <v>43868</v>
      </c>
      <c r="G1128" s="89">
        <v>0</v>
      </c>
      <c r="H1128" s="89">
        <v>0</v>
      </c>
      <c r="I1128" s="89">
        <v>8</v>
      </c>
      <c r="J1128" s="89">
        <v>8</v>
      </c>
      <c r="K1128" s="89">
        <v>8</v>
      </c>
      <c r="L1128" s="89">
        <v>8</v>
      </c>
      <c r="M1128" s="89">
        <v>8</v>
      </c>
      <c r="N1128" s="89">
        <v>40</v>
      </c>
      <c r="O1128" s="87" t="s">
        <v>166</v>
      </c>
      <c r="P1128" s="90" t="s">
        <v>14335</v>
      </c>
      <c r="Q1128" s="87" t="s">
        <v>12269</v>
      </c>
    </row>
    <row r="1129" spans="1:17" x14ac:dyDescent="0.2">
      <c r="A1129" s="87" t="s">
        <v>9290</v>
      </c>
      <c r="B1129" s="87" t="s">
        <v>12502</v>
      </c>
      <c r="C1129" s="87" t="s">
        <v>164</v>
      </c>
      <c r="D1129" s="87" t="s">
        <v>71</v>
      </c>
      <c r="E1129" s="87" t="s">
        <v>165</v>
      </c>
      <c r="F1129" s="88">
        <v>43868</v>
      </c>
      <c r="G1129" s="89">
        <v>2</v>
      </c>
      <c r="H1129" s="89">
        <v>0</v>
      </c>
      <c r="I1129" s="89">
        <v>0</v>
      </c>
      <c r="J1129" s="89">
        <v>0</v>
      </c>
      <c r="K1129" s="89">
        <v>0</v>
      </c>
      <c r="L1129" s="89">
        <v>0</v>
      </c>
      <c r="M1129" s="89">
        <v>0</v>
      </c>
      <c r="N1129" s="89">
        <v>2</v>
      </c>
      <c r="O1129" s="87" t="s">
        <v>166</v>
      </c>
      <c r="P1129" s="90" t="s">
        <v>14336</v>
      </c>
      <c r="Q1129" s="87" t="s">
        <v>9497</v>
      </c>
    </row>
    <row r="1130" spans="1:17" x14ac:dyDescent="0.2">
      <c r="A1130" s="87" t="s">
        <v>9290</v>
      </c>
      <c r="B1130" s="87" t="s">
        <v>12502</v>
      </c>
      <c r="C1130" s="87" t="s">
        <v>164</v>
      </c>
      <c r="D1130" s="87" t="s">
        <v>71</v>
      </c>
      <c r="E1130" s="87" t="s">
        <v>165</v>
      </c>
      <c r="F1130" s="88">
        <v>43868</v>
      </c>
      <c r="G1130" s="89">
        <v>0</v>
      </c>
      <c r="H1130" s="89">
        <v>0</v>
      </c>
      <c r="I1130" s="89">
        <v>9</v>
      </c>
      <c r="J1130" s="89">
        <v>9</v>
      </c>
      <c r="K1130" s="89">
        <v>9</v>
      </c>
      <c r="L1130" s="89">
        <v>9</v>
      </c>
      <c r="M1130" s="89">
        <v>9</v>
      </c>
      <c r="N1130" s="89">
        <v>45</v>
      </c>
      <c r="O1130" s="87" t="s">
        <v>9498</v>
      </c>
      <c r="P1130" s="90" t="s">
        <v>14337</v>
      </c>
      <c r="Q1130" s="87" t="s">
        <v>9497</v>
      </c>
    </row>
    <row r="1131" spans="1:17" x14ac:dyDescent="0.2">
      <c r="A1131" s="87" t="s">
        <v>9307</v>
      </c>
      <c r="B1131" s="87" t="s">
        <v>12503</v>
      </c>
      <c r="C1131" s="87" t="s">
        <v>164</v>
      </c>
      <c r="D1131" s="87" t="s">
        <v>5365</v>
      </c>
      <c r="E1131" s="87" t="s">
        <v>4286</v>
      </c>
      <c r="F1131" s="88">
        <v>43868</v>
      </c>
      <c r="G1131" s="89">
        <v>0</v>
      </c>
      <c r="H1131" s="89">
        <v>0</v>
      </c>
      <c r="I1131" s="89">
        <v>8</v>
      </c>
      <c r="J1131" s="89">
        <v>8</v>
      </c>
      <c r="K1131" s="89">
        <v>8</v>
      </c>
      <c r="L1131" s="89">
        <v>8</v>
      </c>
      <c r="M1131" s="89">
        <v>8</v>
      </c>
      <c r="N1131" s="89">
        <v>40</v>
      </c>
      <c r="O1131" s="87" t="s">
        <v>166</v>
      </c>
      <c r="P1131" s="90" t="s">
        <v>14338</v>
      </c>
      <c r="Q1131" s="87" t="s">
        <v>12269</v>
      </c>
    </row>
    <row r="1132" spans="1:17" x14ac:dyDescent="0.2">
      <c r="A1132" s="87" t="s">
        <v>9308</v>
      </c>
      <c r="B1132" s="87" t="s">
        <v>12504</v>
      </c>
      <c r="C1132" s="87" t="s">
        <v>164</v>
      </c>
      <c r="D1132" s="87" t="s">
        <v>3427</v>
      </c>
      <c r="E1132" s="87" t="s">
        <v>165</v>
      </c>
      <c r="F1132" s="88">
        <v>43868</v>
      </c>
      <c r="G1132" s="89">
        <v>0</v>
      </c>
      <c r="H1132" s="89">
        <v>0</v>
      </c>
      <c r="I1132" s="89">
        <v>8</v>
      </c>
      <c r="J1132" s="89">
        <v>8</v>
      </c>
      <c r="K1132" s="89">
        <v>9</v>
      </c>
      <c r="L1132" s="89">
        <v>9</v>
      </c>
      <c r="M1132" s="89">
        <v>8</v>
      </c>
      <c r="N1132" s="89">
        <v>42</v>
      </c>
      <c r="O1132" s="87" t="s">
        <v>166</v>
      </c>
      <c r="P1132" s="90" t="s">
        <v>14339</v>
      </c>
      <c r="Q1132" s="87" t="s">
        <v>9497</v>
      </c>
    </row>
    <row r="1133" spans="1:17" x14ac:dyDescent="0.2">
      <c r="A1133" s="87" t="s">
        <v>9283</v>
      </c>
      <c r="B1133" s="87" t="s">
        <v>12505</v>
      </c>
      <c r="C1133" s="87" t="s">
        <v>164</v>
      </c>
      <c r="D1133" s="87" t="s">
        <v>1222</v>
      </c>
      <c r="E1133" s="87" t="s">
        <v>165</v>
      </c>
      <c r="F1133" s="88">
        <v>43868</v>
      </c>
      <c r="G1133" s="89">
        <v>0</v>
      </c>
      <c r="H1133" s="89">
        <v>0</v>
      </c>
      <c r="I1133" s="89">
        <v>8</v>
      </c>
      <c r="J1133" s="89">
        <v>8</v>
      </c>
      <c r="K1133" s="89">
        <v>8</v>
      </c>
      <c r="L1133" s="89">
        <v>8</v>
      </c>
      <c r="M1133" s="89">
        <v>8</v>
      </c>
      <c r="N1133" s="89">
        <v>40</v>
      </c>
      <c r="O1133" s="87" t="s">
        <v>166</v>
      </c>
      <c r="P1133" s="90" t="s">
        <v>14340</v>
      </c>
      <c r="Q1133" s="87" t="s">
        <v>9497</v>
      </c>
    </row>
    <row r="1134" spans="1:17" x14ac:dyDescent="0.2">
      <c r="A1134" s="87" t="s">
        <v>11354</v>
      </c>
      <c r="B1134" s="87" t="s">
        <v>11376</v>
      </c>
      <c r="C1134" s="87" t="s">
        <v>164</v>
      </c>
      <c r="D1134" s="87" t="s">
        <v>11377</v>
      </c>
      <c r="E1134" s="87" t="s">
        <v>4286</v>
      </c>
      <c r="F1134" s="88">
        <v>43868</v>
      </c>
      <c r="G1134" s="89">
        <v>0</v>
      </c>
      <c r="H1134" s="89">
        <v>0</v>
      </c>
      <c r="I1134" s="89">
        <v>4</v>
      </c>
      <c r="J1134" s="89">
        <v>4</v>
      </c>
      <c r="K1134" s="89">
        <v>2</v>
      </c>
      <c r="L1134" s="89">
        <v>0</v>
      </c>
      <c r="M1134" s="89">
        <v>0</v>
      </c>
      <c r="N1134" s="89">
        <v>10</v>
      </c>
      <c r="O1134" s="87" t="s">
        <v>166</v>
      </c>
      <c r="P1134" s="90" t="s">
        <v>14341</v>
      </c>
      <c r="Q1134" s="87" t="s">
        <v>12269</v>
      </c>
    </row>
    <row r="1135" spans="1:17" x14ac:dyDescent="0.2">
      <c r="A1135" s="87" t="s">
        <v>11354</v>
      </c>
      <c r="B1135" s="87" t="s">
        <v>11376</v>
      </c>
      <c r="C1135" s="87" t="s">
        <v>164</v>
      </c>
      <c r="D1135" s="87" t="s">
        <v>11377</v>
      </c>
      <c r="E1135" s="87" t="s">
        <v>4286</v>
      </c>
      <c r="F1135" s="88">
        <v>43868</v>
      </c>
      <c r="G1135" s="89">
        <v>0</v>
      </c>
      <c r="H1135" s="89">
        <v>0</v>
      </c>
      <c r="I1135" s="89">
        <v>0</v>
      </c>
      <c r="J1135" s="89">
        <v>0</v>
      </c>
      <c r="K1135" s="89">
        <v>0</v>
      </c>
      <c r="L1135" s="89">
        <v>1</v>
      </c>
      <c r="M1135" s="89">
        <v>0</v>
      </c>
      <c r="N1135" s="89">
        <v>1</v>
      </c>
      <c r="O1135" s="87" t="s">
        <v>167</v>
      </c>
      <c r="P1135" s="90" t="s">
        <v>14342</v>
      </c>
      <c r="Q1135" s="87" t="s">
        <v>12269</v>
      </c>
    </row>
    <row r="1136" spans="1:17" x14ac:dyDescent="0.2">
      <c r="A1136" s="87" t="s">
        <v>7230</v>
      </c>
      <c r="B1136" s="87" t="s">
        <v>7661</v>
      </c>
      <c r="C1136" s="87" t="s">
        <v>164</v>
      </c>
      <c r="D1136" s="87" t="s">
        <v>5353</v>
      </c>
      <c r="E1136" s="87" t="s">
        <v>4286</v>
      </c>
      <c r="F1136" s="88">
        <v>43868</v>
      </c>
      <c r="G1136" s="89">
        <v>0</v>
      </c>
      <c r="H1136" s="89">
        <v>0</v>
      </c>
      <c r="I1136" s="89">
        <v>8</v>
      </c>
      <c r="J1136" s="89">
        <v>8</v>
      </c>
      <c r="K1136" s="89">
        <v>8</v>
      </c>
      <c r="L1136" s="89">
        <v>8</v>
      </c>
      <c r="M1136" s="89">
        <v>8</v>
      </c>
      <c r="N1136" s="89">
        <v>40</v>
      </c>
      <c r="O1136" s="87" t="s">
        <v>166</v>
      </c>
      <c r="P1136" s="90" t="s">
        <v>14343</v>
      </c>
      <c r="Q1136" s="87" t="s">
        <v>12269</v>
      </c>
    </row>
    <row r="1137" spans="1:17" x14ac:dyDescent="0.2">
      <c r="A1137" s="87" t="s">
        <v>7230</v>
      </c>
      <c r="B1137" s="87" t="s">
        <v>7661</v>
      </c>
      <c r="C1137" s="87" t="s">
        <v>164</v>
      </c>
      <c r="D1137" s="87" t="s">
        <v>5353</v>
      </c>
      <c r="E1137" s="87" t="s">
        <v>4286</v>
      </c>
      <c r="F1137" s="88">
        <v>43868</v>
      </c>
      <c r="G1137" s="89">
        <v>0</v>
      </c>
      <c r="H1137" s="89">
        <v>0</v>
      </c>
      <c r="I1137" s="89">
        <v>1</v>
      </c>
      <c r="J1137" s="89">
        <v>2</v>
      </c>
      <c r="K1137" s="89">
        <v>0</v>
      </c>
      <c r="L1137" s="89">
        <v>1</v>
      </c>
      <c r="M1137" s="89">
        <v>1</v>
      </c>
      <c r="N1137" s="89">
        <v>5</v>
      </c>
      <c r="O1137" s="87" t="s">
        <v>167</v>
      </c>
      <c r="P1137" s="90" t="s">
        <v>14344</v>
      </c>
      <c r="Q1137" s="87" t="s">
        <v>12269</v>
      </c>
    </row>
    <row r="1138" spans="1:17" x14ac:dyDescent="0.2">
      <c r="A1138" s="87" t="s">
        <v>6986</v>
      </c>
      <c r="B1138" s="87" t="s">
        <v>7657</v>
      </c>
      <c r="C1138" s="87" t="s">
        <v>164</v>
      </c>
      <c r="D1138" s="87" t="s">
        <v>5382</v>
      </c>
      <c r="E1138" s="87" t="s">
        <v>4286</v>
      </c>
      <c r="F1138" s="88">
        <v>43868</v>
      </c>
      <c r="G1138" s="89">
        <v>0</v>
      </c>
      <c r="H1138" s="89">
        <v>0</v>
      </c>
      <c r="I1138" s="89">
        <v>9</v>
      </c>
      <c r="J1138" s="89">
        <v>8</v>
      </c>
      <c r="K1138" s="89">
        <v>9</v>
      </c>
      <c r="L1138" s="89">
        <v>8</v>
      </c>
      <c r="M1138" s="89">
        <v>8</v>
      </c>
      <c r="N1138" s="89">
        <v>42</v>
      </c>
      <c r="O1138" s="87" t="s">
        <v>166</v>
      </c>
      <c r="P1138" s="90" t="s">
        <v>14345</v>
      </c>
      <c r="Q1138" s="87" t="s">
        <v>12269</v>
      </c>
    </row>
    <row r="1139" spans="1:17" x14ac:dyDescent="0.2">
      <c r="A1139" s="87" t="s">
        <v>7194</v>
      </c>
      <c r="B1139" s="87" t="s">
        <v>7658</v>
      </c>
      <c r="C1139" s="87" t="s">
        <v>164</v>
      </c>
      <c r="D1139" s="87" t="s">
        <v>5366</v>
      </c>
      <c r="E1139" s="87" t="s">
        <v>4286</v>
      </c>
      <c r="F1139" s="88">
        <v>43868</v>
      </c>
      <c r="G1139" s="89">
        <v>0</v>
      </c>
      <c r="H1139" s="89">
        <v>0</v>
      </c>
      <c r="I1139" s="89">
        <v>9</v>
      </c>
      <c r="J1139" s="89">
        <v>9</v>
      </c>
      <c r="K1139" s="89">
        <v>9</v>
      </c>
      <c r="L1139" s="89">
        <v>8</v>
      </c>
      <c r="M1139" s="89">
        <v>8</v>
      </c>
      <c r="N1139" s="89">
        <v>43</v>
      </c>
      <c r="O1139" s="87" t="s">
        <v>166</v>
      </c>
      <c r="P1139" s="90" t="s">
        <v>14346</v>
      </c>
      <c r="Q1139" s="87" t="s">
        <v>12269</v>
      </c>
    </row>
    <row r="1140" spans="1:17" x14ac:dyDescent="0.2">
      <c r="A1140" s="87" t="s">
        <v>7204</v>
      </c>
      <c r="B1140" s="87" t="s">
        <v>11091</v>
      </c>
      <c r="C1140" s="87" t="s">
        <v>164</v>
      </c>
      <c r="D1140" s="87" t="s">
        <v>11092</v>
      </c>
      <c r="E1140" s="87" t="s">
        <v>4286</v>
      </c>
      <c r="F1140" s="88">
        <v>43868</v>
      </c>
      <c r="G1140" s="89">
        <v>0</v>
      </c>
      <c r="H1140" s="89">
        <v>0</v>
      </c>
      <c r="I1140" s="89">
        <v>8</v>
      </c>
      <c r="J1140" s="89">
        <v>8</v>
      </c>
      <c r="K1140" s="89">
        <v>8</v>
      </c>
      <c r="L1140" s="89">
        <v>8</v>
      </c>
      <c r="M1140" s="89">
        <v>8</v>
      </c>
      <c r="N1140" s="89">
        <v>40</v>
      </c>
      <c r="O1140" s="87" t="s">
        <v>166</v>
      </c>
      <c r="P1140" s="90" t="s">
        <v>14347</v>
      </c>
      <c r="Q1140" s="87" t="s">
        <v>12269</v>
      </c>
    </row>
    <row r="1141" spans="1:17" x14ac:dyDescent="0.2">
      <c r="A1141" s="87" t="s">
        <v>7197</v>
      </c>
      <c r="B1141" s="87" t="s">
        <v>12853</v>
      </c>
      <c r="C1141" s="87" t="s">
        <v>164</v>
      </c>
      <c r="D1141" s="87" t="s">
        <v>12854</v>
      </c>
      <c r="E1141" s="87" t="s">
        <v>4286</v>
      </c>
      <c r="F1141" s="88">
        <v>43868</v>
      </c>
      <c r="G1141" s="89">
        <v>0</v>
      </c>
      <c r="H1141" s="89">
        <v>0</v>
      </c>
      <c r="I1141" s="89">
        <v>8</v>
      </c>
      <c r="J1141" s="89">
        <v>8</v>
      </c>
      <c r="K1141" s="89">
        <v>8</v>
      </c>
      <c r="L1141" s="89">
        <v>8</v>
      </c>
      <c r="M1141" s="89">
        <v>8</v>
      </c>
      <c r="N1141" s="89">
        <v>40</v>
      </c>
      <c r="O1141" s="87" t="s">
        <v>166</v>
      </c>
      <c r="P1141" s="90" t="s">
        <v>14348</v>
      </c>
      <c r="Q1141" s="87" t="s">
        <v>12269</v>
      </c>
    </row>
    <row r="1142" spans="1:17" x14ac:dyDescent="0.2">
      <c r="A1142" s="87" t="s">
        <v>7064</v>
      </c>
      <c r="B1142" s="87" t="s">
        <v>7462</v>
      </c>
      <c r="C1142" s="87" t="s">
        <v>164</v>
      </c>
      <c r="D1142" s="87" t="s">
        <v>72</v>
      </c>
      <c r="E1142" s="87" t="s">
        <v>165</v>
      </c>
      <c r="F1142" s="88">
        <v>43868</v>
      </c>
      <c r="G1142" s="89">
        <v>0</v>
      </c>
      <c r="H1142" s="89">
        <v>0</v>
      </c>
      <c r="I1142" s="89">
        <v>8</v>
      </c>
      <c r="J1142" s="89">
        <v>8</v>
      </c>
      <c r="K1142" s="89">
        <v>8</v>
      </c>
      <c r="L1142" s="89">
        <v>8</v>
      </c>
      <c r="M1142" s="89">
        <v>8</v>
      </c>
      <c r="N1142" s="89">
        <v>40</v>
      </c>
      <c r="O1142" s="87" t="s">
        <v>9498</v>
      </c>
      <c r="P1142" s="90" t="s">
        <v>14349</v>
      </c>
      <c r="Q1142" s="87" t="s">
        <v>9497</v>
      </c>
    </row>
    <row r="1143" spans="1:17" x14ac:dyDescent="0.2">
      <c r="A1143" s="87" t="s">
        <v>7064</v>
      </c>
      <c r="B1143" s="87" t="s">
        <v>7462</v>
      </c>
      <c r="C1143" s="87" t="s">
        <v>164</v>
      </c>
      <c r="D1143" s="87" t="s">
        <v>72</v>
      </c>
      <c r="E1143" s="87" t="s">
        <v>165</v>
      </c>
      <c r="F1143" s="88">
        <v>43868</v>
      </c>
      <c r="G1143" s="89">
        <v>0</v>
      </c>
      <c r="H1143" s="89">
        <v>0</v>
      </c>
      <c r="I1143" s="89">
        <v>0</v>
      </c>
      <c r="J1143" s="89">
        <v>0</v>
      </c>
      <c r="K1143" s="89">
        <v>0</v>
      </c>
      <c r="L1143" s="89">
        <v>2</v>
      </c>
      <c r="M1143" s="89">
        <v>2</v>
      </c>
      <c r="N1143" s="89">
        <v>4</v>
      </c>
      <c r="O1143" s="87" t="s">
        <v>9498</v>
      </c>
      <c r="P1143" s="90" t="s">
        <v>14350</v>
      </c>
      <c r="Q1143" s="87" t="s">
        <v>9497</v>
      </c>
    </row>
    <row r="1144" spans="1:17" x14ac:dyDescent="0.2">
      <c r="A1144" s="87" t="s">
        <v>7064</v>
      </c>
      <c r="B1144" s="87" t="s">
        <v>7462</v>
      </c>
      <c r="C1144" s="87" t="s">
        <v>164</v>
      </c>
      <c r="D1144" s="87" t="s">
        <v>72</v>
      </c>
      <c r="E1144" s="87" t="s">
        <v>165</v>
      </c>
      <c r="F1144" s="88">
        <v>43868</v>
      </c>
      <c r="G1144" s="89">
        <v>0</v>
      </c>
      <c r="H1144" s="89">
        <v>0</v>
      </c>
      <c r="I1144" s="89">
        <v>2</v>
      </c>
      <c r="J1144" s="89">
        <v>2</v>
      </c>
      <c r="K1144" s="89">
        <v>0</v>
      </c>
      <c r="L1144" s="89">
        <v>0</v>
      </c>
      <c r="M1144" s="89">
        <v>0</v>
      </c>
      <c r="N1144" s="89">
        <v>4</v>
      </c>
      <c r="O1144" s="87" t="s">
        <v>9498</v>
      </c>
      <c r="P1144" s="90" t="s">
        <v>14351</v>
      </c>
      <c r="Q1144" s="87" t="s">
        <v>9497</v>
      </c>
    </row>
    <row r="1145" spans="1:17" x14ac:dyDescent="0.2">
      <c r="A1145" s="87" t="s">
        <v>7088</v>
      </c>
      <c r="B1145" s="87" t="s">
        <v>7487</v>
      </c>
      <c r="C1145" s="87" t="s">
        <v>164</v>
      </c>
      <c r="D1145" s="87" t="s">
        <v>198</v>
      </c>
      <c r="E1145" s="87" t="s">
        <v>165</v>
      </c>
      <c r="F1145" s="88">
        <v>43868</v>
      </c>
      <c r="G1145" s="89">
        <v>3</v>
      </c>
      <c r="H1145" s="89">
        <v>3</v>
      </c>
      <c r="I1145" s="89">
        <v>8</v>
      </c>
      <c r="J1145" s="89">
        <v>8</v>
      </c>
      <c r="K1145" s="89">
        <v>9</v>
      </c>
      <c r="L1145" s="89">
        <v>8</v>
      </c>
      <c r="M1145" s="89">
        <v>9</v>
      </c>
      <c r="N1145" s="89">
        <v>48</v>
      </c>
      <c r="O1145" s="87" t="s">
        <v>166</v>
      </c>
      <c r="P1145" s="90" t="s">
        <v>14352</v>
      </c>
      <c r="Q1145" s="87" t="s">
        <v>9497</v>
      </c>
    </row>
    <row r="1146" spans="1:17" x14ac:dyDescent="0.2">
      <c r="A1146" s="87" t="s">
        <v>7246</v>
      </c>
      <c r="B1146" s="87" t="s">
        <v>7475</v>
      </c>
      <c r="C1146" s="87" t="s">
        <v>164</v>
      </c>
      <c r="D1146" s="87" t="s">
        <v>269</v>
      </c>
      <c r="E1146" s="87" t="s">
        <v>165</v>
      </c>
      <c r="F1146" s="88">
        <v>43868</v>
      </c>
      <c r="G1146" s="89">
        <v>0</v>
      </c>
      <c r="H1146" s="89">
        <v>0</v>
      </c>
      <c r="I1146" s="89">
        <v>0</v>
      </c>
      <c r="J1146" s="89">
        <v>0</v>
      </c>
      <c r="K1146" s="89">
        <v>8</v>
      </c>
      <c r="L1146" s="89">
        <v>0</v>
      </c>
      <c r="M1146" s="89">
        <v>8</v>
      </c>
      <c r="N1146" s="89">
        <v>16</v>
      </c>
      <c r="O1146" s="87" t="s">
        <v>9501</v>
      </c>
      <c r="P1146" s="90" t="s">
        <v>14353</v>
      </c>
      <c r="Q1146" s="87" t="s">
        <v>9497</v>
      </c>
    </row>
    <row r="1147" spans="1:17" x14ac:dyDescent="0.2">
      <c r="A1147" s="87" t="s">
        <v>7246</v>
      </c>
      <c r="B1147" s="87" t="s">
        <v>7475</v>
      </c>
      <c r="C1147" s="87" t="s">
        <v>164</v>
      </c>
      <c r="D1147" s="87" t="s">
        <v>269</v>
      </c>
      <c r="E1147" s="87" t="s">
        <v>165</v>
      </c>
      <c r="F1147" s="88">
        <v>43868</v>
      </c>
      <c r="G1147" s="89">
        <v>0</v>
      </c>
      <c r="H1147" s="89">
        <v>0</v>
      </c>
      <c r="I1147" s="89">
        <v>8</v>
      </c>
      <c r="J1147" s="89">
        <v>8</v>
      </c>
      <c r="K1147" s="89">
        <v>0</v>
      </c>
      <c r="L1147" s="89">
        <v>8</v>
      </c>
      <c r="M1147" s="89">
        <v>0</v>
      </c>
      <c r="N1147" s="89">
        <v>24</v>
      </c>
      <c r="O1147" s="87" t="s">
        <v>9499</v>
      </c>
      <c r="P1147" s="90" t="s">
        <v>14354</v>
      </c>
      <c r="Q1147" s="87" t="s">
        <v>9497</v>
      </c>
    </row>
    <row r="1148" spans="1:17" x14ac:dyDescent="0.2">
      <c r="A1148" s="87" t="s">
        <v>7321</v>
      </c>
      <c r="B1148" s="87" t="s">
        <v>12778</v>
      </c>
      <c r="C1148" s="87" t="s">
        <v>164</v>
      </c>
      <c r="D1148" s="87" t="s">
        <v>12779</v>
      </c>
      <c r="E1148" s="87" t="s">
        <v>165</v>
      </c>
      <c r="F1148" s="88">
        <v>43868</v>
      </c>
      <c r="G1148" s="89">
        <v>0</v>
      </c>
      <c r="H1148" s="89">
        <v>0</v>
      </c>
      <c r="I1148" s="89">
        <v>8</v>
      </c>
      <c r="J1148" s="89">
        <v>8</v>
      </c>
      <c r="K1148" s="89">
        <v>8</v>
      </c>
      <c r="L1148" s="89">
        <v>8</v>
      </c>
      <c r="M1148" s="89">
        <v>8</v>
      </c>
      <c r="N1148" s="89">
        <v>40</v>
      </c>
      <c r="O1148" s="87" t="s">
        <v>166</v>
      </c>
      <c r="P1148" s="90" t="s">
        <v>14355</v>
      </c>
      <c r="Q1148" s="87" t="s">
        <v>9497</v>
      </c>
    </row>
    <row r="1149" spans="1:17" x14ac:dyDescent="0.2">
      <c r="A1149" s="87" t="s">
        <v>7167</v>
      </c>
      <c r="B1149" s="87" t="s">
        <v>7418</v>
      </c>
      <c r="C1149" s="87" t="s">
        <v>164</v>
      </c>
      <c r="D1149" s="87" t="s">
        <v>4784</v>
      </c>
      <c r="E1149" s="87" t="s">
        <v>165</v>
      </c>
      <c r="F1149" s="88">
        <v>43868</v>
      </c>
      <c r="G1149" s="89">
        <v>9</v>
      </c>
      <c r="H1149" s="89">
        <v>9</v>
      </c>
      <c r="I1149" s="89">
        <v>0</v>
      </c>
      <c r="J1149" s="89">
        <v>0</v>
      </c>
      <c r="K1149" s="89">
        <v>9</v>
      </c>
      <c r="L1149" s="89">
        <v>9</v>
      </c>
      <c r="M1149" s="89">
        <v>9</v>
      </c>
      <c r="N1149" s="89">
        <v>45</v>
      </c>
      <c r="O1149" s="87" t="s">
        <v>9501</v>
      </c>
      <c r="P1149" s="90" t="s">
        <v>14356</v>
      </c>
      <c r="Q1149" s="87" t="s">
        <v>9497</v>
      </c>
    </row>
    <row r="1150" spans="1:17" x14ac:dyDescent="0.2">
      <c r="A1150" s="87" t="s">
        <v>7257</v>
      </c>
      <c r="B1150" s="87" t="s">
        <v>7510</v>
      </c>
      <c r="C1150" s="87" t="s">
        <v>164</v>
      </c>
      <c r="D1150" s="87" t="s">
        <v>1914</v>
      </c>
      <c r="E1150" s="87" t="s">
        <v>165</v>
      </c>
      <c r="F1150" s="88">
        <v>43868</v>
      </c>
      <c r="G1150" s="89">
        <v>0</v>
      </c>
      <c r="H1150" s="89">
        <v>0</v>
      </c>
      <c r="I1150" s="89">
        <v>8</v>
      </c>
      <c r="J1150" s="89">
        <v>8</v>
      </c>
      <c r="K1150" s="89">
        <v>8</v>
      </c>
      <c r="L1150" s="89">
        <v>8</v>
      </c>
      <c r="M1150" s="89">
        <v>8</v>
      </c>
      <c r="N1150" s="89">
        <v>40</v>
      </c>
      <c r="O1150" s="87" t="s">
        <v>166</v>
      </c>
      <c r="P1150" s="90" t="s">
        <v>14357</v>
      </c>
      <c r="Q1150" s="87" t="s">
        <v>9497</v>
      </c>
    </row>
    <row r="1151" spans="1:17" x14ac:dyDescent="0.2">
      <c r="A1151" s="87" t="s">
        <v>7103</v>
      </c>
      <c r="B1151" s="87" t="s">
        <v>7439</v>
      </c>
      <c r="C1151" s="87" t="s">
        <v>164</v>
      </c>
      <c r="D1151" s="87" t="s">
        <v>2040</v>
      </c>
      <c r="E1151" s="87" t="s">
        <v>165</v>
      </c>
      <c r="F1151" s="88">
        <v>43868</v>
      </c>
      <c r="G1151" s="89">
        <v>0</v>
      </c>
      <c r="H1151" s="89">
        <v>0</v>
      </c>
      <c r="I1151" s="89">
        <v>8</v>
      </c>
      <c r="J1151" s="89">
        <v>8</v>
      </c>
      <c r="K1151" s="89">
        <v>8</v>
      </c>
      <c r="L1151" s="89">
        <v>8</v>
      </c>
      <c r="M1151" s="89">
        <v>8</v>
      </c>
      <c r="N1151" s="89">
        <v>40</v>
      </c>
      <c r="O1151" s="87" t="s">
        <v>166</v>
      </c>
      <c r="P1151" s="90" t="s">
        <v>14358</v>
      </c>
      <c r="Q1151" s="87" t="s">
        <v>9497</v>
      </c>
    </row>
    <row r="1152" spans="1:17" x14ac:dyDescent="0.2">
      <c r="A1152" s="87" t="s">
        <v>7094</v>
      </c>
      <c r="B1152" s="87" t="s">
        <v>7403</v>
      </c>
      <c r="C1152" s="87" t="s">
        <v>164</v>
      </c>
      <c r="D1152" s="87" t="s">
        <v>1979</v>
      </c>
      <c r="E1152" s="87" t="s">
        <v>165</v>
      </c>
      <c r="F1152" s="88">
        <v>43868</v>
      </c>
      <c r="G1152" s="89">
        <v>0</v>
      </c>
      <c r="H1152" s="89">
        <v>0</v>
      </c>
      <c r="I1152" s="89">
        <v>8</v>
      </c>
      <c r="J1152" s="89">
        <v>0</v>
      </c>
      <c r="K1152" s="89">
        <v>0</v>
      </c>
      <c r="L1152" s="89">
        <v>8</v>
      </c>
      <c r="M1152" s="89">
        <v>0</v>
      </c>
      <c r="N1152" s="89">
        <v>16</v>
      </c>
      <c r="O1152" s="87" t="s">
        <v>166</v>
      </c>
      <c r="P1152" s="90" t="s">
        <v>14359</v>
      </c>
      <c r="Q1152" s="87" t="s">
        <v>9497</v>
      </c>
    </row>
    <row r="1153" spans="1:17" x14ac:dyDescent="0.2">
      <c r="A1153" s="87" t="s">
        <v>7094</v>
      </c>
      <c r="B1153" s="87" t="s">
        <v>7403</v>
      </c>
      <c r="C1153" s="87" t="s">
        <v>164</v>
      </c>
      <c r="D1153" s="87" t="s">
        <v>1979</v>
      </c>
      <c r="E1153" s="87" t="s">
        <v>165</v>
      </c>
      <c r="F1153" s="88">
        <v>43868</v>
      </c>
      <c r="G1153" s="89">
        <v>0</v>
      </c>
      <c r="H1153" s="89">
        <v>0</v>
      </c>
      <c r="I1153" s="89">
        <v>0</v>
      </c>
      <c r="J1153" s="89">
        <v>8</v>
      </c>
      <c r="K1153" s="89">
        <v>8</v>
      </c>
      <c r="L1153" s="89">
        <v>0</v>
      </c>
      <c r="M1153" s="89">
        <v>8</v>
      </c>
      <c r="N1153" s="89">
        <v>24</v>
      </c>
      <c r="O1153" s="87" t="s">
        <v>9499</v>
      </c>
      <c r="P1153" s="90" t="s">
        <v>14360</v>
      </c>
      <c r="Q1153" s="87" t="s">
        <v>9497</v>
      </c>
    </row>
    <row r="1154" spans="1:17" x14ac:dyDescent="0.2">
      <c r="A1154" s="87" t="s">
        <v>7335</v>
      </c>
      <c r="B1154" s="87" t="s">
        <v>7406</v>
      </c>
      <c r="C1154" s="87" t="s">
        <v>164</v>
      </c>
      <c r="D1154" s="87" t="s">
        <v>2122</v>
      </c>
      <c r="E1154" s="87" t="s">
        <v>165</v>
      </c>
      <c r="F1154" s="88">
        <v>43868</v>
      </c>
      <c r="G1154" s="89">
        <v>0</v>
      </c>
      <c r="H1154" s="89">
        <v>0</v>
      </c>
      <c r="I1154" s="89">
        <v>9</v>
      </c>
      <c r="J1154" s="89">
        <v>9</v>
      </c>
      <c r="K1154" s="89">
        <v>9</v>
      </c>
      <c r="L1154" s="89">
        <v>9</v>
      </c>
      <c r="M1154" s="89">
        <v>9</v>
      </c>
      <c r="N1154" s="89">
        <v>45</v>
      </c>
      <c r="O1154" s="87" t="s">
        <v>9498</v>
      </c>
      <c r="P1154" s="90" t="s">
        <v>14361</v>
      </c>
      <c r="Q1154" s="87" t="s">
        <v>9497</v>
      </c>
    </row>
    <row r="1155" spans="1:17" x14ac:dyDescent="0.2">
      <c r="A1155" s="87" t="s">
        <v>7260</v>
      </c>
      <c r="B1155" s="87" t="s">
        <v>7372</v>
      </c>
      <c r="C1155" s="87" t="s">
        <v>164</v>
      </c>
      <c r="D1155" s="87" t="s">
        <v>2263</v>
      </c>
      <c r="E1155" s="87" t="s">
        <v>165</v>
      </c>
      <c r="F1155" s="88">
        <v>43868</v>
      </c>
      <c r="G1155" s="89">
        <v>0</v>
      </c>
      <c r="H1155" s="89">
        <v>0</v>
      </c>
      <c r="I1155" s="89">
        <v>9</v>
      </c>
      <c r="J1155" s="89">
        <v>9</v>
      </c>
      <c r="K1155" s="89">
        <v>9</v>
      </c>
      <c r="L1155" s="89">
        <v>9</v>
      </c>
      <c r="M1155" s="89">
        <v>9</v>
      </c>
      <c r="N1155" s="89">
        <v>45</v>
      </c>
      <c r="O1155" s="87" t="s">
        <v>9501</v>
      </c>
      <c r="P1155" s="90" t="s">
        <v>14362</v>
      </c>
      <c r="Q1155" s="87" t="s">
        <v>9497</v>
      </c>
    </row>
    <row r="1156" spans="1:17" x14ac:dyDescent="0.2">
      <c r="A1156" s="87" t="s">
        <v>7260</v>
      </c>
      <c r="B1156" s="87" t="s">
        <v>7372</v>
      </c>
      <c r="C1156" s="87" t="s">
        <v>164</v>
      </c>
      <c r="D1156" s="87" t="s">
        <v>2263</v>
      </c>
      <c r="E1156" s="87" t="s">
        <v>165</v>
      </c>
      <c r="F1156" s="88">
        <v>43868</v>
      </c>
      <c r="G1156" s="89">
        <v>0</v>
      </c>
      <c r="H1156" s="89">
        <v>0</v>
      </c>
      <c r="I1156" s="89">
        <v>10</v>
      </c>
      <c r="J1156" s="89">
        <v>10</v>
      </c>
      <c r="K1156" s="89">
        <v>10</v>
      </c>
      <c r="L1156" s="89">
        <v>10</v>
      </c>
      <c r="M1156" s="89">
        <v>10</v>
      </c>
      <c r="N1156" s="89">
        <v>50</v>
      </c>
      <c r="O1156" s="87" t="s">
        <v>9501</v>
      </c>
      <c r="P1156" s="90" t="s">
        <v>14363</v>
      </c>
      <c r="Q1156" s="87" t="s">
        <v>9497</v>
      </c>
    </row>
    <row r="1157" spans="1:17" x14ac:dyDescent="0.2">
      <c r="A1157" s="87" t="s">
        <v>7260</v>
      </c>
      <c r="B1157" s="87" t="s">
        <v>7372</v>
      </c>
      <c r="C1157" s="87" t="s">
        <v>164</v>
      </c>
      <c r="D1157" s="87" t="s">
        <v>2263</v>
      </c>
      <c r="E1157" s="87" t="s">
        <v>165</v>
      </c>
      <c r="F1157" s="88">
        <v>43868</v>
      </c>
      <c r="G1157" s="89">
        <v>0</v>
      </c>
      <c r="H1157" s="89">
        <v>0</v>
      </c>
      <c r="I1157" s="89">
        <v>-9</v>
      </c>
      <c r="J1157" s="89">
        <v>-9</v>
      </c>
      <c r="K1157" s="89">
        <v>-9</v>
      </c>
      <c r="L1157" s="89">
        <v>-9</v>
      </c>
      <c r="M1157" s="89">
        <v>-9</v>
      </c>
      <c r="N1157" s="89">
        <v>-45</v>
      </c>
      <c r="O1157" s="87" t="s">
        <v>9501</v>
      </c>
      <c r="P1157" s="90" t="s">
        <v>14364</v>
      </c>
      <c r="Q1157" s="87" t="s">
        <v>9497</v>
      </c>
    </row>
    <row r="1158" spans="1:17" x14ac:dyDescent="0.2">
      <c r="A1158" s="87" t="s">
        <v>7203</v>
      </c>
      <c r="B1158" s="87" t="s">
        <v>7469</v>
      </c>
      <c r="C1158" s="87" t="s">
        <v>164</v>
      </c>
      <c r="D1158" s="87" t="s">
        <v>2297</v>
      </c>
      <c r="E1158" s="87" t="s">
        <v>165</v>
      </c>
      <c r="F1158" s="88">
        <v>43868</v>
      </c>
      <c r="G1158" s="89">
        <v>0</v>
      </c>
      <c r="H1158" s="89">
        <v>0</v>
      </c>
      <c r="I1158" s="89">
        <v>8</v>
      </c>
      <c r="J1158" s="89">
        <v>8</v>
      </c>
      <c r="K1158" s="89">
        <v>8</v>
      </c>
      <c r="L1158" s="89">
        <v>8</v>
      </c>
      <c r="M1158" s="89">
        <v>8</v>
      </c>
      <c r="N1158" s="89">
        <v>40</v>
      </c>
      <c r="O1158" s="87" t="s">
        <v>9498</v>
      </c>
      <c r="P1158" s="90" t="s">
        <v>14365</v>
      </c>
      <c r="Q1158" s="87" t="s">
        <v>9497</v>
      </c>
    </row>
    <row r="1159" spans="1:17" x14ac:dyDescent="0.2">
      <c r="A1159" s="87" t="s">
        <v>7244</v>
      </c>
      <c r="B1159" s="87" t="s">
        <v>9893</v>
      </c>
      <c r="C1159" s="87" t="s">
        <v>164</v>
      </c>
      <c r="D1159" s="87" t="s">
        <v>9894</v>
      </c>
      <c r="E1159" s="87" t="s">
        <v>165</v>
      </c>
      <c r="F1159" s="88">
        <v>43868</v>
      </c>
      <c r="G1159" s="89">
        <v>0</v>
      </c>
      <c r="H1159" s="89">
        <v>0</v>
      </c>
      <c r="I1159" s="89">
        <v>8</v>
      </c>
      <c r="J1159" s="89">
        <v>8</v>
      </c>
      <c r="K1159" s="89">
        <v>8</v>
      </c>
      <c r="L1159" s="89">
        <v>8</v>
      </c>
      <c r="M1159" s="89">
        <v>8</v>
      </c>
      <c r="N1159" s="89">
        <v>40</v>
      </c>
      <c r="O1159" s="87" t="s">
        <v>9498</v>
      </c>
      <c r="P1159" s="90" t="s">
        <v>14366</v>
      </c>
      <c r="Q1159" s="87" t="s">
        <v>9497</v>
      </c>
    </row>
    <row r="1160" spans="1:17" x14ac:dyDescent="0.2">
      <c r="A1160" s="87" t="s">
        <v>7280</v>
      </c>
      <c r="B1160" s="87" t="s">
        <v>7506</v>
      </c>
      <c r="C1160" s="87" t="s">
        <v>164</v>
      </c>
      <c r="D1160" s="87" t="s">
        <v>2350</v>
      </c>
      <c r="E1160" s="87" t="s">
        <v>165</v>
      </c>
      <c r="F1160" s="88">
        <v>43868</v>
      </c>
      <c r="G1160" s="89">
        <v>0</v>
      </c>
      <c r="H1160" s="89">
        <v>0</v>
      </c>
      <c r="I1160" s="89">
        <v>9</v>
      </c>
      <c r="J1160" s="89">
        <v>9</v>
      </c>
      <c r="K1160" s="89">
        <v>9</v>
      </c>
      <c r="L1160" s="89">
        <v>9</v>
      </c>
      <c r="M1160" s="89">
        <v>9</v>
      </c>
      <c r="N1160" s="89">
        <v>45</v>
      </c>
      <c r="O1160" s="87" t="s">
        <v>9498</v>
      </c>
      <c r="P1160" s="90" t="s">
        <v>14367</v>
      </c>
      <c r="Q1160" s="87" t="s">
        <v>9497</v>
      </c>
    </row>
    <row r="1161" spans="1:17" x14ac:dyDescent="0.2">
      <c r="A1161" s="87" t="s">
        <v>7233</v>
      </c>
      <c r="B1161" s="87" t="s">
        <v>7390</v>
      </c>
      <c r="C1161" s="87" t="s">
        <v>164</v>
      </c>
      <c r="D1161" s="87" t="s">
        <v>1302</v>
      </c>
      <c r="E1161" s="87" t="s">
        <v>165</v>
      </c>
      <c r="F1161" s="88">
        <v>43868</v>
      </c>
      <c r="G1161" s="89">
        <v>0</v>
      </c>
      <c r="H1161" s="89">
        <v>0</v>
      </c>
      <c r="I1161" s="89">
        <v>8</v>
      </c>
      <c r="J1161" s="89">
        <v>8</v>
      </c>
      <c r="K1161" s="89">
        <v>8</v>
      </c>
      <c r="L1161" s="89">
        <v>8</v>
      </c>
      <c r="M1161" s="89">
        <v>8</v>
      </c>
      <c r="N1161" s="89">
        <v>40</v>
      </c>
      <c r="O1161" s="87" t="s">
        <v>9498</v>
      </c>
      <c r="P1161" s="90" t="s">
        <v>14368</v>
      </c>
      <c r="Q1161" s="87" t="s">
        <v>9497</v>
      </c>
    </row>
    <row r="1162" spans="1:17" x14ac:dyDescent="0.2">
      <c r="A1162" s="87" t="s">
        <v>7281</v>
      </c>
      <c r="B1162" s="87" t="s">
        <v>7409</v>
      </c>
      <c r="C1162" s="87" t="s">
        <v>164</v>
      </c>
      <c r="D1162" s="87" t="s">
        <v>2906</v>
      </c>
      <c r="E1162" s="87" t="s">
        <v>165</v>
      </c>
      <c r="F1162" s="88">
        <v>43868</v>
      </c>
      <c r="G1162" s="89">
        <v>0</v>
      </c>
      <c r="H1162" s="89">
        <v>0</v>
      </c>
      <c r="I1162" s="89">
        <v>9</v>
      </c>
      <c r="J1162" s="89">
        <v>9</v>
      </c>
      <c r="K1162" s="89">
        <v>9</v>
      </c>
      <c r="L1162" s="89">
        <v>9</v>
      </c>
      <c r="M1162" s="89">
        <v>9</v>
      </c>
      <c r="N1162" s="89">
        <v>45</v>
      </c>
      <c r="O1162" s="87" t="s">
        <v>9501</v>
      </c>
      <c r="P1162" s="90" t="s">
        <v>14369</v>
      </c>
      <c r="Q1162" s="87" t="s">
        <v>9497</v>
      </c>
    </row>
    <row r="1163" spans="1:17" x14ac:dyDescent="0.2">
      <c r="A1163" s="87" t="s">
        <v>7284</v>
      </c>
      <c r="B1163" s="87" t="s">
        <v>7402</v>
      </c>
      <c r="C1163" s="87" t="s">
        <v>164</v>
      </c>
      <c r="D1163" s="87" t="s">
        <v>3466</v>
      </c>
      <c r="E1163" s="87" t="s">
        <v>165</v>
      </c>
      <c r="F1163" s="88">
        <v>43868</v>
      </c>
      <c r="G1163" s="89">
        <v>0</v>
      </c>
      <c r="H1163" s="89">
        <v>0</v>
      </c>
      <c r="I1163" s="89">
        <v>9</v>
      </c>
      <c r="J1163" s="89">
        <v>9</v>
      </c>
      <c r="K1163" s="89">
        <v>9</v>
      </c>
      <c r="L1163" s="89">
        <v>9</v>
      </c>
      <c r="M1163" s="89">
        <v>9</v>
      </c>
      <c r="N1163" s="89">
        <v>45</v>
      </c>
      <c r="O1163" s="87" t="s">
        <v>166</v>
      </c>
      <c r="P1163" s="90" t="s">
        <v>14370</v>
      </c>
      <c r="Q1163" s="87" t="s">
        <v>9497</v>
      </c>
    </row>
    <row r="1164" spans="1:17" x14ac:dyDescent="0.2">
      <c r="A1164" s="87" t="s">
        <v>7047</v>
      </c>
      <c r="B1164" s="87" t="s">
        <v>7398</v>
      </c>
      <c r="C1164" s="87" t="s">
        <v>164</v>
      </c>
      <c r="D1164" s="87" t="s">
        <v>3661</v>
      </c>
      <c r="E1164" s="87" t="s">
        <v>165</v>
      </c>
      <c r="F1164" s="88">
        <v>43868</v>
      </c>
      <c r="G1164" s="89">
        <v>0</v>
      </c>
      <c r="H1164" s="89">
        <v>0</v>
      </c>
      <c r="I1164" s="89">
        <v>9</v>
      </c>
      <c r="J1164" s="89">
        <v>9</v>
      </c>
      <c r="K1164" s="89">
        <v>9</v>
      </c>
      <c r="L1164" s="89">
        <v>9</v>
      </c>
      <c r="M1164" s="89">
        <v>9</v>
      </c>
      <c r="N1164" s="89">
        <v>45</v>
      </c>
      <c r="O1164" s="87" t="s">
        <v>166</v>
      </c>
      <c r="P1164" s="90" t="s">
        <v>14371</v>
      </c>
      <c r="Q1164" s="87" t="s">
        <v>9497</v>
      </c>
    </row>
    <row r="1165" spans="1:17" x14ac:dyDescent="0.2">
      <c r="A1165" s="87" t="s">
        <v>7015</v>
      </c>
      <c r="B1165" s="87" t="s">
        <v>7414</v>
      </c>
      <c r="C1165" s="87" t="s">
        <v>164</v>
      </c>
      <c r="D1165" s="87" t="s">
        <v>3745</v>
      </c>
      <c r="E1165" s="87" t="s">
        <v>165</v>
      </c>
      <c r="F1165" s="88">
        <v>43868</v>
      </c>
      <c r="G1165" s="89">
        <v>8</v>
      </c>
      <c r="H1165" s="89">
        <v>8</v>
      </c>
      <c r="I1165" s="89">
        <v>0</v>
      </c>
      <c r="J1165" s="89">
        <v>0</v>
      </c>
      <c r="K1165" s="89">
        <v>0</v>
      </c>
      <c r="L1165" s="89">
        <v>8</v>
      </c>
      <c r="M1165" s="89">
        <v>8</v>
      </c>
      <c r="N1165" s="89">
        <v>32</v>
      </c>
      <c r="O1165" s="87" t="s">
        <v>166</v>
      </c>
      <c r="P1165" s="90" t="s">
        <v>14372</v>
      </c>
      <c r="Q1165" s="87" t="s">
        <v>9497</v>
      </c>
    </row>
    <row r="1166" spans="1:17" x14ac:dyDescent="0.2">
      <c r="A1166" s="87" t="s">
        <v>7061</v>
      </c>
      <c r="B1166" s="87" t="s">
        <v>7518</v>
      </c>
      <c r="C1166" s="87" t="s">
        <v>164</v>
      </c>
      <c r="D1166" s="87" t="s">
        <v>6679</v>
      </c>
      <c r="E1166" s="87" t="s">
        <v>165</v>
      </c>
      <c r="F1166" s="88">
        <v>43868</v>
      </c>
      <c r="G1166" s="89">
        <v>0</v>
      </c>
      <c r="H1166" s="89">
        <v>0</v>
      </c>
      <c r="I1166" s="89">
        <v>9</v>
      </c>
      <c r="J1166" s="89">
        <v>9</v>
      </c>
      <c r="K1166" s="89">
        <v>9</v>
      </c>
      <c r="L1166" s="89">
        <v>9</v>
      </c>
      <c r="M1166" s="89">
        <v>9</v>
      </c>
      <c r="N1166" s="89">
        <v>45</v>
      </c>
      <c r="O1166" s="87" t="s">
        <v>9501</v>
      </c>
      <c r="P1166" s="90" t="s">
        <v>14373</v>
      </c>
      <c r="Q1166" s="87" t="s">
        <v>9497</v>
      </c>
    </row>
    <row r="1167" spans="1:17" x14ac:dyDescent="0.2">
      <c r="A1167" s="87" t="s">
        <v>7349</v>
      </c>
      <c r="B1167" s="87" t="s">
        <v>8252</v>
      </c>
      <c r="C1167" s="87" t="s">
        <v>164</v>
      </c>
      <c r="D1167" s="87" t="s">
        <v>8253</v>
      </c>
      <c r="E1167" s="87" t="s">
        <v>165</v>
      </c>
      <c r="F1167" s="88">
        <v>43868</v>
      </c>
      <c r="G1167" s="89">
        <v>0</v>
      </c>
      <c r="H1167" s="89">
        <v>0</v>
      </c>
      <c r="I1167" s="89">
        <v>8</v>
      </c>
      <c r="J1167" s="89">
        <v>8</v>
      </c>
      <c r="K1167" s="89">
        <v>8</v>
      </c>
      <c r="L1167" s="89">
        <v>8</v>
      </c>
      <c r="M1167" s="89">
        <v>8</v>
      </c>
      <c r="N1167" s="89">
        <v>40</v>
      </c>
      <c r="O1167" s="87" t="s">
        <v>166</v>
      </c>
      <c r="P1167" s="90" t="s">
        <v>14374</v>
      </c>
      <c r="Q1167" s="87" t="s">
        <v>9497</v>
      </c>
    </row>
    <row r="1168" spans="1:17" x14ac:dyDescent="0.2">
      <c r="A1168" s="87" t="s">
        <v>7148</v>
      </c>
      <c r="B1168" s="87" t="s">
        <v>7384</v>
      </c>
      <c r="C1168" s="87" t="s">
        <v>164</v>
      </c>
      <c r="D1168" s="87" t="s">
        <v>3919</v>
      </c>
      <c r="E1168" s="87" t="s">
        <v>165</v>
      </c>
      <c r="F1168" s="88">
        <v>43868</v>
      </c>
      <c r="G1168" s="89">
        <v>9</v>
      </c>
      <c r="H1168" s="89">
        <v>9</v>
      </c>
      <c r="I1168" s="89">
        <v>9</v>
      </c>
      <c r="J1168" s="89">
        <v>0</v>
      </c>
      <c r="K1168" s="89">
        <v>0</v>
      </c>
      <c r="L1168" s="89">
        <v>0</v>
      </c>
      <c r="M1168" s="89">
        <v>0</v>
      </c>
      <c r="N1168" s="89">
        <v>27</v>
      </c>
      <c r="O1168" s="87" t="s">
        <v>9501</v>
      </c>
      <c r="P1168" s="90" t="s">
        <v>14375</v>
      </c>
      <c r="Q1168" s="87" t="s">
        <v>9497</v>
      </c>
    </row>
    <row r="1169" spans="1:17" x14ac:dyDescent="0.2">
      <c r="A1169" s="87" t="s">
        <v>7148</v>
      </c>
      <c r="B1169" s="87" t="s">
        <v>7384</v>
      </c>
      <c r="C1169" s="87" t="s">
        <v>164</v>
      </c>
      <c r="D1169" s="87" t="s">
        <v>3919</v>
      </c>
      <c r="E1169" s="87" t="s">
        <v>165</v>
      </c>
      <c r="F1169" s="88">
        <v>43868</v>
      </c>
      <c r="G1169" s="89">
        <v>0</v>
      </c>
      <c r="H1169" s="89">
        <v>0</v>
      </c>
      <c r="I1169" s="89">
        <v>0</v>
      </c>
      <c r="J1169" s="89">
        <v>9</v>
      </c>
      <c r="K1169" s="89">
        <v>9</v>
      </c>
      <c r="L1169" s="89">
        <v>0</v>
      </c>
      <c r="M1169" s="89">
        <v>0</v>
      </c>
      <c r="N1169" s="89">
        <v>18</v>
      </c>
      <c r="O1169" s="87" t="s">
        <v>166</v>
      </c>
      <c r="P1169" s="90" t="s">
        <v>14376</v>
      </c>
      <c r="Q1169" s="87" t="s">
        <v>9497</v>
      </c>
    </row>
    <row r="1170" spans="1:17" x14ac:dyDescent="0.2">
      <c r="A1170" s="87" t="s">
        <v>7290</v>
      </c>
      <c r="B1170" s="87" t="s">
        <v>7479</v>
      </c>
      <c r="C1170" s="87" t="s">
        <v>164</v>
      </c>
      <c r="D1170" s="87" t="s">
        <v>4039</v>
      </c>
      <c r="E1170" s="87" t="s">
        <v>165</v>
      </c>
      <c r="F1170" s="88">
        <v>43868</v>
      </c>
      <c r="G1170" s="89">
        <v>9</v>
      </c>
      <c r="H1170" s="89">
        <v>9</v>
      </c>
      <c r="I1170" s="89">
        <v>9</v>
      </c>
      <c r="J1170" s="89">
        <v>9</v>
      </c>
      <c r="K1170" s="89">
        <v>9</v>
      </c>
      <c r="L1170" s="89">
        <v>9</v>
      </c>
      <c r="M1170" s="89">
        <v>0</v>
      </c>
      <c r="N1170" s="89">
        <v>54</v>
      </c>
      <c r="O1170" s="87" t="s">
        <v>9498</v>
      </c>
      <c r="P1170" s="90" t="s">
        <v>14377</v>
      </c>
      <c r="Q1170" s="87" t="s">
        <v>9497</v>
      </c>
    </row>
    <row r="1171" spans="1:17" x14ac:dyDescent="0.2">
      <c r="A1171" s="87" t="s">
        <v>7118</v>
      </c>
      <c r="B1171" s="87" t="s">
        <v>7474</v>
      </c>
      <c r="C1171" s="87" t="s">
        <v>164</v>
      </c>
      <c r="D1171" s="87" t="s">
        <v>4110</v>
      </c>
      <c r="E1171" s="87" t="s">
        <v>165</v>
      </c>
      <c r="F1171" s="88">
        <v>43868</v>
      </c>
      <c r="G1171" s="89">
        <v>0</v>
      </c>
      <c r="H1171" s="89">
        <v>0</v>
      </c>
      <c r="I1171" s="89">
        <v>8</v>
      </c>
      <c r="J1171" s="89">
        <v>8</v>
      </c>
      <c r="K1171" s="89">
        <v>8</v>
      </c>
      <c r="L1171" s="89">
        <v>0</v>
      </c>
      <c r="M1171" s="89">
        <v>0</v>
      </c>
      <c r="N1171" s="89">
        <v>24</v>
      </c>
      <c r="O1171" s="87" t="s">
        <v>9498</v>
      </c>
      <c r="P1171" s="90" t="s">
        <v>14378</v>
      </c>
      <c r="Q1171" s="87" t="s">
        <v>9497</v>
      </c>
    </row>
    <row r="1172" spans="1:17" x14ac:dyDescent="0.2">
      <c r="A1172" s="87" t="s">
        <v>6994</v>
      </c>
      <c r="B1172" s="87" t="s">
        <v>7411</v>
      </c>
      <c r="C1172" s="87" t="s">
        <v>164</v>
      </c>
      <c r="D1172" s="87" t="s">
        <v>4201</v>
      </c>
      <c r="E1172" s="87" t="s">
        <v>165</v>
      </c>
      <c r="F1172" s="88">
        <v>43868</v>
      </c>
      <c r="G1172" s="89">
        <v>0</v>
      </c>
      <c r="H1172" s="89">
        <v>0</v>
      </c>
      <c r="I1172" s="89">
        <v>8</v>
      </c>
      <c r="J1172" s="89">
        <v>8</v>
      </c>
      <c r="K1172" s="89">
        <v>8</v>
      </c>
      <c r="L1172" s="89">
        <v>8</v>
      </c>
      <c r="M1172" s="89">
        <v>8</v>
      </c>
      <c r="N1172" s="89">
        <v>40</v>
      </c>
      <c r="O1172" s="87" t="s">
        <v>166</v>
      </c>
      <c r="P1172" s="90" t="s">
        <v>14379</v>
      </c>
      <c r="Q1172" s="87" t="s">
        <v>9497</v>
      </c>
    </row>
    <row r="1173" spans="1:17" x14ac:dyDescent="0.2">
      <c r="A1173" s="87" t="s">
        <v>7109</v>
      </c>
      <c r="B1173" s="87" t="s">
        <v>7490</v>
      </c>
      <c r="C1173" s="87" t="s">
        <v>164</v>
      </c>
      <c r="D1173" s="87" t="s">
        <v>4202</v>
      </c>
      <c r="E1173" s="87" t="s">
        <v>165</v>
      </c>
      <c r="F1173" s="88">
        <v>43868</v>
      </c>
      <c r="G1173" s="89">
        <v>0</v>
      </c>
      <c r="H1173" s="89">
        <v>0</v>
      </c>
      <c r="I1173" s="89">
        <v>8</v>
      </c>
      <c r="J1173" s="89">
        <v>8</v>
      </c>
      <c r="K1173" s="89">
        <v>0</v>
      </c>
      <c r="L1173" s="89">
        <v>8</v>
      </c>
      <c r="M1173" s="89">
        <v>8</v>
      </c>
      <c r="N1173" s="89">
        <v>32</v>
      </c>
      <c r="O1173" s="87" t="s">
        <v>9498</v>
      </c>
      <c r="P1173" s="90" t="s">
        <v>14380</v>
      </c>
      <c r="Q1173" s="87" t="s">
        <v>9497</v>
      </c>
    </row>
    <row r="1174" spans="1:17" x14ac:dyDescent="0.2">
      <c r="A1174" s="87" t="s">
        <v>7200</v>
      </c>
      <c r="B1174" s="87" t="s">
        <v>7505</v>
      </c>
      <c r="C1174" s="87" t="s">
        <v>164</v>
      </c>
      <c r="D1174" s="87" t="s">
        <v>4307</v>
      </c>
      <c r="E1174" s="87" t="s">
        <v>165</v>
      </c>
      <c r="F1174" s="88">
        <v>43868</v>
      </c>
      <c r="G1174" s="89">
        <v>0</v>
      </c>
      <c r="H1174" s="89">
        <v>0</v>
      </c>
      <c r="I1174" s="89">
        <v>8</v>
      </c>
      <c r="J1174" s="89">
        <v>8</v>
      </c>
      <c r="K1174" s="89">
        <v>8</v>
      </c>
      <c r="L1174" s="89">
        <v>8</v>
      </c>
      <c r="M1174" s="89">
        <v>8</v>
      </c>
      <c r="N1174" s="89">
        <v>40</v>
      </c>
      <c r="O1174" s="87" t="s">
        <v>9498</v>
      </c>
      <c r="P1174" s="90" t="s">
        <v>14381</v>
      </c>
      <c r="Q1174" s="87" t="s">
        <v>9497</v>
      </c>
    </row>
    <row r="1175" spans="1:17" x14ac:dyDescent="0.2">
      <c r="A1175" s="87" t="s">
        <v>7207</v>
      </c>
      <c r="B1175" s="87" t="s">
        <v>7435</v>
      </c>
      <c r="C1175" s="87" t="s">
        <v>164</v>
      </c>
      <c r="D1175" s="87" t="s">
        <v>4785</v>
      </c>
      <c r="E1175" s="87" t="s">
        <v>165</v>
      </c>
      <c r="F1175" s="88">
        <v>43868</v>
      </c>
      <c r="G1175" s="89">
        <v>0</v>
      </c>
      <c r="H1175" s="89">
        <v>0</v>
      </c>
      <c r="I1175" s="89">
        <v>9</v>
      </c>
      <c r="J1175" s="89">
        <v>9</v>
      </c>
      <c r="K1175" s="89">
        <v>9</v>
      </c>
      <c r="L1175" s="89">
        <v>9</v>
      </c>
      <c r="M1175" s="89">
        <v>8</v>
      </c>
      <c r="N1175" s="89">
        <v>44</v>
      </c>
      <c r="O1175" s="87" t="s">
        <v>9498</v>
      </c>
      <c r="P1175" s="90" t="s">
        <v>14382</v>
      </c>
      <c r="Q1175" s="87" t="s">
        <v>9497</v>
      </c>
    </row>
    <row r="1176" spans="1:17" x14ac:dyDescent="0.2">
      <c r="A1176" s="87" t="s">
        <v>7163</v>
      </c>
      <c r="B1176" s="87" t="s">
        <v>7444</v>
      </c>
      <c r="C1176" s="87" t="s">
        <v>164</v>
      </c>
      <c r="D1176" s="87" t="s">
        <v>4866</v>
      </c>
      <c r="E1176" s="87" t="s">
        <v>165</v>
      </c>
      <c r="F1176" s="88">
        <v>43868</v>
      </c>
      <c r="G1176" s="89">
        <v>0</v>
      </c>
      <c r="H1176" s="89">
        <v>0</v>
      </c>
      <c r="I1176" s="89">
        <v>8</v>
      </c>
      <c r="J1176" s="89">
        <v>8</v>
      </c>
      <c r="K1176" s="89">
        <v>8</v>
      </c>
      <c r="L1176" s="89">
        <v>8</v>
      </c>
      <c r="M1176" s="89">
        <v>8</v>
      </c>
      <c r="N1176" s="89">
        <v>40</v>
      </c>
      <c r="O1176" s="87" t="s">
        <v>166</v>
      </c>
      <c r="P1176" s="90" t="s">
        <v>14383</v>
      </c>
      <c r="Q1176" s="87" t="s">
        <v>9497</v>
      </c>
    </row>
    <row r="1177" spans="1:17" x14ac:dyDescent="0.2">
      <c r="A1177" s="87" t="s">
        <v>7116</v>
      </c>
      <c r="B1177" s="87" t="s">
        <v>7504</v>
      </c>
      <c r="C1177" s="87" t="s">
        <v>164</v>
      </c>
      <c r="D1177" s="87" t="s">
        <v>4876</v>
      </c>
      <c r="E1177" s="87" t="s">
        <v>165</v>
      </c>
      <c r="F1177" s="88">
        <v>43868</v>
      </c>
      <c r="G1177" s="89">
        <v>0</v>
      </c>
      <c r="H1177" s="89">
        <v>0</v>
      </c>
      <c r="I1177" s="89">
        <v>8</v>
      </c>
      <c r="J1177" s="89">
        <v>8</v>
      </c>
      <c r="K1177" s="89">
        <v>8</v>
      </c>
      <c r="L1177" s="89">
        <v>8</v>
      </c>
      <c r="M1177" s="89">
        <v>8</v>
      </c>
      <c r="N1177" s="89">
        <v>40</v>
      </c>
      <c r="O1177" s="87" t="s">
        <v>9498</v>
      </c>
      <c r="P1177" s="90" t="s">
        <v>14384</v>
      </c>
      <c r="Q1177" s="87" t="s">
        <v>9497</v>
      </c>
    </row>
    <row r="1178" spans="1:17" x14ac:dyDescent="0.2">
      <c r="A1178" s="87" t="s">
        <v>7116</v>
      </c>
      <c r="B1178" s="87" t="s">
        <v>7504</v>
      </c>
      <c r="C1178" s="87" t="s">
        <v>164</v>
      </c>
      <c r="D1178" s="87" t="s">
        <v>4876</v>
      </c>
      <c r="E1178" s="87" t="s">
        <v>165</v>
      </c>
      <c r="F1178" s="88">
        <v>43868</v>
      </c>
      <c r="G1178" s="89">
        <v>0</v>
      </c>
      <c r="H1178" s="89">
        <v>0</v>
      </c>
      <c r="I1178" s="89">
        <v>8</v>
      </c>
      <c r="J1178" s="89">
        <v>0</v>
      </c>
      <c r="K1178" s="89">
        <v>8</v>
      </c>
      <c r="L1178" s="89">
        <v>8</v>
      </c>
      <c r="M1178" s="89">
        <v>0</v>
      </c>
      <c r="N1178" s="89">
        <v>24</v>
      </c>
      <c r="O1178" s="87" t="s">
        <v>9498</v>
      </c>
      <c r="P1178" s="90" t="s">
        <v>14385</v>
      </c>
      <c r="Q1178" s="87" t="s">
        <v>9497</v>
      </c>
    </row>
    <row r="1179" spans="1:17" x14ac:dyDescent="0.2">
      <c r="A1179" s="87" t="s">
        <v>7116</v>
      </c>
      <c r="B1179" s="87" t="s">
        <v>7504</v>
      </c>
      <c r="C1179" s="87" t="s">
        <v>164</v>
      </c>
      <c r="D1179" s="87" t="s">
        <v>4876</v>
      </c>
      <c r="E1179" s="87" t="s">
        <v>165</v>
      </c>
      <c r="F1179" s="88">
        <v>43868</v>
      </c>
      <c r="G1179" s="89">
        <v>0</v>
      </c>
      <c r="H1179" s="89">
        <v>0</v>
      </c>
      <c r="I1179" s="89">
        <v>0</v>
      </c>
      <c r="J1179" s="89">
        <v>8</v>
      </c>
      <c r="K1179" s="89">
        <v>0</v>
      </c>
      <c r="L1179" s="89">
        <v>0</v>
      </c>
      <c r="M1179" s="89">
        <v>8</v>
      </c>
      <c r="N1179" s="89">
        <v>16</v>
      </c>
      <c r="O1179" s="87" t="s">
        <v>9501</v>
      </c>
      <c r="P1179" s="90" t="s">
        <v>14386</v>
      </c>
      <c r="Q1179" s="87" t="s">
        <v>9497</v>
      </c>
    </row>
    <row r="1180" spans="1:17" x14ac:dyDescent="0.2">
      <c r="A1180" s="87" t="s">
        <v>7116</v>
      </c>
      <c r="B1180" s="87" t="s">
        <v>7504</v>
      </c>
      <c r="C1180" s="87" t="s">
        <v>164</v>
      </c>
      <c r="D1180" s="87" t="s">
        <v>4876</v>
      </c>
      <c r="E1180" s="87" t="s">
        <v>165</v>
      </c>
      <c r="F1180" s="88">
        <v>43868</v>
      </c>
      <c r="G1180" s="89">
        <v>0</v>
      </c>
      <c r="H1180" s="89">
        <v>0</v>
      </c>
      <c r="I1180" s="89">
        <v>-8</v>
      </c>
      <c r="J1180" s="89">
        <v>-8</v>
      </c>
      <c r="K1180" s="89">
        <v>-8</v>
      </c>
      <c r="L1180" s="89">
        <v>-8</v>
      </c>
      <c r="M1180" s="89">
        <v>-8</v>
      </c>
      <c r="N1180" s="89">
        <v>-40</v>
      </c>
      <c r="O1180" s="87" t="s">
        <v>9498</v>
      </c>
      <c r="P1180" s="90" t="s">
        <v>14387</v>
      </c>
      <c r="Q1180" s="87" t="s">
        <v>9497</v>
      </c>
    </row>
    <row r="1181" spans="1:17" x14ac:dyDescent="0.2">
      <c r="A1181" s="87" t="s">
        <v>7224</v>
      </c>
      <c r="B1181" s="87" t="s">
        <v>7415</v>
      </c>
      <c r="C1181" s="87" t="s">
        <v>164</v>
      </c>
      <c r="D1181" s="87" t="s">
        <v>4918</v>
      </c>
      <c r="E1181" s="87" t="s">
        <v>165</v>
      </c>
      <c r="F1181" s="88">
        <v>43868</v>
      </c>
      <c r="G1181" s="89">
        <v>0</v>
      </c>
      <c r="H1181" s="89">
        <v>0</v>
      </c>
      <c r="I1181" s="89">
        <v>0</v>
      </c>
      <c r="J1181" s="89">
        <v>9</v>
      </c>
      <c r="K1181" s="89">
        <v>0</v>
      </c>
      <c r="L1181" s="89">
        <v>9</v>
      </c>
      <c r="M1181" s="89">
        <v>9</v>
      </c>
      <c r="N1181" s="89">
        <v>27</v>
      </c>
      <c r="O1181" s="87" t="s">
        <v>9498</v>
      </c>
      <c r="P1181" s="90" t="s">
        <v>14388</v>
      </c>
      <c r="Q1181" s="87" t="s">
        <v>9497</v>
      </c>
    </row>
    <row r="1182" spans="1:17" x14ac:dyDescent="0.2">
      <c r="A1182" s="87" t="s">
        <v>7224</v>
      </c>
      <c r="B1182" s="87" t="s">
        <v>7415</v>
      </c>
      <c r="C1182" s="87" t="s">
        <v>164</v>
      </c>
      <c r="D1182" s="87" t="s">
        <v>4918</v>
      </c>
      <c r="E1182" s="87" t="s">
        <v>165</v>
      </c>
      <c r="F1182" s="88">
        <v>43868</v>
      </c>
      <c r="G1182" s="89">
        <v>0</v>
      </c>
      <c r="H1182" s="89">
        <v>0</v>
      </c>
      <c r="I1182" s="89">
        <v>9</v>
      </c>
      <c r="J1182" s="89">
        <v>0</v>
      </c>
      <c r="K1182" s="89">
        <v>9</v>
      </c>
      <c r="L1182" s="89">
        <v>0</v>
      </c>
      <c r="M1182" s="89">
        <v>0</v>
      </c>
      <c r="N1182" s="89">
        <v>18</v>
      </c>
      <c r="O1182" s="87" t="s">
        <v>9501</v>
      </c>
      <c r="P1182" s="90" t="s">
        <v>14389</v>
      </c>
      <c r="Q1182" s="87" t="s">
        <v>9497</v>
      </c>
    </row>
    <row r="1183" spans="1:17" x14ac:dyDescent="0.2">
      <c r="A1183" s="87" t="s">
        <v>7316</v>
      </c>
      <c r="B1183" s="87" t="s">
        <v>7376</v>
      </c>
      <c r="C1183" s="87" t="s">
        <v>164</v>
      </c>
      <c r="D1183" s="87" t="s">
        <v>5354</v>
      </c>
      <c r="E1183" s="87" t="s">
        <v>165</v>
      </c>
      <c r="F1183" s="88">
        <v>43868</v>
      </c>
      <c r="G1183" s="89">
        <v>0</v>
      </c>
      <c r="H1183" s="89">
        <v>0</v>
      </c>
      <c r="I1183" s="89">
        <v>8</v>
      </c>
      <c r="J1183" s="89">
        <v>8</v>
      </c>
      <c r="K1183" s="89">
        <v>8</v>
      </c>
      <c r="L1183" s="89">
        <v>8</v>
      </c>
      <c r="M1183" s="89">
        <v>8</v>
      </c>
      <c r="N1183" s="89">
        <v>40</v>
      </c>
      <c r="O1183" s="87" t="s">
        <v>9498</v>
      </c>
      <c r="P1183" s="90" t="s">
        <v>14390</v>
      </c>
      <c r="Q1183" s="87" t="s">
        <v>9497</v>
      </c>
    </row>
    <row r="1184" spans="1:17" x14ac:dyDescent="0.2">
      <c r="A1184" s="87" t="s">
        <v>7226</v>
      </c>
      <c r="B1184" s="87" t="s">
        <v>7484</v>
      </c>
      <c r="C1184" s="87" t="s">
        <v>164</v>
      </c>
      <c r="D1184" s="87" t="s">
        <v>5367</v>
      </c>
      <c r="E1184" s="87" t="s">
        <v>165</v>
      </c>
      <c r="F1184" s="88">
        <v>43868</v>
      </c>
      <c r="G1184" s="89">
        <v>0</v>
      </c>
      <c r="H1184" s="89">
        <v>0</v>
      </c>
      <c r="I1184" s="89">
        <v>8</v>
      </c>
      <c r="J1184" s="89">
        <v>8</v>
      </c>
      <c r="K1184" s="89">
        <v>8</v>
      </c>
      <c r="L1184" s="89">
        <v>8</v>
      </c>
      <c r="M1184" s="89">
        <v>8</v>
      </c>
      <c r="N1184" s="89">
        <v>40</v>
      </c>
      <c r="O1184" s="87" t="s">
        <v>9498</v>
      </c>
      <c r="P1184" s="90" t="s">
        <v>14391</v>
      </c>
      <c r="Q1184" s="87" t="s">
        <v>9497</v>
      </c>
    </row>
    <row r="1185" spans="1:17" x14ac:dyDescent="0.2">
      <c r="A1185" s="87" t="s">
        <v>7211</v>
      </c>
      <c r="B1185" s="87" t="s">
        <v>8618</v>
      </c>
      <c r="C1185" s="87" t="s">
        <v>164</v>
      </c>
      <c r="D1185" s="87" t="s">
        <v>8619</v>
      </c>
      <c r="E1185" s="87" t="s">
        <v>165</v>
      </c>
      <c r="F1185" s="88">
        <v>43868</v>
      </c>
      <c r="G1185" s="89">
        <v>0</v>
      </c>
      <c r="H1185" s="89">
        <v>0</v>
      </c>
      <c r="I1185" s="89">
        <v>0</v>
      </c>
      <c r="J1185" s="89">
        <v>8</v>
      </c>
      <c r="K1185" s="89">
        <v>0</v>
      </c>
      <c r="L1185" s="89">
        <v>0</v>
      </c>
      <c r="M1185" s="89">
        <v>0</v>
      </c>
      <c r="N1185" s="89">
        <v>8</v>
      </c>
      <c r="O1185" s="87" t="s">
        <v>166</v>
      </c>
      <c r="P1185" s="90" t="s">
        <v>14392</v>
      </c>
      <c r="Q1185" s="87" t="s">
        <v>9497</v>
      </c>
    </row>
    <row r="1186" spans="1:17" x14ac:dyDescent="0.2">
      <c r="A1186" s="87" t="s">
        <v>7211</v>
      </c>
      <c r="B1186" s="87" t="s">
        <v>8618</v>
      </c>
      <c r="C1186" s="87" t="s">
        <v>164</v>
      </c>
      <c r="D1186" s="87" t="s">
        <v>8619</v>
      </c>
      <c r="E1186" s="87" t="s">
        <v>165</v>
      </c>
      <c r="F1186" s="88">
        <v>43868</v>
      </c>
      <c r="G1186" s="89">
        <v>0</v>
      </c>
      <c r="H1186" s="89">
        <v>0</v>
      </c>
      <c r="I1186" s="89">
        <v>8</v>
      </c>
      <c r="J1186" s="89">
        <v>0</v>
      </c>
      <c r="K1186" s="89">
        <v>8</v>
      </c>
      <c r="L1186" s="89">
        <v>8</v>
      </c>
      <c r="M1186" s="89">
        <v>8</v>
      </c>
      <c r="N1186" s="89">
        <v>32</v>
      </c>
      <c r="O1186" s="87" t="s">
        <v>9499</v>
      </c>
      <c r="P1186" s="90" t="s">
        <v>14393</v>
      </c>
      <c r="Q1186" s="87" t="s">
        <v>9497</v>
      </c>
    </row>
    <row r="1187" spans="1:17" x14ac:dyDescent="0.2">
      <c r="A1187" s="87" t="s">
        <v>7211</v>
      </c>
      <c r="B1187" s="87" t="s">
        <v>8618</v>
      </c>
      <c r="C1187" s="87" t="s">
        <v>164</v>
      </c>
      <c r="D1187" s="87" t="s">
        <v>8619</v>
      </c>
      <c r="E1187" s="87" t="s">
        <v>165</v>
      </c>
      <c r="F1187" s="88">
        <v>43868</v>
      </c>
      <c r="G1187" s="89">
        <v>0</v>
      </c>
      <c r="H1187" s="89">
        <v>0</v>
      </c>
      <c r="I1187" s="89">
        <v>0</v>
      </c>
      <c r="J1187" s="89">
        <v>8</v>
      </c>
      <c r="K1187" s="89">
        <v>0</v>
      </c>
      <c r="L1187" s="89">
        <v>0</v>
      </c>
      <c r="M1187" s="89">
        <v>8</v>
      </c>
      <c r="N1187" s="89">
        <v>16</v>
      </c>
      <c r="O1187" s="87" t="s">
        <v>166</v>
      </c>
      <c r="P1187" s="90" t="s">
        <v>14394</v>
      </c>
      <c r="Q1187" s="87" t="s">
        <v>9497</v>
      </c>
    </row>
    <row r="1188" spans="1:17" x14ac:dyDescent="0.2">
      <c r="A1188" s="87" t="s">
        <v>7211</v>
      </c>
      <c r="B1188" s="87" t="s">
        <v>8618</v>
      </c>
      <c r="C1188" s="87" t="s">
        <v>164</v>
      </c>
      <c r="D1188" s="87" t="s">
        <v>8619</v>
      </c>
      <c r="E1188" s="87" t="s">
        <v>165</v>
      </c>
      <c r="F1188" s="88">
        <v>43868</v>
      </c>
      <c r="G1188" s="89">
        <v>0</v>
      </c>
      <c r="H1188" s="89">
        <v>0</v>
      </c>
      <c r="I1188" s="89">
        <v>8</v>
      </c>
      <c r="J1188" s="89">
        <v>0</v>
      </c>
      <c r="K1188" s="89">
        <v>8</v>
      </c>
      <c r="L1188" s="89">
        <v>8</v>
      </c>
      <c r="M1188" s="89">
        <v>0</v>
      </c>
      <c r="N1188" s="89">
        <v>24</v>
      </c>
      <c r="O1188" s="87" t="s">
        <v>9499</v>
      </c>
      <c r="P1188" s="90" t="s">
        <v>14395</v>
      </c>
      <c r="Q1188" s="87" t="s">
        <v>9497</v>
      </c>
    </row>
    <row r="1189" spans="1:17" x14ac:dyDescent="0.2">
      <c r="A1189" s="87" t="s">
        <v>7211</v>
      </c>
      <c r="B1189" s="87" t="s">
        <v>8618</v>
      </c>
      <c r="C1189" s="87" t="s">
        <v>164</v>
      </c>
      <c r="D1189" s="87" t="s">
        <v>8619</v>
      </c>
      <c r="E1189" s="87" t="s">
        <v>165</v>
      </c>
      <c r="F1189" s="88">
        <v>43868</v>
      </c>
      <c r="G1189" s="89">
        <v>0</v>
      </c>
      <c r="H1189" s="89">
        <v>0</v>
      </c>
      <c r="I1189" s="89">
        <v>0</v>
      </c>
      <c r="J1189" s="89">
        <v>-8</v>
      </c>
      <c r="K1189" s="89">
        <v>0</v>
      </c>
      <c r="L1189" s="89">
        <v>0</v>
      </c>
      <c r="M1189" s="89">
        <v>0</v>
      </c>
      <c r="N1189" s="89">
        <v>-8</v>
      </c>
      <c r="O1189" s="87" t="s">
        <v>166</v>
      </c>
      <c r="P1189" s="90" t="s">
        <v>14396</v>
      </c>
      <c r="Q1189" s="87" t="s">
        <v>9497</v>
      </c>
    </row>
    <row r="1190" spans="1:17" x14ac:dyDescent="0.2">
      <c r="A1190" s="87" t="s">
        <v>7211</v>
      </c>
      <c r="B1190" s="87" t="s">
        <v>8618</v>
      </c>
      <c r="C1190" s="87" t="s">
        <v>164</v>
      </c>
      <c r="D1190" s="87" t="s">
        <v>8619</v>
      </c>
      <c r="E1190" s="87" t="s">
        <v>165</v>
      </c>
      <c r="F1190" s="88">
        <v>43868</v>
      </c>
      <c r="G1190" s="89">
        <v>0</v>
      </c>
      <c r="H1190" s="89">
        <v>0</v>
      </c>
      <c r="I1190" s="89">
        <v>-8</v>
      </c>
      <c r="J1190" s="89">
        <v>0</v>
      </c>
      <c r="K1190" s="89">
        <v>-8</v>
      </c>
      <c r="L1190" s="89">
        <v>-8</v>
      </c>
      <c r="M1190" s="89">
        <v>-8</v>
      </c>
      <c r="N1190" s="89">
        <v>-32</v>
      </c>
      <c r="O1190" s="87" t="s">
        <v>9499</v>
      </c>
      <c r="P1190" s="90" t="s">
        <v>14397</v>
      </c>
      <c r="Q1190" s="87" t="s">
        <v>9497</v>
      </c>
    </row>
    <row r="1191" spans="1:17" x14ac:dyDescent="0.2">
      <c r="A1191" s="87" t="s">
        <v>7364</v>
      </c>
      <c r="B1191" s="87" t="s">
        <v>7410</v>
      </c>
      <c r="C1191" s="87" t="s">
        <v>164</v>
      </c>
      <c r="D1191" s="87" t="s">
        <v>6409</v>
      </c>
      <c r="E1191" s="87" t="s">
        <v>165</v>
      </c>
      <c r="F1191" s="88">
        <v>43868</v>
      </c>
      <c r="G1191" s="89">
        <v>0</v>
      </c>
      <c r="H1191" s="89">
        <v>0</v>
      </c>
      <c r="I1191" s="89">
        <v>8</v>
      </c>
      <c r="J1191" s="89">
        <v>8</v>
      </c>
      <c r="K1191" s="89">
        <v>8</v>
      </c>
      <c r="L1191" s="89">
        <v>8</v>
      </c>
      <c r="M1191" s="89">
        <v>8</v>
      </c>
      <c r="N1191" s="89">
        <v>40</v>
      </c>
      <c r="O1191" s="87" t="s">
        <v>166</v>
      </c>
      <c r="P1191" s="90" t="s">
        <v>14398</v>
      </c>
      <c r="Q1191" s="87" t="s">
        <v>9497</v>
      </c>
    </row>
    <row r="1192" spans="1:17" x14ac:dyDescent="0.2">
      <c r="A1192" s="87" t="s">
        <v>7354</v>
      </c>
      <c r="B1192" s="87" t="s">
        <v>7530</v>
      </c>
      <c r="C1192" s="87" t="s">
        <v>164</v>
      </c>
      <c r="D1192" s="87" t="s">
        <v>6519</v>
      </c>
      <c r="E1192" s="87" t="s">
        <v>165</v>
      </c>
      <c r="F1192" s="88">
        <v>43868</v>
      </c>
      <c r="G1192" s="89">
        <v>0</v>
      </c>
      <c r="H1192" s="89">
        <v>0</v>
      </c>
      <c r="I1192" s="89">
        <v>8</v>
      </c>
      <c r="J1192" s="89">
        <v>8</v>
      </c>
      <c r="K1192" s="89">
        <v>8</v>
      </c>
      <c r="L1192" s="89">
        <v>8</v>
      </c>
      <c r="M1192" s="89">
        <v>8</v>
      </c>
      <c r="N1192" s="89">
        <v>40</v>
      </c>
      <c r="O1192" s="87" t="s">
        <v>166</v>
      </c>
      <c r="P1192" s="90" t="s">
        <v>14399</v>
      </c>
      <c r="Q1192" s="87" t="s">
        <v>9497</v>
      </c>
    </row>
    <row r="1193" spans="1:17" x14ac:dyDescent="0.2">
      <c r="A1193" s="87" t="s">
        <v>7076</v>
      </c>
      <c r="B1193" s="87" t="s">
        <v>7430</v>
      </c>
      <c r="C1193" s="87" t="s">
        <v>164</v>
      </c>
      <c r="D1193" s="87" t="s">
        <v>6605</v>
      </c>
      <c r="E1193" s="87" t="s">
        <v>165</v>
      </c>
      <c r="F1193" s="88">
        <v>43868</v>
      </c>
      <c r="G1193" s="89">
        <v>0</v>
      </c>
      <c r="H1193" s="89">
        <v>0</v>
      </c>
      <c r="I1193" s="89">
        <v>8</v>
      </c>
      <c r="J1193" s="89">
        <v>8</v>
      </c>
      <c r="K1193" s="89">
        <v>8</v>
      </c>
      <c r="L1193" s="89">
        <v>8</v>
      </c>
      <c r="M1193" s="89">
        <v>8</v>
      </c>
      <c r="N1193" s="89">
        <v>40</v>
      </c>
      <c r="O1193" s="87" t="s">
        <v>9499</v>
      </c>
      <c r="P1193" s="90" t="s">
        <v>14400</v>
      </c>
      <c r="Q1193" s="87" t="s">
        <v>9497</v>
      </c>
    </row>
    <row r="1194" spans="1:17" x14ac:dyDescent="0.2">
      <c r="A1194" s="87" t="s">
        <v>7276</v>
      </c>
      <c r="B1194" s="87" t="s">
        <v>7397</v>
      </c>
      <c r="C1194" s="87" t="s">
        <v>164</v>
      </c>
      <c r="D1194" s="87" t="s">
        <v>6622</v>
      </c>
      <c r="E1194" s="87" t="s">
        <v>165</v>
      </c>
      <c r="F1194" s="88">
        <v>43868</v>
      </c>
      <c r="G1194" s="89">
        <v>0</v>
      </c>
      <c r="H1194" s="89">
        <v>0</v>
      </c>
      <c r="I1194" s="89">
        <v>8</v>
      </c>
      <c r="J1194" s="89">
        <v>8</v>
      </c>
      <c r="K1194" s="89">
        <v>8</v>
      </c>
      <c r="L1194" s="89">
        <v>8</v>
      </c>
      <c r="M1194" s="89">
        <v>8</v>
      </c>
      <c r="N1194" s="89">
        <v>40</v>
      </c>
      <c r="O1194" s="87" t="s">
        <v>166</v>
      </c>
      <c r="P1194" s="90" t="s">
        <v>14401</v>
      </c>
      <c r="Q1194" s="87" t="s">
        <v>9497</v>
      </c>
    </row>
    <row r="1195" spans="1:17" x14ac:dyDescent="0.2">
      <c r="A1195" s="87" t="s">
        <v>7702</v>
      </c>
      <c r="B1195" s="87" t="s">
        <v>7786</v>
      </c>
      <c r="C1195" s="87" t="s">
        <v>164</v>
      </c>
      <c r="D1195" s="87" t="s">
        <v>7787</v>
      </c>
      <c r="E1195" s="87" t="s">
        <v>165</v>
      </c>
      <c r="F1195" s="88">
        <v>43868</v>
      </c>
      <c r="G1195" s="89">
        <v>0</v>
      </c>
      <c r="H1195" s="89">
        <v>0</v>
      </c>
      <c r="I1195" s="89">
        <v>8</v>
      </c>
      <c r="J1195" s="89">
        <v>8</v>
      </c>
      <c r="K1195" s="89">
        <v>8</v>
      </c>
      <c r="L1195" s="89">
        <v>8</v>
      </c>
      <c r="M1195" s="89">
        <v>8</v>
      </c>
      <c r="N1195" s="89">
        <v>40</v>
      </c>
      <c r="O1195" s="87" t="s">
        <v>9498</v>
      </c>
      <c r="P1195" s="90" t="s">
        <v>14402</v>
      </c>
      <c r="Q1195" s="87" t="s">
        <v>9497</v>
      </c>
    </row>
    <row r="1196" spans="1:17" x14ac:dyDescent="0.2">
      <c r="A1196" s="87" t="s">
        <v>7895</v>
      </c>
      <c r="B1196" s="87" t="s">
        <v>7926</v>
      </c>
      <c r="C1196" s="87" t="s">
        <v>164</v>
      </c>
      <c r="D1196" s="87" t="s">
        <v>7927</v>
      </c>
      <c r="E1196" s="87" t="s">
        <v>165</v>
      </c>
      <c r="F1196" s="88">
        <v>43868</v>
      </c>
      <c r="G1196" s="89">
        <v>0</v>
      </c>
      <c r="H1196" s="89">
        <v>0</v>
      </c>
      <c r="I1196" s="89">
        <v>8</v>
      </c>
      <c r="J1196" s="89">
        <v>8</v>
      </c>
      <c r="K1196" s="89">
        <v>8</v>
      </c>
      <c r="L1196" s="89">
        <v>8</v>
      </c>
      <c r="M1196" s="89">
        <v>8</v>
      </c>
      <c r="N1196" s="89">
        <v>40</v>
      </c>
      <c r="O1196" s="87" t="s">
        <v>9498</v>
      </c>
      <c r="P1196" s="90" t="s">
        <v>14403</v>
      </c>
      <c r="Q1196" s="87" t="s">
        <v>9497</v>
      </c>
    </row>
    <row r="1197" spans="1:17" x14ac:dyDescent="0.2">
      <c r="A1197" s="87" t="s">
        <v>7941</v>
      </c>
      <c r="B1197" s="87" t="s">
        <v>10766</v>
      </c>
      <c r="C1197" s="87" t="s">
        <v>164</v>
      </c>
      <c r="D1197" s="87" t="s">
        <v>10767</v>
      </c>
      <c r="E1197" s="87" t="s">
        <v>165</v>
      </c>
      <c r="F1197" s="88">
        <v>43868</v>
      </c>
      <c r="G1197" s="89">
        <v>0</v>
      </c>
      <c r="H1197" s="89">
        <v>0</v>
      </c>
      <c r="I1197" s="89">
        <v>9</v>
      </c>
      <c r="J1197" s="89">
        <v>9</v>
      </c>
      <c r="K1197" s="89">
        <v>9</v>
      </c>
      <c r="L1197" s="89">
        <v>9</v>
      </c>
      <c r="M1197" s="89">
        <v>9</v>
      </c>
      <c r="N1197" s="89">
        <v>45</v>
      </c>
      <c r="O1197" s="87" t="s">
        <v>9498</v>
      </c>
      <c r="P1197" s="90" t="s">
        <v>14404</v>
      </c>
      <c r="Q1197" s="87" t="s">
        <v>9497</v>
      </c>
    </row>
    <row r="1198" spans="1:17" x14ac:dyDescent="0.2">
      <c r="A1198" s="87" t="s">
        <v>8122</v>
      </c>
      <c r="B1198" s="87" t="s">
        <v>8167</v>
      </c>
      <c r="C1198" s="87" t="s">
        <v>164</v>
      </c>
      <c r="D1198" s="87" t="s">
        <v>8168</v>
      </c>
      <c r="E1198" s="87" t="s">
        <v>165</v>
      </c>
      <c r="F1198" s="88">
        <v>43868</v>
      </c>
      <c r="G1198" s="89">
        <v>0</v>
      </c>
      <c r="H1198" s="89">
        <v>0</v>
      </c>
      <c r="I1198" s="89">
        <v>0</v>
      </c>
      <c r="J1198" s="89">
        <v>8</v>
      </c>
      <c r="K1198" s="89">
        <v>8</v>
      </c>
      <c r="L1198" s="89">
        <v>0</v>
      </c>
      <c r="M1198" s="89">
        <v>8</v>
      </c>
      <c r="N1198" s="89">
        <v>24</v>
      </c>
      <c r="O1198" s="87" t="s">
        <v>9499</v>
      </c>
      <c r="P1198" s="90" t="s">
        <v>14405</v>
      </c>
      <c r="Q1198" s="87" t="s">
        <v>9497</v>
      </c>
    </row>
    <row r="1199" spans="1:17" x14ac:dyDescent="0.2">
      <c r="A1199" s="87" t="s">
        <v>8122</v>
      </c>
      <c r="B1199" s="87" t="s">
        <v>8167</v>
      </c>
      <c r="C1199" s="87" t="s">
        <v>164</v>
      </c>
      <c r="D1199" s="87" t="s">
        <v>8168</v>
      </c>
      <c r="E1199" s="87" t="s">
        <v>165</v>
      </c>
      <c r="F1199" s="88">
        <v>43868</v>
      </c>
      <c r="G1199" s="89">
        <v>0</v>
      </c>
      <c r="H1199" s="89">
        <v>0</v>
      </c>
      <c r="I1199" s="89">
        <v>8</v>
      </c>
      <c r="J1199" s="89">
        <v>0</v>
      </c>
      <c r="K1199" s="89">
        <v>0</v>
      </c>
      <c r="L1199" s="89">
        <v>0</v>
      </c>
      <c r="M1199" s="89">
        <v>0</v>
      </c>
      <c r="N1199" s="89">
        <v>8</v>
      </c>
      <c r="O1199" s="87" t="s">
        <v>166</v>
      </c>
      <c r="P1199" s="90" t="s">
        <v>14406</v>
      </c>
      <c r="Q1199" s="87" t="s">
        <v>9497</v>
      </c>
    </row>
    <row r="1200" spans="1:17" x14ac:dyDescent="0.2">
      <c r="A1200" s="87" t="s">
        <v>8122</v>
      </c>
      <c r="B1200" s="87" t="s">
        <v>8167</v>
      </c>
      <c r="C1200" s="87" t="s">
        <v>164</v>
      </c>
      <c r="D1200" s="87" t="s">
        <v>8168</v>
      </c>
      <c r="E1200" s="87" t="s">
        <v>165</v>
      </c>
      <c r="F1200" s="88">
        <v>43868</v>
      </c>
      <c r="G1200" s="89">
        <v>0</v>
      </c>
      <c r="H1200" s="89">
        <v>0</v>
      </c>
      <c r="I1200" s="89">
        <v>8</v>
      </c>
      <c r="J1200" s="89">
        <v>0</v>
      </c>
      <c r="K1200" s="89">
        <v>0</v>
      </c>
      <c r="L1200" s="89">
        <v>8</v>
      </c>
      <c r="M1200" s="89">
        <v>0</v>
      </c>
      <c r="N1200" s="89">
        <v>16</v>
      </c>
      <c r="O1200" s="87" t="s">
        <v>166</v>
      </c>
      <c r="P1200" s="90" t="s">
        <v>14407</v>
      </c>
      <c r="Q1200" s="87" t="s">
        <v>9497</v>
      </c>
    </row>
    <row r="1201" spans="1:17" x14ac:dyDescent="0.2">
      <c r="A1201" s="87" t="s">
        <v>8122</v>
      </c>
      <c r="B1201" s="87" t="s">
        <v>8167</v>
      </c>
      <c r="C1201" s="87" t="s">
        <v>164</v>
      </c>
      <c r="D1201" s="87" t="s">
        <v>8168</v>
      </c>
      <c r="E1201" s="87" t="s">
        <v>165</v>
      </c>
      <c r="F1201" s="88">
        <v>43868</v>
      </c>
      <c r="G1201" s="89">
        <v>0</v>
      </c>
      <c r="H1201" s="89">
        <v>0</v>
      </c>
      <c r="I1201" s="89">
        <v>-8</v>
      </c>
      <c r="J1201" s="89">
        <v>0</v>
      </c>
      <c r="K1201" s="89">
        <v>0</v>
      </c>
      <c r="L1201" s="89">
        <v>0</v>
      </c>
      <c r="M1201" s="89">
        <v>0</v>
      </c>
      <c r="N1201" s="89">
        <v>-8</v>
      </c>
      <c r="O1201" s="87" t="s">
        <v>166</v>
      </c>
      <c r="P1201" s="90" t="s">
        <v>14408</v>
      </c>
      <c r="Q1201" s="87" t="s">
        <v>9497</v>
      </c>
    </row>
    <row r="1202" spans="1:17" x14ac:dyDescent="0.2">
      <c r="A1202" s="87" t="s">
        <v>8207</v>
      </c>
      <c r="B1202" s="87" t="s">
        <v>8337</v>
      </c>
      <c r="C1202" s="87" t="s">
        <v>164</v>
      </c>
      <c r="D1202" s="87" t="s">
        <v>8338</v>
      </c>
      <c r="E1202" s="87" t="s">
        <v>165</v>
      </c>
      <c r="F1202" s="88">
        <v>43868</v>
      </c>
      <c r="G1202" s="89">
        <v>0</v>
      </c>
      <c r="H1202" s="89">
        <v>0</v>
      </c>
      <c r="I1202" s="89">
        <v>8</v>
      </c>
      <c r="J1202" s="89">
        <v>8</v>
      </c>
      <c r="K1202" s="89">
        <v>8</v>
      </c>
      <c r="L1202" s="89">
        <v>8</v>
      </c>
      <c r="M1202" s="89">
        <v>8</v>
      </c>
      <c r="N1202" s="89">
        <v>40</v>
      </c>
      <c r="O1202" s="87" t="s">
        <v>9498</v>
      </c>
      <c r="P1202" s="90" t="s">
        <v>14409</v>
      </c>
      <c r="Q1202" s="87" t="s">
        <v>9497</v>
      </c>
    </row>
    <row r="1203" spans="1:17" x14ac:dyDescent="0.2">
      <c r="A1203" s="87" t="s">
        <v>8518</v>
      </c>
      <c r="B1203" s="87" t="s">
        <v>8620</v>
      </c>
      <c r="C1203" s="87" t="s">
        <v>164</v>
      </c>
      <c r="D1203" s="87" t="s">
        <v>8621</v>
      </c>
      <c r="E1203" s="87" t="s">
        <v>6395</v>
      </c>
      <c r="F1203" s="88">
        <v>43868</v>
      </c>
      <c r="G1203" s="89">
        <v>10</v>
      </c>
      <c r="H1203" s="89">
        <v>0</v>
      </c>
      <c r="I1203" s="89">
        <v>0</v>
      </c>
      <c r="J1203" s="89">
        <v>5</v>
      </c>
      <c r="K1203" s="89">
        <v>11</v>
      </c>
      <c r="L1203" s="89">
        <v>10</v>
      </c>
      <c r="M1203" s="89">
        <v>10</v>
      </c>
      <c r="N1203" s="89">
        <v>46</v>
      </c>
      <c r="O1203" s="87" t="s">
        <v>9498</v>
      </c>
      <c r="P1203" s="90" t="s">
        <v>14410</v>
      </c>
      <c r="Q1203" s="87" t="s">
        <v>9497</v>
      </c>
    </row>
    <row r="1204" spans="1:17" x14ac:dyDescent="0.2">
      <c r="A1204" s="87" t="s">
        <v>8518</v>
      </c>
      <c r="B1204" s="87" t="s">
        <v>8620</v>
      </c>
      <c r="C1204" s="87" t="s">
        <v>164</v>
      </c>
      <c r="D1204" s="87" t="s">
        <v>8621</v>
      </c>
      <c r="E1204" s="87" t="s">
        <v>6395</v>
      </c>
      <c r="F1204" s="88">
        <v>43868</v>
      </c>
      <c r="G1204" s="89">
        <v>0</v>
      </c>
      <c r="H1204" s="89">
        <v>0</v>
      </c>
      <c r="I1204" s="89">
        <v>2</v>
      </c>
      <c r="J1204" s="89">
        <v>0</v>
      </c>
      <c r="K1204" s="89">
        <v>0</v>
      </c>
      <c r="L1204" s="89">
        <v>0</v>
      </c>
      <c r="M1204" s="89">
        <v>0</v>
      </c>
      <c r="N1204" s="89">
        <v>2</v>
      </c>
      <c r="O1204" s="87" t="s">
        <v>166</v>
      </c>
      <c r="P1204" s="90" t="s">
        <v>14411</v>
      </c>
      <c r="Q1204" s="87" t="s">
        <v>9497</v>
      </c>
    </row>
    <row r="1205" spans="1:17" x14ac:dyDescent="0.2">
      <c r="A1205" s="87" t="s">
        <v>8689</v>
      </c>
      <c r="B1205" s="87" t="s">
        <v>8854</v>
      </c>
      <c r="C1205" s="87" t="s">
        <v>164</v>
      </c>
      <c r="D1205" s="87" t="s">
        <v>8855</v>
      </c>
      <c r="E1205" s="87" t="s">
        <v>165</v>
      </c>
      <c r="F1205" s="88">
        <v>43868</v>
      </c>
      <c r="G1205" s="89">
        <v>0</v>
      </c>
      <c r="H1205" s="89">
        <v>0</v>
      </c>
      <c r="I1205" s="89">
        <v>8</v>
      </c>
      <c r="J1205" s="89">
        <v>8</v>
      </c>
      <c r="K1205" s="89">
        <v>8</v>
      </c>
      <c r="L1205" s="89">
        <v>8</v>
      </c>
      <c r="M1205" s="89">
        <v>8</v>
      </c>
      <c r="N1205" s="89">
        <v>40</v>
      </c>
      <c r="O1205" s="87" t="s">
        <v>9499</v>
      </c>
      <c r="P1205" s="90" t="s">
        <v>14412</v>
      </c>
      <c r="Q1205" s="87" t="s">
        <v>9497</v>
      </c>
    </row>
    <row r="1206" spans="1:17" x14ac:dyDescent="0.2">
      <c r="A1206" s="87" t="s">
        <v>8682</v>
      </c>
      <c r="B1206" s="87" t="s">
        <v>8832</v>
      </c>
      <c r="C1206" s="87" t="s">
        <v>164</v>
      </c>
      <c r="D1206" s="87" t="s">
        <v>8833</v>
      </c>
      <c r="E1206" s="87" t="s">
        <v>165</v>
      </c>
      <c r="F1206" s="88">
        <v>43868</v>
      </c>
      <c r="G1206" s="89">
        <v>0</v>
      </c>
      <c r="H1206" s="89">
        <v>0</v>
      </c>
      <c r="I1206" s="89">
        <v>8</v>
      </c>
      <c r="J1206" s="89">
        <v>8</v>
      </c>
      <c r="K1206" s="89">
        <v>8</v>
      </c>
      <c r="L1206" s="89">
        <v>8</v>
      </c>
      <c r="M1206" s="89">
        <v>8</v>
      </c>
      <c r="N1206" s="89">
        <v>40</v>
      </c>
      <c r="O1206" s="87" t="s">
        <v>166</v>
      </c>
      <c r="P1206" s="90" t="s">
        <v>14413</v>
      </c>
      <c r="Q1206" s="87" t="s">
        <v>9497</v>
      </c>
    </row>
    <row r="1207" spans="1:17" x14ac:dyDescent="0.2">
      <c r="A1207" s="87" t="s">
        <v>8883</v>
      </c>
      <c r="B1207" s="87" t="s">
        <v>8926</v>
      </c>
      <c r="C1207" s="87" t="s">
        <v>164</v>
      </c>
      <c r="D1207" s="87" t="s">
        <v>8927</v>
      </c>
      <c r="E1207" s="87" t="s">
        <v>165</v>
      </c>
      <c r="F1207" s="88">
        <v>43868</v>
      </c>
      <c r="G1207" s="89">
        <v>0</v>
      </c>
      <c r="H1207" s="89">
        <v>0</v>
      </c>
      <c r="I1207" s="89">
        <v>9</v>
      </c>
      <c r="J1207" s="89">
        <v>9</v>
      </c>
      <c r="K1207" s="89">
        <v>9</v>
      </c>
      <c r="L1207" s="89">
        <v>9</v>
      </c>
      <c r="M1207" s="89">
        <v>9</v>
      </c>
      <c r="N1207" s="89">
        <v>45</v>
      </c>
      <c r="O1207" s="87" t="s">
        <v>9498</v>
      </c>
      <c r="P1207" s="90" t="s">
        <v>14414</v>
      </c>
      <c r="Q1207" s="87" t="s">
        <v>9497</v>
      </c>
    </row>
    <row r="1208" spans="1:17" x14ac:dyDescent="0.2">
      <c r="A1208" s="87" t="s">
        <v>8868</v>
      </c>
      <c r="B1208" s="87" t="s">
        <v>8966</v>
      </c>
      <c r="C1208" s="87" t="s">
        <v>164</v>
      </c>
      <c r="D1208" s="87" t="s">
        <v>8967</v>
      </c>
      <c r="E1208" s="87" t="s">
        <v>165</v>
      </c>
      <c r="F1208" s="88">
        <v>43868</v>
      </c>
      <c r="G1208" s="89">
        <v>2</v>
      </c>
      <c r="H1208" s="89">
        <v>4</v>
      </c>
      <c r="I1208" s="89">
        <v>9</v>
      </c>
      <c r="J1208" s="89">
        <v>9</v>
      </c>
      <c r="K1208" s="89">
        <v>9</v>
      </c>
      <c r="L1208" s="89">
        <v>9</v>
      </c>
      <c r="M1208" s="89">
        <v>9</v>
      </c>
      <c r="N1208" s="89">
        <v>51</v>
      </c>
      <c r="O1208" s="87" t="s">
        <v>9499</v>
      </c>
      <c r="P1208" s="90" t="s">
        <v>14415</v>
      </c>
      <c r="Q1208" s="87" t="s">
        <v>9497</v>
      </c>
    </row>
    <row r="1209" spans="1:17" x14ac:dyDescent="0.2">
      <c r="A1209" s="87" t="s">
        <v>9083</v>
      </c>
      <c r="B1209" s="87" t="s">
        <v>9103</v>
      </c>
      <c r="C1209" s="87" t="s">
        <v>164</v>
      </c>
      <c r="D1209" s="87" t="s">
        <v>9104</v>
      </c>
      <c r="E1209" s="87" t="s">
        <v>165</v>
      </c>
      <c r="F1209" s="88">
        <v>43868</v>
      </c>
      <c r="G1209" s="89">
        <v>0</v>
      </c>
      <c r="H1209" s="89">
        <v>0</v>
      </c>
      <c r="I1209" s="89">
        <v>8</v>
      </c>
      <c r="J1209" s="89">
        <v>8</v>
      </c>
      <c r="K1209" s="89">
        <v>8</v>
      </c>
      <c r="L1209" s="89">
        <v>8</v>
      </c>
      <c r="M1209" s="89">
        <v>8</v>
      </c>
      <c r="N1209" s="89">
        <v>40</v>
      </c>
      <c r="O1209" s="87" t="s">
        <v>166</v>
      </c>
      <c r="P1209" s="90" t="s">
        <v>14416</v>
      </c>
      <c r="Q1209" s="87" t="s">
        <v>9497</v>
      </c>
    </row>
    <row r="1210" spans="1:17" x14ac:dyDescent="0.2">
      <c r="A1210" s="87" t="s">
        <v>9083</v>
      </c>
      <c r="B1210" s="87" t="s">
        <v>9103</v>
      </c>
      <c r="C1210" s="87" t="s">
        <v>164</v>
      </c>
      <c r="D1210" s="87" t="s">
        <v>9104</v>
      </c>
      <c r="E1210" s="87" t="s">
        <v>165</v>
      </c>
      <c r="F1210" s="88">
        <v>43868</v>
      </c>
      <c r="G1210" s="89">
        <v>0</v>
      </c>
      <c r="H1210" s="89">
        <v>0</v>
      </c>
      <c r="I1210" s="89">
        <v>8</v>
      </c>
      <c r="J1210" s="89">
        <v>8</v>
      </c>
      <c r="K1210" s="89">
        <v>8</v>
      </c>
      <c r="L1210" s="89">
        <v>0</v>
      </c>
      <c r="M1210" s="89">
        <v>0</v>
      </c>
      <c r="N1210" s="89">
        <v>24</v>
      </c>
      <c r="O1210" s="87" t="s">
        <v>166</v>
      </c>
      <c r="P1210" s="90" t="s">
        <v>14417</v>
      </c>
      <c r="Q1210" s="87" t="s">
        <v>9497</v>
      </c>
    </row>
    <row r="1211" spans="1:17" x14ac:dyDescent="0.2">
      <c r="A1211" s="87" t="s">
        <v>9083</v>
      </c>
      <c r="B1211" s="87" t="s">
        <v>9103</v>
      </c>
      <c r="C1211" s="87" t="s">
        <v>164</v>
      </c>
      <c r="D1211" s="87" t="s">
        <v>9104</v>
      </c>
      <c r="E1211" s="87" t="s">
        <v>165</v>
      </c>
      <c r="F1211" s="88">
        <v>43868</v>
      </c>
      <c r="G1211" s="89">
        <v>0</v>
      </c>
      <c r="H1211" s="89">
        <v>0</v>
      </c>
      <c r="I1211" s="89">
        <v>-8</v>
      </c>
      <c r="J1211" s="89">
        <v>-8</v>
      </c>
      <c r="K1211" s="89">
        <v>-8</v>
      </c>
      <c r="L1211" s="89">
        <v>-8</v>
      </c>
      <c r="M1211" s="89">
        <v>-8</v>
      </c>
      <c r="N1211" s="89">
        <v>-40</v>
      </c>
      <c r="O1211" s="87" t="s">
        <v>166</v>
      </c>
      <c r="P1211" s="90" t="s">
        <v>14418</v>
      </c>
      <c r="Q1211" s="87" t="s">
        <v>9497</v>
      </c>
    </row>
    <row r="1212" spans="1:17" x14ac:dyDescent="0.2">
      <c r="A1212" s="87" t="s">
        <v>9745</v>
      </c>
      <c r="B1212" s="87" t="s">
        <v>9775</v>
      </c>
      <c r="C1212" s="87" t="s">
        <v>164</v>
      </c>
      <c r="D1212" s="87" t="s">
        <v>9776</v>
      </c>
      <c r="E1212" s="87" t="s">
        <v>165</v>
      </c>
      <c r="F1212" s="88">
        <v>43868</v>
      </c>
      <c r="G1212" s="89">
        <v>0</v>
      </c>
      <c r="H1212" s="89">
        <v>0</v>
      </c>
      <c r="I1212" s="89">
        <v>8</v>
      </c>
      <c r="J1212" s="89">
        <v>8</v>
      </c>
      <c r="K1212" s="89">
        <v>8</v>
      </c>
      <c r="L1212" s="89">
        <v>8</v>
      </c>
      <c r="M1212" s="89">
        <v>8</v>
      </c>
      <c r="N1212" s="89">
        <v>40</v>
      </c>
      <c r="O1212" s="87" t="s">
        <v>166</v>
      </c>
      <c r="P1212" s="90" t="s">
        <v>14419</v>
      </c>
      <c r="Q1212" s="87" t="s">
        <v>9497</v>
      </c>
    </row>
    <row r="1213" spans="1:17" x14ac:dyDescent="0.2">
      <c r="A1213" s="87" t="s">
        <v>9930</v>
      </c>
      <c r="B1213" s="87" t="s">
        <v>10011</v>
      </c>
      <c r="C1213" s="87" t="s">
        <v>164</v>
      </c>
      <c r="D1213" s="87" t="s">
        <v>10012</v>
      </c>
      <c r="E1213" s="87" t="s">
        <v>165</v>
      </c>
      <c r="F1213" s="88">
        <v>43868</v>
      </c>
      <c r="G1213" s="89">
        <v>0</v>
      </c>
      <c r="H1213" s="89">
        <v>0</v>
      </c>
      <c r="I1213" s="89">
        <v>8</v>
      </c>
      <c r="J1213" s="89">
        <v>8</v>
      </c>
      <c r="K1213" s="89">
        <v>8</v>
      </c>
      <c r="L1213" s="89">
        <v>8</v>
      </c>
      <c r="M1213" s="89">
        <v>8</v>
      </c>
      <c r="N1213" s="89">
        <v>40</v>
      </c>
      <c r="O1213" s="87" t="s">
        <v>166</v>
      </c>
      <c r="P1213" s="90" t="s">
        <v>14420</v>
      </c>
      <c r="Q1213" s="87" t="s">
        <v>9497</v>
      </c>
    </row>
    <row r="1214" spans="1:17" x14ac:dyDescent="0.2">
      <c r="A1214" s="87" t="s">
        <v>10236</v>
      </c>
      <c r="B1214" s="87" t="s">
        <v>10361</v>
      </c>
      <c r="C1214" s="87" t="s">
        <v>164</v>
      </c>
      <c r="D1214" s="87" t="s">
        <v>10362</v>
      </c>
      <c r="E1214" s="87" t="s">
        <v>6395</v>
      </c>
      <c r="F1214" s="88">
        <v>43868</v>
      </c>
      <c r="G1214" s="89">
        <v>0</v>
      </c>
      <c r="H1214" s="89">
        <v>0</v>
      </c>
      <c r="I1214" s="89">
        <v>8</v>
      </c>
      <c r="J1214" s="89">
        <v>8</v>
      </c>
      <c r="K1214" s="89">
        <v>8</v>
      </c>
      <c r="L1214" s="89">
        <v>8</v>
      </c>
      <c r="M1214" s="89">
        <v>8</v>
      </c>
      <c r="N1214" s="89">
        <v>40</v>
      </c>
      <c r="O1214" s="87" t="s">
        <v>166</v>
      </c>
      <c r="P1214" s="90" t="s">
        <v>14421</v>
      </c>
      <c r="Q1214" s="87" t="s">
        <v>9497</v>
      </c>
    </row>
    <row r="1215" spans="1:17" x14ac:dyDescent="0.2">
      <c r="A1215" s="87" t="s">
        <v>11404</v>
      </c>
      <c r="B1215" s="87" t="s">
        <v>11413</v>
      </c>
      <c r="C1215" s="87" t="s">
        <v>164</v>
      </c>
      <c r="D1215" s="87" t="s">
        <v>11414</v>
      </c>
      <c r="E1215" s="87" t="s">
        <v>165</v>
      </c>
      <c r="F1215" s="88">
        <v>43868</v>
      </c>
      <c r="G1215" s="89">
        <v>0</v>
      </c>
      <c r="H1215" s="89">
        <v>0</v>
      </c>
      <c r="I1215" s="89">
        <v>9</v>
      </c>
      <c r="J1215" s="89">
        <v>8</v>
      </c>
      <c r="K1215" s="89">
        <v>8</v>
      </c>
      <c r="L1215" s="89">
        <v>8</v>
      </c>
      <c r="M1215" s="89">
        <v>9</v>
      </c>
      <c r="N1215" s="89">
        <v>42</v>
      </c>
      <c r="O1215" s="87" t="s">
        <v>166</v>
      </c>
      <c r="P1215" s="90" t="s">
        <v>14422</v>
      </c>
      <c r="Q1215" s="87" t="s">
        <v>9497</v>
      </c>
    </row>
    <row r="1216" spans="1:17" x14ac:dyDescent="0.2">
      <c r="A1216" s="87" t="s">
        <v>11848</v>
      </c>
      <c r="B1216" s="87" t="s">
        <v>11937</v>
      </c>
      <c r="C1216" s="87" t="s">
        <v>164</v>
      </c>
      <c r="D1216" s="87" t="s">
        <v>11938</v>
      </c>
      <c r="E1216" s="87" t="s">
        <v>165</v>
      </c>
      <c r="F1216" s="88">
        <v>43868</v>
      </c>
      <c r="G1216" s="89">
        <v>0</v>
      </c>
      <c r="H1216" s="89">
        <v>0</v>
      </c>
      <c r="I1216" s="89">
        <v>8</v>
      </c>
      <c r="J1216" s="89">
        <v>9</v>
      </c>
      <c r="K1216" s="89">
        <v>8</v>
      </c>
      <c r="L1216" s="89">
        <v>9</v>
      </c>
      <c r="M1216" s="89">
        <v>8</v>
      </c>
      <c r="N1216" s="89">
        <v>42</v>
      </c>
      <c r="O1216" s="87" t="s">
        <v>9501</v>
      </c>
      <c r="P1216" s="90" t="s">
        <v>14423</v>
      </c>
      <c r="Q1216" s="87" t="s">
        <v>9497</v>
      </c>
    </row>
    <row r="1217" spans="1:17" x14ac:dyDescent="0.2">
      <c r="A1217" s="87" t="s">
        <v>12121</v>
      </c>
      <c r="B1217" s="87" t="s">
        <v>12577</v>
      </c>
      <c r="C1217" s="87" t="s">
        <v>164</v>
      </c>
      <c r="D1217" s="87" t="s">
        <v>12578</v>
      </c>
      <c r="E1217" s="87" t="s">
        <v>165</v>
      </c>
      <c r="F1217" s="88">
        <v>43868</v>
      </c>
      <c r="G1217" s="89">
        <v>0</v>
      </c>
      <c r="H1217" s="89">
        <v>0</v>
      </c>
      <c r="I1217" s="89">
        <v>8</v>
      </c>
      <c r="J1217" s="89">
        <v>8</v>
      </c>
      <c r="K1217" s="89">
        <v>8</v>
      </c>
      <c r="L1217" s="89">
        <v>8</v>
      </c>
      <c r="M1217" s="89">
        <v>8</v>
      </c>
      <c r="N1217" s="89">
        <v>40</v>
      </c>
      <c r="O1217" s="87" t="s">
        <v>166</v>
      </c>
      <c r="P1217" s="90" t="s">
        <v>14424</v>
      </c>
      <c r="Q1217" s="87" t="s">
        <v>9497</v>
      </c>
    </row>
    <row r="1218" spans="1:17" x14ac:dyDescent="0.2">
      <c r="A1218" s="87" t="s">
        <v>12701</v>
      </c>
      <c r="B1218" s="87" t="s">
        <v>12855</v>
      </c>
      <c r="C1218" s="87" t="s">
        <v>164</v>
      </c>
      <c r="D1218" s="87" t="s">
        <v>12856</v>
      </c>
      <c r="E1218" s="87" t="s">
        <v>165</v>
      </c>
      <c r="F1218" s="88">
        <v>43868</v>
      </c>
      <c r="G1218" s="89">
        <v>0</v>
      </c>
      <c r="H1218" s="89">
        <v>0</v>
      </c>
      <c r="I1218" s="89">
        <v>0</v>
      </c>
      <c r="J1218" s="89">
        <v>0</v>
      </c>
      <c r="K1218" s="89">
        <v>8</v>
      </c>
      <c r="L1218" s="89">
        <v>8</v>
      </c>
      <c r="M1218" s="89">
        <v>8</v>
      </c>
      <c r="N1218" s="89">
        <v>24</v>
      </c>
      <c r="O1218" s="87" t="s">
        <v>166</v>
      </c>
      <c r="P1218" s="90" t="s">
        <v>14425</v>
      </c>
      <c r="Q1218" s="87" t="s">
        <v>9497</v>
      </c>
    </row>
    <row r="1219" spans="1:17" x14ac:dyDescent="0.2">
      <c r="A1219" s="87" t="s">
        <v>12701</v>
      </c>
      <c r="B1219" s="87" t="s">
        <v>12855</v>
      </c>
      <c r="C1219" s="87" t="s">
        <v>164</v>
      </c>
      <c r="D1219" s="87" t="s">
        <v>12856</v>
      </c>
      <c r="E1219" s="87" t="s">
        <v>165</v>
      </c>
      <c r="F1219" s="88">
        <v>43868</v>
      </c>
      <c r="G1219" s="89">
        <v>8</v>
      </c>
      <c r="H1219" s="89">
        <v>0</v>
      </c>
      <c r="I1219" s="89">
        <v>0</v>
      </c>
      <c r="J1219" s="89">
        <v>0</v>
      </c>
      <c r="K1219" s="89">
        <v>0</v>
      </c>
      <c r="L1219" s="89">
        <v>0</v>
      </c>
      <c r="M1219" s="89">
        <v>0</v>
      </c>
      <c r="N1219" s="89">
        <v>8</v>
      </c>
      <c r="O1219" s="87" t="s">
        <v>9499</v>
      </c>
      <c r="P1219" s="90" t="s">
        <v>14426</v>
      </c>
      <c r="Q1219" s="87" t="s">
        <v>9497</v>
      </c>
    </row>
    <row r="1220" spans="1:17" x14ac:dyDescent="0.2">
      <c r="A1220" s="87" t="s">
        <v>12843</v>
      </c>
      <c r="B1220" s="87" t="s">
        <v>12944</v>
      </c>
      <c r="C1220" s="87" t="s">
        <v>164</v>
      </c>
      <c r="D1220" s="87" t="s">
        <v>12945</v>
      </c>
      <c r="E1220" s="87" t="s">
        <v>165</v>
      </c>
      <c r="F1220" s="88">
        <v>43868</v>
      </c>
      <c r="G1220" s="89">
        <v>0</v>
      </c>
      <c r="H1220" s="89">
        <v>0</v>
      </c>
      <c r="I1220" s="89">
        <v>9</v>
      </c>
      <c r="J1220" s="89">
        <v>8</v>
      </c>
      <c r="K1220" s="89">
        <v>9</v>
      </c>
      <c r="L1220" s="89">
        <v>0</v>
      </c>
      <c r="M1220" s="89">
        <v>8</v>
      </c>
      <c r="N1220" s="89">
        <v>34</v>
      </c>
      <c r="O1220" s="87" t="s">
        <v>9498</v>
      </c>
      <c r="P1220" s="90" t="s">
        <v>14427</v>
      </c>
      <c r="Q1220" s="87" t="s">
        <v>9497</v>
      </c>
    </row>
    <row r="1221" spans="1:17" x14ac:dyDescent="0.2">
      <c r="A1221" s="87" t="s">
        <v>12843</v>
      </c>
      <c r="B1221" s="87" t="s">
        <v>12944</v>
      </c>
      <c r="C1221" s="87" t="s">
        <v>164</v>
      </c>
      <c r="D1221" s="87" t="s">
        <v>12945</v>
      </c>
      <c r="E1221" s="87" t="s">
        <v>165</v>
      </c>
      <c r="F1221" s="88">
        <v>43868</v>
      </c>
      <c r="G1221" s="89">
        <v>0</v>
      </c>
      <c r="H1221" s="89">
        <v>0</v>
      </c>
      <c r="I1221" s="89">
        <v>9</v>
      </c>
      <c r="J1221" s="89">
        <v>8</v>
      </c>
      <c r="K1221" s="89">
        <v>9</v>
      </c>
      <c r="L1221" s="89">
        <v>0</v>
      </c>
      <c r="M1221" s="89">
        <v>8</v>
      </c>
      <c r="N1221" s="89">
        <v>34</v>
      </c>
      <c r="O1221" s="87" t="s">
        <v>9501</v>
      </c>
      <c r="P1221" s="90" t="s">
        <v>14428</v>
      </c>
      <c r="Q1221" s="87" t="s">
        <v>9497</v>
      </c>
    </row>
    <row r="1222" spans="1:17" x14ac:dyDescent="0.2">
      <c r="A1222" s="87" t="s">
        <v>12843</v>
      </c>
      <c r="B1222" s="87" t="s">
        <v>12944</v>
      </c>
      <c r="C1222" s="87" t="s">
        <v>164</v>
      </c>
      <c r="D1222" s="87" t="s">
        <v>12945</v>
      </c>
      <c r="E1222" s="87" t="s">
        <v>165</v>
      </c>
      <c r="F1222" s="88">
        <v>43868</v>
      </c>
      <c r="G1222" s="89">
        <v>0</v>
      </c>
      <c r="H1222" s="89">
        <v>0</v>
      </c>
      <c r="I1222" s="89">
        <v>-9</v>
      </c>
      <c r="J1222" s="89">
        <v>-8</v>
      </c>
      <c r="K1222" s="89">
        <v>-9</v>
      </c>
      <c r="L1222" s="89">
        <v>0</v>
      </c>
      <c r="M1222" s="89">
        <v>-8</v>
      </c>
      <c r="N1222" s="89">
        <v>-34</v>
      </c>
      <c r="O1222" s="87" t="s">
        <v>9498</v>
      </c>
      <c r="P1222" s="90" t="s">
        <v>14429</v>
      </c>
      <c r="Q1222" s="87" t="s">
        <v>9497</v>
      </c>
    </row>
    <row r="1223" spans="1:17" x14ac:dyDescent="0.2">
      <c r="A1223" s="87" t="s">
        <v>7040</v>
      </c>
      <c r="B1223" s="87" t="s">
        <v>7616</v>
      </c>
      <c r="C1223" s="87" t="s">
        <v>164</v>
      </c>
      <c r="D1223" s="87" t="s">
        <v>4641</v>
      </c>
      <c r="E1223" s="87" t="s">
        <v>68</v>
      </c>
      <c r="F1223" s="88">
        <v>43868</v>
      </c>
      <c r="G1223" s="89">
        <v>0</v>
      </c>
      <c r="H1223" s="89">
        <v>0</v>
      </c>
      <c r="I1223" s="89">
        <v>8</v>
      </c>
      <c r="J1223" s="89">
        <v>8</v>
      </c>
      <c r="K1223" s="89">
        <v>8</v>
      </c>
      <c r="L1223" s="89">
        <v>8</v>
      </c>
      <c r="M1223" s="89">
        <v>8</v>
      </c>
      <c r="N1223" s="89">
        <v>40</v>
      </c>
      <c r="O1223" s="87" t="s">
        <v>9498</v>
      </c>
      <c r="P1223" s="90" t="s">
        <v>14430</v>
      </c>
      <c r="Q1223" s="87" t="s">
        <v>12272</v>
      </c>
    </row>
    <row r="1224" spans="1:17" x14ac:dyDescent="0.2">
      <c r="A1224" s="87" t="s">
        <v>7205</v>
      </c>
      <c r="B1224" s="87" t="s">
        <v>7624</v>
      </c>
      <c r="C1224" s="87" t="s">
        <v>164</v>
      </c>
      <c r="D1224" s="87" t="s">
        <v>4835</v>
      </c>
      <c r="E1224" s="87" t="s">
        <v>68</v>
      </c>
      <c r="F1224" s="88">
        <v>43868</v>
      </c>
      <c r="G1224" s="89">
        <v>0</v>
      </c>
      <c r="H1224" s="89">
        <v>3</v>
      </c>
      <c r="I1224" s="89">
        <v>0</v>
      </c>
      <c r="J1224" s="89">
        <v>0</v>
      </c>
      <c r="K1224" s="89">
        <v>0</v>
      </c>
      <c r="L1224" s="89">
        <v>0</v>
      </c>
      <c r="M1224" s="89">
        <v>0</v>
      </c>
      <c r="N1224" s="89">
        <v>3</v>
      </c>
      <c r="O1224" s="87" t="s">
        <v>166</v>
      </c>
      <c r="P1224" s="90" t="s">
        <v>14431</v>
      </c>
      <c r="Q1224" s="87" t="s">
        <v>12272</v>
      </c>
    </row>
    <row r="1225" spans="1:17" x14ac:dyDescent="0.2">
      <c r="A1225" s="87" t="s">
        <v>7205</v>
      </c>
      <c r="B1225" s="87" t="s">
        <v>7624</v>
      </c>
      <c r="C1225" s="87" t="s">
        <v>164</v>
      </c>
      <c r="D1225" s="87" t="s">
        <v>4835</v>
      </c>
      <c r="E1225" s="87" t="s">
        <v>68</v>
      </c>
      <c r="F1225" s="88">
        <v>43868</v>
      </c>
      <c r="G1225" s="89">
        <v>0</v>
      </c>
      <c r="H1225" s="89">
        <v>0</v>
      </c>
      <c r="I1225" s="89">
        <v>8</v>
      </c>
      <c r="J1225" s="89">
        <v>0</v>
      </c>
      <c r="K1225" s="89">
        <v>8</v>
      </c>
      <c r="L1225" s="89">
        <v>8</v>
      </c>
      <c r="M1225" s="89">
        <v>8</v>
      </c>
      <c r="N1225" s="89">
        <v>32</v>
      </c>
      <c r="O1225" s="87" t="s">
        <v>9499</v>
      </c>
      <c r="P1225" s="90" t="s">
        <v>14432</v>
      </c>
      <c r="Q1225" s="87" t="s">
        <v>12272</v>
      </c>
    </row>
    <row r="1226" spans="1:17" x14ac:dyDescent="0.2">
      <c r="A1226" s="87" t="s">
        <v>7034</v>
      </c>
      <c r="B1226" s="87" t="s">
        <v>12780</v>
      </c>
      <c r="C1226" s="87" t="s">
        <v>164</v>
      </c>
      <c r="D1226" s="87" t="s">
        <v>12781</v>
      </c>
      <c r="E1226" s="87" t="s">
        <v>68</v>
      </c>
      <c r="F1226" s="88">
        <v>43868</v>
      </c>
      <c r="G1226" s="89">
        <v>0</v>
      </c>
      <c r="H1226" s="89">
        <v>0</v>
      </c>
      <c r="I1226" s="89">
        <v>8</v>
      </c>
      <c r="J1226" s="89">
        <v>8</v>
      </c>
      <c r="K1226" s="89">
        <v>8</v>
      </c>
      <c r="L1226" s="89">
        <v>8</v>
      </c>
      <c r="M1226" s="89">
        <v>8</v>
      </c>
      <c r="N1226" s="89">
        <v>40</v>
      </c>
      <c r="O1226" s="87" t="s">
        <v>9501</v>
      </c>
      <c r="P1226" s="90" t="s">
        <v>14433</v>
      </c>
      <c r="Q1226" s="87" t="s">
        <v>12272</v>
      </c>
    </row>
    <row r="1227" spans="1:17" x14ac:dyDescent="0.2">
      <c r="A1227" s="87" t="s">
        <v>7341</v>
      </c>
      <c r="B1227" s="87" t="s">
        <v>12035</v>
      </c>
      <c r="C1227" s="87" t="s">
        <v>164</v>
      </c>
      <c r="D1227" s="87" t="s">
        <v>12036</v>
      </c>
      <c r="E1227" s="87" t="s">
        <v>68</v>
      </c>
      <c r="F1227" s="88">
        <v>43868</v>
      </c>
      <c r="G1227" s="89">
        <v>0</v>
      </c>
      <c r="H1227" s="89">
        <v>0</v>
      </c>
      <c r="I1227" s="89">
        <v>8</v>
      </c>
      <c r="J1227" s="89">
        <v>8</v>
      </c>
      <c r="K1227" s="89">
        <v>0</v>
      </c>
      <c r="L1227" s="89">
        <v>0</v>
      </c>
      <c r="M1227" s="89">
        <v>0</v>
      </c>
      <c r="N1227" s="89">
        <v>16</v>
      </c>
      <c r="O1227" s="87" t="s">
        <v>9501</v>
      </c>
      <c r="P1227" s="90" t="s">
        <v>14434</v>
      </c>
      <c r="Q1227" s="87" t="s">
        <v>12272</v>
      </c>
    </row>
    <row r="1228" spans="1:17" x14ac:dyDescent="0.2">
      <c r="A1228" s="87" t="s">
        <v>7341</v>
      </c>
      <c r="B1228" s="87" t="s">
        <v>12035</v>
      </c>
      <c r="C1228" s="87" t="s">
        <v>164</v>
      </c>
      <c r="D1228" s="87" t="s">
        <v>12036</v>
      </c>
      <c r="E1228" s="87" t="s">
        <v>68</v>
      </c>
      <c r="F1228" s="88">
        <v>43868</v>
      </c>
      <c r="G1228" s="89">
        <v>8</v>
      </c>
      <c r="H1228" s="89">
        <v>0</v>
      </c>
      <c r="I1228" s="89">
        <v>8</v>
      </c>
      <c r="J1228" s="89">
        <v>8</v>
      </c>
      <c r="K1228" s="89">
        <v>0</v>
      </c>
      <c r="L1228" s="89">
        <v>0</v>
      </c>
      <c r="M1228" s="89">
        <v>0</v>
      </c>
      <c r="N1228" s="89">
        <v>24</v>
      </c>
      <c r="O1228" s="87" t="s">
        <v>9501</v>
      </c>
      <c r="P1228" s="90" t="s">
        <v>14435</v>
      </c>
      <c r="Q1228" s="87" t="s">
        <v>12272</v>
      </c>
    </row>
    <row r="1229" spans="1:17" x14ac:dyDescent="0.2">
      <c r="A1229" s="87" t="s">
        <v>7341</v>
      </c>
      <c r="B1229" s="87" t="s">
        <v>12035</v>
      </c>
      <c r="C1229" s="87" t="s">
        <v>164</v>
      </c>
      <c r="D1229" s="87" t="s">
        <v>12036</v>
      </c>
      <c r="E1229" s="87" t="s">
        <v>68</v>
      </c>
      <c r="F1229" s="88">
        <v>43868</v>
      </c>
      <c r="G1229" s="89">
        <v>0</v>
      </c>
      <c r="H1229" s="89">
        <v>0</v>
      </c>
      <c r="I1229" s="89">
        <v>-8</v>
      </c>
      <c r="J1229" s="89">
        <v>-8</v>
      </c>
      <c r="K1229" s="89">
        <v>0</v>
      </c>
      <c r="L1229" s="89">
        <v>0</v>
      </c>
      <c r="M1229" s="89">
        <v>0</v>
      </c>
      <c r="N1229" s="89">
        <v>-16</v>
      </c>
      <c r="O1229" s="87" t="s">
        <v>9501</v>
      </c>
      <c r="P1229" s="90" t="s">
        <v>14436</v>
      </c>
      <c r="Q1229" s="87" t="s">
        <v>12272</v>
      </c>
    </row>
    <row r="1230" spans="1:17" x14ac:dyDescent="0.2">
      <c r="A1230" s="87" t="s">
        <v>6992</v>
      </c>
      <c r="B1230" s="87" t="s">
        <v>10340</v>
      </c>
      <c r="C1230" s="87" t="s">
        <v>164</v>
      </c>
      <c r="D1230" s="87" t="s">
        <v>10341</v>
      </c>
      <c r="E1230" s="87" t="s">
        <v>68</v>
      </c>
      <c r="F1230" s="88">
        <v>43868</v>
      </c>
      <c r="G1230" s="89">
        <v>0</v>
      </c>
      <c r="H1230" s="89">
        <v>8</v>
      </c>
      <c r="I1230" s="89">
        <v>8</v>
      </c>
      <c r="J1230" s="89">
        <v>8</v>
      </c>
      <c r="K1230" s="89">
        <v>8</v>
      </c>
      <c r="L1230" s="89">
        <v>8</v>
      </c>
      <c r="M1230" s="89">
        <v>8</v>
      </c>
      <c r="N1230" s="89">
        <v>48</v>
      </c>
      <c r="O1230" s="87" t="s">
        <v>9501</v>
      </c>
      <c r="P1230" s="90" t="s">
        <v>14437</v>
      </c>
      <c r="Q1230" s="87" t="s">
        <v>12272</v>
      </c>
    </row>
    <row r="1231" spans="1:17" x14ac:dyDescent="0.2">
      <c r="A1231" s="87" t="s">
        <v>7043</v>
      </c>
      <c r="B1231" s="87" t="s">
        <v>7649</v>
      </c>
      <c r="C1231" s="87" t="s">
        <v>164</v>
      </c>
      <c r="D1231" s="87" t="s">
        <v>6947</v>
      </c>
      <c r="E1231" s="87" t="s">
        <v>68</v>
      </c>
      <c r="F1231" s="88">
        <v>43868</v>
      </c>
      <c r="G1231" s="89">
        <v>0</v>
      </c>
      <c r="H1231" s="89">
        <v>2</v>
      </c>
      <c r="I1231" s="89">
        <v>8</v>
      </c>
      <c r="J1231" s="89">
        <v>8</v>
      </c>
      <c r="K1231" s="89">
        <v>8</v>
      </c>
      <c r="L1231" s="89">
        <v>8</v>
      </c>
      <c r="M1231" s="89">
        <v>8</v>
      </c>
      <c r="N1231" s="89">
        <v>42</v>
      </c>
      <c r="O1231" s="87" t="s">
        <v>9498</v>
      </c>
      <c r="P1231" s="90" t="s">
        <v>14438</v>
      </c>
      <c r="Q1231" s="87" t="s">
        <v>12272</v>
      </c>
    </row>
    <row r="1232" spans="1:17" x14ac:dyDescent="0.2">
      <c r="A1232" s="87" t="s">
        <v>7746</v>
      </c>
      <c r="B1232" s="87" t="s">
        <v>7788</v>
      </c>
      <c r="C1232" s="87" t="s">
        <v>164</v>
      </c>
      <c r="D1232" s="87" t="s">
        <v>7789</v>
      </c>
      <c r="E1232" s="87" t="s">
        <v>68</v>
      </c>
      <c r="F1232" s="88">
        <v>43868</v>
      </c>
      <c r="G1232" s="89">
        <v>0</v>
      </c>
      <c r="H1232" s="89">
        <v>0</v>
      </c>
      <c r="I1232" s="89">
        <v>8</v>
      </c>
      <c r="J1232" s="89">
        <v>8</v>
      </c>
      <c r="K1232" s="89">
        <v>8</v>
      </c>
      <c r="L1232" s="89">
        <v>8</v>
      </c>
      <c r="M1232" s="89">
        <v>8</v>
      </c>
      <c r="N1232" s="89">
        <v>40</v>
      </c>
      <c r="O1232" s="87" t="s">
        <v>9501</v>
      </c>
      <c r="P1232" s="90" t="s">
        <v>14439</v>
      </c>
      <c r="Q1232" s="87" t="s">
        <v>12272</v>
      </c>
    </row>
    <row r="1233" spans="1:17" x14ac:dyDescent="0.2">
      <c r="A1233" s="87" t="s">
        <v>8290</v>
      </c>
      <c r="B1233" s="87" t="s">
        <v>11945</v>
      </c>
      <c r="C1233" s="87" t="s">
        <v>164</v>
      </c>
      <c r="D1233" s="87" t="s">
        <v>11946</v>
      </c>
      <c r="E1233" s="87" t="s">
        <v>68</v>
      </c>
      <c r="F1233" s="88">
        <v>43868</v>
      </c>
      <c r="G1233" s="89">
        <v>0</v>
      </c>
      <c r="H1233" s="89">
        <v>0</v>
      </c>
      <c r="I1233" s="89">
        <v>9</v>
      </c>
      <c r="J1233" s="89">
        <v>9</v>
      </c>
      <c r="K1233" s="89">
        <v>9</v>
      </c>
      <c r="L1233" s="89">
        <v>9</v>
      </c>
      <c r="M1233" s="89">
        <v>9</v>
      </c>
      <c r="N1233" s="89">
        <v>45</v>
      </c>
      <c r="O1233" s="87" t="s">
        <v>9501</v>
      </c>
      <c r="P1233" s="90" t="s">
        <v>14440</v>
      </c>
      <c r="Q1233" s="87" t="s">
        <v>12272</v>
      </c>
    </row>
    <row r="1234" spans="1:17" x14ac:dyDescent="0.2">
      <c r="A1234" s="87" t="s">
        <v>8299</v>
      </c>
      <c r="B1234" s="87" t="s">
        <v>8339</v>
      </c>
      <c r="C1234" s="87" t="s">
        <v>164</v>
      </c>
      <c r="D1234" s="87" t="s">
        <v>8340</v>
      </c>
      <c r="E1234" s="87" t="s">
        <v>68</v>
      </c>
      <c r="F1234" s="88">
        <v>43868</v>
      </c>
      <c r="G1234" s="89">
        <v>0</v>
      </c>
      <c r="H1234" s="89">
        <v>0</v>
      </c>
      <c r="I1234" s="89">
        <v>8</v>
      </c>
      <c r="J1234" s="89">
        <v>8</v>
      </c>
      <c r="K1234" s="89">
        <v>8</v>
      </c>
      <c r="L1234" s="89">
        <v>8</v>
      </c>
      <c r="M1234" s="89">
        <v>8</v>
      </c>
      <c r="N1234" s="89">
        <v>40</v>
      </c>
      <c r="O1234" s="87" t="s">
        <v>9501</v>
      </c>
      <c r="P1234" s="90" t="s">
        <v>14441</v>
      </c>
      <c r="Q1234" s="87" t="s">
        <v>12272</v>
      </c>
    </row>
    <row r="1235" spans="1:17" x14ac:dyDescent="0.2">
      <c r="A1235" s="87" t="s">
        <v>8396</v>
      </c>
      <c r="B1235" s="87" t="s">
        <v>8402</v>
      </c>
      <c r="C1235" s="87" t="s">
        <v>164</v>
      </c>
      <c r="D1235" s="87" t="s">
        <v>8403</v>
      </c>
      <c r="E1235" s="87" t="s">
        <v>68</v>
      </c>
      <c r="F1235" s="88">
        <v>43868</v>
      </c>
      <c r="G1235" s="89">
        <v>0</v>
      </c>
      <c r="H1235" s="89">
        <v>0</v>
      </c>
      <c r="I1235" s="89">
        <v>9</v>
      </c>
      <c r="J1235" s="89">
        <v>9</v>
      </c>
      <c r="K1235" s="89">
        <v>9</v>
      </c>
      <c r="L1235" s="89">
        <v>9</v>
      </c>
      <c r="M1235" s="89">
        <v>9</v>
      </c>
      <c r="N1235" s="89">
        <v>45</v>
      </c>
      <c r="O1235" s="87" t="s">
        <v>9501</v>
      </c>
      <c r="P1235" s="90" t="s">
        <v>14442</v>
      </c>
      <c r="Q1235" s="87" t="s">
        <v>12272</v>
      </c>
    </row>
    <row r="1236" spans="1:17" x14ac:dyDescent="0.2">
      <c r="A1236" s="87" t="s">
        <v>8418</v>
      </c>
      <c r="B1236" s="87" t="s">
        <v>8473</v>
      </c>
      <c r="C1236" s="87" t="s">
        <v>164</v>
      </c>
      <c r="D1236" s="87" t="s">
        <v>8474</v>
      </c>
      <c r="E1236" s="87" t="s">
        <v>68</v>
      </c>
      <c r="F1236" s="88">
        <v>43868</v>
      </c>
      <c r="G1236" s="89">
        <v>0</v>
      </c>
      <c r="H1236" s="89">
        <v>0</v>
      </c>
      <c r="I1236" s="89">
        <v>8</v>
      </c>
      <c r="J1236" s="89">
        <v>8</v>
      </c>
      <c r="K1236" s="89">
        <v>8</v>
      </c>
      <c r="L1236" s="89">
        <v>8</v>
      </c>
      <c r="M1236" s="89">
        <v>8</v>
      </c>
      <c r="N1236" s="89">
        <v>40</v>
      </c>
      <c r="O1236" s="87" t="s">
        <v>9501</v>
      </c>
      <c r="P1236" s="90" t="s">
        <v>14443</v>
      </c>
      <c r="Q1236" s="87" t="s">
        <v>12272</v>
      </c>
    </row>
    <row r="1237" spans="1:17" x14ac:dyDescent="0.2">
      <c r="A1237" s="87" t="s">
        <v>8674</v>
      </c>
      <c r="B1237" s="87" t="s">
        <v>8704</v>
      </c>
      <c r="C1237" s="87" t="s">
        <v>164</v>
      </c>
      <c r="D1237" s="87" t="s">
        <v>8705</v>
      </c>
      <c r="E1237" s="87" t="s">
        <v>68</v>
      </c>
      <c r="F1237" s="88">
        <v>43868</v>
      </c>
      <c r="G1237" s="89">
        <v>0</v>
      </c>
      <c r="H1237" s="89">
        <v>0</v>
      </c>
      <c r="I1237" s="89">
        <v>8</v>
      </c>
      <c r="J1237" s="89">
        <v>8</v>
      </c>
      <c r="K1237" s="89">
        <v>8</v>
      </c>
      <c r="L1237" s="89">
        <v>8</v>
      </c>
      <c r="M1237" s="89">
        <v>8</v>
      </c>
      <c r="N1237" s="89">
        <v>40</v>
      </c>
      <c r="O1237" s="87" t="s">
        <v>9501</v>
      </c>
      <c r="P1237" s="90" t="s">
        <v>14444</v>
      </c>
      <c r="Q1237" s="87" t="s">
        <v>12272</v>
      </c>
    </row>
    <row r="1238" spans="1:17" x14ac:dyDescent="0.2">
      <c r="A1238" s="87" t="s">
        <v>8658</v>
      </c>
      <c r="B1238" s="87" t="s">
        <v>8706</v>
      </c>
      <c r="C1238" s="87" t="s">
        <v>164</v>
      </c>
      <c r="D1238" s="87" t="s">
        <v>8707</v>
      </c>
      <c r="E1238" s="87" t="s">
        <v>68</v>
      </c>
      <c r="F1238" s="88">
        <v>43868</v>
      </c>
      <c r="G1238" s="89">
        <v>0</v>
      </c>
      <c r="H1238" s="89">
        <v>0</v>
      </c>
      <c r="I1238" s="89">
        <v>8</v>
      </c>
      <c r="J1238" s="89">
        <v>8</v>
      </c>
      <c r="K1238" s="89">
        <v>8</v>
      </c>
      <c r="L1238" s="89">
        <v>8</v>
      </c>
      <c r="M1238" s="89">
        <v>8</v>
      </c>
      <c r="N1238" s="89">
        <v>40</v>
      </c>
      <c r="O1238" s="87" t="s">
        <v>9498</v>
      </c>
      <c r="P1238" s="90" t="s">
        <v>14445</v>
      </c>
      <c r="Q1238" s="87" t="s">
        <v>12272</v>
      </c>
    </row>
    <row r="1239" spans="1:17" x14ac:dyDescent="0.2">
      <c r="A1239" s="87" t="s">
        <v>8741</v>
      </c>
      <c r="B1239" s="87" t="s">
        <v>8772</v>
      </c>
      <c r="C1239" s="87" t="s">
        <v>164</v>
      </c>
      <c r="D1239" s="87" t="s">
        <v>8773</v>
      </c>
      <c r="E1239" s="87" t="s">
        <v>68</v>
      </c>
      <c r="F1239" s="88">
        <v>43868</v>
      </c>
      <c r="G1239" s="89">
        <v>8</v>
      </c>
      <c r="H1239" s="89">
        <v>0</v>
      </c>
      <c r="I1239" s="89">
        <v>2</v>
      </c>
      <c r="J1239" s="89">
        <v>8</v>
      </c>
      <c r="K1239" s="89">
        <v>8</v>
      </c>
      <c r="L1239" s="89">
        <v>8</v>
      </c>
      <c r="M1239" s="89">
        <v>8</v>
      </c>
      <c r="N1239" s="89">
        <v>42</v>
      </c>
      <c r="O1239" s="87" t="s">
        <v>9499</v>
      </c>
      <c r="P1239" s="90" t="s">
        <v>14446</v>
      </c>
      <c r="Q1239" s="87" t="s">
        <v>12272</v>
      </c>
    </row>
    <row r="1240" spans="1:17" x14ac:dyDescent="0.2">
      <c r="A1240" s="87" t="s">
        <v>10076</v>
      </c>
      <c r="B1240" s="87" t="s">
        <v>10106</v>
      </c>
      <c r="C1240" s="87" t="s">
        <v>164</v>
      </c>
      <c r="D1240" s="87" t="s">
        <v>10107</v>
      </c>
      <c r="E1240" s="87" t="s">
        <v>68</v>
      </c>
      <c r="F1240" s="88">
        <v>43868</v>
      </c>
      <c r="G1240" s="89">
        <v>0</v>
      </c>
      <c r="H1240" s="89">
        <v>0</v>
      </c>
      <c r="I1240" s="89">
        <v>9</v>
      </c>
      <c r="J1240" s="89">
        <v>9</v>
      </c>
      <c r="K1240" s="89">
        <v>9</v>
      </c>
      <c r="L1240" s="89">
        <v>9</v>
      </c>
      <c r="M1240" s="89">
        <v>9</v>
      </c>
      <c r="N1240" s="89">
        <v>45</v>
      </c>
      <c r="O1240" s="87" t="s">
        <v>9501</v>
      </c>
      <c r="P1240" s="90" t="s">
        <v>14447</v>
      </c>
      <c r="Q1240" s="87" t="s">
        <v>12272</v>
      </c>
    </row>
    <row r="1241" spans="1:17" x14ac:dyDescent="0.2">
      <c r="A1241" s="87" t="s">
        <v>10095</v>
      </c>
      <c r="B1241" s="87" t="s">
        <v>10108</v>
      </c>
      <c r="C1241" s="87" t="s">
        <v>164</v>
      </c>
      <c r="D1241" s="87" t="s">
        <v>10109</v>
      </c>
      <c r="E1241" s="87" t="s">
        <v>68</v>
      </c>
      <c r="F1241" s="88">
        <v>43868</v>
      </c>
      <c r="G1241" s="89">
        <v>0</v>
      </c>
      <c r="H1241" s="89">
        <v>0</v>
      </c>
      <c r="I1241" s="89">
        <v>8</v>
      </c>
      <c r="J1241" s="89">
        <v>8</v>
      </c>
      <c r="K1241" s="89">
        <v>8</v>
      </c>
      <c r="L1241" s="89">
        <v>8</v>
      </c>
      <c r="M1241" s="89">
        <v>8</v>
      </c>
      <c r="N1241" s="89">
        <v>40</v>
      </c>
      <c r="O1241" s="87" t="s">
        <v>9498</v>
      </c>
      <c r="P1241" s="90" t="s">
        <v>14448</v>
      </c>
      <c r="Q1241" s="87" t="s">
        <v>12272</v>
      </c>
    </row>
    <row r="1242" spans="1:17" x14ac:dyDescent="0.2">
      <c r="A1242" s="87" t="s">
        <v>12103</v>
      </c>
      <c r="B1242" s="87" t="s">
        <v>12169</v>
      </c>
      <c r="C1242" s="87" t="s">
        <v>164</v>
      </c>
      <c r="D1242" s="87" t="s">
        <v>12170</v>
      </c>
      <c r="E1242" s="87" t="s">
        <v>68</v>
      </c>
      <c r="F1242" s="88">
        <v>43868</v>
      </c>
      <c r="G1242" s="89">
        <v>0</v>
      </c>
      <c r="H1242" s="89">
        <v>0</v>
      </c>
      <c r="I1242" s="89">
        <v>8</v>
      </c>
      <c r="J1242" s="89">
        <v>8</v>
      </c>
      <c r="K1242" s="89">
        <v>8</v>
      </c>
      <c r="L1242" s="89">
        <v>8</v>
      </c>
      <c r="M1242" s="89">
        <v>8</v>
      </c>
      <c r="N1242" s="89">
        <v>40</v>
      </c>
      <c r="O1242" s="87" t="s">
        <v>9501</v>
      </c>
      <c r="P1242" s="90" t="s">
        <v>14449</v>
      </c>
      <c r="Q1242" s="87" t="s">
        <v>12272</v>
      </c>
    </row>
    <row r="1243" spans="1:17" x14ac:dyDescent="0.2">
      <c r="A1243" s="87" t="s">
        <v>10531</v>
      </c>
      <c r="B1243" s="87" t="s">
        <v>10768</v>
      </c>
      <c r="C1243" s="87" t="s">
        <v>164</v>
      </c>
      <c r="D1243" s="87" t="s">
        <v>10769</v>
      </c>
      <c r="E1243" s="87" t="s">
        <v>68</v>
      </c>
      <c r="F1243" s="88">
        <v>43868</v>
      </c>
      <c r="G1243" s="89">
        <v>0</v>
      </c>
      <c r="H1243" s="89">
        <v>0</v>
      </c>
      <c r="I1243" s="89">
        <v>8</v>
      </c>
      <c r="J1243" s="89">
        <v>8</v>
      </c>
      <c r="K1243" s="89">
        <v>8</v>
      </c>
      <c r="L1243" s="89">
        <v>8</v>
      </c>
      <c r="M1243" s="89">
        <v>8</v>
      </c>
      <c r="N1243" s="89">
        <v>40</v>
      </c>
      <c r="O1243" s="87" t="s">
        <v>9501</v>
      </c>
      <c r="P1243" s="90" t="s">
        <v>14450</v>
      </c>
      <c r="Q1243" s="87" t="s">
        <v>12272</v>
      </c>
    </row>
    <row r="1244" spans="1:17" x14ac:dyDescent="0.2">
      <c r="A1244" s="87" t="s">
        <v>10789</v>
      </c>
      <c r="B1244" s="87" t="s">
        <v>10836</v>
      </c>
      <c r="C1244" s="87" t="s">
        <v>164</v>
      </c>
      <c r="D1244" s="87" t="s">
        <v>10837</v>
      </c>
      <c r="E1244" s="87" t="s">
        <v>68</v>
      </c>
      <c r="F1244" s="88">
        <v>43868</v>
      </c>
      <c r="G1244" s="89">
        <v>0</v>
      </c>
      <c r="H1244" s="89">
        <v>0</v>
      </c>
      <c r="I1244" s="89">
        <v>8</v>
      </c>
      <c r="J1244" s="89">
        <v>8</v>
      </c>
      <c r="K1244" s="89">
        <v>8</v>
      </c>
      <c r="L1244" s="89">
        <v>8</v>
      </c>
      <c r="M1244" s="89">
        <v>8</v>
      </c>
      <c r="N1244" s="89">
        <v>40</v>
      </c>
      <c r="O1244" s="87" t="s">
        <v>9501</v>
      </c>
      <c r="P1244" s="90" t="s">
        <v>14451</v>
      </c>
      <c r="Q1244" s="87" t="s">
        <v>12272</v>
      </c>
    </row>
    <row r="1245" spans="1:17" x14ac:dyDescent="0.2">
      <c r="A1245" s="87" t="s">
        <v>11237</v>
      </c>
      <c r="B1245" s="87" t="s">
        <v>11378</v>
      </c>
      <c r="C1245" s="87" t="s">
        <v>164</v>
      </c>
      <c r="D1245" s="87" t="s">
        <v>11379</v>
      </c>
      <c r="E1245" s="87" t="s">
        <v>68</v>
      </c>
      <c r="F1245" s="88">
        <v>43868</v>
      </c>
      <c r="G1245" s="89">
        <v>0</v>
      </c>
      <c r="H1245" s="89">
        <v>0</v>
      </c>
      <c r="I1245" s="89">
        <v>9</v>
      </c>
      <c r="J1245" s="89">
        <v>9</v>
      </c>
      <c r="K1245" s="89">
        <v>9</v>
      </c>
      <c r="L1245" s="89">
        <v>9</v>
      </c>
      <c r="M1245" s="89">
        <v>9</v>
      </c>
      <c r="N1245" s="89">
        <v>45</v>
      </c>
      <c r="O1245" s="87" t="s">
        <v>9501</v>
      </c>
      <c r="P1245" s="90" t="s">
        <v>14452</v>
      </c>
      <c r="Q1245" s="87" t="s">
        <v>12272</v>
      </c>
    </row>
    <row r="1246" spans="1:17" x14ac:dyDescent="0.2">
      <c r="A1246" s="87" t="s">
        <v>12094</v>
      </c>
      <c r="B1246" s="87" t="s">
        <v>12119</v>
      </c>
      <c r="C1246" s="87" t="s">
        <v>164</v>
      </c>
      <c r="D1246" s="87" t="s">
        <v>12120</v>
      </c>
      <c r="E1246" s="87" t="s">
        <v>68</v>
      </c>
      <c r="F1246" s="88">
        <v>43868</v>
      </c>
      <c r="G1246" s="89">
        <v>0</v>
      </c>
      <c r="H1246" s="89">
        <v>0</v>
      </c>
      <c r="I1246" s="89">
        <v>8</v>
      </c>
      <c r="J1246" s="89">
        <v>8</v>
      </c>
      <c r="K1246" s="89">
        <v>8</v>
      </c>
      <c r="L1246" s="89">
        <v>8</v>
      </c>
      <c r="M1246" s="89">
        <v>8</v>
      </c>
      <c r="N1246" s="89">
        <v>40</v>
      </c>
      <c r="O1246" s="87" t="s">
        <v>9501</v>
      </c>
      <c r="P1246" s="90" t="s">
        <v>14453</v>
      </c>
      <c r="Q1246" s="87" t="s">
        <v>12272</v>
      </c>
    </row>
    <row r="1247" spans="1:17" x14ac:dyDescent="0.2">
      <c r="A1247" s="87" t="s">
        <v>7069</v>
      </c>
      <c r="B1247" s="87" t="s">
        <v>13128</v>
      </c>
      <c r="C1247" s="87" t="s">
        <v>164</v>
      </c>
      <c r="D1247" s="87" t="s">
        <v>13129</v>
      </c>
      <c r="E1247" s="87" t="s">
        <v>4286</v>
      </c>
      <c r="F1247" s="88">
        <v>43868</v>
      </c>
      <c r="G1247" s="89">
        <v>0</v>
      </c>
      <c r="H1247" s="89">
        <v>0</v>
      </c>
      <c r="I1247" s="89">
        <v>8</v>
      </c>
      <c r="J1247" s="89">
        <v>8</v>
      </c>
      <c r="K1247" s="89">
        <v>8</v>
      </c>
      <c r="L1247" s="89">
        <v>8</v>
      </c>
      <c r="M1247" s="89">
        <v>8</v>
      </c>
      <c r="N1247" s="89">
        <v>40</v>
      </c>
      <c r="O1247" s="87" t="s">
        <v>166</v>
      </c>
      <c r="P1247" s="90" t="s">
        <v>14454</v>
      </c>
      <c r="Q1247" s="87" t="s">
        <v>12269</v>
      </c>
    </row>
    <row r="1248" spans="1:17" x14ac:dyDescent="0.2">
      <c r="A1248" s="87" t="s">
        <v>9628</v>
      </c>
      <c r="B1248" s="87" t="s">
        <v>9657</v>
      </c>
      <c r="C1248" s="87" t="s">
        <v>164</v>
      </c>
      <c r="D1248" s="87" t="s">
        <v>9658</v>
      </c>
      <c r="E1248" s="87" t="s">
        <v>4286</v>
      </c>
      <c r="F1248" s="88">
        <v>43868</v>
      </c>
      <c r="G1248" s="89">
        <v>0</v>
      </c>
      <c r="H1248" s="89">
        <v>0</v>
      </c>
      <c r="I1248" s="89">
        <v>8</v>
      </c>
      <c r="J1248" s="89">
        <v>8</v>
      </c>
      <c r="K1248" s="89">
        <v>8</v>
      </c>
      <c r="L1248" s="89">
        <v>8</v>
      </c>
      <c r="M1248" s="89">
        <v>8</v>
      </c>
      <c r="N1248" s="89">
        <v>40</v>
      </c>
      <c r="O1248" s="87" t="s">
        <v>166</v>
      </c>
      <c r="P1248" s="90" t="s">
        <v>14455</v>
      </c>
      <c r="Q1248" s="87" t="s">
        <v>12269</v>
      </c>
    </row>
    <row r="1249" spans="1:17" x14ac:dyDescent="0.2">
      <c r="A1249" s="87" t="s">
        <v>9628</v>
      </c>
      <c r="B1249" s="87" t="s">
        <v>9657</v>
      </c>
      <c r="C1249" s="87" t="s">
        <v>164</v>
      </c>
      <c r="D1249" s="87" t="s">
        <v>9658</v>
      </c>
      <c r="E1249" s="87" t="s">
        <v>4286</v>
      </c>
      <c r="F1249" s="88">
        <v>43868</v>
      </c>
      <c r="G1249" s="89">
        <v>0</v>
      </c>
      <c r="H1249" s="89">
        <v>0</v>
      </c>
      <c r="I1249" s="89">
        <v>0.5</v>
      </c>
      <c r="J1249" s="89">
        <v>1</v>
      </c>
      <c r="K1249" s="89">
        <v>0.5</v>
      </c>
      <c r="L1249" s="89">
        <v>0.5</v>
      </c>
      <c r="M1249" s="89">
        <v>0.5</v>
      </c>
      <c r="N1249" s="89">
        <v>3</v>
      </c>
      <c r="O1249" s="87" t="s">
        <v>167</v>
      </c>
      <c r="P1249" s="90" t="s">
        <v>14456</v>
      </c>
      <c r="Q1249" s="87" t="s">
        <v>12269</v>
      </c>
    </row>
    <row r="1250" spans="1:17" x14ac:dyDescent="0.2">
      <c r="A1250" s="87" t="s">
        <v>8182</v>
      </c>
      <c r="B1250" s="87" t="s">
        <v>11819</v>
      </c>
      <c r="C1250" s="87" t="s">
        <v>164</v>
      </c>
      <c r="D1250" s="87" t="s">
        <v>11820</v>
      </c>
      <c r="E1250" s="87" t="s">
        <v>4286</v>
      </c>
      <c r="F1250" s="88">
        <v>43868</v>
      </c>
      <c r="G1250" s="89">
        <v>0</v>
      </c>
      <c r="H1250" s="89">
        <v>0</v>
      </c>
      <c r="I1250" s="89">
        <v>8</v>
      </c>
      <c r="J1250" s="89">
        <v>8</v>
      </c>
      <c r="K1250" s="89">
        <v>8</v>
      </c>
      <c r="L1250" s="89">
        <v>8</v>
      </c>
      <c r="M1250" s="89">
        <v>8</v>
      </c>
      <c r="N1250" s="89">
        <v>40</v>
      </c>
      <c r="O1250" s="87" t="s">
        <v>166</v>
      </c>
      <c r="P1250" s="90" t="s">
        <v>14457</v>
      </c>
      <c r="Q1250" s="87" t="s">
        <v>12269</v>
      </c>
    </row>
    <row r="1251" spans="1:17" x14ac:dyDescent="0.2">
      <c r="A1251" s="87" t="s">
        <v>8404</v>
      </c>
      <c r="B1251" s="87" t="s">
        <v>8405</v>
      </c>
      <c r="C1251" s="87" t="s">
        <v>164</v>
      </c>
      <c r="D1251" s="87" t="s">
        <v>8406</v>
      </c>
      <c r="E1251" s="87" t="s">
        <v>4286</v>
      </c>
      <c r="F1251" s="88">
        <v>43868</v>
      </c>
      <c r="G1251" s="89">
        <v>0</v>
      </c>
      <c r="H1251" s="89">
        <v>0</v>
      </c>
      <c r="I1251" s="89">
        <v>8</v>
      </c>
      <c r="J1251" s="89">
        <v>8</v>
      </c>
      <c r="K1251" s="89">
        <v>8</v>
      </c>
      <c r="L1251" s="89">
        <v>8</v>
      </c>
      <c r="M1251" s="89">
        <v>8</v>
      </c>
      <c r="N1251" s="89">
        <v>40</v>
      </c>
      <c r="O1251" s="87" t="s">
        <v>166</v>
      </c>
      <c r="P1251" s="90" t="s">
        <v>14458</v>
      </c>
      <c r="Q1251" s="87" t="s">
        <v>12269</v>
      </c>
    </row>
    <row r="1252" spans="1:17" x14ac:dyDescent="0.2">
      <c r="A1252" s="87" t="s">
        <v>8574</v>
      </c>
      <c r="B1252" s="87" t="s">
        <v>8708</v>
      </c>
      <c r="C1252" s="87" t="s">
        <v>164</v>
      </c>
      <c r="D1252" s="87" t="s">
        <v>8709</v>
      </c>
      <c r="E1252" s="87" t="s">
        <v>4286</v>
      </c>
      <c r="F1252" s="88">
        <v>43868</v>
      </c>
      <c r="G1252" s="89">
        <v>0</v>
      </c>
      <c r="H1252" s="89">
        <v>0</v>
      </c>
      <c r="I1252" s="89">
        <v>8</v>
      </c>
      <c r="J1252" s="89">
        <v>8</v>
      </c>
      <c r="K1252" s="89">
        <v>8</v>
      </c>
      <c r="L1252" s="89">
        <v>8</v>
      </c>
      <c r="M1252" s="89">
        <v>8</v>
      </c>
      <c r="N1252" s="89">
        <v>40</v>
      </c>
      <c r="O1252" s="87" t="s">
        <v>166</v>
      </c>
      <c r="P1252" s="90" t="s">
        <v>14459</v>
      </c>
      <c r="Q1252" s="87" t="s">
        <v>12269</v>
      </c>
    </row>
    <row r="1253" spans="1:17" x14ac:dyDescent="0.2">
      <c r="A1253" s="87" t="s">
        <v>8574</v>
      </c>
      <c r="B1253" s="87" t="s">
        <v>8708</v>
      </c>
      <c r="C1253" s="87" t="s">
        <v>164</v>
      </c>
      <c r="D1253" s="87" t="s">
        <v>8709</v>
      </c>
      <c r="E1253" s="87" t="s">
        <v>4286</v>
      </c>
      <c r="F1253" s="88">
        <v>43868</v>
      </c>
      <c r="G1253" s="89">
        <v>0</v>
      </c>
      <c r="H1253" s="89">
        <v>0</v>
      </c>
      <c r="I1253" s="89">
        <v>1</v>
      </c>
      <c r="J1253" s="89">
        <v>1</v>
      </c>
      <c r="K1253" s="89">
        <v>1</v>
      </c>
      <c r="L1253" s="89">
        <v>1</v>
      </c>
      <c r="M1253" s="89">
        <v>1</v>
      </c>
      <c r="N1253" s="89">
        <v>5</v>
      </c>
      <c r="O1253" s="87" t="s">
        <v>167</v>
      </c>
      <c r="P1253" s="90" t="s">
        <v>14460</v>
      </c>
      <c r="Q1253" s="87" t="s">
        <v>12269</v>
      </c>
    </row>
    <row r="1254" spans="1:17" x14ac:dyDescent="0.2">
      <c r="A1254" s="87" t="s">
        <v>8574</v>
      </c>
      <c r="B1254" s="87" t="s">
        <v>8708</v>
      </c>
      <c r="C1254" s="87" t="s">
        <v>164</v>
      </c>
      <c r="D1254" s="87" t="s">
        <v>8709</v>
      </c>
      <c r="E1254" s="87" t="s">
        <v>4286</v>
      </c>
      <c r="F1254" s="88">
        <v>43868</v>
      </c>
      <c r="G1254" s="89">
        <v>0</v>
      </c>
      <c r="H1254" s="89">
        <v>0</v>
      </c>
      <c r="I1254" s="89">
        <v>8</v>
      </c>
      <c r="J1254" s="89">
        <v>8</v>
      </c>
      <c r="K1254" s="89">
        <v>8</v>
      </c>
      <c r="L1254" s="89">
        <v>8</v>
      </c>
      <c r="M1254" s="89">
        <v>0</v>
      </c>
      <c r="N1254" s="89">
        <v>32</v>
      </c>
      <c r="O1254" s="87" t="s">
        <v>166</v>
      </c>
      <c r="P1254" s="90" t="s">
        <v>14461</v>
      </c>
      <c r="Q1254" s="87" t="s">
        <v>12269</v>
      </c>
    </row>
    <row r="1255" spans="1:17" x14ac:dyDescent="0.2">
      <c r="A1255" s="87" t="s">
        <v>8574</v>
      </c>
      <c r="B1255" s="87" t="s">
        <v>8708</v>
      </c>
      <c r="C1255" s="87" t="s">
        <v>164</v>
      </c>
      <c r="D1255" s="87" t="s">
        <v>8709</v>
      </c>
      <c r="E1255" s="87" t="s">
        <v>4286</v>
      </c>
      <c r="F1255" s="88">
        <v>43868</v>
      </c>
      <c r="G1255" s="89">
        <v>5</v>
      </c>
      <c r="H1255" s="89">
        <v>5</v>
      </c>
      <c r="I1255" s="89">
        <v>2</v>
      </c>
      <c r="J1255" s="89">
        <v>2</v>
      </c>
      <c r="K1255" s="89">
        <v>2</v>
      </c>
      <c r="L1255" s="89">
        <v>2</v>
      </c>
      <c r="M1255" s="89">
        <v>0</v>
      </c>
      <c r="N1255" s="89">
        <v>18</v>
      </c>
      <c r="O1255" s="87" t="s">
        <v>167</v>
      </c>
      <c r="P1255" s="90" t="s">
        <v>14462</v>
      </c>
      <c r="Q1255" s="87" t="s">
        <v>12269</v>
      </c>
    </row>
    <row r="1256" spans="1:17" x14ac:dyDescent="0.2">
      <c r="A1256" s="87" t="s">
        <v>8574</v>
      </c>
      <c r="B1256" s="87" t="s">
        <v>8708</v>
      </c>
      <c r="C1256" s="87" t="s">
        <v>164</v>
      </c>
      <c r="D1256" s="87" t="s">
        <v>8709</v>
      </c>
      <c r="E1256" s="87" t="s">
        <v>4286</v>
      </c>
      <c r="F1256" s="88">
        <v>43868</v>
      </c>
      <c r="G1256" s="89">
        <v>0</v>
      </c>
      <c r="H1256" s="89">
        <v>0</v>
      </c>
      <c r="I1256" s="89">
        <v>-8</v>
      </c>
      <c r="J1256" s="89">
        <v>-8</v>
      </c>
      <c r="K1256" s="89">
        <v>-8</v>
      </c>
      <c r="L1256" s="89">
        <v>-8</v>
      </c>
      <c r="M1256" s="89">
        <v>-8</v>
      </c>
      <c r="N1256" s="89">
        <v>-40</v>
      </c>
      <c r="O1256" s="87" t="s">
        <v>166</v>
      </c>
      <c r="P1256" s="90" t="s">
        <v>14463</v>
      </c>
      <c r="Q1256" s="87" t="s">
        <v>12269</v>
      </c>
    </row>
    <row r="1257" spans="1:17" x14ac:dyDescent="0.2">
      <c r="A1257" s="87" t="s">
        <v>8574</v>
      </c>
      <c r="B1257" s="87" t="s">
        <v>8708</v>
      </c>
      <c r="C1257" s="87" t="s">
        <v>164</v>
      </c>
      <c r="D1257" s="87" t="s">
        <v>8709</v>
      </c>
      <c r="E1257" s="87" t="s">
        <v>4286</v>
      </c>
      <c r="F1257" s="88">
        <v>43868</v>
      </c>
      <c r="G1257" s="89">
        <v>0</v>
      </c>
      <c r="H1257" s="89">
        <v>0</v>
      </c>
      <c r="I1257" s="89">
        <v>-1</v>
      </c>
      <c r="J1257" s="89">
        <v>-1</v>
      </c>
      <c r="K1257" s="89">
        <v>-1</v>
      </c>
      <c r="L1257" s="89">
        <v>-1</v>
      </c>
      <c r="M1257" s="89">
        <v>-1</v>
      </c>
      <c r="N1257" s="89">
        <v>-5</v>
      </c>
      <c r="O1257" s="87" t="s">
        <v>167</v>
      </c>
      <c r="P1257" s="90" t="s">
        <v>14464</v>
      </c>
      <c r="Q1257" s="87" t="s">
        <v>12269</v>
      </c>
    </row>
    <row r="1258" spans="1:17" x14ac:dyDescent="0.2">
      <c r="A1258" s="87" t="s">
        <v>9823</v>
      </c>
      <c r="B1258" s="87" t="s">
        <v>12782</v>
      </c>
      <c r="C1258" s="87" t="s">
        <v>164</v>
      </c>
      <c r="D1258" s="87" t="s">
        <v>12783</v>
      </c>
      <c r="E1258" s="87" t="s">
        <v>4286</v>
      </c>
      <c r="F1258" s="88">
        <v>43868</v>
      </c>
      <c r="G1258" s="89">
        <v>0</v>
      </c>
      <c r="H1258" s="89">
        <v>0</v>
      </c>
      <c r="I1258" s="89">
        <v>8</v>
      </c>
      <c r="J1258" s="89">
        <v>8</v>
      </c>
      <c r="K1258" s="89">
        <v>8</v>
      </c>
      <c r="L1258" s="89">
        <v>8</v>
      </c>
      <c r="M1258" s="89">
        <v>8</v>
      </c>
      <c r="N1258" s="89">
        <v>40</v>
      </c>
      <c r="O1258" s="87" t="s">
        <v>166</v>
      </c>
      <c r="P1258" s="90" t="s">
        <v>14465</v>
      </c>
      <c r="Q1258" s="87" t="s">
        <v>12269</v>
      </c>
    </row>
    <row r="1259" spans="1:17" x14ac:dyDescent="0.2">
      <c r="A1259" s="87" t="s">
        <v>9883</v>
      </c>
      <c r="B1259" s="87" t="s">
        <v>12784</v>
      </c>
      <c r="C1259" s="87" t="s">
        <v>164</v>
      </c>
      <c r="D1259" s="87" t="s">
        <v>12785</v>
      </c>
      <c r="E1259" s="87" t="s">
        <v>4286</v>
      </c>
      <c r="F1259" s="88">
        <v>43868</v>
      </c>
      <c r="G1259" s="89">
        <v>0</v>
      </c>
      <c r="H1259" s="89">
        <v>0</v>
      </c>
      <c r="I1259" s="89">
        <v>8</v>
      </c>
      <c r="J1259" s="89">
        <v>8</v>
      </c>
      <c r="K1259" s="89">
        <v>8</v>
      </c>
      <c r="L1259" s="89">
        <v>8</v>
      </c>
      <c r="M1259" s="89">
        <v>8</v>
      </c>
      <c r="N1259" s="89">
        <v>40</v>
      </c>
      <c r="O1259" s="87" t="s">
        <v>166</v>
      </c>
      <c r="P1259" s="90" t="s">
        <v>14466</v>
      </c>
      <c r="Q1259" s="87" t="s">
        <v>12269</v>
      </c>
    </row>
    <row r="1260" spans="1:17" x14ac:dyDescent="0.2">
      <c r="A1260" s="87" t="s">
        <v>10304</v>
      </c>
      <c r="B1260" s="87" t="s">
        <v>12786</v>
      </c>
      <c r="C1260" s="87" t="s">
        <v>164</v>
      </c>
      <c r="D1260" s="87" t="s">
        <v>12787</v>
      </c>
      <c r="E1260" s="87" t="s">
        <v>4286</v>
      </c>
      <c r="F1260" s="88">
        <v>43868</v>
      </c>
      <c r="G1260" s="89">
        <v>0</v>
      </c>
      <c r="H1260" s="89">
        <v>0</v>
      </c>
      <c r="I1260" s="89">
        <v>8</v>
      </c>
      <c r="J1260" s="89">
        <v>8</v>
      </c>
      <c r="K1260" s="89">
        <v>8</v>
      </c>
      <c r="L1260" s="89">
        <v>8</v>
      </c>
      <c r="M1260" s="89">
        <v>8</v>
      </c>
      <c r="N1260" s="89">
        <v>40</v>
      </c>
      <c r="O1260" s="87" t="s">
        <v>166</v>
      </c>
      <c r="P1260" s="90" t="s">
        <v>14467</v>
      </c>
      <c r="Q1260" s="87" t="s">
        <v>12269</v>
      </c>
    </row>
    <row r="1261" spans="1:17" x14ac:dyDescent="0.2">
      <c r="A1261" s="87" t="s">
        <v>10466</v>
      </c>
      <c r="B1261" s="87" t="s">
        <v>10492</v>
      </c>
      <c r="C1261" s="87" t="s">
        <v>164</v>
      </c>
      <c r="D1261" s="87" t="s">
        <v>10390</v>
      </c>
      <c r="E1261" s="87" t="s">
        <v>4286</v>
      </c>
      <c r="F1261" s="88">
        <v>43868</v>
      </c>
      <c r="G1261" s="89">
        <v>0</v>
      </c>
      <c r="H1261" s="89">
        <v>0</v>
      </c>
      <c r="I1261" s="89">
        <v>8</v>
      </c>
      <c r="J1261" s="89">
        <v>8</v>
      </c>
      <c r="K1261" s="89">
        <v>8</v>
      </c>
      <c r="L1261" s="89">
        <v>8</v>
      </c>
      <c r="M1261" s="89">
        <v>8</v>
      </c>
      <c r="N1261" s="89">
        <v>40</v>
      </c>
      <c r="O1261" s="87" t="s">
        <v>166</v>
      </c>
      <c r="P1261" s="90" t="s">
        <v>14468</v>
      </c>
      <c r="Q1261" s="87" t="s">
        <v>12269</v>
      </c>
    </row>
    <row r="1262" spans="1:17" x14ac:dyDescent="0.2">
      <c r="A1262" s="87" t="s">
        <v>10805</v>
      </c>
      <c r="B1262" s="87" t="s">
        <v>12668</v>
      </c>
      <c r="C1262" s="87" t="s">
        <v>164</v>
      </c>
      <c r="D1262" s="87" t="s">
        <v>12669</v>
      </c>
      <c r="E1262" s="87" t="s">
        <v>4286</v>
      </c>
      <c r="F1262" s="88">
        <v>43868</v>
      </c>
      <c r="G1262" s="89">
        <v>0</v>
      </c>
      <c r="H1262" s="89">
        <v>0</v>
      </c>
      <c r="I1262" s="89">
        <v>8</v>
      </c>
      <c r="J1262" s="89">
        <v>8</v>
      </c>
      <c r="K1262" s="89">
        <v>8</v>
      </c>
      <c r="L1262" s="89">
        <v>8</v>
      </c>
      <c r="M1262" s="89">
        <v>8</v>
      </c>
      <c r="N1262" s="89">
        <v>40</v>
      </c>
      <c r="O1262" s="87" t="s">
        <v>166</v>
      </c>
      <c r="P1262" s="90" t="s">
        <v>14469</v>
      </c>
      <c r="Q1262" s="87" t="s">
        <v>12269</v>
      </c>
    </row>
    <row r="1263" spans="1:17" x14ac:dyDescent="0.2">
      <c r="A1263" s="87" t="s">
        <v>10935</v>
      </c>
      <c r="B1263" s="87" t="s">
        <v>11093</v>
      </c>
      <c r="C1263" s="87" t="s">
        <v>164</v>
      </c>
      <c r="D1263" s="87" t="s">
        <v>11094</v>
      </c>
      <c r="E1263" s="87" t="s">
        <v>4286</v>
      </c>
      <c r="F1263" s="88">
        <v>43868</v>
      </c>
      <c r="G1263" s="89">
        <v>8</v>
      </c>
      <c r="H1263" s="89">
        <v>0</v>
      </c>
      <c r="I1263" s="89">
        <v>0</v>
      </c>
      <c r="J1263" s="89">
        <v>8</v>
      </c>
      <c r="K1263" s="89">
        <v>8</v>
      </c>
      <c r="L1263" s="89">
        <v>8</v>
      </c>
      <c r="M1263" s="89">
        <v>8</v>
      </c>
      <c r="N1263" s="89">
        <v>40</v>
      </c>
      <c r="O1263" s="87" t="s">
        <v>166</v>
      </c>
      <c r="P1263" s="90" t="s">
        <v>14470</v>
      </c>
      <c r="Q1263" s="87" t="s">
        <v>12269</v>
      </c>
    </row>
    <row r="1264" spans="1:17" x14ac:dyDescent="0.2">
      <c r="A1264" s="87" t="s">
        <v>11116</v>
      </c>
      <c r="B1264" s="87" t="s">
        <v>11203</v>
      </c>
      <c r="C1264" s="87" t="s">
        <v>164</v>
      </c>
      <c r="D1264" s="87" t="s">
        <v>11204</v>
      </c>
      <c r="E1264" s="87" t="s">
        <v>4286</v>
      </c>
      <c r="F1264" s="88">
        <v>43868</v>
      </c>
      <c r="G1264" s="89">
        <v>0</v>
      </c>
      <c r="H1264" s="89">
        <v>0</v>
      </c>
      <c r="I1264" s="89">
        <v>8</v>
      </c>
      <c r="J1264" s="89">
        <v>8</v>
      </c>
      <c r="K1264" s="89">
        <v>8</v>
      </c>
      <c r="L1264" s="89">
        <v>8</v>
      </c>
      <c r="M1264" s="89">
        <v>8</v>
      </c>
      <c r="N1264" s="89">
        <v>40</v>
      </c>
      <c r="O1264" s="87" t="s">
        <v>166</v>
      </c>
      <c r="P1264" s="90" t="s">
        <v>14471</v>
      </c>
      <c r="Q1264" s="87" t="s">
        <v>12269</v>
      </c>
    </row>
    <row r="1265" spans="1:17" x14ac:dyDescent="0.2">
      <c r="A1265" s="87" t="s">
        <v>11116</v>
      </c>
      <c r="B1265" s="87" t="s">
        <v>11203</v>
      </c>
      <c r="C1265" s="87" t="s">
        <v>164</v>
      </c>
      <c r="D1265" s="87" t="s">
        <v>11204</v>
      </c>
      <c r="E1265" s="87" t="s">
        <v>4286</v>
      </c>
      <c r="F1265" s="88">
        <v>43868</v>
      </c>
      <c r="G1265" s="89">
        <v>0</v>
      </c>
      <c r="H1265" s="89">
        <v>0</v>
      </c>
      <c r="I1265" s="89">
        <v>1</v>
      </c>
      <c r="J1265" s="89">
        <v>1</v>
      </c>
      <c r="K1265" s="89">
        <v>1</v>
      </c>
      <c r="L1265" s="89">
        <v>1</v>
      </c>
      <c r="M1265" s="89">
        <v>1</v>
      </c>
      <c r="N1265" s="89">
        <v>5</v>
      </c>
      <c r="O1265" s="87" t="s">
        <v>167</v>
      </c>
      <c r="P1265" s="90" t="s">
        <v>14472</v>
      </c>
      <c r="Q1265" s="87" t="s">
        <v>12269</v>
      </c>
    </row>
    <row r="1266" spans="1:17" x14ac:dyDescent="0.2">
      <c r="A1266" s="87" t="s">
        <v>11698</v>
      </c>
      <c r="B1266" s="87" t="s">
        <v>11725</v>
      </c>
      <c r="C1266" s="87" t="s">
        <v>164</v>
      </c>
      <c r="D1266" s="87" t="s">
        <v>11660</v>
      </c>
      <c r="E1266" s="87" t="s">
        <v>4286</v>
      </c>
      <c r="F1266" s="88">
        <v>43868</v>
      </c>
      <c r="G1266" s="89">
        <v>0</v>
      </c>
      <c r="H1266" s="89">
        <v>0</v>
      </c>
      <c r="I1266" s="89">
        <v>8</v>
      </c>
      <c r="J1266" s="89">
        <v>8</v>
      </c>
      <c r="K1266" s="89">
        <v>8</v>
      </c>
      <c r="L1266" s="89">
        <v>8</v>
      </c>
      <c r="M1266" s="89">
        <v>8</v>
      </c>
      <c r="N1266" s="89">
        <v>40</v>
      </c>
      <c r="O1266" s="87" t="s">
        <v>166</v>
      </c>
      <c r="P1266" s="90" t="s">
        <v>14473</v>
      </c>
      <c r="Q1266" s="87" t="s">
        <v>12269</v>
      </c>
    </row>
    <row r="1267" spans="1:17" x14ac:dyDescent="0.2">
      <c r="A1267" s="87" t="s">
        <v>11701</v>
      </c>
      <c r="B1267" s="87" t="s">
        <v>11726</v>
      </c>
      <c r="C1267" s="87" t="s">
        <v>164</v>
      </c>
      <c r="D1267" s="87" t="s">
        <v>11727</v>
      </c>
      <c r="E1267" s="87" t="s">
        <v>4286</v>
      </c>
      <c r="F1267" s="88">
        <v>43868</v>
      </c>
      <c r="G1267" s="89">
        <v>0</v>
      </c>
      <c r="H1267" s="89">
        <v>0</v>
      </c>
      <c r="I1267" s="89">
        <v>8</v>
      </c>
      <c r="J1267" s="89">
        <v>8</v>
      </c>
      <c r="K1267" s="89">
        <v>8</v>
      </c>
      <c r="L1267" s="89">
        <v>8</v>
      </c>
      <c r="M1267" s="89">
        <v>8</v>
      </c>
      <c r="N1267" s="89">
        <v>40</v>
      </c>
      <c r="O1267" s="87" t="s">
        <v>166</v>
      </c>
      <c r="P1267" s="90" t="s">
        <v>14474</v>
      </c>
      <c r="Q1267" s="87" t="s">
        <v>12269</v>
      </c>
    </row>
    <row r="1268" spans="1:17" x14ac:dyDescent="0.2">
      <c r="A1268" s="87" t="s">
        <v>11701</v>
      </c>
      <c r="B1268" s="87" t="s">
        <v>11726</v>
      </c>
      <c r="C1268" s="87" t="s">
        <v>164</v>
      </c>
      <c r="D1268" s="87" t="s">
        <v>11727</v>
      </c>
      <c r="E1268" s="87" t="s">
        <v>4286</v>
      </c>
      <c r="F1268" s="88">
        <v>43868</v>
      </c>
      <c r="G1268" s="89">
        <v>0</v>
      </c>
      <c r="H1268" s="89">
        <v>0</v>
      </c>
      <c r="I1268" s="89">
        <v>8</v>
      </c>
      <c r="J1268" s="89">
        <v>8</v>
      </c>
      <c r="K1268" s="89">
        <v>8</v>
      </c>
      <c r="L1268" s="89">
        <v>8</v>
      </c>
      <c r="M1268" s="89">
        <v>8</v>
      </c>
      <c r="N1268" s="89">
        <v>40</v>
      </c>
      <c r="O1268" s="87" t="s">
        <v>166</v>
      </c>
      <c r="P1268" s="90" t="s">
        <v>14475</v>
      </c>
      <c r="Q1268" s="87" t="s">
        <v>12269</v>
      </c>
    </row>
    <row r="1269" spans="1:17" x14ac:dyDescent="0.2">
      <c r="A1269" s="87" t="s">
        <v>11701</v>
      </c>
      <c r="B1269" s="87" t="s">
        <v>11726</v>
      </c>
      <c r="C1269" s="87" t="s">
        <v>164</v>
      </c>
      <c r="D1269" s="87" t="s">
        <v>11727</v>
      </c>
      <c r="E1269" s="87" t="s">
        <v>4286</v>
      </c>
      <c r="F1269" s="88">
        <v>43868</v>
      </c>
      <c r="G1269" s="89">
        <v>0</v>
      </c>
      <c r="H1269" s="89">
        <v>0</v>
      </c>
      <c r="I1269" s="89">
        <v>-8</v>
      </c>
      <c r="J1269" s="89">
        <v>-8</v>
      </c>
      <c r="K1269" s="89">
        <v>-8</v>
      </c>
      <c r="L1269" s="89">
        <v>-8</v>
      </c>
      <c r="M1269" s="89">
        <v>-8</v>
      </c>
      <c r="N1269" s="89">
        <v>-40</v>
      </c>
      <c r="O1269" s="87" t="s">
        <v>166</v>
      </c>
      <c r="P1269" s="90" t="s">
        <v>14476</v>
      </c>
      <c r="Q1269" s="87" t="s">
        <v>12269</v>
      </c>
    </row>
    <row r="1270" spans="1:17" x14ac:dyDescent="0.2">
      <c r="A1270" s="87" t="s">
        <v>11666</v>
      </c>
      <c r="B1270" s="87" t="s">
        <v>11821</v>
      </c>
      <c r="C1270" s="87" t="s">
        <v>164</v>
      </c>
      <c r="D1270" s="87" t="s">
        <v>11822</v>
      </c>
      <c r="E1270" s="87" t="s">
        <v>4286</v>
      </c>
      <c r="F1270" s="88">
        <v>43868</v>
      </c>
      <c r="G1270" s="89">
        <v>0</v>
      </c>
      <c r="H1270" s="89">
        <v>0</v>
      </c>
      <c r="I1270" s="89">
        <v>8</v>
      </c>
      <c r="J1270" s="89">
        <v>8</v>
      </c>
      <c r="K1270" s="89">
        <v>8</v>
      </c>
      <c r="L1270" s="89">
        <v>8</v>
      </c>
      <c r="M1270" s="89">
        <v>8</v>
      </c>
      <c r="N1270" s="89">
        <v>40</v>
      </c>
      <c r="O1270" s="87" t="s">
        <v>166</v>
      </c>
      <c r="P1270" s="90" t="s">
        <v>14477</v>
      </c>
      <c r="Q1270" s="87" t="s">
        <v>12269</v>
      </c>
    </row>
    <row r="1271" spans="1:17" x14ac:dyDescent="0.2">
      <c r="A1271" s="87" t="s">
        <v>11852</v>
      </c>
      <c r="B1271" s="87" t="s">
        <v>13029</v>
      </c>
      <c r="C1271" s="87" t="s">
        <v>164</v>
      </c>
      <c r="D1271" s="87" t="s">
        <v>13030</v>
      </c>
      <c r="E1271" s="87" t="s">
        <v>4286</v>
      </c>
      <c r="F1271" s="88">
        <v>43868</v>
      </c>
      <c r="G1271" s="89">
        <v>0</v>
      </c>
      <c r="H1271" s="89">
        <v>0</v>
      </c>
      <c r="I1271" s="89">
        <v>8</v>
      </c>
      <c r="J1271" s="89">
        <v>8</v>
      </c>
      <c r="K1271" s="89">
        <v>8</v>
      </c>
      <c r="L1271" s="89">
        <v>8</v>
      </c>
      <c r="M1271" s="89">
        <v>8</v>
      </c>
      <c r="N1271" s="89">
        <v>40</v>
      </c>
      <c r="O1271" s="87" t="s">
        <v>166</v>
      </c>
      <c r="P1271" s="90" t="s">
        <v>14478</v>
      </c>
      <c r="Q1271" s="87" t="s">
        <v>12269</v>
      </c>
    </row>
    <row r="1272" spans="1:17" x14ac:dyDescent="0.2">
      <c r="A1272" s="87" t="s">
        <v>11852</v>
      </c>
      <c r="B1272" s="87" t="s">
        <v>13029</v>
      </c>
      <c r="C1272" s="87" t="s">
        <v>164</v>
      </c>
      <c r="D1272" s="87" t="s">
        <v>13030</v>
      </c>
      <c r="E1272" s="87" t="s">
        <v>4286</v>
      </c>
      <c r="F1272" s="88">
        <v>43868</v>
      </c>
      <c r="G1272" s="89">
        <v>0</v>
      </c>
      <c r="H1272" s="89">
        <v>0</v>
      </c>
      <c r="I1272" s="89">
        <v>2</v>
      </c>
      <c r="J1272" s="89">
        <v>2</v>
      </c>
      <c r="K1272" s="89">
        <v>2</v>
      </c>
      <c r="L1272" s="89">
        <v>2</v>
      </c>
      <c r="M1272" s="89">
        <v>2</v>
      </c>
      <c r="N1272" s="89">
        <v>10</v>
      </c>
      <c r="O1272" s="87" t="s">
        <v>167</v>
      </c>
      <c r="P1272" s="90" t="s">
        <v>14479</v>
      </c>
      <c r="Q1272" s="87" t="s">
        <v>12269</v>
      </c>
    </row>
    <row r="1273" spans="1:17" x14ac:dyDescent="0.2">
      <c r="A1273" s="87" t="s">
        <v>12171</v>
      </c>
      <c r="B1273" s="87" t="s">
        <v>12172</v>
      </c>
      <c r="C1273" s="87" t="s">
        <v>164</v>
      </c>
      <c r="D1273" s="87" t="s">
        <v>12173</v>
      </c>
      <c r="E1273" s="87" t="s">
        <v>4286</v>
      </c>
      <c r="F1273" s="88">
        <v>43868</v>
      </c>
      <c r="G1273" s="89">
        <v>0</v>
      </c>
      <c r="H1273" s="89">
        <v>0</v>
      </c>
      <c r="I1273" s="89">
        <v>8</v>
      </c>
      <c r="J1273" s="89">
        <v>8</v>
      </c>
      <c r="K1273" s="89">
        <v>8</v>
      </c>
      <c r="L1273" s="89">
        <v>8</v>
      </c>
      <c r="M1273" s="89">
        <v>8</v>
      </c>
      <c r="N1273" s="89">
        <v>40</v>
      </c>
      <c r="O1273" s="87" t="s">
        <v>166</v>
      </c>
      <c r="P1273" s="90" t="s">
        <v>14480</v>
      </c>
      <c r="Q1273" s="87" t="s">
        <v>12269</v>
      </c>
    </row>
    <row r="1274" spans="1:17" x14ac:dyDescent="0.2">
      <c r="A1274" s="87" t="s">
        <v>12627</v>
      </c>
      <c r="B1274" s="87" t="s">
        <v>12674</v>
      </c>
      <c r="C1274" s="87" t="s">
        <v>164</v>
      </c>
      <c r="D1274" s="87" t="s">
        <v>12675</v>
      </c>
      <c r="E1274" s="87" t="s">
        <v>4286</v>
      </c>
      <c r="F1274" s="88">
        <v>43868</v>
      </c>
      <c r="G1274" s="89">
        <v>0</v>
      </c>
      <c r="H1274" s="89">
        <v>0</v>
      </c>
      <c r="I1274" s="89">
        <v>8</v>
      </c>
      <c r="J1274" s="89">
        <v>8</v>
      </c>
      <c r="K1274" s="89">
        <v>8</v>
      </c>
      <c r="L1274" s="89">
        <v>8</v>
      </c>
      <c r="M1274" s="89">
        <v>8</v>
      </c>
      <c r="N1274" s="89">
        <v>40</v>
      </c>
      <c r="O1274" s="87" t="s">
        <v>166</v>
      </c>
      <c r="P1274" s="90" t="s">
        <v>14481</v>
      </c>
      <c r="Q1274" s="87" t="s">
        <v>12269</v>
      </c>
    </row>
    <row r="1275" spans="1:17" x14ac:dyDescent="0.2">
      <c r="A1275" s="87" t="s">
        <v>12718</v>
      </c>
      <c r="B1275" s="87" t="s">
        <v>12788</v>
      </c>
      <c r="C1275" s="87" t="s">
        <v>164</v>
      </c>
      <c r="D1275" s="87" t="s">
        <v>12789</v>
      </c>
      <c r="E1275" s="87" t="s">
        <v>4286</v>
      </c>
      <c r="F1275" s="88">
        <v>43868</v>
      </c>
      <c r="G1275" s="89">
        <v>0</v>
      </c>
      <c r="H1275" s="89">
        <v>0</v>
      </c>
      <c r="I1275" s="89">
        <v>8</v>
      </c>
      <c r="J1275" s="89">
        <v>8</v>
      </c>
      <c r="K1275" s="89">
        <v>8</v>
      </c>
      <c r="L1275" s="89">
        <v>8</v>
      </c>
      <c r="M1275" s="89">
        <v>8</v>
      </c>
      <c r="N1275" s="89">
        <v>40</v>
      </c>
      <c r="O1275" s="87" t="s">
        <v>166</v>
      </c>
      <c r="P1275" s="90" t="s">
        <v>14482</v>
      </c>
      <c r="Q1275" s="87" t="s">
        <v>12269</v>
      </c>
    </row>
    <row r="1276" spans="1:17" x14ac:dyDescent="0.2">
      <c r="A1276" s="87" t="s">
        <v>12970</v>
      </c>
      <c r="B1276" s="87" t="s">
        <v>13074</v>
      </c>
      <c r="C1276" s="87" t="s">
        <v>164</v>
      </c>
      <c r="D1276" s="87" t="s">
        <v>13075</v>
      </c>
      <c r="E1276" s="87" t="s">
        <v>4286</v>
      </c>
      <c r="F1276" s="88">
        <v>43868</v>
      </c>
      <c r="G1276" s="89">
        <v>0</v>
      </c>
      <c r="H1276" s="89">
        <v>8</v>
      </c>
      <c r="I1276" s="89">
        <v>8</v>
      </c>
      <c r="J1276" s="89">
        <v>8</v>
      </c>
      <c r="K1276" s="89">
        <v>8</v>
      </c>
      <c r="L1276" s="89">
        <v>8</v>
      </c>
      <c r="M1276" s="89">
        <v>0</v>
      </c>
      <c r="N1276" s="89">
        <v>40</v>
      </c>
      <c r="O1276" s="87" t="s">
        <v>166</v>
      </c>
      <c r="P1276" s="90" t="s">
        <v>14483</v>
      </c>
      <c r="Q1276" s="87" t="s">
        <v>12269</v>
      </c>
    </row>
    <row r="1277" spans="1:17" x14ac:dyDescent="0.2">
      <c r="A1277" s="87" t="s">
        <v>7104</v>
      </c>
      <c r="B1277" s="87" t="s">
        <v>11095</v>
      </c>
      <c r="C1277" s="87" t="s">
        <v>164</v>
      </c>
      <c r="D1277" s="87" t="s">
        <v>11096</v>
      </c>
      <c r="E1277" s="87" t="s">
        <v>4268</v>
      </c>
      <c r="F1277" s="88">
        <v>43868</v>
      </c>
      <c r="G1277" s="89">
        <v>0</v>
      </c>
      <c r="H1277" s="89">
        <v>0</v>
      </c>
      <c r="I1277" s="89">
        <v>8</v>
      </c>
      <c r="J1277" s="89">
        <v>8</v>
      </c>
      <c r="K1277" s="89">
        <v>8</v>
      </c>
      <c r="L1277" s="89">
        <v>8</v>
      </c>
      <c r="M1277" s="89">
        <v>8</v>
      </c>
      <c r="N1277" s="89">
        <v>40</v>
      </c>
      <c r="O1277" s="87" t="s">
        <v>166</v>
      </c>
      <c r="P1277" s="90" t="s">
        <v>14484</v>
      </c>
      <c r="Q1277" s="87" t="s">
        <v>9505</v>
      </c>
    </row>
    <row r="1278" spans="1:17" x14ac:dyDescent="0.2">
      <c r="A1278" s="87" t="s">
        <v>7044</v>
      </c>
      <c r="B1278" s="87" t="s">
        <v>11097</v>
      </c>
      <c r="C1278" s="87" t="s">
        <v>164</v>
      </c>
      <c r="D1278" s="87" t="s">
        <v>11098</v>
      </c>
      <c r="E1278" s="87" t="s">
        <v>4268</v>
      </c>
      <c r="F1278" s="88">
        <v>43868</v>
      </c>
      <c r="G1278" s="89">
        <v>0</v>
      </c>
      <c r="H1278" s="89">
        <v>0</v>
      </c>
      <c r="I1278" s="89">
        <v>8</v>
      </c>
      <c r="J1278" s="89">
        <v>8</v>
      </c>
      <c r="K1278" s="89">
        <v>8</v>
      </c>
      <c r="L1278" s="89">
        <v>8</v>
      </c>
      <c r="M1278" s="89">
        <v>8</v>
      </c>
      <c r="N1278" s="89">
        <v>40</v>
      </c>
      <c r="O1278" s="87" t="s">
        <v>166</v>
      </c>
      <c r="P1278" s="90" t="s">
        <v>14485</v>
      </c>
      <c r="Q1278" s="87" t="s">
        <v>9505</v>
      </c>
    </row>
    <row r="1279" spans="1:17" x14ac:dyDescent="0.2">
      <c r="A1279" s="87" t="s">
        <v>7003</v>
      </c>
      <c r="B1279" s="87" t="s">
        <v>8856</v>
      </c>
      <c r="C1279" s="87" t="s">
        <v>164</v>
      </c>
      <c r="D1279" s="87" t="s">
        <v>8857</v>
      </c>
      <c r="E1279" s="87" t="s">
        <v>4268</v>
      </c>
      <c r="F1279" s="88">
        <v>43868</v>
      </c>
      <c r="G1279" s="89">
        <v>0</v>
      </c>
      <c r="H1279" s="89">
        <v>0</v>
      </c>
      <c r="I1279" s="89">
        <v>8</v>
      </c>
      <c r="J1279" s="89">
        <v>8</v>
      </c>
      <c r="K1279" s="89">
        <v>8</v>
      </c>
      <c r="L1279" s="89">
        <v>8</v>
      </c>
      <c r="M1279" s="89">
        <v>8</v>
      </c>
      <c r="N1279" s="89">
        <v>40</v>
      </c>
      <c r="O1279" s="87" t="s">
        <v>166</v>
      </c>
      <c r="P1279" s="90" t="s">
        <v>14486</v>
      </c>
      <c r="Q1279" s="87" t="s">
        <v>9505</v>
      </c>
    </row>
    <row r="1280" spans="1:17" x14ac:dyDescent="0.2">
      <c r="A1280" s="87" t="s">
        <v>7003</v>
      </c>
      <c r="B1280" s="87" t="s">
        <v>8856</v>
      </c>
      <c r="C1280" s="87" t="s">
        <v>164</v>
      </c>
      <c r="D1280" s="87" t="s">
        <v>8857</v>
      </c>
      <c r="E1280" s="87" t="s">
        <v>4268</v>
      </c>
      <c r="F1280" s="88">
        <v>43868</v>
      </c>
      <c r="G1280" s="89">
        <v>0</v>
      </c>
      <c r="H1280" s="89">
        <v>0</v>
      </c>
      <c r="I1280" s="89">
        <v>3</v>
      </c>
      <c r="J1280" s="89">
        <v>2</v>
      </c>
      <c r="K1280" s="89">
        <v>3</v>
      </c>
      <c r="L1280" s="89">
        <v>2</v>
      </c>
      <c r="M1280" s="89">
        <v>0</v>
      </c>
      <c r="N1280" s="89">
        <v>10</v>
      </c>
      <c r="O1280" s="87" t="s">
        <v>167</v>
      </c>
      <c r="P1280" s="90" t="s">
        <v>14487</v>
      </c>
      <c r="Q1280" s="87" t="s">
        <v>9505</v>
      </c>
    </row>
    <row r="1281" spans="1:17" x14ac:dyDescent="0.2">
      <c r="A1281" s="87" t="s">
        <v>7132</v>
      </c>
      <c r="B1281" s="87" t="s">
        <v>11955</v>
      </c>
      <c r="C1281" s="87" t="s">
        <v>164</v>
      </c>
      <c r="D1281" s="87" t="s">
        <v>11956</v>
      </c>
      <c r="E1281" s="87" t="s">
        <v>4268</v>
      </c>
      <c r="F1281" s="88">
        <v>43868</v>
      </c>
      <c r="G1281" s="89">
        <v>0</v>
      </c>
      <c r="H1281" s="89">
        <v>0</v>
      </c>
      <c r="I1281" s="89">
        <v>8</v>
      </c>
      <c r="J1281" s="89">
        <v>8</v>
      </c>
      <c r="K1281" s="89">
        <v>8</v>
      </c>
      <c r="L1281" s="89">
        <v>8</v>
      </c>
      <c r="M1281" s="89">
        <v>8</v>
      </c>
      <c r="N1281" s="89">
        <v>40</v>
      </c>
      <c r="O1281" s="87" t="s">
        <v>166</v>
      </c>
      <c r="P1281" s="90" t="s">
        <v>14488</v>
      </c>
      <c r="Q1281" s="87" t="s">
        <v>9505</v>
      </c>
    </row>
    <row r="1282" spans="1:17" x14ac:dyDescent="0.2">
      <c r="A1282" s="87" t="s">
        <v>7132</v>
      </c>
      <c r="B1282" s="87" t="s">
        <v>11955</v>
      </c>
      <c r="C1282" s="87" t="s">
        <v>164</v>
      </c>
      <c r="D1282" s="87" t="s">
        <v>11956</v>
      </c>
      <c r="E1282" s="87" t="s">
        <v>4268</v>
      </c>
      <c r="F1282" s="88">
        <v>43868</v>
      </c>
      <c r="G1282" s="89">
        <v>0</v>
      </c>
      <c r="H1282" s="89">
        <v>0</v>
      </c>
      <c r="I1282" s="89">
        <v>2</v>
      </c>
      <c r="J1282" s="89">
        <v>1</v>
      </c>
      <c r="K1282" s="89">
        <v>1</v>
      </c>
      <c r="L1282" s="89">
        <v>1</v>
      </c>
      <c r="M1282" s="89">
        <v>1</v>
      </c>
      <c r="N1282" s="89">
        <v>6</v>
      </c>
      <c r="O1282" s="87" t="s">
        <v>167</v>
      </c>
      <c r="P1282" s="90" t="s">
        <v>14489</v>
      </c>
      <c r="Q1282" s="87" t="s">
        <v>9505</v>
      </c>
    </row>
    <row r="1283" spans="1:17" x14ac:dyDescent="0.2">
      <c r="A1283" s="87" t="s">
        <v>7193</v>
      </c>
      <c r="B1283" s="87" t="s">
        <v>7564</v>
      </c>
      <c r="C1283" s="87" t="s">
        <v>164</v>
      </c>
      <c r="D1283" s="87" t="s">
        <v>6410</v>
      </c>
      <c r="E1283" s="87" t="s">
        <v>5499</v>
      </c>
      <c r="F1283" s="88">
        <v>43868</v>
      </c>
      <c r="G1283" s="89">
        <v>0</v>
      </c>
      <c r="H1283" s="89">
        <v>0</v>
      </c>
      <c r="I1283" s="89">
        <v>0</v>
      </c>
      <c r="J1283" s="89">
        <v>8</v>
      </c>
      <c r="K1283" s="89">
        <v>8</v>
      </c>
      <c r="L1283" s="89">
        <v>8</v>
      </c>
      <c r="M1283" s="89">
        <v>8</v>
      </c>
      <c r="N1283" s="89">
        <v>32</v>
      </c>
      <c r="O1283" s="87" t="s">
        <v>166</v>
      </c>
      <c r="P1283" s="90" t="s">
        <v>14490</v>
      </c>
      <c r="Q1283" s="87" t="s">
        <v>9522</v>
      </c>
    </row>
    <row r="1284" spans="1:17" x14ac:dyDescent="0.2">
      <c r="A1284" s="87" t="s">
        <v>7037</v>
      </c>
      <c r="B1284" s="87" t="s">
        <v>11205</v>
      </c>
      <c r="C1284" s="87" t="s">
        <v>164</v>
      </c>
      <c r="D1284" s="87" t="s">
        <v>11206</v>
      </c>
      <c r="E1284" s="87" t="s">
        <v>4268</v>
      </c>
      <c r="F1284" s="88">
        <v>43868</v>
      </c>
      <c r="G1284" s="89">
        <v>0</v>
      </c>
      <c r="H1284" s="89">
        <v>0</v>
      </c>
      <c r="I1284" s="89">
        <v>8</v>
      </c>
      <c r="J1284" s="89">
        <v>8</v>
      </c>
      <c r="K1284" s="89">
        <v>8</v>
      </c>
      <c r="L1284" s="89">
        <v>8</v>
      </c>
      <c r="M1284" s="89">
        <v>8</v>
      </c>
      <c r="N1284" s="89">
        <v>40</v>
      </c>
      <c r="O1284" s="87" t="s">
        <v>166</v>
      </c>
      <c r="P1284" s="90" t="s">
        <v>14491</v>
      </c>
      <c r="Q1284" s="87" t="s">
        <v>9505</v>
      </c>
    </row>
    <row r="1285" spans="1:17" x14ac:dyDescent="0.2">
      <c r="A1285" s="87" t="s">
        <v>7023</v>
      </c>
      <c r="B1285" s="87" t="s">
        <v>11823</v>
      </c>
      <c r="C1285" s="87" t="s">
        <v>164</v>
      </c>
      <c r="D1285" s="87" t="s">
        <v>11824</v>
      </c>
      <c r="E1285" s="87" t="s">
        <v>4268</v>
      </c>
      <c r="F1285" s="88">
        <v>43868</v>
      </c>
      <c r="G1285" s="89">
        <v>0</v>
      </c>
      <c r="H1285" s="89">
        <v>0</v>
      </c>
      <c r="I1285" s="89">
        <v>8</v>
      </c>
      <c r="J1285" s="89">
        <v>8</v>
      </c>
      <c r="K1285" s="89">
        <v>8</v>
      </c>
      <c r="L1285" s="89">
        <v>8</v>
      </c>
      <c r="M1285" s="89">
        <v>8</v>
      </c>
      <c r="N1285" s="89">
        <v>40</v>
      </c>
      <c r="O1285" s="87" t="s">
        <v>166</v>
      </c>
      <c r="P1285" s="90" t="s">
        <v>14492</v>
      </c>
      <c r="Q1285" s="87" t="s">
        <v>9505</v>
      </c>
    </row>
    <row r="1286" spans="1:17" x14ac:dyDescent="0.2">
      <c r="A1286" s="87" t="s">
        <v>7023</v>
      </c>
      <c r="B1286" s="87" t="s">
        <v>11823</v>
      </c>
      <c r="C1286" s="87" t="s">
        <v>164</v>
      </c>
      <c r="D1286" s="87" t="s">
        <v>11824</v>
      </c>
      <c r="E1286" s="87" t="s">
        <v>4268</v>
      </c>
      <c r="F1286" s="88">
        <v>43868</v>
      </c>
      <c r="G1286" s="89">
        <v>0</v>
      </c>
      <c r="H1286" s="89">
        <v>0</v>
      </c>
      <c r="I1286" s="89">
        <v>0</v>
      </c>
      <c r="J1286" s="89">
        <v>2</v>
      </c>
      <c r="K1286" s="89">
        <v>1</v>
      </c>
      <c r="L1286" s="89">
        <v>2</v>
      </c>
      <c r="M1286" s="89">
        <v>0</v>
      </c>
      <c r="N1286" s="89">
        <v>5</v>
      </c>
      <c r="O1286" s="87" t="s">
        <v>167</v>
      </c>
      <c r="P1286" s="90" t="s">
        <v>14493</v>
      </c>
      <c r="Q1286" s="87" t="s">
        <v>9505</v>
      </c>
    </row>
    <row r="1287" spans="1:17" x14ac:dyDescent="0.2">
      <c r="A1287" s="87" t="s">
        <v>6996</v>
      </c>
      <c r="B1287" s="87" t="s">
        <v>12790</v>
      </c>
      <c r="C1287" s="87" t="s">
        <v>164</v>
      </c>
      <c r="D1287" s="87" t="s">
        <v>12791</v>
      </c>
      <c r="E1287" s="87" t="s">
        <v>4268</v>
      </c>
      <c r="F1287" s="88">
        <v>43868</v>
      </c>
      <c r="G1287" s="89">
        <v>0</v>
      </c>
      <c r="H1287" s="89">
        <v>0</v>
      </c>
      <c r="I1287" s="89">
        <v>1</v>
      </c>
      <c r="J1287" s="89">
        <v>1</v>
      </c>
      <c r="K1287" s="89">
        <v>1</v>
      </c>
      <c r="L1287" s="89">
        <v>1</v>
      </c>
      <c r="M1287" s="89">
        <v>1</v>
      </c>
      <c r="N1287" s="89">
        <v>5</v>
      </c>
      <c r="O1287" s="87" t="s">
        <v>167</v>
      </c>
      <c r="P1287" s="90" t="s">
        <v>14494</v>
      </c>
      <c r="Q1287" s="87" t="s">
        <v>9505</v>
      </c>
    </row>
    <row r="1288" spans="1:17" x14ac:dyDescent="0.2">
      <c r="A1288" s="87" t="s">
        <v>6996</v>
      </c>
      <c r="B1288" s="87" t="s">
        <v>12790</v>
      </c>
      <c r="C1288" s="87" t="s">
        <v>164</v>
      </c>
      <c r="D1288" s="87" t="s">
        <v>12791</v>
      </c>
      <c r="E1288" s="87" t="s">
        <v>8831</v>
      </c>
      <c r="F1288" s="88">
        <v>43868</v>
      </c>
      <c r="G1288" s="89">
        <v>0</v>
      </c>
      <c r="H1288" s="89">
        <v>0</v>
      </c>
      <c r="I1288" s="89">
        <v>8</v>
      </c>
      <c r="J1288" s="89">
        <v>8</v>
      </c>
      <c r="K1288" s="89">
        <v>8</v>
      </c>
      <c r="L1288" s="89">
        <v>8</v>
      </c>
      <c r="M1288" s="89">
        <v>8</v>
      </c>
      <c r="N1288" s="89">
        <v>40</v>
      </c>
      <c r="O1288" s="87" t="s">
        <v>166</v>
      </c>
      <c r="P1288" s="90" t="s">
        <v>14495</v>
      </c>
      <c r="Q1288" s="87" t="s">
        <v>9505</v>
      </c>
    </row>
    <row r="1289" spans="1:17" x14ac:dyDescent="0.2">
      <c r="A1289" s="87" t="s">
        <v>7319</v>
      </c>
      <c r="B1289" s="87" t="s">
        <v>11099</v>
      </c>
      <c r="C1289" s="87" t="s">
        <v>164</v>
      </c>
      <c r="D1289" s="87" t="s">
        <v>11100</v>
      </c>
      <c r="E1289" s="87" t="s">
        <v>4268</v>
      </c>
      <c r="F1289" s="88">
        <v>43868</v>
      </c>
      <c r="G1289" s="89">
        <v>0</v>
      </c>
      <c r="H1289" s="89">
        <v>0</v>
      </c>
      <c r="I1289" s="89">
        <v>8</v>
      </c>
      <c r="J1289" s="89">
        <v>8</v>
      </c>
      <c r="K1289" s="89">
        <v>8</v>
      </c>
      <c r="L1289" s="89">
        <v>8</v>
      </c>
      <c r="M1289" s="89">
        <v>8</v>
      </c>
      <c r="N1289" s="89">
        <v>40</v>
      </c>
      <c r="O1289" s="87" t="s">
        <v>166</v>
      </c>
      <c r="P1289" s="90" t="s">
        <v>14496</v>
      </c>
      <c r="Q1289" s="87" t="s">
        <v>9505</v>
      </c>
    </row>
    <row r="1290" spans="1:17" x14ac:dyDescent="0.2">
      <c r="A1290" s="87" t="s">
        <v>7319</v>
      </c>
      <c r="B1290" s="87" t="s">
        <v>11099</v>
      </c>
      <c r="C1290" s="87" t="s">
        <v>164</v>
      </c>
      <c r="D1290" s="87" t="s">
        <v>11100</v>
      </c>
      <c r="E1290" s="87" t="s">
        <v>4268</v>
      </c>
      <c r="F1290" s="88">
        <v>43868</v>
      </c>
      <c r="G1290" s="89">
        <v>11</v>
      </c>
      <c r="H1290" s="89">
        <v>0</v>
      </c>
      <c r="I1290" s="89">
        <v>0</v>
      </c>
      <c r="J1290" s="89">
        <v>0</v>
      </c>
      <c r="K1290" s="89">
        <v>0</v>
      </c>
      <c r="L1290" s="89">
        <v>0</v>
      </c>
      <c r="M1290" s="89">
        <v>0</v>
      </c>
      <c r="N1290" s="89">
        <v>11</v>
      </c>
      <c r="O1290" s="87" t="s">
        <v>167</v>
      </c>
      <c r="P1290" s="90" t="s">
        <v>14497</v>
      </c>
      <c r="Q1290" s="87" t="s">
        <v>9505</v>
      </c>
    </row>
    <row r="1291" spans="1:17" x14ac:dyDescent="0.2">
      <c r="A1291" s="87" t="s">
        <v>7301</v>
      </c>
      <c r="B1291" s="87" t="s">
        <v>7368</v>
      </c>
      <c r="C1291" s="87" t="s">
        <v>164</v>
      </c>
      <c r="D1291" s="87" t="s">
        <v>6816</v>
      </c>
      <c r="E1291" s="87" t="s">
        <v>4268</v>
      </c>
      <c r="F1291" s="88">
        <v>43868</v>
      </c>
      <c r="G1291" s="89">
        <v>0</v>
      </c>
      <c r="H1291" s="89">
        <v>0</v>
      </c>
      <c r="I1291" s="89">
        <v>8</v>
      </c>
      <c r="J1291" s="89">
        <v>8</v>
      </c>
      <c r="K1291" s="89">
        <v>8</v>
      </c>
      <c r="L1291" s="89">
        <v>8</v>
      </c>
      <c r="M1291" s="89">
        <v>8</v>
      </c>
      <c r="N1291" s="89">
        <v>40</v>
      </c>
      <c r="O1291" s="87" t="s">
        <v>166</v>
      </c>
      <c r="P1291" s="90" t="s">
        <v>14498</v>
      </c>
      <c r="Q1291" s="87" t="s">
        <v>9505</v>
      </c>
    </row>
    <row r="1292" spans="1:17" x14ac:dyDescent="0.2">
      <c r="A1292" s="87" t="s">
        <v>7301</v>
      </c>
      <c r="B1292" s="87" t="s">
        <v>7368</v>
      </c>
      <c r="C1292" s="87" t="s">
        <v>164</v>
      </c>
      <c r="D1292" s="87" t="s">
        <v>6816</v>
      </c>
      <c r="E1292" s="87" t="s">
        <v>4268</v>
      </c>
      <c r="F1292" s="88">
        <v>43868</v>
      </c>
      <c r="G1292" s="89">
        <v>0</v>
      </c>
      <c r="H1292" s="89">
        <v>0</v>
      </c>
      <c r="I1292" s="89">
        <v>0</v>
      </c>
      <c r="J1292" s="89">
        <v>5</v>
      </c>
      <c r="K1292" s="89">
        <v>5</v>
      </c>
      <c r="L1292" s="89">
        <v>0</v>
      </c>
      <c r="M1292" s="89">
        <v>0</v>
      </c>
      <c r="N1292" s="89">
        <v>10</v>
      </c>
      <c r="O1292" s="87" t="s">
        <v>167</v>
      </c>
      <c r="P1292" s="90" t="s">
        <v>14499</v>
      </c>
      <c r="Q1292" s="87" t="s">
        <v>9505</v>
      </c>
    </row>
    <row r="1293" spans="1:17" x14ac:dyDescent="0.2">
      <c r="A1293" s="87" t="s">
        <v>7053</v>
      </c>
      <c r="B1293" s="87" t="s">
        <v>8003</v>
      </c>
      <c r="C1293" s="87" t="s">
        <v>164</v>
      </c>
      <c r="D1293" s="87" t="s">
        <v>8004</v>
      </c>
      <c r="E1293" s="87" t="s">
        <v>4268</v>
      </c>
      <c r="F1293" s="88">
        <v>43868</v>
      </c>
      <c r="G1293" s="89">
        <v>0</v>
      </c>
      <c r="H1293" s="89">
        <v>0</v>
      </c>
      <c r="I1293" s="89">
        <v>8</v>
      </c>
      <c r="J1293" s="89">
        <v>8</v>
      </c>
      <c r="K1293" s="89">
        <v>8</v>
      </c>
      <c r="L1293" s="89">
        <v>8</v>
      </c>
      <c r="M1293" s="89">
        <v>8</v>
      </c>
      <c r="N1293" s="89">
        <v>40</v>
      </c>
      <c r="O1293" s="87" t="s">
        <v>166</v>
      </c>
      <c r="P1293" s="90" t="s">
        <v>14500</v>
      </c>
      <c r="Q1293" s="87" t="s">
        <v>9505</v>
      </c>
    </row>
    <row r="1294" spans="1:17" x14ac:dyDescent="0.2">
      <c r="A1294" s="87" t="s">
        <v>7053</v>
      </c>
      <c r="B1294" s="87" t="s">
        <v>8003</v>
      </c>
      <c r="C1294" s="87" t="s">
        <v>164</v>
      </c>
      <c r="D1294" s="87" t="s">
        <v>8004</v>
      </c>
      <c r="E1294" s="87" t="s">
        <v>4268</v>
      </c>
      <c r="F1294" s="88">
        <v>43868</v>
      </c>
      <c r="G1294" s="89">
        <v>10</v>
      </c>
      <c r="H1294" s="89">
        <v>0</v>
      </c>
      <c r="I1294" s="89">
        <v>2</v>
      </c>
      <c r="J1294" s="89">
        <v>2</v>
      </c>
      <c r="K1294" s="89">
        <v>2</v>
      </c>
      <c r="L1294" s="89">
        <v>2</v>
      </c>
      <c r="M1294" s="89">
        <v>2</v>
      </c>
      <c r="N1294" s="89">
        <v>20</v>
      </c>
      <c r="O1294" s="87" t="s">
        <v>167</v>
      </c>
      <c r="P1294" s="90" t="s">
        <v>14501</v>
      </c>
      <c r="Q1294" s="87" t="s">
        <v>9505</v>
      </c>
    </row>
    <row r="1295" spans="1:17" x14ac:dyDescent="0.2">
      <c r="A1295" s="87" t="s">
        <v>7083</v>
      </c>
      <c r="B1295" s="87" t="s">
        <v>7889</v>
      </c>
      <c r="C1295" s="87" t="s">
        <v>164</v>
      </c>
      <c r="D1295" s="87" t="s">
        <v>7890</v>
      </c>
      <c r="E1295" s="87" t="s">
        <v>4268</v>
      </c>
      <c r="F1295" s="88">
        <v>43868</v>
      </c>
      <c r="G1295" s="89">
        <v>12</v>
      </c>
      <c r="H1295" s="89">
        <v>0</v>
      </c>
      <c r="I1295" s="89">
        <v>0</v>
      </c>
      <c r="J1295" s="89">
        <v>0</v>
      </c>
      <c r="K1295" s="89">
        <v>0</v>
      </c>
      <c r="L1295" s="89">
        <v>0</v>
      </c>
      <c r="M1295" s="89">
        <v>0</v>
      </c>
      <c r="N1295" s="89">
        <v>12</v>
      </c>
      <c r="O1295" s="87" t="s">
        <v>167</v>
      </c>
      <c r="P1295" s="90" t="s">
        <v>14502</v>
      </c>
      <c r="Q1295" s="87" t="s">
        <v>9505</v>
      </c>
    </row>
    <row r="1296" spans="1:17" x14ac:dyDescent="0.2">
      <c r="A1296" s="87" t="s">
        <v>6997</v>
      </c>
      <c r="B1296" s="87" t="s">
        <v>7369</v>
      </c>
      <c r="C1296" s="87" t="s">
        <v>164</v>
      </c>
      <c r="D1296" s="87" t="s">
        <v>4292</v>
      </c>
      <c r="E1296" s="87" t="s">
        <v>4268</v>
      </c>
      <c r="F1296" s="88">
        <v>43868</v>
      </c>
      <c r="G1296" s="89">
        <v>0</v>
      </c>
      <c r="H1296" s="89">
        <v>0</v>
      </c>
      <c r="I1296" s="89">
        <v>8</v>
      </c>
      <c r="J1296" s="89">
        <v>8</v>
      </c>
      <c r="K1296" s="89">
        <v>8</v>
      </c>
      <c r="L1296" s="89">
        <v>8</v>
      </c>
      <c r="M1296" s="89">
        <v>8</v>
      </c>
      <c r="N1296" s="89">
        <v>40</v>
      </c>
      <c r="O1296" s="87" t="s">
        <v>166</v>
      </c>
      <c r="P1296" s="90" t="s">
        <v>14503</v>
      </c>
      <c r="Q1296" s="87" t="s">
        <v>9505</v>
      </c>
    </row>
    <row r="1297" spans="1:17" x14ac:dyDescent="0.2">
      <c r="A1297" s="87" t="s">
        <v>6997</v>
      </c>
      <c r="B1297" s="87" t="s">
        <v>7369</v>
      </c>
      <c r="C1297" s="87" t="s">
        <v>164</v>
      </c>
      <c r="D1297" s="87" t="s">
        <v>4292</v>
      </c>
      <c r="E1297" s="87" t="s">
        <v>4268</v>
      </c>
      <c r="F1297" s="88">
        <v>43868</v>
      </c>
      <c r="G1297" s="89">
        <v>0</v>
      </c>
      <c r="H1297" s="89">
        <v>0</v>
      </c>
      <c r="I1297" s="89">
        <v>0</v>
      </c>
      <c r="J1297" s="89">
        <v>1.5</v>
      </c>
      <c r="K1297" s="89">
        <v>0</v>
      </c>
      <c r="L1297" s="89">
        <v>1.5</v>
      </c>
      <c r="M1297" s="89">
        <v>1.5</v>
      </c>
      <c r="N1297" s="89">
        <v>4.5</v>
      </c>
      <c r="O1297" s="87" t="s">
        <v>167</v>
      </c>
      <c r="P1297" s="90" t="s">
        <v>14504</v>
      </c>
      <c r="Q1297" s="87" t="s">
        <v>9505</v>
      </c>
    </row>
    <row r="1298" spans="1:17" x14ac:dyDescent="0.2">
      <c r="A1298" s="87" t="s">
        <v>7250</v>
      </c>
      <c r="B1298" s="87" t="s">
        <v>12792</v>
      </c>
      <c r="C1298" s="87" t="s">
        <v>164</v>
      </c>
      <c r="D1298" s="87" t="s">
        <v>4274</v>
      </c>
      <c r="E1298" s="87" t="s">
        <v>4268</v>
      </c>
      <c r="F1298" s="88">
        <v>43868</v>
      </c>
      <c r="G1298" s="89">
        <v>0</v>
      </c>
      <c r="H1298" s="89">
        <v>0</v>
      </c>
      <c r="I1298" s="89">
        <v>8</v>
      </c>
      <c r="J1298" s="89">
        <v>8</v>
      </c>
      <c r="K1298" s="89">
        <v>8</v>
      </c>
      <c r="L1298" s="89">
        <v>8</v>
      </c>
      <c r="M1298" s="89">
        <v>8</v>
      </c>
      <c r="N1298" s="89">
        <v>40</v>
      </c>
      <c r="O1298" s="87" t="s">
        <v>166</v>
      </c>
      <c r="P1298" s="90" t="s">
        <v>14505</v>
      </c>
      <c r="Q1298" s="87" t="s">
        <v>9505</v>
      </c>
    </row>
    <row r="1299" spans="1:17" x14ac:dyDescent="0.2">
      <c r="A1299" s="87" t="s">
        <v>7250</v>
      </c>
      <c r="B1299" s="87" t="s">
        <v>12792</v>
      </c>
      <c r="C1299" s="87" t="s">
        <v>164</v>
      </c>
      <c r="D1299" s="87" t="s">
        <v>4274</v>
      </c>
      <c r="E1299" s="87" t="s">
        <v>4268</v>
      </c>
      <c r="F1299" s="88">
        <v>43868</v>
      </c>
      <c r="G1299" s="89">
        <v>0</v>
      </c>
      <c r="H1299" s="89">
        <v>0</v>
      </c>
      <c r="I1299" s="89">
        <v>0</v>
      </c>
      <c r="J1299" s="89">
        <v>0</v>
      </c>
      <c r="K1299" s="89">
        <v>0</v>
      </c>
      <c r="L1299" s="89">
        <v>1</v>
      </c>
      <c r="M1299" s="89">
        <v>0</v>
      </c>
      <c r="N1299" s="89">
        <v>1</v>
      </c>
      <c r="O1299" s="87" t="s">
        <v>167</v>
      </c>
      <c r="P1299" s="90" t="s">
        <v>14506</v>
      </c>
      <c r="Q1299" s="87" t="s">
        <v>9505</v>
      </c>
    </row>
    <row r="1300" spans="1:17" x14ac:dyDescent="0.2">
      <c r="A1300" s="87" t="s">
        <v>7180</v>
      </c>
      <c r="B1300" s="87" t="s">
        <v>12060</v>
      </c>
      <c r="C1300" s="87" t="s">
        <v>164</v>
      </c>
      <c r="D1300" s="87" t="s">
        <v>12061</v>
      </c>
      <c r="E1300" s="87" t="s">
        <v>4268</v>
      </c>
      <c r="F1300" s="88">
        <v>43868</v>
      </c>
      <c r="G1300" s="89">
        <v>0</v>
      </c>
      <c r="H1300" s="89">
        <v>0</v>
      </c>
      <c r="I1300" s="89">
        <v>8</v>
      </c>
      <c r="J1300" s="89">
        <v>8</v>
      </c>
      <c r="K1300" s="89">
        <v>8</v>
      </c>
      <c r="L1300" s="89">
        <v>8</v>
      </c>
      <c r="M1300" s="89">
        <v>8</v>
      </c>
      <c r="N1300" s="89">
        <v>40</v>
      </c>
      <c r="O1300" s="87" t="s">
        <v>166</v>
      </c>
      <c r="P1300" s="90" t="s">
        <v>14507</v>
      </c>
      <c r="Q1300" s="87" t="s">
        <v>9505</v>
      </c>
    </row>
    <row r="1301" spans="1:17" x14ac:dyDescent="0.2">
      <c r="A1301" s="87" t="s">
        <v>7180</v>
      </c>
      <c r="B1301" s="87" t="s">
        <v>12060</v>
      </c>
      <c r="C1301" s="87" t="s">
        <v>164</v>
      </c>
      <c r="D1301" s="87" t="s">
        <v>12061</v>
      </c>
      <c r="E1301" s="87" t="s">
        <v>4268</v>
      </c>
      <c r="F1301" s="88">
        <v>43868</v>
      </c>
      <c r="G1301" s="89">
        <v>0</v>
      </c>
      <c r="H1301" s="89">
        <v>0</v>
      </c>
      <c r="I1301" s="89">
        <v>0</v>
      </c>
      <c r="J1301" s="89">
        <v>1</v>
      </c>
      <c r="K1301" s="89">
        <v>0</v>
      </c>
      <c r="L1301" s="89">
        <v>1</v>
      </c>
      <c r="M1301" s="89">
        <v>0</v>
      </c>
      <c r="N1301" s="89">
        <v>2</v>
      </c>
      <c r="O1301" s="87" t="s">
        <v>167</v>
      </c>
      <c r="P1301" s="90" t="s">
        <v>14508</v>
      </c>
      <c r="Q1301" s="87" t="s">
        <v>9505</v>
      </c>
    </row>
    <row r="1302" spans="1:17" x14ac:dyDescent="0.2">
      <c r="A1302" s="87" t="s">
        <v>7299</v>
      </c>
      <c r="B1302" s="87" t="s">
        <v>7367</v>
      </c>
      <c r="C1302" s="87" t="s">
        <v>164</v>
      </c>
      <c r="D1302" s="87" t="s">
        <v>4293</v>
      </c>
      <c r="E1302" s="87" t="s">
        <v>4268</v>
      </c>
      <c r="F1302" s="88">
        <v>43868</v>
      </c>
      <c r="G1302" s="89">
        <v>0</v>
      </c>
      <c r="H1302" s="89">
        <v>0</v>
      </c>
      <c r="I1302" s="89">
        <v>8</v>
      </c>
      <c r="J1302" s="89">
        <v>8</v>
      </c>
      <c r="K1302" s="89">
        <v>8</v>
      </c>
      <c r="L1302" s="89">
        <v>8</v>
      </c>
      <c r="M1302" s="89">
        <v>8</v>
      </c>
      <c r="N1302" s="89">
        <v>40</v>
      </c>
      <c r="O1302" s="87" t="s">
        <v>166</v>
      </c>
      <c r="P1302" s="90" t="s">
        <v>14509</v>
      </c>
      <c r="Q1302" s="87" t="s">
        <v>9505</v>
      </c>
    </row>
    <row r="1303" spans="1:17" x14ac:dyDescent="0.2">
      <c r="A1303" s="87" t="s">
        <v>7299</v>
      </c>
      <c r="B1303" s="87" t="s">
        <v>7367</v>
      </c>
      <c r="C1303" s="87" t="s">
        <v>164</v>
      </c>
      <c r="D1303" s="87" t="s">
        <v>4293</v>
      </c>
      <c r="E1303" s="87" t="s">
        <v>4268</v>
      </c>
      <c r="F1303" s="88">
        <v>43868</v>
      </c>
      <c r="G1303" s="89">
        <v>0</v>
      </c>
      <c r="H1303" s="89">
        <v>0</v>
      </c>
      <c r="I1303" s="89">
        <v>0</v>
      </c>
      <c r="J1303" s="89">
        <v>0</v>
      </c>
      <c r="K1303" s="89">
        <v>0</v>
      </c>
      <c r="L1303" s="89">
        <v>1</v>
      </c>
      <c r="M1303" s="89">
        <v>0</v>
      </c>
      <c r="N1303" s="89">
        <v>1</v>
      </c>
      <c r="O1303" s="87" t="s">
        <v>167</v>
      </c>
      <c r="P1303" s="90" t="s">
        <v>14510</v>
      </c>
      <c r="Q1303" s="87" t="s">
        <v>9505</v>
      </c>
    </row>
    <row r="1304" spans="1:17" x14ac:dyDescent="0.2">
      <c r="A1304" s="87" t="s">
        <v>8282</v>
      </c>
      <c r="B1304" s="87" t="s">
        <v>8341</v>
      </c>
      <c r="C1304" s="87" t="s">
        <v>164</v>
      </c>
      <c r="D1304" s="87" t="s">
        <v>8342</v>
      </c>
      <c r="E1304" s="87" t="s">
        <v>4268</v>
      </c>
      <c r="F1304" s="88">
        <v>43868</v>
      </c>
      <c r="G1304" s="89">
        <v>0</v>
      </c>
      <c r="H1304" s="89">
        <v>0</v>
      </c>
      <c r="I1304" s="89">
        <v>8</v>
      </c>
      <c r="J1304" s="89">
        <v>8</v>
      </c>
      <c r="K1304" s="89">
        <v>8</v>
      </c>
      <c r="L1304" s="89">
        <v>8</v>
      </c>
      <c r="M1304" s="89">
        <v>8</v>
      </c>
      <c r="N1304" s="89">
        <v>40</v>
      </c>
      <c r="O1304" s="87" t="s">
        <v>166</v>
      </c>
      <c r="P1304" s="90" t="s">
        <v>14511</v>
      </c>
      <c r="Q1304" s="87" t="s">
        <v>9505</v>
      </c>
    </row>
    <row r="1305" spans="1:17" x14ac:dyDescent="0.2">
      <c r="A1305" s="87" t="s">
        <v>11391</v>
      </c>
      <c r="B1305" s="87" t="s">
        <v>11897</v>
      </c>
      <c r="C1305" s="87" t="s">
        <v>164</v>
      </c>
      <c r="D1305" s="87" t="s">
        <v>11898</v>
      </c>
      <c r="E1305" s="87" t="s">
        <v>5499</v>
      </c>
      <c r="F1305" s="88">
        <v>43868</v>
      </c>
      <c r="G1305" s="89">
        <v>0</v>
      </c>
      <c r="H1305" s="89">
        <v>0</v>
      </c>
      <c r="I1305" s="89">
        <v>8</v>
      </c>
      <c r="J1305" s="89">
        <v>8</v>
      </c>
      <c r="K1305" s="89">
        <v>8</v>
      </c>
      <c r="L1305" s="89">
        <v>8</v>
      </c>
      <c r="M1305" s="89">
        <v>8</v>
      </c>
      <c r="N1305" s="89">
        <v>40</v>
      </c>
      <c r="O1305" s="87" t="s">
        <v>166</v>
      </c>
      <c r="P1305" s="90" t="s">
        <v>14512</v>
      </c>
      <c r="Q1305" s="87" t="s">
        <v>9522</v>
      </c>
    </row>
    <row r="1306" spans="1:17" x14ac:dyDescent="0.2">
      <c r="A1306" s="87" t="s">
        <v>11391</v>
      </c>
      <c r="B1306" s="87" t="s">
        <v>11897</v>
      </c>
      <c r="C1306" s="87" t="s">
        <v>164</v>
      </c>
      <c r="D1306" s="87" t="s">
        <v>11898</v>
      </c>
      <c r="E1306" s="87" t="s">
        <v>5499</v>
      </c>
      <c r="F1306" s="88">
        <v>43868</v>
      </c>
      <c r="G1306" s="89">
        <v>0</v>
      </c>
      <c r="H1306" s="89">
        <v>0</v>
      </c>
      <c r="I1306" s="89">
        <v>0</v>
      </c>
      <c r="J1306" s="89">
        <v>8</v>
      </c>
      <c r="K1306" s="89">
        <v>8</v>
      </c>
      <c r="L1306" s="89">
        <v>8</v>
      </c>
      <c r="M1306" s="89">
        <v>8</v>
      </c>
      <c r="N1306" s="89">
        <v>32</v>
      </c>
      <c r="O1306" s="87" t="s">
        <v>166</v>
      </c>
      <c r="P1306" s="90" t="s">
        <v>14513</v>
      </c>
      <c r="Q1306" s="87" t="s">
        <v>9522</v>
      </c>
    </row>
    <row r="1307" spans="1:17" x14ac:dyDescent="0.2">
      <c r="A1307" s="87" t="s">
        <v>11391</v>
      </c>
      <c r="B1307" s="87" t="s">
        <v>11897</v>
      </c>
      <c r="C1307" s="87" t="s">
        <v>164</v>
      </c>
      <c r="D1307" s="87" t="s">
        <v>11898</v>
      </c>
      <c r="E1307" s="87" t="s">
        <v>5499</v>
      </c>
      <c r="F1307" s="88">
        <v>43868</v>
      </c>
      <c r="G1307" s="89">
        <v>0</v>
      </c>
      <c r="H1307" s="89">
        <v>0</v>
      </c>
      <c r="I1307" s="89">
        <v>-8</v>
      </c>
      <c r="J1307" s="89">
        <v>-8</v>
      </c>
      <c r="K1307" s="89">
        <v>-8</v>
      </c>
      <c r="L1307" s="89">
        <v>-8</v>
      </c>
      <c r="M1307" s="89">
        <v>-8</v>
      </c>
      <c r="N1307" s="89">
        <v>-40</v>
      </c>
      <c r="O1307" s="87" t="s">
        <v>166</v>
      </c>
      <c r="P1307" s="90" t="s">
        <v>14514</v>
      </c>
      <c r="Q1307" s="87" t="s">
        <v>9522</v>
      </c>
    </row>
    <row r="1308" spans="1:17" x14ac:dyDescent="0.2">
      <c r="A1308" s="87" t="s">
        <v>7189</v>
      </c>
      <c r="B1308" s="87" t="s">
        <v>7626</v>
      </c>
      <c r="C1308" s="87" t="s">
        <v>164</v>
      </c>
      <c r="D1308" s="87" t="s">
        <v>1980</v>
      </c>
      <c r="E1308" s="87" t="s">
        <v>68</v>
      </c>
      <c r="F1308" s="88">
        <v>43868</v>
      </c>
      <c r="G1308" s="89">
        <v>0</v>
      </c>
      <c r="H1308" s="89">
        <v>0</v>
      </c>
      <c r="I1308" s="89">
        <v>10</v>
      </c>
      <c r="J1308" s="89">
        <v>10</v>
      </c>
      <c r="K1308" s="89">
        <v>10</v>
      </c>
      <c r="L1308" s="89">
        <v>10</v>
      </c>
      <c r="M1308" s="89">
        <v>0</v>
      </c>
      <c r="N1308" s="89">
        <v>40</v>
      </c>
      <c r="O1308" s="87" t="s">
        <v>9501</v>
      </c>
      <c r="P1308" s="90" t="s">
        <v>14515</v>
      </c>
      <c r="Q1308" s="87" t="s">
        <v>12272</v>
      </c>
    </row>
    <row r="1309" spans="1:17" x14ac:dyDescent="0.2">
      <c r="A1309" s="87" t="s">
        <v>7133</v>
      </c>
      <c r="B1309" s="87" t="s">
        <v>7570</v>
      </c>
      <c r="C1309" s="87" t="s">
        <v>164</v>
      </c>
      <c r="D1309" s="87" t="s">
        <v>2016</v>
      </c>
      <c r="E1309" s="87" t="s">
        <v>68</v>
      </c>
      <c r="F1309" s="88">
        <v>43868</v>
      </c>
      <c r="G1309" s="89">
        <v>8</v>
      </c>
      <c r="H1309" s="89">
        <v>3</v>
      </c>
      <c r="I1309" s="89">
        <v>0</v>
      </c>
      <c r="J1309" s="89">
        <v>8</v>
      </c>
      <c r="K1309" s="89">
        <v>8</v>
      </c>
      <c r="L1309" s="89">
        <v>8</v>
      </c>
      <c r="M1309" s="89">
        <v>8</v>
      </c>
      <c r="N1309" s="89">
        <v>43</v>
      </c>
      <c r="O1309" s="87" t="s">
        <v>9499</v>
      </c>
      <c r="P1309" s="90" t="s">
        <v>14516</v>
      </c>
      <c r="Q1309" s="87" t="s">
        <v>12272</v>
      </c>
    </row>
    <row r="1310" spans="1:17" x14ac:dyDescent="0.2">
      <c r="A1310" s="87" t="s">
        <v>7173</v>
      </c>
      <c r="B1310" s="87" t="s">
        <v>7573</v>
      </c>
      <c r="C1310" s="87" t="s">
        <v>164</v>
      </c>
      <c r="D1310" s="87" t="s">
        <v>4214</v>
      </c>
      <c r="E1310" s="87" t="s">
        <v>68</v>
      </c>
      <c r="F1310" s="88">
        <v>43868</v>
      </c>
      <c r="G1310" s="89">
        <v>0</v>
      </c>
      <c r="H1310" s="89">
        <v>9</v>
      </c>
      <c r="I1310" s="89">
        <v>9</v>
      </c>
      <c r="J1310" s="89">
        <v>9</v>
      </c>
      <c r="K1310" s="89">
        <v>9</v>
      </c>
      <c r="L1310" s="89">
        <v>9</v>
      </c>
      <c r="M1310" s="89">
        <v>9</v>
      </c>
      <c r="N1310" s="89">
        <v>54</v>
      </c>
      <c r="O1310" s="87" t="s">
        <v>9501</v>
      </c>
      <c r="P1310" s="90" t="s">
        <v>14517</v>
      </c>
      <c r="Q1310" s="87" t="s">
        <v>12272</v>
      </c>
    </row>
    <row r="1311" spans="1:17" x14ac:dyDescent="0.2">
      <c r="A1311" s="87" t="s">
        <v>7173</v>
      </c>
      <c r="B1311" s="87" t="s">
        <v>7573</v>
      </c>
      <c r="C1311" s="87" t="s">
        <v>164</v>
      </c>
      <c r="D1311" s="87" t="s">
        <v>4214</v>
      </c>
      <c r="E1311" s="87" t="s">
        <v>68</v>
      </c>
      <c r="F1311" s="88">
        <v>43868</v>
      </c>
      <c r="G1311" s="89">
        <v>0</v>
      </c>
      <c r="H1311" s="89">
        <v>9</v>
      </c>
      <c r="I1311" s="89">
        <v>9</v>
      </c>
      <c r="J1311" s="89">
        <v>9</v>
      </c>
      <c r="K1311" s="89">
        <v>9</v>
      </c>
      <c r="L1311" s="89">
        <v>9</v>
      </c>
      <c r="M1311" s="89">
        <v>11</v>
      </c>
      <c r="N1311" s="89">
        <v>56</v>
      </c>
      <c r="O1311" s="87" t="s">
        <v>9501</v>
      </c>
      <c r="P1311" s="90" t="s">
        <v>14518</v>
      </c>
      <c r="Q1311" s="87" t="s">
        <v>12272</v>
      </c>
    </row>
    <row r="1312" spans="1:17" x14ac:dyDescent="0.2">
      <c r="A1312" s="87" t="s">
        <v>7173</v>
      </c>
      <c r="B1312" s="87" t="s">
        <v>7573</v>
      </c>
      <c r="C1312" s="87" t="s">
        <v>164</v>
      </c>
      <c r="D1312" s="87" t="s">
        <v>4214</v>
      </c>
      <c r="E1312" s="87" t="s">
        <v>68</v>
      </c>
      <c r="F1312" s="88">
        <v>43868</v>
      </c>
      <c r="G1312" s="89">
        <v>0</v>
      </c>
      <c r="H1312" s="89">
        <v>-9</v>
      </c>
      <c r="I1312" s="89">
        <v>-9</v>
      </c>
      <c r="J1312" s="89">
        <v>-9</v>
      </c>
      <c r="K1312" s="89">
        <v>-9</v>
      </c>
      <c r="L1312" s="89">
        <v>-9</v>
      </c>
      <c r="M1312" s="89">
        <v>-9</v>
      </c>
      <c r="N1312" s="89">
        <v>-54</v>
      </c>
      <c r="O1312" s="87" t="s">
        <v>9501</v>
      </c>
      <c r="P1312" s="90" t="s">
        <v>14519</v>
      </c>
      <c r="Q1312" s="87" t="s">
        <v>12272</v>
      </c>
    </row>
    <row r="1313" spans="1:17" x14ac:dyDescent="0.2">
      <c r="A1313" s="87" t="s">
        <v>7201</v>
      </c>
      <c r="B1313" s="87" t="s">
        <v>7566</v>
      </c>
      <c r="C1313" s="87" t="s">
        <v>164</v>
      </c>
      <c r="D1313" s="87" t="s">
        <v>2041</v>
      </c>
      <c r="E1313" s="87" t="s">
        <v>68</v>
      </c>
      <c r="F1313" s="88">
        <v>43868</v>
      </c>
      <c r="G1313" s="89">
        <v>0</v>
      </c>
      <c r="H1313" s="89">
        <v>9</v>
      </c>
      <c r="I1313" s="89">
        <v>9</v>
      </c>
      <c r="J1313" s="89">
        <v>9</v>
      </c>
      <c r="K1313" s="89">
        <v>9</v>
      </c>
      <c r="L1313" s="89">
        <v>9</v>
      </c>
      <c r="M1313" s="89">
        <v>0</v>
      </c>
      <c r="N1313" s="89">
        <v>45</v>
      </c>
      <c r="O1313" s="87" t="s">
        <v>9501</v>
      </c>
      <c r="P1313" s="90" t="s">
        <v>14520</v>
      </c>
      <c r="Q1313" s="87" t="s">
        <v>12272</v>
      </c>
    </row>
    <row r="1314" spans="1:17" x14ac:dyDescent="0.2">
      <c r="A1314" s="87" t="s">
        <v>7229</v>
      </c>
      <c r="B1314" s="87" t="s">
        <v>7606</v>
      </c>
      <c r="C1314" s="87" t="s">
        <v>164</v>
      </c>
      <c r="D1314" s="87" t="s">
        <v>6817</v>
      </c>
      <c r="E1314" s="87" t="s">
        <v>68</v>
      </c>
      <c r="F1314" s="88">
        <v>43868</v>
      </c>
      <c r="G1314" s="89">
        <v>0</v>
      </c>
      <c r="H1314" s="89">
        <v>0</v>
      </c>
      <c r="I1314" s="89">
        <v>9</v>
      </c>
      <c r="J1314" s="89">
        <v>9</v>
      </c>
      <c r="K1314" s="89">
        <v>9</v>
      </c>
      <c r="L1314" s="89">
        <v>9</v>
      </c>
      <c r="M1314" s="89">
        <v>9</v>
      </c>
      <c r="N1314" s="89">
        <v>45</v>
      </c>
      <c r="O1314" s="87" t="s">
        <v>9501</v>
      </c>
      <c r="P1314" s="90" t="s">
        <v>14521</v>
      </c>
      <c r="Q1314" s="87" t="s">
        <v>12272</v>
      </c>
    </row>
    <row r="1315" spans="1:17" x14ac:dyDescent="0.2">
      <c r="A1315" s="87" t="s">
        <v>9811</v>
      </c>
      <c r="B1315" s="87" t="s">
        <v>9895</v>
      </c>
      <c r="C1315" s="87" t="s">
        <v>164</v>
      </c>
      <c r="D1315" s="87" t="s">
        <v>9896</v>
      </c>
      <c r="E1315" s="87" t="s">
        <v>68</v>
      </c>
      <c r="F1315" s="88">
        <v>43868</v>
      </c>
      <c r="G1315" s="89">
        <v>0</v>
      </c>
      <c r="H1315" s="89">
        <v>0</v>
      </c>
      <c r="I1315" s="89">
        <v>8</v>
      </c>
      <c r="J1315" s="89">
        <v>8</v>
      </c>
      <c r="K1315" s="89">
        <v>8</v>
      </c>
      <c r="L1315" s="89">
        <v>8</v>
      </c>
      <c r="M1315" s="89">
        <v>8</v>
      </c>
      <c r="N1315" s="89">
        <v>40</v>
      </c>
      <c r="O1315" s="87" t="s">
        <v>9501</v>
      </c>
      <c r="P1315" s="90" t="s">
        <v>14522</v>
      </c>
      <c r="Q1315" s="87" t="s">
        <v>12272</v>
      </c>
    </row>
    <row r="1316" spans="1:17" x14ac:dyDescent="0.2">
      <c r="A1316" s="87" t="s">
        <v>7254</v>
      </c>
      <c r="B1316" s="87" t="s">
        <v>7635</v>
      </c>
      <c r="C1316" s="87" t="s">
        <v>164</v>
      </c>
      <c r="D1316" s="87" t="s">
        <v>5368</v>
      </c>
      <c r="E1316" s="87" t="s">
        <v>68</v>
      </c>
      <c r="F1316" s="88">
        <v>43868</v>
      </c>
      <c r="G1316" s="89">
        <v>0</v>
      </c>
      <c r="H1316" s="89">
        <v>0</v>
      </c>
      <c r="I1316" s="89">
        <v>8</v>
      </c>
      <c r="J1316" s="89">
        <v>8</v>
      </c>
      <c r="K1316" s="89">
        <v>8</v>
      </c>
      <c r="L1316" s="89">
        <v>8</v>
      </c>
      <c r="M1316" s="89">
        <v>8</v>
      </c>
      <c r="N1316" s="89">
        <v>40</v>
      </c>
      <c r="O1316" s="87" t="s">
        <v>9501</v>
      </c>
      <c r="P1316" s="90" t="s">
        <v>14523</v>
      </c>
      <c r="Q1316" s="87" t="s">
        <v>12272</v>
      </c>
    </row>
    <row r="1317" spans="1:17" x14ac:dyDescent="0.2">
      <c r="A1317" s="87" t="s">
        <v>7026</v>
      </c>
      <c r="B1317" s="87" t="s">
        <v>7790</v>
      </c>
      <c r="C1317" s="87" t="s">
        <v>164</v>
      </c>
      <c r="D1317" s="87" t="s">
        <v>7791</v>
      </c>
      <c r="E1317" s="87" t="s">
        <v>68</v>
      </c>
      <c r="F1317" s="88">
        <v>43868</v>
      </c>
      <c r="G1317" s="89">
        <v>9</v>
      </c>
      <c r="H1317" s="89">
        <v>0</v>
      </c>
      <c r="I1317" s="89">
        <v>9</v>
      </c>
      <c r="J1317" s="89">
        <v>9</v>
      </c>
      <c r="K1317" s="89">
        <v>9</v>
      </c>
      <c r="L1317" s="89">
        <v>9</v>
      </c>
      <c r="M1317" s="89">
        <v>9</v>
      </c>
      <c r="N1317" s="89">
        <v>54</v>
      </c>
      <c r="O1317" s="87" t="s">
        <v>9501</v>
      </c>
      <c r="P1317" s="90" t="s">
        <v>14524</v>
      </c>
      <c r="Q1317" s="87" t="s">
        <v>12272</v>
      </c>
    </row>
    <row r="1318" spans="1:17" x14ac:dyDescent="0.2">
      <c r="A1318" s="87" t="s">
        <v>7106</v>
      </c>
      <c r="B1318" s="87" t="s">
        <v>7591</v>
      </c>
      <c r="C1318" s="87" t="s">
        <v>164</v>
      </c>
      <c r="D1318" s="87" t="s">
        <v>5369</v>
      </c>
      <c r="E1318" s="87" t="s">
        <v>68</v>
      </c>
      <c r="F1318" s="88">
        <v>43868</v>
      </c>
      <c r="G1318" s="89">
        <v>0</v>
      </c>
      <c r="H1318" s="89">
        <v>0</v>
      </c>
      <c r="I1318" s="89">
        <v>8</v>
      </c>
      <c r="J1318" s="89">
        <v>8</v>
      </c>
      <c r="K1318" s="89">
        <v>8</v>
      </c>
      <c r="L1318" s="89">
        <v>8</v>
      </c>
      <c r="M1318" s="89">
        <v>8</v>
      </c>
      <c r="N1318" s="89">
        <v>40</v>
      </c>
      <c r="O1318" s="87" t="s">
        <v>9501</v>
      </c>
      <c r="P1318" s="90" t="s">
        <v>14525</v>
      </c>
      <c r="Q1318" s="87" t="s">
        <v>12272</v>
      </c>
    </row>
    <row r="1319" spans="1:17" x14ac:dyDescent="0.2">
      <c r="A1319" s="87" t="s">
        <v>7325</v>
      </c>
      <c r="B1319" s="87" t="s">
        <v>7609</v>
      </c>
      <c r="C1319" s="87" t="s">
        <v>164</v>
      </c>
      <c r="D1319" s="87" t="s">
        <v>3662</v>
      </c>
      <c r="E1319" s="87" t="s">
        <v>68</v>
      </c>
      <c r="F1319" s="88">
        <v>43868</v>
      </c>
      <c r="G1319" s="89">
        <v>0</v>
      </c>
      <c r="H1319" s="89">
        <v>0</v>
      </c>
      <c r="I1319" s="89">
        <v>8</v>
      </c>
      <c r="J1319" s="89">
        <v>8</v>
      </c>
      <c r="K1319" s="89">
        <v>8</v>
      </c>
      <c r="L1319" s="89">
        <v>8</v>
      </c>
      <c r="M1319" s="89">
        <v>8</v>
      </c>
      <c r="N1319" s="89">
        <v>40</v>
      </c>
      <c r="O1319" s="87" t="s">
        <v>9501</v>
      </c>
      <c r="P1319" s="90" t="s">
        <v>14526</v>
      </c>
      <c r="Q1319" s="87" t="s">
        <v>12272</v>
      </c>
    </row>
    <row r="1320" spans="1:17" x14ac:dyDescent="0.2">
      <c r="A1320" s="87" t="s">
        <v>7092</v>
      </c>
      <c r="B1320" s="87" t="s">
        <v>7589</v>
      </c>
      <c r="C1320" s="87" t="s">
        <v>164</v>
      </c>
      <c r="D1320" s="87" t="s">
        <v>2020</v>
      </c>
      <c r="E1320" s="87" t="s">
        <v>68</v>
      </c>
      <c r="F1320" s="88">
        <v>43868</v>
      </c>
      <c r="G1320" s="89">
        <v>0</v>
      </c>
      <c r="H1320" s="89">
        <v>0</v>
      </c>
      <c r="I1320" s="89">
        <v>8</v>
      </c>
      <c r="J1320" s="89">
        <v>8</v>
      </c>
      <c r="K1320" s="89">
        <v>8</v>
      </c>
      <c r="L1320" s="89">
        <v>8</v>
      </c>
      <c r="M1320" s="89">
        <v>8</v>
      </c>
      <c r="N1320" s="89">
        <v>40</v>
      </c>
      <c r="O1320" s="87" t="s">
        <v>9501</v>
      </c>
      <c r="P1320" s="90" t="s">
        <v>14527</v>
      </c>
      <c r="Q1320" s="87" t="s">
        <v>12272</v>
      </c>
    </row>
    <row r="1321" spans="1:17" x14ac:dyDescent="0.2">
      <c r="A1321" s="87" t="s">
        <v>7089</v>
      </c>
      <c r="B1321" s="87" t="s">
        <v>7567</v>
      </c>
      <c r="C1321" s="87" t="s">
        <v>164</v>
      </c>
      <c r="D1321" s="87" t="s">
        <v>2019</v>
      </c>
      <c r="E1321" s="87" t="s">
        <v>68</v>
      </c>
      <c r="F1321" s="88">
        <v>43868</v>
      </c>
      <c r="G1321" s="89">
        <v>0</v>
      </c>
      <c r="H1321" s="89">
        <v>0</v>
      </c>
      <c r="I1321" s="89">
        <v>0</v>
      </c>
      <c r="J1321" s="89">
        <v>10</v>
      </c>
      <c r="K1321" s="89">
        <v>10</v>
      </c>
      <c r="L1321" s="89">
        <v>10</v>
      </c>
      <c r="M1321" s="89">
        <v>10</v>
      </c>
      <c r="N1321" s="89">
        <v>40</v>
      </c>
      <c r="O1321" s="87" t="s">
        <v>9498</v>
      </c>
      <c r="P1321" s="90" t="s">
        <v>14528</v>
      </c>
      <c r="Q1321" s="87" t="s">
        <v>12272</v>
      </c>
    </row>
    <row r="1322" spans="1:17" x14ac:dyDescent="0.2">
      <c r="A1322" s="87" t="s">
        <v>7179</v>
      </c>
      <c r="B1322" s="87" t="s">
        <v>7614</v>
      </c>
      <c r="C1322" s="87" t="s">
        <v>164</v>
      </c>
      <c r="D1322" s="87" t="s">
        <v>5297</v>
      </c>
      <c r="E1322" s="87" t="s">
        <v>68</v>
      </c>
      <c r="F1322" s="88">
        <v>43868</v>
      </c>
      <c r="G1322" s="89">
        <v>0</v>
      </c>
      <c r="H1322" s="89">
        <v>0</v>
      </c>
      <c r="I1322" s="89">
        <v>10</v>
      </c>
      <c r="J1322" s="89">
        <v>10</v>
      </c>
      <c r="K1322" s="89">
        <v>10</v>
      </c>
      <c r="L1322" s="89">
        <v>9</v>
      </c>
      <c r="M1322" s="89">
        <v>9</v>
      </c>
      <c r="N1322" s="89">
        <v>48</v>
      </c>
      <c r="O1322" s="87" t="s">
        <v>9501</v>
      </c>
      <c r="P1322" s="90" t="s">
        <v>14529</v>
      </c>
      <c r="Q1322" s="87" t="s">
        <v>12272</v>
      </c>
    </row>
    <row r="1323" spans="1:17" x14ac:dyDescent="0.2">
      <c r="A1323" s="87" t="s">
        <v>7293</v>
      </c>
      <c r="B1323" s="87" t="s">
        <v>7592</v>
      </c>
      <c r="C1323" s="87" t="s">
        <v>164</v>
      </c>
      <c r="D1323" s="87" t="s">
        <v>6520</v>
      </c>
      <c r="E1323" s="87" t="s">
        <v>68</v>
      </c>
      <c r="F1323" s="88">
        <v>43868</v>
      </c>
      <c r="G1323" s="89">
        <v>0</v>
      </c>
      <c r="H1323" s="89">
        <v>0</v>
      </c>
      <c r="I1323" s="89">
        <v>8</v>
      </c>
      <c r="J1323" s="89">
        <v>8</v>
      </c>
      <c r="K1323" s="89">
        <v>8</v>
      </c>
      <c r="L1323" s="89">
        <v>8</v>
      </c>
      <c r="M1323" s="89">
        <v>8</v>
      </c>
      <c r="N1323" s="89">
        <v>40</v>
      </c>
      <c r="O1323" s="87" t="s">
        <v>9498</v>
      </c>
      <c r="P1323" s="90" t="s">
        <v>14530</v>
      </c>
      <c r="Q1323" s="87" t="s">
        <v>12272</v>
      </c>
    </row>
    <row r="1324" spans="1:17" x14ac:dyDescent="0.2">
      <c r="A1324" s="87" t="s">
        <v>7113</v>
      </c>
      <c r="B1324" s="87" t="s">
        <v>7622</v>
      </c>
      <c r="C1324" s="87" t="s">
        <v>164</v>
      </c>
      <c r="D1324" s="87" t="s">
        <v>3428</v>
      </c>
      <c r="E1324" s="87" t="s">
        <v>68</v>
      </c>
      <c r="F1324" s="88">
        <v>43868</v>
      </c>
      <c r="G1324" s="89">
        <v>0</v>
      </c>
      <c r="H1324" s="89">
        <v>0</v>
      </c>
      <c r="I1324" s="89">
        <v>8</v>
      </c>
      <c r="J1324" s="89">
        <v>8</v>
      </c>
      <c r="K1324" s="89">
        <v>8</v>
      </c>
      <c r="L1324" s="89">
        <v>8</v>
      </c>
      <c r="M1324" s="89">
        <v>8</v>
      </c>
      <c r="N1324" s="89">
        <v>40</v>
      </c>
      <c r="O1324" s="87" t="s">
        <v>9501</v>
      </c>
      <c r="P1324" s="90" t="s">
        <v>14531</v>
      </c>
      <c r="Q1324" s="87" t="s">
        <v>12272</v>
      </c>
    </row>
    <row r="1325" spans="1:17" x14ac:dyDescent="0.2">
      <c r="A1325" s="87" t="s">
        <v>7057</v>
      </c>
      <c r="B1325" s="87" t="s">
        <v>7611</v>
      </c>
      <c r="C1325" s="87" t="s">
        <v>164</v>
      </c>
      <c r="D1325" s="87" t="s">
        <v>4244</v>
      </c>
      <c r="E1325" s="87" t="s">
        <v>68</v>
      </c>
      <c r="F1325" s="88">
        <v>43868</v>
      </c>
      <c r="G1325" s="89">
        <v>0</v>
      </c>
      <c r="H1325" s="89">
        <v>0</v>
      </c>
      <c r="I1325" s="89">
        <v>8</v>
      </c>
      <c r="J1325" s="89">
        <v>8</v>
      </c>
      <c r="K1325" s="89">
        <v>8</v>
      </c>
      <c r="L1325" s="89">
        <v>8</v>
      </c>
      <c r="M1325" s="89">
        <v>8</v>
      </c>
      <c r="N1325" s="89">
        <v>40</v>
      </c>
      <c r="O1325" s="87" t="s">
        <v>9501</v>
      </c>
      <c r="P1325" s="90" t="s">
        <v>14532</v>
      </c>
      <c r="Q1325" s="87" t="s">
        <v>12272</v>
      </c>
    </row>
    <row r="1326" spans="1:17" x14ac:dyDescent="0.2">
      <c r="A1326" s="87" t="s">
        <v>7366</v>
      </c>
      <c r="B1326" s="87" t="s">
        <v>7633</v>
      </c>
      <c r="C1326" s="87" t="s">
        <v>164</v>
      </c>
      <c r="D1326" s="87" t="s">
        <v>2116</v>
      </c>
      <c r="E1326" s="87" t="s">
        <v>68</v>
      </c>
      <c r="F1326" s="88">
        <v>43868</v>
      </c>
      <c r="G1326" s="89">
        <v>0</v>
      </c>
      <c r="H1326" s="89">
        <v>0</v>
      </c>
      <c r="I1326" s="89">
        <v>8</v>
      </c>
      <c r="J1326" s="89">
        <v>8</v>
      </c>
      <c r="K1326" s="89">
        <v>8</v>
      </c>
      <c r="L1326" s="89">
        <v>8</v>
      </c>
      <c r="M1326" s="89">
        <v>8</v>
      </c>
      <c r="N1326" s="89">
        <v>40</v>
      </c>
      <c r="O1326" s="87" t="s">
        <v>9501</v>
      </c>
      <c r="P1326" s="90" t="s">
        <v>14533</v>
      </c>
      <c r="Q1326" s="87" t="s">
        <v>12272</v>
      </c>
    </row>
    <row r="1327" spans="1:17" x14ac:dyDescent="0.2">
      <c r="A1327" s="87" t="s">
        <v>6983</v>
      </c>
      <c r="B1327" s="87" t="s">
        <v>7594</v>
      </c>
      <c r="C1327" s="87" t="s">
        <v>164</v>
      </c>
      <c r="D1327" s="87" t="s">
        <v>2056</v>
      </c>
      <c r="E1327" s="87" t="s">
        <v>68</v>
      </c>
      <c r="F1327" s="88">
        <v>43868</v>
      </c>
      <c r="G1327" s="89">
        <v>0</v>
      </c>
      <c r="H1327" s="89">
        <v>0</v>
      </c>
      <c r="I1327" s="89">
        <v>8</v>
      </c>
      <c r="J1327" s="89">
        <v>8</v>
      </c>
      <c r="K1327" s="89">
        <v>8</v>
      </c>
      <c r="L1327" s="89">
        <v>8</v>
      </c>
      <c r="M1327" s="89">
        <v>8</v>
      </c>
      <c r="N1327" s="89">
        <v>40</v>
      </c>
      <c r="O1327" s="87" t="s">
        <v>9501</v>
      </c>
      <c r="P1327" s="90" t="s">
        <v>14534</v>
      </c>
      <c r="Q1327" s="87" t="s">
        <v>12272</v>
      </c>
    </row>
    <row r="1328" spans="1:17" x14ac:dyDescent="0.2">
      <c r="A1328" s="87" t="s">
        <v>7007</v>
      </c>
      <c r="B1328" s="87" t="s">
        <v>7596</v>
      </c>
      <c r="C1328" s="87" t="s">
        <v>164</v>
      </c>
      <c r="D1328" s="87" t="s">
        <v>2095</v>
      </c>
      <c r="E1328" s="87" t="s">
        <v>68</v>
      </c>
      <c r="F1328" s="88">
        <v>43868</v>
      </c>
      <c r="G1328" s="89">
        <v>0</v>
      </c>
      <c r="H1328" s="89">
        <v>0</v>
      </c>
      <c r="I1328" s="89">
        <v>8</v>
      </c>
      <c r="J1328" s="89">
        <v>8</v>
      </c>
      <c r="K1328" s="89">
        <v>8</v>
      </c>
      <c r="L1328" s="89">
        <v>8</v>
      </c>
      <c r="M1328" s="89">
        <v>8</v>
      </c>
      <c r="N1328" s="89">
        <v>40</v>
      </c>
      <c r="O1328" s="87" t="s">
        <v>9501</v>
      </c>
      <c r="P1328" s="90" t="s">
        <v>14535</v>
      </c>
      <c r="Q1328" s="87" t="s">
        <v>12272</v>
      </c>
    </row>
    <row r="1329" spans="1:17" x14ac:dyDescent="0.2">
      <c r="A1329" s="87" t="s">
        <v>6990</v>
      </c>
      <c r="B1329" s="87" t="s">
        <v>10342</v>
      </c>
      <c r="C1329" s="87" t="s">
        <v>164</v>
      </c>
      <c r="D1329" s="87" t="s">
        <v>10343</v>
      </c>
      <c r="E1329" s="87" t="s">
        <v>68</v>
      </c>
      <c r="F1329" s="88">
        <v>43868</v>
      </c>
      <c r="G1329" s="89">
        <v>0</v>
      </c>
      <c r="H1329" s="89">
        <v>0</v>
      </c>
      <c r="I1329" s="89">
        <v>8</v>
      </c>
      <c r="J1329" s="89">
        <v>8</v>
      </c>
      <c r="K1329" s="89">
        <v>8</v>
      </c>
      <c r="L1329" s="89">
        <v>8</v>
      </c>
      <c r="M1329" s="89">
        <v>8</v>
      </c>
      <c r="N1329" s="89">
        <v>40</v>
      </c>
      <c r="O1329" s="87" t="s">
        <v>9501</v>
      </c>
      <c r="P1329" s="90" t="s">
        <v>14536</v>
      </c>
      <c r="Q1329" s="87" t="s">
        <v>12272</v>
      </c>
    </row>
    <row r="1330" spans="1:17" x14ac:dyDescent="0.2">
      <c r="A1330" s="87" t="s">
        <v>7071</v>
      </c>
      <c r="B1330" s="87" t="s">
        <v>7625</v>
      </c>
      <c r="C1330" s="87" t="s">
        <v>164</v>
      </c>
      <c r="D1330" s="87" t="s">
        <v>2124</v>
      </c>
      <c r="E1330" s="87" t="s">
        <v>68</v>
      </c>
      <c r="F1330" s="88">
        <v>43868</v>
      </c>
      <c r="G1330" s="89">
        <v>0</v>
      </c>
      <c r="H1330" s="89">
        <v>0</v>
      </c>
      <c r="I1330" s="89">
        <v>8</v>
      </c>
      <c r="J1330" s="89">
        <v>8</v>
      </c>
      <c r="K1330" s="89">
        <v>8</v>
      </c>
      <c r="L1330" s="89">
        <v>8</v>
      </c>
      <c r="M1330" s="89">
        <v>8</v>
      </c>
      <c r="N1330" s="89">
        <v>40</v>
      </c>
      <c r="O1330" s="87" t="s">
        <v>9501</v>
      </c>
      <c r="P1330" s="90" t="s">
        <v>14537</v>
      </c>
      <c r="Q1330" s="87" t="s">
        <v>12272</v>
      </c>
    </row>
    <row r="1331" spans="1:17" x14ac:dyDescent="0.2">
      <c r="A1331" s="87" t="s">
        <v>10367</v>
      </c>
      <c r="B1331" s="87" t="s">
        <v>10391</v>
      </c>
      <c r="C1331" s="87" t="s">
        <v>164</v>
      </c>
      <c r="D1331" s="87" t="s">
        <v>10392</v>
      </c>
      <c r="E1331" s="87" t="s">
        <v>68</v>
      </c>
      <c r="F1331" s="88">
        <v>43868</v>
      </c>
      <c r="G1331" s="89">
        <v>0</v>
      </c>
      <c r="H1331" s="89">
        <v>3</v>
      </c>
      <c r="I1331" s="89">
        <v>9</v>
      </c>
      <c r="J1331" s="89">
        <v>9</v>
      </c>
      <c r="K1331" s="89">
        <v>12</v>
      </c>
      <c r="L1331" s="89">
        <v>9</v>
      </c>
      <c r="M1331" s="89">
        <v>9</v>
      </c>
      <c r="N1331" s="89">
        <v>51</v>
      </c>
      <c r="O1331" s="87" t="s">
        <v>9501</v>
      </c>
      <c r="P1331" s="90" t="s">
        <v>14538</v>
      </c>
      <c r="Q1331" s="87" t="s">
        <v>12272</v>
      </c>
    </row>
    <row r="1332" spans="1:17" x14ac:dyDescent="0.2">
      <c r="A1332" s="87" t="s">
        <v>10290</v>
      </c>
      <c r="B1332" s="87" t="s">
        <v>10363</v>
      </c>
      <c r="C1332" s="87" t="s">
        <v>164</v>
      </c>
      <c r="D1332" s="87" t="s">
        <v>10364</v>
      </c>
      <c r="E1332" s="87" t="s">
        <v>6402</v>
      </c>
      <c r="F1332" s="88">
        <v>43868</v>
      </c>
      <c r="G1332" s="89">
        <v>0</v>
      </c>
      <c r="H1332" s="89">
        <v>0</v>
      </c>
      <c r="I1332" s="89">
        <v>9</v>
      </c>
      <c r="J1332" s="89">
        <v>9</v>
      </c>
      <c r="K1332" s="89">
        <v>9</v>
      </c>
      <c r="L1332" s="89">
        <v>9</v>
      </c>
      <c r="M1332" s="89">
        <v>9</v>
      </c>
      <c r="N1332" s="89">
        <v>45</v>
      </c>
      <c r="O1332" s="87" t="s">
        <v>9501</v>
      </c>
      <c r="P1332" s="90" t="s">
        <v>14539</v>
      </c>
      <c r="Q1332" s="87" t="s">
        <v>12272</v>
      </c>
    </row>
    <row r="1333" spans="1:17" x14ac:dyDescent="0.2">
      <c r="A1333" s="87" t="s">
        <v>7329</v>
      </c>
      <c r="B1333" s="87" t="s">
        <v>12037</v>
      </c>
      <c r="C1333" s="87" t="s">
        <v>164</v>
      </c>
      <c r="D1333" s="87" t="s">
        <v>12038</v>
      </c>
      <c r="E1333" s="87" t="s">
        <v>68</v>
      </c>
      <c r="F1333" s="88">
        <v>43868</v>
      </c>
      <c r="G1333" s="89">
        <v>0</v>
      </c>
      <c r="H1333" s="89">
        <v>0</v>
      </c>
      <c r="I1333" s="89">
        <v>8</v>
      </c>
      <c r="J1333" s="89">
        <v>8</v>
      </c>
      <c r="K1333" s="89">
        <v>8</v>
      </c>
      <c r="L1333" s="89">
        <v>8</v>
      </c>
      <c r="M1333" s="89">
        <v>8</v>
      </c>
      <c r="N1333" s="89">
        <v>40</v>
      </c>
      <c r="O1333" s="87" t="s">
        <v>9501</v>
      </c>
      <c r="P1333" s="90" t="s">
        <v>14540</v>
      </c>
      <c r="Q1333" s="87" t="s">
        <v>12272</v>
      </c>
    </row>
    <row r="1334" spans="1:17" x14ac:dyDescent="0.2">
      <c r="A1334" s="87" t="s">
        <v>7264</v>
      </c>
      <c r="B1334" s="87" t="s">
        <v>7597</v>
      </c>
      <c r="C1334" s="87" t="s">
        <v>164</v>
      </c>
      <c r="D1334" s="87" t="s">
        <v>2230</v>
      </c>
      <c r="E1334" s="87" t="s">
        <v>68</v>
      </c>
      <c r="F1334" s="88">
        <v>43868</v>
      </c>
      <c r="G1334" s="89">
        <v>0</v>
      </c>
      <c r="H1334" s="89">
        <v>0</v>
      </c>
      <c r="I1334" s="89">
        <v>8</v>
      </c>
      <c r="J1334" s="89">
        <v>8</v>
      </c>
      <c r="K1334" s="89">
        <v>8</v>
      </c>
      <c r="L1334" s="89">
        <v>8</v>
      </c>
      <c r="M1334" s="89">
        <v>8</v>
      </c>
      <c r="N1334" s="89">
        <v>40</v>
      </c>
      <c r="O1334" s="87" t="s">
        <v>9501</v>
      </c>
      <c r="P1334" s="90" t="s">
        <v>14541</v>
      </c>
      <c r="Q1334" s="87" t="s">
        <v>12272</v>
      </c>
    </row>
    <row r="1335" spans="1:17" x14ac:dyDescent="0.2">
      <c r="A1335" s="87" t="s">
        <v>7149</v>
      </c>
      <c r="B1335" s="87" t="s">
        <v>7629</v>
      </c>
      <c r="C1335" s="87" t="s">
        <v>164</v>
      </c>
      <c r="D1335" s="87" t="s">
        <v>2231</v>
      </c>
      <c r="E1335" s="87" t="s">
        <v>68</v>
      </c>
      <c r="F1335" s="88">
        <v>43868</v>
      </c>
      <c r="G1335" s="89">
        <v>0</v>
      </c>
      <c r="H1335" s="89">
        <v>0</v>
      </c>
      <c r="I1335" s="89">
        <v>8</v>
      </c>
      <c r="J1335" s="89">
        <v>8</v>
      </c>
      <c r="K1335" s="89">
        <v>8</v>
      </c>
      <c r="L1335" s="89">
        <v>8</v>
      </c>
      <c r="M1335" s="89">
        <v>8</v>
      </c>
      <c r="N1335" s="89">
        <v>40</v>
      </c>
      <c r="O1335" s="87" t="s">
        <v>9501</v>
      </c>
      <c r="P1335" s="90" t="s">
        <v>14542</v>
      </c>
      <c r="Q1335" s="87" t="s">
        <v>12272</v>
      </c>
    </row>
    <row r="1336" spans="1:17" x14ac:dyDescent="0.2">
      <c r="A1336" s="87" t="s">
        <v>7357</v>
      </c>
      <c r="B1336" s="87" t="s">
        <v>7576</v>
      </c>
      <c r="C1336" s="87" t="s">
        <v>164</v>
      </c>
      <c r="D1336" s="87" t="s">
        <v>2259</v>
      </c>
      <c r="E1336" s="87" t="s">
        <v>68</v>
      </c>
      <c r="F1336" s="88">
        <v>43868</v>
      </c>
      <c r="G1336" s="89">
        <v>0</v>
      </c>
      <c r="H1336" s="89">
        <v>0</v>
      </c>
      <c r="I1336" s="89">
        <v>8</v>
      </c>
      <c r="J1336" s="89">
        <v>8</v>
      </c>
      <c r="K1336" s="89">
        <v>8</v>
      </c>
      <c r="L1336" s="89">
        <v>8</v>
      </c>
      <c r="M1336" s="89">
        <v>8</v>
      </c>
      <c r="N1336" s="89">
        <v>40</v>
      </c>
      <c r="O1336" s="87" t="s">
        <v>9498</v>
      </c>
      <c r="P1336" s="90" t="s">
        <v>14543</v>
      </c>
      <c r="Q1336" s="87" t="s">
        <v>12272</v>
      </c>
    </row>
    <row r="1337" spans="1:17" x14ac:dyDescent="0.2">
      <c r="A1337" s="87" t="s">
        <v>7357</v>
      </c>
      <c r="B1337" s="87" t="s">
        <v>7576</v>
      </c>
      <c r="C1337" s="87" t="s">
        <v>164</v>
      </c>
      <c r="D1337" s="87" t="s">
        <v>2259</v>
      </c>
      <c r="E1337" s="87" t="s">
        <v>68</v>
      </c>
      <c r="F1337" s="88">
        <v>43868</v>
      </c>
      <c r="G1337" s="89">
        <v>0</v>
      </c>
      <c r="H1337" s="89">
        <v>0</v>
      </c>
      <c r="I1337" s="89">
        <v>10</v>
      </c>
      <c r="J1337" s="89">
        <v>10</v>
      </c>
      <c r="K1337" s="89">
        <v>10</v>
      </c>
      <c r="L1337" s="89">
        <v>10</v>
      </c>
      <c r="M1337" s="89">
        <v>0</v>
      </c>
      <c r="N1337" s="89">
        <v>40</v>
      </c>
      <c r="O1337" s="87" t="s">
        <v>9498</v>
      </c>
      <c r="P1337" s="90" t="s">
        <v>14544</v>
      </c>
      <c r="Q1337" s="87" t="s">
        <v>12272</v>
      </c>
    </row>
    <row r="1338" spans="1:17" x14ac:dyDescent="0.2">
      <c r="A1338" s="87" t="s">
        <v>7357</v>
      </c>
      <c r="B1338" s="87" t="s">
        <v>7576</v>
      </c>
      <c r="C1338" s="87" t="s">
        <v>164</v>
      </c>
      <c r="D1338" s="87" t="s">
        <v>2259</v>
      </c>
      <c r="E1338" s="87" t="s">
        <v>68</v>
      </c>
      <c r="F1338" s="88">
        <v>43868</v>
      </c>
      <c r="G1338" s="89">
        <v>0</v>
      </c>
      <c r="H1338" s="89">
        <v>0</v>
      </c>
      <c r="I1338" s="89">
        <v>-8</v>
      </c>
      <c r="J1338" s="89">
        <v>-8</v>
      </c>
      <c r="K1338" s="89">
        <v>-8</v>
      </c>
      <c r="L1338" s="89">
        <v>-8</v>
      </c>
      <c r="M1338" s="89">
        <v>-8</v>
      </c>
      <c r="N1338" s="89">
        <v>-40</v>
      </c>
      <c r="O1338" s="87" t="s">
        <v>9498</v>
      </c>
      <c r="P1338" s="90" t="s">
        <v>14545</v>
      </c>
      <c r="Q1338" s="87" t="s">
        <v>12272</v>
      </c>
    </row>
    <row r="1339" spans="1:17" x14ac:dyDescent="0.2">
      <c r="A1339" s="87" t="s">
        <v>7333</v>
      </c>
      <c r="B1339" s="87" t="s">
        <v>7646</v>
      </c>
      <c r="C1339" s="87" t="s">
        <v>164</v>
      </c>
      <c r="D1339" s="87" t="s">
        <v>5370</v>
      </c>
      <c r="E1339" s="87" t="s">
        <v>68</v>
      </c>
      <c r="F1339" s="88">
        <v>43868</v>
      </c>
      <c r="G1339" s="89">
        <v>0</v>
      </c>
      <c r="H1339" s="89">
        <v>0</v>
      </c>
      <c r="I1339" s="89">
        <v>8</v>
      </c>
      <c r="J1339" s="89">
        <v>8</v>
      </c>
      <c r="K1339" s="89">
        <v>8</v>
      </c>
      <c r="L1339" s="89">
        <v>8</v>
      </c>
      <c r="M1339" s="89">
        <v>8</v>
      </c>
      <c r="N1339" s="89">
        <v>40</v>
      </c>
      <c r="O1339" s="87" t="s">
        <v>9501</v>
      </c>
      <c r="P1339" s="90" t="s">
        <v>14546</v>
      </c>
      <c r="Q1339" s="87" t="s">
        <v>12272</v>
      </c>
    </row>
    <row r="1340" spans="1:17" x14ac:dyDescent="0.2">
      <c r="A1340" s="87" t="s">
        <v>7045</v>
      </c>
      <c r="B1340" s="87" t="s">
        <v>7602</v>
      </c>
      <c r="C1340" s="87" t="s">
        <v>164</v>
      </c>
      <c r="D1340" s="87" t="s">
        <v>6272</v>
      </c>
      <c r="E1340" s="87" t="s">
        <v>68</v>
      </c>
      <c r="F1340" s="88">
        <v>43868</v>
      </c>
      <c r="G1340" s="89">
        <v>0</v>
      </c>
      <c r="H1340" s="89">
        <v>0</v>
      </c>
      <c r="I1340" s="89">
        <v>0</v>
      </c>
      <c r="J1340" s="89">
        <v>9</v>
      </c>
      <c r="K1340" s="89">
        <v>9</v>
      </c>
      <c r="L1340" s="89">
        <v>10</v>
      </c>
      <c r="M1340" s="89">
        <v>9</v>
      </c>
      <c r="N1340" s="89">
        <v>37</v>
      </c>
      <c r="O1340" s="87" t="s">
        <v>9501</v>
      </c>
      <c r="P1340" s="90" t="s">
        <v>14547</v>
      </c>
      <c r="Q1340" s="87" t="s">
        <v>12272</v>
      </c>
    </row>
    <row r="1341" spans="1:17" x14ac:dyDescent="0.2">
      <c r="A1341" s="87" t="s">
        <v>7185</v>
      </c>
      <c r="B1341" s="87" t="s">
        <v>7588</v>
      </c>
      <c r="C1341" s="87" t="s">
        <v>164</v>
      </c>
      <c r="D1341" s="87" t="s">
        <v>3981</v>
      </c>
      <c r="E1341" s="87" t="s">
        <v>68</v>
      </c>
      <c r="F1341" s="88">
        <v>43868</v>
      </c>
      <c r="G1341" s="89">
        <v>9</v>
      </c>
      <c r="H1341" s="89">
        <v>0</v>
      </c>
      <c r="I1341" s="89">
        <v>0</v>
      </c>
      <c r="J1341" s="89">
        <v>0</v>
      </c>
      <c r="K1341" s="89">
        <v>10</v>
      </c>
      <c r="L1341" s="89">
        <v>10</v>
      </c>
      <c r="M1341" s="89">
        <v>10</v>
      </c>
      <c r="N1341" s="89">
        <v>39</v>
      </c>
      <c r="O1341" s="87" t="s">
        <v>9501</v>
      </c>
      <c r="P1341" s="90" t="s">
        <v>14548</v>
      </c>
      <c r="Q1341" s="87" t="s">
        <v>12272</v>
      </c>
    </row>
    <row r="1342" spans="1:17" x14ac:dyDescent="0.2">
      <c r="A1342" s="87" t="s">
        <v>6995</v>
      </c>
      <c r="B1342" s="87" t="s">
        <v>11380</v>
      </c>
      <c r="C1342" s="87" t="s">
        <v>164</v>
      </c>
      <c r="D1342" s="87" t="s">
        <v>11381</v>
      </c>
      <c r="E1342" s="87" t="s">
        <v>68</v>
      </c>
      <c r="F1342" s="88">
        <v>43868</v>
      </c>
      <c r="G1342" s="89">
        <v>0</v>
      </c>
      <c r="H1342" s="89">
        <v>0</v>
      </c>
      <c r="I1342" s="89">
        <v>8</v>
      </c>
      <c r="J1342" s="89">
        <v>8</v>
      </c>
      <c r="K1342" s="89">
        <v>8</v>
      </c>
      <c r="L1342" s="89">
        <v>8</v>
      </c>
      <c r="M1342" s="89">
        <v>8</v>
      </c>
      <c r="N1342" s="89">
        <v>40</v>
      </c>
      <c r="O1342" s="87" t="s">
        <v>9501</v>
      </c>
      <c r="P1342" s="90" t="s">
        <v>14549</v>
      </c>
      <c r="Q1342" s="87" t="s">
        <v>12272</v>
      </c>
    </row>
    <row r="1343" spans="1:17" x14ac:dyDescent="0.2">
      <c r="A1343" s="87" t="s">
        <v>7110</v>
      </c>
      <c r="B1343" s="87" t="s">
        <v>7571</v>
      </c>
      <c r="C1343" s="87" t="s">
        <v>164</v>
      </c>
      <c r="D1343" s="87" t="s">
        <v>2325</v>
      </c>
      <c r="E1343" s="87" t="s">
        <v>68</v>
      </c>
      <c r="F1343" s="88">
        <v>43868</v>
      </c>
      <c r="G1343" s="89">
        <v>0</v>
      </c>
      <c r="H1343" s="89">
        <v>0</v>
      </c>
      <c r="I1343" s="89">
        <v>8</v>
      </c>
      <c r="J1343" s="89">
        <v>8</v>
      </c>
      <c r="K1343" s="89">
        <v>8</v>
      </c>
      <c r="L1343" s="89">
        <v>8</v>
      </c>
      <c r="M1343" s="89">
        <v>8</v>
      </c>
      <c r="N1343" s="89">
        <v>40</v>
      </c>
      <c r="O1343" s="87" t="s">
        <v>9498</v>
      </c>
      <c r="P1343" s="90" t="s">
        <v>14550</v>
      </c>
      <c r="Q1343" s="87" t="s">
        <v>12272</v>
      </c>
    </row>
    <row r="1344" spans="1:17" x14ac:dyDescent="0.2">
      <c r="A1344" s="87" t="s">
        <v>7077</v>
      </c>
      <c r="B1344" s="87" t="s">
        <v>7572</v>
      </c>
      <c r="C1344" s="87" t="s">
        <v>164</v>
      </c>
      <c r="D1344" s="87" t="s">
        <v>2341</v>
      </c>
      <c r="E1344" s="87" t="s">
        <v>68</v>
      </c>
      <c r="F1344" s="88">
        <v>43868</v>
      </c>
      <c r="G1344" s="89">
        <v>0</v>
      </c>
      <c r="H1344" s="89">
        <v>0</v>
      </c>
      <c r="I1344" s="89">
        <v>8</v>
      </c>
      <c r="J1344" s="89">
        <v>8</v>
      </c>
      <c r="K1344" s="89">
        <v>8</v>
      </c>
      <c r="L1344" s="89">
        <v>9</v>
      </c>
      <c r="M1344" s="89">
        <v>8</v>
      </c>
      <c r="N1344" s="89">
        <v>41</v>
      </c>
      <c r="O1344" s="87" t="s">
        <v>9498</v>
      </c>
      <c r="P1344" s="90" t="s">
        <v>14551</v>
      </c>
      <c r="Q1344" s="87" t="s">
        <v>12272</v>
      </c>
    </row>
    <row r="1345" spans="1:17" x14ac:dyDescent="0.2">
      <c r="A1345" s="87" t="s">
        <v>7002</v>
      </c>
      <c r="B1345" s="87" t="s">
        <v>7645</v>
      </c>
      <c r="C1345" s="87" t="s">
        <v>164</v>
      </c>
      <c r="D1345" s="87" t="s">
        <v>2887</v>
      </c>
      <c r="E1345" s="87" t="s">
        <v>68</v>
      </c>
      <c r="F1345" s="88">
        <v>43868</v>
      </c>
      <c r="G1345" s="89">
        <v>0</v>
      </c>
      <c r="H1345" s="89">
        <v>0</v>
      </c>
      <c r="I1345" s="89">
        <v>8</v>
      </c>
      <c r="J1345" s="89">
        <v>8</v>
      </c>
      <c r="K1345" s="89">
        <v>8</v>
      </c>
      <c r="L1345" s="89">
        <v>8</v>
      </c>
      <c r="M1345" s="89">
        <v>8</v>
      </c>
      <c r="N1345" s="89">
        <v>40</v>
      </c>
      <c r="O1345" s="87" t="s">
        <v>9501</v>
      </c>
      <c r="P1345" s="90" t="s">
        <v>14552</v>
      </c>
      <c r="Q1345" s="87" t="s">
        <v>12272</v>
      </c>
    </row>
    <row r="1346" spans="1:17" x14ac:dyDescent="0.2">
      <c r="A1346" s="87" t="s">
        <v>7360</v>
      </c>
      <c r="B1346" s="87" t="s">
        <v>7565</v>
      </c>
      <c r="C1346" s="87" t="s">
        <v>164</v>
      </c>
      <c r="D1346" s="87" t="s">
        <v>2351</v>
      </c>
      <c r="E1346" s="87" t="s">
        <v>68</v>
      </c>
      <c r="F1346" s="88">
        <v>43868</v>
      </c>
      <c r="G1346" s="89">
        <v>0</v>
      </c>
      <c r="H1346" s="89">
        <v>0</v>
      </c>
      <c r="I1346" s="89">
        <v>8</v>
      </c>
      <c r="J1346" s="89">
        <v>8</v>
      </c>
      <c r="K1346" s="89">
        <v>8</v>
      </c>
      <c r="L1346" s="89">
        <v>8</v>
      </c>
      <c r="M1346" s="89">
        <v>8</v>
      </c>
      <c r="N1346" s="89">
        <v>40</v>
      </c>
      <c r="O1346" s="87" t="s">
        <v>9501</v>
      </c>
      <c r="P1346" s="90" t="s">
        <v>14553</v>
      </c>
      <c r="Q1346" s="87" t="s">
        <v>12272</v>
      </c>
    </row>
    <row r="1347" spans="1:17" x14ac:dyDescent="0.2">
      <c r="A1347" s="87" t="s">
        <v>7360</v>
      </c>
      <c r="B1347" s="87" t="s">
        <v>7565</v>
      </c>
      <c r="C1347" s="87" t="s">
        <v>164</v>
      </c>
      <c r="D1347" s="87" t="s">
        <v>2351</v>
      </c>
      <c r="E1347" s="87" t="s">
        <v>68</v>
      </c>
      <c r="F1347" s="88">
        <v>43868</v>
      </c>
      <c r="G1347" s="89">
        <v>0</v>
      </c>
      <c r="H1347" s="89">
        <v>0</v>
      </c>
      <c r="I1347" s="89">
        <v>8</v>
      </c>
      <c r="J1347" s="89">
        <v>8</v>
      </c>
      <c r="K1347" s="89">
        <v>8</v>
      </c>
      <c r="L1347" s="89">
        <v>0</v>
      </c>
      <c r="M1347" s="89">
        <v>8</v>
      </c>
      <c r="N1347" s="89">
        <v>32</v>
      </c>
      <c r="O1347" s="87" t="s">
        <v>9501</v>
      </c>
      <c r="P1347" s="90" t="s">
        <v>14554</v>
      </c>
      <c r="Q1347" s="87" t="s">
        <v>12272</v>
      </c>
    </row>
    <row r="1348" spans="1:17" x14ac:dyDescent="0.2">
      <c r="A1348" s="87" t="s">
        <v>7360</v>
      </c>
      <c r="B1348" s="87" t="s">
        <v>7565</v>
      </c>
      <c r="C1348" s="87" t="s">
        <v>164</v>
      </c>
      <c r="D1348" s="87" t="s">
        <v>2351</v>
      </c>
      <c r="E1348" s="87" t="s">
        <v>68</v>
      </c>
      <c r="F1348" s="88">
        <v>43868</v>
      </c>
      <c r="G1348" s="89">
        <v>0</v>
      </c>
      <c r="H1348" s="89">
        <v>0</v>
      </c>
      <c r="I1348" s="89">
        <v>-8</v>
      </c>
      <c r="J1348" s="89">
        <v>-8</v>
      </c>
      <c r="K1348" s="89">
        <v>-8</v>
      </c>
      <c r="L1348" s="89">
        <v>-8</v>
      </c>
      <c r="M1348" s="89">
        <v>-8</v>
      </c>
      <c r="N1348" s="89">
        <v>-40</v>
      </c>
      <c r="O1348" s="87" t="s">
        <v>9501</v>
      </c>
      <c r="P1348" s="90" t="s">
        <v>14555</v>
      </c>
      <c r="Q1348" s="87" t="s">
        <v>12272</v>
      </c>
    </row>
    <row r="1349" spans="1:17" x14ac:dyDescent="0.2">
      <c r="A1349" s="87" t="s">
        <v>10926</v>
      </c>
      <c r="B1349" s="87" t="s">
        <v>10927</v>
      </c>
      <c r="C1349" s="87" t="s">
        <v>164</v>
      </c>
      <c r="D1349" s="87" t="s">
        <v>10928</v>
      </c>
      <c r="E1349" s="87" t="s">
        <v>68</v>
      </c>
      <c r="F1349" s="88">
        <v>43868</v>
      </c>
      <c r="G1349" s="89">
        <v>0</v>
      </c>
      <c r="H1349" s="89">
        <v>0</v>
      </c>
      <c r="I1349" s="89">
        <v>9</v>
      </c>
      <c r="J1349" s="89">
        <v>9</v>
      </c>
      <c r="K1349" s="89">
        <v>9</v>
      </c>
      <c r="L1349" s="89">
        <v>9</v>
      </c>
      <c r="M1349" s="89">
        <v>9</v>
      </c>
      <c r="N1349" s="89">
        <v>45</v>
      </c>
      <c r="O1349" s="87" t="s">
        <v>9501</v>
      </c>
      <c r="P1349" s="90" t="s">
        <v>14556</v>
      </c>
      <c r="Q1349" s="87" t="s">
        <v>12272</v>
      </c>
    </row>
    <row r="1350" spans="1:17" x14ac:dyDescent="0.2">
      <c r="A1350" s="87" t="s">
        <v>7021</v>
      </c>
      <c r="B1350" s="87" t="s">
        <v>7640</v>
      </c>
      <c r="C1350" s="87" t="s">
        <v>164</v>
      </c>
      <c r="D1350" s="87" t="s">
        <v>5485</v>
      </c>
      <c r="E1350" s="87" t="s">
        <v>68</v>
      </c>
      <c r="F1350" s="88">
        <v>43868</v>
      </c>
      <c r="G1350" s="89">
        <v>9</v>
      </c>
      <c r="H1350" s="89">
        <v>9</v>
      </c>
      <c r="I1350" s="89">
        <v>0</v>
      </c>
      <c r="J1350" s="89">
        <v>0</v>
      </c>
      <c r="K1350" s="89">
        <v>9</v>
      </c>
      <c r="L1350" s="89">
        <v>9</v>
      </c>
      <c r="M1350" s="89">
        <v>9</v>
      </c>
      <c r="N1350" s="89">
        <v>45</v>
      </c>
      <c r="O1350" s="87" t="s">
        <v>9499</v>
      </c>
      <c r="P1350" s="90" t="s">
        <v>14557</v>
      </c>
      <c r="Q1350" s="87" t="s">
        <v>12272</v>
      </c>
    </row>
    <row r="1351" spans="1:17" x14ac:dyDescent="0.2">
      <c r="A1351" s="87" t="s">
        <v>7234</v>
      </c>
      <c r="B1351" s="87" t="s">
        <v>7637</v>
      </c>
      <c r="C1351" s="87" t="s">
        <v>164</v>
      </c>
      <c r="D1351" s="87" t="s">
        <v>5377</v>
      </c>
      <c r="E1351" s="87" t="s">
        <v>68</v>
      </c>
      <c r="F1351" s="88">
        <v>43868</v>
      </c>
      <c r="G1351" s="89">
        <v>0</v>
      </c>
      <c r="H1351" s="89">
        <v>0</v>
      </c>
      <c r="I1351" s="89">
        <v>8</v>
      </c>
      <c r="J1351" s="89">
        <v>14</v>
      </c>
      <c r="K1351" s="89">
        <v>8</v>
      </c>
      <c r="L1351" s="89">
        <v>8</v>
      </c>
      <c r="M1351" s="89">
        <v>8</v>
      </c>
      <c r="N1351" s="89">
        <v>46</v>
      </c>
      <c r="O1351" s="87" t="s">
        <v>9501</v>
      </c>
      <c r="P1351" s="90" t="s">
        <v>14558</v>
      </c>
      <c r="Q1351" s="87" t="s">
        <v>12272</v>
      </c>
    </row>
    <row r="1352" spans="1:17" x14ac:dyDescent="0.2">
      <c r="A1352" s="87" t="s">
        <v>7183</v>
      </c>
      <c r="B1352" s="87" t="s">
        <v>7575</v>
      </c>
      <c r="C1352" s="87" t="s">
        <v>164</v>
      </c>
      <c r="D1352" s="87" t="s">
        <v>2951</v>
      </c>
      <c r="E1352" s="87" t="s">
        <v>6402</v>
      </c>
      <c r="F1352" s="88">
        <v>43868</v>
      </c>
      <c r="G1352" s="89">
        <v>0</v>
      </c>
      <c r="H1352" s="89">
        <v>0</v>
      </c>
      <c r="I1352" s="89">
        <v>0</v>
      </c>
      <c r="J1352" s="89">
        <v>9</v>
      </c>
      <c r="K1352" s="89">
        <v>9</v>
      </c>
      <c r="L1352" s="89">
        <v>9</v>
      </c>
      <c r="M1352" s="89">
        <v>9</v>
      </c>
      <c r="N1352" s="89">
        <v>36</v>
      </c>
      <c r="O1352" s="87" t="s">
        <v>9501</v>
      </c>
      <c r="P1352" s="90" t="s">
        <v>14559</v>
      </c>
      <c r="Q1352" s="87" t="s">
        <v>12272</v>
      </c>
    </row>
    <row r="1353" spans="1:17" x14ac:dyDescent="0.2">
      <c r="A1353" s="87" t="s">
        <v>7091</v>
      </c>
      <c r="B1353" s="87" t="s">
        <v>7618</v>
      </c>
      <c r="C1353" s="87" t="s">
        <v>164</v>
      </c>
      <c r="D1353" s="87" t="s">
        <v>5383</v>
      </c>
      <c r="E1353" s="87" t="s">
        <v>68</v>
      </c>
      <c r="F1353" s="88">
        <v>43868</v>
      </c>
      <c r="G1353" s="89">
        <v>0</v>
      </c>
      <c r="H1353" s="89">
        <v>0</v>
      </c>
      <c r="I1353" s="89">
        <v>8</v>
      </c>
      <c r="J1353" s="89">
        <v>8</v>
      </c>
      <c r="K1353" s="89">
        <v>8</v>
      </c>
      <c r="L1353" s="89">
        <v>8</v>
      </c>
      <c r="M1353" s="89">
        <v>8</v>
      </c>
      <c r="N1353" s="89">
        <v>40</v>
      </c>
      <c r="O1353" s="87" t="s">
        <v>9501</v>
      </c>
      <c r="P1353" s="90" t="s">
        <v>14560</v>
      </c>
      <c r="Q1353" s="87" t="s">
        <v>12272</v>
      </c>
    </row>
    <row r="1354" spans="1:17" x14ac:dyDescent="0.2">
      <c r="A1354" s="87" t="s">
        <v>9785</v>
      </c>
      <c r="B1354" s="87" t="s">
        <v>9847</v>
      </c>
      <c r="C1354" s="87" t="s">
        <v>164</v>
      </c>
      <c r="D1354" s="87" t="s">
        <v>9848</v>
      </c>
      <c r="E1354" s="87" t="s">
        <v>68</v>
      </c>
      <c r="F1354" s="88">
        <v>43868</v>
      </c>
      <c r="G1354" s="89">
        <v>0</v>
      </c>
      <c r="H1354" s="89">
        <v>0</v>
      </c>
      <c r="I1354" s="89">
        <v>8</v>
      </c>
      <c r="J1354" s="89">
        <v>9</v>
      </c>
      <c r="K1354" s="89">
        <v>9</v>
      </c>
      <c r="L1354" s="89">
        <v>9</v>
      </c>
      <c r="M1354" s="89">
        <v>9</v>
      </c>
      <c r="N1354" s="89">
        <v>44</v>
      </c>
      <c r="O1354" s="87" t="s">
        <v>9501</v>
      </c>
      <c r="P1354" s="90" t="s">
        <v>14561</v>
      </c>
      <c r="Q1354" s="87" t="s">
        <v>12272</v>
      </c>
    </row>
    <row r="1355" spans="1:17" x14ac:dyDescent="0.2">
      <c r="A1355" s="87" t="s">
        <v>9785</v>
      </c>
      <c r="B1355" s="87" t="s">
        <v>9847</v>
      </c>
      <c r="C1355" s="87" t="s">
        <v>164</v>
      </c>
      <c r="D1355" s="87" t="s">
        <v>9848</v>
      </c>
      <c r="E1355" s="87" t="s">
        <v>68</v>
      </c>
      <c r="F1355" s="88">
        <v>43868</v>
      </c>
      <c r="G1355" s="89">
        <v>0</v>
      </c>
      <c r="H1355" s="89">
        <v>0</v>
      </c>
      <c r="I1355" s="89">
        <v>8</v>
      </c>
      <c r="J1355" s="89">
        <v>8</v>
      </c>
      <c r="K1355" s="89">
        <v>8</v>
      </c>
      <c r="L1355" s="89">
        <v>8</v>
      </c>
      <c r="M1355" s="89">
        <v>8</v>
      </c>
      <c r="N1355" s="89">
        <v>40</v>
      </c>
      <c r="O1355" s="87" t="s">
        <v>9501</v>
      </c>
      <c r="P1355" s="90" t="s">
        <v>14562</v>
      </c>
      <c r="Q1355" s="87" t="s">
        <v>12272</v>
      </c>
    </row>
    <row r="1356" spans="1:17" x14ac:dyDescent="0.2">
      <c r="A1356" s="87" t="s">
        <v>9785</v>
      </c>
      <c r="B1356" s="87" t="s">
        <v>9847</v>
      </c>
      <c r="C1356" s="87" t="s">
        <v>164</v>
      </c>
      <c r="D1356" s="87" t="s">
        <v>9848</v>
      </c>
      <c r="E1356" s="87" t="s">
        <v>68</v>
      </c>
      <c r="F1356" s="88">
        <v>43868</v>
      </c>
      <c r="G1356" s="89">
        <v>0</v>
      </c>
      <c r="H1356" s="89">
        <v>0</v>
      </c>
      <c r="I1356" s="89">
        <v>-8</v>
      </c>
      <c r="J1356" s="89">
        <v>-9</v>
      </c>
      <c r="K1356" s="89">
        <v>-9</v>
      </c>
      <c r="L1356" s="89">
        <v>-9</v>
      </c>
      <c r="M1356" s="89">
        <v>-9</v>
      </c>
      <c r="N1356" s="89">
        <v>-44</v>
      </c>
      <c r="O1356" s="87" t="s">
        <v>9501</v>
      </c>
      <c r="P1356" s="90" t="s">
        <v>14563</v>
      </c>
      <c r="Q1356" s="87" t="s">
        <v>12272</v>
      </c>
    </row>
    <row r="1357" spans="1:17" x14ac:dyDescent="0.2">
      <c r="A1357" s="87" t="s">
        <v>7182</v>
      </c>
      <c r="B1357" s="87" t="s">
        <v>7642</v>
      </c>
      <c r="C1357" s="87" t="s">
        <v>164</v>
      </c>
      <c r="D1357" s="87" t="s">
        <v>5380</v>
      </c>
      <c r="E1357" s="87" t="s">
        <v>68</v>
      </c>
      <c r="F1357" s="88">
        <v>43868</v>
      </c>
      <c r="G1357" s="89">
        <v>0</v>
      </c>
      <c r="H1357" s="89">
        <v>0</v>
      </c>
      <c r="I1357" s="89">
        <v>8</v>
      </c>
      <c r="J1357" s="89">
        <v>8</v>
      </c>
      <c r="K1357" s="89">
        <v>8</v>
      </c>
      <c r="L1357" s="89">
        <v>8</v>
      </c>
      <c r="M1357" s="89">
        <v>8</v>
      </c>
      <c r="N1357" s="89">
        <v>40</v>
      </c>
      <c r="O1357" s="87" t="s">
        <v>9498</v>
      </c>
      <c r="P1357" s="90" t="s">
        <v>14564</v>
      </c>
      <c r="Q1357" s="87" t="s">
        <v>12272</v>
      </c>
    </row>
    <row r="1358" spans="1:17" x14ac:dyDescent="0.2">
      <c r="A1358" s="87" t="s">
        <v>6993</v>
      </c>
      <c r="B1358" s="87" t="s">
        <v>7601</v>
      </c>
      <c r="C1358" s="87" t="s">
        <v>164</v>
      </c>
      <c r="D1358" s="87" t="s">
        <v>3747</v>
      </c>
      <c r="E1358" s="87" t="s">
        <v>68</v>
      </c>
      <c r="F1358" s="88">
        <v>43868</v>
      </c>
      <c r="G1358" s="89">
        <v>0</v>
      </c>
      <c r="H1358" s="89">
        <v>0</v>
      </c>
      <c r="I1358" s="89">
        <v>8</v>
      </c>
      <c r="J1358" s="89">
        <v>8</v>
      </c>
      <c r="K1358" s="89">
        <v>8</v>
      </c>
      <c r="L1358" s="89">
        <v>8</v>
      </c>
      <c r="M1358" s="89">
        <v>8</v>
      </c>
      <c r="N1358" s="89">
        <v>40</v>
      </c>
      <c r="O1358" s="87" t="s">
        <v>9501</v>
      </c>
      <c r="P1358" s="90" t="s">
        <v>14565</v>
      </c>
      <c r="Q1358" s="87" t="s">
        <v>12272</v>
      </c>
    </row>
    <row r="1359" spans="1:17" x14ac:dyDescent="0.2">
      <c r="A1359" s="87" t="s">
        <v>6993</v>
      </c>
      <c r="B1359" s="87" t="s">
        <v>7601</v>
      </c>
      <c r="C1359" s="87" t="s">
        <v>164</v>
      </c>
      <c r="D1359" s="87" t="s">
        <v>3747</v>
      </c>
      <c r="E1359" s="87" t="s">
        <v>68</v>
      </c>
      <c r="F1359" s="88">
        <v>43868</v>
      </c>
      <c r="G1359" s="89">
        <v>0</v>
      </c>
      <c r="H1359" s="89">
        <v>0</v>
      </c>
      <c r="I1359" s="89">
        <v>8</v>
      </c>
      <c r="J1359" s="89">
        <v>12</v>
      </c>
      <c r="K1359" s="89">
        <v>8</v>
      </c>
      <c r="L1359" s="89">
        <v>8</v>
      </c>
      <c r="M1359" s="89">
        <v>8</v>
      </c>
      <c r="N1359" s="89">
        <v>44</v>
      </c>
      <c r="O1359" s="87" t="s">
        <v>9501</v>
      </c>
      <c r="P1359" s="90" t="s">
        <v>14566</v>
      </c>
      <c r="Q1359" s="87" t="s">
        <v>12272</v>
      </c>
    </row>
    <row r="1360" spans="1:17" x14ac:dyDescent="0.2">
      <c r="A1360" s="87" t="s">
        <v>6993</v>
      </c>
      <c r="B1360" s="87" t="s">
        <v>7601</v>
      </c>
      <c r="C1360" s="87" t="s">
        <v>164</v>
      </c>
      <c r="D1360" s="87" t="s">
        <v>3747</v>
      </c>
      <c r="E1360" s="87" t="s">
        <v>68</v>
      </c>
      <c r="F1360" s="88">
        <v>43868</v>
      </c>
      <c r="G1360" s="89">
        <v>0</v>
      </c>
      <c r="H1360" s="89">
        <v>0</v>
      </c>
      <c r="I1360" s="89">
        <v>-8</v>
      </c>
      <c r="J1360" s="89">
        <v>-8</v>
      </c>
      <c r="K1360" s="89">
        <v>-8</v>
      </c>
      <c r="L1360" s="89">
        <v>-8</v>
      </c>
      <c r="M1360" s="89">
        <v>-8</v>
      </c>
      <c r="N1360" s="89">
        <v>-40</v>
      </c>
      <c r="O1360" s="87" t="s">
        <v>9501</v>
      </c>
      <c r="P1360" s="90" t="s">
        <v>14567</v>
      </c>
      <c r="Q1360" s="87" t="s">
        <v>12272</v>
      </c>
    </row>
    <row r="1361" spans="1:17" x14ac:dyDescent="0.2">
      <c r="A1361" s="87" t="s">
        <v>7073</v>
      </c>
      <c r="B1361" s="87" t="s">
        <v>7578</v>
      </c>
      <c r="C1361" s="87" t="s">
        <v>164</v>
      </c>
      <c r="D1361" s="87" t="s">
        <v>3748</v>
      </c>
      <c r="E1361" s="87" t="s">
        <v>68</v>
      </c>
      <c r="F1361" s="88">
        <v>43868</v>
      </c>
      <c r="G1361" s="89">
        <v>0</v>
      </c>
      <c r="H1361" s="89">
        <v>0</v>
      </c>
      <c r="I1361" s="89">
        <v>9</v>
      </c>
      <c r="J1361" s="89">
        <v>9</v>
      </c>
      <c r="K1361" s="89">
        <v>9</v>
      </c>
      <c r="L1361" s="89">
        <v>9</v>
      </c>
      <c r="M1361" s="89">
        <v>9</v>
      </c>
      <c r="N1361" s="89">
        <v>45</v>
      </c>
      <c r="O1361" s="87" t="s">
        <v>9501</v>
      </c>
      <c r="P1361" s="90" t="s">
        <v>14568</v>
      </c>
      <c r="Q1361" s="87" t="s">
        <v>12272</v>
      </c>
    </row>
    <row r="1362" spans="1:17" x14ac:dyDescent="0.2">
      <c r="A1362" s="87" t="s">
        <v>7079</v>
      </c>
      <c r="B1362" s="87" t="s">
        <v>7639</v>
      </c>
      <c r="C1362" s="87" t="s">
        <v>164</v>
      </c>
      <c r="D1362" s="87" t="s">
        <v>5371</v>
      </c>
      <c r="E1362" s="87" t="s">
        <v>68</v>
      </c>
      <c r="F1362" s="88">
        <v>43868</v>
      </c>
      <c r="G1362" s="89">
        <v>0</v>
      </c>
      <c r="H1362" s="89">
        <v>0</v>
      </c>
      <c r="I1362" s="89">
        <v>8</v>
      </c>
      <c r="J1362" s="89">
        <v>10</v>
      </c>
      <c r="K1362" s="89">
        <v>8</v>
      </c>
      <c r="L1362" s="89">
        <v>8</v>
      </c>
      <c r="M1362" s="89">
        <v>8</v>
      </c>
      <c r="N1362" s="89">
        <v>42</v>
      </c>
      <c r="O1362" s="87" t="s">
        <v>9501</v>
      </c>
      <c r="P1362" s="90" t="s">
        <v>14569</v>
      </c>
      <c r="Q1362" s="87" t="s">
        <v>12272</v>
      </c>
    </row>
    <row r="1363" spans="1:17" x14ac:dyDescent="0.2">
      <c r="A1363" s="87" t="s">
        <v>7086</v>
      </c>
      <c r="B1363" s="87" t="s">
        <v>7580</v>
      </c>
      <c r="C1363" s="87" t="s">
        <v>164</v>
      </c>
      <c r="D1363" s="87" t="s">
        <v>3900</v>
      </c>
      <c r="E1363" s="87" t="s">
        <v>68</v>
      </c>
      <c r="F1363" s="88">
        <v>43868</v>
      </c>
      <c r="G1363" s="89">
        <v>0</v>
      </c>
      <c r="H1363" s="89">
        <v>0</v>
      </c>
      <c r="I1363" s="89">
        <v>8</v>
      </c>
      <c r="J1363" s="89">
        <v>8</v>
      </c>
      <c r="K1363" s="89">
        <v>8</v>
      </c>
      <c r="L1363" s="89">
        <v>8</v>
      </c>
      <c r="M1363" s="89">
        <v>8</v>
      </c>
      <c r="N1363" s="89">
        <v>40</v>
      </c>
      <c r="O1363" s="87" t="s">
        <v>9498</v>
      </c>
      <c r="P1363" s="90" t="s">
        <v>14570</v>
      </c>
      <c r="Q1363" s="87" t="s">
        <v>12272</v>
      </c>
    </row>
    <row r="1364" spans="1:17" x14ac:dyDescent="0.2">
      <c r="A1364" s="87" t="s">
        <v>12914</v>
      </c>
      <c r="B1364" s="87" t="s">
        <v>13031</v>
      </c>
      <c r="C1364" s="87" t="s">
        <v>164</v>
      </c>
      <c r="D1364" s="87" t="s">
        <v>13032</v>
      </c>
      <c r="E1364" s="87" t="s">
        <v>68</v>
      </c>
      <c r="F1364" s="88">
        <v>43868</v>
      </c>
      <c r="G1364" s="89">
        <v>0</v>
      </c>
      <c r="H1364" s="89">
        <v>0</v>
      </c>
      <c r="I1364" s="89">
        <v>8</v>
      </c>
      <c r="J1364" s="89">
        <v>8</v>
      </c>
      <c r="K1364" s="89">
        <v>8</v>
      </c>
      <c r="L1364" s="89">
        <v>8</v>
      </c>
      <c r="M1364" s="89">
        <v>8</v>
      </c>
      <c r="N1364" s="89">
        <v>40</v>
      </c>
      <c r="O1364" s="87" t="s">
        <v>9501</v>
      </c>
      <c r="P1364" s="90" t="s">
        <v>14571</v>
      </c>
      <c r="Q1364" s="87" t="s">
        <v>12272</v>
      </c>
    </row>
    <row r="1365" spans="1:17" x14ac:dyDescent="0.2">
      <c r="A1365" s="87" t="s">
        <v>12914</v>
      </c>
      <c r="B1365" s="87" t="s">
        <v>13031</v>
      </c>
      <c r="C1365" s="87" t="s">
        <v>164</v>
      </c>
      <c r="D1365" s="87" t="s">
        <v>13032</v>
      </c>
      <c r="E1365" s="87" t="s">
        <v>68</v>
      </c>
      <c r="F1365" s="88">
        <v>43868</v>
      </c>
      <c r="G1365" s="89">
        <v>0</v>
      </c>
      <c r="H1365" s="89">
        <v>0</v>
      </c>
      <c r="I1365" s="89">
        <v>9</v>
      </c>
      <c r="J1365" s="89">
        <v>9</v>
      </c>
      <c r="K1365" s="89">
        <v>9</v>
      </c>
      <c r="L1365" s="89">
        <v>9</v>
      </c>
      <c r="M1365" s="89">
        <v>9</v>
      </c>
      <c r="N1365" s="89">
        <v>45</v>
      </c>
      <c r="O1365" s="87" t="s">
        <v>9501</v>
      </c>
      <c r="P1365" s="90" t="s">
        <v>14572</v>
      </c>
      <c r="Q1365" s="87" t="s">
        <v>12272</v>
      </c>
    </row>
    <row r="1366" spans="1:17" x14ac:dyDescent="0.2">
      <c r="A1366" s="87" t="s">
        <v>12914</v>
      </c>
      <c r="B1366" s="87" t="s">
        <v>13031</v>
      </c>
      <c r="C1366" s="87" t="s">
        <v>164</v>
      </c>
      <c r="D1366" s="87" t="s">
        <v>13032</v>
      </c>
      <c r="E1366" s="87" t="s">
        <v>68</v>
      </c>
      <c r="F1366" s="88">
        <v>43868</v>
      </c>
      <c r="G1366" s="89">
        <v>0</v>
      </c>
      <c r="H1366" s="89">
        <v>0</v>
      </c>
      <c r="I1366" s="89">
        <v>-8</v>
      </c>
      <c r="J1366" s="89">
        <v>-8</v>
      </c>
      <c r="K1366" s="89">
        <v>-8</v>
      </c>
      <c r="L1366" s="89">
        <v>-8</v>
      </c>
      <c r="M1366" s="89">
        <v>-8</v>
      </c>
      <c r="N1366" s="89">
        <v>-40</v>
      </c>
      <c r="O1366" s="87" t="s">
        <v>9501</v>
      </c>
      <c r="P1366" s="90" t="s">
        <v>14573</v>
      </c>
      <c r="Q1366" s="87" t="s">
        <v>12272</v>
      </c>
    </row>
    <row r="1367" spans="1:17" x14ac:dyDescent="0.2">
      <c r="A1367" s="87" t="s">
        <v>7332</v>
      </c>
      <c r="B1367" s="87" t="s">
        <v>7610</v>
      </c>
      <c r="C1367" s="87" t="s">
        <v>164</v>
      </c>
      <c r="D1367" s="87" t="s">
        <v>3822</v>
      </c>
      <c r="E1367" s="87" t="s">
        <v>68</v>
      </c>
      <c r="F1367" s="88">
        <v>43868</v>
      </c>
      <c r="G1367" s="89">
        <v>0</v>
      </c>
      <c r="H1367" s="89">
        <v>0</v>
      </c>
      <c r="I1367" s="89">
        <v>12</v>
      </c>
      <c r="J1367" s="89">
        <v>12</v>
      </c>
      <c r="K1367" s="89">
        <v>12</v>
      </c>
      <c r="L1367" s="89">
        <v>12</v>
      </c>
      <c r="M1367" s="89">
        <v>12</v>
      </c>
      <c r="N1367" s="89">
        <v>60</v>
      </c>
      <c r="O1367" s="87" t="s">
        <v>9501</v>
      </c>
      <c r="P1367" s="90" t="s">
        <v>14574</v>
      </c>
      <c r="Q1367" s="87" t="s">
        <v>12272</v>
      </c>
    </row>
    <row r="1368" spans="1:17" x14ac:dyDescent="0.2">
      <c r="A1368" s="87" t="s">
        <v>7114</v>
      </c>
      <c r="B1368" s="87" t="s">
        <v>7600</v>
      </c>
      <c r="C1368" s="87" t="s">
        <v>164</v>
      </c>
      <c r="D1368" s="87" t="s">
        <v>3831</v>
      </c>
      <c r="E1368" s="87" t="s">
        <v>68</v>
      </c>
      <c r="F1368" s="88">
        <v>43868</v>
      </c>
      <c r="G1368" s="89">
        <v>0</v>
      </c>
      <c r="H1368" s="89">
        <v>0</v>
      </c>
      <c r="I1368" s="89">
        <v>8</v>
      </c>
      <c r="J1368" s="89">
        <v>8</v>
      </c>
      <c r="K1368" s="89">
        <v>8</v>
      </c>
      <c r="L1368" s="89">
        <v>8</v>
      </c>
      <c r="M1368" s="89">
        <v>8</v>
      </c>
      <c r="N1368" s="89">
        <v>40</v>
      </c>
      <c r="O1368" s="87" t="s">
        <v>9501</v>
      </c>
      <c r="P1368" s="90" t="s">
        <v>14575</v>
      </c>
      <c r="Q1368" s="87" t="s">
        <v>12272</v>
      </c>
    </row>
    <row r="1369" spans="1:17" x14ac:dyDescent="0.2">
      <c r="A1369" s="87" t="s">
        <v>7018</v>
      </c>
      <c r="B1369" s="87" t="s">
        <v>7603</v>
      </c>
      <c r="C1369" s="87" t="s">
        <v>164</v>
      </c>
      <c r="D1369" s="87" t="s">
        <v>3829</v>
      </c>
      <c r="E1369" s="87" t="s">
        <v>68</v>
      </c>
      <c r="F1369" s="88">
        <v>43868</v>
      </c>
      <c r="G1369" s="89">
        <v>0</v>
      </c>
      <c r="H1369" s="89">
        <v>0</v>
      </c>
      <c r="I1369" s="89">
        <v>8</v>
      </c>
      <c r="J1369" s="89">
        <v>8</v>
      </c>
      <c r="K1369" s="89">
        <v>8</v>
      </c>
      <c r="L1369" s="89">
        <v>8</v>
      </c>
      <c r="M1369" s="89">
        <v>8</v>
      </c>
      <c r="N1369" s="89">
        <v>40</v>
      </c>
      <c r="O1369" s="87" t="s">
        <v>9499</v>
      </c>
      <c r="P1369" s="90" t="s">
        <v>14576</v>
      </c>
      <c r="Q1369" s="87" t="s">
        <v>12272</v>
      </c>
    </row>
    <row r="1370" spans="1:17" x14ac:dyDescent="0.2">
      <c r="A1370" s="87" t="s">
        <v>7277</v>
      </c>
      <c r="B1370" s="87" t="s">
        <v>7604</v>
      </c>
      <c r="C1370" s="87" t="s">
        <v>164</v>
      </c>
      <c r="D1370" s="87" t="s">
        <v>3855</v>
      </c>
      <c r="E1370" s="87" t="s">
        <v>68</v>
      </c>
      <c r="F1370" s="88">
        <v>43868</v>
      </c>
      <c r="G1370" s="89">
        <v>0</v>
      </c>
      <c r="H1370" s="89">
        <v>0</v>
      </c>
      <c r="I1370" s="89">
        <v>8</v>
      </c>
      <c r="J1370" s="89">
        <v>8</v>
      </c>
      <c r="K1370" s="89">
        <v>8</v>
      </c>
      <c r="L1370" s="89">
        <v>8</v>
      </c>
      <c r="M1370" s="89">
        <v>8</v>
      </c>
      <c r="N1370" s="89">
        <v>40</v>
      </c>
      <c r="O1370" s="87" t="s">
        <v>9501</v>
      </c>
      <c r="P1370" s="90" t="s">
        <v>14577</v>
      </c>
      <c r="Q1370" s="87" t="s">
        <v>12272</v>
      </c>
    </row>
    <row r="1371" spans="1:17" x14ac:dyDescent="0.2">
      <c r="A1371" s="87" t="s">
        <v>7175</v>
      </c>
      <c r="B1371" s="87" t="s">
        <v>8433</v>
      </c>
      <c r="C1371" s="87" t="s">
        <v>164</v>
      </c>
      <c r="D1371" s="87" t="s">
        <v>8434</v>
      </c>
      <c r="E1371" s="87" t="s">
        <v>68</v>
      </c>
      <c r="F1371" s="88">
        <v>43868</v>
      </c>
      <c r="G1371" s="89">
        <v>0</v>
      </c>
      <c r="H1371" s="89">
        <v>0</v>
      </c>
      <c r="I1371" s="89">
        <v>8</v>
      </c>
      <c r="J1371" s="89">
        <v>8</v>
      </c>
      <c r="K1371" s="89">
        <v>8</v>
      </c>
      <c r="L1371" s="89">
        <v>8</v>
      </c>
      <c r="M1371" s="89">
        <v>8</v>
      </c>
      <c r="N1371" s="89">
        <v>40</v>
      </c>
      <c r="O1371" s="87" t="s">
        <v>9501</v>
      </c>
      <c r="P1371" s="90" t="s">
        <v>14578</v>
      </c>
      <c r="Q1371" s="87" t="s">
        <v>12272</v>
      </c>
    </row>
    <row r="1372" spans="1:17" x14ac:dyDescent="0.2">
      <c r="A1372" s="87" t="s">
        <v>7249</v>
      </c>
      <c r="B1372" s="87" t="s">
        <v>7631</v>
      </c>
      <c r="C1372" s="87" t="s">
        <v>164</v>
      </c>
      <c r="D1372" s="87" t="s">
        <v>3982</v>
      </c>
      <c r="E1372" s="87" t="s">
        <v>6402</v>
      </c>
      <c r="F1372" s="88">
        <v>43868</v>
      </c>
      <c r="G1372" s="89">
        <v>0</v>
      </c>
      <c r="H1372" s="89">
        <v>0</v>
      </c>
      <c r="I1372" s="89">
        <v>9</v>
      </c>
      <c r="J1372" s="89">
        <v>9</v>
      </c>
      <c r="K1372" s="89">
        <v>9</v>
      </c>
      <c r="L1372" s="89">
        <v>9</v>
      </c>
      <c r="M1372" s="89">
        <v>9</v>
      </c>
      <c r="N1372" s="89">
        <v>45</v>
      </c>
      <c r="O1372" s="87" t="s">
        <v>9501</v>
      </c>
      <c r="P1372" s="90" t="s">
        <v>14579</v>
      </c>
      <c r="Q1372" s="87" t="s">
        <v>12272</v>
      </c>
    </row>
    <row r="1373" spans="1:17" x14ac:dyDescent="0.2">
      <c r="A1373" s="87" t="s">
        <v>7081</v>
      </c>
      <c r="B1373" s="87" t="s">
        <v>7586</v>
      </c>
      <c r="C1373" s="87" t="s">
        <v>164</v>
      </c>
      <c r="D1373" s="87" t="s">
        <v>3901</v>
      </c>
      <c r="E1373" s="87" t="s">
        <v>68</v>
      </c>
      <c r="F1373" s="88">
        <v>43868</v>
      </c>
      <c r="G1373" s="89">
        <v>0</v>
      </c>
      <c r="H1373" s="89">
        <v>0</v>
      </c>
      <c r="I1373" s="89">
        <v>8</v>
      </c>
      <c r="J1373" s="89">
        <v>8</v>
      </c>
      <c r="K1373" s="89">
        <v>8</v>
      </c>
      <c r="L1373" s="89">
        <v>8</v>
      </c>
      <c r="M1373" s="89">
        <v>8</v>
      </c>
      <c r="N1373" s="89">
        <v>40</v>
      </c>
      <c r="O1373" s="87" t="s">
        <v>9501</v>
      </c>
      <c r="P1373" s="90" t="s">
        <v>14580</v>
      </c>
      <c r="Q1373" s="87" t="s">
        <v>12272</v>
      </c>
    </row>
    <row r="1374" spans="1:17" x14ac:dyDescent="0.2">
      <c r="A1374" s="87" t="s">
        <v>7081</v>
      </c>
      <c r="B1374" s="87" t="s">
        <v>7586</v>
      </c>
      <c r="C1374" s="87" t="s">
        <v>164</v>
      </c>
      <c r="D1374" s="87" t="s">
        <v>3901</v>
      </c>
      <c r="E1374" s="87" t="s">
        <v>68</v>
      </c>
      <c r="F1374" s="88">
        <v>43868</v>
      </c>
      <c r="G1374" s="89">
        <v>0</v>
      </c>
      <c r="H1374" s="89">
        <v>0</v>
      </c>
      <c r="I1374" s="89">
        <v>8</v>
      </c>
      <c r="J1374" s="89">
        <v>9.5</v>
      </c>
      <c r="K1374" s="89">
        <v>8</v>
      </c>
      <c r="L1374" s="89">
        <v>8</v>
      </c>
      <c r="M1374" s="89">
        <v>8</v>
      </c>
      <c r="N1374" s="89">
        <v>41.5</v>
      </c>
      <c r="O1374" s="87" t="s">
        <v>9501</v>
      </c>
      <c r="P1374" s="90" t="s">
        <v>14581</v>
      </c>
      <c r="Q1374" s="87" t="s">
        <v>12272</v>
      </c>
    </row>
    <row r="1375" spans="1:17" x14ac:dyDescent="0.2">
      <c r="A1375" s="87" t="s">
        <v>7081</v>
      </c>
      <c r="B1375" s="87" t="s">
        <v>7586</v>
      </c>
      <c r="C1375" s="87" t="s">
        <v>164</v>
      </c>
      <c r="D1375" s="87" t="s">
        <v>3901</v>
      </c>
      <c r="E1375" s="87" t="s">
        <v>68</v>
      </c>
      <c r="F1375" s="88">
        <v>43868</v>
      </c>
      <c r="G1375" s="89">
        <v>0</v>
      </c>
      <c r="H1375" s="89">
        <v>0</v>
      </c>
      <c r="I1375" s="89">
        <v>-8</v>
      </c>
      <c r="J1375" s="89">
        <v>-8</v>
      </c>
      <c r="K1375" s="89">
        <v>-8</v>
      </c>
      <c r="L1375" s="89">
        <v>-8</v>
      </c>
      <c r="M1375" s="89">
        <v>-8</v>
      </c>
      <c r="N1375" s="89">
        <v>-40</v>
      </c>
      <c r="O1375" s="87" t="s">
        <v>9501</v>
      </c>
      <c r="P1375" s="90" t="s">
        <v>14582</v>
      </c>
      <c r="Q1375" s="87" t="s">
        <v>12272</v>
      </c>
    </row>
    <row r="1376" spans="1:17" x14ac:dyDescent="0.2">
      <c r="A1376" s="87" t="s">
        <v>7228</v>
      </c>
      <c r="B1376" s="87" t="s">
        <v>7590</v>
      </c>
      <c r="C1376" s="87" t="s">
        <v>164</v>
      </c>
      <c r="D1376" s="87" t="s">
        <v>6411</v>
      </c>
      <c r="E1376" s="87" t="s">
        <v>68</v>
      </c>
      <c r="F1376" s="88">
        <v>43868</v>
      </c>
      <c r="G1376" s="89">
        <v>0</v>
      </c>
      <c r="H1376" s="89">
        <v>0</v>
      </c>
      <c r="I1376" s="89">
        <v>10</v>
      </c>
      <c r="J1376" s="89">
        <v>10</v>
      </c>
      <c r="K1376" s="89">
        <v>10</v>
      </c>
      <c r="L1376" s="89">
        <v>10</v>
      </c>
      <c r="M1376" s="89">
        <v>0</v>
      </c>
      <c r="N1376" s="89">
        <v>40</v>
      </c>
      <c r="O1376" s="87" t="s">
        <v>9501</v>
      </c>
      <c r="P1376" s="90" t="s">
        <v>14583</v>
      </c>
      <c r="Q1376" s="87" t="s">
        <v>12272</v>
      </c>
    </row>
    <row r="1377" spans="1:17" x14ac:dyDescent="0.2">
      <c r="A1377" s="87" t="s">
        <v>6977</v>
      </c>
      <c r="B1377" s="87" t="s">
        <v>7579</v>
      </c>
      <c r="C1377" s="87" t="s">
        <v>164</v>
      </c>
      <c r="D1377" s="87" t="s">
        <v>4024</v>
      </c>
      <c r="E1377" s="87" t="s">
        <v>68</v>
      </c>
      <c r="F1377" s="88">
        <v>43868</v>
      </c>
      <c r="G1377" s="89">
        <v>0</v>
      </c>
      <c r="H1377" s="89">
        <v>0</v>
      </c>
      <c r="I1377" s="89">
        <v>9</v>
      </c>
      <c r="J1377" s="89">
        <v>9</v>
      </c>
      <c r="K1377" s="89">
        <v>9</v>
      </c>
      <c r="L1377" s="89">
        <v>9</v>
      </c>
      <c r="M1377" s="89">
        <v>9</v>
      </c>
      <c r="N1377" s="89">
        <v>45</v>
      </c>
      <c r="O1377" s="87" t="s">
        <v>9501</v>
      </c>
      <c r="P1377" s="90" t="s">
        <v>14584</v>
      </c>
      <c r="Q1377" s="87" t="s">
        <v>12272</v>
      </c>
    </row>
    <row r="1378" spans="1:17" x14ac:dyDescent="0.2">
      <c r="A1378" s="87" t="s">
        <v>6977</v>
      </c>
      <c r="B1378" s="87" t="s">
        <v>7579</v>
      </c>
      <c r="C1378" s="87" t="s">
        <v>164</v>
      </c>
      <c r="D1378" s="87" t="s">
        <v>4024</v>
      </c>
      <c r="E1378" s="87" t="s">
        <v>68</v>
      </c>
      <c r="F1378" s="88">
        <v>43868</v>
      </c>
      <c r="G1378" s="89">
        <v>0</v>
      </c>
      <c r="H1378" s="89">
        <v>0</v>
      </c>
      <c r="I1378" s="89">
        <v>10</v>
      </c>
      <c r="J1378" s="89">
        <v>10</v>
      </c>
      <c r="K1378" s="89">
        <v>10</v>
      </c>
      <c r="L1378" s="89">
        <v>9</v>
      </c>
      <c r="M1378" s="89">
        <v>9</v>
      </c>
      <c r="N1378" s="89">
        <v>48</v>
      </c>
      <c r="O1378" s="87" t="s">
        <v>9501</v>
      </c>
      <c r="P1378" s="90" t="s">
        <v>14585</v>
      </c>
      <c r="Q1378" s="87" t="s">
        <v>12272</v>
      </c>
    </row>
    <row r="1379" spans="1:17" x14ac:dyDescent="0.2">
      <c r="A1379" s="87" t="s">
        <v>6977</v>
      </c>
      <c r="B1379" s="87" t="s">
        <v>7579</v>
      </c>
      <c r="C1379" s="87" t="s">
        <v>164</v>
      </c>
      <c r="D1379" s="87" t="s">
        <v>4024</v>
      </c>
      <c r="E1379" s="87" t="s">
        <v>68</v>
      </c>
      <c r="F1379" s="88">
        <v>43868</v>
      </c>
      <c r="G1379" s="89">
        <v>0</v>
      </c>
      <c r="H1379" s="89">
        <v>0</v>
      </c>
      <c r="I1379" s="89">
        <v>-9</v>
      </c>
      <c r="J1379" s="89">
        <v>-9</v>
      </c>
      <c r="K1379" s="89">
        <v>-9</v>
      </c>
      <c r="L1379" s="89">
        <v>-9</v>
      </c>
      <c r="M1379" s="89">
        <v>-9</v>
      </c>
      <c r="N1379" s="89">
        <v>-45</v>
      </c>
      <c r="O1379" s="87" t="s">
        <v>9501</v>
      </c>
      <c r="P1379" s="90" t="s">
        <v>14586</v>
      </c>
      <c r="Q1379" s="87" t="s">
        <v>12272</v>
      </c>
    </row>
    <row r="1380" spans="1:17" x14ac:dyDescent="0.2">
      <c r="A1380" s="87" t="s">
        <v>7105</v>
      </c>
      <c r="B1380" s="87" t="s">
        <v>7617</v>
      </c>
      <c r="C1380" s="87" t="s">
        <v>164</v>
      </c>
      <c r="D1380" s="87" t="s">
        <v>4025</v>
      </c>
      <c r="E1380" s="87" t="s">
        <v>68</v>
      </c>
      <c r="F1380" s="88">
        <v>43868</v>
      </c>
      <c r="G1380" s="89">
        <v>0</v>
      </c>
      <c r="H1380" s="89">
        <v>0</v>
      </c>
      <c r="I1380" s="89">
        <v>0</v>
      </c>
      <c r="J1380" s="89">
        <v>10</v>
      </c>
      <c r="K1380" s="89">
        <v>10</v>
      </c>
      <c r="L1380" s="89">
        <v>10</v>
      </c>
      <c r="M1380" s="89">
        <v>10</v>
      </c>
      <c r="N1380" s="89">
        <v>40</v>
      </c>
      <c r="O1380" s="87" t="s">
        <v>9501</v>
      </c>
      <c r="P1380" s="90" t="s">
        <v>14587</v>
      </c>
      <c r="Q1380" s="87" t="s">
        <v>12272</v>
      </c>
    </row>
    <row r="1381" spans="1:17" x14ac:dyDescent="0.2">
      <c r="A1381" s="87" t="s">
        <v>7096</v>
      </c>
      <c r="B1381" s="87" t="s">
        <v>7605</v>
      </c>
      <c r="C1381" s="87" t="s">
        <v>164</v>
      </c>
      <c r="D1381" s="87" t="s">
        <v>5372</v>
      </c>
      <c r="E1381" s="87" t="s">
        <v>68</v>
      </c>
      <c r="F1381" s="88">
        <v>43868</v>
      </c>
      <c r="G1381" s="89">
        <v>0</v>
      </c>
      <c r="H1381" s="89">
        <v>0</v>
      </c>
      <c r="I1381" s="89">
        <v>8</v>
      </c>
      <c r="J1381" s="89">
        <v>8</v>
      </c>
      <c r="K1381" s="89">
        <v>8</v>
      </c>
      <c r="L1381" s="89">
        <v>8</v>
      </c>
      <c r="M1381" s="89">
        <v>8</v>
      </c>
      <c r="N1381" s="89">
        <v>40</v>
      </c>
      <c r="O1381" s="87" t="s">
        <v>9501</v>
      </c>
      <c r="P1381" s="90" t="s">
        <v>14588</v>
      </c>
      <c r="Q1381" s="87" t="s">
        <v>12272</v>
      </c>
    </row>
    <row r="1382" spans="1:17" x14ac:dyDescent="0.2">
      <c r="A1382" s="87" t="s">
        <v>7046</v>
      </c>
      <c r="B1382" s="87" t="s">
        <v>7583</v>
      </c>
      <c r="C1382" s="87" t="s">
        <v>164</v>
      </c>
      <c r="D1382" s="87" t="s">
        <v>6742</v>
      </c>
      <c r="E1382" s="87" t="s">
        <v>68</v>
      </c>
      <c r="F1382" s="88">
        <v>43868</v>
      </c>
      <c r="G1382" s="89">
        <v>0</v>
      </c>
      <c r="H1382" s="89">
        <v>0</v>
      </c>
      <c r="I1382" s="89">
        <v>8</v>
      </c>
      <c r="J1382" s="89">
        <v>8</v>
      </c>
      <c r="K1382" s="89">
        <v>8</v>
      </c>
      <c r="L1382" s="89">
        <v>8</v>
      </c>
      <c r="M1382" s="89">
        <v>8</v>
      </c>
      <c r="N1382" s="89">
        <v>40</v>
      </c>
      <c r="O1382" s="87" t="s">
        <v>9501</v>
      </c>
      <c r="P1382" s="90" t="s">
        <v>14589</v>
      </c>
      <c r="Q1382" s="87" t="s">
        <v>12272</v>
      </c>
    </row>
    <row r="1383" spans="1:17" x14ac:dyDescent="0.2">
      <c r="A1383" s="87" t="s">
        <v>7010</v>
      </c>
      <c r="B1383" s="87" t="s">
        <v>7574</v>
      </c>
      <c r="C1383" s="87" t="s">
        <v>164</v>
      </c>
      <c r="D1383" s="87" t="s">
        <v>6818</v>
      </c>
      <c r="E1383" s="87" t="s">
        <v>68</v>
      </c>
      <c r="F1383" s="88">
        <v>43868</v>
      </c>
      <c r="G1383" s="89">
        <v>0</v>
      </c>
      <c r="H1383" s="89">
        <v>0</v>
      </c>
      <c r="I1383" s="89">
        <v>8</v>
      </c>
      <c r="J1383" s="89">
        <v>8</v>
      </c>
      <c r="K1383" s="89">
        <v>8</v>
      </c>
      <c r="L1383" s="89">
        <v>8</v>
      </c>
      <c r="M1383" s="89">
        <v>8</v>
      </c>
      <c r="N1383" s="89">
        <v>40</v>
      </c>
      <c r="O1383" s="87" t="s">
        <v>9501</v>
      </c>
      <c r="P1383" s="90" t="s">
        <v>14590</v>
      </c>
      <c r="Q1383" s="87" t="s">
        <v>12272</v>
      </c>
    </row>
    <row r="1384" spans="1:17" x14ac:dyDescent="0.2">
      <c r="A1384" s="87" t="s">
        <v>7187</v>
      </c>
      <c r="B1384" s="87" t="s">
        <v>7632</v>
      </c>
      <c r="C1384" s="87" t="s">
        <v>164</v>
      </c>
      <c r="D1384" s="87" t="s">
        <v>4125</v>
      </c>
      <c r="E1384" s="87" t="s">
        <v>68</v>
      </c>
      <c r="F1384" s="88">
        <v>43868</v>
      </c>
      <c r="G1384" s="89">
        <v>0</v>
      </c>
      <c r="H1384" s="89">
        <v>0</v>
      </c>
      <c r="I1384" s="89">
        <v>8</v>
      </c>
      <c r="J1384" s="89">
        <v>8</v>
      </c>
      <c r="K1384" s="89">
        <v>8</v>
      </c>
      <c r="L1384" s="89">
        <v>8</v>
      </c>
      <c r="M1384" s="89">
        <v>8</v>
      </c>
      <c r="N1384" s="89">
        <v>40</v>
      </c>
      <c r="O1384" s="87" t="s">
        <v>9501</v>
      </c>
      <c r="P1384" s="90" t="s">
        <v>14591</v>
      </c>
      <c r="Q1384" s="87" t="s">
        <v>12272</v>
      </c>
    </row>
    <row r="1385" spans="1:17" x14ac:dyDescent="0.2">
      <c r="A1385" s="87" t="s">
        <v>7187</v>
      </c>
      <c r="B1385" s="87" t="s">
        <v>7632</v>
      </c>
      <c r="C1385" s="87" t="s">
        <v>164</v>
      </c>
      <c r="D1385" s="87" t="s">
        <v>4125</v>
      </c>
      <c r="E1385" s="87" t="s">
        <v>68</v>
      </c>
      <c r="F1385" s="88">
        <v>43868</v>
      </c>
      <c r="G1385" s="89">
        <v>0</v>
      </c>
      <c r="H1385" s="89">
        <v>0</v>
      </c>
      <c r="I1385" s="89">
        <v>8</v>
      </c>
      <c r="J1385" s="89">
        <v>8</v>
      </c>
      <c r="K1385" s="89">
        <v>8</v>
      </c>
      <c r="L1385" s="89">
        <v>0</v>
      </c>
      <c r="M1385" s="89">
        <v>8</v>
      </c>
      <c r="N1385" s="89">
        <v>32</v>
      </c>
      <c r="O1385" s="87" t="s">
        <v>9501</v>
      </c>
      <c r="P1385" s="90" t="s">
        <v>14592</v>
      </c>
      <c r="Q1385" s="87" t="s">
        <v>12272</v>
      </c>
    </row>
    <row r="1386" spans="1:17" x14ac:dyDescent="0.2">
      <c r="A1386" s="87" t="s">
        <v>7187</v>
      </c>
      <c r="B1386" s="87" t="s">
        <v>7632</v>
      </c>
      <c r="C1386" s="87" t="s">
        <v>164</v>
      </c>
      <c r="D1386" s="87" t="s">
        <v>4125</v>
      </c>
      <c r="E1386" s="87" t="s">
        <v>68</v>
      </c>
      <c r="F1386" s="88">
        <v>43868</v>
      </c>
      <c r="G1386" s="89">
        <v>0</v>
      </c>
      <c r="H1386" s="89">
        <v>0</v>
      </c>
      <c r="I1386" s="89">
        <v>-8</v>
      </c>
      <c r="J1386" s="89">
        <v>-8</v>
      </c>
      <c r="K1386" s="89">
        <v>-8</v>
      </c>
      <c r="L1386" s="89">
        <v>-8</v>
      </c>
      <c r="M1386" s="89">
        <v>-8</v>
      </c>
      <c r="N1386" s="89">
        <v>-40</v>
      </c>
      <c r="O1386" s="87" t="s">
        <v>9501</v>
      </c>
      <c r="P1386" s="90" t="s">
        <v>14593</v>
      </c>
      <c r="Q1386" s="87" t="s">
        <v>12272</v>
      </c>
    </row>
    <row r="1387" spans="1:17" x14ac:dyDescent="0.2">
      <c r="A1387" s="87" t="s">
        <v>7300</v>
      </c>
      <c r="B1387" s="87" t="s">
        <v>7581</v>
      </c>
      <c r="C1387" s="87" t="s">
        <v>164</v>
      </c>
      <c r="D1387" s="87" t="s">
        <v>4111</v>
      </c>
      <c r="E1387" s="87" t="s">
        <v>68</v>
      </c>
      <c r="F1387" s="88">
        <v>43868</v>
      </c>
      <c r="G1387" s="89">
        <v>0</v>
      </c>
      <c r="H1387" s="89">
        <v>8</v>
      </c>
      <c r="I1387" s="89">
        <v>8</v>
      </c>
      <c r="J1387" s="89">
        <v>8</v>
      </c>
      <c r="K1387" s="89">
        <v>8</v>
      </c>
      <c r="L1387" s="89">
        <v>8</v>
      </c>
      <c r="M1387" s="89">
        <v>8</v>
      </c>
      <c r="N1387" s="89">
        <v>48</v>
      </c>
      <c r="O1387" s="87" t="s">
        <v>9501</v>
      </c>
      <c r="P1387" s="90" t="s">
        <v>14594</v>
      </c>
      <c r="Q1387" s="87" t="s">
        <v>12272</v>
      </c>
    </row>
    <row r="1388" spans="1:17" x14ac:dyDescent="0.2">
      <c r="A1388" s="87" t="s">
        <v>7286</v>
      </c>
      <c r="B1388" s="87" t="s">
        <v>9594</v>
      </c>
      <c r="C1388" s="87" t="s">
        <v>164</v>
      </c>
      <c r="D1388" s="87" t="s">
        <v>9595</v>
      </c>
      <c r="E1388" s="87" t="s">
        <v>68</v>
      </c>
      <c r="F1388" s="88">
        <v>43868</v>
      </c>
      <c r="G1388" s="89">
        <v>0</v>
      </c>
      <c r="H1388" s="89">
        <v>0</v>
      </c>
      <c r="I1388" s="89">
        <v>8</v>
      </c>
      <c r="J1388" s="89">
        <v>8</v>
      </c>
      <c r="K1388" s="89">
        <v>8</v>
      </c>
      <c r="L1388" s="89">
        <v>8</v>
      </c>
      <c r="M1388" s="89">
        <v>8</v>
      </c>
      <c r="N1388" s="89">
        <v>40</v>
      </c>
      <c r="O1388" s="87" t="s">
        <v>9501</v>
      </c>
      <c r="P1388" s="90" t="s">
        <v>14595</v>
      </c>
      <c r="Q1388" s="87" t="s">
        <v>12272</v>
      </c>
    </row>
    <row r="1389" spans="1:17" x14ac:dyDescent="0.2">
      <c r="A1389" s="87" t="s">
        <v>6984</v>
      </c>
      <c r="B1389" s="87" t="s">
        <v>7587</v>
      </c>
      <c r="C1389" s="87" t="s">
        <v>164</v>
      </c>
      <c r="D1389" s="87" t="s">
        <v>4186</v>
      </c>
      <c r="E1389" s="87" t="s">
        <v>68</v>
      </c>
      <c r="F1389" s="88">
        <v>43868</v>
      </c>
      <c r="G1389" s="89">
        <v>0</v>
      </c>
      <c r="H1389" s="89">
        <v>0</v>
      </c>
      <c r="I1389" s="89">
        <v>8</v>
      </c>
      <c r="J1389" s="89">
        <v>8</v>
      </c>
      <c r="K1389" s="89">
        <v>8</v>
      </c>
      <c r="L1389" s="89">
        <v>8</v>
      </c>
      <c r="M1389" s="89">
        <v>8</v>
      </c>
      <c r="N1389" s="89">
        <v>40</v>
      </c>
      <c r="O1389" s="87" t="s">
        <v>166</v>
      </c>
      <c r="P1389" s="90" t="s">
        <v>14596</v>
      </c>
      <c r="Q1389" s="87" t="s">
        <v>12272</v>
      </c>
    </row>
    <row r="1390" spans="1:17" x14ac:dyDescent="0.2">
      <c r="A1390" s="87" t="s">
        <v>7287</v>
      </c>
      <c r="B1390" s="87" t="s">
        <v>7595</v>
      </c>
      <c r="C1390" s="87" t="s">
        <v>164</v>
      </c>
      <c r="D1390" s="87" t="s">
        <v>4316</v>
      </c>
      <c r="E1390" s="87" t="s">
        <v>68</v>
      </c>
      <c r="F1390" s="88">
        <v>43868</v>
      </c>
      <c r="G1390" s="89">
        <v>0</v>
      </c>
      <c r="H1390" s="89">
        <v>0</v>
      </c>
      <c r="I1390" s="89">
        <v>9</v>
      </c>
      <c r="J1390" s="89">
        <v>9</v>
      </c>
      <c r="K1390" s="89">
        <v>9</v>
      </c>
      <c r="L1390" s="89">
        <v>9</v>
      </c>
      <c r="M1390" s="89">
        <v>9</v>
      </c>
      <c r="N1390" s="89">
        <v>45</v>
      </c>
      <c r="O1390" s="87" t="s">
        <v>9501</v>
      </c>
      <c r="P1390" s="90" t="s">
        <v>14597</v>
      </c>
      <c r="Q1390" s="87" t="s">
        <v>12272</v>
      </c>
    </row>
    <row r="1391" spans="1:17" x14ac:dyDescent="0.2">
      <c r="A1391" s="87" t="s">
        <v>7082</v>
      </c>
      <c r="B1391" s="87" t="s">
        <v>7607</v>
      </c>
      <c r="C1391" s="87" t="s">
        <v>164</v>
      </c>
      <c r="D1391" s="87" t="s">
        <v>4318</v>
      </c>
      <c r="E1391" s="87" t="s">
        <v>68</v>
      </c>
      <c r="F1391" s="88">
        <v>43868</v>
      </c>
      <c r="G1391" s="89">
        <v>0</v>
      </c>
      <c r="H1391" s="89">
        <v>0</v>
      </c>
      <c r="I1391" s="89">
        <v>8</v>
      </c>
      <c r="J1391" s="89">
        <v>8</v>
      </c>
      <c r="K1391" s="89">
        <v>8</v>
      </c>
      <c r="L1391" s="89">
        <v>8</v>
      </c>
      <c r="M1391" s="89">
        <v>8</v>
      </c>
      <c r="N1391" s="89">
        <v>40</v>
      </c>
      <c r="O1391" s="87" t="s">
        <v>9501</v>
      </c>
      <c r="P1391" s="90" t="s">
        <v>14598</v>
      </c>
      <c r="Q1391" s="87" t="s">
        <v>12272</v>
      </c>
    </row>
    <row r="1392" spans="1:17" x14ac:dyDescent="0.2">
      <c r="A1392" s="87" t="s">
        <v>7192</v>
      </c>
      <c r="B1392" s="87" t="s">
        <v>7608</v>
      </c>
      <c r="C1392" s="87" t="s">
        <v>164</v>
      </c>
      <c r="D1392" s="87" t="s">
        <v>4474</v>
      </c>
      <c r="E1392" s="87" t="s">
        <v>68</v>
      </c>
      <c r="F1392" s="88">
        <v>43868</v>
      </c>
      <c r="G1392" s="89">
        <v>0</v>
      </c>
      <c r="H1392" s="89">
        <v>1</v>
      </c>
      <c r="I1392" s="89">
        <v>9</v>
      </c>
      <c r="J1392" s="89">
        <v>9</v>
      </c>
      <c r="K1392" s="89">
        <v>9</v>
      </c>
      <c r="L1392" s="89">
        <v>9</v>
      </c>
      <c r="M1392" s="89">
        <v>9</v>
      </c>
      <c r="N1392" s="89">
        <v>46</v>
      </c>
      <c r="O1392" s="87" t="s">
        <v>9501</v>
      </c>
      <c r="P1392" s="90" t="s">
        <v>14599</v>
      </c>
      <c r="Q1392" s="87" t="s">
        <v>12272</v>
      </c>
    </row>
    <row r="1393" spans="1:17" x14ac:dyDescent="0.2">
      <c r="A1393" s="87" t="s">
        <v>7292</v>
      </c>
      <c r="B1393" s="87" t="s">
        <v>7619</v>
      </c>
      <c r="C1393" s="87" t="s">
        <v>164</v>
      </c>
      <c r="D1393" s="87" t="s">
        <v>4419</v>
      </c>
      <c r="E1393" s="87" t="s">
        <v>68</v>
      </c>
      <c r="F1393" s="88">
        <v>43868</v>
      </c>
      <c r="G1393" s="89">
        <v>0</v>
      </c>
      <c r="H1393" s="89">
        <v>0</v>
      </c>
      <c r="I1393" s="89">
        <v>8</v>
      </c>
      <c r="J1393" s="89">
        <v>8</v>
      </c>
      <c r="K1393" s="89">
        <v>8</v>
      </c>
      <c r="L1393" s="89">
        <v>8</v>
      </c>
      <c r="M1393" s="89">
        <v>8</v>
      </c>
      <c r="N1393" s="89">
        <v>40</v>
      </c>
      <c r="O1393" s="87" t="s">
        <v>9501</v>
      </c>
      <c r="P1393" s="90" t="s">
        <v>14600</v>
      </c>
      <c r="Q1393" s="87" t="s">
        <v>12272</v>
      </c>
    </row>
    <row r="1394" spans="1:17" x14ac:dyDescent="0.2">
      <c r="A1394" s="87" t="s">
        <v>6978</v>
      </c>
      <c r="B1394" s="87" t="s">
        <v>7613</v>
      </c>
      <c r="C1394" s="87" t="s">
        <v>164</v>
      </c>
      <c r="D1394" s="87" t="s">
        <v>4867</v>
      </c>
      <c r="E1394" s="87" t="s">
        <v>68</v>
      </c>
      <c r="F1394" s="88">
        <v>43868</v>
      </c>
      <c r="G1394" s="89">
        <v>0</v>
      </c>
      <c r="H1394" s="89">
        <v>0</v>
      </c>
      <c r="I1394" s="89">
        <v>0</v>
      </c>
      <c r="J1394" s="89">
        <v>0</v>
      </c>
      <c r="K1394" s="89">
        <v>8</v>
      </c>
      <c r="L1394" s="89">
        <v>8</v>
      </c>
      <c r="M1394" s="89">
        <v>8</v>
      </c>
      <c r="N1394" s="89">
        <v>24</v>
      </c>
      <c r="O1394" s="87" t="s">
        <v>9501</v>
      </c>
      <c r="P1394" s="90" t="s">
        <v>14601</v>
      </c>
      <c r="Q1394" s="87" t="s">
        <v>12272</v>
      </c>
    </row>
    <row r="1395" spans="1:17" x14ac:dyDescent="0.2">
      <c r="A1395" s="87" t="s">
        <v>7122</v>
      </c>
      <c r="B1395" s="87" t="s">
        <v>7593</v>
      </c>
      <c r="C1395" s="87" t="s">
        <v>164</v>
      </c>
      <c r="D1395" s="87" t="s">
        <v>4868</v>
      </c>
      <c r="E1395" s="87" t="s">
        <v>68</v>
      </c>
      <c r="F1395" s="88">
        <v>43868</v>
      </c>
      <c r="G1395" s="89">
        <v>0</v>
      </c>
      <c r="H1395" s="89">
        <v>0</v>
      </c>
      <c r="I1395" s="89">
        <v>8</v>
      </c>
      <c r="J1395" s="89">
        <v>8</v>
      </c>
      <c r="K1395" s="89">
        <v>0</v>
      </c>
      <c r="L1395" s="89">
        <v>8</v>
      </c>
      <c r="M1395" s="89">
        <v>8</v>
      </c>
      <c r="N1395" s="89">
        <v>32</v>
      </c>
      <c r="O1395" s="87" t="s">
        <v>9501</v>
      </c>
      <c r="P1395" s="90" t="s">
        <v>14602</v>
      </c>
      <c r="Q1395" s="87" t="s">
        <v>12272</v>
      </c>
    </row>
    <row r="1396" spans="1:17" x14ac:dyDescent="0.2">
      <c r="A1396" s="87" t="s">
        <v>7042</v>
      </c>
      <c r="B1396" s="87" t="s">
        <v>7620</v>
      </c>
      <c r="C1396" s="87" t="s">
        <v>164</v>
      </c>
      <c r="D1396" s="87" t="s">
        <v>6743</v>
      </c>
      <c r="E1396" s="87" t="s">
        <v>68</v>
      </c>
      <c r="F1396" s="88">
        <v>43868</v>
      </c>
      <c r="G1396" s="89">
        <v>0</v>
      </c>
      <c r="H1396" s="89">
        <v>0</v>
      </c>
      <c r="I1396" s="89">
        <v>8</v>
      </c>
      <c r="J1396" s="89">
        <v>8</v>
      </c>
      <c r="K1396" s="89">
        <v>8</v>
      </c>
      <c r="L1396" s="89">
        <v>8</v>
      </c>
      <c r="M1396" s="89">
        <v>8</v>
      </c>
      <c r="N1396" s="89">
        <v>40</v>
      </c>
      <c r="O1396" s="87" t="s">
        <v>9501</v>
      </c>
      <c r="P1396" s="90" t="s">
        <v>14603</v>
      </c>
      <c r="Q1396" s="87" t="s">
        <v>12272</v>
      </c>
    </row>
    <row r="1397" spans="1:17" x14ac:dyDescent="0.2">
      <c r="A1397" s="87" t="s">
        <v>7099</v>
      </c>
      <c r="B1397" s="87" t="s">
        <v>7612</v>
      </c>
      <c r="C1397" s="87" t="s">
        <v>164</v>
      </c>
      <c r="D1397" s="87" t="s">
        <v>4541</v>
      </c>
      <c r="E1397" s="87" t="s">
        <v>68</v>
      </c>
      <c r="F1397" s="88">
        <v>43868</v>
      </c>
      <c r="G1397" s="89">
        <v>0</v>
      </c>
      <c r="H1397" s="89">
        <v>0</v>
      </c>
      <c r="I1397" s="89">
        <v>8</v>
      </c>
      <c r="J1397" s="89">
        <v>8</v>
      </c>
      <c r="K1397" s="89">
        <v>8</v>
      </c>
      <c r="L1397" s="89">
        <v>8</v>
      </c>
      <c r="M1397" s="89">
        <v>8</v>
      </c>
      <c r="N1397" s="89">
        <v>40</v>
      </c>
      <c r="O1397" s="87" t="s">
        <v>9501</v>
      </c>
      <c r="P1397" s="90" t="s">
        <v>14604</v>
      </c>
      <c r="Q1397" s="87" t="s">
        <v>12272</v>
      </c>
    </row>
    <row r="1398" spans="1:17" x14ac:dyDescent="0.2">
      <c r="A1398" s="87" t="s">
        <v>7278</v>
      </c>
      <c r="B1398" s="87" t="s">
        <v>7615</v>
      </c>
      <c r="C1398" s="87" t="s">
        <v>164</v>
      </c>
      <c r="D1398" s="87" t="s">
        <v>4681</v>
      </c>
      <c r="E1398" s="87" t="s">
        <v>68</v>
      </c>
      <c r="F1398" s="88">
        <v>43868</v>
      </c>
      <c r="G1398" s="89">
        <v>0</v>
      </c>
      <c r="H1398" s="89">
        <v>0</v>
      </c>
      <c r="I1398" s="89">
        <v>8</v>
      </c>
      <c r="J1398" s="89">
        <v>8</v>
      </c>
      <c r="K1398" s="89">
        <v>8</v>
      </c>
      <c r="L1398" s="89">
        <v>8</v>
      </c>
      <c r="M1398" s="89">
        <v>8</v>
      </c>
      <c r="N1398" s="89">
        <v>40</v>
      </c>
      <c r="O1398" s="87" t="s">
        <v>9501</v>
      </c>
      <c r="P1398" s="90" t="s">
        <v>14605</v>
      </c>
      <c r="Q1398" s="87" t="s">
        <v>12272</v>
      </c>
    </row>
    <row r="1399" spans="1:17" x14ac:dyDescent="0.2">
      <c r="A1399" s="87" t="s">
        <v>7334</v>
      </c>
      <c r="B1399" s="87" t="s">
        <v>7641</v>
      </c>
      <c r="C1399" s="87" t="s">
        <v>164</v>
      </c>
      <c r="D1399" s="87" t="s">
        <v>5421</v>
      </c>
      <c r="E1399" s="87" t="s">
        <v>68</v>
      </c>
      <c r="F1399" s="88">
        <v>43868</v>
      </c>
      <c r="G1399" s="89">
        <v>3</v>
      </c>
      <c r="H1399" s="89">
        <v>1</v>
      </c>
      <c r="I1399" s="89">
        <v>8</v>
      </c>
      <c r="J1399" s="89">
        <v>8</v>
      </c>
      <c r="K1399" s="89">
        <v>8</v>
      </c>
      <c r="L1399" s="89">
        <v>8</v>
      </c>
      <c r="M1399" s="89">
        <v>8</v>
      </c>
      <c r="N1399" s="89">
        <v>44</v>
      </c>
      <c r="O1399" s="87" t="s">
        <v>9501</v>
      </c>
      <c r="P1399" s="90" t="s">
        <v>14606</v>
      </c>
      <c r="Q1399" s="87" t="s">
        <v>12272</v>
      </c>
    </row>
    <row r="1400" spans="1:17" x14ac:dyDescent="0.2">
      <c r="A1400" s="87" t="s">
        <v>7024</v>
      </c>
      <c r="B1400" s="87" t="s">
        <v>7582</v>
      </c>
      <c r="C1400" s="87" t="s">
        <v>164</v>
      </c>
      <c r="D1400" s="87" t="s">
        <v>5486</v>
      </c>
      <c r="E1400" s="87" t="s">
        <v>68</v>
      </c>
      <c r="F1400" s="88">
        <v>43868</v>
      </c>
      <c r="G1400" s="89">
        <v>0</v>
      </c>
      <c r="H1400" s="89">
        <v>0</v>
      </c>
      <c r="I1400" s="89">
        <v>8</v>
      </c>
      <c r="J1400" s="89">
        <v>8</v>
      </c>
      <c r="K1400" s="89">
        <v>8</v>
      </c>
      <c r="L1400" s="89">
        <v>8</v>
      </c>
      <c r="M1400" s="89">
        <v>8</v>
      </c>
      <c r="N1400" s="89">
        <v>40</v>
      </c>
      <c r="O1400" s="87" t="s">
        <v>9498</v>
      </c>
      <c r="P1400" s="90" t="s">
        <v>14607</v>
      </c>
      <c r="Q1400" s="87" t="s">
        <v>12272</v>
      </c>
    </row>
    <row r="1401" spans="1:17" x14ac:dyDescent="0.2">
      <c r="A1401" s="87" t="s">
        <v>7024</v>
      </c>
      <c r="B1401" s="87" t="s">
        <v>7582</v>
      </c>
      <c r="C1401" s="87" t="s">
        <v>164</v>
      </c>
      <c r="D1401" s="87" t="s">
        <v>5486</v>
      </c>
      <c r="E1401" s="87" t="s">
        <v>68</v>
      </c>
      <c r="F1401" s="88">
        <v>43868</v>
      </c>
      <c r="G1401" s="89">
        <v>0</v>
      </c>
      <c r="H1401" s="89">
        <v>0</v>
      </c>
      <c r="I1401" s="89">
        <v>8</v>
      </c>
      <c r="J1401" s="89">
        <v>8</v>
      </c>
      <c r="K1401" s="89">
        <v>8</v>
      </c>
      <c r="L1401" s="89">
        <v>0</v>
      </c>
      <c r="M1401" s="89">
        <v>10</v>
      </c>
      <c r="N1401" s="89">
        <v>34</v>
      </c>
      <c r="O1401" s="87" t="s">
        <v>9498</v>
      </c>
      <c r="P1401" s="90" t="s">
        <v>14608</v>
      </c>
      <c r="Q1401" s="87" t="s">
        <v>12272</v>
      </c>
    </row>
    <row r="1402" spans="1:17" x14ac:dyDescent="0.2">
      <c r="A1402" s="87" t="s">
        <v>7024</v>
      </c>
      <c r="B1402" s="87" t="s">
        <v>7582</v>
      </c>
      <c r="C1402" s="87" t="s">
        <v>164</v>
      </c>
      <c r="D1402" s="87" t="s">
        <v>5486</v>
      </c>
      <c r="E1402" s="87" t="s">
        <v>68</v>
      </c>
      <c r="F1402" s="88">
        <v>43868</v>
      </c>
      <c r="G1402" s="89">
        <v>0</v>
      </c>
      <c r="H1402" s="89">
        <v>0</v>
      </c>
      <c r="I1402" s="89">
        <v>-8</v>
      </c>
      <c r="J1402" s="89">
        <v>-8</v>
      </c>
      <c r="K1402" s="89">
        <v>-8</v>
      </c>
      <c r="L1402" s="89">
        <v>-8</v>
      </c>
      <c r="M1402" s="89">
        <v>-8</v>
      </c>
      <c r="N1402" s="89">
        <v>-40</v>
      </c>
      <c r="O1402" s="87" t="s">
        <v>9498</v>
      </c>
      <c r="P1402" s="90" t="s">
        <v>14609</v>
      </c>
      <c r="Q1402" s="87" t="s">
        <v>12272</v>
      </c>
    </row>
    <row r="1403" spans="1:17" x14ac:dyDescent="0.2">
      <c r="A1403" s="87" t="s">
        <v>10494</v>
      </c>
      <c r="B1403" s="87" t="s">
        <v>10516</v>
      </c>
      <c r="C1403" s="87" t="s">
        <v>164</v>
      </c>
      <c r="D1403" s="87" t="s">
        <v>10517</v>
      </c>
      <c r="E1403" s="87" t="s">
        <v>68</v>
      </c>
      <c r="F1403" s="88">
        <v>43868</v>
      </c>
      <c r="G1403" s="89">
        <v>0</v>
      </c>
      <c r="H1403" s="89">
        <v>0</v>
      </c>
      <c r="I1403" s="89">
        <v>8</v>
      </c>
      <c r="J1403" s="89">
        <v>8</v>
      </c>
      <c r="K1403" s="89">
        <v>8</v>
      </c>
      <c r="L1403" s="89">
        <v>8</v>
      </c>
      <c r="M1403" s="89">
        <v>12</v>
      </c>
      <c r="N1403" s="89">
        <v>44</v>
      </c>
      <c r="O1403" s="87" t="s">
        <v>9498</v>
      </c>
      <c r="P1403" s="90" t="s">
        <v>14610</v>
      </c>
      <c r="Q1403" s="87" t="s">
        <v>12272</v>
      </c>
    </row>
    <row r="1404" spans="1:17" x14ac:dyDescent="0.2">
      <c r="A1404" s="87" t="s">
        <v>10494</v>
      </c>
      <c r="B1404" s="87" t="s">
        <v>10516</v>
      </c>
      <c r="C1404" s="87" t="s">
        <v>164</v>
      </c>
      <c r="D1404" s="87" t="s">
        <v>10517</v>
      </c>
      <c r="E1404" s="87" t="s">
        <v>68</v>
      </c>
      <c r="F1404" s="88">
        <v>43868</v>
      </c>
      <c r="G1404" s="89">
        <v>0</v>
      </c>
      <c r="H1404" s="89">
        <v>0</v>
      </c>
      <c r="I1404" s="89">
        <v>8</v>
      </c>
      <c r="J1404" s="89">
        <v>8</v>
      </c>
      <c r="K1404" s="89">
        <v>0</v>
      </c>
      <c r="L1404" s="89">
        <v>0</v>
      </c>
      <c r="M1404" s="89">
        <v>8</v>
      </c>
      <c r="N1404" s="89">
        <v>24</v>
      </c>
      <c r="O1404" s="87" t="s">
        <v>9498</v>
      </c>
      <c r="P1404" s="90" t="s">
        <v>14611</v>
      </c>
      <c r="Q1404" s="87" t="s">
        <v>12272</v>
      </c>
    </row>
    <row r="1405" spans="1:17" x14ac:dyDescent="0.2">
      <c r="A1405" s="87" t="s">
        <v>10494</v>
      </c>
      <c r="B1405" s="87" t="s">
        <v>10516</v>
      </c>
      <c r="C1405" s="87" t="s">
        <v>164</v>
      </c>
      <c r="D1405" s="87" t="s">
        <v>10517</v>
      </c>
      <c r="E1405" s="87" t="s">
        <v>68</v>
      </c>
      <c r="F1405" s="88">
        <v>43868</v>
      </c>
      <c r="G1405" s="89">
        <v>0</v>
      </c>
      <c r="H1405" s="89">
        <v>0</v>
      </c>
      <c r="I1405" s="89">
        <v>0</v>
      </c>
      <c r="J1405" s="89">
        <v>0</v>
      </c>
      <c r="K1405" s="89">
        <v>8</v>
      </c>
      <c r="L1405" s="89">
        <v>8</v>
      </c>
      <c r="M1405" s="89">
        <v>0</v>
      </c>
      <c r="N1405" s="89">
        <v>16</v>
      </c>
      <c r="O1405" s="87" t="s">
        <v>166</v>
      </c>
      <c r="P1405" s="90" t="s">
        <v>14612</v>
      </c>
      <c r="Q1405" s="87" t="s">
        <v>12272</v>
      </c>
    </row>
    <row r="1406" spans="1:17" x14ac:dyDescent="0.2">
      <c r="A1406" s="87" t="s">
        <v>10494</v>
      </c>
      <c r="B1406" s="87" t="s">
        <v>10516</v>
      </c>
      <c r="C1406" s="87" t="s">
        <v>164</v>
      </c>
      <c r="D1406" s="87" t="s">
        <v>10517</v>
      </c>
      <c r="E1406" s="87" t="s">
        <v>68</v>
      </c>
      <c r="F1406" s="88">
        <v>43868</v>
      </c>
      <c r="G1406" s="89">
        <v>0</v>
      </c>
      <c r="H1406" s="89">
        <v>0</v>
      </c>
      <c r="I1406" s="89">
        <v>-8</v>
      </c>
      <c r="J1406" s="89">
        <v>-8</v>
      </c>
      <c r="K1406" s="89">
        <v>-8</v>
      </c>
      <c r="L1406" s="89">
        <v>-8</v>
      </c>
      <c r="M1406" s="89">
        <v>-12</v>
      </c>
      <c r="N1406" s="89">
        <v>-44</v>
      </c>
      <c r="O1406" s="87" t="s">
        <v>9498</v>
      </c>
      <c r="P1406" s="90" t="s">
        <v>14613</v>
      </c>
      <c r="Q1406" s="87" t="s">
        <v>12272</v>
      </c>
    </row>
    <row r="1407" spans="1:17" x14ac:dyDescent="0.2">
      <c r="A1407" s="87" t="s">
        <v>7181</v>
      </c>
      <c r="B1407" s="87" t="s">
        <v>7585</v>
      </c>
      <c r="C1407" s="87" t="s">
        <v>164</v>
      </c>
      <c r="D1407" s="87" t="s">
        <v>5487</v>
      </c>
      <c r="E1407" s="87" t="s">
        <v>68</v>
      </c>
      <c r="F1407" s="88">
        <v>43868</v>
      </c>
      <c r="G1407" s="89">
        <v>0</v>
      </c>
      <c r="H1407" s="89">
        <v>0</v>
      </c>
      <c r="I1407" s="89">
        <v>8</v>
      </c>
      <c r="J1407" s="89">
        <v>8</v>
      </c>
      <c r="K1407" s="89">
        <v>8</v>
      </c>
      <c r="L1407" s="89">
        <v>8</v>
      </c>
      <c r="M1407" s="89">
        <v>8</v>
      </c>
      <c r="N1407" s="89">
        <v>40</v>
      </c>
      <c r="O1407" s="87" t="s">
        <v>9498</v>
      </c>
      <c r="P1407" s="90" t="s">
        <v>14614</v>
      </c>
      <c r="Q1407" s="87" t="s">
        <v>12272</v>
      </c>
    </row>
    <row r="1408" spans="1:17" x14ac:dyDescent="0.2">
      <c r="A1408" s="87" t="s">
        <v>7181</v>
      </c>
      <c r="B1408" s="87" t="s">
        <v>7585</v>
      </c>
      <c r="C1408" s="87" t="s">
        <v>164</v>
      </c>
      <c r="D1408" s="87" t="s">
        <v>5487</v>
      </c>
      <c r="E1408" s="87" t="s">
        <v>68</v>
      </c>
      <c r="F1408" s="88">
        <v>43868</v>
      </c>
      <c r="G1408" s="89">
        <v>0</v>
      </c>
      <c r="H1408" s="89">
        <v>0</v>
      </c>
      <c r="I1408" s="89">
        <v>8</v>
      </c>
      <c r="J1408" s="89">
        <v>8.5</v>
      </c>
      <c r="K1408" s="89">
        <v>8</v>
      </c>
      <c r="L1408" s="89">
        <v>9.5</v>
      </c>
      <c r="M1408" s="89">
        <v>8</v>
      </c>
      <c r="N1408" s="89">
        <v>42</v>
      </c>
      <c r="O1408" s="87" t="s">
        <v>9498</v>
      </c>
      <c r="P1408" s="90" t="s">
        <v>14615</v>
      </c>
      <c r="Q1408" s="87" t="s">
        <v>12272</v>
      </c>
    </row>
    <row r="1409" spans="1:17" x14ac:dyDescent="0.2">
      <c r="A1409" s="87" t="s">
        <v>7181</v>
      </c>
      <c r="B1409" s="87" t="s">
        <v>7585</v>
      </c>
      <c r="C1409" s="87" t="s">
        <v>164</v>
      </c>
      <c r="D1409" s="87" t="s">
        <v>5487</v>
      </c>
      <c r="E1409" s="87" t="s">
        <v>68</v>
      </c>
      <c r="F1409" s="88">
        <v>43868</v>
      </c>
      <c r="G1409" s="89">
        <v>0</v>
      </c>
      <c r="H1409" s="89">
        <v>0</v>
      </c>
      <c r="I1409" s="89">
        <v>-8</v>
      </c>
      <c r="J1409" s="89">
        <v>-8</v>
      </c>
      <c r="K1409" s="89">
        <v>-8</v>
      </c>
      <c r="L1409" s="89">
        <v>-8</v>
      </c>
      <c r="M1409" s="89">
        <v>-8</v>
      </c>
      <c r="N1409" s="89">
        <v>-40</v>
      </c>
      <c r="O1409" s="87" t="s">
        <v>9498</v>
      </c>
      <c r="P1409" s="90" t="s">
        <v>14616</v>
      </c>
      <c r="Q1409" s="87" t="s">
        <v>12272</v>
      </c>
    </row>
    <row r="1410" spans="1:17" x14ac:dyDescent="0.2">
      <c r="A1410" s="87" t="s">
        <v>7181</v>
      </c>
      <c r="B1410" s="87" t="s">
        <v>7585</v>
      </c>
      <c r="C1410" s="87" t="s">
        <v>164</v>
      </c>
      <c r="D1410" s="87" t="s">
        <v>5487</v>
      </c>
      <c r="E1410" s="87" t="s">
        <v>68</v>
      </c>
      <c r="F1410" s="88">
        <v>43868</v>
      </c>
      <c r="G1410" s="89">
        <v>0</v>
      </c>
      <c r="H1410" s="89">
        <v>0</v>
      </c>
      <c r="I1410" s="89">
        <v>8</v>
      </c>
      <c r="J1410" s="89">
        <v>8.5</v>
      </c>
      <c r="K1410" s="89">
        <v>8</v>
      </c>
      <c r="L1410" s="89">
        <v>9.5</v>
      </c>
      <c r="M1410" s="89">
        <v>9</v>
      </c>
      <c r="N1410" s="89">
        <v>43</v>
      </c>
      <c r="O1410" s="87" t="s">
        <v>9498</v>
      </c>
      <c r="P1410" s="90" t="s">
        <v>14617</v>
      </c>
      <c r="Q1410" s="87" t="s">
        <v>12272</v>
      </c>
    </row>
    <row r="1411" spans="1:17" x14ac:dyDescent="0.2">
      <c r="A1411" s="87" t="s">
        <v>7181</v>
      </c>
      <c r="B1411" s="87" t="s">
        <v>7585</v>
      </c>
      <c r="C1411" s="87" t="s">
        <v>164</v>
      </c>
      <c r="D1411" s="87" t="s">
        <v>5487</v>
      </c>
      <c r="E1411" s="87" t="s">
        <v>68</v>
      </c>
      <c r="F1411" s="88">
        <v>43868</v>
      </c>
      <c r="G1411" s="89">
        <v>0</v>
      </c>
      <c r="H1411" s="89">
        <v>0</v>
      </c>
      <c r="I1411" s="89">
        <v>-8</v>
      </c>
      <c r="J1411" s="89">
        <v>-8.5</v>
      </c>
      <c r="K1411" s="89">
        <v>-8</v>
      </c>
      <c r="L1411" s="89">
        <v>-9.5</v>
      </c>
      <c r="M1411" s="89">
        <v>-8</v>
      </c>
      <c r="N1411" s="89">
        <v>-42</v>
      </c>
      <c r="O1411" s="87" t="s">
        <v>9498</v>
      </c>
      <c r="P1411" s="90" t="s">
        <v>14618</v>
      </c>
      <c r="Q1411" s="87" t="s">
        <v>12272</v>
      </c>
    </row>
    <row r="1412" spans="1:17" x14ac:dyDescent="0.2">
      <c r="A1412" s="87" t="s">
        <v>7289</v>
      </c>
      <c r="B1412" s="87" t="s">
        <v>9596</v>
      </c>
      <c r="C1412" s="87" t="s">
        <v>164</v>
      </c>
      <c r="D1412" s="87" t="s">
        <v>9597</v>
      </c>
      <c r="E1412" s="87" t="s">
        <v>68</v>
      </c>
      <c r="F1412" s="88">
        <v>43868</v>
      </c>
      <c r="G1412" s="89">
        <v>0</v>
      </c>
      <c r="H1412" s="89">
        <v>0</v>
      </c>
      <c r="I1412" s="89">
        <v>8</v>
      </c>
      <c r="J1412" s="89">
        <v>8</v>
      </c>
      <c r="K1412" s="89">
        <v>8</v>
      </c>
      <c r="L1412" s="89">
        <v>8</v>
      </c>
      <c r="M1412" s="89">
        <v>8</v>
      </c>
      <c r="N1412" s="89">
        <v>40</v>
      </c>
      <c r="O1412" s="87" t="s">
        <v>9499</v>
      </c>
      <c r="P1412" s="90" t="s">
        <v>14619</v>
      </c>
      <c r="Q1412" s="87" t="s">
        <v>12272</v>
      </c>
    </row>
    <row r="1413" spans="1:17" x14ac:dyDescent="0.2">
      <c r="A1413" s="87" t="s">
        <v>7285</v>
      </c>
      <c r="B1413" s="87" t="s">
        <v>7636</v>
      </c>
      <c r="C1413" s="87" t="s">
        <v>164</v>
      </c>
      <c r="D1413" s="87" t="s">
        <v>6254</v>
      </c>
      <c r="E1413" s="87" t="s">
        <v>68</v>
      </c>
      <c r="F1413" s="88">
        <v>43868</v>
      </c>
      <c r="G1413" s="89">
        <v>10</v>
      </c>
      <c r="H1413" s="89">
        <v>0</v>
      </c>
      <c r="I1413" s="89">
        <v>0</v>
      </c>
      <c r="J1413" s="89">
        <v>0</v>
      </c>
      <c r="K1413" s="89">
        <v>10</v>
      </c>
      <c r="L1413" s="89">
        <v>10</v>
      </c>
      <c r="M1413" s="89">
        <v>10</v>
      </c>
      <c r="N1413" s="89">
        <v>40</v>
      </c>
      <c r="O1413" s="87" t="s">
        <v>9498</v>
      </c>
      <c r="P1413" s="90" t="s">
        <v>14620</v>
      </c>
      <c r="Q1413" s="87" t="s">
        <v>12272</v>
      </c>
    </row>
    <row r="1414" spans="1:17" x14ac:dyDescent="0.2">
      <c r="A1414" s="87" t="s">
        <v>7055</v>
      </c>
      <c r="B1414" s="87" t="s">
        <v>7599</v>
      </c>
      <c r="C1414" s="87" t="s">
        <v>164</v>
      </c>
      <c r="D1414" s="87" t="s">
        <v>6220</v>
      </c>
      <c r="E1414" s="87" t="s">
        <v>68</v>
      </c>
      <c r="F1414" s="88">
        <v>43868</v>
      </c>
      <c r="G1414" s="89">
        <v>0</v>
      </c>
      <c r="H1414" s="89">
        <v>0</v>
      </c>
      <c r="I1414" s="89">
        <v>8</v>
      </c>
      <c r="J1414" s="89">
        <v>8</v>
      </c>
      <c r="K1414" s="89">
        <v>8</v>
      </c>
      <c r="L1414" s="89">
        <v>8</v>
      </c>
      <c r="M1414" s="89">
        <v>8</v>
      </c>
      <c r="N1414" s="89">
        <v>40</v>
      </c>
      <c r="O1414" s="87" t="s">
        <v>9501</v>
      </c>
      <c r="P1414" s="90" t="s">
        <v>14621</v>
      </c>
      <c r="Q1414" s="87" t="s">
        <v>12272</v>
      </c>
    </row>
    <row r="1415" spans="1:17" x14ac:dyDescent="0.2">
      <c r="A1415" s="87" t="s">
        <v>7074</v>
      </c>
      <c r="B1415" s="87" t="s">
        <v>7643</v>
      </c>
      <c r="C1415" s="87" t="s">
        <v>164</v>
      </c>
      <c r="D1415" s="87" t="s">
        <v>6521</v>
      </c>
      <c r="E1415" s="87" t="s">
        <v>68</v>
      </c>
      <c r="F1415" s="88">
        <v>43868</v>
      </c>
      <c r="G1415" s="89">
        <v>0</v>
      </c>
      <c r="H1415" s="89">
        <v>0</v>
      </c>
      <c r="I1415" s="89">
        <v>8</v>
      </c>
      <c r="J1415" s="89">
        <v>8</v>
      </c>
      <c r="K1415" s="89">
        <v>8</v>
      </c>
      <c r="L1415" s="89">
        <v>13</v>
      </c>
      <c r="M1415" s="89">
        <v>12</v>
      </c>
      <c r="N1415" s="89">
        <v>49</v>
      </c>
      <c r="O1415" s="87" t="s">
        <v>9498</v>
      </c>
      <c r="P1415" s="90" t="s">
        <v>14622</v>
      </c>
      <c r="Q1415" s="87" t="s">
        <v>12272</v>
      </c>
    </row>
    <row r="1416" spans="1:17" x14ac:dyDescent="0.2">
      <c r="A1416" s="87" t="s">
        <v>7074</v>
      </c>
      <c r="B1416" s="87" t="s">
        <v>7643</v>
      </c>
      <c r="C1416" s="87" t="s">
        <v>164</v>
      </c>
      <c r="D1416" s="87" t="s">
        <v>6521</v>
      </c>
      <c r="E1416" s="87" t="s">
        <v>68</v>
      </c>
      <c r="F1416" s="88">
        <v>43868</v>
      </c>
      <c r="G1416" s="89">
        <v>0</v>
      </c>
      <c r="H1416" s="89">
        <v>0</v>
      </c>
      <c r="I1416" s="89">
        <v>8</v>
      </c>
      <c r="J1416" s="89">
        <v>8</v>
      </c>
      <c r="K1416" s="89">
        <v>8</v>
      </c>
      <c r="L1416" s="89">
        <v>8</v>
      </c>
      <c r="M1416" s="89">
        <v>8</v>
      </c>
      <c r="N1416" s="89">
        <v>40</v>
      </c>
      <c r="O1416" s="87" t="s">
        <v>9498</v>
      </c>
      <c r="P1416" s="90" t="s">
        <v>14623</v>
      </c>
      <c r="Q1416" s="87" t="s">
        <v>12272</v>
      </c>
    </row>
    <row r="1417" spans="1:17" x14ac:dyDescent="0.2">
      <c r="A1417" s="87" t="s">
        <v>7074</v>
      </c>
      <c r="B1417" s="87" t="s">
        <v>7643</v>
      </c>
      <c r="C1417" s="87" t="s">
        <v>164</v>
      </c>
      <c r="D1417" s="87" t="s">
        <v>6521</v>
      </c>
      <c r="E1417" s="87" t="s">
        <v>68</v>
      </c>
      <c r="F1417" s="88">
        <v>43868</v>
      </c>
      <c r="G1417" s="89">
        <v>0</v>
      </c>
      <c r="H1417" s="89">
        <v>0</v>
      </c>
      <c r="I1417" s="89">
        <v>-8</v>
      </c>
      <c r="J1417" s="89">
        <v>-8</v>
      </c>
      <c r="K1417" s="89">
        <v>-8</v>
      </c>
      <c r="L1417" s="89">
        <v>-13</v>
      </c>
      <c r="M1417" s="89">
        <v>-12</v>
      </c>
      <c r="N1417" s="89">
        <v>-49</v>
      </c>
      <c r="O1417" s="87" t="s">
        <v>9498</v>
      </c>
      <c r="P1417" s="90" t="s">
        <v>14624</v>
      </c>
      <c r="Q1417" s="87" t="s">
        <v>12272</v>
      </c>
    </row>
    <row r="1418" spans="1:17" x14ac:dyDescent="0.2">
      <c r="A1418" s="87" t="s">
        <v>8171</v>
      </c>
      <c r="B1418" s="87" t="s">
        <v>8172</v>
      </c>
      <c r="C1418" s="87" t="s">
        <v>164</v>
      </c>
      <c r="D1418" s="87" t="s">
        <v>8173</v>
      </c>
      <c r="E1418" s="87" t="s">
        <v>6402</v>
      </c>
      <c r="F1418" s="88">
        <v>43868</v>
      </c>
      <c r="G1418" s="89">
        <v>0</v>
      </c>
      <c r="H1418" s="89">
        <v>12</v>
      </c>
      <c r="I1418" s="89">
        <v>9</v>
      </c>
      <c r="J1418" s="89">
        <v>9</v>
      </c>
      <c r="K1418" s="89">
        <v>9</v>
      </c>
      <c r="L1418" s="89">
        <v>9</v>
      </c>
      <c r="M1418" s="89">
        <v>9</v>
      </c>
      <c r="N1418" s="89">
        <v>57</v>
      </c>
      <c r="O1418" s="87" t="s">
        <v>9499</v>
      </c>
      <c r="P1418" s="90" t="s">
        <v>14625</v>
      </c>
      <c r="Q1418" s="87" t="s">
        <v>12272</v>
      </c>
    </row>
    <row r="1419" spans="1:17" x14ac:dyDescent="0.2">
      <c r="A1419" s="87" t="s">
        <v>6998</v>
      </c>
      <c r="B1419" s="87" t="s">
        <v>7627</v>
      </c>
      <c r="C1419" s="87" t="s">
        <v>164</v>
      </c>
      <c r="D1419" s="87" t="s">
        <v>6629</v>
      </c>
      <c r="E1419" s="87" t="s">
        <v>68</v>
      </c>
      <c r="F1419" s="88">
        <v>43868</v>
      </c>
      <c r="G1419" s="89">
        <v>8</v>
      </c>
      <c r="H1419" s="89">
        <v>0</v>
      </c>
      <c r="I1419" s="89">
        <v>0</v>
      </c>
      <c r="J1419" s="89">
        <v>8</v>
      </c>
      <c r="K1419" s="89">
        <v>8</v>
      </c>
      <c r="L1419" s="89">
        <v>8</v>
      </c>
      <c r="M1419" s="89">
        <v>8</v>
      </c>
      <c r="N1419" s="89">
        <v>40</v>
      </c>
      <c r="O1419" s="87" t="s">
        <v>166</v>
      </c>
      <c r="P1419" s="90" t="s">
        <v>14626</v>
      </c>
      <c r="Q1419" s="87" t="s">
        <v>12272</v>
      </c>
    </row>
    <row r="1420" spans="1:17" x14ac:dyDescent="0.2">
      <c r="A1420" s="87" t="s">
        <v>7177</v>
      </c>
      <c r="B1420" s="87" t="s">
        <v>7584</v>
      </c>
      <c r="C1420" s="87" t="s">
        <v>164</v>
      </c>
      <c r="D1420" s="87" t="s">
        <v>6623</v>
      </c>
      <c r="E1420" s="87" t="s">
        <v>68</v>
      </c>
      <c r="F1420" s="88">
        <v>43868</v>
      </c>
      <c r="G1420" s="89">
        <v>0</v>
      </c>
      <c r="H1420" s="89">
        <v>0</v>
      </c>
      <c r="I1420" s="89">
        <v>0</v>
      </c>
      <c r="J1420" s="89">
        <v>10</v>
      </c>
      <c r="K1420" s="89">
        <v>10</v>
      </c>
      <c r="L1420" s="89">
        <v>10</v>
      </c>
      <c r="M1420" s="89">
        <v>10</v>
      </c>
      <c r="N1420" s="89">
        <v>40</v>
      </c>
      <c r="O1420" s="87" t="s">
        <v>9501</v>
      </c>
      <c r="P1420" s="90" t="s">
        <v>14627</v>
      </c>
      <c r="Q1420" s="87" t="s">
        <v>12272</v>
      </c>
    </row>
    <row r="1421" spans="1:17" x14ac:dyDescent="0.2">
      <c r="A1421" s="87" t="s">
        <v>7039</v>
      </c>
      <c r="B1421" s="87" t="s">
        <v>7569</v>
      </c>
      <c r="C1421" s="87" t="s">
        <v>164</v>
      </c>
      <c r="D1421" s="87" t="s">
        <v>6744</v>
      </c>
      <c r="E1421" s="87" t="s">
        <v>68</v>
      </c>
      <c r="F1421" s="88">
        <v>43868</v>
      </c>
      <c r="G1421" s="89">
        <v>0</v>
      </c>
      <c r="H1421" s="89">
        <v>0</v>
      </c>
      <c r="I1421" s="89">
        <v>8</v>
      </c>
      <c r="J1421" s="89">
        <v>8</v>
      </c>
      <c r="K1421" s="89">
        <v>8</v>
      </c>
      <c r="L1421" s="89">
        <v>8</v>
      </c>
      <c r="M1421" s="89">
        <v>8</v>
      </c>
      <c r="N1421" s="89">
        <v>40</v>
      </c>
      <c r="O1421" s="87" t="s">
        <v>9498</v>
      </c>
      <c r="P1421" s="90" t="s">
        <v>14628</v>
      </c>
      <c r="Q1421" s="87" t="s">
        <v>12272</v>
      </c>
    </row>
    <row r="1422" spans="1:17" x14ac:dyDescent="0.2">
      <c r="A1422" s="87" t="s">
        <v>7356</v>
      </c>
      <c r="B1422" s="87" t="s">
        <v>7644</v>
      </c>
      <c r="C1422" s="87" t="s">
        <v>164</v>
      </c>
      <c r="D1422" s="87" t="s">
        <v>6625</v>
      </c>
      <c r="E1422" s="87" t="s">
        <v>68</v>
      </c>
      <c r="F1422" s="88">
        <v>43868</v>
      </c>
      <c r="G1422" s="89">
        <v>0</v>
      </c>
      <c r="H1422" s="89">
        <v>9</v>
      </c>
      <c r="I1422" s="89">
        <v>9</v>
      </c>
      <c r="J1422" s="89">
        <v>9</v>
      </c>
      <c r="K1422" s="89">
        <v>9</v>
      </c>
      <c r="L1422" s="89">
        <v>9</v>
      </c>
      <c r="M1422" s="89">
        <v>9</v>
      </c>
      <c r="N1422" s="89">
        <v>54</v>
      </c>
      <c r="O1422" s="87" t="s">
        <v>9501</v>
      </c>
      <c r="P1422" s="90" t="s">
        <v>14629</v>
      </c>
      <c r="Q1422" s="87" t="s">
        <v>12272</v>
      </c>
    </row>
    <row r="1423" spans="1:17" x14ac:dyDescent="0.2">
      <c r="A1423" s="87" t="s">
        <v>7199</v>
      </c>
      <c r="B1423" s="87" t="s">
        <v>7634</v>
      </c>
      <c r="C1423" s="87" t="s">
        <v>164</v>
      </c>
      <c r="D1423" s="87" t="s">
        <v>6680</v>
      </c>
      <c r="E1423" s="87" t="s">
        <v>68</v>
      </c>
      <c r="F1423" s="88">
        <v>43868</v>
      </c>
      <c r="G1423" s="89">
        <v>0</v>
      </c>
      <c r="H1423" s="89">
        <v>0</v>
      </c>
      <c r="I1423" s="89">
        <v>9</v>
      </c>
      <c r="J1423" s="89">
        <v>9</v>
      </c>
      <c r="K1423" s="89">
        <v>9</v>
      </c>
      <c r="L1423" s="89">
        <v>9</v>
      </c>
      <c r="M1423" s="89">
        <v>9</v>
      </c>
      <c r="N1423" s="89">
        <v>45</v>
      </c>
      <c r="O1423" s="87" t="s">
        <v>9498</v>
      </c>
      <c r="P1423" s="90" t="s">
        <v>14630</v>
      </c>
      <c r="Q1423" s="87" t="s">
        <v>12272</v>
      </c>
    </row>
    <row r="1424" spans="1:17" x14ac:dyDescent="0.2">
      <c r="A1424" s="87" t="s">
        <v>7307</v>
      </c>
      <c r="B1424" s="87" t="s">
        <v>7630</v>
      </c>
      <c r="C1424" s="87" t="s">
        <v>164</v>
      </c>
      <c r="D1424" s="87" t="s">
        <v>6651</v>
      </c>
      <c r="E1424" s="87" t="s">
        <v>68</v>
      </c>
      <c r="F1424" s="88">
        <v>43868</v>
      </c>
      <c r="G1424" s="89">
        <v>0</v>
      </c>
      <c r="H1424" s="89">
        <v>10</v>
      </c>
      <c r="I1424" s="89">
        <v>10</v>
      </c>
      <c r="J1424" s="89">
        <v>10</v>
      </c>
      <c r="K1424" s="89">
        <v>10</v>
      </c>
      <c r="L1424" s="89">
        <v>0</v>
      </c>
      <c r="M1424" s="89">
        <v>0</v>
      </c>
      <c r="N1424" s="89">
        <v>40</v>
      </c>
      <c r="O1424" s="87" t="s">
        <v>9498</v>
      </c>
      <c r="P1424" s="90" t="s">
        <v>14631</v>
      </c>
      <c r="Q1424" s="87" t="s">
        <v>12272</v>
      </c>
    </row>
    <row r="1425" spans="1:17" x14ac:dyDescent="0.2">
      <c r="A1425" s="87" t="s">
        <v>6982</v>
      </c>
      <c r="B1425" s="87" t="s">
        <v>7638</v>
      </c>
      <c r="C1425" s="87" t="s">
        <v>164</v>
      </c>
      <c r="D1425" s="87" t="s">
        <v>6791</v>
      </c>
      <c r="E1425" s="87" t="s">
        <v>68</v>
      </c>
      <c r="F1425" s="88">
        <v>43868</v>
      </c>
      <c r="G1425" s="89">
        <v>0</v>
      </c>
      <c r="H1425" s="89">
        <v>9</v>
      </c>
      <c r="I1425" s="89">
        <v>0</v>
      </c>
      <c r="J1425" s="89">
        <v>9</v>
      </c>
      <c r="K1425" s="89">
        <v>9</v>
      </c>
      <c r="L1425" s="89">
        <v>9</v>
      </c>
      <c r="M1425" s="89">
        <v>9</v>
      </c>
      <c r="N1425" s="89">
        <v>45</v>
      </c>
      <c r="O1425" s="87" t="s">
        <v>166</v>
      </c>
      <c r="P1425" s="90" t="s">
        <v>14632</v>
      </c>
      <c r="Q1425" s="87" t="s">
        <v>12272</v>
      </c>
    </row>
    <row r="1426" spans="1:17" x14ac:dyDescent="0.2">
      <c r="A1426" s="87" t="s">
        <v>7236</v>
      </c>
      <c r="B1426" s="87" t="s">
        <v>8254</v>
      </c>
      <c r="C1426" s="87" t="s">
        <v>164</v>
      </c>
      <c r="D1426" s="87" t="s">
        <v>8255</v>
      </c>
      <c r="E1426" s="87" t="s">
        <v>68</v>
      </c>
      <c r="F1426" s="88">
        <v>43868</v>
      </c>
      <c r="G1426" s="89">
        <v>2</v>
      </c>
      <c r="H1426" s="89">
        <v>0</v>
      </c>
      <c r="I1426" s="89">
        <v>8</v>
      </c>
      <c r="J1426" s="89">
        <v>8</v>
      </c>
      <c r="K1426" s="89">
        <v>8</v>
      </c>
      <c r="L1426" s="89">
        <v>8</v>
      </c>
      <c r="M1426" s="89">
        <v>8</v>
      </c>
      <c r="N1426" s="89">
        <v>42</v>
      </c>
      <c r="O1426" s="87" t="s">
        <v>9498</v>
      </c>
      <c r="P1426" s="90" t="s">
        <v>14633</v>
      </c>
      <c r="Q1426" s="87" t="s">
        <v>12272</v>
      </c>
    </row>
    <row r="1427" spans="1:17" x14ac:dyDescent="0.2">
      <c r="A1427" s="87" t="s">
        <v>7236</v>
      </c>
      <c r="B1427" s="87" t="s">
        <v>8254</v>
      </c>
      <c r="C1427" s="87" t="s">
        <v>164</v>
      </c>
      <c r="D1427" s="87" t="s">
        <v>8255</v>
      </c>
      <c r="E1427" s="87" t="s">
        <v>68</v>
      </c>
      <c r="F1427" s="88">
        <v>43868</v>
      </c>
      <c r="G1427" s="89">
        <v>0</v>
      </c>
      <c r="H1427" s="89">
        <v>0</v>
      </c>
      <c r="I1427" s="89">
        <v>8</v>
      </c>
      <c r="J1427" s="89">
        <v>8</v>
      </c>
      <c r="K1427" s="89">
        <v>8</v>
      </c>
      <c r="L1427" s="89">
        <v>8</v>
      </c>
      <c r="M1427" s="89">
        <v>8</v>
      </c>
      <c r="N1427" s="89">
        <v>40</v>
      </c>
      <c r="O1427" s="87" t="s">
        <v>9498</v>
      </c>
      <c r="P1427" s="90" t="s">
        <v>14634</v>
      </c>
      <c r="Q1427" s="87" t="s">
        <v>12272</v>
      </c>
    </row>
    <row r="1428" spans="1:17" x14ac:dyDescent="0.2">
      <c r="A1428" s="87" t="s">
        <v>7236</v>
      </c>
      <c r="B1428" s="87" t="s">
        <v>8254</v>
      </c>
      <c r="C1428" s="87" t="s">
        <v>164</v>
      </c>
      <c r="D1428" s="87" t="s">
        <v>8255</v>
      </c>
      <c r="E1428" s="87" t="s">
        <v>68</v>
      </c>
      <c r="F1428" s="88">
        <v>43868</v>
      </c>
      <c r="G1428" s="89">
        <v>-2</v>
      </c>
      <c r="H1428" s="89">
        <v>0</v>
      </c>
      <c r="I1428" s="89">
        <v>-8</v>
      </c>
      <c r="J1428" s="89">
        <v>-8</v>
      </c>
      <c r="K1428" s="89">
        <v>-8</v>
      </c>
      <c r="L1428" s="89">
        <v>-8</v>
      </c>
      <c r="M1428" s="89">
        <v>-8</v>
      </c>
      <c r="N1428" s="89">
        <v>-42</v>
      </c>
      <c r="O1428" s="87" t="s">
        <v>9498</v>
      </c>
      <c r="P1428" s="90" t="s">
        <v>14635</v>
      </c>
      <c r="Q1428" s="87" t="s">
        <v>12272</v>
      </c>
    </row>
    <row r="1429" spans="1:17" x14ac:dyDescent="0.2">
      <c r="A1429" s="87" t="s">
        <v>7348</v>
      </c>
      <c r="B1429" s="87" t="s">
        <v>7648</v>
      </c>
      <c r="C1429" s="87" t="s">
        <v>164</v>
      </c>
      <c r="D1429" s="87" t="s">
        <v>6891</v>
      </c>
      <c r="E1429" s="87" t="s">
        <v>68</v>
      </c>
      <c r="F1429" s="88">
        <v>43868</v>
      </c>
      <c r="G1429" s="89">
        <v>0</v>
      </c>
      <c r="H1429" s="89">
        <v>0</v>
      </c>
      <c r="I1429" s="89">
        <v>8</v>
      </c>
      <c r="J1429" s="89">
        <v>8</v>
      </c>
      <c r="K1429" s="89">
        <v>8</v>
      </c>
      <c r="L1429" s="89">
        <v>8</v>
      </c>
      <c r="M1429" s="89">
        <v>8</v>
      </c>
      <c r="N1429" s="89">
        <v>40</v>
      </c>
      <c r="O1429" s="87" t="s">
        <v>9501</v>
      </c>
      <c r="P1429" s="90" t="s">
        <v>14636</v>
      </c>
      <c r="Q1429" s="87" t="s">
        <v>12272</v>
      </c>
    </row>
    <row r="1430" spans="1:17" x14ac:dyDescent="0.2">
      <c r="A1430" s="87" t="s">
        <v>7695</v>
      </c>
      <c r="B1430" s="87" t="s">
        <v>7696</v>
      </c>
      <c r="C1430" s="87" t="s">
        <v>164</v>
      </c>
      <c r="D1430" s="87" t="s">
        <v>7697</v>
      </c>
      <c r="E1430" s="87" t="s">
        <v>68</v>
      </c>
      <c r="F1430" s="88">
        <v>43868</v>
      </c>
      <c r="G1430" s="89">
        <v>0</v>
      </c>
      <c r="H1430" s="89">
        <v>12</v>
      </c>
      <c r="I1430" s="89">
        <v>8</v>
      </c>
      <c r="J1430" s="89">
        <v>8</v>
      </c>
      <c r="K1430" s="89">
        <v>8</v>
      </c>
      <c r="L1430" s="89">
        <v>8</v>
      </c>
      <c r="M1430" s="89">
        <v>8</v>
      </c>
      <c r="N1430" s="89">
        <v>52</v>
      </c>
      <c r="O1430" s="87" t="s">
        <v>9501</v>
      </c>
      <c r="P1430" s="90" t="s">
        <v>14637</v>
      </c>
      <c r="Q1430" s="87" t="s">
        <v>12272</v>
      </c>
    </row>
    <row r="1431" spans="1:17" x14ac:dyDescent="0.2">
      <c r="A1431" s="87" t="s">
        <v>7762</v>
      </c>
      <c r="B1431" s="87" t="s">
        <v>7792</v>
      </c>
      <c r="C1431" s="87" t="s">
        <v>164</v>
      </c>
      <c r="D1431" s="87" t="s">
        <v>7793</v>
      </c>
      <c r="E1431" s="87" t="s">
        <v>68</v>
      </c>
      <c r="F1431" s="88">
        <v>43868</v>
      </c>
      <c r="G1431" s="89">
        <v>4</v>
      </c>
      <c r="H1431" s="89">
        <v>0</v>
      </c>
      <c r="I1431" s="89">
        <v>8</v>
      </c>
      <c r="J1431" s="89">
        <v>8</v>
      </c>
      <c r="K1431" s="89">
        <v>8</v>
      </c>
      <c r="L1431" s="89">
        <v>8</v>
      </c>
      <c r="M1431" s="89">
        <v>8</v>
      </c>
      <c r="N1431" s="89">
        <v>44</v>
      </c>
      <c r="O1431" s="87" t="s">
        <v>9499</v>
      </c>
      <c r="P1431" s="90" t="s">
        <v>14638</v>
      </c>
      <c r="Q1431" s="87" t="s">
        <v>12272</v>
      </c>
    </row>
    <row r="1432" spans="1:17" x14ac:dyDescent="0.2">
      <c r="A1432" s="87" t="s">
        <v>7971</v>
      </c>
      <c r="B1432" s="87" t="s">
        <v>8005</v>
      </c>
      <c r="C1432" s="87" t="s">
        <v>164</v>
      </c>
      <c r="D1432" s="87" t="s">
        <v>8006</v>
      </c>
      <c r="E1432" s="87" t="s">
        <v>68</v>
      </c>
      <c r="F1432" s="88">
        <v>43868</v>
      </c>
      <c r="G1432" s="89">
        <v>0</v>
      </c>
      <c r="H1432" s="89">
        <v>0</v>
      </c>
      <c r="I1432" s="89">
        <v>8</v>
      </c>
      <c r="J1432" s="89">
        <v>8</v>
      </c>
      <c r="K1432" s="89">
        <v>8</v>
      </c>
      <c r="L1432" s="89">
        <v>8</v>
      </c>
      <c r="M1432" s="89">
        <v>8</v>
      </c>
      <c r="N1432" s="89">
        <v>40</v>
      </c>
      <c r="O1432" s="87" t="s">
        <v>166</v>
      </c>
      <c r="P1432" s="90" t="s">
        <v>14639</v>
      </c>
      <c r="Q1432" s="87" t="s">
        <v>12272</v>
      </c>
    </row>
    <row r="1433" spans="1:17" x14ac:dyDescent="0.2">
      <c r="A1433" s="87" t="s">
        <v>8221</v>
      </c>
      <c r="B1433" s="87" t="s">
        <v>8314</v>
      </c>
      <c r="C1433" s="87" t="s">
        <v>164</v>
      </c>
      <c r="D1433" s="87" t="s">
        <v>8315</v>
      </c>
      <c r="E1433" s="87" t="s">
        <v>68</v>
      </c>
      <c r="F1433" s="88">
        <v>43868</v>
      </c>
      <c r="G1433" s="89">
        <v>0</v>
      </c>
      <c r="H1433" s="89">
        <v>0</v>
      </c>
      <c r="I1433" s="89">
        <v>8</v>
      </c>
      <c r="J1433" s="89">
        <v>8</v>
      </c>
      <c r="K1433" s="89">
        <v>8</v>
      </c>
      <c r="L1433" s="89">
        <v>8</v>
      </c>
      <c r="M1433" s="89">
        <v>8</v>
      </c>
      <c r="N1433" s="89">
        <v>40</v>
      </c>
      <c r="O1433" s="87" t="s">
        <v>9501</v>
      </c>
      <c r="P1433" s="90" t="s">
        <v>14640</v>
      </c>
      <c r="Q1433" s="87" t="s">
        <v>12272</v>
      </c>
    </row>
    <row r="1434" spans="1:17" x14ac:dyDescent="0.2">
      <c r="A1434" s="87" t="s">
        <v>8411</v>
      </c>
      <c r="B1434" s="87" t="s">
        <v>8475</v>
      </c>
      <c r="C1434" s="87" t="s">
        <v>164</v>
      </c>
      <c r="D1434" s="87" t="s">
        <v>8476</v>
      </c>
      <c r="E1434" s="87" t="s">
        <v>6402</v>
      </c>
      <c r="F1434" s="88">
        <v>43868</v>
      </c>
      <c r="G1434" s="89">
        <v>10</v>
      </c>
      <c r="H1434" s="89">
        <v>0</v>
      </c>
      <c r="I1434" s="89">
        <v>10</v>
      </c>
      <c r="J1434" s="89">
        <v>10</v>
      </c>
      <c r="K1434" s="89">
        <v>10</v>
      </c>
      <c r="L1434" s="89">
        <v>0</v>
      </c>
      <c r="M1434" s="89">
        <v>0</v>
      </c>
      <c r="N1434" s="89">
        <v>40</v>
      </c>
      <c r="O1434" s="87" t="s">
        <v>9499</v>
      </c>
      <c r="P1434" s="90" t="s">
        <v>14641</v>
      </c>
      <c r="Q1434" s="87" t="s">
        <v>12272</v>
      </c>
    </row>
    <row r="1435" spans="1:17" x14ac:dyDescent="0.2">
      <c r="A1435" s="87" t="s">
        <v>8582</v>
      </c>
      <c r="B1435" s="87" t="s">
        <v>8622</v>
      </c>
      <c r="C1435" s="87" t="s">
        <v>164</v>
      </c>
      <c r="D1435" s="87" t="s">
        <v>8623</v>
      </c>
      <c r="E1435" s="87" t="s">
        <v>68</v>
      </c>
      <c r="F1435" s="88">
        <v>43868</v>
      </c>
      <c r="G1435" s="89">
        <v>2</v>
      </c>
      <c r="H1435" s="89">
        <v>0</v>
      </c>
      <c r="I1435" s="89">
        <v>0</v>
      </c>
      <c r="J1435" s="89">
        <v>10</v>
      </c>
      <c r="K1435" s="89">
        <v>10</v>
      </c>
      <c r="L1435" s="89">
        <v>10</v>
      </c>
      <c r="M1435" s="89">
        <v>10</v>
      </c>
      <c r="N1435" s="89">
        <v>42</v>
      </c>
      <c r="O1435" s="87" t="s">
        <v>9501</v>
      </c>
      <c r="P1435" s="90" t="s">
        <v>14642</v>
      </c>
      <c r="Q1435" s="87" t="s">
        <v>12272</v>
      </c>
    </row>
    <row r="1436" spans="1:17" x14ac:dyDescent="0.2">
      <c r="A1436" s="87" t="s">
        <v>8466</v>
      </c>
      <c r="B1436" s="87" t="s">
        <v>8498</v>
      </c>
      <c r="C1436" s="87" t="s">
        <v>164</v>
      </c>
      <c r="D1436" s="87" t="s">
        <v>8499</v>
      </c>
      <c r="E1436" s="87" t="s">
        <v>68</v>
      </c>
      <c r="F1436" s="88">
        <v>43868</v>
      </c>
      <c r="G1436" s="89">
        <v>0</v>
      </c>
      <c r="H1436" s="89">
        <v>1</v>
      </c>
      <c r="I1436" s="89">
        <v>8</v>
      </c>
      <c r="J1436" s="89">
        <v>8</v>
      </c>
      <c r="K1436" s="89">
        <v>8</v>
      </c>
      <c r="L1436" s="89">
        <v>8</v>
      </c>
      <c r="M1436" s="89">
        <v>8</v>
      </c>
      <c r="N1436" s="89">
        <v>41</v>
      </c>
      <c r="O1436" s="87" t="s">
        <v>9501</v>
      </c>
      <c r="P1436" s="90" t="s">
        <v>14643</v>
      </c>
      <c r="Q1436" s="87" t="s">
        <v>12272</v>
      </c>
    </row>
    <row r="1437" spans="1:17" x14ac:dyDescent="0.2">
      <c r="A1437" s="87" t="s">
        <v>8532</v>
      </c>
      <c r="B1437" s="87" t="s">
        <v>8568</v>
      </c>
      <c r="C1437" s="87" t="s">
        <v>164</v>
      </c>
      <c r="D1437" s="87" t="s">
        <v>8569</v>
      </c>
      <c r="E1437" s="87" t="s">
        <v>68</v>
      </c>
      <c r="F1437" s="88">
        <v>43868</v>
      </c>
      <c r="G1437" s="89">
        <v>0</v>
      </c>
      <c r="H1437" s="89">
        <v>0</v>
      </c>
      <c r="I1437" s="89">
        <v>0</v>
      </c>
      <c r="J1437" s="89">
        <v>10</v>
      </c>
      <c r="K1437" s="89">
        <v>10</v>
      </c>
      <c r="L1437" s="89">
        <v>10</v>
      </c>
      <c r="M1437" s="89">
        <v>10</v>
      </c>
      <c r="N1437" s="89">
        <v>40</v>
      </c>
      <c r="O1437" s="87" t="s">
        <v>9498</v>
      </c>
      <c r="P1437" s="90" t="s">
        <v>14644</v>
      </c>
      <c r="Q1437" s="87" t="s">
        <v>12272</v>
      </c>
    </row>
    <row r="1438" spans="1:17" x14ac:dyDescent="0.2">
      <c r="A1438" s="87" t="s">
        <v>8589</v>
      </c>
      <c r="B1438" s="87" t="s">
        <v>8624</v>
      </c>
      <c r="C1438" s="87" t="s">
        <v>164</v>
      </c>
      <c r="D1438" s="87" t="s">
        <v>8625</v>
      </c>
      <c r="E1438" s="87" t="s">
        <v>68</v>
      </c>
      <c r="F1438" s="88">
        <v>43868</v>
      </c>
      <c r="G1438" s="89">
        <v>9</v>
      </c>
      <c r="H1438" s="89">
        <v>0</v>
      </c>
      <c r="I1438" s="89">
        <v>0</v>
      </c>
      <c r="J1438" s="89">
        <v>9</v>
      </c>
      <c r="K1438" s="89">
        <v>9</v>
      </c>
      <c r="L1438" s="89">
        <v>9</v>
      </c>
      <c r="M1438" s="89">
        <v>9</v>
      </c>
      <c r="N1438" s="89">
        <v>45</v>
      </c>
      <c r="O1438" s="87" t="s">
        <v>9499</v>
      </c>
      <c r="P1438" s="90" t="s">
        <v>14645</v>
      </c>
      <c r="Q1438" s="87" t="s">
        <v>12272</v>
      </c>
    </row>
    <row r="1439" spans="1:17" x14ac:dyDescent="0.2">
      <c r="A1439" s="87" t="s">
        <v>8749</v>
      </c>
      <c r="B1439" s="87" t="s">
        <v>8774</v>
      </c>
      <c r="C1439" s="87" t="s">
        <v>164</v>
      </c>
      <c r="D1439" s="87" t="s">
        <v>8775</v>
      </c>
      <c r="E1439" s="87" t="s">
        <v>68</v>
      </c>
      <c r="F1439" s="88">
        <v>43868</v>
      </c>
      <c r="G1439" s="89">
        <v>0</v>
      </c>
      <c r="H1439" s="89">
        <v>0</v>
      </c>
      <c r="I1439" s="89">
        <v>8</v>
      </c>
      <c r="J1439" s="89">
        <v>8</v>
      </c>
      <c r="K1439" s="89">
        <v>8</v>
      </c>
      <c r="L1439" s="89">
        <v>8</v>
      </c>
      <c r="M1439" s="89">
        <v>8</v>
      </c>
      <c r="N1439" s="89">
        <v>40</v>
      </c>
      <c r="O1439" s="87" t="s">
        <v>9501</v>
      </c>
      <c r="P1439" s="90" t="s">
        <v>14646</v>
      </c>
      <c r="Q1439" s="87" t="s">
        <v>12272</v>
      </c>
    </row>
    <row r="1440" spans="1:17" x14ac:dyDescent="0.2">
      <c r="A1440" s="87" t="s">
        <v>8666</v>
      </c>
      <c r="B1440" s="87" t="s">
        <v>8710</v>
      </c>
      <c r="C1440" s="87" t="s">
        <v>164</v>
      </c>
      <c r="D1440" s="87" t="s">
        <v>8711</v>
      </c>
      <c r="E1440" s="87" t="s">
        <v>68</v>
      </c>
      <c r="F1440" s="88">
        <v>43868</v>
      </c>
      <c r="G1440" s="89">
        <v>0</v>
      </c>
      <c r="H1440" s="89">
        <v>0</v>
      </c>
      <c r="I1440" s="89">
        <v>8</v>
      </c>
      <c r="J1440" s="89">
        <v>8</v>
      </c>
      <c r="K1440" s="89">
        <v>8</v>
      </c>
      <c r="L1440" s="89">
        <v>8</v>
      </c>
      <c r="M1440" s="89">
        <v>8</v>
      </c>
      <c r="N1440" s="89">
        <v>40</v>
      </c>
      <c r="O1440" s="87" t="s">
        <v>9501</v>
      </c>
      <c r="P1440" s="90" t="s">
        <v>14647</v>
      </c>
      <c r="Q1440" s="87" t="s">
        <v>12272</v>
      </c>
    </row>
    <row r="1441" spans="1:17" x14ac:dyDescent="0.2">
      <c r="A1441" s="87" t="s">
        <v>8666</v>
      </c>
      <c r="B1441" s="87" t="s">
        <v>8710</v>
      </c>
      <c r="C1441" s="87" t="s">
        <v>164</v>
      </c>
      <c r="D1441" s="87" t="s">
        <v>8711</v>
      </c>
      <c r="E1441" s="87" t="s">
        <v>68</v>
      </c>
      <c r="F1441" s="88">
        <v>43868</v>
      </c>
      <c r="G1441" s="89">
        <v>0</v>
      </c>
      <c r="H1441" s="89">
        <v>0</v>
      </c>
      <c r="I1441" s="89">
        <v>10</v>
      </c>
      <c r="J1441" s="89">
        <v>10</v>
      </c>
      <c r="K1441" s="89">
        <v>0</v>
      </c>
      <c r="L1441" s="89">
        <v>10</v>
      </c>
      <c r="M1441" s="89">
        <v>10</v>
      </c>
      <c r="N1441" s="89">
        <v>40</v>
      </c>
      <c r="O1441" s="87" t="s">
        <v>166</v>
      </c>
      <c r="P1441" s="90" t="s">
        <v>14648</v>
      </c>
      <c r="Q1441" s="87" t="s">
        <v>12272</v>
      </c>
    </row>
    <row r="1442" spans="1:17" x14ac:dyDescent="0.2">
      <c r="A1442" s="87" t="s">
        <v>8666</v>
      </c>
      <c r="B1442" s="87" t="s">
        <v>8710</v>
      </c>
      <c r="C1442" s="87" t="s">
        <v>164</v>
      </c>
      <c r="D1442" s="87" t="s">
        <v>8711</v>
      </c>
      <c r="E1442" s="87" t="s">
        <v>68</v>
      </c>
      <c r="F1442" s="88">
        <v>43868</v>
      </c>
      <c r="G1442" s="89">
        <v>0</v>
      </c>
      <c r="H1442" s="89">
        <v>0</v>
      </c>
      <c r="I1442" s="89">
        <v>-8</v>
      </c>
      <c r="J1442" s="89">
        <v>-8</v>
      </c>
      <c r="K1442" s="89">
        <v>-8</v>
      </c>
      <c r="L1442" s="89">
        <v>-8</v>
      </c>
      <c r="M1442" s="89">
        <v>-8</v>
      </c>
      <c r="N1442" s="89">
        <v>-40</v>
      </c>
      <c r="O1442" s="87" t="s">
        <v>9501</v>
      </c>
      <c r="P1442" s="90" t="s">
        <v>14649</v>
      </c>
      <c r="Q1442" s="87" t="s">
        <v>12272</v>
      </c>
    </row>
    <row r="1443" spans="1:17" x14ac:dyDescent="0.2">
      <c r="A1443" s="87" t="s">
        <v>8666</v>
      </c>
      <c r="B1443" s="87" t="s">
        <v>8710</v>
      </c>
      <c r="C1443" s="87" t="s">
        <v>164</v>
      </c>
      <c r="D1443" s="87" t="s">
        <v>8711</v>
      </c>
      <c r="E1443" s="87" t="s">
        <v>68</v>
      </c>
      <c r="F1443" s="88">
        <v>43868</v>
      </c>
      <c r="G1443" s="89">
        <v>0</v>
      </c>
      <c r="H1443" s="89">
        <v>0</v>
      </c>
      <c r="I1443" s="89">
        <v>10</v>
      </c>
      <c r="J1443" s="89">
        <v>10</v>
      </c>
      <c r="K1443" s="89">
        <v>0</v>
      </c>
      <c r="L1443" s="89">
        <v>10</v>
      </c>
      <c r="M1443" s="89">
        <v>10</v>
      </c>
      <c r="N1443" s="89">
        <v>40</v>
      </c>
      <c r="O1443" s="87" t="s">
        <v>9501</v>
      </c>
      <c r="P1443" s="90" t="s">
        <v>14650</v>
      </c>
      <c r="Q1443" s="87" t="s">
        <v>12272</v>
      </c>
    </row>
    <row r="1444" spans="1:17" x14ac:dyDescent="0.2">
      <c r="A1444" s="87" t="s">
        <v>8666</v>
      </c>
      <c r="B1444" s="87" t="s">
        <v>8710</v>
      </c>
      <c r="C1444" s="87" t="s">
        <v>164</v>
      </c>
      <c r="D1444" s="87" t="s">
        <v>8711</v>
      </c>
      <c r="E1444" s="87" t="s">
        <v>68</v>
      </c>
      <c r="F1444" s="88">
        <v>43868</v>
      </c>
      <c r="G1444" s="89">
        <v>0</v>
      </c>
      <c r="H1444" s="89">
        <v>0</v>
      </c>
      <c r="I1444" s="89">
        <v>-10</v>
      </c>
      <c r="J1444" s="89">
        <v>-10</v>
      </c>
      <c r="K1444" s="89">
        <v>0</v>
      </c>
      <c r="L1444" s="89">
        <v>-10</v>
      </c>
      <c r="M1444" s="89">
        <v>-10</v>
      </c>
      <c r="N1444" s="89">
        <v>-40</v>
      </c>
      <c r="O1444" s="87" t="s">
        <v>166</v>
      </c>
      <c r="P1444" s="90" t="s">
        <v>14651</v>
      </c>
      <c r="Q1444" s="87" t="s">
        <v>12272</v>
      </c>
    </row>
    <row r="1445" spans="1:17" x14ac:dyDescent="0.2">
      <c r="A1445" s="87" t="s">
        <v>8815</v>
      </c>
      <c r="B1445" s="87" t="s">
        <v>8834</v>
      </c>
      <c r="C1445" s="87" t="s">
        <v>164</v>
      </c>
      <c r="D1445" s="87" t="s">
        <v>8835</v>
      </c>
      <c r="E1445" s="87" t="s">
        <v>68</v>
      </c>
      <c r="F1445" s="88">
        <v>43868</v>
      </c>
      <c r="G1445" s="89">
        <v>0</v>
      </c>
      <c r="H1445" s="89">
        <v>0</v>
      </c>
      <c r="I1445" s="89">
        <v>10</v>
      </c>
      <c r="J1445" s="89">
        <v>10</v>
      </c>
      <c r="K1445" s="89">
        <v>10</v>
      </c>
      <c r="L1445" s="89">
        <v>10</v>
      </c>
      <c r="M1445" s="89">
        <v>0</v>
      </c>
      <c r="N1445" s="89">
        <v>40</v>
      </c>
      <c r="O1445" s="87" t="s">
        <v>9501</v>
      </c>
      <c r="P1445" s="90" t="s">
        <v>14652</v>
      </c>
      <c r="Q1445" s="87" t="s">
        <v>12272</v>
      </c>
    </row>
    <row r="1446" spans="1:17" x14ac:dyDescent="0.2">
      <c r="A1446" s="87" t="s">
        <v>8842</v>
      </c>
      <c r="B1446" s="87" t="s">
        <v>8898</v>
      </c>
      <c r="C1446" s="87" t="s">
        <v>164</v>
      </c>
      <c r="D1446" s="87" t="s">
        <v>8899</v>
      </c>
      <c r="E1446" s="87" t="s">
        <v>68</v>
      </c>
      <c r="F1446" s="88">
        <v>43868</v>
      </c>
      <c r="G1446" s="89">
        <v>0</v>
      </c>
      <c r="H1446" s="89">
        <v>0</v>
      </c>
      <c r="I1446" s="89">
        <v>8</v>
      </c>
      <c r="J1446" s="89">
        <v>8</v>
      </c>
      <c r="K1446" s="89">
        <v>8</v>
      </c>
      <c r="L1446" s="89">
        <v>8</v>
      </c>
      <c r="M1446" s="89">
        <v>8</v>
      </c>
      <c r="N1446" s="89">
        <v>40</v>
      </c>
      <c r="O1446" s="87" t="s">
        <v>9501</v>
      </c>
      <c r="P1446" s="90" t="s">
        <v>14653</v>
      </c>
      <c r="Q1446" s="87" t="s">
        <v>12272</v>
      </c>
    </row>
    <row r="1447" spans="1:17" x14ac:dyDescent="0.2">
      <c r="A1447" s="87" t="s">
        <v>9659</v>
      </c>
      <c r="B1447" s="87" t="s">
        <v>9897</v>
      </c>
      <c r="C1447" s="87" t="s">
        <v>164</v>
      </c>
      <c r="D1447" s="87" t="s">
        <v>9898</v>
      </c>
      <c r="E1447" s="87" t="s">
        <v>68</v>
      </c>
      <c r="F1447" s="88">
        <v>43868</v>
      </c>
      <c r="G1447" s="89">
        <v>0</v>
      </c>
      <c r="H1447" s="89">
        <v>0</v>
      </c>
      <c r="I1447" s="89">
        <v>8</v>
      </c>
      <c r="J1447" s="89">
        <v>8</v>
      </c>
      <c r="K1447" s="89">
        <v>9</v>
      </c>
      <c r="L1447" s="89">
        <v>8</v>
      </c>
      <c r="M1447" s="89">
        <v>9</v>
      </c>
      <c r="N1447" s="89">
        <v>42</v>
      </c>
      <c r="O1447" s="87" t="s">
        <v>9498</v>
      </c>
      <c r="P1447" s="90" t="s">
        <v>14654</v>
      </c>
      <c r="Q1447" s="87" t="s">
        <v>12272</v>
      </c>
    </row>
    <row r="1448" spans="1:17" x14ac:dyDescent="0.2">
      <c r="A1448" s="87" t="s">
        <v>8809</v>
      </c>
      <c r="B1448" s="87" t="s">
        <v>9105</v>
      </c>
      <c r="C1448" s="87" t="s">
        <v>164</v>
      </c>
      <c r="D1448" s="87" t="s">
        <v>9106</v>
      </c>
      <c r="E1448" s="87" t="s">
        <v>68</v>
      </c>
      <c r="F1448" s="88">
        <v>43868</v>
      </c>
      <c r="G1448" s="89">
        <v>0</v>
      </c>
      <c r="H1448" s="89">
        <v>0</v>
      </c>
      <c r="I1448" s="89">
        <v>10</v>
      </c>
      <c r="J1448" s="89">
        <v>10</v>
      </c>
      <c r="K1448" s="89">
        <v>10</v>
      </c>
      <c r="L1448" s="89">
        <v>10</v>
      </c>
      <c r="M1448" s="89">
        <v>0</v>
      </c>
      <c r="N1448" s="89">
        <v>40</v>
      </c>
      <c r="O1448" s="87" t="s">
        <v>9501</v>
      </c>
      <c r="P1448" s="90" t="s">
        <v>14655</v>
      </c>
      <c r="Q1448" s="87" t="s">
        <v>12272</v>
      </c>
    </row>
    <row r="1449" spans="1:17" x14ac:dyDescent="0.2">
      <c r="A1449" s="87" t="s">
        <v>8910</v>
      </c>
      <c r="B1449" s="87" t="s">
        <v>9542</v>
      </c>
      <c r="C1449" s="87" t="s">
        <v>164</v>
      </c>
      <c r="D1449" s="87" t="s">
        <v>9543</v>
      </c>
      <c r="E1449" s="87" t="s">
        <v>6402</v>
      </c>
      <c r="F1449" s="88">
        <v>43868</v>
      </c>
      <c r="G1449" s="89">
        <v>0</v>
      </c>
      <c r="H1449" s="89">
        <v>11</v>
      </c>
      <c r="I1449" s="89">
        <v>0</v>
      </c>
      <c r="J1449" s="89">
        <v>0</v>
      </c>
      <c r="K1449" s="89">
        <v>0</v>
      </c>
      <c r="L1449" s="89">
        <v>12</v>
      </c>
      <c r="M1449" s="89">
        <v>12</v>
      </c>
      <c r="N1449" s="89">
        <v>35</v>
      </c>
      <c r="O1449" s="87" t="s">
        <v>9499</v>
      </c>
      <c r="P1449" s="90" t="s">
        <v>14656</v>
      </c>
      <c r="Q1449" s="87" t="s">
        <v>12272</v>
      </c>
    </row>
    <row r="1450" spans="1:17" x14ac:dyDescent="0.2">
      <c r="A1450" s="87" t="s">
        <v>8910</v>
      </c>
      <c r="B1450" s="87" t="s">
        <v>9542</v>
      </c>
      <c r="C1450" s="87" t="s">
        <v>164</v>
      </c>
      <c r="D1450" s="87" t="s">
        <v>9543</v>
      </c>
      <c r="E1450" s="87" t="s">
        <v>6402</v>
      </c>
      <c r="F1450" s="88">
        <v>43868</v>
      </c>
      <c r="G1450" s="89">
        <v>0</v>
      </c>
      <c r="H1450" s="89">
        <v>11</v>
      </c>
      <c r="I1450" s="89">
        <v>0</v>
      </c>
      <c r="J1450" s="89">
        <v>0</v>
      </c>
      <c r="K1450" s="89">
        <v>11</v>
      </c>
      <c r="L1450" s="89">
        <v>11</v>
      </c>
      <c r="M1450" s="89">
        <v>12</v>
      </c>
      <c r="N1450" s="89">
        <v>45</v>
      </c>
      <c r="O1450" s="87" t="s">
        <v>9499</v>
      </c>
      <c r="P1450" s="90" t="s">
        <v>14657</v>
      </c>
      <c r="Q1450" s="87" t="s">
        <v>12272</v>
      </c>
    </row>
    <row r="1451" spans="1:17" x14ac:dyDescent="0.2">
      <c r="A1451" s="87" t="s">
        <v>8910</v>
      </c>
      <c r="B1451" s="87" t="s">
        <v>9542</v>
      </c>
      <c r="C1451" s="87" t="s">
        <v>164</v>
      </c>
      <c r="D1451" s="87" t="s">
        <v>9543</v>
      </c>
      <c r="E1451" s="87" t="s">
        <v>6402</v>
      </c>
      <c r="F1451" s="88">
        <v>43868</v>
      </c>
      <c r="G1451" s="89">
        <v>0</v>
      </c>
      <c r="H1451" s="89">
        <v>-11</v>
      </c>
      <c r="I1451" s="89">
        <v>0</v>
      </c>
      <c r="J1451" s="89">
        <v>0</v>
      </c>
      <c r="K1451" s="89">
        <v>0</v>
      </c>
      <c r="L1451" s="89">
        <v>-12</v>
      </c>
      <c r="M1451" s="89">
        <v>-12</v>
      </c>
      <c r="N1451" s="89">
        <v>-35</v>
      </c>
      <c r="O1451" s="87" t="s">
        <v>9499</v>
      </c>
      <c r="P1451" s="90" t="s">
        <v>14658</v>
      </c>
      <c r="Q1451" s="87" t="s">
        <v>12272</v>
      </c>
    </row>
    <row r="1452" spans="1:17" x14ac:dyDescent="0.2">
      <c r="A1452" s="87" t="s">
        <v>8982</v>
      </c>
      <c r="B1452" s="87" t="s">
        <v>9010</v>
      </c>
      <c r="C1452" s="87" t="s">
        <v>164</v>
      </c>
      <c r="D1452" s="87" t="s">
        <v>9011</v>
      </c>
      <c r="E1452" s="87" t="s">
        <v>68</v>
      </c>
      <c r="F1452" s="88">
        <v>43868</v>
      </c>
      <c r="G1452" s="89">
        <v>0</v>
      </c>
      <c r="H1452" s="89">
        <v>0</v>
      </c>
      <c r="I1452" s="89">
        <v>9</v>
      </c>
      <c r="J1452" s="89">
        <v>9</v>
      </c>
      <c r="K1452" s="89">
        <v>9</v>
      </c>
      <c r="L1452" s="89">
        <v>9</v>
      </c>
      <c r="M1452" s="89">
        <v>9</v>
      </c>
      <c r="N1452" s="89">
        <v>45</v>
      </c>
      <c r="O1452" s="87" t="s">
        <v>9501</v>
      </c>
      <c r="P1452" s="90" t="s">
        <v>14659</v>
      </c>
      <c r="Q1452" s="87" t="s">
        <v>12272</v>
      </c>
    </row>
    <row r="1453" spans="1:17" x14ac:dyDescent="0.2">
      <c r="A1453" s="87" t="s">
        <v>9107</v>
      </c>
      <c r="B1453" s="87" t="s">
        <v>9108</v>
      </c>
      <c r="C1453" s="87" t="s">
        <v>164</v>
      </c>
      <c r="D1453" s="87" t="s">
        <v>9071</v>
      </c>
      <c r="E1453" s="87" t="s">
        <v>68</v>
      </c>
      <c r="F1453" s="88">
        <v>43868</v>
      </c>
      <c r="G1453" s="89">
        <v>0</v>
      </c>
      <c r="H1453" s="89">
        <v>0</v>
      </c>
      <c r="I1453" s="89">
        <v>9</v>
      </c>
      <c r="J1453" s="89">
        <v>9</v>
      </c>
      <c r="K1453" s="89">
        <v>9</v>
      </c>
      <c r="L1453" s="89">
        <v>9</v>
      </c>
      <c r="M1453" s="89">
        <v>9</v>
      </c>
      <c r="N1453" s="89">
        <v>45</v>
      </c>
      <c r="O1453" s="87" t="s">
        <v>9501</v>
      </c>
      <c r="P1453" s="90" t="s">
        <v>14660</v>
      </c>
      <c r="Q1453" s="87" t="s">
        <v>12272</v>
      </c>
    </row>
    <row r="1454" spans="1:17" x14ac:dyDescent="0.2">
      <c r="A1454" s="87" t="s">
        <v>9107</v>
      </c>
      <c r="B1454" s="87" t="s">
        <v>9108</v>
      </c>
      <c r="C1454" s="87" t="s">
        <v>164</v>
      </c>
      <c r="D1454" s="87" t="s">
        <v>9071</v>
      </c>
      <c r="E1454" s="87" t="s">
        <v>68</v>
      </c>
      <c r="F1454" s="88">
        <v>43868</v>
      </c>
      <c r="G1454" s="89">
        <v>0</v>
      </c>
      <c r="H1454" s="89">
        <v>0</v>
      </c>
      <c r="I1454" s="89">
        <v>9</v>
      </c>
      <c r="J1454" s="89">
        <v>9</v>
      </c>
      <c r="K1454" s="89">
        <v>9</v>
      </c>
      <c r="L1454" s="89">
        <v>9</v>
      </c>
      <c r="M1454" s="89">
        <v>12</v>
      </c>
      <c r="N1454" s="89">
        <v>48</v>
      </c>
      <c r="O1454" s="87" t="s">
        <v>9501</v>
      </c>
      <c r="P1454" s="90" t="s">
        <v>14661</v>
      </c>
      <c r="Q1454" s="87" t="s">
        <v>12272</v>
      </c>
    </row>
    <row r="1455" spans="1:17" x14ac:dyDescent="0.2">
      <c r="A1455" s="87" t="s">
        <v>9107</v>
      </c>
      <c r="B1455" s="87" t="s">
        <v>9108</v>
      </c>
      <c r="C1455" s="87" t="s">
        <v>164</v>
      </c>
      <c r="D1455" s="87" t="s">
        <v>9071</v>
      </c>
      <c r="E1455" s="87" t="s">
        <v>68</v>
      </c>
      <c r="F1455" s="88">
        <v>43868</v>
      </c>
      <c r="G1455" s="89">
        <v>0</v>
      </c>
      <c r="H1455" s="89">
        <v>0</v>
      </c>
      <c r="I1455" s="89">
        <v>-9</v>
      </c>
      <c r="J1455" s="89">
        <v>-9</v>
      </c>
      <c r="K1455" s="89">
        <v>-9</v>
      </c>
      <c r="L1455" s="89">
        <v>-9</v>
      </c>
      <c r="M1455" s="89">
        <v>-9</v>
      </c>
      <c r="N1455" s="89">
        <v>-45</v>
      </c>
      <c r="O1455" s="87" t="s">
        <v>9501</v>
      </c>
      <c r="P1455" s="90" t="s">
        <v>14662</v>
      </c>
      <c r="Q1455" s="87" t="s">
        <v>12272</v>
      </c>
    </row>
    <row r="1456" spans="1:17" x14ac:dyDescent="0.2">
      <c r="A1456" s="87" t="s">
        <v>8980</v>
      </c>
      <c r="B1456" s="87" t="s">
        <v>9012</v>
      </c>
      <c r="C1456" s="87" t="s">
        <v>164</v>
      </c>
      <c r="D1456" s="87" t="s">
        <v>9013</v>
      </c>
      <c r="E1456" s="87" t="s">
        <v>68</v>
      </c>
      <c r="F1456" s="88">
        <v>43868</v>
      </c>
      <c r="G1456" s="89">
        <v>0</v>
      </c>
      <c r="H1456" s="89">
        <v>0</v>
      </c>
      <c r="I1456" s="89">
        <v>9</v>
      </c>
      <c r="J1456" s="89">
        <v>9</v>
      </c>
      <c r="K1456" s="89">
        <v>9</v>
      </c>
      <c r="L1456" s="89">
        <v>9</v>
      </c>
      <c r="M1456" s="89">
        <v>9</v>
      </c>
      <c r="N1456" s="89">
        <v>45</v>
      </c>
      <c r="O1456" s="87" t="s">
        <v>9501</v>
      </c>
      <c r="P1456" s="90" t="s">
        <v>14663</v>
      </c>
      <c r="Q1456" s="87" t="s">
        <v>12272</v>
      </c>
    </row>
    <row r="1457" spans="1:17" x14ac:dyDescent="0.2">
      <c r="A1457" s="87" t="s">
        <v>9044</v>
      </c>
      <c r="B1457" s="87" t="s">
        <v>9072</v>
      </c>
      <c r="C1457" s="87" t="s">
        <v>164</v>
      </c>
      <c r="D1457" s="87" t="s">
        <v>9073</v>
      </c>
      <c r="E1457" s="87" t="s">
        <v>6402</v>
      </c>
      <c r="F1457" s="88">
        <v>43868</v>
      </c>
      <c r="G1457" s="89">
        <v>0</v>
      </c>
      <c r="H1457" s="89">
        <v>0</v>
      </c>
      <c r="I1457" s="89">
        <v>9</v>
      </c>
      <c r="J1457" s="89">
        <v>9</v>
      </c>
      <c r="K1457" s="89">
        <v>9</v>
      </c>
      <c r="L1457" s="89">
        <v>9</v>
      </c>
      <c r="M1457" s="89">
        <v>0</v>
      </c>
      <c r="N1457" s="89">
        <v>36</v>
      </c>
      <c r="O1457" s="87" t="s">
        <v>9501</v>
      </c>
      <c r="P1457" s="90" t="s">
        <v>14664</v>
      </c>
      <c r="Q1457" s="87" t="s">
        <v>12272</v>
      </c>
    </row>
    <row r="1458" spans="1:17" x14ac:dyDescent="0.2">
      <c r="A1458" s="87" t="s">
        <v>9875</v>
      </c>
      <c r="B1458" s="87" t="s">
        <v>9899</v>
      </c>
      <c r="C1458" s="87" t="s">
        <v>164</v>
      </c>
      <c r="D1458" s="87" t="s">
        <v>9900</v>
      </c>
      <c r="E1458" s="87" t="s">
        <v>6402</v>
      </c>
      <c r="F1458" s="88">
        <v>43868</v>
      </c>
      <c r="G1458" s="89">
        <v>0</v>
      </c>
      <c r="H1458" s="89">
        <v>0</v>
      </c>
      <c r="I1458" s="89">
        <v>9</v>
      </c>
      <c r="J1458" s="89">
        <v>9</v>
      </c>
      <c r="K1458" s="89">
        <v>9</v>
      </c>
      <c r="L1458" s="89">
        <v>9</v>
      </c>
      <c r="M1458" s="89">
        <v>9</v>
      </c>
      <c r="N1458" s="89">
        <v>45</v>
      </c>
      <c r="O1458" s="87" t="s">
        <v>9501</v>
      </c>
      <c r="P1458" s="90" t="s">
        <v>14665</v>
      </c>
      <c r="Q1458" s="87" t="s">
        <v>12272</v>
      </c>
    </row>
    <row r="1459" spans="1:17" x14ac:dyDescent="0.2">
      <c r="A1459" s="87" t="s">
        <v>9703</v>
      </c>
      <c r="B1459" s="87" t="s">
        <v>11825</v>
      </c>
      <c r="C1459" s="87" t="s">
        <v>164</v>
      </c>
      <c r="D1459" s="87" t="s">
        <v>11826</v>
      </c>
      <c r="E1459" s="87" t="s">
        <v>68</v>
      </c>
      <c r="F1459" s="88">
        <v>43868</v>
      </c>
      <c r="G1459" s="89">
        <v>0</v>
      </c>
      <c r="H1459" s="89">
        <v>0</v>
      </c>
      <c r="I1459" s="89">
        <v>0</v>
      </c>
      <c r="J1459" s="89">
        <v>8</v>
      </c>
      <c r="K1459" s="89">
        <v>8</v>
      </c>
      <c r="L1459" s="89">
        <v>8</v>
      </c>
      <c r="M1459" s="89">
        <v>8</v>
      </c>
      <c r="N1459" s="89">
        <v>32</v>
      </c>
      <c r="O1459" s="87" t="s">
        <v>9498</v>
      </c>
      <c r="P1459" s="90" t="s">
        <v>14666</v>
      </c>
      <c r="Q1459" s="87" t="s">
        <v>12272</v>
      </c>
    </row>
    <row r="1460" spans="1:17" x14ac:dyDescent="0.2">
      <c r="A1460" s="87" t="s">
        <v>10961</v>
      </c>
      <c r="B1460" s="87" t="s">
        <v>11101</v>
      </c>
      <c r="C1460" s="87" t="s">
        <v>164</v>
      </c>
      <c r="D1460" s="87" t="s">
        <v>11102</v>
      </c>
      <c r="E1460" s="87" t="s">
        <v>68</v>
      </c>
      <c r="F1460" s="88">
        <v>43868</v>
      </c>
      <c r="G1460" s="89">
        <v>0</v>
      </c>
      <c r="H1460" s="89">
        <v>0</v>
      </c>
      <c r="I1460" s="89">
        <v>8</v>
      </c>
      <c r="J1460" s="89">
        <v>8</v>
      </c>
      <c r="K1460" s="89">
        <v>8</v>
      </c>
      <c r="L1460" s="89">
        <v>8</v>
      </c>
      <c r="M1460" s="89">
        <v>8</v>
      </c>
      <c r="N1460" s="89">
        <v>40</v>
      </c>
      <c r="O1460" s="87" t="s">
        <v>9501</v>
      </c>
      <c r="P1460" s="90" t="s">
        <v>14667</v>
      </c>
      <c r="Q1460" s="87" t="s">
        <v>12272</v>
      </c>
    </row>
    <row r="1461" spans="1:17" x14ac:dyDescent="0.2">
      <c r="A1461" s="87" t="s">
        <v>9571</v>
      </c>
      <c r="B1461" s="87" t="s">
        <v>9569</v>
      </c>
      <c r="C1461" s="87" t="s">
        <v>164</v>
      </c>
      <c r="D1461" s="87" t="s">
        <v>9570</v>
      </c>
      <c r="E1461" s="87" t="s">
        <v>68</v>
      </c>
      <c r="F1461" s="88">
        <v>43868</v>
      </c>
      <c r="G1461" s="89">
        <v>0</v>
      </c>
      <c r="H1461" s="89">
        <v>0</v>
      </c>
      <c r="I1461" s="89">
        <v>9</v>
      </c>
      <c r="J1461" s="89">
        <v>9</v>
      </c>
      <c r="K1461" s="89">
        <v>9</v>
      </c>
      <c r="L1461" s="89">
        <v>9</v>
      </c>
      <c r="M1461" s="89">
        <v>9</v>
      </c>
      <c r="N1461" s="89">
        <v>45</v>
      </c>
      <c r="O1461" s="87" t="s">
        <v>9498</v>
      </c>
      <c r="P1461" s="90" t="s">
        <v>14668</v>
      </c>
      <c r="Q1461" s="87" t="s">
        <v>12272</v>
      </c>
    </row>
    <row r="1462" spans="1:17" x14ac:dyDescent="0.2">
      <c r="A1462" s="87" t="s">
        <v>9574</v>
      </c>
      <c r="B1462" s="87" t="s">
        <v>9572</v>
      </c>
      <c r="C1462" s="87" t="s">
        <v>164</v>
      </c>
      <c r="D1462" s="87" t="s">
        <v>9573</v>
      </c>
      <c r="E1462" s="87" t="s">
        <v>68</v>
      </c>
      <c r="F1462" s="88">
        <v>43868</v>
      </c>
      <c r="G1462" s="89">
        <v>8</v>
      </c>
      <c r="H1462" s="89">
        <v>0</v>
      </c>
      <c r="I1462" s="89">
        <v>9</v>
      </c>
      <c r="J1462" s="89">
        <v>9</v>
      </c>
      <c r="K1462" s="89">
        <v>9</v>
      </c>
      <c r="L1462" s="89">
        <v>9</v>
      </c>
      <c r="M1462" s="89">
        <v>9</v>
      </c>
      <c r="N1462" s="89">
        <v>53</v>
      </c>
      <c r="O1462" s="87" t="s">
        <v>9501</v>
      </c>
      <c r="P1462" s="90" t="s">
        <v>14669</v>
      </c>
      <c r="Q1462" s="87" t="s">
        <v>12272</v>
      </c>
    </row>
    <row r="1463" spans="1:17" x14ac:dyDescent="0.2">
      <c r="A1463" s="87" t="s">
        <v>9554</v>
      </c>
      <c r="B1463" s="87" t="s">
        <v>9575</v>
      </c>
      <c r="C1463" s="87" t="s">
        <v>164</v>
      </c>
      <c r="D1463" s="87" t="s">
        <v>9576</v>
      </c>
      <c r="E1463" s="87" t="s">
        <v>68</v>
      </c>
      <c r="F1463" s="88">
        <v>43868</v>
      </c>
      <c r="G1463" s="89">
        <v>0</v>
      </c>
      <c r="H1463" s="89">
        <v>0</v>
      </c>
      <c r="I1463" s="89">
        <v>9</v>
      </c>
      <c r="J1463" s="89">
        <v>9</v>
      </c>
      <c r="K1463" s="89">
        <v>9</v>
      </c>
      <c r="L1463" s="89">
        <v>9</v>
      </c>
      <c r="M1463" s="89">
        <v>9</v>
      </c>
      <c r="N1463" s="89">
        <v>45</v>
      </c>
      <c r="O1463" s="87" t="s">
        <v>9501</v>
      </c>
      <c r="P1463" s="90" t="s">
        <v>14670</v>
      </c>
      <c r="Q1463" s="87" t="s">
        <v>12272</v>
      </c>
    </row>
    <row r="1464" spans="1:17" x14ac:dyDescent="0.2">
      <c r="A1464" s="87" t="s">
        <v>9860</v>
      </c>
      <c r="B1464" s="87" t="s">
        <v>9901</v>
      </c>
      <c r="C1464" s="87" t="s">
        <v>164</v>
      </c>
      <c r="D1464" s="87" t="s">
        <v>9902</v>
      </c>
      <c r="E1464" s="87" t="s">
        <v>68</v>
      </c>
      <c r="F1464" s="88">
        <v>43868</v>
      </c>
      <c r="G1464" s="89">
        <v>0</v>
      </c>
      <c r="H1464" s="89">
        <v>0</v>
      </c>
      <c r="I1464" s="89">
        <v>8</v>
      </c>
      <c r="J1464" s="89">
        <v>8</v>
      </c>
      <c r="K1464" s="89">
        <v>8</v>
      </c>
      <c r="L1464" s="89">
        <v>8</v>
      </c>
      <c r="M1464" s="89">
        <v>8</v>
      </c>
      <c r="N1464" s="89">
        <v>40</v>
      </c>
      <c r="O1464" s="87" t="s">
        <v>9498</v>
      </c>
      <c r="P1464" s="90" t="s">
        <v>14671</v>
      </c>
      <c r="Q1464" s="87" t="s">
        <v>12272</v>
      </c>
    </row>
    <row r="1465" spans="1:17" x14ac:dyDescent="0.2">
      <c r="A1465" s="87" t="s">
        <v>10617</v>
      </c>
      <c r="B1465" s="87" t="s">
        <v>10661</v>
      </c>
      <c r="C1465" s="87" t="s">
        <v>164</v>
      </c>
      <c r="D1465" s="87" t="s">
        <v>10662</v>
      </c>
      <c r="E1465" s="87" t="s">
        <v>68</v>
      </c>
      <c r="F1465" s="88">
        <v>43868</v>
      </c>
      <c r="G1465" s="89">
        <v>0</v>
      </c>
      <c r="H1465" s="89">
        <v>0</v>
      </c>
      <c r="I1465" s="89">
        <v>8</v>
      </c>
      <c r="J1465" s="89">
        <v>8</v>
      </c>
      <c r="K1465" s="89">
        <v>8</v>
      </c>
      <c r="L1465" s="89">
        <v>8</v>
      </c>
      <c r="M1465" s="89">
        <v>8</v>
      </c>
      <c r="N1465" s="89">
        <v>40</v>
      </c>
      <c r="O1465" s="87" t="s">
        <v>9501</v>
      </c>
      <c r="P1465" s="90" t="s">
        <v>14672</v>
      </c>
      <c r="Q1465" s="87" t="s">
        <v>12272</v>
      </c>
    </row>
    <row r="1466" spans="1:17" x14ac:dyDescent="0.2">
      <c r="A1466" s="87" t="s">
        <v>9927</v>
      </c>
      <c r="B1466" s="87" t="s">
        <v>9928</v>
      </c>
      <c r="C1466" s="87" t="s">
        <v>164</v>
      </c>
      <c r="D1466" s="87" t="s">
        <v>9929</v>
      </c>
      <c r="E1466" s="87" t="s">
        <v>68</v>
      </c>
      <c r="F1466" s="88">
        <v>43868</v>
      </c>
      <c r="G1466" s="89">
        <v>0</v>
      </c>
      <c r="H1466" s="89">
        <v>0</v>
      </c>
      <c r="I1466" s="89">
        <v>8</v>
      </c>
      <c r="J1466" s="89">
        <v>8</v>
      </c>
      <c r="K1466" s="89">
        <v>8</v>
      </c>
      <c r="L1466" s="89">
        <v>8</v>
      </c>
      <c r="M1466" s="89">
        <v>8</v>
      </c>
      <c r="N1466" s="89">
        <v>40</v>
      </c>
      <c r="O1466" s="87" t="s">
        <v>9501</v>
      </c>
      <c r="P1466" s="90" t="s">
        <v>14673</v>
      </c>
      <c r="Q1466" s="87" t="s">
        <v>12272</v>
      </c>
    </row>
    <row r="1467" spans="1:17" x14ac:dyDescent="0.2">
      <c r="A1467" s="87" t="s">
        <v>9817</v>
      </c>
      <c r="B1467" s="87" t="s">
        <v>9849</v>
      </c>
      <c r="C1467" s="87" t="s">
        <v>164</v>
      </c>
      <c r="D1467" s="87" t="s">
        <v>9850</v>
      </c>
      <c r="E1467" s="87" t="s">
        <v>68</v>
      </c>
      <c r="F1467" s="88">
        <v>43868</v>
      </c>
      <c r="G1467" s="89">
        <v>0</v>
      </c>
      <c r="H1467" s="89">
        <v>0</v>
      </c>
      <c r="I1467" s="89">
        <v>8</v>
      </c>
      <c r="J1467" s="89">
        <v>8</v>
      </c>
      <c r="K1467" s="89">
        <v>8</v>
      </c>
      <c r="L1467" s="89">
        <v>8</v>
      </c>
      <c r="M1467" s="89">
        <v>8</v>
      </c>
      <c r="N1467" s="89">
        <v>40</v>
      </c>
      <c r="O1467" s="87" t="s">
        <v>9501</v>
      </c>
      <c r="P1467" s="90" t="s">
        <v>14674</v>
      </c>
      <c r="Q1467" s="87" t="s">
        <v>12272</v>
      </c>
    </row>
    <row r="1468" spans="1:17" x14ac:dyDescent="0.2">
      <c r="A1468" s="87" t="s">
        <v>9817</v>
      </c>
      <c r="B1468" s="87" t="s">
        <v>9849</v>
      </c>
      <c r="C1468" s="87" t="s">
        <v>164</v>
      </c>
      <c r="D1468" s="87" t="s">
        <v>9850</v>
      </c>
      <c r="E1468" s="87" t="s">
        <v>68</v>
      </c>
      <c r="F1468" s="88">
        <v>43868</v>
      </c>
      <c r="G1468" s="89">
        <v>0</v>
      </c>
      <c r="H1468" s="89">
        <v>0</v>
      </c>
      <c r="I1468" s="89">
        <v>10</v>
      </c>
      <c r="J1468" s="89">
        <v>10</v>
      </c>
      <c r="K1468" s="89">
        <v>10</v>
      </c>
      <c r="L1468" s="89">
        <v>0</v>
      </c>
      <c r="M1468" s="89">
        <v>10</v>
      </c>
      <c r="N1468" s="89">
        <v>40</v>
      </c>
      <c r="O1468" s="87" t="s">
        <v>9501</v>
      </c>
      <c r="P1468" s="90" t="s">
        <v>14675</v>
      </c>
      <c r="Q1468" s="87" t="s">
        <v>12272</v>
      </c>
    </row>
    <row r="1469" spans="1:17" x14ac:dyDescent="0.2">
      <c r="A1469" s="87" t="s">
        <v>9817</v>
      </c>
      <c r="B1469" s="87" t="s">
        <v>9849</v>
      </c>
      <c r="C1469" s="87" t="s">
        <v>164</v>
      </c>
      <c r="D1469" s="87" t="s">
        <v>9850</v>
      </c>
      <c r="E1469" s="87" t="s">
        <v>68</v>
      </c>
      <c r="F1469" s="88">
        <v>43868</v>
      </c>
      <c r="G1469" s="89">
        <v>0</v>
      </c>
      <c r="H1469" s="89">
        <v>0</v>
      </c>
      <c r="I1469" s="89">
        <v>-8</v>
      </c>
      <c r="J1469" s="89">
        <v>-8</v>
      </c>
      <c r="K1469" s="89">
        <v>-8</v>
      </c>
      <c r="L1469" s="89">
        <v>-8</v>
      </c>
      <c r="M1469" s="89">
        <v>-8</v>
      </c>
      <c r="N1469" s="89">
        <v>-40</v>
      </c>
      <c r="O1469" s="87" t="s">
        <v>9501</v>
      </c>
      <c r="P1469" s="90" t="s">
        <v>14676</v>
      </c>
      <c r="Q1469" s="87" t="s">
        <v>12272</v>
      </c>
    </row>
    <row r="1470" spans="1:17" x14ac:dyDescent="0.2">
      <c r="A1470" s="87" t="s">
        <v>9698</v>
      </c>
      <c r="B1470" s="87" t="s">
        <v>9699</v>
      </c>
      <c r="C1470" s="87" t="s">
        <v>164</v>
      </c>
      <c r="D1470" s="87" t="s">
        <v>9700</v>
      </c>
      <c r="E1470" s="87" t="s">
        <v>68</v>
      </c>
      <c r="F1470" s="88">
        <v>43868</v>
      </c>
      <c r="G1470" s="89">
        <v>0</v>
      </c>
      <c r="H1470" s="89">
        <v>0</v>
      </c>
      <c r="I1470" s="89">
        <v>8</v>
      </c>
      <c r="J1470" s="89">
        <v>8</v>
      </c>
      <c r="K1470" s="89">
        <v>8</v>
      </c>
      <c r="L1470" s="89">
        <v>8</v>
      </c>
      <c r="M1470" s="89">
        <v>8</v>
      </c>
      <c r="N1470" s="89">
        <v>40</v>
      </c>
      <c r="O1470" s="87" t="s">
        <v>9498</v>
      </c>
      <c r="P1470" s="90" t="s">
        <v>14677</v>
      </c>
      <c r="Q1470" s="87" t="s">
        <v>12272</v>
      </c>
    </row>
    <row r="1471" spans="1:17" x14ac:dyDescent="0.2">
      <c r="A1471" s="87" t="s">
        <v>10053</v>
      </c>
      <c r="B1471" s="87" t="s">
        <v>10054</v>
      </c>
      <c r="C1471" s="87" t="s">
        <v>164</v>
      </c>
      <c r="D1471" s="87" t="s">
        <v>10055</v>
      </c>
      <c r="E1471" s="87" t="s">
        <v>68</v>
      </c>
      <c r="F1471" s="88">
        <v>43868</v>
      </c>
      <c r="G1471" s="89">
        <v>0</v>
      </c>
      <c r="H1471" s="89">
        <v>0</v>
      </c>
      <c r="I1471" s="89">
        <v>8</v>
      </c>
      <c r="J1471" s="89">
        <v>8</v>
      </c>
      <c r="K1471" s="89">
        <v>8</v>
      </c>
      <c r="L1471" s="89">
        <v>8</v>
      </c>
      <c r="M1471" s="89">
        <v>8</v>
      </c>
      <c r="N1471" s="89">
        <v>40</v>
      </c>
      <c r="O1471" s="87" t="s">
        <v>9501</v>
      </c>
      <c r="P1471" s="90" t="s">
        <v>14678</v>
      </c>
      <c r="Q1471" s="87" t="s">
        <v>12272</v>
      </c>
    </row>
    <row r="1472" spans="1:17" x14ac:dyDescent="0.2">
      <c r="A1472" s="87" t="s">
        <v>10610</v>
      </c>
      <c r="B1472" s="87" t="s">
        <v>10770</v>
      </c>
      <c r="C1472" s="87" t="s">
        <v>164</v>
      </c>
      <c r="D1472" s="87" t="s">
        <v>10771</v>
      </c>
      <c r="E1472" s="87" t="s">
        <v>68</v>
      </c>
      <c r="F1472" s="88">
        <v>43868</v>
      </c>
      <c r="G1472" s="89">
        <v>0</v>
      </c>
      <c r="H1472" s="89">
        <v>0</v>
      </c>
      <c r="I1472" s="89">
        <v>9</v>
      </c>
      <c r="J1472" s="89">
        <v>9</v>
      </c>
      <c r="K1472" s="89">
        <v>9</v>
      </c>
      <c r="L1472" s="89">
        <v>9</v>
      </c>
      <c r="M1472" s="89">
        <v>9</v>
      </c>
      <c r="N1472" s="89">
        <v>45</v>
      </c>
      <c r="O1472" s="87" t="s">
        <v>9501</v>
      </c>
      <c r="P1472" s="90" t="s">
        <v>14679</v>
      </c>
      <c r="Q1472" s="87" t="s">
        <v>12272</v>
      </c>
    </row>
    <row r="1473" spans="1:17" x14ac:dyDescent="0.2">
      <c r="A1473" s="87" t="s">
        <v>10263</v>
      </c>
      <c r="B1473" s="87" t="s">
        <v>10344</v>
      </c>
      <c r="C1473" s="87" t="s">
        <v>164</v>
      </c>
      <c r="D1473" s="87" t="s">
        <v>10345</v>
      </c>
      <c r="E1473" s="87" t="s">
        <v>6402</v>
      </c>
      <c r="F1473" s="88">
        <v>43868</v>
      </c>
      <c r="G1473" s="89">
        <v>12</v>
      </c>
      <c r="H1473" s="89">
        <v>0</v>
      </c>
      <c r="I1473" s="89">
        <v>0</v>
      </c>
      <c r="J1473" s="89">
        <v>0</v>
      </c>
      <c r="K1473" s="89">
        <v>11</v>
      </c>
      <c r="L1473" s="89">
        <v>11</v>
      </c>
      <c r="M1473" s="89">
        <v>11</v>
      </c>
      <c r="N1473" s="89">
        <v>45</v>
      </c>
      <c r="O1473" s="87" t="s">
        <v>9499</v>
      </c>
      <c r="P1473" s="90" t="s">
        <v>14680</v>
      </c>
      <c r="Q1473" s="87" t="s">
        <v>12272</v>
      </c>
    </row>
    <row r="1474" spans="1:17" x14ac:dyDescent="0.2">
      <c r="A1474" s="87" t="s">
        <v>10121</v>
      </c>
      <c r="B1474" s="87" t="s">
        <v>10226</v>
      </c>
      <c r="C1474" s="87" t="s">
        <v>164</v>
      </c>
      <c r="D1474" s="87" t="s">
        <v>10227</v>
      </c>
      <c r="E1474" s="87" t="s">
        <v>68</v>
      </c>
      <c r="F1474" s="88">
        <v>43868</v>
      </c>
      <c r="G1474" s="89">
        <v>0</v>
      </c>
      <c r="H1474" s="89">
        <v>0</v>
      </c>
      <c r="I1474" s="89">
        <v>8</v>
      </c>
      <c r="J1474" s="89">
        <v>8</v>
      </c>
      <c r="K1474" s="89">
        <v>8</v>
      </c>
      <c r="L1474" s="89">
        <v>8</v>
      </c>
      <c r="M1474" s="89">
        <v>8</v>
      </c>
      <c r="N1474" s="89">
        <v>40</v>
      </c>
      <c r="O1474" s="87" t="s">
        <v>9501</v>
      </c>
      <c r="P1474" s="90" t="s">
        <v>14681</v>
      </c>
      <c r="Q1474" s="87" t="s">
        <v>12272</v>
      </c>
    </row>
    <row r="1475" spans="1:17" x14ac:dyDescent="0.2">
      <c r="A1475" s="87" t="s">
        <v>10059</v>
      </c>
      <c r="B1475" s="87" t="s">
        <v>10110</v>
      </c>
      <c r="C1475" s="87" t="s">
        <v>164</v>
      </c>
      <c r="D1475" s="87" t="s">
        <v>10111</v>
      </c>
      <c r="E1475" s="87" t="s">
        <v>68</v>
      </c>
      <c r="F1475" s="88">
        <v>43868</v>
      </c>
      <c r="G1475" s="89">
        <v>0</v>
      </c>
      <c r="H1475" s="89">
        <v>0</v>
      </c>
      <c r="I1475" s="89">
        <v>8</v>
      </c>
      <c r="J1475" s="89">
        <v>8</v>
      </c>
      <c r="K1475" s="89">
        <v>8</v>
      </c>
      <c r="L1475" s="89">
        <v>8</v>
      </c>
      <c r="M1475" s="89">
        <v>8</v>
      </c>
      <c r="N1475" s="89">
        <v>40</v>
      </c>
      <c r="O1475" s="87" t="s">
        <v>9501</v>
      </c>
      <c r="P1475" s="90" t="s">
        <v>14682</v>
      </c>
      <c r="Q1475" s="87" t="s">
        <v>12272</v>
      </c>
    </row>
    <row r="1476" spans="1:17" x14ac:dyDescent="0.2">
      <c r="A1476" s="87" t="s">
        <v>9987</v>
      </c>
      <c r="B1476" s="87" t="s">
        <v>10046</v>
      </c>
      <c r="C1476" s="87" t="s">
        <v>164</v>
      </c>
      <c r="D1476" s="87" t="s">
        <v>10047</v>
      </c>
      <c r="E1476" s="87" t="s">
        <v>68</v>
      </c>
      <c r="F1476" s="88">
        <v>43868</v>
      </c>
      <c r="G1476" s="89">
        <v>0</v>
      </c>
      <c r="H1476" s="89">
        <v>0</v>
      </c>
      <c r="I1476" s="89">
        <v>8</v>
      </c>
      <c r="J1476" s="89">
        <v>8</v>
      </c>
      <c r="K1476" s="89">
        <v>8</v>
      </c>
      <c r="L1476" s="89">
        <v>8</v>
      </c>
      <c r="M1476" s="89">
        <v>8</v>
      </c>
      <c r="N1476" s="89">
        <v>40</v>
      </c>
      <c r="O1476" s="87" t="s">
        <v>9501</v>
      </c>
      <c r="P1476" s="90" t="s">
        <v>14683</v>
      </c>
      <c r="Q1476" s="87" t="s">
        <v>12272</v>
      </c>
    </row>
    <row r="1477" spans="1:17" x14ac:dyDescent="0.2">
      <c r="A1477" s="87" t="s">
        <v>10129</v>
      </c>
      <c r="B1477" s="87" t="s">
        <v>12793</v>
      </c>
      <c r="C1477" s="87" t="s">
        <v>164</v>
      </c>
      <c r="D1477" s="87" t="s">
        <v>12794</v>
      </c>
      <c r="E1477" s="87" t="s">
        <v>68</v>
      </c>
      <c r="F1477" s="88">
        <v>43868</v>
      </c>
      <c r="G1477" s="89">
        <v>9</v>
      </c>
      <c r="H1477" s="89">
        <v>0</v>
      </c>
      <c r="I1477" s="89">
        <v>9</v>
      </c>
      <c r="J1477" s="89">
        <v>9</v>
      </c>
      <c r="K1477" s="89">
        <v>9</v>
      </c>
      <c r="L1477" s="89">
        <v>9</v>
      </c>
      <c r="M1477" s="89">
        <v>0</v>
      </c>
      <c r="N1477" s="89">
        <v>45</v>
      </c>
      <c r="O1477" s="87" t="s">
        <v>9499</v>
      </c>
      <c r="P1477" s="90" t="s">
        <v>14684</v>
      </c>
      <c r="Q1477" s="87" t="s">
        <v>12272</v>
      </c>
    </row>
    <row r="1478" spans="1:17" x14ac:dyDescent="0.2">
      <c r="A1478" s="87" t="s">
        <v>10380</v>
      </c>
      <c r="B1478" s="87" t="s">
        <v>10393</v>
      </c>
      <c r="C1478" s="87" t="s">
        <v>164</v>
      </c>
      <c r="D1478" s="87" t="s">
        <v>10394</v>
      </c>
      <c r="E1478" s="87" t="s">
        <v>68</v>
      </c>
      <c r="F1478" s="88">
        <v>43868</v>
      </c>
      <c r="G1478" s="89">
        <v>0</v>
      </c>
      <c r="H1478" s="89">
        <v>0</v>
      </c>
      <c r="I1478" s="89">
        <v>8</v>
      </c>
      <c r="J1478" s="89">
        <v>8</v>
      </c>
      <c r="K1478" s="89">
        <v>8</v>
      </c>
      <c r="L1478" s="89">
        <v>8</v>
      </c>
      <c r="M1478" s="89">
        <v>8</v>
      </c>
      <c r="N1478" s="89">
        <v>40</v>
      </c>
      <c r="O1478" s="87" t="s">
        <v>9501</v>
      </c>
      <c r="P1478" s="90" t="s">
        <v>14685</v>
      </c>
      <c r="Q1478" s="87" t="s">
        <v>12272</v>
      </c>
    </row>
    <row r="1479" spans="1:17" x14ac:dyDescent="0.2">
      <c r="A1479" s="87" t="s">
        <v>10468</v>
      </c>
      <c r="B1479" s="87" t="s">
        <v>12795</v>
      </c>
      <c r="C1479" s="87" t="s">
        <v>164</v>
      </c>
      <c r="D1479" s="87" t="s">
        <v>12796</v>
      </c>
      <c r="E1479" s="87" t="s">
        <v>68</v>
      </c>
      <c r="F1479" s="88">
        <v>43868</v>
      </c>
      <c r="G1479" s="89">
        <v>0</v>
      </c>
      <c r="H1479" s="89">
        <v>0</v>
      </c>
      <c r="I1479" s="89">
        <v>8</v>
      </c>
      <c r="J1479" s="89">
        <v>8</v>
      </c>
      <c r="K1479" s="89">
        <v>8</v>
      </c>
      <c r="L1479" s="89">
        <v>8</v>
      </c>
      <c r="M1479" s="89">
        <v>8</v>
      </c>
      <c r="N1479" s="89">
        <v>40</v>
      </c>
      <c r="O1479" s="87" t="s">
        <v>9501</v>
      </c>
      <c r="P1479" s="90" t="s">
        <v>14686</v>
      </c>
      <c r="Q1479" s="87" t="s">
        <v>12272</v>
      </c>
    </row>
    <row r="1480" spans="1:17" x14ac:dyDescent="0.2">
      <c r="A1480" s="87" t="s">
        <v>10557</v>
      </c>
      <c r="B1480" s="87" t="s">
        <v>10663</v>
      </c>
      <c r="C1480" s="87" t="s">
        <v>164</v>
      </c>
      <c r="D1480" s="87" t="s">
        <v>10664</v>
      </c>
      <c r="E1480" s="87" t="s">
        <v>68</v>
      </c>
      <c r="F1480" s="88">
        <v>43868</v>
      </c>
      <c r="G1480" s="89">
        <v>0</v>
      </c>
      <c r="H1480" s="89">
        <v>0</v>
      </c>
      <c r="I1480" s="89">
        <v>8</v>
      </c>
      <c r="J1480" s="89">
        <v>8</v>
      </c>
      <c r="K1480" s="89">
        <v>8</v>
      </c>
      <c r="L1480" s="89">
        <v>8</v>
      </c>
      <c r="M1480" s="89">
        <v>8</v>
      </c>
      <c r="N1480" s="89">
        <v>40</v>
      </c>
      <c r="O1480" s="87" t="s">
        <v>9498</v>
      </c>
      <c r="P1480" s="90" t="s">
        <v>14687</v>
      </c>
      <c r="Q1480" s="87" t="s">
        <v>12272</v>
      </c>
    </row>
    <row r="1481" spans="1:17" x14ac:dyDescent="0.2">
      <c r="A1481" s="87" t="s">
        <v>10579</v>
      </c>
      <c r="B1481" s="87" t="s">
        <v>10665</v>
      </c>
      <c r="C1481" s="87" t="s">
        <v>164</v>
      </c>
      <c r="D1481" s="87" t="s">
        <v>10666</v>
      </c>
      <c r="E1481" s="87" t="s">
        <v>68</v>
      </c>
      <c r="F1481" s="88">
        <v>43868</v>
      </c>
      <c r="G1481" s="89">
        <v>0</v>
      </c>
      <c r="H1481" s="89">
        <v>0</v>
      </c>
      <c r="I1481" s="89">
        <v>8</v>
      </c>
      <c r="J1481" s="89">
        <v>8</v>
      </c>
      <c r="K1481" s="89">
        <v>8</v>
      </c>
      <c r="L1481" s="89">
        <v>8</v>
      </c>
      <c r="M1481" s="89">
        <v>8</v>
      </c>
      <c r="N1481" s="89">
        <v>40</v>
      </c>
      <c r="O1481" s="87" t="s">
        <v>9501</v>
      </c>
      <c r="P1481" s="90" t="s">
        <v>14688</v>
      </c>
      <c r="Q1481" s="87" t="s">
        <v>12272</v>
      </c>
    </row>
    <row r="1482" spans="1:17" x14ac:dyDescent="0.2">
      <c r="A1482" s="87" t="s">
        <v>10693</v>
      </c>
      <c r="B1482" s="87" t="s">
        <v>10772</v>
      </c>
      <c r="C1482" s="87" t="s">
        <v>164</v>
      </c>
      <c r="D1482" s="87" t="s">
        <v>10773</v>
      </c>
      <c r="E1482" s="87" t="s">
        <v>68</v>
      </c>
      <c r="F1482" s="88">
        <v>43868</v>
      </c>
      <c r="G1482" s="89">
        <v>0</v>
      </c>
      <c r="H1482" s="89">
        <v>0</v>
      </c>
      <c r="I1482" s="89">
        <v>8</v>
      </c>
      <c r="J1482" s="89">
        <v>8</v>
      </c>
      <c r="K1482" s="89">
        <v>8</v>
      </c>
      <c r="L1482" s="89">
        <v>8</v>
      </c>
      <c r="M1482" s="89">
        <v>8</v>
      </c>
      <c r="N1482" s="89">
        <v>40</v>
      </c>
      <c r="O1482" s="87" t="s">
        <v>9501</v>
      </c>
      <c r="P1482" s="90" t="s">
        <v>14689</v>
      </c>
      <c r="Q1482" s="87" t="s">
        <v>12272</v>
      </c>
    </row>
    <row r="1483" spans="1:17" x14ac:dyDescent="0.2">
      <c r="A1483" s="87" t="s">
        <v>10571</v>
      </c>
      <c r="B1483" s="87" t="s">
        <v>11224</v>
      </c>
      <c r="C1483" s="87" t="s">
        <v>164</v>
      </c>
      <c r="D1483" s="87" t="s">
        <v>11225</v>
      </c>
      <c r="E1483" s="87" t="s">
        <v>68</v>
      </c>
      <c r="F1483" s="88">
        <v>43868</v>
      </c>
      <c r="G1483" s="89">
        <v>0</v>
      </c>
      <c r="H1483" s="89">
        <v>8</v>
      </c>
      <c r="I1483" s="89">
        <v>8</v>
      </c>
      <c r="J1483" s="89">
        <v>8</v>
      </c>
      <c r="K1483" s="89">
        <v>8</v>
      </c>
      <c r="L1483" s="89">
        <v>8</v>
      </c>
      <c r="M1483" s="89">
        <v>0</v>
      </c>
      <c r="N1483" s="89">
        <v>40</v>
      </c>
      <c r="O1483" s="87" t="s">
        <v>166</v>
      </c>
      <c r="P1483" s="90" t="s">
        <v>14690</v>
      </c>
      <c r="Q1483" s="87" t="s">
        <v>12272</v>
      </c>
    </row>
    <row r="1484" spans="1:17" x14ac:dyDescent="0.2">
      <c r="A1484" s="87" t="s">
        <v>11636</v>
      </c>
      <c r="B1484" s="87" t="s">
        <v>11947</v>
      </c>
      <c r="C1484" s="87" t="s">
        <v>164</v>
      </c>
      <c r="D1484" s="87" t="s">
        <v>11948</v>
      </c>
      <c r="E1484" s="87" t="s">
        <v>6402</v>
      </c>
      <c r="F1484" s="88">
        <v>43868</v>
      </c>
      <c r="G1484" s="89">
        <v>0</v>
      </c>
      <c r="H1484" s="89">
        <v>0</v>
      </c>
      <c r="I1484" s="89">
        <v>9</v>
      </c>
      <c r="J1484" s="89">
        <v>9</v>
      </c>
      <c r="K1484" s="89">
        <v>9</v>
      </c>
      <c r="L1484" s="89">
        <v>9</v>
      </c>
      <c r="M1484" s="89">
        <v>9</v>
      </c>
      <c r="N1484" s="89">
        <v>45</v>
      </c>
      <c r="O1484" s="87" t="s">
        <v>9499</v>
      </c>
      <c r="P1484" s="90" t="s">
        <v>14691</v>
      </c>
      <c r="Q1484" s="87" t="s">
        <v>12272</v>
      </c>
    </row>
    <row r="1485" spans="1:17" x14ac:dyDescent="0.2">
      <c r="A1485" s="87" t="s">
        <v>11640</v>
      </c>
      <c r="B1485" s="87" t="s">
        <v>11949</v>
      </c>
      <c r="C1485" s="87" t="s">
        <v>164</v>
      </c>
      <c r="D1485" s="87" t="s">
        <v>11950</v>
      </c>
      <c r="E1485" s="87" t="s">
        <v>6402</v>
      </c>
      <c r="F1485" s="88">
        <v>43868</v>
      </c>
      <c r="G1485" s="89">
        <v>0</v>
      </c>
      <c r="H1485" s="89">
        <v>0</v>
      </c>
      <c r="I1485" s="89">
        <v>9</v>
      </c>
      <c r="J1485" s="89">
        <v>9</v>
      </c>
      <c r="K1485" s="89">
        <v>0</v>
      </c>
      <c r="L1485" s="89">
        <v>9</v>
      </c>
      <c r="M1485" s="89">
        <v>9</v>
      </c>
      <c r="N1485" s="89">
        <v>36</v>
      </c>
      <c r="O1485" s="87" t="s">
        <v>9499</v>
      </c>
      <c r="P1485" s="90" t="s">
        <v>14692</v>
      </c>
      <c r="Q1485" s="87" t="s">
        <v>12272</v>
      </c>
    </row>
    <row r="1486" spans="1:17" x14ac:dyDescent="0.2">
      <c r="A1486" s="87" t="s">
        <v>10777</v>
      </c>
      <c r="B1486" s="87" t="s">
        <v>10916</v>
      </c>
      <c r="C1486" s="87" t="s">
        <v>164</v>
      </c>
      <c r="D1486" s="87" t="s">
        <v>10917</v>
      </c>
      <c r="E1486" s="87" t="s">
        <v>68</v>
      </c>
      <c r="F1486" s="88">
        <v>43868</v>
      </c>
      <c r="G1486" s="89">
        <v>0</v>
      </c>
      <c r="H1486" s="89">
        <v>0</v>
      </c>
      <c r="I1486" s="89">
        <v>0</v>
      </c>
      <c r="J1486" s="89">
        <v>10</v>
      </c>
      <c r="K1486" s="89">
        <v>10</v>
      </c>
      <c r="L1486" s="89">
        <v>10</v>
      </c>
      <c r="M1486" s="89">
        <v>10</v>
      </c>
      <c r="N1486" s="89">
        <v>40</v>
      </c>
      <c r="O1486" s="87" t="s">
        <v>9501</v>
      </c>
      <c r="P1486" s="90" t="s">
        <v>14693</v>
      </c>
      <c r="Q1486" s="87" t="s">
        <v>12272</v>
      </c>
    </row>
    <row r="1487" spans="1:17" x14ac:dyDescent="0.2">
      <c r="A1487" s="87" t="s">
        <v>10709</v>
      </c>
      <c r="B1487" s="87" t="s">
        <v>10774</v>
      </c>
      <c r="C1487" s="87" t="s">
        <v>164</v>
      </c>
      <c r="D1487" s="87" t="s">
        <v>10775</v>
      </c>
      <c r="E1487" s="87" t="s">
        <v>68</v>
      </c>
      <c r="F1487" s="88">
        <v>43868</v>
      </c>
      <c r="G1487" s="89">
        <v>0</v>
      </c>
      <c r="H1487" s="89">
        <v>5</v>
      </c>
      <c r="I1487" s="89">
        <v>0</v>
      </c>
      <c r="J1487" s="89">
        <v>8</v>
      </c>
      <c r="K1487" s="89">
        <v>8</v>
      </c>
      <c r="L1487" s="89">
        <v>8</v>
      </c>
      <c r="M1487" s="89">
        <v>8</v>
      </c>
      <c r="N1487" s="89">
        <v>37</v>
      </c>
      <c r="O1487" s="87" t="s">
        <v>9501</v>
      </c>
      <c r="P1487" s="90" t="s">
        <v>14694</v>
      </c>
      <c r="Q1487" s="87" t="s">
        <v>12272</v>
      </c>
    </row>
    <row r="1488" spans="1:17" x14ac:dyDescent="0.2">
      <c r="A1488" s="87" t="s">
        <v>10884</v>
      </c>
      <c r="B1488" s="87" t="s">
        <v>11175</v>
      </c>
      <c r="C1488" s="87" t="s">
        <v>164</v>
      </c>
      <c r="D1488" s="87" t="s">
        <v>11165</v>
      </c>
      <c r="E1488" s="87" t="s">
        <v>68</v>
      </c>
      <c r="F1488" s="88">
        <v>43868</v>
      </c>
      <c r="G1488" s="89">
        <v>0</v>
      </c>
      <c r="H1488" s="89">
        <v>8</v>
      </c>
      <c r="I1488" s="89">
        <v>9</v>
      </c>
      <c r="J1488" s="89">
        <v>9</v>
      </c>
      <c r="K1488" s="89">
        <v>9</v>
      </c>
      <c r="L1488" s="89">
        <v>9</v>
      </c>
      <c r="M1488" s="89">
        <v>9</v>
      </c>
      <c r="N1488" s="89">
        <v>53</v>
      </c>
      <c r="O1488" s="87" t="s">
        <v>9501</v>
      </c>
      <c r="P1488" s="90" t="s">
        <v>14695</v>
      </c>
      <c r="Q1488" s="87" t="s">
        <v>12272</v>
      </c>
    </row>
    <row r="1489" spans="1:17" x14ac:dyDescent="0.2">
      <c r="A1489" s="87" t="s">
        <v>10878</v>
      </c>
      <c r="B1489" s="87" t="s">
        <v>11174</v>
      </c>
      <c r="C1489" s="87" t="s">
        <v>164</v>
      </c>
      <c r="D1489" s="87" t="s">
        <v>11164</v>
      </c>
      <c r="E1489" s="87" t="s">
        <v>68</v>
      </c>
      <c r="F1489" s="88">
        <v>43868</v>
      </c>
      <c r="G1489" s="89">
        <v>0</v>
      </c>
      <c r="H1489" s="89">
        <v>8</v>
      </c>
      <c r="I1489" s="89">
        <v>9</v>
      </c>
      <c r="J1489" s="89">
        <v>9</v>
      </c>
      <c r="K1489" s="89">
        <v>9</v>
      </c>
      <c r="L1489" s="89">
        <v>9</v>
      </c>
      <c r="M1489" s="89">
        <v>9</v>
      </c>
      <c r="N1489" s="89">
        <v>53</v>
      </c>
      <c r="O1489" s="87" t="s">
        <v>9501</v>
      </c>
      <c r="P1489" s="90" t="s">
        <v>14696</v>
      </c>
      <c r="Q1489" s="87" t="s">
        <v>12272</v>
      </c>
    </row>
    <row r="1490" spans="1:17" x14ac:dyDescent="0.2">
      <c r="A1490" s="87" t="s">
        <v>10893</v>
      </c>
      <c r="B1490" s="87" t="s">
        <v>11178</v>
      </c>
      <c r="C1490" s="87" t="s">
        <v>164</v>
      </c>
      <c r="D1490" s="87" t="s">
        <v>11172</v>
      </c>
      <c r="E1490" s="87" t="s">
        <v>68</v>
      </c>
      <c r="F1490" s="88">
        <v>43868</v>
      </c>
      <c r="G1490" s="89">
        <v>0</v>
      </c>
      <c r="H1490" s="89">
        <v>0</v>
      </c>
      <c r="I1490" s="89">
        <v>9</v>
      </c>
      <c r="J1490" s="89">
        <v>9</v>
      </c>
      <c r="K1490" s="89">
        <v>9</v>
      </c>
      <c r="L1490" s="89">
        <v>9</v>
      </c>
      <c r="M1490" s="89">
        <v>9</v>
      </c>
      <c r="N1490" s="89">
        <v>45</v>
      </c>
      <c r="O1490" s="87" t="s">
        <v>9501</v>
      </c>
      <c r="P1490" s="90" t="s">
        <v>14697</v>
      </c>
      <c r="Q1490" s="87" t="s">
        <v>12272</v>
      </c>
    </row>
    <row r="1491" spans="1:17" x14ac:dyDescent="0.2">
      <c r="A1491" s="87" t="s">
        <v>13046</v>
      </c>
      <c r="B1491" s="87" t="s">
        <v>14698</v>
      </c>
      <c r="C1491" s="87" t="s">
        <v>164</v>
      </c>
      <c r="D1491" s="87" t="s">
        <v>14699</v>
      </c>
      <c r="E1491" s="87" t="s">
        <v>68</v>
      </c>
      <c r="F1491" s="88">
        <v>43868</v>
      </c>
      <c r="G1491" s="89">
        <v>0</v>
      </c>
      <c r="H1491" s="89">
        <v>0</v>
      </c>
      <c r="I1491" s="89">
        <v>8</v>
      </c>
      <c r="J1491" s="89">
        <v>8</v>
      </c>
      <c r="K1491" s="89">
        <v>8</v>
      </c>
      <c r="L1491" s="89">
        <v>8</v>
      </c>
      <c r="M1491" s="89">
        <v>8</v>
      </c>
      <c r="N1491" s="89">
        <v>40</v>
      </c>
      <c r="O1491" s="87" t="s">
        <v>9501</v>
      </c>
      <c r="P1491" s="90" t="s">
        <v>14700</v>
      </c>
      <c r="Q1491" s="87" t="s">
        <v>12272</v>
      </c>
    </row>
    <row r="1492" spans="1:17" x14ac:dyDescent="0.2">
      <c r="A1492" s="87" t="s">
        <v>11141</v>
      </c>
      <c r="B1492" s="87" t="s">
        <v>11207</v>
      </c>
      <c r="C1492" s="87" t="s">
        <v>164</v>
      </c>
      <c r="D1492" s="87" t="s">
        <v>11208</v>
      </c>
      <c r="E1492" s="87" t="s">
        <v>68</v>
      </c>
      <c r="F1492" s="88">
        <v>43868</v>
      </c>
      <c r="G1492" s="89">
        <v>0</v>
      </c>
      <c r="H1492" s="89">
        <v>0</v>
      </c>
      <c r="I1492" s="89">
        <v>0</v>
      </c>
      <c r="J1492" s="89">
        <v>8</v>
      </c>
      <c r="K1492" s="89">
        <v>8</v>
      </c>
      <c r="L1492" s="89">
        <v>8</v>
      </c>
      <c r="M1492" s="89">
        <v>8</v>
      </c>
      <c r="N1492" s="89">
        <v>32</v>
      </c>
      <c r="O1492" s="87" t="s">
        <v>9501</v>
      </c>
      <c r="P1492" s="90" t="s">
        <v>14701</v>
      </c>
      <c r="Q1492" s="87" t="s">
        <v>12272</v>
      </c>
    </row>
    <row r="1493" spans="1:17" x14ac:dyDescent="0.2">
      <c r="A1493" s="87" t="s">
        <v>11226</v>
      </c>
      <c r="B1493" s="87" t="s">
        <v>11227</v>
      </c>
      <c r="C1493" s="87" t="s">
        <v>164</v>
      </c>
      <c r="D1493" s="87" t="s">
        <v>11228</v>
      </c>
      <c r="E1493" s="87" t="s">
        <v>68</v>
      </c>
      <c r="F1493" s="88">
        <v>43868</v>
      </c>
      <c r="G1493" s="89">
        <v>0</v>
      </c>
      <c r="H1493" s="89">
        <v>0</v>
      </c>
      <c r="I1493" s="89">
        <v>9</v>
      </c>
      <c r="J1493" s="89">
        <v>9</v>
      </c>
      <c r="K1493" s="89">
        <v>9</v>
      </c>
      <c r="L1493" s="89">
        <v>9</v>
      </c>
      <c r="M1493" s="89">
        <v>9</v>
      </c>
      <c r="N1493" s="89">
        <v>45</v>
      </c>
      <c r="O1493" s="87" t="s">
        <v>9501</v>
      </c>
      <c r="P1493" s="90" t="s">
        <v>14702</v>
      </c>
      <c r="Q1493" s="87" t="s">
        <v>12272</v>
      </c>
    </row>
    <row r="1494" spans="1:17" x14ac:dyDescent="0.2">
      <c r="A1494" s="87" t="s">
        <v>11344</v>
      </c>
      <c r="B1494" s="87" t="s">
        <v>11415</v>
      </c>
      <c r="C1494" s="87" t="s">
        <v>164</v>
      </c>
      <c r="D1494" s="87" t="s">
        <v>11416</v>
      </c>
      <c r="E1494" s="87" t="s">
        <v>68</v>
      </c>
      <c r="F1494" s="88">
        <v>43868</v>
      </c>
      <c r="G1494" s="89">
        <v>0</v>
      </c>
      <c r="H1494" s="89">
        <v>8</v>
      </c>
      <c r="I1494" s="89">
        <v>8</v>
      </c>
      <c r="J1494" s="89">
        <v>8</v>
      </c>
      <c r="K1494" s="89">
        <v>8</v>
      </c>
      <c r="L1494" s="89">
        <v>8</v>
      </c>
      <c r="M1494" s="89">
        <v>8</v>
      </c>
      <c r="N1494" s="89">
        <v>48</v>
      </c>
      <c r="O1494" s="87" t="s">
        <v>9501</v>
      </c>
      <c r="P1494" s="90" t="s">
        <v>14703</v>
      </c>
      <c r="Q1494" s="87" t="s">
        <v>12272</v>
      </c>
    </row>
    <row r="1495" spans="1:17" x14ac:dyDescent="0.2">
      <c r="A1495" s="87" t="s">
        <v>11344</v>
      </c>
      <c r="B1495" s="87" t="s">
        <v>11415</v>
      </c>
      <c r="C1495" s="87" t="s">
        <v>164</v>
      </c>
      <c r="D1495" s="87" t="s">
        <v>11416</v>
      </c>
      <c r="E1495" s="87" t="s">
        <v>68</v>
      </c>
      <c r="F1495" s="88">
        <v>43868</v>
      </c>
      <c r="G1495" s="89">
        <v>0</v>
      </c>
      <c r="H1495" s="89">
        <v>0</v>
      </c>
      <c r="I1495" s="89">
        <v>8</v>
      </c>
      <c r="J1495" s="89">
        <v>8</v>
      </c>
      <c r="K1495" s="89">
        <v>8</v>
      </c>
      <c r="L1495" s="89">
        <v>8</v>
      </c>
      <c r="M1495" s="89">
        <v>8</v>
      </c>
      <c r="N1495" s="89">
        <v>40</v>
      </c>
      <c r="O1495" s="87" t="s">
        <v>9501</v>
      </c>
      <c r="P1495" s="90" t="s">
        <v>14704</v>
      </c>
      <c r="Q1495" s="87" t="s">
        <v>12272</v>
      </c>
    </row>
    <row r="1496" spans="1:17" x14ac:dyDescent="0.2">
      <c r="A1496" s="87" t="s">
        <v>11344</v>
      </c>
      <c r="B1496" s="87" t="s">
        <v>11415</v>
      </c>
      <c r="C1496" s="87" t="s">
        <v>164</v>
      </c>
      <c r="D1496" s="87" t="s">
        <v>11416</v>
      </c>
      <c r="E1496" s="87" t="s">
        <v>68</v>
      </c>
      <c r="F1496" s="88">
        <v>43868</v>
      </c>
      <c r="G1496" s="89">
        <v>0</v>
      </c>
      <c r="H1496" s="89">
        <v>-8</v>
      </c>
      <c r="I1496" s="89">
        <v>-8</v>
      </c>
      <c r="J1496" s="89">
        <v>-8</v>
      </c>
      <c r="K1496" s="89">
        <v>-8</v>
      </c>
      <c r="L1496" s="89">
        <v>-8</v>
      </c>
      <c r="M1496" s="89">
        <v>-8</v>
      </c>
      <c r="N1496" s="89">
        <v>-48</v>
      </c>
      <c r="O1496" s="87" t="s">
        <v>9501</v>
      </c>
      <c r="P1496" s="90" t="s">
        <v>14705</v>
      </c>
      <c r="Q1496" s="87" t="s">
        <v>12272</v>
      </c>
    </row>
    <row r="1497" spans="1:17" x14ac:dyDescent="0.2">
      <c r="A1497" s="87" t="s">
        <v>11874</v>
      </c>
      <c r="B1497" s="87" t="s">
        <v>11899</v>
      </c>
      <c r="C1497" s="87" t="s">
        <v>164</v>
      </c>
      <c r="D1497" s="87" t="s">
        <v>11900</v>
      </c>
      <c r="E1497" s="87" t="s">
        <v>6402</v>
      </c>
      <c r="F1497" s="88">
        <v>43868</v>
      </c>
      <c r="G1497" s="89">
        <v>0</v>
      </c>
      <c r="H1497" s="89">
        <v>0</v>
      </c>
      <c r="I1497" s="89">
        <v>9</v>
      </c>
      <c r="J1497" s="89">
        <v>9</v>
      </c>
      <c r="K1497" s="89">
        <v>9</v>
      </c>
      <c r="L1497" s="89">
        <v>9</v>
      </c>
      <c r="M1497" s="89">
        <v>9</v>
      </c>
      <c r="N1497" s="89">
        <v>45</v>
      </c>
      <c r="O1497" s="87" t="s">
        <v>9501</v>
      </c>
      <c r="P1497" s="90" t="s">
        <v>14706</v>
      </c>
      <c r="Q1497" s="87" t="s">
        <v>12272</v>
      </c>
    </row>
    <row r="1498" spans="1:17" x14ac:dyDescent="0.2">
      <c r="A1498" s="87" t="s">
        <v>11901</v>
      </c>
      <c r="B1498" s="87" t="s">
        <v>11953</v>
      </c>
      <c r="C1498" s="87" t="s">
        <v>164</v>
      </c>
      <c r="D1498" s="87" t="s">
        <v>11954</v>
      </c>
      <c r="E1498" s="87" t="s">
        <v>68</v>
      </c>
      <c r="F1498" s="88">
        <v>43868</v>
      </c>
      <c r="G1498" s="89">
        <v>0</v>
      </c>
      <c r="H1498" s="89">
        <v>0</v>
      </c>
      <c r="I1498" s="89">
        <v>8</v>
      </c>
      <c r="J1498" s="89">
        <v>8</v>
      </c>
      <c r="K1498" s="89">
        <v>8</v>
      </c>
      <c r="L1498" s="89">
        <v>8</v>
      </c>
      <c r="M1498" s="89">
        <v>8</v>
      </c>
      <c r="N1498" s="89">
        <v>40</v>
      </c>
      <c r="O1498" s="87" t="s">
        <v>9501</v>
      </c>
      <c r="P1498" s="90" t="s">
        <v>14707</v>
      </c>
      <c r="Q1498" s="87" t="s">
        <v>12272</v>
      </c>
    </row>
    <row r="1499" spans="1:17" x14ac:dyDescent="0.2">
      <c r="A1499" s="87" t="s">
        <v>12088</v>
      </c>
      <c r="B1499" s="87" t="s">
        <v>12174</v>
      </c>
      <c r="C1499" s="87" t="s">
        <v>164</v>
      </c>
      <c r="D1499" s="87" t="s">
        <v>12175</v>
      </c>
      <c r="E1499" s="87" t="s">
        <v>68</v>
      </c>
      <c r="F1499" s="88">
        <v>43868</v>
      </c>
      <c r="G1499" s="89">
        <v>0</v>
      </c>
      <c r="H1499" s="89">
        <v>0</v>
      </c>
      <c r="I1499" s="89">
        <v>8</v>
      </c>
      <c r="J1499" s="89">
        <v>8</v>
      </c>
      <c r="K1499" s="89">
        <v>8</v>
      </c>
      <c r="L1499" s="89">
        <v>8</v>
      </c>
      <c r="M1499" s="89">
        <v>8</v>
      </c>
      <c r="N1499" s="89">
        <v>40</v>
      </c>
      <c r="O1499" s="87" t="s">
        <v>9501</v>
      </c>
      <c r="P1499" s="90" t="s">
        <v>14708</v>
      </c>
      <c r="Q1499" s="87" t="s">
        <v>12272</v>
      </c>
    </row>
    <row r="1500" spans="1:17" x14ac:dyDescent="0.2">
      <c r="A1500" s="87" t="s">
        <v>12074</v>
      </c>
      <c r="B1500" s="87" t="s">
        <v>12176</v>
      </c>
      <c r="C1500" s="87" t="s">
        <v>164</v>
      </c>
      <c r="D1500" s="87" t="s">
        <v>12177</v>
      </c>
      <c r="E1500" s="87" t="s">
        <v>68</v>
      </c>
      <c r="F1500" s="88">
        <v>43868</v>
      </c>
      <c r="G1500" s="89">
        <v>0</v>
      </c>
      <c r="H1500" s="89">
        <v>0</v>
      </c>
      <c r="I1500" s="89">
        <v>8</v>
      </c>
      <c r="J1500" s="89">
        <v>8</v>
      </c>
      <c r="K1500" s="89">
        <v>8</v>
      </c>
      <c r="L1500" s="89">
        <v>8</v>
      </c>
      <c r="M1500" s="89">
        <v>8</v>
      </c>
      <c r="N1500" s="89">
        <v>40</v>
      </c>
      <c r="O1500" s="87" t="s">
        <v>9501</v>
      </c>
      <c r="P1500" s="90" t="s">
        <v>14709</v>
      </c>
      <c r="Q1500" s="87" t="s">
        <v>12272</v>
      </c>
    </row>
    <row r="1501" spans="1:17" x14ac:dyDescent="0.2">
      <c r="A1501" s="87" t="s">
        <v>12081</v>
      </c>
      <c r="B1501" s="87" t="s">
        <v>12678</v>
      </c>
      <c r="C1501" s="87" t="s">
        <v>164</v>
      </c>
      <c r="D1501" s="87" t="s">
        <v>12679</v>
      </c>
      <c r="E1501" s="87" t="s">
        <v>68</v>
      </c>
      <c r="F1501" s="88">
        <v>43868</v>
      </c>
      <c r="G1501" s="89">
        <v>0</v>
      </c>
      <c r="H1501" s="89">
        <v>0</v>
      </c>
      <c r="I1501" s="89">
        <v>8</v>
      </c>
      <c r="J1501" s="89">
        <v>8</v>
      </c>
      <c r="K1501" s="89">
        <v>8</v>
      </c>
      <c r="L1501" s="89">
        <v>8</v>
      </c>
      <c r="M1501" s="89">
        <v>8</v>
      </c>
      <c r="N1501" s="89">
        <v>40</v>
      </c>
      <c r="O1501" s="87" t="s">
        <v>9501</v>
      </c>
      <c r="P1501" s="90" t="s">
        <v>14710</v>
      </c>
      <c r="Q1501" s="87" t="s">
        <v>12272</v>
      </c>
    </row>
    <row r="1502" spans="1:17" x14ac:dyDescent="0.2">
      <c r="A1502" s="87" t="s">
        <v>12149</v>
      </c>
      <c r="B1502" s="87" t="s">
        <v>12676</v>
      </c>
      <c r="C1502" s="87" t="s">
        <v>164</v>
      </c>
      <c r="D1502" s="87" t="s">
        <v>12677</v>
      </c>
      <c r="E1502" s="87" t="s">
        <v>6402</v>
      </c>
      <c r="F1502" s="88">
        <v>43868</v>
      </c>
      <c r="G1502" s="89">
        <v>9</v>
      </c>
      <c r="H1502" s="89">
        <v>9</v>
      </c>
      <c r="I1502" s="89">
        <v>9</v>
      </c>
      <c r="J1502" s="89">
        <v>9</v>
      </c>
      <c r="K1502" s="89">
        <v>9</v>
      </c>
      <c r="L1502" s="89">
        <v>9</v>
      </c>
      <c r="M1502" s="89">
        <v>0</v>
      </c>
      <c r="N1502" s="89">
        <v>54</v>
      </c>
      <c r="O1502" s="87" t="s">
        <v>9501</v>
      </c>
      <c r="P1502" s="90" t="s">
        <v>14711</v>
      </c>
      <c r="Q1502" s="87" t="s">
        <v>12272</v>
      </c>
    </row>
    <row r="1503" spans="1:17" x14ac:dyDescent="0.2">
      <c r="A1503" s="87" t="s">
        <v>12973</v>
      </c>
      <c r="B1503" s="87" t="s">
        <v>13033</v>
      </c>
      <c r="C1503" s="87" t="s">
        <v>164</v>
      </c>
      <c r="D1503" s="87" t="s">
        <v>13034</v>
      </c>
      <c r="E1503" s="87" t="s">
        <v>68</v>
      </c>
      <c r="F1503" s="88">
        <v>43868</v>
      </c>
      <c r="G1503" s="89">
        <v>0</v>
      </c>
      <c r="H1503" s="89">
        <v>0</v>
      </c>
      <c r="I1503" s="89">
        <v>8</v>
      </c>
      <c r="J1503" s="89">
        <v>0</v>
      </c>
      <c r="K1503" s="89">
        <v>8</v>
      </c>
      <c r="L1503" s="89">
        <v>8</v>
      </c>
      <c r="M1503" s="89">
        <v>8</v>
      </c>
      <c r="N1503" s="89">
        <v>32</v>
      </c>
      <c r="O1503" s="87" t="s">
        <v>166</v>
      </c>
      <c r="P1503" s="90" t="s">
        <v>14712</v>
      </c>
      <c r="Q1503" s="87" t="s">
        <v>12272</v>
      </c>
    </row>
    <row r="1504" spans="1:17" x14ac:dyDescent="0.2">
      <c r="A1504" s="87" t="s">
        <v>14713</v>
      </c>
      <c r="B1504" s="87" t="s">
        <v>14714</v>
      </c>
      <c r="C1504" s="87" t="s">
        <v>164</v>
      </c>
      <c r="D1504" s="87" t="s">
        <v>14715</v>
      </c>
      <c r="E1504" s="87" t="s">
        <v>68</v>
      </c>
      <c r="F1504" s="88">
        <v>43868</v>
      </c>
      <c r="G1504" s="89">
        <v>0</v>
      </c>
      <c r="H1504" s="89">
        <v>0</v>
      </c>
      <c r="I1504" s="89">
        <v>9</v>
      </c>
      <c r="J1504" s="89">
        <v>9</v>
      </c>
      <c r="K1504" s="89">
        <v>9</v>
      </c>
      <c r="L1504" s="89">
        <v>9</v>
      </c>
      <c r="M1504" s="89">
        <v>9</v>
      </c>
      <c r="N1504" s="89">
        <v>45</v>
      </c>
      <c r="O1504" s="87" t="s">
        <v>166</v>
      </c>
      <c r="P1504" s="90" t="s">
        <v>14716</v>
      </c>
      <c r="Q1504" s="87" t="s">
        <v>12272</v>
      </c>
    </row>
    <row r="1505" spans="1:17" x14ac:dyDescent="0.2">
      <c r="A1505" s="87" t="s">
        <v>14717</v>
      </c>
      <c r="B1505" s="87" t="s">
        <v>14718</v>
      </c>
      <c r="C1505" s="87" t="s">
        <v>164</v>
      </c>
      <c r="D1505" s="87" t="s">
        <v>14719</v>
      </c>
      <c r="E1505" s="87" t="s">
        <v>68</v>
      </c>
      <c r="F1505" s="88">
        <v>43868</v>
      </c>
      <c r="G1505" s="89">
        <v>0</v>
      </c>
      <c r="H1505" s="89">
        <v>0</v>
      </c>
      <c r="I1505" s="89">
        <v>9</v>
      </c>
      <c r="J1505" s="89">
        <v>9</v>
      </c>
      <c r="K1505" s="89">
        <v>9</v>
      </c>
      <c r="L1505" s="89">
        <v>9</v>
      </c>
      <c r="M1505" s="89">
        <v>9</v>
      </c>
      <c r="N1505" s="89">
        <v>45</v>
      </c>
      <c r="O1505" s="87" t="s">
        <v>9501</v>
      </c>
      <c r="P1505" s="90" t="s">
        <v>14720</v>
      </c>
      <c r="Q1505" s="87" t="s">
        <v>12272</v>
      </c>
    </row>
    <row r="1506" spans="1:17" x14ac:dyDescent="0.2">
      <c r="A1506" s="87" t="s">
        <v>6991</v>
      </c>
      <c r="B1506" s="87" t="s">
        <v>7621</v>
      </c>
      <c r="C1506" s="87" t="s">
        <v>164</v>
      </c>
      <c r="D1506" s="87" t="s">
        <v>4615</v>
      </c>
      <c r="E1506" s="87" t="s">
        <v>68</v>
      </c>
      <c r="F1506" s="88">
        <v>43868</v>
      </c>
      <c r="G1506" s="89">
        <v>0</v>
      </c>
      <c r="H1506" s="89">
        <v>0</v>
      </c>
      <c r="I1506" s="89">
        <v>9</v>
      </c>
      <c r="J1506" s="89">
        <v>9</v>
      </c>
      <c r="K1506" s="89">
        <v>9</v>
      </c>
      <c r="L1506" s="89">
        <v>9</v>
      </c>
      <c r="M1506" s="89">
        <v>9</v>
      </c>
      <c r="N1506" s="89">
        <v>45</v>
      </c>
      <c r="O1506" s="87" t="s">
        <v>166</v>
      </c>
      <c r="P1506" s="90" t="s">
        <v>14721</v>
      </c>
      <c r="Q1506" s="87" t="s">
        <v>12272</v>
      </c>
    </row>
    <row r="1507" spans="1:17" x14ac:dyDescent="0.2">
      <c r="A1507" s="87" t="s">
        <v>6991</v>
      </c>
      <c r="B1507" s="87" t="s">
        <v>7621</v>
      </c>
      <c r="C1507" s="87" t="s">
        <v>164</v>
      </c>
      <c r="D1507" s="87" t="s">
        <v>4615</v>
      </c>
      <c r="E1507" s="87" t="s">
        <v>68</v>
      </c>
      <c r="F1507" s="88">
        <v>43868</v>
      </c>
      <c r="G1507" s="89">
        <v>0</v>
      </c>
      <c r="H1507" s="89">
        <v>0</v>
      </c>
      <c r="I1507" s="89">
        <v>9</v>
      </c>
      <c r="J1507" s="89">
        <v>9</v>
      </c>
      <c r="K1507" s="89">
        <v>9</v>
      </c>
      <c r="L1507" s="89">
        <v>9</v>
      </c>
      <c r="M1507" s="89">
        <v>9</v>
      </c>
      <c r="N1507" s="89">
        <v>45</v>
      </c>
      <c r="O1507" s="87" t="s">
        <v>9498</v>
      </c>
      <c r="P1507" s="90" t="s">
        <v>14722</v>
      </c>
      <c r="Q1507" s="87" t="s">
        <v>12272</v>
      </c>
    </row>
    <row r="1508" spans="1:17" x14ac:dyDescent="0.2">
      <c r="A1508" s="87" t="s">
        <v>6991</v>
      </c>
      <c r="B1508" s="87" t="s">
        <v>7621</v>
      </c>
      <c r="C1508" s="87" t="s">
        <v>164</v>
      </c>
      <c r="D1508" s="87" t="s">
        <v>4615</v>
      </c>
      <c r="E1508" s="87" t="s">
        <v>68</v>
      </c>
      <c r="F1508" s="88">
        <v>43868</v>
      </c>
      <c r="G1508" s="89">
        <v>0</v>
      </c>
      <c r="H1508" s="89">
        <v>0</v>
      </c>
      <c r="I1508" s="89">
        <v>-9</v>
      </c>
      <c r="J1508" s="89">
        <v>-9</v>
      </c>
      <c r="K1508" s="89">
        <v>-9</v>
      </c>
      <c r="L1508" s="89">
        <v>-9</v>
      </c>
      <c r="M1508" s="89">
        <v>-9</v>
      </c>
      <c r="N1508" s="89">
        <v>-45</v>
      </c>
      <c r="O1508" s="87" t="s">
        <v>166</v>
      </c>
      <c r="P1508" s="90" t="s">
        <v>14723</v>
      </c>
      <c r="Q1508" s="87" t="s">
        <v>12272</v>
      </c>
    </row>
    <row r="1509" spans="1:17" x14ac:dyDescent="0.2">
      <c r="A1509" s="87" t="s">
        <v>7084</v>
      </c>
      <c r="B1509" s="87" t="s">
        <v>7628</v>
      </c>
      <c r="C1509" s="87" t="s">
        <v>164</v>
      </c>
      <c r="D1509" s="87" t="s">
        <v>5488</v>
      </c>
      <c r="E1509" s="87" t="s">
        <v>68</v>
      </c>
      <c r="F1509" s="88">
        <v>43868</v>
      </c>
      <c r="G1509" s="89">
        <v>0</v>
      </c>
      <c r="H1509" s="89">
        <v>0</v>
      </c>
      <c r="I1509" s="89">
        <v>8</v>
      </c>
      <c r="J1509" s="89">
        <v>8</v>
      </c>
      <c r="K1509" s="89">
        <v>8</v>
      </c>
      <c r="L1509" s="89">
        <v>8</v>
      </c>
      <c r="M1509" s="89">
        <v>8</v>
      </c>
      <c r="N1509" s="89">
        <v>40</v>
      </c>
      <c r="O1509" s="87" t="s">
        <v>9501</v>
      </c>
      <c r="P1509" s="90" t="s">
        <v>14724</v>
      </c>
      <c r="Q1509" s="87" t="s">
        <v>12272</v>
      </c>
    </row>
    <row r="1510" spans="1:17" x14ac:dyDescent="0.2">
      <c r="A1510" s="87" t="s">
        <v>7080</v>
      </c>
      <c r="B1510" s="87" t="s">
        <v>7623</v>
      </c>
      <c r="C1510" s="87" t="s">
        <v>164</v>
      </c>
      <c r="D1510" s="87" t="s">
        <v>5373</v>
      </c>
      <c r="E1510" s="87" t="s">
        <v>68</v>
      </c>
      <c r="F1510" s="88">
        <v>43868</v>
      </c>
      <c r="G1510" s="89">
        <v>0</v>
      </c>
      <c r="H1510" s="89">
        <v>0</v>
      </c>
      <c r="I1510" s="89">
        <v>8</v>
      </c>
      <c r="J1510" s="89">
        <v>8</v>
      </c>
      <c r="K1510" s="89">
        <v>8</v>
      </c>
      <c r="L1510" s="89">
        <v>8</v>
      </c>
      <c r="M1510" s="89">
        <v>8</v>
      </c>
      <c r="N1510" s="89">
        <v>40</v>
      </c>
      <c r="O1510" s="87" t="s">
        <v>166</v>
      </c>
      <c r="P1510" s="90" t="s">
        <v>14725</v>
      </c>
      <c r="Q1510" s="87" t="s">
        <v>12272</v>
      </c>
    </row>
    <row r="1511" spans="1:17" x14ac:dyDescent="0.2">
      <c r="A1511" s="87" t="s">
        <v>7080</v>
      </c>
      <c r="B1511" s="87" t="s">
        <v>7623</v>
      </c>
      <c r="C1511" s="87" t="s">
        <v>164</v>
      </c>
      <c r="D1511" s="87" t="s">
        <v>5373</v>
      </c>
      <c r="E1511" s="87" t="s">
        <v>68</v>
      </c>
      <c r="F1511" s="88">
        <v>43868</v>
      </c>
      <c r="G1511" s="89">
        <v>0</v>
      </c>
      <c r="H1511" s="89">
        <v>3</v>
      </c>
      <c r="I1511" s="89">
        <v>3</v>
      </c>
      <c r="J1511" s="89">
        <v>3</v>
      </c>
      <c r="K1511" s="89">
        <v>3</v>
      </c>
      <c r="L1511" s="89">
        <v>3</v>
      </c>
      <c r="M1511" s="89">
        <v>3</v>
      </c>
      <c r="N1511" s="89">
        <v>18</v>
      </c>
      <c r="O1511" s="87" t="s">
        <v>9501</v>
      </c>
      <c r="P1511" s="90" t="s">
        <v>14726</v>
      </c>
      <c r="Q1511" s="87" t="s">
        <v>12272</v>
      </c>
    </row>
    <row r="1512" spans="1:17" x14ac:dyDescent="0.2">
      <c r="A1512" s="87" t="s">
        <v>7080</v>
      </c>
      <c r="B1512" s="87" t="s">
        <v>7623</v>
      </c>
      <c r="C1512" s="87" t="s">
        <v>164</v>
      </c>
      <c r="D1512" s="87" t="s">
        <v>5373</v>
      </c>
      <c r="E1512" s="87" t="s">
        <v>68</v>
      </c>
      <c r="F1512" s="88">
        <v>43868</v>
      </c>
      <c r="G1512" s="89">
        <v>0</v>
      </c>
      <c r="H1512" s="89">
        <v>8</v>
      </c>
      <c r="I1512" s="89">
        <v>8</v>
      </c>
      <c r="J1512" s="89">
        <v>8</v>
      </c>
      <c r="K1512" s="89">
        <v>8</v>
      </c>
      <c r="L1512" s="89">
        <v>8</v>
      </c>
      <c r="M1512" s="89">
        <v>8</v>
      </c>
      <c r="N1512" s="89">
        <v>48</v>
      </c>
      <c r="O1512" s="87" t="s">
        <v>166</v>
      </c>
      <c r="P1512" s="90" t="s">
        <v>14727</v>
      </c>
      <c r="Q1512" s="87" t="s">
        <v>12272</v>
      </c>
    </row>
    <row r="1513" spans="1:17" x14ac:dyDescent="0.2">
      <c r="A1513" s="87" t="s">
        <v>7080</v>
      </c>
      <c r="B1513" s="87" t="s">
        <v>7623</v>
      </c>
      <c r="C1513" s="87" t="s">
        <v>164</v>
      </c>
      <c r="D1513" s="87" t="s">
        <v>5373</v>
      </c>
      <c r="E1513" s="87" t="s">
        <v>68</v>
      </c>
      <c r="F1513" s="88">
        <v>43868</v>
      </c>
      <c r="G1513" s="89">
        <v>0</v>
      </c>
      <c r="H1513" s="89">
        <v>0</v>
      </c>
      <c r="I1513" s="89">
        <v>-8</v>
      </c>
      <c r="J1513" s="89">
        <v>-8</v>
      </c>
      <c r="K1513" s="89">
        <v>-8</v>
      </c>
      <c r="L1513" s="89">
        <v>-8</v>
      </c>
      <c r="M1513" s="89">
        <v>-8</v>
      </c>
      <c r="N1513" s="89">
        <v>-40</v>
      </c>
      <c r="O1513" s="87" t="s">
        <v>166</v>
      </c>
      <c r="P1513" s="90" t="s">
        <v>14728</v>
      </c>
      <c r="Q1513" s="87" t="s">
        <v>12272</v>
      </c>
    </row>
    <row r="1514" spans="1:17" x14ac:dyDescent="0.2">
      <c r="A1514" s="87" t="s">
        <v>7080</v>
      </c>
      <c r="B1514" s="87" t="s">
        <v>7623</v>
      </c>
      <c r="C1514" s="87" t="s">
        <v>164</v>
      </c>
      <c r="D1514" s="87" t="s">
        <v>5373</v>
      </c>
      <c r="E1514" s="87" t="s">
        <v>68</v>
      </c>
      <c r="F1514" s="88">
        <v>43868</v>
      </c>
      <c r="G1514" s="89">
        <v>0</v>
      </c>
      <c r="H1514" s="89">
        <v>-3</v>
      </c>
      <c r="I1514" s="89">
        <v>-3</v>
      </c>
      <c r="J1514" s="89">
        <v>-3</v>
      </c>
      <c r="K1514" s="89">
        <v>-3</v>
      </c>
      <c r="L1514" s="89">
        <v>-3</v>
      </c>
      <c r="M1514" s="89">
        <v>-3</v>
      </c>
      <c r="N1514" s="89">
        <v>-18</v>
      </c>
      <c r="O1514" s="87" t="s">
        <v>9501</v>
      </c>
      <c r="P1514" s="90" t="s">
        <v>14729</v>
      </c>
      <c r="Q1514" s="87" t="s">
        <v>12272</v>
      </c>
    </row>
    <row r="1515" spans="1:17" x14ac:dyDescent="0.2">
      <c r="A1515" s="87" t="s">
        <v>7080</v>
      </c>
      <c r="B1515" s="87" t="s">
        <v>7623</v>
      </c>
      <c r="C1515" s="87" t="s">
        <v>164</v>
      </c>
      <c r="D1515" s="87" t="s">
        <v>5373</v>
      </c>
      <c r="E1515" s="87" t="s">
        <v>68</v>
      </c>
      <c r="F1515" s="88">
        <v>43868</v>
      </c>
      <c r="G1515" s="89">
        <v>0</v>
      </c>
      <c r="H1515" s="89">
        <v>9</v>
      </c>
      <c r="I1515" s="89">
        <v>9</v>
      </c>
      <c r="J1515" s="89">
        <v>9</v>
      </c>
      <c r="K1515" s="89">
        <v>9</v>
      </c>
      <c r="L1515" s="89">
        <v>9</v>
      </c>
      <c r="M1515" s="89">
        <v>9</v>
      </c>
      <c r="N1515" s="89">
        <v>54</v>
      </c>
      <c r="O1515" s="87" t="s">
        <v>9501</v>
      </c>
      <c r="P1515" s="90" t="s">
        <v>14730</v>
      </c>
      <c r="Q1515" s="87" t="s">
        <v>12272</v>
      </c>
    </row>
    <row r="1516" spans="1:17" x14ac:dyDescent="0.2">
      <c r="A1516" s="87" t="s">
        <v>7080</v>
      </c>
      <c r="B1516" s="87" t="s">
        <v>7623</v>
      </c>
      <c r="C1516" s="87" t="s">
        <v>164</v>
      </c>
      <c r="D1516" s="87" t="s">
        <v>5373</v>
      </c>
      <c r="E1516" s="87" t="s">
        <v>68</v>
      </c>
      <c r="F1516" s="88">
        <v>43868</v>
      </c>
      <c r="G1516" s="89">
        <v>0</v>
      </c>
      <c r="H1516" s="89">
        <v>-8</v>
      </c>
      <c r="I1516" s="89">
        <v>-8</v>
      </c>
      <c r="J1516" s="89">
        <v>-8</v>
      </c>
      <c r="K1516" s="89">
        <v>-8</v>
      </c>
      <c r="L1516" s="89">
        <v>-8</v>
      </c>
      <c r="M1516" s="89">
        <v>-8</v>
      </c>
      <c r="N1516" s="89">
        <v>-48</v>
      </c>
      <c r="O1516" s="87" t="s">
        <v>166</v>
      </c>
      <c r="P1516" s="90" t="s">
        <v>14731</v>
      </c>
      <c r="Q1516" s="87" t="s">
        <v>12272</v>
      </c>
    </row>
    <row r="1517" spans="1:17" x14ac:dyDescent="0.2">
      <c r="A1517" s="87" t="s">
        <v>7188</v>
      </c>
      <c r="B1517" s="87" t="s">
        <v>7577</v>
      </c>
      <c r="C1517" s="87" t="s">
        <v>164</v>
      </c>
      <c r="D1517" s="87" t="s">
        <v>1981</v>
      </c>
      <c r="E1517" s="87" t="s">
        <v>68</v>
      </c>
      <c r="F1517" s="88">
        <v>43868</v>
      </c>
      <c r="G1517" s="89">
        <v>0</v>
      </c>
      <c r="H1517" s="89">
        <v>0</v>
      </c>
      <c r="I1517" s="89">
        <v>8</v>
      </c>
      <c r="J1517" s="89">
        <v>8</v>
      </c>
      <c r="K1517" s="89">
        <v>8</v>
      </c>
      <c r="L1517" s="89">
        <v>8</v>
      </c>
      <c r="M1517" s="89">
        <v>8</v>
      </c>
      <c r="N1517" s="89">
        <v>40</v>
      </c>
      <c r="O1517" s="87" t="s">
        <v>9501</v>
      </c>
      <c r="P1517" s="90" t="s">
        <v>14732</v>
      </c>
      <c r="Q1517" s="87" t="s">
        <v>12272</v>
      </c>
    </row>
    <row r="1518" spans="1:17" x14ac:dyDescent="0.2">
      <c r="A1518" s="87" t="s">
        <v>7355</v>
      </c>
      <c r="B1518" s="87" t="s">
        <v>7647</v>
      </c>
      <c r="C1518" s="87" t="s">
        <v>164</v>
      </c>
      <c r="D1518" s="87" t="s">
        <v>4786</v>
      </c>
      <c r="E1518" s="87" t="s">
        <v>68</v>
      </c>
      <c r="F1518" s="88">
        <v>43868</v>
      </c>
      <c r="G1518" s="89">
        <v>0</v>
      </c>
      <c r="H1518" s="89">
        <v>0</v>
      </c>
      <c r="I1518" s="89">
        <v>8</v>
      </c>
      <c r="J1518" s="89">
        <v>8</v>
      </c>
      <c r="K1518" s="89">
        <v>8</v>
      </c>
      <c r="L1518" s="89">
        <v>8</v>
      </c>
      <c r="M1518" s="89">
        <v>8</v>
      </c>
      <c r="N1518" s="89">
        <v>40</v>
      </c>
      <c r="O1518" s="87" t="s">
        <v>9501</v>
      </c>
      <c r="P1518" s="90" t="s">
        <v>14733</v>
      </c>
      <c r="Q1518" s="87" t="s">
        <v>12272</v>
      </c>
    </row>
    <row r="1519" spans="1:17" x14ac:dyDescent="0.2">
      <c r="A1519" s="87" t="s">
        <v>7215</v>
      </c>
      <c r="B1519" s="87" t="s">
        <v>7568</v>
      </c>
      <c r="C1519" s="87" t="s">
        <v>164</v>
      </c>
      <c r="D1519" s="87" t="s">
        <v>4245</v>
      </c>
      <c r="E1519" s="87" t="s">
        <v>68</v>
      </c>
      <c r="F1519" s="88">
        <v>43868</v>
      </c>
      <c r="G1519" s="89">
        <v>0</v>
      </c>
      <c r="H1519" s="89">
        <v>0</v>
      </c>
      <c r="I1519" s="89">
        <v>8</v>
      </c>
      <c r="J1519" s="89">
        <v>8</v>
      </c>
      <c r="K1519" s="89">
        <v>0</v>
      </c>
      <c r="L1519" s="89">
        <v>8</v>
      </c>
      <c r="M1519" s="89">
        <v>8</v>
      </c>
      <c r="N1519" s="89">
        <v>32</v>
      </c>
      <c r="O1519" s="87" t="s">
        <v>9501</v>
      </c>
      <c r="P1519" s="90" t="s">
        <v>14734</v>
      </c>
      <c r="Q1519" s="87" t="s">
        <v>12272</v>
      </c>
    </row>
    <row r="1520" spans="1:17" x14ac:dyDescent="0.2">
      <c r="A1520" s="87" t="s">
        <v>7215</v>
      </c>
      <c r="B1520" s="87" t="s">
        <v>7568</v>
      </c>
      <c r="C1520" s="87" t="s">
        <v>164</v>
      </c>
      <c r="D1520" s="87" t="s">
        <v>4245</v>
      </c>
      <c r="E1520" s="87" t="s">
        <v>68</v>
      </c>
      <c r="F1520" s="88">
        <v>43868</v>
      </c>
      <c r="G1520" s="89">
        <v>0</v>
      </c>
      <c r="H1520" s="89">
        <v>0</v>
      </c>
      <c r="I1520" s="89">
        <v>10</v>
      </c>
      <c r="J1520" s="89">
        <v>10</v>
      </c>
      <c r="K1520" s="89">
        <v>0</v>
      </c>
      <c r="L1520" s="89">
        <v>10</v>
      </c>
      <c r="M1520" s="89">
        <v>10</v>
      </c>
      <c r="N1520" s="89">
        <v>40</v>
      </c>
      <c r="O1520" s="87" t="s">
        <v>9501</v>
      </c>
      <c r="P1520" s="90" t="s">
        <v>14735</v>
      </c>
      <c r="Q1520" s="87" t="s">
        <v>12272</v>
      </c>
    </row>
    <row r="1521" spans="1:17" x14ac:dyDescent="0.2">
      <c r="A1521" s="87" t="s">
        <v>7215</v>
      </c>
      <c r="B1521" s="87" t="s">
        <v>7568</v>
      </c>
      <c r="C1521" s="87" t="s">
        <v>164</v>
      </c>
      <c r="D1521" s="87" t="s">
        <v>4245</v>
      </c>
      <c r="E1521" s="87" t="s">
        <v>68</v>
      </c>
      <c r="F1521" s="88">
        <v>43868</v>
      </c>
      <c r="G1521" s="89">
        <v>0</v>
      </c>
      <c r="H1521" s="89">
        <v>0</v>
      </c>
      <c r="I1521" s="89">
        <v>-8</v>
      </c>
      <c r="J1521" s="89">
        <v>-8</v>
      </c>
      <c r="K1521" s="89">
        <v>0</v>
      </c>
      <c r="L1521" s="89">
        <v>-8</v>
      </c>
      <c r="M1521" s="89">
        <v>-8</v>
      </c>
      <c r="N1521" s="89">
        <v>-32</v>
      </c>
      <c r="O1521" s="87" t="s">
        <v>9501</v>
      </c>
      <c r="P1521" s="90" t="s">
        <v>14736</v>
      </c>
      <c r="Q1521" s="87" t="s">
        <v>12272</v>
      </c>
    </row>
    <row r="1522" spans="1:17" x14ac:dyDescent="0.2">
      <c r="A1522" s="87" t="s">
        <v>7068</v>
      </c>
      <c r="B1522" s="87" t="s">
        <v>8435</v>
      </c>
      <c r="C1522" s="87" t="s">
        <v>164</v>
      </c>
      <c r="D1522" s="87" t="s">
        <v>8436</v>
      </c>
      <c r="E1522" s="87" t="s">
        <v>68</v>
      </c>
      <c r="F1522" s="88">
        <v>43868</v>
      </c>
      <c r="G1522" s="89">
        <v>0</v>
      </c>
      <c r="H1522" s="89">
        <v>0</v>
      </c>
      <c r="I1522" s="89">
        <v>9</v>
      </c>
      <c r="J1522" s="89">
        <v>9</v>
      </c>
      <c r="K1522" s="89">
        <v>9</v>
      </c>
      <c r="L1522" s="89">
        <v>9</v>
      </c>
      <c r="M1522" s="89">
        <v>9</v>
      </c>
      <c r="N1522" s="89">
        <v>45</v>
      </c>
      <c r="O1522" s="87" t="s">
        <v>9498</v>
      </c>
      <c r="P1522" s="90" t="s">
        <v>14737</v>
      </c>
      <c r="Q1522" s="87" t="s">
        <v>12272</v>
      </c>
    </row>
    <row r="1523" spans="1:17" x14ac:dyDescent="0.2">
      <c r="A1523" s="87" t="s">
        <v>10255</v>
      </c>
      <c r="B1523" s="87" t="s">
        <v>10287</v>
      </c>
      <c r="C1523" s="87" t="s">
        <v>164</v>
      </c>
      <c r="D1523" s="87" t="s">
        <v>10288</v>
      </c>
      <c r="E1523" s="87" t="s">
        <v>68</v>
      </c>
      <c r="F1523" s="88">
        <v>43868</v>
      </c>
      <c r="G1523" s="89">
        <v>0</v>
      </c>
      <c r="H1523" s="89">
        <v>0</v>
      </c>
      <c r="I1523" s="89">
        <v>8</v>
      </c>
      <c r="J1523" s="89">
        <v>8</v>
      </c>
      <c r="K1523" s="89">
        <v>8</v>
      </c>
      <c r="L1523" s="89">
        <v>8</v>
      </c>
      <c r="M1523" s="89">
        <v>8</v>
      </c>
      <c r="N1523" s="89">
        <v>40</v>
      </c>
      <c r="O1523" s="87" t="s">
        <v>9501</v>
      </c>
      <c r="P1523" s="90" t="s">
        <v>14738</v>
      </c>
      <c r="Q1523" s="87" t="s">
        <v>12272</v>
      </c>
    </row>
    <row r="1524" spans="1:17" x14ac:dyDescent="0.2">
      <c r="A1524" s="87" t="s">
        <v>7063</v>
      </c>
      <c r="B1524" s="87" t="s">
        <v>7598</v>
      </c>
      <c r="C1524" s="87" t="s">
        <v>164</v>
      </c>
      <c r="D1524" s="87" t="s">
        <v>6342</v>
      </c>
      <c r="E1524" s="87" t="s">
        <v>68</v>
      </c>
      <c r="F1524" s="88">
        <v>43868</v>
      </c>
      <c r="G1524" s="89">
        <v>0</v>
      </c>
      <c r="H1524" s="89">
        <v>0</v>
      </c>
      <c r="I1524" s="89">
        <v>9</v>
      </c>
      <c r="J1524" s="89">
        <v>9</v>
      </c>
      <c r="K1524" s="89">
        <v>9</v>
      </c>
      <c r="L1524" s="89">
        <v>9</v>
      </c>
      <c r="M1524" s="89">
        <v>9</v>
      </c>
      <c r="N1524" s="89">
        <v>45</v>
      </c>
      <c r="O1524" s="87" t="s">
        <v>9501</v>
      </c>
      <c r="P1524" s="90" t="s">
        <v>14739</v>
      </c>
      <c r="Q1524" s="87" t="s">
        <v>12272</v>
      </c>
    </row>
    <row r="1525" spans="1:17" x14ac:dyDescent="0.2">
      <c r="A1525" s="87"/>
      <c r="B1525" s="87"/>
      <c r="C1525" s="87"/>
      <c r="D1525" s="87"/>
      <c r="E1525" s="87"/>
      <c r="F1525" s="88"/>
      <c r="G1525" s="89"/>
      <c r="H1525" s="89"/>
      <c r="I1525" s="89"/>
      <c r="J1525" s="89"/>
      <c r="K1525" s="89"/>
      <c r="L1525" s="89"/>
      <c r="M1525" s="89"/>
      <c r="N1525" s="89"/>
      <c r="O1525" s="87"/>
      <c r="P1525" s="90"/>
      <c r="Q1525" s="87"/>
    </row>
    <row r="1526" spans="1:17" x14ac:dyDescent="0.2">
      <c r="A1526" s="87"/>
      <c r="B1526" s="87"/>
      <c r="C1526" s="87"/>
      <c r="D1526" s="87"/>
      <c r="E1526" s="87"/>
      <c r="F1526" s="88"/>
      <c r="G1526" s="89"/>
      <c r="H1526" s="89"/>
      <c r="I1526" s="89"/>
      <c r="J1526" s="89"/>
      <c r="K1526" s="89"/>
      <c r="L1526" s="89"/>
      <c r="M1526" s="89"/>
      <c r="N1526" s="89"/>
      <c r="O1526" s="87"/>
      <c r="P1526" s="90"/>
      <c r="Q1526" s="87"/>
    </row>
    <row r="1527" spans="1:17" x14ac:dyDescent="0.2">
      <c r="A1527" s="87"/>
      <c r="B1527" s="87"/>
      <c r="C1527" s="87"/>
      <c r="D1527" s="87"/>
      <c r="E1527" s="87"/>
      <c r="F1527" s="88"/>
      <c r="G1527" s="89"/>
      <c r="H1527" s="89"/>
      <c r="I1527" s="89"/>
      <c r="J1527" s="89"/>
      <c r="K1527" s="89"/>
      <c r="L1527" s="89"/>
      <c r="M1527" s="89"/>
      <c r="N1527" s="89"/>
      <c r="O1527" s="87"/>
      <c r="P1527" s="90"/>
      <c r="Q1527" s="87"/>
    </row>
    <row r="1528" spans="1:17" x14ac:dyDescent="0.2">
      <c r="A1528" s="87"/>
      <c r="B1528" s="87"/>
      <c r="C1528" s="87"/>
      <c r="D1528" s="87"/>
      <c r="E1528" s="87"/>
      <c r="F1528" s="88"/>
      <c r="G1528" s="89"/>
      <c r="H1528" s="89"/>
      <c r="I1528" s="89"/>
      <c r="J1528" s="89"/>
      <c r="K1528" s="89"/>
      <c r="L1528" s="89"/>
      <c r="M1528" s="89"/>
      <c r="N1528" s="89"/>
      <c r="O1528" s="87"/>
      <c r="P1528" s="90"/>
      <c r="Q1528" s="87"/>
    </row>
    <row r="1529" spans="1:17" x14ac:dyDescent="0.2">
      <c r="A1529" s="87"/>
      <c r="B1529" s="87"/>
      <c r="C1529" s="87"/>
      <c r="D1529" s="87"/>
      <c r="E1529" s="87"/>
      <c r="F1529" s="88"/>
      <c r="G1529" s="89"/>
      <c r="H1529" s="89"/>
      <c r="I1529" s="89"/>
      <c r="J1529" s="89"/>
      <c r="K1529" s="89"/>
      <c r="L1529" s="89"/>
      <c r="M1529" s="89"/>
      <c r="N1529" s="89"/>
      <c r="O1529" s="87"/>
      <c r="P1529" s="90"/>
      <c r="Q1529" s="87"/>
    </row>
    <row r="1530" spans="1:17" x14ac:dyDescent="0.2">
      <c r="A1530" s="87"/>
      <c r="B1530" s="87"/>
      <c r="C1530" s="87"/>
      <c r="D1530" s="87"/>
      <c r="E1530" s="87"/>
      <c r="F1530" s="88"/>
      <c r="G1530" s="89"/>
      <c r="H1530" s="89"/>
      <c r="I1530" s="89"/>
      <c r="J1530" s="89"/>
      <c r="K1530" s="89"/>
      <c r="L1530" s="89"/>
      <c r="M1530" s="89"/>
      <c r="N1530" s="89"/>
      <c r="O1530" s="87"/>
      <c r="P1530" s="90"/>
      <c r="Q1530" s="87"/>
    </row>
    <row r="1531" spans="1:17" x14ac:dyDescent="0.2">
      <c r="A1531" s="87"/>
      <c r="B1531" s="87"/>
      <c r="C1531" s="87"/>
      <c r="D1531" s="87"/>
      <c r="E1531" s="87"/>
      <c r="F1531" s="88"/>
      <c r="G1531" s="89"/>
      <c r="H1531" s="89"/>
      <c r="I1531" s="89"/>
      <c r="J1531" s="89"/>
      <c r="K1531" s="89"/>
      <c r="L1531" s="89"/>
      <c r="M1531" s="89"/>
      <c r="N1531" s="89"/>
      <c r="O1531" s="87"/>
      <c r="P1531" s="90"/>
      <c r="Q1531" s="87"/>
    </row>
    <row r="1532" spans="1:17" x14ac:dyDescent="0.2">
      <c r="A1532" s="87"/>
      <c r="B1532" s="87"/>
      <c r="C1532" s="87"/>
      <c r="D1532" s="87"/>
      <c r="E1532" s="87"/>
      <c r="F1532" s="88"/>
      <c r="G1532" s="89"/>
      <c r="H1532" s="89"/>
      <c r="I1532" s="89"/>
      <c r="J1532" s="89"/>
      <c r="K1532" s="89"/>
      <c r="L1532" s="89"/>
      <c r="M1532" s="89"/>
      <c r="N1532" s="89"/>
      <c r="O1532" s="87"/>
      <c r="P1532" s="90"/>
      <c r="Q1532" s="87"/>
    </row>
    <row r="1533" spans="1:17" x14ac:dyDescent="0.2">
      <c r="A1533" s="87"/>
      <c r="B1533" s="87"/>
      <c r="C1533" s="87"/>
      <c r="D1533" s="87"/>
      <c r="E1533" s="87"/>
      <c r="F1533" s="88"/>
      <c r="G1533" s="89"/>
      <c r="H1533" s="89"/>
      <c r="I1533" s="89"/>
      <c r="J1533" s="89"/>
      <c r="K1533" s="89"/>
      <c r="L1533" s="89"/>
      <c r="M1533" s="89"/>
      <c r="N1533" s="89"/>
      <c r="O1533" s="87"/>
      <c r="P1533" s="90"/>
      <c r="Q1533" s="87"/>
    </row>
    <row r="1534" spans="1:17" x14ac:dyDescent="0.2">
      <c r="A1534" s="87"/>
      <c r="B1534" s="87"/>
      <c r="C1534" s="87"/>
      <c r="D1534" s="87"/>
      <c r="E1534" s="87"/>
      <c r="F1534" s="88"/>
      <c r="G1534" s="89"/>
      <c r="H1534" s="89"/>
      <c r="I1534" s="89"/>
      <c r="J1534" s="89"/>
      <c r="K1534" s="89"/>
      <c r="L1534" s="89"/>
      <c r="M1534" s="89"/>
      <c r="N1534" s="89"/>
      <c r="O1534" s="87"/>
      <c r="P1534" s="90"/>
      <c r="Q1534" s="87"/>
    </row>
    <row r="1535" spans="1:17" x14ac:dyDescent="0.2">
      <c r="A1535" s="87"/>
      <c r="B1535" s="87"/>
      <c r="C1535" s="87"/>
      <c r="D1535" s="87"/>
      <c r="E1535" s="87"/>
      <c r="F1535" s="88"/>
      <c r="G1535" s="89"/>
      <c r="H1535" s="89"/>
      <c r="I1535" s="89"/>
      <c r="J1535" s="89"/>
      <c r="K1535" s="89"/>
      <c r="L1535" s="89"/>
      <c r="M1535" s="89"/>
      <c r="N1535" s="89"/>
      <c r="O1535" s="87"/>
      <c r="P1535" s="90"/>
      <c r="Q1535" s="87"/>
    </row>
    <row r="1536" spans="1:17" x14ac:dyDescent="0.2">
      <c r="A1536" s="87"/>
      <c r="B1536" s="87"/>
      <c r="C1536" s="87"/>
      <c r="D1536" s="87"/>
      <c r="E1536" s="87"/>
      <c r="F1536" s="88"/>
      <c r="G1536" s="89"/>
      <c r="H1536" s="89"/>
      <c r="I1536" s="89"/>
      <c r="J1536" s="89"/>
      <c r="K1536" s="89"/>
      <c r="L1536" s="89"/>
      <c r="M1536" s="89"/>
      <c r="N1536" s="89"/>
      <c r="O1536" s="87"/>
      <c r="P1536" s="90"/>
      <c r="Q1536" s="87"/>
    </row>
    <row r="1537" spans="1:17" x14ac:dyDescent="0.2">
      <c r="A1537" s="87"/>
      <c r="B1537" s="87"/>
      <c r="C1537" s="87"/>
      <c r="D1537" s="87"/>
      <c r="E1537" s="87"/>
      <c r="F1537" s="88"/>
      <c r="G1537" s="89"/>
      <c r="H1537" s="89"/>
      <c r="I1537" s="89"/>
      <c r="J1537" s="89"/>
      <c r="K1537" s="89"/>
      <c r="L1537" s="89"/>
      <c r="M1537" s="89"/>
      <c r="N1537" s="89"/>
      <c r="O1537" s="87"/>
      <c r="P1537" s="90"/>
      <c r="Q1537" s="87"/>
    </row>
    <row r="1538" spans="1:17" x14ac:dyDescent="0.2">
      <c r="A1538" s="87"/>
      <c r="B1538" s="87"/>
      <c r="C1538" s="87"/>
      <c r="D1538" s="87"/>
      <c r="E1538" s="87"/>
      <c r="F1538" s="88"/>
      <c r="G1538" s="89"/>
      <c r="H1538" s="89"/>
      <c r="I1538" s="89"/>
      <c r="J1538" s="89"/>
      <c r="K1538" s="89"/>
      <c r="L1538" s="89"/>
      <c r="M1538" s="89"/>
      <c r="N1538" s="89"/>
      <c r="O1538" s="87"/>
      <c r="P1538" s="90"/>
      <c r="Q1538" s="87"/>
    </row>
    <row r="1539" spans="1:17" x14ac:dyDescent="0.2">
      <c r="A1539" s="87"/>
      <c r="B1539" s="87"/>
      <c r="C1539" s="87"/>
      <c r="D1539" s="87"/>
      <c r="E1539" s="87"/>
      <c r="F1539" s="88"/>
      <c r="G1539" s="89"/>
      <c r="H1539" s="89"/>
      <c r="I1539" s="89"/>
      <c r="J1539" s="89"/>
      <c r="K1539" s="89"/>
      <c r="L1539" s="89"/>
      <c r="M1539" s="89"/>
      <c r="N1539" s="89"/>
      <c r="O1539" s="87"/>
      <c r="P1539" s="90"/>
      <c r="Q1539" s="87"/>
    </row>
    <row r="1540" spans="1:17" x14ac:dyDescent="0.2">
      <c r="A1540" s="87"/>
      <c r="B1540" s="87"/>
      <c r="C1540" s="87"/>
      <c r="D1540" s="87"/>
      <c r="E1540" s="87"/>
      <c r="F1540" s="88"/>
      <c r="G1540" s="89"/>
      <c r="H1540" s="89"/>
      <c r="I1540" s="89"/>
      <c r="J1540" s="89"/>
      <c r="K1540" s="89"/>
      <c r="L1540" s="89"/>
      <c r="M1540" s="89"/>
      <c r="N1540" s="89"/>
      <c r="O1540" s="87"/>
      <c r="P1540" s="90"/>
      <c r="Q1540" s="87"/>
    </row>
    <row r="1541" spans="1:17" x14ac:dyDescent="0.2">
      <c r="A1541" s="87"/>
      <c r="B1541" s="87"/>
      <c r="C1541" s="87"/>
      <c r="D1541" s="87"/>
      <c r="E1541" s="87"/>
      <c r="F1541" s="88"/>
      <c r="G1541" s="89"/>
      <c r="H1541" s="89"/>
      <c r="I1541" s="89"/>
      <c r="J1541" s="89"/>
      <c r="K1541" s="89"/>
      <c r="L1541" s="89"/>
      <c r="M1541" s="89"/>
      <c r="N1541" s="89"/>
      <c r="O1541" s="87"/>
      <c r="P1541" s="90"/>
      <c r="Q1541" s="87"/>
    </row>
    <row r="1542" spans="1:17" x14ac:dyDescent="0.2">
      <c r="A1542" s="87"/>
      <c r="B1542" s="87"/>
      <c r="C1542" s="87"/>
      <c r="D1542" s="87"/>
      <c r="E1542" s="87"/>
      <c r="F1542" s="88"/>
      <c r="G1542" s="89"/>
      <c r="H1542" s="89"/>
      <c r="I1542" s="89"/>
      <c r="J1542" s="89"/>
      <c r="K1542" s="89"/>
      <c r="L1542" s="89"/>
      <c r="M1542" s="89"/>
      <c r="N1542" s="89"/>
      <c r="O1542" s="87"/>
      <c r="P1542" s="90"/>
      <c r="Q1542" s="87"/>
    </row>
    <row r="1543" spans="1:17" x14ac:dyDescent="0.2">
      <c r="A1543" s="87"/>
      <c r="B1543" s="87"/>
      <c r="C1543" s="87"/>
      <c r="D1543" s="87"/>
      <c r="E1543" s="87"/>
      <c r="F1543" s="88"/>
      <c r="G1543" s="89"/>
      <c r="H1543" s="89"/>
      <c r="I1543" s="89"/>
      <c r="J1543" s="89"/>
      <c r="K1543" s="89"/>
      <c r="L1543" s="89"/>
      <c r="M1543" s="89"/>
      <c r="N1543" s="89"/>
      <c r="O1543" s="87"/>
      <c r="P1543" s="90"/>
      <c r="Q1543" s="87"/>
    </row>
    <row r="1544" spans="1:17" x14ac:dyDescent="0.2">
      <c r="A1544" s="87"/>
      <c r="B1544" s="87"/>
      <c r="C1544" s="87"/>
      <c r="D1544" s="87"/>
      <c r="E1544" s="87"/>
      <c r="F1544" s="88"/>
      <c r="G1544" s="89"/>
      <c r="H1544" s="89"/>
      <c r="I1544" s="89"/>
      <c r="J1544" s="89"/>
      <c r="K1544" s="89"/>
      <c r="L1544" s="89"/>
      <c r="M1544" s="89"/>
      <c r="N1544" s="89"/>
      <c r="O1544" s="87"/>
      <c r="P1544" s="90"/>
      <c r="Q1544" s="87"/>
    </row>
    <row r="1545" spans="1:17" x14ac:dyDescent="0.2">
      <c r="A1545" s="87"/>
      <c r="B1545" s="87"/>
      <c r="C1545" s="87"/>
      <c r="D1545" s="87"/>
      <c r="E1545" s="87"/>
      <c r="F1545" s="88"/>
      <c r="G1545" s="89"/>
      <c r="H1545" s="89"/>
      <c r="I1545" s="89"/>
      <c r="J1545" s="89"/>
      <c r="K1545" s="89"/>
      <c r="L1545" s="89"/>
      <c r="M1545" s="89"/>
      <c r="N1545" s="89"/>
      <c r="O1545" s="87"/>
      <c r="P1545" s="90"/>
      <c r="Q1545" s="87"/>
    </row>
    <row r="1546" spans="1:17" x14ac:dyDescent="0.2">
      <c r="A1546" s="87"/>
      <c r="B1546" s="87"/>
      <c r="C1546" s="87"/>
      <c r="D1546" s="87"/>
      <c r="E1546" s="87"/>
      <c r="F1546" s="88"/>
      <c r="G1546" s="89"/>
      <c r="H1546" s="89"/>
      <c r="I1546" s="89"/>
      <c r="J1546" s="89"/>
      <c r="K1546" s="89"/>
      <c r="L1546" s="89"/>
      <c r="M1546" s="89"/>
      <c r="N1546" s="89"/>
      <c r="O1546" s="87"/>
      <c r="P1546" s="90"/>
      <c r="Q1546" s="87"/>
    </row>
    <row r="1547" spans="1:17" x14ac:dyDescent="0.2">
      <c r="A1547" s="87"/>
      <c r="B1547" s="87"/>
      <c r="C1547" s="87"/>
      <c r="D1547" s="87"/>
      <c r="E1547" s="87"/>
      <c r="F1547" s="88"/>
      <c r="G1547" s="89"/>
      <c r="H1547" s="89"/>
      <c r="I1547" s="89"/>
      <c r="J1547" s="89"/>
      <c r="K1547" s="89"/>
      <c r="L1547" s="89"/>
      <c r="M1547" s="89"/>
      <c r="N1547" s="89"/>
      <c r="O1547" s="87"/>
      <c r="P1547" s="90"/>
      <c r="Q1547" s="87"/>
    </row>
    <row r="1548" spans="1:17" x14ac:dyDescent="0.2">
      <c r="A1548" s="87"/>
      <c r="B1548" s="87"/>
      <c r="C1548" s="87"/>
      <c r="D1548" s="87"/>
      <c r="E1548" s="87"/>
      <c r="F1548" s="88"/>
      <c r="G1548" s="89"/>
      <c r="H1548" s="89"/>
      <c r="I1548" s="89"/>
      <c r="J1548" s="89"/>
      <c r="K1548" s="89"/>
      <c r="L1548" s="89"/>
      <c r="M1548" s="89"/>
      <c r="N1548" s="89"/>
      <c r="O1548" s="87"/>
      <c r="P1548" s="90"/>
      <c r="Q1548" s="87"/>
    </row>
    <row r="1549" spans="1:17" x14ac:dyDescent="0.2">
      <c r="A1549" s="87"/>
      <c r="B1549" s="87"/>
      <c r="C1549" s="87"/>
      <c r="D1549" s="87"/>
      <c r="E1549" s="87"/>
      <c r="F1549" s="88"/>
      <c r="G1549" s="89"/>
      <c r="H1549" s="89"/>
      <c r="I1549" s="89"/>
      <c r="J1549" s="89"/>
      <c r="K1549" s="89"/>
      <c r="L1549" s="89"/>
      <c r="M1549" s="89"/>
      <c r="N1549" s="89"/>
      <c r="O1549" s="87"/>
      <c r="P1549" s="90"/>
      <c r="Q1549" s="87"/>
    </row>
    <row r="1550" spans="1:17" x14ac:dyDescent="0.2">
      <c r="A1550" s="87"/>
      <c r="B1550" s="87"/>
      <c r="C1550" s="87"/>
      <c r="D1550" s="87"/>
      <c r="E1550" s="87"/>
      <c r="F1550" s="88"/>
      <c r="G1550" s="89"/>
      <c r="H1550" s="89"/>
      <c r="I1550" s="89"/>
      <c r="J1550" s="89"/>
      <c r="K1550" s="89"/>
      <c r="L1550" s="89"/>
      <c r="M1550" s="89"/>
      <c r="N1550" s="89"/>
      <c r="O1550" s="87"/>
      <c r="P1550" s="90"/>
      <c r="Q1550" s="87"/>
    </row>
    <row r="1551" spans="1:17" x14ac:dyDescent="0.2">
      <c r="A1551" s="87"/>
      <c r="B1551" s="87"/>
      <c r="C1551" s="87"/>
      <c r="D1551" s="87"/>
      <c r="E1551" s="87"/>
      <c r="F1551" s="88"/>
      <c r="G1551" s="89"/>
      <c r="H1551" s="89"/>
      <c r="I1551" s="89"/>
      <c r="J1551" s="89"/>
      <c r="K1551" s="89"/>
      <c r="L1551" s="89"/>
      <c r="M1551" s="89"/>
      <c r="N1551" s="89"/>
      <c r="O1551" s="87"/>
      <c r="P1551" s="90"/>
      <c r="Q1551" s="87"/>
    </row>
    <row r="1552" spans="1:17" x14ac:dyDescent="0.2">
      <c r="A1552" s="87"/>
      <c r="B1552" s="87"/>
      <c r="C1552" s="87"/>
      <c r="D1552" s="87"/>
      <c r="E1552" s="87"/>
      <c r="F1552" s="88"/>
      <c r="G1552" s="89"/>
      <c r="H1552" s="89"/>
      <c r="I1552" s="89"/>
      <c r="J1552" s="89"/>
      <c r="K1552" s="89"/>
      <c r="L1552" s="89"/>
      <c r="M1552" s="89"/>
      <c r="N1552" s="89"/>
      <c r="O1552" s="87"/>
      <c r="P1552" s="90"/>
      <c r="Q1552" s="87"/>
    </row>
    <row r="1553" spans="1:17" x14ac:dyDescent="0.2">
      <c r="A1553" s="87"/>
      <c r="B1553" s="87"/>
      <c r="C1553" s="87"/>
      <c r="D1553" s="87"/>
      <c r="E1553" s="87"/>
      <c r="F1553" s="88"/>
      <c r="G1553" s="89"/>
      <c r="H1553" s="89"/>
      <c r="I1553" s="89"/>
      <c r="J1553" s="89"/>
      <c r="K1553" s="89"/>
      <c r="L1553" s="89"/>
      <c r="M1553" s="89"/>
      <c r="N1553" s="89"/>
      <c r="O1553" s="87"/>
      <c r="P1553" s="90"/>
      <c r="Q1553" s="87"/>
    </row>
    <row r="1554" spans="1:17" x14ac:dyDescent="0.2">
      <c r="A1554" s="87"/>
      <c r="B1554" s="87"/>
      <c r="C1554" s="87"/>
      <c r="D1554" s="87"/>
      <c r="E1554" s="87"/>
      <c r="F1554" s="88"/>
      <c r="G1554" s="89"/>
      <c r="H1554" s="89"/>
      <c r="I1554" s="89"/>
      <c r="J1554" s="89"/>
      <c r="K1554" s="89"/>
      <c r="L1554" s="89"/>
      <c r="M1554" s="89"/>
      <c r="N1554" s="89"/>
      <c r="O1554" s="87"/>
      <c r="P1554" s="90"/>
      <c r="Q1554" s="87"/>
    </row>
    <row r="1555" spans="1:17" x14ac:dyDescent="0.2">
      <c r="A1555" s="87"/>
      <c r="B1555" s="87"/>
      <c r="C1555" s="87"/>
      <c r="D1555" s="87"/>
      <c r="E1555" s="87"/>
      <c r="F1555" s="88"/>
      <c r="G1555" s="89"/>
      <c r="H1555" s="89"/>
      <c r="I1555" s="89"/>
      <c r="J1555" s="89"/>
      <c r="K1555" s="89"/>
      <c r="L1555" s="89"/>
      <c r="M1555" s="89"/>
      <c r="N1555" s="89"/>
      <c r="O1555" s="87"/>
      <c r="P1555" s="90"/>
      <c r="Q1555" s="87"/>
    </row>
    <row r="1556" spans="1:17" x14ac:dyDescent="0.2">
      <c r="A1556" s="87"/>
      <c r="B1556" s="87"/>
      <c r="C1556" s="87"/>
      <c r="D1556" s="87"/>
      <c r="E1556" s="87"/>
      <c r="F1556" s="88"/>
      <c r="G1556" s="89"/>
      <c r="H1556" s="89"/>
      <c r="I1556" s="89"/>
      <c r="J1556" s="89"/>
      <c r="K1556" s="89"/>
      <c r="L1556" s="89"/>
      <c r="M1556" s="89"/>
      <c r="N1556" s="89"/>
      <c r="O1556" s="87"/>
      <c r="P1556" s="90"/>
      <c r="Q1556" s="87"/>
    </row>
    <row r="1557" spans="1:17" x14ac:dyDescent="0.2">
      <c r="A1557" s="87"/>
      <c r="B1557" s="87"/>
      <c r="C1557" s="87"/>
      <c r="D1557" s="87"/>
      <c r="E1557" s="87"/>
      <c r="F1557" s="88"/>
      <c r="G1557" s="89"/>
      <c r="H1557" s="89"/>
      <c r="I1557" s="89"/>
      <c r="J1557" s="89"/>
      <c r="K1557" s="89"/>
      <c r="L1557" s="89"/>
      <c r="M1557" s="89"/>
      <c r="N1557" s="89"/>
      <c r="O1557" s="87"/>
      <c r="P1557" s="90"/>
      <c r="Q1557" s="87"/>
    </row>
    <row r="1558" spans="1:17" x14ac:dyDescent="0.2">
      <c r="A1558" s="87"/>
      <c r="B1558" s="87"/>
      <c r="C1558" s="87"/>
      <c r="D1558" s="87"/>
      <c r="E1558" s="87"/>
      <c r="F1558" s="88"/>
      <c r="G1558" s="89"/>
      <c r="H1558" s="89"/>
      <c r="I1558" s="89"/>
      <c r="J1558" s="89"/>
      <c r="K1558" s="89"/>
      <c r="L1558" s="89"/>
      <c r="M1558" s="89"/>
      <c r="N1558" s="89"/>
      <c r="O1558" s="87"/>
      <c r="P1558" s="90"/>
      <c r="Q1558" s="87"/>
    </row>
    <row r="1559" spans="1:17" x14ac:dyDescent="0.2">
      <c r="A1559" s="87"/>
      <c r="B1559" s="87"/>
      <c r="C1559" s="87"/>
      <c r="D1559" s="87"/>
      <c r="E1559" s="87"/>
      <c r="F1559" s="88"/>
      <c r="G1559" s="89"/>
      <c r="H1559" s="89"/>
      <c r="I1559" s="89"/>
      <c r="J1559" s="89"/>
      <c r="K1559" s="89"/>
      <c r="L1559" s="89"/>
      <c r="M1559" s="89"/>
      <c r="N1559" s="89"/>
      <c r="O1559" s="87"/>
      <c r="P1559" s="90"/>
      <c r="Q1559" s="87"/>
    </row>
    <row r="1560" spans="1:17" x14ac:dyDescent="0.2">
      <c r="A1560" s="87"/>
      <c r="B1560" s="87"/>
      <c r="C1560" s="87"/>
      <c r="D1560" s="87"/>
      <c r="E1560" s="87"/>
      <c r="F1560" s="88"/>
      <c r="G1560" s="89"/>
      <c r="H1560" s="89"/>
      <c r="I1560" s="89"/>
      <c r="J1560" s="89"/>
      <c r="K1560" s="89"/>
      <c r="L1560" s="89"/>
      <c r="M1560" s="89"/>
      <c r="N1560" s="89"/>
      <c r="O1560" s="87"/>
      <c r="P1560" s="90"/>
      <c r="Q1560" s="87"/>
    </row>
    <row r="1561" spans="1:17" x14ac:dyDescent="0.2">
      <c r="A1561" s="87"/>
      <c r="B1561" s="87"/>
      <c r="C1561" s="87"/>
      <c r="D1561" s="87"/>
      <c r="E1561" s="87"/>
      <c r="F1561" s="88"/>
      <c r="G1561" s="89"/>
      <c r="H1561" s="89"/>
      <c r="I1561" s="89"/>
      <c r="J1561" s="89"/>
      <c r="K1561" s="89"/>
      <c r="L1561" s="89"/>
      <c r="M1561" s="89"/>
      <c r="N1561" s="89"/>
      <c r="O1561" s="87"/>
      <c r="P1561" s="90"/>
      <c r="Q1561" s="87"/>
    </row>
    <row r="1562" spans="1:17" x14ac:dyDescent="0.2">
      <c r="A1562" s="87"/>
      <c r="B1562" s="87"/>
      <c r="C1562" s="87"/>
      <c r="D1562" s="87"/>
      <c r="E1562" s="87"/>
      <c r="F1562" s="88"/>
      <c r="G1562" s="89"/>
      <c r="H1562" s="89"/>
      <c r="I1562" s="89"/>
      <c r="J1562" s="89"/>
      <c r="K1562" s="89"/>
      <c r="L1562" s="89"/>
      <c r="M1562" s="89"/>
      <c r="N1562" s="89"/>
      <c r="O1562" s="87"/>
      <c r="P1562" s="90"/>
      <c r="Q1562" s="87"/>
    </row>
    <row r="1563" spans="1:17" x14ac:dyDescent="0.2">
      <c r="A1563" s="87"/>
      <c r="B1563" s="87"/>
      <c r="C1563" s="87"/>
      <c r="D1563" s="87"/>
      <c r="E1563" s="87"/>
      <c r="F1563" s="88"/>
      <c r="G1563" s="89"/>
      <c r="H1563" s="89"/>
      <c r="I1563" s="89"/>
      <c r="J1563" s="89"/>
      <c r="K1563" s="89"/>
      <c r="L1563" s="89"/>
      <c r="M1563" s="89"/>
      <c r="N1563" s="89"/>
      <c r="O1563" s="87"/>
      <c r="P1563" s="90"/>
      <c r="Q1563" s="87"/>
    </row>
    <row r="1564" spans="1:17" x14ac:dyDescent="0.2">
      <c r="A1564" s="87"/>
      <c r="B1564" s="87"/>
      <c r="C1564" s="87"/>
      <c r="D1564" s="87"/>
      <c r="E1564" s="87"/>
      <c r="F1564" s="88"/>
      <c r="G1564" s="89"/>
      <c r="H1564" s="89"/>
      <c r="I1564" s="89"/>
      <c r="J1564" s="89"/>
      <c r="K1564" s="89"/>
      <c r="L1564" s="89"/>
      <c r="M1564" s="89"/>
      <c r="N1564" s="89"/>
      <c r="O1564" s="87"/>
      <c r="P1564" s="90"/>
      <c r="Q1564" s="87"/>
    </row>
    <row r="1565" spans="1:17" x14ac:dyDescent="0.2">
      <c r="A1565" s="87"/>
      <c r="B1565" s="87"/>
      <c r="C1565" s="87"/>
      <c r="D1565" s="87"/>
      <c r="E1565" s="87"/>
      <c r="F1565" s="88"/>
      <c r="G1565" s="89"/>
      <c r="H1565" s="89"/>
      <c r="I1565" s="89"/>
      <c r="J1565" s="89"/>
      <c r="K1565" s="89"/>
      <c r="L1565" s="89"/>
      <c r="M1565" s="89"/>
      <c r="N1565" s="89"/>
      <c r="O1565" s="87"/>
      <c r="P1565" s="90"/>
      <c r="Q1565" s="87"/>
    </row>
    <row r="1566" spans="1:17" x14ac:dyDescent="0.2">
      <c r="A1566" s="87"/>
      <c r="B1566" s="87"/>
      <c r="C1566" s="87"/>
      <c r="D1566" s="87"/>
      <c r="E1566" s="87"/>
      <c r="F1566" s="88"/>
      <c r="G1566" s="89"/>
      <c r="H1566" s="89"/>
      <c r="I1566" s="89"/>
      <c r="J1566" s="89"/>
      <c r="K1566" s="89"/>
      <c r="L1566" s="89"/>
      <c r="M1566" s="89"/>
      <c r="N1566" s="89"/>
      <c r="O1566" s="87"/>
      <c r="P1566" s="90"/>
      <c r="Q1566" s="87"/>
    </row>
    <row r="1567" spans="1:17" x14ac:dyDescent="0.2">
      <c r="A1567" s="87"/>
      <c r="B1567" s="87"/>
      <c r="C1567" s="87"/>
      <c r="D1567" s="87"/>
      <c r="E1567" s="87"/>
      <c r="F1567" s="88"/>
      <c r="G1567" s="89"/>
      <c r="H1567" s="89"/>
      <c r="I1567" s="89"/>
      <c r="J1567" s="89"/>
      <c r="K1567" s="89"/>
      <c r="L1567" s="89"/>
      <c r="M1567" s="89"/>
      <c r="N1567" s="89"/>
      <c r="O1567" s="87"/>
      <c r="P1567" s="90"/>
      <c r="Q1567" s="87"/>
    </row>
    <row r="1568" spans="1:17" x14ac:dyDescent="0.2">
      <c r="A1568" s="87"/>
      <c r="B1568" s="87"/>
      <c r="C1568" s="87"/>
      <c r="D1568" s="87"/>
      <c r="E1568" s="87"/>
      <c r="F1568" s="88"/>
      <c r="G1568" s="89"/>
      <c r="H1568" s="89"/>
      <c r="I1568" s="89"/>
      <c r="J1568" s="89"/>
      <c r="K1568" s="89"/>
      <c r="L1568" s="89"/>
      <c r="M1568" s="89"/>
      <c r="N1568" s="89"/>
      <c r="O1568" s="87"/>
      <c r="P1568" s="90"/>
      <c r="Q1568" s="87"/>
    </row>
    <row r="1569" spans="1:17" x14ac:dyDescent="0.2">
      <c r="A1569" s="87"/>
      <c r="B1569" s="87"/>
      <c r="C1569" s="87"/>
      <c r="D1569" s="87"/>
      <c r="E1569" s="87"/>
      <c r="F1569" s="88"/>
      <c r="G1569" s="89"/>
      <c r="H1569" s="89"/>
      <c r="I1569" s="89"/>
      <c r="J1569" s="89"/>
      <c r="K1569" s="89"/>
      <c r="L1569" s="89"/>
      <c r="M1569" s="89"/>
      <c r="N1569" s="89"/>
      <c r="O1569" s="87"/>
      <c r="P1569" s="90"/>
      <c r="Q1569" s="87"/>
    </row>
    <row r="1570" spans="1:17" x14ac:dyDescent="0.2">
      <c r="A1570" s="87"/>
      <c r="B1570" s="87"/>
      <c r="C1570" s="87"/>
      <c r="D1570" s="87"/>
      <c r="E1570" s="87"/>
      <c r="F1570" s="88"/>
      <c r="G1570" s="89"/>
      <c r="H1570" s="89"/>
      <c r="I1570" s="89"/>
      <c r="J1570" s="89"/>
      <c r="K1570" s="89"/>
      <c r="L1570" s="89"/>
      <c r="M1570" s="89"/>
      <c r="N1570" s="89"/>
      <c r="O1570" s="87"/>
      <c r="P1570" s="90"/>
      <c r="Q1570" s="87"/>
    </row>
    <row r="1571" spans="1:17" x14ac:dyDescent="0.2">
      <c r="A1571" s="87"/>
      <c r="B1571" s="87"/>
      <c r="C1571" s="87"/>
      <c r="D1571" s="87"/>
      <c r="E1571" s="87"/>
      <c r="F1571" s="88"/>
      <c r="G1571" s="89"/>
      <c r="H1571" s="89"/>
      <c r="I1571" s="89"/>
      <c r="J1571" s="89"/>
      <c r="K1571" s="89"/>
      <c r="L1571" s="89"/>
      <c r="M1571" s="89"/>
      <c r="N1571" s="89"/>
      <c r="O1571" s="87"/>
      <c r="P1571" s="90"/>
      <c r="Q1571" s="87"/>
    </row>
    <row r="1572" spans="1:17" x14ac:dyDescent="0.2">
      <c r="A1572" s="87"/>
      <c r="B1572" s="87"/>
      <c r="C1572" s="87"/>
      <c r="D1572" s="87"/>
      <c r="E1572" s="87"/>
      <c r="F1572" s="88"/>
      <c r="G1572" s="89"/>
      <c r="H1572" s="89"/>
      <c r="I1572" s="89"/>
      <c r="J1572" s="89"/>
      <c r="K1572" s="89"/>
      <c r="L1572" s="89"/>
      <c r="M1572" s="89"/>
      <c r="N1572" s="89"/>
      <c r="O1572" s="87"/>
      <c r="P1572" s="90"/>
      <c r="Q1572" s="87"/>
    </row>
    <row r="1573" spans="1:17" x14ac:dyDescent="0.2">
      <c r="A1573" s="87"/>
      <c r="B1573" s="87"/>
      <c r="C1573" s="87"/>
      <c r="D1573" s="87"/>
      <c r="E1573" s="87"/>
      <c r="F1573" s="88"/>
      <c r="G1573" s="89"/>
      <c r="H1573" s="89"/>
      <c r="I1573" s="89"/>
      <c r="J1573" s="89"/>
      <c r="K1573" s="89"/>
      <c r="L1573" s="89"/>
      <c r="M1573" s="89"/>
      <c r="N1573" s="89"/>
      <c r="O1573" s="87"/>
      <c r="P1573" s="90"/>
      <c r="Q1573" s="87"/>
    </row>
    <row r="1574" spans="1:17" x14ac:dyDescent="0.2">
      <c r="A1574" s="87"/>
      <c r="B1574" s="87"/>
      <c r="C1574" s="87"/>
      <c r="D1574" s="87"/>
      <c r="E1574" s="87"/>
      <c r="F1574" s="88"/>
      <c r="G1574" s="89"/>
      <c r="H1574" s="89"/>
      <c r="I1574" s="89"/>
      <c r="J1574" s="89"/>
      <c r="K1574" s="89"/>
      <c r="L1574" s="89"/>
      <c r="M1574" s="89"/>
      <c r="N1574" s="89"/>
      <c r="O1574" s="87"/>
      <c r="P1574" s="90"/>
      <c r="Q1574" s="87"/>
    </row>
  </sheetData>
  <autoFilter ref="A1:P1585" xr:uid="{00000000-0009-0000-0000-000003000000}">
    <sortState xmlns:xlrd2="http://schemas.microsoft.com/office/spreadsheetml/2017/richdata2" ref="A2:P1574">
      <sortCondition ref="A2"/>
    </sortState>
  </autoFilter>
  <phoneticPr fontId="3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indexed="10"/>
  </sheetPr>
  <dimension ref="A1:I17"/>
  <sheetViews>
    <sheetView showGridLines="0" tabSelected="1" zoomScaleNormal="100" workbookViewId="0"/>
  </sheetViews>
  <sheetFormatPr defaultColWidth="11.44140625" defaultRowHeight="10.199999999999999" x14ac:dyDescent="0.2"/>
  <cols>
    <col min="1" max="1" width="16.33203125" style="1" bestFit="1" customWidth="1"/>
    <col min="2" max="2" width="17.88671875" style="1" bestFit="1" customWidth="1"/>
    <col min="3" max="3" width="16.44140625" style="1" bestFit="1" customWidth="1"/>
    <col min="4" max="4" width="17.88671875" style="1" bestFit="1" customWidth="1"/>
    <col min="5" max="5" width="16.44140625" style="1" bestFit="1" customWidth="1"/>
    <col min="6" max="6" width="17.88671875" style="1" bestFit="1" customWidth="1"/>
    <col min="7" max="7" width="16.44140625" style="1" bestFit="1" customWidth="1"/>
    <col min="8" max="8" width="20.33203125" style="1" bestFit="1" customWidth="1"/>
    <col min="9" max="9" width="18.88671875" style="1" bestFit="1" customWidth="1"/>
    <col min="10" max="16384" width="11.44140625" style="1"/>
  </cols>
  <sheetData>
    <row r="1" spans="1:9" x14ac:dyDescent="0.2">
      <c r="A1" s="73"/>
    </row>
    <row r="2" spans="1:9" x14ac:dyDescent="0.2">
      <c r="A2" s="85" t="s">
        <v>73</v>
      </c>
      <c r="B2" s="85" t="str">
        <f>PivotRecon!B4</f>
        <v>Sum of COST VAR TOT</v>
      </c>
      <c r="C2" s="85" t="str">
        <f>PivotRecon!B5</f>
        <v>Sum of REV VAR TOT</v>
      </c>
      <c r="D2" s="85" t="str">
        <f>PivotRecon!B6</f>
        <v>Sum of COST VAR TOT</v>
      </c>
      <c r="E2" s="85" t="str">
        <f>PivotRecon!B7</f>
        <v>Sum of REV VAR TOT</v>
      </c>
      <c r="F2" s="85" t="str">
        <f>PivotRecon!B8</f>
        <v>Sum of COST VAR TOT</v>
      </c>
      <c r="G2" s="85" t="str">
        <f>PivotRecon!B9</f>
        <v>Sum of REV VAR TOT</v>
      </c>
      <c r="H2" s="85" t="str">
        <f>PivotRecon!B10</f>
        <v>Sum of COST VAR TOT</v>
      </c>
      <c r="I2" s="85" t="str">
        <f>PivotRecon!B11</f>
        <v>Sum of REV VAR TOT</v>
      </c>
    </row>
    <row r="3" spans="1:9" x14ac:dyDescent="0.2">
      <c r="A3" s="74" t="s">
        <v>2382</v>
      </c>
      <c r="B3" s="86">
        <f>GETPIVOTDATA(TEXT(B$2, 0),PivotRecon!$A$3,"DPE", $A3)</f>
        <v>0</v>
      </c>
      <c r="C3" s="86">
        <f>GETPIVOTDATA(TEXT(C$2, 0),PivotRecon!$A$3,"DPE", $A3)</f>
        <v>-40</v>
      </c>
      <c r="D3" s="86">
        <f>GETPIVOTDATA(TEXT(D$2, 0),PivotRecon!$A$3,"DPE", $A3)</f>
        <v>0</v>
      </c>
      <c r="E3" s="86">
        <f>GETPIVOTDATA(TEXT(E$2, 0),PivotRecon!$A$3,"DPE", $A3)</f>
        <v>-40</v>
      </c>
      <c r="F3" s="86">
        <f>GETPIVOTDATA(TEXT(F$2, 0),PivotRecon!$A$3,"DPE", $A3)</f>
        <v>0</v>
      </c>
      <c r="G3" s="86">
        <f>GETPIVOTDATA(TEXT(G$2, 0),PivotRecon!$A$3,"DPE", $A3)</f>
        <v>-40</v>
      </c>
      <c r="H3" s="86">
        <f>GETPIVOTDATA(TEXT(H$2, 0),PivotRecon!$A$3,"DPE", $A3)</f>
        <v>0</v>
      </c>
      <c r="I3" s="86">
        <f>GETPIVOTDATA(TEXT(I$2, 0),PivotRecon!$A$3,"DPE", $A3)</f>
        <v>-40</v>
      </c>
    </row>
    <row r="4" spans="1:9" x14ac:dyDescent="0.2">
      <c r="A4" s="74" t="s">
        <v>2396</v>
      </c>
      <c r="B4" s="86">
        <f>GETPIVOTDATA(TEXT(B$2, 0),PivotRecon!$A$3,"DPE", $A4)</f>
        <v>40</v>
      </c>
      <c r="C4" s="86">
        <f>GETPIVOTDATA(TEXT(C$2, 0),PivotRecon!$A$3,"DPE", $A4)</f>
        <v>-91</v>
      </c>
      <c r="D4" s="86">
        <f>GETPIVOTDATA(TEXT(D$2, 0),PivotRecon!$A$3,"DPE", $A4)</f>
        <v>40</v>
      </c>
      <c r="E4" s="86">
        <f>GETPIVOTDATA(TEXT(E$2, 0),PivotRecon!$A$3,"DPE", $A4)</f>
        <v>-91</v>
      </c>
      <c r="F4" s="86">
        <f>GETPIVOTDATA(TEXT(F$2, 0),PivotRecon!$A$3,"DPE", $A4)</f>
        <v>40</v>
      </c>
      <c r="G4" s="86">
        <f>GETPIVOTDATA(TEXT(G$2, 0),PivotRecon!$A$3,"DPE", $A4)</f>
        <v>-91</v>
      </c>
      <c r="H4" s="86">
        <f>GETPIVOTDATA(TEXT(H$2, 0),PivotRecon!$A$3,"DPE", $A4)</f>
        <v>40</v>
      </c>
      <c r="I4" s="86">
        <f>GETPIVOTDATA(TEXT(I$2, 0),PivotRecon!$A$3,"DPE", $A4)</f>
        <v>-91</v>
      </c>
    </row>
    <row r="5" spans="1:9" x14ac:dyDescent="0.2">
      <c r="A5" s="74" t="s">
        <v>2381</v>
      </c>
      <c r="B5" s="86">
        <f>GETPIVOTDATA(TEXT(B$2, 0),PivotRecon!$A$3,"DPE", $A5)</f>
        <v>12.5</v>
      </c>
      <c r="C5" s="86">
        <f>GETPIVOTDATA(TEXT(C$2, 0),PivotRecon!$A$3,"DPE", $A5)</f>
        <v>-41</v>
      </c>
      <c r="D5" s="86">
        <f>GETPIVOTDATA(TEXT(D$2, 0),PivotRecon!$A$3,"DPE", $A5)</f>
        <v>12.5</v>
      </c>
      <c r="E5" s="86">
        <f>GETPIVOTDATA(TEXT(E$2, 0),PivotRecon!$A$3,"DPE", $A5)</f>
        <v>-41</v>
      </c>
      <c r="F5" s="86">
        <f>GETPIVOTDATA(TEXT(F$2, 0),PivotRecon!$A$3,"DPE", $A5)</f>
        <v>12.5</v>
      </c>
      <c r="G5" s="86">
        <f>GETPIVOTDATA(TEXT(G$2, 0),PivotRecon!$A$3,"DPE", $A5)</f>
        <v>-41</v>
      </c>
      <c r="H5" s="86">
        <f>GETPIVOTDATA(TEXT(H$2, 0),PivotRecon!$A$3,"DPE", $A5)</f>
        <v>12.5</v>
      </c>
      <c r="I5" s="86">
        <f>GETPIVOTDATA(TEXT(I$2, 0),PivotRecon!$A$3,"DPE", $A5)</f>
        <v>-41</v>
      </c>
    </row>
    <row r="6" spans="1:9" x14ac:dyDescent="0.2">
      <c r="A6" s="74" t="s">
        <v>2379</v>
      </c>
      <c r="B6" s="86">
        <f>GETPIVOTDATA(TEXT(B$2, 0),PivotRecon!$A$3,"DPE", $A6)</f>
        <v>31</v>
      </c>
      <c r="C6" s="86">
        <f>GETPIVOTDATA(TEXT(C$2, 0),PivotRecon!$A$3,"DPE", $A6)</f>
        <v>-52</v>
      </c>
      <c r="D6" s="86">
        <f>GETPIVOTDATA(TEXT(D$2, 0),PivotRecon!$A$3,"DPE", $A6)</f>
        <v>31</v>
      </c>
      <c r="E6" s="86">
        <f>GETPIVOTDATA(TEXT(E$2, 0),PivotRecon!$A$3,"DPE", $A6)</f>
        <v>-52</v>
      </c>
      <c r="F6" s="86">
        <f>GETPIVOTDATA(TEXT(F$2, 0),PivotRecon!$A$3,"DPE", $A6)</f>
        <v>31</v>
      </c>
      <c r="G6" s="86">
        <f>GETPIVOTDATA(TEXT(G$2, 0),PivotRecon!$A$3,"DPE", $A6)</f>
        <v>-52</v>
      </c>
      <c r="H6" s="86">
        <f>GETPIVOTDATA(TEXT(H$2, 0),PivotRecon!$A$3,"DPE", $A6)</f>
        <v>31</v>
      </c>
      <c r="I6" s="86">
        <f>GETPIVOTDATA(TEXT(I$2, 0),PivotRecon!$A$3,"DPE", $A6)</f>
        <v>-52</v>
      </c>
    </row>
    <row r="7" spans="1:9" x14ac:dyDescent="0.2">
      <c r="A7" s="74" t="s">
        <v>4970</v>
      </c>
      <c r="B7" s="86">
        <f>GETPIVOTDATA(TEXT(B$2, 0),PivotRecon!$A$3,"DPE", $A7)</f>
        <v>83</v>
      </c>
      <c r="C7" s="86">
        <f>GETPIVOTDATA(TEXT(C$2, 0),PivotRecon!$A$3,"DPE", $A7)</f>
        <v>-126</v>
      </c>
      <c r="D7" s="86">
        <f>GETPIVOTDATA(TEXT(D$2, 0),PivotRecon!$A$3,"DPE", $A7)</f>
        <v>83</v>
      </c>
      <c r="E7" s="86">
        <f>GETPIVOTDATA(TEXT(E$2, 0),PivotRecon!$A$3,"DPE", $A7)</f>
        <v>-126</v>
      </c>
      <c r="F7" s="86">
        <f>GETPIVOTDATA(TEXT(F$2, 0),PivotRecon!$A$3,"DPE", $A7)</f>
        <v>83</v>
      </c>
      <c r="G7" s="86">
        <f>GETPIVOTDATA(TEXT(G$2, 0),PivotRecon!$A$3,"DPE", $A7)</f>
        <v>-126</v>
      </c>
      <c r="H7" s="86">
        <f>GETPIVOTDATA(TEXT(H$2, 0),PivotRecon!$A$3,"DPE", $A7)</f>
        <v>83</v>
      </c>
      <c r="I7" s="86">
        <f>GETPIVOTDATA(TEXT(I$2, 0),PivotRecon!$A$3,"DPE", $A7)</f>
        <v>-126</v>
      </c>
    </row>
    <row r="8" spans="1:9" x14ac:dyDescent="0.2">
      <c r="A8" s="74" t="s">
        <v>2395</v>
      </c>
      <c r="B8" s="86">
        <f>GETPIVOTDATA(TEXT(B$2, 0),PivotRecon!$A$3,"DPE", $A8)</f>
        <v>82</v>
      </c>
      <c r="C8" s="86">
        <f>GETPIVOTDATA(TEXT(C$2, 0),PivotRecon!$A$3,"DPE", $A8)</f>
        <v>-40</v>
      </c>
      <c r="D8" s="86">
        <f>GETPIVOTDATA(TEXT(D$2, 0),PivotRecon!$A$3,"DPE", $A8)</f>
        <v>82</v>
      </c>
      <c r="E8" s="86">
        <f>GETPIVOTDATA(TEXT(E$2, 0),PivotRecon!$A$3,"DPE", $A8)</f>
        <v>-40</v>
      </c>
      <c r="F8" s="86">
        <f>GETPIVOTDATA(TEXT(F$2, 0),PivotRecon!$A$3,"DPE", $A8)</f>
        <v>82</v>
      </c>
      <c r="G8" s="86">
        <f>GETPIVOTDATA(TEXT(G$2, 0),PivotRecon!$A$3,"DPE", $A8)</f>
        <v>-40</v>
      </c>
      <c r="H8" s="86">
        <f>GETPIVOTDATA(TEXT(H$2, 0),PivotRecon!$A$3,"DPE", $A8)</f>
        <v>82</v>
      </c>
      <c r="I8" s="86">
        <f>GETPIVOTDATA(TEXT(I$2, 0),PivotRecon!$A$3,"DPE", $A8)</f>
        <v>-40</v>
      </c>
    </row>
    <row r="9" spans="1:9" x14ac:dyDescent="0.2">
      <c r="A9" s="74" t="s">
        <v>2880</v>
      </c>
      <c r="B9" s="86">
        <f>GETPIVOTDATA(TEXT(B$2, 0),PivotRecon!$A$3,"DPE", $A9)</f>
        <v>0</v>
      </c>
      <c r="C9" s="86">
        <f>GETPIVOTDATA(TEXT(C$2, 0),PivotRecon!$A$3,"DPE", $A9)</f>
        <v>0</v>
      </c>
      <c r="D9" s="86">
        <f>GETPIVOTDATA(TEXT(D$2, 0),PivotRecon!$A$3,"DPE", $A9)</f>
        <v>0</v>
      </c>
      <c r="E9" s="86">
        <f>GETPIVOTDATA(TEXT(E$2, 0),PivotRecon!$A$3,"DPE", $A9)</f>
        <v>0</v>
      </c>
      <c r="F9" s="86">
        <f>GETPIVOTDATA(TEXT(F$2, 0),PivotRecon!$A$3,"DPE", $A9)</f>
        <v>0</v>
      </c>
      <c r="G9" s="86">
        <f>GETPIVOTDATA(TEXT(G$2, 0),PivotRecon!$A$3,"DPE", $A9)</f>
        <v>0</v>
      </c>
      <c r="H9" s="86">
        <f>GETPIVOTDATA(TEXT(H$2, 0),PivotRecon!$A$3,"DPE", $A9)</f>
        <v>0</v>
      </c>
      <c r="I9" s="86">
        <f>GETPIVOTDATA(TEXT(I$2, 0),PivotRecon!$A$3,"DPE", $A9)</f>
        <v>0</v>
      </c>
    </row>
    <row r="10" spans="1:9" x14ac:dyDescent="0.2">
      <c r="A10" s="74" t="s">
        <v>2389</v>
      </c>
      <c r="B10" s="86">
        <f>GETPIVOTDATA(TEXT(B$2, 0),PivotRecon!$A$3,"DPE", $A10)</f>
        <v>135</v>
      </c>
      <c r="C10" s="86">
        <f>GETPIVOTDATA(TEXT(C$2, 0),PivotRecon!$A$3,"DPE", $A10)</f>
        <v>0</v>
      </c>
      <c r="D10" s="86">
        <f>GETPIVOTDATA(TEXT(D$2, 0),PivotRecon!$A$3,"DPE", $A10)</f>
        <v>135</v>
      </c>
      <c r="E10" s="86">
        <f>GETPIVOTDATA(TEXT(E$2, 0),PivotRecon!$A$3,"DPE", $A10)</f>
        <v>0</v>
      </c>
      <c r="F10" s="86">
        <f>GETPIVOTDATA(TEXT(F$2, 0),PivotRecon!$A$3,"DPE", $A10)</f>
        <v>135</v>
      </c>
      <c r="G10" s="86">
        <f>GETPIVOTDATA(TEXT(G$2, 0),PivotRecon!$A$3,"DPE", $A10)</f>
        <v>0</v>
      </c>
      <c r="H10" s="86">
        <f>GETPIVOTDATA(TEXT(H$2, 0),PivotRecon!$A$3,"DPE", $A10)</f>
        <v>135</v>
      </c>
      <c r="I10" s="86">
        <f>GETPIVOTDATA(TEXT(I$2, 0),PivotRecon!$A$3,"DPE", $A10)</f>
        <v>0</v>
      </c>
    </row>
    <row r="11" spans="1:9" x14ac:dyDescent="0.2">
      <c r="A11" s="74" t="s">
        <v>172</v>
      </c>
      <c r="B11" s="86">
        <f>SUM(B3:B10)</f>
        <v>383.5</v>
      </c>
      <c r="C11" s="86">
        <f t="shared" ref="C11:I11" si="0">SUM(C3:C10)</f>
        <v>-390</v>
      </c>
      <c r="D11" s="86">
        <f t="shared" si="0"/>
        <v>383.5</v>
      </c>
      <c r="E11" s="86">
        <f t="shared" si="0"/>
        <v>-390</v>
      </c>
      <c r="F11" s="86">
        <f t="shared" si="0"/>
        <v>383.5</v>
      </c>
      <c r="G11" s="86">
        <f t="shared" si="0"/>
        <v>-390</v>
      </c>
      <c r="H11" s="86">
        <f t="shared" si="0"/>
        <v>383.5</v>
      </c>
      <c r="I11" s="86">
        <f t="shared" si="0"/>
        <v>-390</v>
      </c>
    </row>
    <row r="13" spans="1:9" x14ac:dyDescent="0.2">
      <c r="A13" s="75" t="s">
        <v>74</v>
      </c>
      <c r="B13" s="75" t="s">
        <v>75</v>
      </c>
      <c r="C13" s="75" t="s">
        <v>76</v>
      </c>
      <c r="D13" s="75" t="s">
        <v>77</v>
      </c>
      <c r="E13" s="75" t="s">
        <v>78</v>
      </c>
      <c r="F13" s="75"/>
      <c r="G13" s="75"/>
    </row>
    <row r="14" spans="1:9" x14ac:dyDescent="0.2">
      <c r="A14" s="76" t="s">
        <v>79</v>
      </c>
      <c r="B14" s="77">
        <f>COUNTIF(RECON!AY:AY,"=No")</f>
        <v>1085</v>
      </c>
      <c r="C14" s="78">
        <f>COUNT(RECON!AX:AX)</f>
        <v>1116</v>
      </c>
      <c r="D14" s="79">
        <f>B14/C14</f>
        <v>0.97222222222222221</v>
      </c>
    </row>
    <row r="15" spans="1:9" x14ac:dyDescent="0.2">
      <c r="A15" s="80" t="s">
        <v>80</v>
      </c>
      <c r="B15" s="81">
        <f>C14-B14</f>
        <v>31</v>
      </c>
      <c r="C15" s="81">
        <f>C14</f>
        <v>1116</v>
      </c>
      <c r="D15" s="82">
        <f>B15/C15</f>
        <v>2.7777777777777776E-2</v>
      </c>
      <c r="E15" s="80"/>
      <c r="F15" s="80"/>
      <c r="G15" s="80"/>
    </row>
    <row r="16" spans="1:9" ht="20.399999999999999" x14ac:dyDescent="0.2">
      <c r="A16" s="80" t="s">
        <v>81</v>
      </c>
      <c r="B16" s="83">
        <f>COUNTIF(RECON!AW:AW,"&gt;0")</f>
        <v>18</v>
      </c>
      <c r="C16" s="81">
        <f>C14</f>
        <v>1116</v>
      </c>
      <c r="D16" s="82">
        <f>B16/C16</f>
        <v>1.6129032258064516E-2</v>
      </c>
      <c r="E16" s="83">
        <f>SUMIF(RECON!AW:AW,"&gt;0")</f>
        <v>383.5</v>
      </c>
      <c r="F16" s="84" t="s">
        <v>82</v>
      </c>
      <c r="G16" s="84"/>
    </row>
    <row r="17" spans="1:7" x14ac:dyDescent="0.2">
      <c r="A17" s="80" t="s">
        <v>83</v>
      </c>
      <c r="B17" s="83">
        <f>COUNTIF(RECON!AX:AX,"&lt;0")</f>
        <v>13</v>
      </c>
      <c r="C17" s="81">
        <f>C14</f>
        <v>1116</v>
      </c>
      <c r="D17" s="82">
        <f>B17/C17</f>
        <v>1.1648745519713262E-2</v>
      </c>
      <c r="E17" s="83">
        <f>SUMIF(RECON!AX:AX,"&lt;0")</f>
        <v>-390</v>
      </c>
      <c r="F17" s="84" t="s">
        <v>84</v>
      </c>
      <c r="G17" s="84"/>
    </row>
  </sheetData>
  <phoneticPr fontId="3" type="noConversion"/>
  <conditionalFormatting sqref="B3:I11">
    <cfRule type="cellIs" dxfId="240" priority="3" stopIfTrue="1" operator="equal">
      <formula>0</formula>
    </cfRule>
    <cfRule type="cellIs" dxfId="239" priority="4" stopIfTrue="1" operator="notEqual">
      <formula>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L54"/>
  <sheetViews>
    <sheetView topLeftCell="A38" zoomScaleNormal="100" workbookViewId="0">
      <selection activeCell="B41" sqref="B41"/>
    </sheetView>
  </sheetViews>
  <sheetFormatPr defaultRowHeight="12" x14ac:dyDescent="0.25"/>
  <cols>
    <col min="1" max="1" width="22.44140625" style="114" bestFit="1" customWidth="1"/>
    <col min="2" max="2" width="24" style="116" bestFit="1" customWidth="1"/>
    <col min="3" max="3" width="22.44140625" style="116" bestFit="1" customWidth="1"/>
    <col min="4" max="4" width="24" style="116" bestFit="1" customWidth="1"/>
    <col min="5" max="5" width="22.44140625" style="116" bestFit="1" customWidth="1"/>
    <col min="6" max="6" width="24" style="116" bestFit="1" customWidth="1"/>
    <col min="7" max="7" width="22.44140625" style="116" bestFit="1" customWidth="1"/>
    <col min="8" max="8" width="24" style="116" bestFit="1" customWidth="1"/>
    <col min="9" max="9" width="22.44140625" style="116" bestFit="1" customWidth="1"/>
    <col min="10" max="10" width="24" style="116" bestFit="1" customWidth="1"/>
    <col min="11" max="11" width="22.44140625" style="116" bestFit="1" customWidth="1"/>
    <col min="12" max="12" width="24" style="116" bestFit="1" customWidth="1"/>
    <col min="13" max="13" width="10.33203125" style="116" bestFit="1" customWidth="1"/>
    <col min="14" max="14" width="11.109375" style="116" bestFit="1" customWidth="1"/>
    <col min="15" max="15" width="10.77734375" style="116" bestFit="1" customWidth="1"/>
    <col min="16" max="18" width="7" style="116" bestFit="1" customWidth="1"/>
    <col min="19" max="1131" width="10" style="116" bestFit="1" customWidth="1"/>
    <col min="1132" max="1132" width="11.33203125" style="116" bestFit="1" customWidth="1"/>
    <col min="1133" max="16384" width="8.88671875" style="116"/>
  </cols>
  <sheetData>
    <row r="1" spans="1:12" ht="13.2" hidden="1" x14ac:dyDescent="0.25">
      <c r="A1"/>
      <c r="B1"/>
      <c r="C1"/>
      <c r="D1"/>
      <c r="E1"/>
      <c r="F1"/>
      <c r="G1"/>
      <c r="H1"/>
      <c r="I1"/>
      <c r="J1"/>
      <c r="K1" s="115" t="s">
        <v>13089</v>
      </c>
      <c r="L1" s="116" t="s">
        <v>13092</v>
      </c>
    </row>
    <row r="2" spans="1:12" ht="12.6" hidden="1" thickBot="1" x14ac:dyDescent="0.3"/>
    <row r="3" spans="1:12" ht="12.6" hidden="1" thickBot="1" x14ac:dyDescent="0.3">
      <c r="A3" s="119" t="s">
        <v>73</v>
      </c>
      <c r="B3" s="72" t="s">
        <v>13091</v>
      </c>
      <c r="C3" s="71" t="s">
        <v>73</v>
      </c>
      <c r="D3" s="72" t="s">
        <v>13091</v>
      </c>
      <c r="E3" s="71" t="s">
        <v>73</v>
      </c>
      <c r="F3" s="72" t="s">
        <v>13091</v>
      </c>
      <c r="G3" s="71" t="s">
        <v>73</v>
      </c>
      <c r="H3" s="72" t="s">
        <v>13091</v>
      </c>
      <c r="I3" s="71" t="s">
        <v>73</v>
      </c>
      <c r="J3" s="72" t="s">
        <v>13091</v>
      </c>
      <c r="K3" s="71" t="s">
        <v>73</v>
      </c>
      <c r="L3" s="72" t="s">
        <v>13091</v>
      </c>
    </row>
    <row r="4" spans="1:12" hidden="1" x14ac:dyDescent="0.25">
      <c r="A4" s="114" t="s">
        <v>2396</v>
      </c>
      <c r="B4" s="92">
        <v>191</v>
      </c>
      <c r="C4" s="116" t="s">
        <v>2396</v>
      </c>
      <c r="D4" s="92">
        <v>191</v>
      </c>
      <c r="E4" s="116" t="s">
        <v>2396</v>
      </c>
      <c r="F4" s="92">
        <v>191</v>
      </c>
      <c r="G4" s="116" t="s">
        <v>2396</v>
      </c>
      <c r="H4" s="92">
        <v>191</v>
      </c>
      <c r="I4" s="116" t="s">
        <v>2396</v>
      </c>
      <c r="J4" s="92">
        <v>191</v>
      </c>
      <c r="K4" s="116" t="s">
        <v>2396</v>
      </c>
      <c r="L4" s="92">
        <v>191</v>
      </c>
    </row>
    <row r="5" spans="1:12" hidden="1" x14ac:dyDescent="0.25">
      <c r="A5" s="114" t="s">
        <v>2381</v>
      </c>
      <c r="B5" s="93">
        <v>83</v>
      </c>
      <c r="C5" s="116" t="s">
        <v>2381</v>
      </c>
      <c r="D5" s="93">
        <v>83</v>
      </c>
      <c r="E5" s="116" t="s">
        <v>2381</v>
      </c>
      <c r="F5" s="93">
        <v>83</v>
      </c>
      <c r="G5" s="116" t="s">
        <v>2381</v>
      </c>
      <c r="H5" s="93">
        <v>83</v>
      </c>
      <c r="I5" s="116" t="s">
        <v>2381</v>
      </c>
      <c r="J5" s="93">
        <v>83</v>
      </c>
      <c r="K5" s="116" t="s">
        <v>2381</v>
      </c>
      <c r="L5" s="93">
        <v>83</v>
      </c>
    </row>
    <row r="6" spans="1:12" hidden="1" x14ac:dyDescent="0.25">
      <c r="A6" s="114" t="s">
        <v>4970</v>
      </c>
      <c r="B6" s="93">
        <v>128</v>
      </c>
      <c r="C6" s="116" t="s">
        <v>4970</v>
      </c>
      <c r="D6" s="93">
        <v>128</v>
      </c>
      <c r="E6" s="116" t="s">
        <v>4970</v>
      </c>
      <c r="F6" s="93">
        <v>128</v>
      </c>
      <c r="G6" s="116" t="s">
        <v>4970</v>
      </c>
      <c r="H6" s="93">
        <v>128</v>
      </c>
      <c r="I6" s="116" t="s">
        <v>4970</v>
      </c>
      <c r="J6" s="93">
        <v>128</v>
      </c>
      <c r="K6" s="116" t="s">
        <v>4970</v>
      </c>
      <c r="L6" s="93">
        <v>128</v>
      </c>
    </row>
    <row r="7" spans="1:12" hidden="1" x14ac:dyDescent="0.25">
      <c r="A7" s="114" t="s">
        <v>2880</v>
      </c>
      <c r="B7" s="93">
        <v>25</v>
      </c>
      <c r="C7" s="116" t="s">
        <v>2880</v>
      </c>
      <c r="D7" s="93">
        <v>25</v>
      </c>
      <c r="E7" s="116" t="s">
        <v>2880</v>
      </c>
      <c r="F7" s="93">
        <v>25</v>
      </c>
      <c r="G7" s="116" t="s">
        <v>2880</v>
      </c>
      <c r="H7" s="93">
        <v>25</v>
      </c>
      <c r="I7" s="116" t="s">
        <v>2880</v>
      </c>
      <c r="J7" s="93">
        <v>25</v>
      </c>
      <c r="K7" s="116" t="s">
        <v>2880</v>
      </c>
      <c r="L7" s="93">
        <v>25</v>
      </c>
    </row>
    <row r="8" spans="1:12" hidden="1" x14ac:dyDescent="0.25">
      <c r="A8" s="114" t="s">
        <v>2389</v>
      </c>
      <c r="B8" s="93">
        <v>94</v>
      </c>
      <c r="C8" s="116" t="s">
        <v>2389</v>
      </c>
      <c r="D8" s="93">
        <v>94</v>
      </c>
      <c r="E8" s="116" t="s">
        <v>2389</v>
      </c>
      <c r="F8" s="93">
        <v>94</v>
      </c>
      <c r="G8" s="116" t="s">
        <v>2389</v>
      </c>
      <c r="H8" s="93">
        <v>94</v>
      </c>
      <c r="I8" s="116" t="s">
        <v>2389</v>
      </c>
      <c r="J8" s="93">
        <v>94</v>
      </c>
      <c r="K8" s="116" t="s">
        <v>2389</v>
      </c>
      <c r="L8" s="93">
        <v>94</v>
      </c>
    </row>
    <row r="9" spans="1:12" hidden="1" x14ac:dyDescent="0.25">
      <c r="A9" s="114" t="s">
        <v>2382</v>
      </c>
      <c r="B9" s="93">
        <v>144</v>
      </c>
      <c r="C9" s="116" t="s">
        <v>2382</v>
      </c>
      <c r="D9" s="93">
        <v>144</v>
      </c>
      <c r="E9" s="116" t="s">
        <v>2382</v>
      </c>
      <c r="F9" s="93">
        <v>144</v>
      </c>
      <c r="G9" s="116" t="s">
        <v>2382</v>
      </c>
      <c r="H9" s="93">
        <v>144</v>
      </c>
      <c r="I9" s="116" t="s">
        <v>2382</v>
      </c>
      <c r="J9" s="93">
        <v>144</v>
      </c>
      <c r="K9" s="116" t="s">
        <v>2382</v>
      </c>
      <c r="L9" s="93">
        <v>144</v>
      </c>
    </row>
    <row r="10" spans="1:12" hidden="1" x14ac:dyDescent="0.25">
      <c r="A10" s="114" t="s">
        <v>2379</v>
      </c>
      <c r="B10" s="93">
        <v>237</v>
      </c>
      <c r="C10" s="116" t="s">
        <v>2379</v>
      </c>
      <c r="D10" s="93">
        <v>237</v>
      </c>
      <c r="E10" s="116" t="s">
        <v>2379</v>
      </c>
      <c r="F10" s="93">
        <v>237</v>
      </c>
      <c r="G10" s="116" t="s">
        <v>2379</v>
      </c>
      <c r="H10" s="93">
        <v>237</v>
      </c>
      <c r="I10" s="116" t="s">
        <v>2379</v>
      </c>
      <c r="J10" s="93">
        <v>237</v>
      </c>
      <c r="K10" s="116" t="s">
        <v>2379</v>
      </c>
      <c r="L10" s="93">
        <v>237</v>
      </c>
    </row>
    <row r="11" spans="1:12" ht="12.6" hidden="1" thickBot="1" x14ac:dyDescent="0.3">
      <c r="A11" s="114" t="s">
        <v>2395</v>
      </c>
      <c r="B11" s="94">
        <v>214</v>
      </c>
      <c r="C11" s="116" t="s">
        <v>2395</v>
      </c>
      <c r="D11" s="94">
        <v>214</v>
      </c>
      <c r="E11" s="116" t="s">
        <v>2395</v>
      </c>
      <c r="F11" s="94">
        <v>214</v>
      </c>
      <c r="G11" s="116" t="s">
        <v>2395</v>
      </c>
      <c r="H11" s="94">
        <v>214</v>
      </c>
      <c r="I11" s="116" t="s">
        <v>2395</v>
      </c>
      <c r="J11" s="94">
        <v>214</v>
      </c>
      <c r="K11" s="116" t="s">
        <v>2395</v>
      </c>
      <c r="L11" s="94">
        <v>214</v>
      </c>
    </row>
    <row r="12" spans="1:12" hidden="1" x14ac:dyDescent="0.25"/>
    <row r="13" spans="1:12" hidden="1" x14ac:dyDescent="0.25"/>
    <row r="14" spans="1:12" hidden="1" x14ac:dyDescent="0.25"/>
    <row r="15" spans="1:12" hidden="1" x14ac:dyDescent="0.25"/>
    <row r="16" spans="1:12" hidden="1" x14ac:dyDescent="0.25"/>
    <row r="17" spans="1:12" hidden="1" x14ac:dyDescent="0.25"/>
    <row r="18" spans="1:12" hidden="1" x14ac:dyDescent="0.25"/>
    <row r="19" spans="1:12" hidden="1" x14ac:dyDescent="0.25"/>
    <row r="20" spans="1:12" hidden="1" x14ac:dyDescent="0.25"/>
    <row r="21" spans="1:12" hidden="1" x14ac:dyDescent="0.25"/>
    <row r="22" spans="1:12" hidden="1" x14ac:dyDescent="0.25"/>
    <row r="23" spans="1:12" hidden="1" x14ac:dyDescent="0.25"/>
    <row r="24" spans="1:12" hidden="1" x14ac:dyDescent="0.25"/>
    <row r="25" spans="1:12" hidden="1" x14ac:dyDescent="0.25"/>
    <row r="26" spans="1:12" hidden="1" x14ac:dyDescent="0.25">
      <c r="A26" s="120"/>
      <c r="B26" s="111" t="s">
        <v>13091</v>
      </c>
      <c r="C26" s="111"/>
      <c r="D26" s="111" t="s">
        <v>13091</v>
      </c>
      <c r="E26" s="111"/>
      <c r="F26" s="111" t="s">
        <v>13091</v>
      </c>
      <c r="G26" s="111"/>
      <c r="H26" s="111" t="s">
        <v>13091</v>
      </c>
      <c r="I26" s="111"/>
      <c r="J26" s="111" t="s">
        <v>13091</v>
      </c>
      <c r="K26" s="111"/>
      <c r="L26" s="111" t="s">
        <v>13091</v>
      </c>
    </row>
    <row r="27" spans="1:12" hidden="1" x14ac:dyDescent="0.25">
      <c r="A27" s="112" t="s">
        <v>73</v>
      </c>
      <c r="B27" s="112">
        <f>A1</f>
        <v>0</v>
      </c>
      <c r="C27" s="112"/>
      <c r="D27" s="112">
        <f>C1</f>
        <v>0</v>
      </c>
      <c r="E27" s="112"/>
      <c r="F27" s="112">
        <f>E1</f>
        <v>0</v>
      </c>
      <c r="G27" s="112"/>
      <c r="H27" s="112">
        <f>G1</f>
        <v>0</v>
      </c>
      <c r="I27" s="112"/>
      <c r="J27" s="112">
        <f>I1</f>
        <v>0</v>
      </c>
      <c r="K27" s="112"/>
      <c r="L27" s="112" t="str">
        <f>K1</f>
        <v>CHECK02-07</v>
      </c>
    </row>
    <row r="28" spans="1:12" hidden="1" x14ac:dyDescent="0.25">
      <c r="A28" s="120" t="s">
        <v>2382</v>
      </c>
      <c r="B28" s="111">
        <f>IF(ISBLANK(B$25), IFERROR(GETPIVOTDATA(TEXT(B$26, 0),A3,"DPE", $A28), 0), "")</f>
        <v>144</v>
      </c>
      <c r="C28" s="111"/>
      <c r="D28" s="111">
        <f>IF(ISBLANK(D$25), IFERROR(GETPIVOTDATA(TEXT(D$26, 0),C3,"DPE", $A28), 0), "")</f>
        <v>144</v>
      </c>
      <c r="E28" s="111"/>
      <c r="F28" s="111">
        <f>IF(ISBLANK(F$25), IFERROR(GETPIVOTDATA(TEXT(F$26, 0),E3,"DPE", $A28), 0), "")</f>
        <v>144</v>
      </c>
      <c r="G28" s="111"/>
      <c r="H28" s="111">
        <f>IF(ISBLANK(H$25), IFERROR(GETPIVOTDATA(TEXT(H$26, 0),G3,"DPE", $A28), 0), "")</f>
        <v>144</v>
      </c>
      <c r="I28" s="111"/>
      <c r="J28" s="111">
        <f>IF(ISBLANK(J$25), IFERROR(GETPIVOTDATA(TEXT(J$26, 0),I3,"DPE", $A28), 0), "")</f>
        <v>144</v>
      </c>
      <c r="K28" s="111"/>
      <c r="L28" s="111">
        <f>IF(ISBLANK(L$25), IFERROR(GETPIVOTDATA(TEXT(L$26, 0),K3,"DPE", $A28), 0), "")</f>
        <v>144</v>
      </c>
    </row>
    <row r="29" spans="1:12" hidden="1" x14ac:dyDescent="0.25">
      <c r="A29" s="120" t="s">
        <v>2396</v>
      </c>
      <c r="B29" s="111">
        <f t="shared" ref="B29:D35" si="0">IF(ISBLANK(B$25), IFERROR(GETPIVOTDATA(TEXT(B$26, 0),A4,"DPE", $A29), 0), "")</f>
        <v>191</v>
      </c>
      <c r="C29" s="111"/>
      <c r="D29" s="111">
        <f t="shared" si="0"/>
        <v>191</v>
      </c>
      <c r="E29" s="111"/>
      <c r="F29" s="111">
        <f t="shared" ref="F29" si="1">IF(ISBLANK(F$25), IFERROR(GETPIVOTDATA(TEXT(F$26, 0),E4,"DPE", $A29), 0), "")</f>
        <v>191</v>
      </c>
      <c r="G29" s="111"/>
      <c r="H29" s="111">
        <f t="shared" ref="H29" si="2">IF(ISBLANK(H$25), IFERROR(GETPIVOTDATA(TEXT(H$26, 0),G4,"DPE", $A29), 0), "")</f>
        <v>191</v>
      </c>
      <c r="I29" s="111"/>
      <c r="J29" s="111">
        <f t="shared" ref="J29" si="3">IF(ISBLANK(J$25), IFERROR(GETPIVOTDATA(TEXT(J$26, 0),I4,"DPE", $A29), 0), "")</f>
        <v>191</v>
      </c>
      <c r="K29" s="111"/>
      <c r="L29" s="111">
        <f t="shared" ref="L29" si="4">IF(ISBLANK(L$25), IFERROR(GETPIVOTDATA(TEXT(L$26, 0),K4,"DPE", $A29), 0), "")</f>
        <v>191</v>
      </c>
    </row>
    <row r="30" spans="1:12" hidden="1" x14ac:dyDescent="0.25">
      <c r="A30" s="120" t="s">
        <v>2381</v>
      </c>
      <c r="B30" s="111">
        <f t="shared" si="0"/>
        <v>83</v>
      </c>
      <c r="C30" s="111"/>
      <c r="D30" s="111">
        <f t="shared" si="0"/>
        <v>83</v>
      </c>
      <c r="E30" s="111"/>
      <c r="F30" s="111">
        <f t="shared" ref="F30" si="5">IF(ISBLANK(F$25), IFERROR(GETPIVOTDATA(TEXT(F$26, 0),E5,"DPE", $A30), 0), "")</f>
        <v>83</v>
      </c>
      <c r="G30" s="111"/>
      <c r="H30" s="111">
        <f t="shared" ref="H30" si="6">IF(ISBLANK(H$25), IFERROR(GETPIVOTDATA(TEXT(H$26, 0),G5,"DPE", $A30), 0), "")</f>
        <v>83</v>
      </c>
      <c r="I30" s="111"/>
      <c r="J30" s="111">
        <f t="shared" ref="J30" si="7">IF(ISBLANK(J$25), IFERROR(GETPIVOTDATA(TEXT(J$26, 0),I5,"DPE", $A30), 0), "")</f>
        <v>83</v>
      </c>
      <c r="K30" s="111"/>
      <c r="L30" s="111">
        <f t="shared" ref="L30" si="8">IF(ISBLANK(L$25), IFERROR(GETPIVOTDATA(TEXT(L$26, 0),K5,"DPE", $A30), 0), "")</f>
        <v>83</v>
      </c>
    </row>
    <row r="31" spans="1:12" hidden="1" x14ac:dyDescent="0.25">
      <c r="A31" s="120" t="s">
        <v>2379</v>
      </c>
      <c r="B31" s="111">
        <f t="shared" si="0"/>
        <v>237</v>
      </c>
      <c r="C31" s="111"/>
      <c r="D31" s="111">
        <f t="shared" si="0"/>
        <v>237</v>
      </c>
      <c r="E31" s="111"/>
      <c r="F31" s="111">
        <f t="shared" ref="F31" si="9">IF(ISBLANK(F$25), IFERROR(GETPIVOTDATA(TEXT(F$26, 0),E6,"DPE", $A31), 0), "")</f>
        <v>237</v>
      </c>
      <c r="G31" s="111"/>
      <c r="H31" s="111">
        <f t="shared" ref="H31" si="10">IF(ISBLANK(H$25), IFERROR(GETPIVOTDATA(TEXT(H$26, 0),G6,"DPE", $A31), 0), "")</f>
        <v>237</v>
      </c>
      <c r="I31" s="111"/>
      <c r="J31" s="111">
        <f t="shared" ref="J31" si="11">IF(ISBLANK(J$25), IFERROR(GETPIVOTDATA(TEXT(J$26, 0),I6,"DPE", $A31), 0), "")</f>
        <v>237</v>
      </c>
      <c r="K31" s="111"/>
      <c r="L31" s="111">
        <f t="shared" ref="L31" si="12">IF(ISBLANK(L$25), IFERROR(GETPIVOTDATA(TEXT(L$26, 0),K6,"DPE", $A31), 0), "")</f>
        <v>237</v>
      </c>
    </row>
    <row r="32" spans="1:12" hidden="1" x14ac:dyDescent="0.25">
      <c r="A32" s="120" t="s">
        <v>4970</v>
      </c>
      <c r="B32" s="111">
        <f t="shared" si="0"/>
        <v>128</v>
      </c>
      <c r="C32" s="111"/>
      <c r="D32" s="111">
        <f t="shared" si="0"/>
        <v>128</v>
      </c>
      <c r="E32" s="111"/>
      <c r="F32" s="111">
        <f t="shared" ref="F32" si="13">IF(ISBLANK(F$25), IFERROR(GETPIVOTDATA(TEXT(F$26, 0),E7,"DPE", $A32), 0), "")</f>
        <v>128</v>
      </c>
      <c r="G32" s="111"/>
      <c r="H32" s="111">
        <f t="shared" ref="H32" si="14">IF(ISBLANK(H$25), IFERROR(GETPIVOTDATA(TEXT(H$26, 0),G7,"DPE", $A32), 0), "")</f>
        <v>128</v>
      </c>
      <c r="I32" s="111"/>
      <c r="J32" s="111">
        <f t="shared" ref="J32" si="15">IF(ISBLANK(J$25), IFERROR(GETPIVOTDATA(TEXT(J$26, 0),I7,"DPE", $A32), 0), "")</f>
        <v>128</v>
      </c>
      <c r="K32" s="111"/>
      <c r="L32" s="111">
        <f t="shared" ref="L32" si="16">IF(ISBLANK(L$25), IFERROR(GETPIVOTDATA(TEXT(L$26, 0),K7,"DPE", $A32), 0), "")</f>
        <v>128</v>
      </c>
    </row>
    <row r="33" spans="1:12" hidden="1" x14ac:dyDescent="0.25">
      <c r="A33" s="120" t="s">
        <v>2395</v>
      </c>
      <c r="B33" s="111">
        <f t="shared" si="0"/>
        <v>214</v>
      </c>
      <c r="C33" s="111"/>
      <c r="D33" s="111">
        <f t="shared" si="0"/>
        <v>214</v>
      </c>
      <c r="E33" s="111"/>
      <c r="F33" s="111">
        <f t="shared" ref="F33" si="17">IF(ISBLANK(F$25), IFERROR(GETPIVOTDATA(TEXT(F$26, 0),E8,"DPE", $A33), 0), "")</f>
        <v>214</v>
      </c>
      <c r="G33" s="111"/>
      <c r="H33" s="111">
        <f t="shared" ref="H33" si="18">IF(ISBLANK(H$25), IFERROR(GETPIVOTDATA(TEXT(H$26, 0),G8,"DPE", $A33), 0), "")</f>
        <v>214</v>
      </c>
      <c r="I33" s="111"/>
      <c r="J33" s="111">
        <f t="shared" ref="J33" si="19">IF(ISBLANK(J$25), IFERROR(GETPIVOTDATA(TEXT(J$26, 0),I8,"DPE", $A33), 0), "")</f>
        <v>214</v>
      </c>
      <c r="K33" s="111"/>
      <c r="L33" s="111">
        <f t="shared" ref="L33" si="20">IF(ISBLANK(L$25), IFERROR(GETPIVOTDATA(TEXT(L$26, 0),K8,"DPE", $A33), 0), "")</f>
        <v>214</v>
      </c>
    </row>
    <row r="34" spans="1:12" hidden="1" x14ac:dyDescent="0.25">
      <c r="A34" s="120" t="s">
        <v>2880</v>
      </c>
      <c r="B34" s="111">
        <f t="shared" si="0"/>
        <v>25</v>
      </c>
      <c r="C34" s="111"/>
      <c r="D34" s="111">
        <f t="shared" si="0"/>
        <v>25</v>
      </c>
      <c r="E34" s="111"/>
      <c r="F34" s="111">
        <f t="shared" ref="F34" si="21">IF(ISBLANK(F$25), IFERROR(GETPIVOTDATA(TEXT(F$26, 0),E9,"DPE", $A34), 0), "")</f>
        <v>25</v>
      </c>
      <c r="G34" s="111"/>
      <c r="H34" s="111">
        <f t="shared" ref="H34" si="22">IF(ISBLANK(H$25), IFERROR(GETPIVOTDATA(TEXT(H$26, 0),G9,"DPE", $A34), 0), "")</f>
        <v>25</v>
      </c>
      <c r="I34" s="111"/>
      <c r="J34" s="111">
        <f t="shared" ref="J34" si="23">IF(ISBLANK(J$25), IFERROR(GETPIVOTDATA(TEXT(J$26, 0),I9,"DPE", $A34), 0), "")</f>
        <v>25</v>
      </c>
      <c r="K34" s="111"/>
      <c r="L34" s="111">
        <f t="shared" ref="L34" si="24">IF(ISBLANK(L$25), IFERROR(GETPIVOTDATA(TEXT(L$26, 0),K9,"DPE", $A34), 0), "")</f>
        <v>25</v>
      </c>
    </row>
    <row r="35" spans="1:12" hidden="1" x14ac:dyDescent="0.25">
      <c r="A35" s="120" t="s">
        <v>2389</v>
      </c>
      <c r="B35" s="111">
        <f t="shared" si="0"/>
        <v>94</v>
      </c>
      <c r="C35" s="111"/>
      <c r="D35" s="111">
        <f t="shared" si="0"/>
        <v>94</v>
      </c>
      <c r="E35" s="111"/>
      <c r="F35" s="111">
        <f t="shared" ref="F35" si="25">IF(ISBLANK(F$25), IFERROR(GETPIVOTDATA(TEXT(F$26, 0),E10,"DPE", $A35), 0), "")</f>
        <v>94</v>
      </c>
      <c r="G35" s="111"/>
      <c r="H35" s="111">
        <f t="shared" ref="H35" si="26">IF(ISBLANK(H$25), IFERROR(GETPIVOTDATA(TEXT(H$26, 0),G10,"DPE", $A35), 0), "")</f>
        <v>94</v>
      </c>
      <c r="I35" s="111"/>
      <c r="J35" s="111">
        <f t="shared" ref="J35" si="27">IF(ISBLANK(J$25), IFERROR(GETPIVOTDATA(TEXT(J$26, 0),I10,"DPE", $A35), 0), "")</f>
        <v>94</v>
      </c>
      <c r="K35" s="111"/>
      <c r="L35" s="111">
        <f t="shared" ref="L35" si="28">IF(ISBLANK(L$25), IFERROR(GETPIVOTDATA(TEXT(L$26, 0),K10,"DPE", $A35), 0), "")</f>
        <v>94</v>
      </c>
    </row>
    <row r="36" spans="1:12" hidden="1" x14ac:dyDescent="0.25">
      <c r="A36" s="120" t="s">
        <v>172</v>
      </c>
      <c r="B36" s="111">
        <f>SUM(B28:B35)</f>
        <v>1116</v>
      </c>
      <c r="C36" s="111"/>
      <c r="D36" s="111">
        <f>SUM(D28:D35)</f>
        <v>1116</v>
      </c>
      <c r="E36" s="111"/>
      <c r="F36" s="111">
        <f>SUM(F28:F35)</f>
        <v>1116</v>
      </c>
      <c r="G36" s="111"/>
      <c r="H36" s="111">
        <f>SUM(H28:H35)</f>
        <v>1116</v>
      </c>
      <c r="I36" s="111"/>
      <c r="J36" s="111">
        <f>SUM(J28:J35)</f>
        <v>1116</v>
      </c>
      <c r="K36" s="111"/>
      <c r="L36" s="111">
        <f>SUM(L28:L35)</f>
        <v>1116</v>
      </c>
    </row>
    <row r="37" spans="1:12" hidden="1" x14ac:dyDescent="0.25">
      <c r="A37" s="121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</row>
    <row r="38" spans="1:12" x14ac:dyDescent="0.25">
      <c r="A38" s="121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</row>
    <row r="39" spans="1:12" x14ac:dyDescent="0.25">
      <c r="A39" s="121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</row>
    <row r="40" spans="1:12" x14ac:dyDescent="0.25">
      <c r="A40" s="121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</row>
    <row r="41" spans="1:12" x14ac:dyDescent="0.25">
      <c r="A41" s="115" t="s">
        <v>96</v>
      </c>
      <c r="B41" s="116" t="s">
        <v>10671</v>
      </c>
    </row>
    <row r="42" spans="1:12" x14ac:dyDescent="0.25">
      <c r="A42" s="115" t="s">
        <v>97</v>
      </c>
      <c r="B42" s="116" t="s">
        <v>13132</v>
      </c>
    </row>
    <row r="44" spans="1:12" ht="13.2" x14ac:dyDescent="0.25">
      <c r="A44" s="118" t="s">
        <v>199</v>
      </c>
      <c r="B44" s="115" t="s">
        <v>13131</v>
      </c>
      <c r="H44"/>
      <c r="I44"/>
      <c r="J44"/>
      <c r="K44"/>
    </row>
    <row r="45" spans="1:12" ht="13.2" x14ac:dyDescent="0.25">
      <c r="A45" s="118" t="s">
        <v>13130</v>
      </c>
      <c r="B45" s="116" t="s">
        <v>2832</v>
      </c>
      <c r="C45" s="116" t="s">
        <v>2831</v>
      </c>
      <c r="D45" s="116" t="s">
        <v>2829</v>
      </c>
      <c r="E45" s="116" t="s">
        <v>2828</v>
      </c>
      <c r="F45" s="116" t="s">
        <v>2833</v>
      </c>
      <c r="G45" s="116" t="s">
        <v>172</v>
      </c>
      <c r="H45"/>
      <c r="I45"/>
      <c r="J45"/>
      <c r="K45"/>
    </row>
    <row r="46" spans="1:12" ht="13.2" x14ac:dyDescent="0.25">
      <c r="A46" s="114" t="s">
        <v>2396</v>
      </c>
      <c r="B46" s="117">
        <v>2</v>
      </c>
      <c r="C46" s="117">
        <v>6</v>
      </c>
      <c r="D46" s="117">
        <v>3</v>
      </c>
      <c r="E46" s="117">
        <v>1</v>
      </c>
      <c r="F46" s="117">
        <v>1</v>
      </c>
      <c r="G46" s="117">
        <v>13</v>
      </c>
      <c r="H46"/>
      <c r="I46"/>
      <c r="J46"/>
      <c r="K46"/>
    </row>
    <row r="47" spans="1:12" ht="13.2" x14ac:dyDescent="0.25">
      <c r="A47" s="114" t="s">
        <v>2381</v>
      </c>
      <c r="B47" s="117"/>
      <c r="C47" s="117">
        <v>1</v>
      </c>
      <c r="D47" s="117"/>
      <c r="E47" s="117"/>
      <c r="F47" s="117"/>
      <c r="G47" s="117">
        <v>1</v>
      </c>
      <c r="H47"/>
      <c r="I47"/>
      <c r="J47"/>
      <c r="K47"/>
    </row>
    <row r="48" spans="1:12" ht="13.2" x14ac:dyDescent="0.25">
      <c r="A48" s="114" t="s">
        <v>4970</v>
      </c>
      <c r="B48" s="117"/>
      <c r="C48" s="117">
        <v>2</v>
      </c>
      <c r="D48" s="117">
        <v>2</v>
      </c>
      <c r="E48" s="117"/>
      <c r="F48" s="117"/>
      <c r="G48" s="117">
        <v>4</v>
      </c>
      <c r="H48"/>
      <c r="I48"/>
      <c r="J48"/>
      <c r="K48"/>
    </row>
    <row r="49" spans="1:11" ht="13.2" x14ac:dyDescent="0.25">
      <c r="A49" s="114" t="s">
        <v>2880</v>
      </c>
      <c r="B49" s="117"/>
      <c r="C49" s="117"/>
      <c r="D49" s="117"/>
      <c r="E49" s="117"/>
      <c r="F49" s="117">
        <v>1</v>
      </c>
      <c r="G49" s="117">
        <v>1</v>
      </c>
      <c r="H49"/>
      <c r="I49"/>
      <c r="J49"/>
      <c r="K49"/>
    </row>
    <row r="50" spans="1:11" ht="13.2" x14ac:dyDescent="0.25">
      <c r="A50" s="114" t="s">
        <v>2389</v>
      </c>
      <c r="B50" s="117"/>
      <c r="C50" s="117"/>
      <c r="D50" s="117"/>
      <c r="E50" s="117"/>
      <c r="F50" s="117">
        <v>1</v>
      </c>
      <c r="G50" s="117">
        <v>1</v>
      </c>
      <c r="H50"/>
      <c r="I50"/>
      <c r="J50"/>
      <c r="K50"/>
    </row>
    <row r="51" spans="1:11" ht="13.2" x14ac:dyDescent="0.25">
      <c r="A51" s="114" t="s">
        <v>2382</v>
      </c>
      <c r="B51" s="117"/>
      <c r="C51" s="117">
        <v>3</v>
      </c>
      <c r="D51" s="117">
        <v>1</v>
      </c>
      <c r="E51" s="117"/>
      <c r="F51" s="117"/>
      <c r="G51" s="117">
        <v>4</v>
      </c>
      <c r="H51"/>
      <c r="I51"/>
      <c r="J51"/>
      <c r="K51"/>
    </row>
    <row r="52" spans="1:11" ht="13.2" x14ac:dyDescent="0.25">
      <c r="A52" s="114" t="s">
        <v>2379</v>
      </c>
      <c r="B52" s="117"/>
      <c r="C52" s="117"/>
      <c r="D52" s="117">
        <v>1</v>
      </c>
      <c r="E52" s="117">
        <v>1</v>
      </c>
      <c r="F52" s="117"/>
      <c r="G52" s="117">
        <v>2</v>
      </c>
      <c r="H52"/>
      <c r="I52"/>
      <c r="J52"/>
      <c r="K52"/>
    </row>
    <row r="53" spans="1:11" ht="13.2" x14ac:dyDescent="0.25">
      <c r="A53" s="114" t="s">
        <v>2395</v>
      </c>
      <c r="B53" s="117">
        <v>1</v>
      </c>
      <c r="C53" s="117"/>
      <c r="D53" s="117">
        <v>1</v>
      </c>
      <c r="E53" s="117">
        <v>1</v>
      </c>
      <c r="F53" s="117">
        <v>1</v>
      </c>
      <c r="G53" s="117">
        <v>4</v>
      </c>
      <c r="H53"/>
      <c r="I53"/>
      <c r="J53"/>
      <c r="K53"/>
    </row>
    <row r="54" spans="1:11" ht="13.2" x14ac:dyDescent="0.25">
      <c r="A54" s="114" t="s">
        <v>172</v>
      </c>
      <c r="B54" s="117">
        <v>3</v>
      </c>
      <c r="C54" s="117">
        <v>12</v>
      </c>
      <c r="D54" s="117">
        <v>8</v>
      </c>
      <c r="E54" s="117">
        <v>3</v>
      </c>
      <c r="F54" s="117">
        <v>4</v>
      </c>
      <c r="G54" s="117">
        <v>30</v>
      </c>
      <c r="H54"/>
      <c r="I54"/>
      <c r="J54"/>
      <c r="K54"/>
    </row>
  </sheetData>
  <pageMargins left="0.7" right="0.7" top="0.75" bottom="0.75" header="0.3" footer="0.3"/>
  <pageSetup paperSize="9" orientation="portrait"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DG133"/>
  <sheetViews>
    <sheetView workbookViewId="0">
      <selection activeCell="F31" sqref="F31"/>
    </sheetView>
  </sheetViews>
  <sheetFormatPr defaultColWidth="18.109375" defaultRowHeight="10.199999999999999" x14ac:dyDescent="0.2"/>
  <cols>
    <col min="1" max="1" width="14.44140625" style="4" customWidth="1"/>
    <col min="2" max="2" width="17.88671875" style="4" bestFit="1" customWidth="1"/>
    <col min="3" max="3" width="6" style="4" bestFit="1" customWidth="1"/>
    <col min="4" max="4" width="15.6640625" style="4" customWidth="1"/>
    <col min="5" max="5" width="11.88671875" style="4" customWidth="1"/>
    <col min="6" max="11" width="15.6640625" style="4" customWidth="1"/>
    <col min="12" max="12" width="20.33203125" style="4" customWidth="1"/>
    <col min="13" max="13" width="18.88671875" style="4" customWidth="1"/>
    <col min="14" max="90" width="15.6640625" style="4" customWidth="1"/>
    <col min="91" max="93" width="20.44140625" style="4" customWidth="1"/>
    <col min="94" max="94" width="19.5546875" style="4" customWidth="1"/>
    <col min="95" max="106" width="15.6640625" style="4" customWidth="1"/>
    <col min="107" max="108" width="19.44140625" style="4" bestFit="1" customWidth="1"/>
    <col min="109" max="111" width="20.44140625" style="4" bestFit="1" customWidth="1"/>
    <col min="112" max="16384" width="18.109375" style="4"/>
  </cols>
  <sheetData>
    <row r="1" spans="1:111" ht="13.2" x14ac:dyDescent="0.25">
      <c r="A1" t="s">
        <v>1327</v>
      </c>
      <c r="B1"/>
    </row>
    <row r="2" spans="1:111" ht="13.2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</row>
    <row r="3" spans="1:111" ht="13.2" x14ac:dyDescent="0.25">
      <c r="A3" s="110" t="s">
        <v>73</v>
      </c>
      <c r="B3" s="110" t="s">
        <v>764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</row>
    <row r="4" spans="1:111" ht="13.2" x14ac:dyDescent="0.25">
      <c r="A4" s="4" t="s">
        <v>2382</v>
      </c>
      <c r="B4" s="4" t="s">
        <v>4412</v>
      </c>
      <c r="C4" s="45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</row>
    <row r="5" spans="1:111" ht="13.2" x14ac:dyDescent="0.25">
      <c r="B5" s="4" t="s">
        <v>4414</v>
      </c>
      <c r="C5" s="45">
        <v>-40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</row>
    <row r="6" spans="1:111" ht="13.2" x14ac:dyDescent="0.25">
      <c r="A6" s="4" t="s">
        <v>2381</v>
      </c>
      <c r="B6" s="4" t="s">
        <v>4412</v>
      </c>
      <c r="C6" s="45">
        <v>12.5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</row>
    <row r="7" spans="1:111" ht="13.2" x14ac:dyDescent="0.25">
      <c r="B7" s="4" t="s">
        <v>4414</v>
      </c>
      <c r="C7" s="45">
        <v>-41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</row>
    <row r="8" spans="1:111" ht="13.2" x14ac:dyDescent="0.25">
      <c r="A8" s="4" t="s">
        <v>2379</v>
      </c>
      <c r="B8" s="4" t="s">
        <v>4412</v>
      </c>
      <c r="C8" s="45">
        <v>31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</row>
    <row r="9" spans="1:111" ht="13.2" x14ac:dyDescent="0.25">
      <c r="B9" s="4" t="s">
        <v>4414</v>
      </c>
      <c r="C9" s="45">
        <v>-52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</row>
    <row r="10" spans="1:111" ht="13.2" x14ac:dyDescent="0.25">
      <c r="A10" s="4" t="s">
        <v>2395</v>
      </c>
      <c r="B10" s="4" t="s">
        <v>4412</v>
      </c>
      <c r="C10" s="45">
        <v>82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</row>
    <row r="11" spans="1:111" ht="13.2" x14ac:dyDescent="0.25">
      <c r="B11" s="4" t="s">
        <v>4414</v>
      </c>
      <c r="C11" s="45">
        <v>-40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</row>
    <row r="12" spans="1:111" ht="13.2" x14ac:dyDescent="0.25">
      <c r="A12" s="4" t="s">
        <v>2396</v>
      </c>
      <c r="B12" s="4" t="s">
        <v>4412</v>
      </c>
      <c r="C12" s="45">
        <v>40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 spans="1:111" ht="13.2" x14ac:dyDescent="0.25">
      <c r="B13" s="4" t="s">
        <v>4414</v>
      </c>
      <c r="C13" s="45">
        <v>-91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</row>
    <row r="14" spans="1:111" ht="13.2" x14ac:dyDescent="0.25">
      <c r="A14" s="4" t="s">
        <v>2880</v>
      </c>
      <c r="B14" s="4" t="s">
        <v>4412</v>
      </c>
      <c r="C14" s="45">
        <v>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 spans="1:111" ht="13.2" x14ac:dyDescent="0.25">
      <c r="B15" s="4" t="s">
        <v>4414</v>
      </c>
      <c r="C15" s="45">
        <v>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 spans="1:111" ht="13.2" x14ac:dyDescent="0.25">
      <c r="A16" s="4" t="s">
        <v>2389</v>
      </c>
      <c r="B16" s="4" t="s">
        <v>4412</v>
      </c>
      <c r="C16" s="45">
        <v>135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 spans="1:94" ht="13.2" x14ac:dyDescent="0.25">
      <c r="B17" s="4" t="s">
        <v>4414</v>
      </c>
      <c r="C17" s="45">
        <v>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 spans="1:94" ht="13.2" x14ac:dyDescent="0.25">
      <c r="A18" s="4" t="s">
        <v>4970</v>
      </c>
      <c r="B18" s="4" t="s">
        <v>4412</v>
      </c>
      <c r="C18" s="45">
        <v>83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</row>
    <row r="19" spans="1:94" ht="13.2" x14ac:dyDescent="0.25">
      <c r="B19" s="4" t="s">
        <v>4414</v>
      </c>
      <c r="C19" s="45">
        <v>-126</v>
      </c>
      <c r="D19"/>
      <c r="E19"/>
      <c r="F19"/>
      <c r="G19"/>
      <c r="H19"/>
      <c r="I19"/>
      <c r="J19"/>
    </row>
    <row r="20" spans="1:94" ht="13.2" x14ac:dyDescent="0.25">
      <c r="A20" s="4" t="s">
        <v>4413</v>
      </c>
      <c r="C20" s="45">
        <v>383.5</v>
      </c>
      <c r="D20"/>
      <c r="E20"/>
      <c r="F20"/>
      <c r="G20"/>
      <c r="H20"/>
      <c r="I20"/>
      <c r="J20"/>
    </row>
    <row r="21" spans="1:94" ht="13.2" x14ac:dyDescent="0.25">
      <c r="A21" s="4" t="s">
        <v>4415</v>
      </c>
      <c r="C21" s="45">
        <v>-390</v>
      </c>
      <c r="D21"/>
      <c r="E21"/>
      <c r="F21"/>
      <c r="G21"/>
      <c r="H21"/>
      <c r="I21"/>
      <c r="J21"/>
    </row>
    <row r="22" spans="1:94" ht="13.2" x14ac:dyDescent="0.25">
      <c r="A22"/>
      <c r="B22"/>
      <c r="C22"/>
      <c r="D22"/>
      <c r="E22"/>
      <c r="F22"/>
      <c r="G22"/>
      <c r="H22"/>
      <c r="I22"/>
      <c r="J22"/>
    </row>
    <row r="23" spans="1:94" ht="13.2" x14ac:dyDescent="0.25">
      <c r="A23"/>
      <c r="B23"/>
      <c r="C23"/>
      <c r="D23"/>
      <c r="E23"/>
      <c r="F23"/>
      <c r="G23"/>
      <c r="H23"/>
      <c r="I23"/>
      <c r="J23"/>
    </row>
    <row r="24" spans="1:94" ht="13.2" x14ac:dyDescent="0.25">
      <c r="A24"/>
      <c r="B24"/>
      <c r="C24"/>
      <c r="D24"/>
      <c r="E24"/>
      <c r="F24"/>
      <c r="G24"/>
      <c r="H24"/>
      <c r="I24"/>
      <c r="J24"/>
    </row>
    <row r="25" spans="1:94" ht="13.2" x14ac:dyDescent="0.25">
      <c r="A25"/>
      <c r="B25"/>
      <c r="C25"/>
      <c r="D25"/>
      <c r="E25"/>
      <c r="F25"/>
      <c r="G25"/>
      <c r="H25"/>
      <c r="I25"/>
      <c r="J25"/>
    </row>
    <row r="26" spans="1:94" ht="13.2" x14ac:dyDescent="0.25">
      <c r="A26"/>
      <c r="B26"/>
      <c r="C26"/>
      <c r="D26"/>
      <c r="E26"/>
      <c r="F26"/>
      <c r="G26"/>
      <c r="H26"/>
      <c r="I26"/>
      <c r="J26"/>
    </row>
    <row r="27" spans="1:94" ht="13.2" x14ac:dyDescent="0.25">
      <c r="A27"/>
      <c r="B27"/>
      <c r="C27"/>
      <c r="D27"/>
      <c r="E27"/>
      <c r="F27"/>
      <c r="G27"/>
      <c r="H27"/>
      <c r="I27"/>
      <c r="J27"/>
    </row>
    <row r="28" spans="1:94" ht="13.2" x14ac:dyDescent="0.25">
      <c r="A28"/>
      <c r="B28"/>
      <c r="C28"/>
      <c r="D28"/>
      <c r="E28"/>
      <c r="F28"/>
      <c r="G28"/>
      <c r="H28"/>
      <c r="I28"/>
      <c r="J28"/>
    </row>
    <row r="29" spans="1:94" ht="13.2" x14ac:dyDescent="0.25">
      <c r="A29"/>
      <c r="B29"/>
      <c r="C29"/>
      <c r="D29"/>
      <c r="E29"/>
      <c r="F29"/>
      <c r="G29"/>
      <c r="H29"/>
      <c r="I29"/>
      <c r="J29"/>
    </row>
    <row r="30" spans="1:94" ht="13.2" x14ac:dyDescent="0.25">
      <c r="A30"/>
      <c r="B30"/>
      <c r="C30"/>
      <c r="D30"/>
      <c r="E30"/>
      <c r="F30"/>
      <c r="G30"/>
      <c r="H30"/>
      <c r="I30"/>
      <c r="J30"/>
    </row>
    <row r="31" spans="1:94" ht="13.2" x14ac:dyDescent="0.25">
      <c r="A31"/>
      <c r="B31"/>
      <c r="C31"/>
      <c r="D31"/>
      <c r="E31"/>
      <c r="F31"/>
      <c r="G31"/>
      <c r="H31"/>
      <c r="I31"/>
      <c r="J31"/>
    </row>
    <row r="32" spans="1:94" ht="13.2" x14ac:dyDescent="0.25">
      <c r="A32"/>
      <c r="B32"/>
      <c r="C32"/>
      <c r="D32"/>
      <c r="E32"/>
      <c r="F32"/>
      <c r="G32"/>
      <c r="H32"/>
      <c r="I32"/>
      <c r="J32"/>
    </row>
    <row r="33" spans="1:10" ht="13.2" x14ac:dyDescent="0.25">
      <c r="A33"/>
      <c r="B33"/>
      <c r="C33"/>
      <c r="D33"/>
      <c r="E33"/>
      <c r="F33"/>
      <c r="G33"/>
      <c r="H33"/>
      <c r="I33"/>
      <c r="J33"/>
    </row>
    <row r="34" spans="1:10" ht="13.2" x14ac:dyDescent="0.25">
      <c r="A34"/>
      <c r="B34"/>
      <c r="C34"/>
      <c r="D34"/>
      <c r="E34"/>
      <c r="F34"/>
      <c r="G34"/>
      <c r="H34"/>
      <c r="I34"/>
      <c r="J34"/>
    </row>
    <row r="35" spans="1:10" ht="13.2" x14ac:dyDescent="0.25">
      <c r="A35"/>
      <c r="B35"/>
      <c r="C35"/>
      <c r="D35"/>
      <c r="E35"/>
      <c r="F35"/>
      <c r="G35"/>
      <c r="H35"/>
      <c r="I35"/>
      <c r="J35"/>
    </row>
    <row r="36" spans="1:10" ht="13.2" x14ac:dyDescent="0.25">
      <c r="A36"/>
      <c r="B36"/>
      <c r="C36"/>
      <c r="D36"/>
      <c r="E36"/>
      <c r="F36"/>
      <c r="G36"/>
      <c r="H36"/>
      <c r="I36"/>
      <c r="J36"/>
    </row>
    <row r="37" spans="1:10" ht="13.2" x14ac:dyDescent="0.25">
      <c r="A37"/>
      <c r="B37"/>
      <c r="C37"/>
      <c r="D37"/>
      <c r="E37"/>
      <c r="F37"/>
      <c r="G37"/>
      <c r="H37"/>
      <c r="I37"/>
      <c r="J37"/>
    </row>
    <row r="38" spans="1:10" ht="13.2" x14ac:dyDescent="0.25">
      <c r="A38"/>
      <c r="B38"/>
      <c r="C38"/>
      <c r="D38"/>
      <c r="E38"/>
      <c r="F38"/>
      <c r="G38"/>
      <c r="H38"/>
      <c r="I38"/>
      <c r="J38"/>
    </row>
    <row r="39" spans="1:10" ht="13.2" x14ac:dyDescent="0.25">
      <c r="A39"/>
      <c r="B39"/>
      <c r="C39"/>
      <c r="D39"/>
      <c r="E39"/>
      <c r="F39"/>
      <c r="G39"/>
      <c r="H39"/>
      <c r="I39"/>
      <c r="J39"/>
    </row>
    <row r="40" spans="1:10" ht="13.2" x14ac:dyDescent="0.25">
      <c r="A40"/>
      <c r="B40"/>
      <c r="C40"/>
      <c r="D40"/>
      <c r="E40"/>
      <c r="F40"/>
      <c r="G40"/>
      <c r="H40"/>
      <c r="I40"/>
      <c r="J40"/>
    </row>
    <row r="41" spans="1:10" ht="13.2" x14ac:dyDescent="0.25">
      <c r="A41"/>
      <c r="B41"/>
      <c r="C41"/>
      <c r="D41"/>
      <c r="E41"/>
      <c r="F41"/>
      <c r="G41"/>
      <c r="H41"/>
      <c r="I41"/>
      <c r="J41"/>
    </row>
    <row r="42" spans="1:10" ht="13.2" x14ac:dyDescent="0.25">
      <c r="A42"/>
      <c r="B42"/>
      <c r="C42"/>
      <c r="D42"/>
      <c r="E42"/>
      <c r="F42"/>
      <c r="G42"/>
      <c r="H42"/>
      <c r="I42"/>
      <c r="J42"/>
    </row>
    <row r="43" spans="1:10" ht="13.2" x14ac:dyDescent="0.25">
      <c r="A43"/>
      <c r="B43"/>
      <c r="C43"/>
      <c r="D43"/>
      <c r="E43"/>
      <c r="F43"/>
      <c r="G43"/>
      <c r="H43"/>
      <c r="I43"/>
      <c r="J43"/>
    </row>
    <row r="44" spans="1:10" ht="13.2" x14ac:dyDescent="0.25">
      <c r="A44"/>
      <c r="B44"/>
      <c r="C44"/>
      <c r="D44"/>
      <c r="E44"/>
      <c r="F44"/>
      <c r="G44"/>
      <c r="H44"/>
      <c r="I44"/>
      <c r="J44"/>
    </row>
    <row r="45" spans="1:10" ht="13.2" x14ac:dyDescent="0.25">
      <c r="A45"/>
      <c r="B45"/>
      <c r="C45"/>
      <c r="D45"/>
      <c r="E45"/>
      <c r="F45"/>
      <c r="G45"/>
      <c r="H45"/>
      <c r="I45"/>
      <c r="J45"/>
    </row>
    <row r="46" spans="1:10" ht="13.2" x14ac:dyDescent="0.25">
      <c r="A46"/>
      <c r="B46"/>
      <c r="C46"/>
      <c r="D46"/>
      <c r="E46"/>
      <c r="F46"/>
      <c r="G46"/>
      <c r="H46"/>
      <c r="I46"/>
      <c r="J46"/>
    </row>
    <row r="47" spans="1:10" ht="13.2" x14ac:dyDescent="0.25">
      <c r="A47"/>
      <c r="B47"/>
      <c r="C47"/>
      <c r="D47"/>
      <c r="E47"/>
      <c r="F47"/>
      <c r="G47"/>
      <c r="H47"/>
      <c r="I47"/>
      <c r="J47"/>
    </row>
    <row r="48" spans="1:10" ht="13.2" x14ac:dyDescent="0.25">
      <c r="A48"/>
      <c r="B48"/>
      <c r="C48"/>
      <c r="D48"/>
      <c r="E48"/>
      <c r="F48"/>
      <c r="G48"/>
      <c r="H48"/>
      <c r="I48"/>
      <c r="J48"/>
    </row>
    <row r="49" spans="1:13" ht="13.2" x14ac:dyDescent="0.25">
      <c r="A49"/>
      <c r="B49"/>
      <c r="C49"/>
      <c r="D49"/>
      <c r="E49"/>
      <c r="F49"/>
      <c r="G49"/>
      <c r="H49"/>
      <c r="I49"/>
      <c r="J49"/>
    </row>
    <row r="50" spans="1:13" ht="13.2" x14ac:dyDescent="0.25">
      <c r="A50"/>
      <c r="B50"/>
      <c r="C50"/>
      <c r="D50"/>
      <c r="E50"/>
      <c r="F50"/>
      <c r="G50"/>
      <c r="H50"/>
      <c r="I50"/>
      <c r="J50"/>
    </row>
    <row r="51" spans="1:13" ht="13.2" x14ac:dyDescent="0.25">
      <c r="A51"/>
      <c r="B51"/>
      <c r="C51"/>
      <c r="D51"/>
      <c r="E51"/>
      <c r="F51"/>
      <c r="G51"/>
      <c r="H51"/>
      <c r="I51"/>
      <c r="J51"/>
    </row>
    <row r="52" spans="1:13" ht="13.2" x14ac:dyDescent="0.25">
      <c r="A52"/>
      <c r="B52"/>
      <c r="C52"/>
      <c r="D52"/>
      <c r="E52"/>
      <c r="F52"/>
      <c r="G52"/>
      <c r="H52"/>
      <c r="I52"/>
      <c r="J52"/>
    </row>
    <row r="53" spans="1:13" ht="13.2" x14ac:dyDescent="0.25">
      <c r="A53"/>
      <c r="B53"/>
      <c r="C53"/>
      <c r="D53"/>
      <c r="E53"/>
      <c r="F53"/>
      <c r="G53"/>
      <c r="H53"/>
      <c r="I53"/>
      <c r="J53"/>
    </row>
    <row r="54" spans="1:13" ht="13.2" x14ac:dyDescent="0.25">
      <c r="A54"/>
      <c r="B54"/>
      <c r="C54"/>
      <c r="D54"/>
      <c r="E54"/>
      <c r="F54"/>
      <c r="G54"/>
      <c r="H54"/>
      <c r="I54"/>
      <c r="J54"/>
    </row>
    <row r="55" spans="1:13" ht="13.2" x14ac:dyDescent="0.25">
      <c r="A55"/>
      <c r="B55"/>
      <c r="C55"/>
      <c r="D55"/>
    </row>
    <row r="56" spans="1:13" ht="13.2" x14ac:dyDescent="0.25">
      <c r="A56"/>
      <c r="B56"/>
      <c r="C56"/>
      <c r="D56"/>
    </row>
    <row r="57" spans="1:13" ht="13.2" x14ac:dyDescent="0.25">
      <c r="A57"/>
      <c r="B57"/>
      <c r="C57"/>
      <c r="D57"/>
      <c r="F57" s="45"/>
      <c r="G57" s="45"/>
      <c r="H57" s="45"/>
      <c r="I57" s="45"/>
      <c r="J57" s="45"/>
      <c r="K57" s="45"/>
      <c r="L57" s="45"/>
      <c r="M57" s="45"/>
    </row>
    <row r="58" spans="1:13" ht="13.2" x14ac:dyDescent="0.25">
      <c r="A58"/>
      <c r="B58"/>
      <c r="C58"/>
      <c r="D58"/>
      <c r="F58" s="45"/>
      <c r="G58" s="45"/>
      <c r="H58" s="45"/>
      <c r="I58" s="45"/>
      <c r="J58" s="45"/>
      <c r="K58" s="45"/>
      <c r="L58" s="45"/>
      <c r="M58" s="45"/>
    </row>
    <row r="59" spans="1:13" ht="13.2" x14ac:dyDescent="0.25">
      <c r="A59"/>
      <c r="B59"/>
      <c r="C59"/>
      <c r="D59"/>
      <c r="F59" s="45"/>
      <c r="G59" s="45"/>
      <c r="H59" s="45"/>
      <c r="I59" s="45"/>
      <c r="J59" s="45"/>
      <c r="K59" s="45"/>
      <c r="L59" s="45"/>
      <c r="M59" s="45"/>
    </row>
    <row r="60" spans="1:13" ht="13.2" x14ac:dyDescent="0.25">
      <c r="A60"/>
      <c r="B60"/>
      <c r="C60"/>
      <c r="D60"/>
      <c r="F60" s="45"/>
      <c r="G60" s="45"/>
      <c r="H60" s="45"/>
      <c r="I60" s="45"/>
      <c r="J60" s="45"/>
      <c r="K60" s="45"/>
      <c r="L60" s="45"/>
      <c r="M60" s="45"/>
    </row>
    <row r="61" spans="1:13" ht="13.2" x14ac:dyDescent="0.25">
      <c r="A61"/>
      <c r="B61"/>
      <c r="C61"/>
      <c r="D61"/>
      <c r="F61" s="45"/>
      <c r="G61" s="45"/>
      <c r="H61" s="45"/>
      <c r="I61" s="45"/>
      <c r="J61" s="45"/>
      <c r="K61" s="45"/>
      <c r="L61" s="45"/>
      <c r="M61" s="45"/>
    </row>
    <row r="62" spans="1:13" ht="13.2" x14ac:dyDescent="0.25">
      <c r="A62"/>
      <c r="B62"/>
      <c r="C62"/>
      <c r="D62"/>
      <c r="F62" s="45"/>
      <c r="G62" s="45"/>
      <c r="H62" s="45"/>
      <c r="I62" s="45"/>
      <c r="J62" s="45"/>
      <c r="K62" s="45"/>
      <c r="L62" s="45"/>
      <c r="M62" s="45"/>
    </row>
    <row r="63" spans="1:13" ht="13.2" x14ac:dyDescent="0.25">
      <c r="A63"/>
      <c r="B63"/>
      <c r="C63"/>
      <c r="D63"/>
      <c r="F63" s="45"/>
      <c r="G63" s="45"/>
      <c r="H63" s="45"/>
      <c r="I63" s="45"/>
      <c r="J63" s="45"/>
      <c r="K63" s="45"/>
      <c r="L63" s="45"/>
      <c r="M63" s="45"/>
    </row>
    <row r="64" spans="1:13" ht="13.2" x14ac:dyDescent="0.25">
      <c r="A64"/>
      <c r="B64"/>
      <c r="C64"/>
      <c r="D64"/>
      <c r="E64"/>
      <c r="F64"/>
      <c r="G64"/>
      <c r="H64"/>
      <c r="I64"/>
      <c r="J64"/>
      <c r="K64"/>
      <c r="L64"/>
    </row>
    <row r="65" spans="1:10" ht="13.2" x14ac:dyDescent="0.25">
      <c r="A65"/>
      <c r="B65"/>
      <c r="C65"/>
      <c r="D65"/>
      <c r="E65"/>
      <c r="F65"/>
      <c r="G65"/>
      <c r="H65"/>
      <c r="I65"/>
      <c r="J65"/>
    </row>
    <row r="66" spans="1:10" ht="13.2" x14ac:dyDescent="0.25">
      <c r="A66"/>
      <c r="B66"/>
      <c r="C66"/>
      <c r="D66"/>
      <c r="E66"/>
      <c r="F66"/>
      <c r="G66"/>
      <c r="H66"/>
      <c r="I66"/>
      <c r="J66"/>
    </row>
    <row r="67" spans="1:10" ht="13.2" x14ac:dyDescent="0.25">
      <c r="A67"/>
      <c r="B67"/>
      <c r="C67"/>
      <c r="D67"/>
      <c r="E67"/>
      <c r="F67"/>
      <c r="G67"/>
      <c r="H67"/>
      <c r="I67"/>
      <c r="J67"/>
    </row>
    <row r="68" spans="1:10" ht="13.2" x14ac:dyDescent="0.25">
      <c r="A68"/>
      <c r="B68"/>
      <c r="C68"/>
      <c r="D68"/>
      <c r="E68"/>
      <c r="F68"/>
      <c r="G68"/>
      <c r="H68"/>
      <c r="I68"/>
      <c r="J68"/>
    </row>
    <row r="69" spans="1:10" ht="13.2" x14ac:dyDescent="0.25">
      <c r="A69"/>
      <c r="B69"/>
      <c r="C69"/>
      <c r="D69"/>
      <c r="E69"/>
      <c r="F69"/>
      <c r="G69"/>
      <c r="H69"/>
      <c r="I69"/>
      <c r="J69"/>
    </row>
    <row r="70" spans="1:10" ht="13.2" x14ac:dyDescent="0.25">
      <c r="A70"/>
      <c r="B70"/>
      <c r="C70"/>
      <c r="D70"/>
      <c r="E70"/>
      <c r="F70"/>
      <c r="G70"/>
      <c r="H70"/>
      <c r="I70"/>
      <c r="J70"/>
    </row>
    <row r="71" spans="1:10" ht="13.2" x14ac:dyDescent="0.25">
      <c r="A71"/>
      <c r="B71"/>
      <c r="C71"/>
      <c r="D71"/>
      <c r="E71"/>
      <c r="F71"/>
      <c r="G71"/>
      <c r="H71"/>
      <c r="I71"/>
      <c r="J71"/>
    </row>
    <row r="72" spans="1:10" ht="13.2" x14ac:dyDescent="0.25">
      <c r="A72"/>
      <c r="B72"/>
      <c r="C72"/>
      <c r="D72"/>
      <c r="E72"/>
      <c r="F72"/>
      <c r="G72"/>
      <c r="H72"/>
      <c r="I72"/>
      <c r="J72"/>
    </row>
    <row r="73" spans="1:10" ht="13.2" x14ac:dyDescent="0.25">
      <c r="A73"/>
      <c r="B73"/>
      <c r="C73"/>
      <c r="D73"/>
      <c r="E73"/>
      <c r="F73"/>
      <c r="G73"/>
      <c r="H73"/>
      <c r="I73"/>
      <c r="J73"/>
    </row>
    <row r="74" spans="1:10" ht="13.2" x14ac:dyDescent="0.25">
      <c r="A74"/>
      <c r="B74"/>
      <c r="C74"/>
      <c r="D74"/>
      <c r="E74"/>
      <c r="F74"/>
      <c r="G74"/>
      <c r="H74"/>
      <c r="I74"/>
      <c r="J74"/>
    </row>
    <row r="75" spans="1:10" ht="13.2" x14ac:dyDescent="0.25">
      <c r="A75"/>
      <c r="B75"/>
      <c r="C75"/>
      <c r="D75"/>
      <c r="E75"/>
      <c r="F75"/>
      <c r="G75"/>
      <c r="H75"/>
      <c r="I75"/>
      <c r="J75"/>
    </row>
    <row r="76" spans="1:10" ht="13.2" x14ac:dyDescent="0.25">
      <c r="A76"/>
      <c r="B76"/>
      <c r="C76"/>
      <c r="D76"/>
      <c r="E76"/>
      <c r="F76"/>
      <c r="G76"/>
      <c r="H76"/>
      <c r="I76"/>
      <c r="J76"/>
    </row>
    <row r="77" spans="1:10" ht="13.2" x14ac:dyDescent="0.25">
      <c r="A77"/>
      <c r="B77"/>
      <c r="C77"/>
      <c r="D77"/>
      <c r="E77"/>
      <c r="F77"/>
      <c r="G77"/>
      <c r="H77"/>
      <c r="I77"/>
      <c r="J77"/>
    </row>
    <row r="78" spans="1:10" ht="13.2" x14ac:dyDescent="0.25">
      <c r="A78"/>
      <c r="B78"/>
      <c r="C78"/>
      <c r="D78"/>
      <c r="E78"/>
      <c r="F78"/>
      <c r="G78"/>
      <c r="H78"/>
      <c r="I78"/>
      <c r="J78"/>
    </row>
    <row r="79" spans="1:10" ht="13.2" x14ac:dyDescent="0.25">
      <c r="A79"/>
      <c r="B79"/>
      <c r="C79"/>
      <c r="D79"/>
      <c r="E79"/>
      <c r="F79"/>
      <c r="G79"/>
      <c r="H79"/>
      <c r="I79"/>
      <c r="J79"/>
    </row>
    <row r="80" spans="1:10" ht="13.2" x14ac:dyDescent="0.25">
      <c r="A80"/>
      <c r="B80"/>
      <c r="C80"/>
      <c r="D80"/>
      <c r="E80"/>
      <c r="F80"/>
      <c r="G80"/>
      <c r="H80"/>
      <c r="I80"/>
      <c r="J80"/>
    </row>
    <row r="81" spans="1:10" ht="13.2" x14ac:dyDescent="0.25">
      <c r="A81"/>
      <c r="B81"/>
      <c r="C81"/>
      <c r="D81"/>
      <c r="E81"/>
      <c r="F81"/>
      <c r="G81"/>
      <c r="H81"/>
      <c r="I81"/>
      <c r="J81"/>
    </row>
    <row r="82" spans="1:10" ht="13.2" x14ac:dyDescent="0.25">
      <c r="A82"/>
      <c r="B82"/>
      <c r="C82"/>
      <c r="D82"/>
      <c r="E82"/>
      <c r="F82"/>
      <c r="G82"/>
      <c r="H82"/>
      <c r="I82"/>
      <c r="J82"/>
    </row>
    <row r="83" spans="1:10" ht="13.2" x14ac:dyDescent="0.25">
      <c r="A83"/>
      <c r="B83"/>
      <c r="C83"/>
      <c r="D83"/>
      <c r="E83"/>
      <c r="F83"/>
      <c r="G83"/>
      <c r="H83"/>
      <c r="I83"/>
      <c r="J83"/>
    </row>
    <row r="84" spans="1:10" ht="13.2" x14ac:dyDescent="0.25">
      <c r="A84"/>
      <c r="B84"/>
      <c r="C84"/>
      <c r="D84"/>
      <c r="E84"/>
      <c r="F84"/>
      <c r="G84"/>
      <c r="H84"/>
      <c r="I84"/>
      <c r="J84"/>
    </row>
    <row r="85" spans="1:10" ht="13.2" x14ac:dyDescent="0.25">
      <c r="A85"/>
      <c r="B85"/>
      <c r="C85"/>
      <c r="D85"/>
      <c r="E85"/>
      <c r="F85"/>
      <c r="G85"/>
    </row>
    <row r="86" spans="1:10" ht="13.2" x14ac:dyDescent="0.25">
      <c r="A86"/>
      <c r="B86"/>
      <c r="C86"/>
      <c r="D86"/>
      <c r="E86"/>
      <c r="F86"/>
      <c r="G86"/>
    </row>
    <row r="87" spans="1:10" ht="13.2" x14ac:dyDescent="0.25">
      <c r="A87"/>
      <c r="B87"/>
      <c r="C87"/>
      <c r="D87"/>
      <c r="E87"/>
      <c r="F87"/>
      <c r="G87"/>
    </row>
    <row r="88" spans="1:10" ht="13.2" x14ac:dyDescent="0.25">
      <c r="A88"/>
      <c r="B88"/>
      <c r="C88"/>
      <c r="D88"/>
      <c r="E88"/>
      <c r="F88"/>
      <c r="G88"/>
    </row>
    <row r="89" spans="1:10" ht="13.2" x14ac:dyDescent="0.25">
      <c r="A89"/>
      <c r="B89"/>
      <c r="C89"/>
      <c r="D89"/>
      <c r="E89"/>
      <c r="F89"/>
      <c r="G89"/>
    </row>
    <row r="90" spans="1:10" ht="13.2" x14ac:dyDescent="0.25">
      <c r="A90"/>
      <c r="B90"/>
      <c r="C90"/>
      <c r="D90"/>
      <c r="E90"/>
      <c r="F90"/>
      <c r="G90"/>
    </row>
    <row r="91" spans="1:10" ht="13.2" x14ac:dyDescent="0.25">
      <c r="A91"/>
      <c r="B91"/>
      <c r="C91"/>
      <c r="D91"/>
      <c r="E91"/>
      <c r="F91"/>
      <c r="G91"/>
    </row>
    <row r="92" spans="1:10" ht="13.2" x14ac:dyDescent="0.25">
      <c r="A92"/>
      <c r="B92"/>
      <c r="C92"/>
      <c r="D92"/>
      <c r="E92"/>
      <c r="F92"/>
      <c r="G92"/>
    </row>
    <row r="93" spans="1:10" ht="13.2" x14ac:dyDescent="0.25">
      <c r="A93"/>
      <c r="B93"/>
      <c r="C93"/>
      <c r="D93"/>
      <c r="E93"/>
      <c r="F93"/>
      <c r="G93"/>
    </row>
    <row r="94" spans="1:10" ht="13.2" x14ac:dyDescent="0.25">
      <c r="A94"/>
      <c r="B94"/>
      <c r="C94"/>
      <c r="D94"/>
      <c r="E94"/>
      <c r="F94"/>
      <c r="G94"/>
    </row>
    <row r="95" spans="1:10" ht="13.2" x14ac:dyDescent="0.25">
      <c r="A95"/>
      <c r="B95"/>
      <c r="C95"/>
      <c r="D95"/>
      <c r="E95"/>
      <c r="F95"/>
      <c r="G95"/>
    </row>
    <row r="96" spans="1:10" ht="13.2" x14ac:dyDescent="0.25">
      <c r="A96"/>
      <c r="B96"/>
      <c r="C96"/>
      <c r="D96"/>
      <c r="E96"/>
      <c r="F96"/>
      <c r="G96"/>
    </row>
    <row r="97" spans="1:7" ht="13.2" x14ac:dyDescent="0.25">
      <c r="A97"/>
      <c r="B97"/>
      <c r="C97"/>
      <c r="D97"/>
      <c r="E97"/>
      <c r="F97"/>
      <c r="G97"/>
    </row>
    <row r="98" spans="1:7" ht="13.2" x14ac:dyDescent="0.25">
      <c r="A98"/>
      <c r="B98"/>
      <c r="C98"/>
      <c r="D98"/>
    </row>
    <row r="99" spans="1:7" ht="13.2" x14ac:dyDescent="0.25">
      <c r="A99"/>
      <c r="B99"/>
      <c r="C99"/>
      <c r="D99"/>
    </row>
    <row r="100" spans="1:7" ht="13.2" x14ac:dyDescent="0.25">
      <c r="A100"/>
      <c r="B100"/>
      <c r="C100"/>
      <c r="D100"/>
    </row>
    <row r="101" spans="1:7" ht="13.2" x14ac:dyDescent="0.25">
      <c r="A101"/>
      <c r="B101"/>
      <c r="C101"/>
      <c r="D101"/>
    </row>
    <row r="102" spans="1:7" ht="13.2" x14ac:dyDescent="0.25">
      <c r="A102"/>
      <c r="B102"/>
      <c r="C102"/>
      <c r="D102"/>
    </row>
    <row r="103" spans="1:7" ht="13.2" x14ac:dyDescent="0.25">
      <c r="A103"/>
      <c r="B103"/>
      <c r="C103"/>
      <c r="D103"/>
    </row>
    <row r="104" spans="1:7" ht="13.2" x14ac:dyDescent="0.25">
      <c r="A104"/>
      <c r="B104"/>
      <c r="C104"/>
      <c r="D104"/>
    </row>
    <row r="105" spans="1:7" ht="13.2" x14ac:dyDescent="0.25">
      <c r="A105"/>
      <c r="B105"/>
      <c r="C105"/>
      <c r="D105"/>
    </row>
    <row r="106" spans="1:7" ht="13.2" x14ac:dyDescent="0.25">
      <c r="A106"/>
      <c r="B106"/>
      <c r="C106"/>
      <c r="D106"/>
    </row>
    <row r="107" spans="1:7" ht="13.2" x14ac:dyDescent="0.25">
      <c r="A107"/>
      <c r="B107"/>
      <c r="C107"/>
      <c r="D107"/>
    </row>
    <row r="108" spans="1:7" ht="13.2" x14ac:dyDescent="0.25">
      <c r="A108"/>
      <c r="B108"/>
      <c r="C108"/>
      <c r="D108"/>
    </row>
    <row r="109" spans="1:7" ht="13.2" x14ac:dyDescent="0.25">
      <c r="A109"/>
      <c r="B109"/>
      <c r="C109"/>
      <c r="D109"/>
    </row>
    <row r="110" spans="1:7" ht="13.2" x14ac:dyDescent="0.25">
      <c r="A110"/>
      <c r="B110"/>
      <c r="C110"/>
      <c r="D110"/>
    </row>
    <row r="111" spans="1:7" ht="13.2" x14ac:dyDescent="0.25">
      <c r="A111"/>
      <c r="B111"/>
      <c r="C111"/>
      <c r="D111"/>
    </row>
    <row r="112" spans="1:7" ht="13.2" x14ac:dyDescent="0.25">
      <c r="A112"/>
      <c r="B112"/>
      <c r="C112"/>
      <c r="D112"/>
    </row>
    <row r="113" spans="1:4" ht="13.2" x14ac:dyDescent="0.25">
      <c r="A113"/>
      <c r="B113"/>
      <c r="C113"/>
      <c r="D113"/>
    </row>
    <row r="114" spans="1:4" ht="13.2" x14ac:dyDescent="0.25">
      <c r="A114"/>
      <c r="B114"/>
      <c r="C114"/>
      <c r="D114"/>
    </row>
    <row r="115" spans="1:4" ht="13.2" x14ac:dyDescent="0.25">
      <c r="A115"/>
      <c r="B115"/>
      <c r="C115"/>
      <c r="D115"/>
    </row>
    <row r="116" spans="1:4" ht="13.2" x14ac:dyDescent="0.25">
      <c r="A116"/>
      <c r="B116"/>
      <c r="C116"/>
      <c r="D116"/>
    </row>
    <row r="117" spans="1:4" ht="13.2" x14ac:dyDescent="0.25">
      <c r="A117"/>
      <c r="B117"/>
      <c r="C117"/>
      <c r="D117"/>
    </row>
    <row r="118" spans="1:4" ht="13.2" x14ac:dyDescent="0.25">
      <c r="A118"/>
      <c r="B118"/>
      <c r="C118"/>
      <c r="D118"/>
    </row>
    <row r="119" spans="1:4" ht="13.2" x14ac:dyDescent="0.25">
      <c r="A119"/>
      <c r="B119"/>
      <c r="C119"/>
      <c r="D119"/>
    </row>
    <row r="120" spans="1:4" ht="13.2" x14ac:dyDescent="0.25">
      <c r="A120"/>
      <c r="B120"/>
      <c r="C120"/>
      <c r="D120"/>
    </row>
    <row r="121" spans="1:4" ht="13.2" x14ac:dyDescent="0.25">
      <c r="A121"/>
      <c r="B121"/>
      <c r="C121"/>
      <c r="D121"/>
    </row>
    <row r="122" spans="1:4" ht="13.2" x14ac:dyDescent="0.25">
      <c r="A122"/>
      <c r="B122"/>
      <c r="C122"/>
      <c r="D122"/>
    </row>
    <row r="123" spans="1:4" ht="13.2" x14ac:dyDescent="0.25">
      <c r="A123"/>
      <c r="B123"/>
      <c r="C123"/>
      <c r="D123"/>
    </row>
    <row r="124" spans="1:4" ht="13.2" x14ac:dyDescent="0.25">
      <c r="A124"/>
      <c r="B124"/>
      <c r="C124"/>
      <c r="D124"/>
    </row>
    <row r="125" spans="1:4" ht="13.2" x14ac:dyDescent="0.25">
      <c r="A125"/>
      <c r="B125"/>
      <c r="C125"/>
      <c r="D125"/>
    </row>
    <row r="126" spans="1:4" ht="13.2" x14ac:dyDescent="0.25">
      <c r="A126"/>
      <c r="B126"/>
      <c r="C126"/>
      <c r="D126"/>
    </row>
    <row r="127" spans="1:4" ht="13.2" x14ac:dyDescent="0.25">
      <c r="A127"/>
      <c r="B127"/>
      <c r="C127"/>
      <c r="D127"/>
    </row>
    <row r="128" spans="1:4" ht="13.2" x14ac:dyDescent="0.25">
      <c r="A128"/>
      <c r="B128"/>
      <c r="C128"/>
      <c r="D128"/>
    </row>
    <row r="129" spans="1:4" ht="13.2" x14ac:dyDescent="0.25">
      <c r="A129"/>
      <c r="B129"/>
      <c r="C129"/>
      <c r="D129"/>
    </row>
    <row r="130" spans="1:4" ht="13.2" x14ac:dyDescent="0.25">
      <c r="A130"/>
      <c r="B130"/>
      <c r="C130"/>
      <c r="D130"/>
    </row>
    <row r="131" spans="1:4" ht="13.2" x14ac:dyDescent="0.25">
      <c r="A131"/>
      <c r="B131"/>
      <c r="C131"/>
      <c r="D131"/>
    </row>
    <row r="132" spans="1:4" ht="13.2" x14ac:dyDescent="0.25">
      <c r="A132"/>
      <c r="B132"/>
      <c r="C132"/>
      <c r="D132"/>
    </row>
    <row r="133" spans="1:4" ht="13.2" x14ac:dyDescent="0.25">
      <c r="A133"/>
      <c r="B133"/>
      <c r="C133"/>
      <c r="D133"/>
    </row>
  </sheetData>
  <phoneticPr fontId="3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3:K16"/>
  <sheetViews>
    <sheetView workbookViewId="0"/>
  </sheetViews>
  <sheetFormatPr defaultColWidth="14.6640625" defaultRowHeight="10.199999999999999" x14ac:dyDescent="0.2"/>
  <cols>
    <col min="1" max="1" width="23.33203125" style="1" bestFit="1" customWidth="1"/>
    <col min="2" max="8" width="13.88671875" style="1" bestFit="1" customWidth="1"/>
    <col min="9" max="9" width="9.33203125" style="1" bestFit="1" customWidth="1"/>
    <col min="10" max="10" width="13.88671875" style="1" bestFit="1" customWidth="1"/>
    <col min="11" max="11" width="9.33203125" style="1" bestFit="1" customWidth="1"/>
    <col min="12" max="16384" width="14.6640625" style="1"/>
  </cols>
  <sheetData>
    <row r="3" spans="1:11" ht="13.8" thickBot="1" x14ac:dyDescent="0.3">
      <c r="A3" s="63" t="s">
        <v>199</v>
      </c>
      <c r="B3" s="63" t="s">
        <v>87</v>
      </c>
      <c r="C3" s="64"/>
      <c r="D3" s="64"/>
      <c r="E3" s="64"/>
      <c r="F3" s="64"/>
      <c r="G3" s="64"/>
      <c r="H3" s="64"/>
      <c r="I3" s="64"/>
      <c r="J3"/>
      <c r="K3"/>
    </row>
    <row r="4" spans="1:11" ht="13.2" x14ac:dyDescent="0.25">
      <c r="A4" s="65" t="s">
        <v>73</v>
      </c>
      <c r="B4" s="66" t="s">
        <v>2831</v>
      </c>
      <c r="C4" s="66" t="s">
        <v>2829</v>
      </c>
      <c r="D4" s="66" t="s">
        <v>2828</v>
      </c>
      <c r="E4" s="66" t="s">
        <v>2833</v>
      </c>
      <c r="F4" s="66" t="s">
        <v>2832</v>
      </c>
      <c r="G4" s="66" t="s">
        <v>99</v>
      </c>
      <c r="H4" s="66" t="s">
        <v>4974</v>
      </c>
      <c r="I4" s="66" t="s">
        <v>172</v>
      </c>
      <c r="J4"/>
      <c r="K4"/>
    </row>
    <row r="5" spans="1:11" ht="13.2" x14ac:dyDescent="0.25">
      <c r="A5" s="68" t="s">
        <v>2396</v>
      </c>
      <c r="B5" s="67"/>
      <c r="C5" s="67">
        <v>1</v>
      </c>
      <c r="D5" s="67">
        <v>2</v>
      </c>
      <c r="E5" s="67">
        <v>1</v>
      </c>
      <c r="F5" s="67">
        <v>1</v>
      </c>
      <c r="G5" s="67"/>
      <c r="H5" s="67"/>
      <c r="I5" s="67">
        <v>5</v>
      </c>
      <c r="J5"/>
      <c r="K5"/>
    </row>
    <row r="6" spans="1:11" ht="13.2" x14ac:dyDescent="0.25">
      <c r="A6" s="64" t="s">
        <v>2381</v>
      </c>
      <c r="B6" s="18">
        <v>1</v>
      </c>
      <c r="C6" s="18"/>
      <c r="D6" s="18">
        <v>2</v>
      </c>
      <c r="E6" s="18"/>
      <c r="F6" s="18"/>
      <c r="G6" s="18"/>
      <c r="H6" s="18"/>
      <c r="I6" s="18">
        <v>3</v>
      </c>
      <c r="J6"/>
      <c r="K6"/>
    </row>
    <row r="7" spans="1:11" ht="13.2" x14ac:dyDescent="0.25">
      <c r="A7" s="64" t="s">
        <v>4970</v>
      </c>
      <c r="B7" s="18">
        <v>3</v>
      </c>
      <c r="C7" s="18">
        <v>1</v>
      </c>
      <c r="D7" s="18">
        <v>2</v>
      </c>
      <c r="E7" s="18"/>
      <c r="F7" s="18"/>
      <c r="G7" s="18">
        <v>2</v>
      </c>
      <c r="H7" s="18"/>
      <c r="I7" s="18">
        <v>8</v>
      </c>
      <c r="J7"/>
      <c r="K7"/>
    </row>
    <row r="8" spans="1:11" ht="13.2" x14ac:dyDescent="0.25">
      <c r="A8" s="64" t="s">
        <v>2389</v>
      </c>
      <c r="B8" s="18">
        <v>1</v>
      </c>
      <c r="C8" s="18"/>
      <c r="D8" s="18"/>
      <c r="E8" s="18">
        <v>2</v>
      </c>
      <c r="F8" s="18"/>
      <c r="G8" s="18"/>
      <c r="H8" s="18"/>
      <c r="I8" s="18">
        <v>3</v>
      </c>
      <c r="J8"/>
      <c r="K8"/>
    </row>
    <row r="9" spans="1:11" ht="13.2" x14ac:dyDescent="0.25">
      <c r="A9" s="64" t="s">
        <v>2382</v>
      </c>
      <c r="B9" s="18">
        <v>1</v>
      </c>
      <c r="C9" s="18"/>
      <c r="D9" s="18"/>
      <c r="E9" s="18"/>
      <c r="F9" s="18"/>
      <c r="G9" s="18"/>
      <c r="H9" s="18"/>
      <c r="I9" s="18">
        <v>1</v>
      </c>
      <c r="J9"/>
      <c r="K9"/>
    </row>
    <row r="10" spans="1:11" ht="13.2" x14ac:dyDescent="0.25">
      <c r="A10" s="64" t="s">
        <v>2379</v>
      </c>
      <c r="B10" s="18"/>
      <c r="C10" s="18">
        <v>1</v>
      </c>
      <c r="D10" s="18">
        <v>3</v>
      </c>
      <c r="E10" s="18"/>
      <c r="F10" s="18"/>
      <c r="G10" s="18"/>
      <c r="H10" s="18"/>
      <c r="I10" s="18">
        <v>4</v>
      </c>
      <c r="J10"/>
      <c r="K10"/>
    </row>
    <row r="11" spans="1:11" ht="13.2" x14ac:dyDescent="0.25">
      <c r="A11" s="64" t="s">
        <v>2395</v>
      </c>
      <c r="B11" s="18">
        <v>1</v>
      </c>
      <c r="C11" s="18">
        <v>3</v>
      </c>
      <c r="D11" s="18">
        <v>1</v>
      </c>
      <c r="E11" s="18"/>
      <c r="F11" s="18"/>
      <c r="G11" s="18">
        <v>1</v>
      </c>
      <c r="H11" s="18">
        <v>1</v>
      </c>
      <c r="I11" s="18">
        <v>7</v>
      </c>
      <c r="J11"/>
      <c r="K11"/>
    </row>
    <row r="12" spans="1:11" ht="13.2" x14ac:dyDescent="0.25">
      <c r="A12" s="69" t="s">
        <v>172</v>
      </c>
      <c r="B12" s="18">
        <v>7</v>
      </c>
      <c r="C12" s="18">
        <v>6</v>
      </c>
      <c r="D12" s="18">
        <v>10</v>
      </c>
      <c r="E12" s="18">
        <v>3</v>
      </c>
      <c r="F12" s="18">
        <v>1</v>
      </c>
      <c r="G12" s="18">
        <v>3</v>
      </c>
      <c r="H12" s="18">
        <v>1</v>
      </c>
      <c r="I12" s="18">
        <v>31</v>
      </c>
      <c r="J12"/>
      <c r="K12"/>
    </row>
    <row r="13" spans="1:11" ht="13.2" x14ac:dyDescent="0.25">
      <c r="A13"/>
      <c r="B13"/>
      <c r="C13"/>
      <c r="D13"/>
      <c r="E13"/>
      <c r="F13"/>
      <c r="G13"/>
      <c r="H13"/>
      <c r="I13"/>
      <c r="J13"/>
      <c r="K13"/>
    </row>
    <row r="14" spans="1:11" ht="13.2" x14ac:dyDescent="0.25">
      <c r="A14"/>
      <c r="B14"/>
      <c r="C14"/>
      <c r="D14"/>
      <c r="E14"/>
      <c r="F14"/>
      <c r="G14"/>
      <c r="H14"/>
      <c r="I14"/>
    </row>
    <row r="15" spans="1:11" ht="12.6" x14ac:dyDescent="0.2">
      <c r="A15" s="70"/>
      <c r="B15" s="70"/>
      <c r="C15" s="70"/>
      <c r="D15" s="70"/>
      <c r="E15" s="70"/>
      <c r="F15" s="70"/>
    </row>
    <row r="16" spans="1:11" ht="12.6" x14ac:dyDescent="0.2">
      <c r="A16" s="70"/>
      <c r="B16" s="70"/>
      <c r="C16" s="70"/>
      <c r="D16" s="70"/>
      <c r="E16" s="70"/>
      <c r="F16" s="70"/>
    </row>
  </sheetData>
  <phoneticPr fontId="3" type="noConversion"/>
  <pageMargins left="0.75" right="0.75" top="1" bottom="1" header="0.5" footer="0.5"/>
  <pageSetup orientation="portrait" r:id="rId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indexed="10"/>
  </sheetPr>
  <dimension ref="A1:AY32"/>
  <sheetViews>
    <sheetView workbookViewId="0"/>
  </sheetViews>
  <sheetFormatPr defaultColWidth="11.44140625" defaultRowHeight="10.199999999999999" x14ac:dyDescent="0.2"/>
  <cols>
    <col min="1" max="1" width="11.44140625" style="47"/>
    <col min="2" max="4" width="11.44140625" style="46" customWidth="1"/>
    <col min="5" max="5" width="14.33203125" style="46" bestFit="1" customWidth="1"/>
    <col min="6" max="6" width="8.6640625" style="46" bestFit="1" customWidth="1"/>
    <col min="7" max="7" width="19.33203125" style="46" bestFit="1" customWidth="1"/>
    <col min="8" max="8" width="17.88671875" style="46" bestFit="1" customWidth="1"/>
    <col min="9" max="9" width="10.44140625" style="46" bestFit="1" customWidth="1"/>
    <col min="10" max="10" width="10.5546875" style="46" bestFit="1" customWidth="1"/>
    <col min="11" max="11" width="14.88671875" style="46" bestFit="1" customWidth="1"/>
    <col min="12" max="12" width="24.6640625" style="46" bestFit="1" customWidth="1"/>
    <col min="13" max="13" width="27.88671875" style="46" bestFit="1" customWidth="1"/>
    <col min="14" max="14" width="10.5546875" style="46" bestFit="1" customWidth="1"/>
    <col min="15" max="15" width="21.109375" style="46" bestFit="1" customWidth="1"/>
    <col min="16" max="16" width="20.109375" style="46" bestFit="1" customWidth="1"/>
    <col min="17" max="17" width="38.5546875" style="46" bestFit="1" customWidth="1"/>
    <col min="18" max="18" width="10.44140625" style="46" customWidth="1"/>
    <col min="19" max="20" width="14.88671875" style="46" customWidth="1"/>
    <col min="21" max="21" width="34.33203125" style="46" bestFit="1" customWidth="1"/>
    <col min="22" max="22" width="14.88671875" style="46" customWidth="1"/>
    <col min="23" max="23" width="13.5546875" style="46" bestFit="1" customWidth="1"/>
    <col min="24" max="24" width="13.109375" style="46" bestFit="1" customWidth="1"/>
    <col min="25" max="25" width="13.6640625" style="46" bestFit="1" customWidth="1"/>
    <col min="26" max="26" width="13.109375" style="46" bestFit="1" customWidth="1"/>
    <col min="27" max="27" width="13.6640625" style="46" bestFit="1" customWidth="1"/>
    <col min="28" max="28" width="13.5546875" style="46" bestFit="1" customWidth="1"/>
    <col min="29" max="29" width="13.6640625" style="46" bestFit="1" customWidth="1"/>
    <col min="30" max="30" width="13.5546875" style="46" bestFit="1" customWidth="1"/>
    <col min="31" max="31" width="13.109375" style="46" bestFit="1" customWidth="1"/>
    <col min="32" max="32" width="13.5546875" style="46" bestFit="1" customWidth="1"/>
    <col min="33" max="33" width="13.109375" style="46" bestFit="1" customWidth="1"/>
    <col min="34" max="34" width="13.6640625" style="46" bestFit="1" customWidth="1"/>
    <col min="35" max="37" width="11.44140625" style="46"/>
    <col min="38" max="38" width="11.88671875" style="46" customWidth="1"/>
    <col min="39" max="40" width="11.44140625" style="46"/>
    <col min="41" max="16384" width="11.44140625" style="47"/>
  </cols>
  <sheetData>
    <row r="1" spans="1:51" x14ac:dyDescent="0.2">
      <c r="A1" s="47" t="s">
        <v>6975</v>
      </c>
      <c r="B1" s="14" t="s">
        <v>2823</v>
      </c>
      <c r="C1" s="14" t="s">
        <v>2824</v>
      </c>
      <c r="D1" s="14" t="s">
        <v>2825</v>
      </c>
      <c r="E1" s="14" t="s">
        <v>2826</v>
      </c>
      <c r="F1" s="14" t="s">
        <v>85</v>
      </c>
      <c r="G1" s="14" t="s">
        <v>86</v>
      </c>
      <c r="H1" s="14" t="s">
        <v>87</v>
      </c>
      <c r="I1" s="14" t="s">
        <v>88</v>
      </c>
      <c r="J1" s="14" t="s">
        <v>89</v>
      </c>
      <c r="K1" s="14" t="s">
        <v>73</v>
      </c>
      <c r="L1" s="14" t="s">
        <v>90</v>
      </c>
      <c r="M1" s="14" t="s">
        <v>91</v>
      </c>
      <c r="N1" s="14" t="s">
        <v>92</v>
      </c>
      <c r="O1" s="14" t="s">
        <v>93</v>
      </c>
      <c r="P1" s="14" t="s">
        <v>94</v>
      </c>
      <c r="Q1" s="14" t="s">
        <v>95</v>
      </c>
      <c r="R1" s="14" t="s">
        <v>2827</v>
      </c>
      <c r="S1" s="14" t="s">
        <v>2865</v>
      </c>
      <c r="T1" s="14" t="s">
        <v>8346</v>
      </c>
      <c r="U1" s="14" t="s">
        <v>5522</v>
      </c>
      <c r="V1" s="14" t="s">
        <v>8347</v>
      </c>
      <c r="W1" s="14" t="s">
        <v>13086</v>
      </c>
      <c r="X1" s="14" t="s">
        <v>13087</v>
      </c>
      <c r="Y1" s="14" t="s">
        <v>13088</v>
      </c>
      <c r="Z1" s="14" t="s">
        <v>13089</v>
      </c>
      <c r="AA1" s="14" t="s">
        <v>14742</v>
      </c>
      <c r="AB1" s="14" t="s">
        <v>14743</v>
      </c>
      <c r="AC1" s="14" t="s">
        <v>14744</v>
      </c>
      <c r="AD1" s="14" t="s">
        <v>14745</v>
      </c>
      <c r="AE1" s="14" t="s">
        <v>14746</v>
      </c>
      <c r="AF1" s="14" t="s">
        <v>14747</v>
      </c>
      <c r="AG1" s="14" t="s">
        <v>14748</v>
      </c>
      <c r="AH1" s="14" t="s">
        <v>14749</v>
      </c>
      <c r="AI1" s="14" t="s">
        <v>14750</v>
      </c>
      <c r="AJ1" s="14" t="s">
        <v>14751</v>
      </c>
      <c r="AK1" s="14" t="s">
        <v>14752</v>
      </c>
      <c r="AL1" s="14" t="s">
        <v>14753</v>
      </c>
      <c r="AM1" s="14" t="s">
        <v>14754</v>
      </c>
      <c r="AN1" s="14" t="s">
        <v>14755</v>
      </c>
      <c r="AO1" s="47" t="s">
        <v>14756</v>
      </c>
      <c r="AP1" s="47" t="s">
        <v>14757</v>
      </c>
      <c r="AQ1" s="47" t="s">
        <v>14758</v>
      </c>
      <c r="AR1" s="47" t="s">
        <v>14759</v>
      </c>
      <c r="AS1" s="47" t="s">
        <v>14760</v>
      </c>
      <c r="AT1" s="47" t="s">
        <v>14761</v>
      </c>
      <c r="AU1" s="47" t="s">
        <v>96</v>
      </c>
      <c r="AV1" s="47" t="s">
        <v>97</v>
      </c>
      <c r="AW1" s="47" t="s">
        <v>4405</v>
      </c>
      <c r="AX1" s="47" t="s">
        <v>4406</v>
      </c>
      <c r="AY1" s="47" t="s">
        <v>4407</v>
      </c>
    </row>
    <row r="2" spans="1:51" x14ac:dyDescent="0.2">
      <c r="A2" s="47" t="s">
        <v>10860</v>
      </c>
      <c r="B2" s="46" t="s">
        <v>10861</v>
      </c>
      <c r="C2" s="46" t="s">
        <v>10862</v>
      </c>
      <c r="D2" s="46" t="s">
        <v>10863</v>
      </c>
      <c r="E2" s="46" t="s">
        <v>10864</v>
      </c>
      <c r="F2" s="46" t="s">
        <v>179</v>
      </c>
      <c r="G2" s="46" t="s">
        <v>10865</v>
      </c>
      <c r="H2" s="46" t="s">
        <v>2829</v>
      </c>
      <c r="I2" s="46" t="s">
        <v>100</v>
      </c>
      <c r="J2" s="46" t="s">
        <v>2378</v>
      </c>
      <c r="K2" s="46" t="s">
        <v>2396</v>
      </c>
      <c r="L2" s="46" t="s">
        <v>2392</v>
      </c>
      <c r="M2" s="46" t="s">
        <v>8943</v>
      </c>
      <c r="N2" s="46" t="s">
        <v>10866</v>
      </c>
      <c r="O2" s="46">
        <v>43640</v>
      </c>
      <c r="Q2" s="46" t="s">
        <v>10867</v>
      </c>
      <c r="R2" s="46" t="s">
        <v>112</v>
      </c>
      <c r="S2" s="46" t="s">
        <v>2866</v>
      </c>
      <c r="T2" s="46" t="s">
        <v>8348</v>
      </c>
      <c r="U2" s="46" t="s">
        <v>10901</v>
      </c>
      <c r="V2" s="46" t="s">
        <v>8353</v>
      </c>
      <c r="W2" s="46">
        <v>44</v>
      </c>
      <c r="X2" s="46">
        <v>53</v>
      </c>
      <c r="Y2" s="46">
        <v>-9</v>
      </c>
      <c r="Z2" s="46" t="s">
        <v>13085</v>
      </c>
      <c r="AA2" s="46">
        <v>0</v>
      </c>
      <c r="AB2" s="46">
        <v>0</v>
      </c>
      <c r="AC2" s="46">
        <v>0</v>
      </c>
      <c r="AD2" s="46" t="s">
        <v>2830</v>
      </c>
      <c r="AE2" s="46">
        <v>0</v>
      </c>
      <c r="AF2" s="46">
        <v>0</v>
      </c>
      <c r="AG2" s="46">
        <v>0</v>
      </c>
      <c r="AH2" s="46" t="s">
        <v>2830</v>
      </c>
      <c r="AI2" s="46">
        <v>0</v>
      </c>
      <c r="AJ2" s="46">
        <v>0</v>
      </c>
      <c r="AK2" s="46">
        <v>0</v>
      </c>
      <c r="AL2" s="46" t="s">
        <v>2830</v>
      </c>
      <c r="AM2" s="46">
        <v>0</v>
      </c>
      <c r="AN2" s="46">
        <v>0</v>
      </c>
      <c r="AO2" s="47">
        <v>0</v>
      </c>
      <c r="AP2" s="47" t="s">
        <v>2830</v>
      </c>
      <c r="AQ2" s="47">
        <v>0</v>
      </c>
      <c r="AR2" s="47">
        <v>0</v>
      </c>
      <c r="AS2" s="47">
        <v>0</v>
      </c>
      <c r="AT2" s="47" t="s">
        <v>2830</v>
      </c>
      <c r="AU2" s="47">
        <v>44</v>
      </c>
      <c r="AV2" s="47">
        <v>53</v>
      </c>
      <c r="AW2" s="47">
        <v>0</v>
      </c>
      <c r="AX2" s="47">
        <v>-9</v>
      </c>
      <c r="AY2" s="47" t="s">
        <v>4408</v>
      </c>
    </row>
    <row r="3" spans="1:51" x14ac:dyDescent="0.2">
      <c r="A3" s="47" t="s">
        <v>6986</v>
      </c>
      <c r="B3" s="46" t="s">
        <v>4961</v>
      </c>
      <c r="C3" s="46" t="s">
        <v>4962</v>
      </c>
      <c r="D3" s="46" t="s">
        <v>3613</v>
      </c>
      <c r="E3" s="46" t="s">
        <v>1472</v>
      </c>
      <c r="F3" s="46" t="s">
        <v>2830</v>
      </c>
      <c r="G3" s="46" t="s">
        <v>4963</v>
      </c>
      <c r="H3" s="46" t="s">
        <v>99</v>
      </c>
      <c r="I3" s="46" t="s">
        <v>102</v>
      </c>
      <c r="J3" s="46" t="s">
        <v>2378</v>
      </c>
      <c r="K3" s="46" t="s">
        <v>4970</v>
      </c>
      <c r="L3" s="46" t="s">
        <v>4970</v>
      </c>
      <c r="M3" s="46" t="s">
        <v>4970</v>
      </c>
      <c r="N3" s="46" t="s">
        <v>4964</v>
      </c>
      <c r="O3" s="46">
        <v>38246</v>
      </c>
      <c r="Q3" s="46" t="s">
        <v>4965</v>
      </c>
      <c r="R3" s="46" t="s">
        <v>129</v>
      </c>
      <c r="S3" s="46" t="s">
        <v>2875</v>
      </c>
      <c r="T3" s="46" t="s">
        <v>8359</v>
      </c>
      <c r="U3" s="46" t="s">
        <v>5542</v>
      </c>
      <c r="V3" s="46" t="s">
        <v>8360</v>
      </c>
      <c r="W3" s="46" t="s">
        <v>10671</v>
      </c>
      <c r="X3" s="46">
        <v>42</v>
      </c>
      <c r="Y3" s="46">
        <v>-42</v>
      </c>
      <c r="Z3" s="46" t="s">
        <v>13085</v>
      </c>
      <c r="AA3" s="46" t="s">
        <v>10671</v>
      </c>
      <c r="AB3" s="46">
        <v>0</v>
      </c>
      <c r="AC3" s="46">
        <v>0</v>
      </c>
      <c r="AD3" s="46" t="s">
        <v>2830</v>
      </c>
      <c r="AE3" s="46" t="s">
        <v>10671</v>
      </c>
      <c r="AF3" s="46">
        <v>0</v>
      </c>
      <c r="AG3" s="46">
        <v>0</v>
      </c>
      <c r="AH3" s="46" t="s">
        <v>2830</v>
      </c>
      <c r="AI3" s="46" t="s">
        <v>10671</v>
      </c>
      <c r="AJ3" s="46">
        <v>0</v>
      </c>
      <c r="AK3" s="46">
        <v>0</v>
      </c>
      <c r="AL3" s="46" t="s">
        <v>2830</v>
      </c>
      <c r="AM3" s="46" t="s">
        <v>10671</v>
      </c>
      <c r="AN3" s="46">
        <v>0</v>
      </c>
      <c r="AO3" s="47">
        <v>0</v>
      </c>
      <c r="AP3" s="47" t="s">
        <v>2830</v>
      </c>
      <c r="AQ3" s="47" t="s">
        <v>10671</v>
      </c>
      <c r="AR3" s="47">
        <v>0</v>
      </c>
      <c r="AS3" s="47">
        <v>0</v>
      </c>
      <c r="AT3" s="47" t="s">
        <v>2830</v>
      </c>
      <c r="AU3" s="47" t="s">
        <v>10671</v>
      </c>
      <c r="AV3" s="47">
        <v>42</v>
      </c>
      <c r="AW3" s="47">
        <v>0</v>
      </c>
      <c r="AX3" s="47">
        <v>-42</v>
      </c>
      <c r="AY3" s="47" t="s">
        <v>4408</v>
      </c>
    </row>
    <row r="4" spans="1:51" x14ac:dyDescent="0.2">
      <c r="A4" s="47" t="s">
        <v>9133</v>
      </c>
      <c r="B4" s="46" t="s">
        <v>2990</v>
      </c>
      <c r="C4" s="46" t="s">
        <v>946</v>
      </c>
      <c r="D4" s="46" t="s">
        <v>770</v>
      </c>
      <c r="E4" s="46" t="s">
        <v>771</v>
      </c>
      <c r="F4" s="46" t="s">
        <v>12711</v>
      </c>
      <c r="G4" s="46" t="s">
        <v>772</v>
      </c>
      <c r="H4" s="46" t="s">
        <v>2828</v>
      </c>
      <c r="I4" s="46" t="s">
        <v>100</v>
      </c>
      <c r="J4" s="46" t="s">
        <v>2378</v>
      </c>
      <c r="K4" s="46" t="s">
        <v>4970</v>
      </c>
      <c r="L4" s="46" t="s">
        <v>11256</v>
      </c>
      <c r="M4" s="46" t="s">
        <v>11908</v>
      </c>
      <c r="N4" s="46" t="s">
        <v>773</v>
      </c>
      <c r="O4" s="46">
        <v>41151</v>
      </c>
      <c r="Q4" s="46" t="s">
        <v>2406</v>
      </c>
      <c r="R4" s="46" t="s">
        <v>129</v>
      </c>
      <c r="S4" s="46" t="s">
        <v>2870</v>
      </c>
      <c r="T4" s="46" t="s">
        <v>8348</v>
      </c>
      <c r="U4" s="46" t="s">
        <v>5548</v>
      </c>
      <c r="V4" s="46" t="s">
        <v>8361</v>
      </c>
      <c r="W4" s="46" t="s">
        <v>10671</v>
      </c>
      <c r="X4" s="46">
        <v>40</v>
      </c>
      <c r="Y4" s="46">
        <v>-40</v>
      </c>
      <c r="Z4" s="46" t="s">
        <v>13085</v>
      </c>
      <c r="AA4" s="46" t="s">
        <v>10671</v>
      </c>
      <c r="AB4" s="46">
        <v>0</v>
      </c>
      <c r="AC4" s="46">
        <v>0</v>
      </c>
      <c r="AD4" s="46" t="s">
        <v>2830</v>
      </c>
      <c r="AE4" s="46" t="s">
        <v>10671</v>
      </c>
      <c r="AF4" s="46">
        <v>0</v>
      </c>
      <c r="AG4" s="46">
        <v>0</v>
      </c>
      <c r="AH4" s="46" t="s">
        <v>2830</v>
      </c>
      <c r="AI4" s="46" t="s">
        <v>10671</v>
      </c>
      <c r="AJ4" s="46">
        <v>0</v>
      </c>
      <c r="AK4" s="46">
        <v>0</v>
      </c>
      <c r="AL4" s="46" t="s">
        <v>2830</v>
      </c>
      <c r="AM4" s="46" t="s">
        <v>10671</v>
      </c>
      <c r="AN4" s="46">
        <v>0</v>
      </c>
      <c r="AO4" s="47">
        <v>0</v>
      </c>
      <c r="AP4" s="47" t="s">
        <v>2830</v>
      </c>
      <c r="AQ4" s="47" t="s">
        <v>10671</v>
      </c>
      <c r="AR4" s="47">
        <v>0</v>
      </c>
      <c r="AS4" s="47">
        <v>0</v>
      </c>
      <c r="AT4" s="47" t="s">
        <v>2830</v>
      </c>
      <c r="AU4" s="47" t="s">
        <v>10671</v>
      </c>
      <c r="AV4" s="47">
        <v>40</v>
      </c>
      <c r="AW4" s="47">
        <v>0</v>
      </c>
      <c r="AX4" s="47">
        <v>-40</v>
      </c>
      <c r="AY4" s="47" t="s">
        <v>4408</v>
      </c>
    </row>
    <row r="5" spans="1:51" x14ac:dyDescent="0.2">
      <c r="A5" s="47" t="s">
        <v>6996</v>
      </c>
      <c r="B5" s="46" t="s">
        <v>2996</v>
      </c>
      <c r="C5" s="46" t="s">
        <v>858</v>
      </c>
      <c r="D5" s="46" t="s">
        <v>516</v>
      </c>
      <c r="E5" s="46" t="s">
        <v>583</v>
      </c>
      <c r="F5" s="46" t="s">
        <v>2830</v>
      </c>
      <c r="G5" s="46" t="s">
        <v>760</v>
      </c>
      <c r="H5" s="46" t="s">
        <v>2831</v>
      </c>
      <c r="I5" s="46" t="s">
        <v>100</v>
      </c>
      <c r="J5" s="46" t="s">
        <v>2378</v>
      </c>
      <c r="K5" s="46" t="s">
        <v>4970</v>
      </c>
      <c r="L5" s="46" t="s">
        <v>11256</v>
      </c>
      <c r="M5" s="46" t="s">
        <v>2409</v>
      </c>
      <c r="N5" s="46" t="s">
        <v>761</v>
      </c>
      <c r="O5" s="46">
        <v>41120</v>
      </c>
      <c r="Q5" s="46" t="s">
        <v>2415</v>
      </c>
      <c r="R5" s="46" t="s">
        <v>129</v>
      </c>
      <c r="S5" s="46" t="s">
        <v>2877</v>
      </c>
      <c r="T5" s="46" t="s">
        <v>8348</v>
      </c>
      <c r="U5" s="46" t="s">
        <v>5560</v>
      </c>
      <c r="V5" s="46" t="s">
        <v>8361</v>
      </c>
      <c r="W5" s="46">
        <v>47</v>
      </c>
      <c r="X5" s="46">
        <v>45</v>
      </c>
      <c r="Y5" s="46">
        <v>2</v>
      </c>
      <c r="Z5" s="46" t="s">
        <v>13085</v>
      </c>
      <c r="AA5" s="46">
        <v>0</v>
      </c>
      <c r="AB5" s="46">
        <v>0</v>
      </c>
      <c r="AC5" s="46">
        <v>0</v>
      </c>
      <c r="AD5" s="46" t="s">
        <v>2830</v>
      </c>
      <c r="AE5" s="46">
        <v>0</v>
      </c>
      <c r="AF5" s="46">
        <v>0</v>
      </c>
      <c r="AG5" s="46">
        <v>0</v>
      </c>
      <c r="AH5" s="46" t="s">
        <v>2830</v>
      </c>
      <c r="AI5" s="46">
        <v>0</v>
      </c>
      <c r="AJ5" s="46">
        <v>0</v>
      </c>
      <c r="AK5" s="46">
        <v>0</v>
      </c>
      <c r="AL5" s="46" t="s">
        <v>2830</v>
      </c>
      <c r="AM5" s="46">
        <v>0</v>
      </c>
      <c r="AN5" s="46">
        <v>0</v>
      </c>
      <c r="AO5" s="47">
        <v>0</v>
      </c>
      <c r="AP5" s="47" t="s">
        <v>2830</v>
      </c>
      <c r="AQ5" s="47">
        <v>0</v>
      </c>
      <c r="AR5" s="47">
        <v>0</v>
      </c>
      <c r="AS5" s="47">
        <v>0</v>
      </c>
      <c r="AT5" s="47" t="s">
        <v>2830</v>
      </c>
      <c r="AU5" s="47">
        <v>47</v>
      </c>
      <c r="AV5" s="47">
        <v>45</v>
      </c>
      <c r="AW5" s="47">
        <v>2</v>
      </c>
      <c r="AX5" s="47">
        <v>0</v>
      </c>
      <c r="AY5" s="47" t="s">
        <v>4408</v>
      </c>
    </row>
    <row r="6" spans="1:51" x14ac:dyDescent="0.2">
      <c r="A6" s="47" t="s">
        <v>7002</v>
      </c>
      <c r="B6" s="46" t="s">
        <v>3002</v>
      </c>
      <c r="C6" s="46" t="s">
        <v>2841</v>
      </c>
      <c r="D6" s="46" t="s">
        <v>2326</v>
      </c>
      <c r="E6" s="46" t="s">
        <v>2298</v>
      </c>
      <c r="F6" s="46" t="s">
        <v>2842</v>
      </c>
      <c r="G6" s="46" t="s">
        <v>2843</v>
      </c>
      <c r="H6" s="46" t="s">
        <v>2828</v>
      </c>
      <c r="I6" s="46" t="s">
        <v>98</v>
      </c>
      <c r="J6" s="46" t="s">
        <v>2378</v>
      </c>
      <c r="K6" s="46" t="s">
        <v>2395</v>
      </c>
      <c r="L6" s="46" t="s">
        <v>2385</v>
      </c>
      <c r="M6" s="46" t="s">
        <v>3823</v>
      </c>
      <c r="N6" s="46" t="s">
        <v>2844</v>
      </c>
      <c r="O6" s="46">
        <v>42401</v>
      </c>
      <c r="Q6" s="46" t="s">
        <v>2427</v>
      </c>
      <c r="R6" s="46" t="s">
        <v>129</v>
      </c>
      <c r="S6" s="46" t="s">
        <v>2871</v>
      </c>
      <c r="T6" s="46" t="s">
        <v>8348</v>
      </c>
      <c r="U6" s="46" t="s">
        <v>5566</v>
      </c>
      <c r="V6" s="46" t="s">
        <v>8352</v>
      </c>
      <c r="W6" s="46" t="s">
        <v>10671</v>
      </c>
      <c r="X6" s="46">
        <v>40</v>
      </c>
      <c r="Y6" s="46">
        <v>-40</v>
      </c>
      <c r="Z6" s="46" t="s">
        <v>13085</v>
      </c>
      <c r="AA6" s="46" t="s">
        <v>10671</v>
      </c>
      <c r="AB6" s="46">
        <v>0</v>
      </c>
      <c r="AC6" s="46">
        <v>0</v>
      </c>
      <c r="AD6" s="46" t="s">
        <v>2830</v>
      </c>
      <c r="AE6" s="46" t="s">
        <v>10671</v>
      </c>
      <c r="AF6" s="46">
        <v>0</v>
      </c>
      <c r="AG6" s="46">
        <v>0</v>
      </c>
      <c r="AH6" s="46" t="s">
        <v>2830</v>
      </c>
      <c r="AI6" s="46" t="s">
        <v>10671</v>
      </c>
      <c r="AJ6" s="46">
        <v>0</v>
      </c>
      <c r="AK6" s="46">
        <v>0</v>
      </c>
      <c r="AL6" s="46" t="s">
        <v>2830</v>
      </c>
      <c r="AM6" s="46" t="s">
        <v>10671</v>
      </c>
      <c r="AN6" s="46">
        <v>0</v>
      </c>
      <c r="AO6" s="47">
        <v>0</v>
      </c>
      <c r="AP6" s="47" t="s">
        <v>2830</v>
      </c>
      <c r="AQ6" s="47" t="s">
        <v>10671</v>
      </c>
      <c r="AR6" s="47">
        <v>0</v>
      </c>
      <c r="AS6" s="47">
        <v>0</v>
      </c>
      <c r="AT6" s="47" t="s">
        <v>2830</v>
      </c>
      <c r="AU6" s="47" t="s">
        <v>10671</v>
      </c>
      <c r="AV6" s="47">
        <v>40</v>
      </c>
      <c r="AW6" s="47">
        <v>0</v>
      </c>
      <c r="AX6" s="47">
        <v>-40</v>
      </c>
      <c r="AY6" s="47" t="s">
        <v>4408</v>
      </c>
    </row>
    <row r="7" spans="1:51" x14ac:dyDescent="0.2">
      <c r="A7" s="47" t="s">
        <v>9156</v>
      </c>
      <c r="B7" s="46" t="s">
        <v>3016</v>
      </c>
      <c r="C7" s="46" t="s">
        <v>1309</v>
      </c>
      <c r="D7" s="46" t="s">
        <v>1310</v>
      </c>
      <c r="E7" s="46" t="s">
        <v>1311</v>
      </c>
      <c r="F7" s="46" t="s">
        <v>101</v>
      </c>
      <c r="G7" s="46" t="s">
        <v>1312</v>
      </c>
      <c r="H7" s="46" t="s">
        <v>2828</v>
      </c>
      <c r="I7" s="46" t="s">
        <v>100</v>
      </c>
      <c r="J7" s="46" t="s">
        <v>2378</v>
      </c>
      <c r="K7" s="46" t="s">
        <v>4970</v>
      </c>
      <c r="L7" s="46" t="s">
        <v>11256</v>
      </c>
      <c r="M7" s="46" t="s">
        <v>11908</v>
      </c>
      <c r="N7" s="46" t="s">
        <v>1313</v>
      </c>
      <c r="O7" s="46">
        <v>41631</v>
      </c>
      <c r="Q7" s="46" t="s">
        <v>2443</v>
      </c>
      <c r="R7" s="46" t="s">
        <v>187</v>
      </c>
      <c r="S7" s="46" t="s">
        <v>2867</v>
      </c>
      <c r="T7" s="46" t="s">
        <v>8348</v>
      </c>
      <c r="U7" s="46" t="s">
        <v>5592</v>
      </c>
      <c r="V7" s="46" t="s">
        <v>8361</v>
      </c>
      <c r="W7" s="46" t="s">
        <v>10671</v>
      </c>
      <c r="X7" s="46">
        <v>40</v>
      </c>
      <c r="Y7" s="46">
        <v>-40</v>
      </c>
      <c r="Z7" s="46" t="s">
        <v>13085</v>
      </c>
      <c r="AA7" s="46" t="s">
        <v>10671</v>
      </c>
      <c r="AB7" s="46">
        <v>0</v>
      </c>
      <c r="AC7" s="46">
        <v>0</v>
      </c>
      <c r="AD7" s="46" t="s">
        <v>2830</v>
      </c>
      <c r="AE7" s="46" t="s">
        <v>10671</v>
      </c>
      <c r="AF7" s="46">
        <v>0</v>
      </c>
      <c r="AG7" s="46">
        <v>0</v>
      </c>
      <c r="AH7" s="46" t="s">
        <v>2830</v>
      </c>
      <c r="AI7" s="46" t="s">
        <v>10671</v>
      </c>
      <c r="AJ7" s="46">
        <v>0</v>
      </c>
      <c r="AK7" s="46">
        <v>0</v>
      </c>
      <c r="AL7" s="46" t="s">
        <v>2830</v>
      </c>
      <c r="AM7" s="46" t="s">
        <v>10671</v>
      </c>
      <c r="AN7" s="46">
        <v>0</v>
      </c>
      <c r="AO7" s="47">
        <v>0</v>
      </c>
      <c r="AP7" s="47" t="s">
        <v>2830</v>
      </c>
      <c r="AQ7" s="47" t="s">
        <v>10671</v>
      </c>
      <c r="AR7" s="47">
        <v>0</v>
      </c>
      <c r="AS7" s="47">
        <v>0</v>
      </c>
      <c r="AT7" s="47" t="s">
        <v>2830</v>
      </c>
      <c r="AU7" s="47" t="s">
        <v>10671</v>
      </c>
      <c r="AV7" s="47">
        <v>40</v>
      </c>
      <c r="AW7" s="47">
        <v>0</v>
      </c>
      <c r="AX7" s="47">
        <v>-40</v>
      </c>
      <c r="AY7" s="47" t="s">
        <v>4408</v>
      </c>
    </row>
    <row r="8" spans="1:51" x14ac:dyDescent="0.2">
      <c r="A8" s="47" t="s">
        <v>7023</v>
      </c>
      <c r="B8" s="46" t="s">
        <v>3023</v>
      </c>
      <c r="C8" s="46" t="s">
        <v>837</v>
      </c>
      <c r="D8" s="46" t="s">
        <v>531</v>
      </c>
      <c r="E8" s="46" t="s">
        <v>532</v>
      </c>
      <c r="F8" s="46" t="s">
        <v>112</v>
      </c>
      <c r="G8" s="46" t="s">
        <v>310</v>
      </c>
      <c r="H8" s="46" t="s">
        <v>2831</v>
      </c>
      <c r="I8" s="46" t="s">
        <v>100</v>
      </c>
      <c r="J8" s="46" t="s">
        <v>2378</v>
      </c>
      <c r="K8" s="46" t="s">
        <v>4970</v>
      </c>
      <c r="L8" s="46" t="s">
        <v>11256</v>
      </c>
      <c r="M8" s="46" t="s">
        <v>2409</v>
      </c>
      <c r="N8" s="46" t="s">
        <v>210</v>
      </c>
      <c r="O8" s="46">
        <v>40721</v>
      </c>
      <c r="Q8" s="46" t="s">
        <v>2449</v>
      </c>
      <c r="R8" s="46" t="s">
        <v>129</v>
      </c>
      <c r="S8" s="46" t="s">
        <v>2873</v>
      </c>
      <c r="T8" s="46" t="s">
        <v>8348</v>
      </c>
      <c r="U8" s="46" t="s">
        <v>5602</v>
      </c>
      <c r="V8" s="46" t="s">
        <v>8361</v>
      </c>
      <c r="W8" s="46">
        <v>46</v>
      </c>
      <c r="X8" s="46">
        <v>45</v>
      </c>
      <c r="Y8" s="46">
        <v>1</v>
      </c>
      <c r="Z8" s="46" t="s">
        <v>13085</v>
      </c>
      <c r="AA8" s="46">
        <v>0</v>
      </c>
      <c r="AB8" s="46">
        <v>0</v>
      </c>
      <c r="AC8" s="46">
        <v>0</v>
      </c>
      <c r="AD8" s="46" t="s">
        <v>2830</v>
      </c>
      <c r="AE8" s="46">
        <v>0</v>
      </c>
      <c r="AF8" s="46">
        <v>0</v>
      </c>
      <c r="AG8" s="46">
        <v>0</v>
      </c>
      <c r="AH8" s="46" t="s">
        <v>2830</v>
      </c>
      <c r="AI8" s="46">
        <v>0</v>
      </c>
      <c r="AJ8" s="46">
        <v>0</v>
      </c>
      <c r="AK8" s="46">
        <v>0</v>
      </c>
      <c r="AL8" s="46" t="s">
        <v>2830</v>
      </c>
      <c r="AM8" s="46">
        <v>0</v>
      </c>
      <c r="AN8" s="46">
        <v>0</v>
      </c>
      <c r="AO8" s="47">
        <v>0</v>
      </c>
      <c r="AP8" s="47" t="s">
        <v>2830</v>
      </c>
      <c r="AQ8" s="47">
        <v>0</v>
      </c>
      <c r="AR8" s="47">
        <v>0</v>
      </c>
      <c r="AS8" s="47">
        <v>0</v>
      </c>
      <c r="AT8" s="47" t="s">
        <v>2830</v>
      </c>
      <c r="AU8" s="47">
        <v>46</v>
      </c>
      <c r="AV8" s="47">
        <v>45</v>
      </c>
      <c r="AW8" s="47">
        <v>1</v>
      </c>
      <c r="AX8" s="47">
        <v>0</v>
      </c>
      <c r="AY8" s="47" t="s">
        <v>4408</v>
      </c>
    </row>
    <row r="9" spans="1:51" x14ac:dyDescent="0.2">
      <c r="A9" s="47" t="s">
        <v>7056</v>
      </c>
      <c r="B9" s="46" t="s">
        <v>5024</v>
      </c>
      <c r="C9" s="46" t="s">
        <v>5025</v>
      </c>
      <c r="D9" s="46" t="s">
        <v>557</v>
      </c>
      <c r="E9" s="46" t="s">
        <v>500</v>
      </c>
      <c r="F9" s="46" t="s">
        <v>104</v>
      </c>
      <c r="G9" s="46" t="s">
        <v>5026</v>
      </c>
      <c r="H9" s="46" t="s">
        <v>2831</v>
      </c>
      <c r="I9" s="46" t="s">
        <v>98</v>
      </c>
      <c r="J9" s="46" t="s">
        <v>2378</v>
      </c>
      <c r="K9" s="46" t="s">
        <v>4970</v>
      </c>
      <c r="L9" s="46" t="s">
        <v>4970</v>
      </c>
      <c r="M9" s="46" t="s">
        <v>2398</v>
      </c>
      <c r="N9" s="46" t="s">
        <v>5027</v>
      </c>
      <c r="O9" s="46">
        <v>42590</v>
      </c>
      <c r="Q9" s="46" t="s">
        <v>5028</v>
      </c>
      <c r="R9" s="46" t="s">
        <v>112</v>
      </c>
      <c r="S9" s="46" t="s">
        <v>2867</v>
      </c>
      <c r="T9" s="46" t="s">
        <v>8359</v>
      </c>
      <c r="U9" s="46" t="s">
        <v>5669</v>
      </c>
      <c r="V9" s="46" t="s">
        <v>8352</v>
      </c>
      <c r="W9" s="46">
        <v>80</v>
      </c>
      <c r="X9" s="46">
        <v>40</v>
      </c>
      <c r="Y9" s="46">
        <v>40</v>
      </c>
      <c r="Z9" s="46" t="s">
        <v>13085</v>
      </c>
      <c r="AA9" s="46">
        <v>0</v>
      </c>
      <c r="AB9" s="46">
        <v>0</v>
      </c>
      <c r="AC9" s="46">
        <v>0</v>
      </c>
      <c r="AD9" s="46" t="s">
        <v>2830</v>
      </c>
      <c r="AE9" s="46">
        <v>0</v>
      </c>
      <c r="AF9" s="46">
        <v>0</v>
      </c>
      <c r="AG9" s="46">
        <v>0</v>
      </c>
      <c r="AH9" s="46" t="s">
        <v>2830</v>
      </c>
      <c r="AI9" s="46">
        <v>0</v>
      </c>
      <c r="AJ9" s="46">
        <v>0</v>
      </c>
      <c r="AK9" s="46">
        <v>0</v>
      </c>
      <c r="AL9" s="46" t="s">
        <v>2830</v>
      </c>
      <c r="AM9" s="46">
        <v>0</v>
      </c>
      <c r="AN9" s="46">
        <v>0</v>
      </c>
      <c r="AO9" s="47">
        <v>0</v>
      </c>
      <c r="AP9" s="47" t="s">
        <v>2830</v>
      </c>
      <c r="AQ9" s="47">
        <v>0</v>
      </c>
      <c r="AR9" s="47">
        <v>0</v>
      </c>
      <c r="AS9" s="47">
        <v>0</v>
      </c>
      <c r="AT9" s="47" t="s">
        <v>2830</v>
      </c>
      <c r="AU9" s="47">
        <v>80</v>
      </c>
      <c r="AV9" s="47">
        <v>40</v>
      </c>
      <c r="AW9" s="47">
        <v>40</v>
      </c>
      <c r="AX9" s="47">
        <v>0</v>
      </c>
      <c r="AY9" s="47" t="s">
        <v>4408</v>
      </c>
    </row>
    <row r="10" spans="1:51" x14ac:dyDescent="0.2">
      <c r="A10" s="47" t="s">
        <v>9219</v>
      </c>
      <c r="B10" s="46" t="s">
        <v>8458</v>
      </c>
      <c r="C10" s="46" t="s">
        <v>8459</v>
      </c>
      <c r="D10" s="46" t="s">
        <v>1072</v>
      </c>
      <c r="E10" s="46" t="s">
        <v>8460</v>
      </c>
      <c r="F10" s="46" t="s">
        <v>4772</v>
      </c>
      <c r="G10" s="46" t="s">
        <v>8461</v>
      </c>
      <c r="H10" s="46" t="s">
        <v>2828</v>
      </c>
      <c r="I10" s="46" t="s">
        <v>98</v>
      </c>
      <c r="J10" s="46" t="s">
        <v>2378</v>
      </c>
      <c r="K10" s="46" t="s">
        <v>2381</v>
      </c>
      <c r="L10" s="46" t="s">
        <v>2387</v>
      </c>
      <c r="M10" s="46" t="s">
        <v>3823</v>
      </c>
      <c r="N10" s="46" t="s">
        <v>2830</v>
      </c>
      <c r="O10" s="46">
        <v>43335</v>
      </c>
      <c r="Q10" s="46" t="s">
        <v>8462</v>
      </c>
      <c r="R10" s="46" t="s">
        <v>112</v>
      </c>
      <c r="S10" s="46" t="s">
        <v>2866</v>
      </c>
      <c r="T10" s="46" t="s">
        <v>8348</v>
      </c>
      <c r="U10" s="46" t="s">
        <v>2830</v>
      </c>
      <c r="V10" s="46" t="s">
        <v>8372</v>
      </c>
      <c r="W10" s="46">
        <v>48.5</v>
      </c>
      <c r="X10" s="46">
        <v>45</v>
      </c>
      <c r="Y10" s="46">
        <v>3.5</v>
      </c>
      <c r="Z10" s="46" t="s">
        <v>13085</v>
      </c>
      <c r="AA10" s="46">
        <v>0</v>
      </c>
      <c r="AB10" s="46">
        <v>0</v>
      </c>
      <c r="AC10" s="46">
        <v>0</v>
      </c>
      <c r="AD10" s="46" t="s">
        <v>2830</v>
      </c>
      <c r="AE10" s="46">
        <v>0</v>
      </c>
      <c r="AF10" s="46">
        <v>0</v>
      </c>
      <c r="AG10" s="46">
        <v>0</v>
      </c>
      <c r="AH10" s="46" t="s">
        <v>2830</v>
      </c>
      <c r="AI10" s="46">
        <v>0</v>
      </c>
      <c r="AJ10" s="46">
        <v>0</v>
      </c>
      <c r="AK10" s="46">
        <v>0</v>
      </c>
      <c r="AL10" s="46" t="s">
        <v>2830</v>
      </c>
      <c r="AM10" s="46">
        <v>0</v>
      </c>
      <c r="AN10" s="46">
        <v>0</v>
      </c>
      <c r="AO10" s="47">
        <v>0</v>
      </c>
      <c r="AP10" s="47" t="s">
        <v>2830</v>
      </c>
      <c r="AQ10" s="47">
        <v>0</v>
      </c>
      <c r="AR10" s="47">
        <v>0</v>
      </c>
      <c r="AS10" s="47">
        <v>0</v>
      </c>
      <c r="AT10" s="47" t="s">
        <v>2830</v>
      </c>
      <c r="AU10" s="47">
        <v>48.5</v>
      </c>
      <c r="AV10" s="47">
        <v>45</v>
      </c>
      <c r="AW10" s="47">
        <v>3.5</v>
      </c>
      <c r="AX10" s="47">
        <v>0</v>
      </c>
      <c r="AY10" s="47" t="s">
        <v>4408</v>
      </c>
    </row>
    <row r="11" spans="1:51" x14ac:dyDescent="0.2">
      <c r="A11" s="47" t="s">
        <v>7080</v>
      </c>
      <c r="B11" s="46" t="s">
        <v>5035</v>
      </c>
      <c r="C11" s="46" t="s">
        <v>5036</v>
      </c>
      <c r="D11" s="46" t="s">
        <v>5037</v>
      </c>
      <c r="E11" s="46" t="s">
        <v>519</v>
      </c>
      <c r="F11" s="46" t="s">
        <v>5038</v>
      </c>
      <c r="G11" s="46" t="s">
        <v>5039</v>
      </c>
      <c r="H11" s="46" t="s">
        <v>2828</v>
      </c>
      <c r="I11" s="46" t="s">
        <v>98</v>
      </c>
      <c r="J11" s="46" t="s">
        <v>2378</v>
      </c>
      <c r="K11" s="46" t="s">
        <v>2396</v>
      </c>
      <c r="L11" s="46" t="s">
        <v>2392</v>
      </c>
      <c r="M11" s="46" t="s">
        <v>4971</v>
      </c>
      <c r="N11" s="46" t="s">
        <v>5040</v>
      </c>
      <c r="O11" s="46">
        <v>41986</v>
      </c>
      <c r="Q11" s="46" t="s">
        <v>5041</v>
      </c>
      <c r="R11" s="46" t="s">
        <v>129</v>
      </c>
      <c r="S11" s="46" t="s">
        <v>2868</v>
      </c>
      <c r="T11" s="46" t="s">
        <v>8359</v>
      </c>
      <c r="U11" s="46" t="s">
        <v>5714</v>
      </c>
      <c r="V11" s="46" t="s">
        <v>8362</v>
      </c>
      <c r="W11" s="46">
        <v>53</v>
      </c>
      <c r="X11" s="46">
        <v>54</v>
      </c>
      <c r="Y11" s="46">
        <v>-1</v>
      </c>
      <c r="Z11" s="46" t="s">
        <v>13085</v>
      </c>
      <c r="AA11" s="46">
        <v>0</v>
      </c>
      <c r="AB11" s="46">
        <v>0</v>
      </c>
      <c r="AC11" s="46">
        <v>0</v>
      </c>
      <c r="AD11" s="46" t="s">
        <v>2830</v>
      </c>
      <c r="AE11" s="46">
        <v>0</v>
      </c>
      <c r="AF11" s="46">
        <v>0</v>
      </c>
      <c r="AG11" s="46">
        <v>0</v>
      </c>
      <c r="AH11" s="46" t="s">
        <v>2830</v>
      </c>
      <c r="AI11" s="46">
        <v>0</v>
      </c>
      <c r="AJ11" s="46">
        <v>0</v>
      </c>
      <c r="AK11" s="46">
        <v>0</v>
      </c>
      <c r="AL11" s="46" t="s">
        <v>2830</v>
      </c>
      <c r="AM11" s="46">
        <v>0</v>
      </c>
      <c r="AN11" s="46">
        <v>0</v>
      </c>
      <c r="AO11" s="47">
        <v>0</v>
      </c>
      <c r="AP11" s="47" t="s">
        <v>2830</v>
      </c>
      <c r="AQ11" s="47">
        <v>0</v>
      </c>
      <c r="AR11" s="47">
        <v>0</v>
      </c>
      <c r="AS11" s="47">
        <v>0</v>
      </c>
      <c r="AT11" s="47" t="s">
        <v>2830</v>
      </c>
      <c r="AU11" s="47">
        <v>53</v>
      </c>
      <c r="AV11" s="47">
        <v>54</v>
      </c>
      <c r="AW11" s="47">
        <v>0</v>
      </c>
      <c r="AX11" s="47">
        <v>-1</v>
      </c>
      <c r="AY11" s="47" t="s">
        <v>4408</v>
      </c>
    </row>
    <row r="12" spans="1:51" x14ac:dyDescent="0.2">
      <c r="A12" s="47" t="s">
        <v>7085</v>
      </c>
      <c r="B12" s="46" t="s">
        <v>3101</v>
      </c>
      <c r="C12" s="46" t="s">
        <v>808</v>
      </c>
      <c r="D12" s="46" t="s">
        <v>440</v>
      </c>
      <c r="E12" s="46" t="s">
        <v>441</v>
      </c>
      <c r="F12" s="46" t="s">
        <v>2830</v>
      </c>
      <c r="G12" s="46" t="s">
        <v>281</v>
      </c>
      <c r="H12" s="46" t="s">
        <v>99</v>
      </c>
      <c r="I12" s="46" t="s">
        <v>102</v>
      </c>
      <c r="J12" s="46" t="s">
        <v>2378</v>
      </c>
      <c r="K12" s="46" t="s">
        <v>2395</v>
      </c>
      <c r="L12" s="46" t="s">
        <v>4946</v>
      </c>
      <c r="M12" s="46" t="s">
        <v>2535</v>
      </c>
      <c r="N12" s="46" t="s">
        <v>177</v>
      </c>
      <c r="O12" s="46">
        <v>40391</v>
      </c>
      <c r="Q12" s="46" t="s">
        <v>2536</v>
      </c>
      <c r="R12" s="46" t="s">
        <v>129</v>
      </c>
      <c r="S12" s="46" t="s">
        <v>2875</v>
      </c>
      <c r="T12" s="46" t="s">
        <v>8348</v>
      </c>
      <c r="U12" s="46" t="s">
        <v>5728</v>
      </c>
      <c r="V12" s="46" t="s">
        <v>8360</v>
      </c>
      <c r="W12" s="46">
        <v>49</v>
      </c>
      <c r="X12" s="46">
        <v>47</v>
      </c>
      <c r="Y12" s="46">
        <v>2</v>
      </c>
      <c r="Z12" s="46" t="s">
        <v>13085</v>
      </c>
      <c r="AA12" s="46">
        <v>0</v>
      </c>
      <c r="AB12" s="46">
        <v>0</v>
      </c>
      <c r="AC12" s="46">
        <v>0</v>
      </c>
      <c r="AD12" s="46" t="s">
        <v>2830</v>
      </c>
      <c r="AE12" s="46">
        <v>0</v>
      </c>
      <c r="AF12" s="46">
        <v>0</v>
      </c>
      <c r="AG12" s="46">
        <v>0</v>
      </c>
      <c r="AH12" s="46" t="s">
        <v>2830</v>
      </c>
      <c r="AI12" s="46">
        <v>0</v>
      </c>
      <c r="AJ12" s="46">
        <v>0</v>
      </c>
      <c r="AK12" s="46">
        <v>0</v>
      </c>
      <c r="AL12" s="46" t="s">
        <v>2830</v>
      </c>
      <c r="AM12" s="46">
        <v>0</v>
      </c>
      <c r="AN12" s="46">
        <v>0</v>
      </c>
      <c r="AO12" s="47">
        <v>0</v>
      </c>
      <c r="AP12" s="47" t="s">
        <v>2830</v>
      </c>
      <c r="AQ12" s="47">
        <v>0</v>
      </c>
      <c r="AR12" s="47">
        <v>0</v>
      </c>
      <c r="AS12" s="47">
        <v>0</v>
      </c>
      <c r="AT12" s="47" t="s">
        <v>2830</v>
      </c>
      <c r="AU12" s="47">
        <v>49</v>
      </c>
      <c r="AV12" s="47">
        <v>47</v>
      </c>
      <c r="AW12" s="47">
        <v>2</v>
      </c>
      <c r="AX12" s="47">
        <v>0</v>
      </c>
      <c r="AY12" s="47" t="s">
        <v>4408</v>
      </c>
    </row>
    <row r="13" spans="1:51" x14ac:dyDescent="0.2">
      <c r="A13" s="47" t="s">
        <v>7087</v>
      </c>
      <c r="B13" s="46" t="s">
        <v>5379</v>
      </c>
      <c r="C13" s="46" t="s">
        <v>5396</v>
      </c>
      <c r="D13" s="46" t="s">
        <v>5397</v>
      </c>
      <c r="E13" s="46" t="s">
        <v>5398</v>
      </c>
      <c r="F13" s="46" t="s">
        <v>2830</v>
      </c>
      <c r="G13" s="46" t="s">
        <v>5399</v>
      </c>
      <c r="H13" s="46" t="s">
        <v>99</v>
      </c>
      <c r="I13" s="46" t="s">
        <v>102</v>
      </c>
      <c r="J13" s="46" t="s">
        <v>2378</v>
      </c>
      <c r="K13" s="46" t="s">
        <v>4970</v>
      </c>
      <c r="L13" s="46" t="s">
        <v>4970</v>
      </c>
      <c r="M13" s="46" t="s">
        <v>4970</v>
      </c>
      <c r="N13" s="46" t="s">
        <v>5400</v>
      </c>
      <c r="O13" s="46">
        <v>42948</v>
      </c>
      <c r="Q13" s="46" t="s">
        <v>5401</v>
      </c>
      <c r="R13" s="46" t="s">
        <v>187</v>
      </c>
      <c r="S13" s="46" t="s">
        <v>2878</v>
      </c>
      <c r="T13" s="46" t="s">
        <v>8359</v>
      </c>
      <c r="U13" s="46" t="s">
        <v>5733</v>
      </c>
      <c r="V13" s="46" t="s">
        <v>8371</v>
      </c>
      <c r="W13" s="46">
        <v>40</v>
      </c>
      <c r="X13" s="46" t="s">
        <v>10671</v>
      </c>
      <c r="Y13" s="46">
        <v>40</v>
      </c>
      <c r="Z13" s="46" t="s">
        <v>13085</v>
      </c>
      <c r="AA13" s="46">
        <v>0</v>
      </c>
      <c r="AB13" s="46" t="s">
        <v>10671</v>
      </c>
      <c r="AC13" s="46">
        <v>0</v>
      </c>
      <c r="AD13" s="46" t="s">
        <v>2830</v>
      </c>
      <c r="AE13" s="46">
        <v>0</v>
      </c>
      <c r="AF13" s="46" t="s">
        <v>10671</v>
      </c>
      <c r="AG13" s="46">
        <v>0</v>
      </c>
      <c r="AH13" s="46" t="s">
        <v>2830</v>
      </c>
      <c r="AI13" s="46">
        <v>0</v>
      </c>
      <c r="AJ13" s="46" t="s">
        <v>10671</v>
      </c>
      <c r="AK13" s="46">
        <v>0</v>
      </c>
      <c r="AL13" s="46" t="s">
        <v>2830</v>
      </c>
      <c r="AM13" s="46">
        <v>0</v>
      </c>
      <c r="AN13" s="46" t="s">
        <v>10671</v>
      </c>
      <c r="AO13" s="47">
        <v>0</v>
      </c>
      <c r="AP13" s="47" t="s">
        <v>2830</v>
      </c>
      <c r="AQ13" s="47">
        <v>0</v>
      </c>
      <c r="AR13" s="47" t="s">
        <v>10671</v>
      </c>
      <c r="AS13" s="47">
        <v>0</v>
      </c>
      <c r="AT13" s="47" t="s">
        <v>2830</v>
      </c>
      <c r="AU13" s="47">
        <v>40</v>
      </c>
      <c r="AV13" s="47" t="s">
        <v>10671</v>
      </c>
      <c r="AW13" s="47">
        <v>40</v>
      </c>
      <c r="AX13" s="47">
        <v>0</v>
      </c>
      <c r="AY13" s="47" t="s">
        <v>4408</v>
      </c>
    </row>
    <row r="14" spans="1:51" x14ac:dyDescent="0.2">
      <c r="A14" s="47" t="s">
        <v>10847</v>
      </c>
      <c r="B14" s="46" t="s">
        <v>10848</v>
      </c>
      <c r="C14" s="46" t="s">
        <v>10849</v>
      </c>
      <c r="D14" s="46" t="s">
        <v>10850</v>
      </c>
      <c r="E14" s="46" t="s">
        <v>1602</v>
      </c>
      <c r="F14" s="46" t="s">
        <v>179</v>
      </c>
      <c r="G14" s="46" t="s">
        <v>10851</v>
      </c>
      <c r="H14" s="46" t="s">
        <v>2833</v>
      </c>
      <c r="I14" s="46" t="s">
        <v>100</v>
      </c>
      <c r="J14" s="46" t="s">
        <v>2378</v>
      </c>
      <c r="K14" s="46" t="s">
        <v>2396</v>
      </c>
      <c r="L14" s="46" t="s">
        <v>2392</v>
      </c>
      <c r="M14" s="46" t="s">
        <v>2392</v>
      </c>
      <c r="N14" s="46" t="s">
        <v>10968</v>
      </c>
      <c r="O14" s="46">
        <v>43647</v>
      </c>
      <c r="Q14" s="46" t="s">
        <v>10852</v>
      </c>
      <c r="R14" s="46" t="s">
        <v>129</v>
      </c>
      <c r="S14" s="46" t="s">
        <v>11329</v>
      </c>
      <c r="T14" s="46" t="s">
        <v>8348</v>
      </c>
      <c r="U14" s="46" t="s">
        <v>11003</v>
      </c>
      <c r="V14" s="46" t="s">
        <v>8351</v>
      </c>
      <c r="W14" s="46">
        <v>40</v>
      </c>
      <c r="X14" s="46" t="s">
        <v>10671</v>
      </c>
      <c r="Y14" s="46">
        <v>40</v>
      </c>
      <c r="Z14" s="46" t="s">
        <v>13085</v>
      </c>
      <c r="AA14" s="46">
        <v>0</v>
      </c>
      <c r="AB14" s="46" t="s">
        <v>10671</v>
      </c>
      <c r="AC14" s="46">
        <v>0</v>
      </c>
      <c r="AD14" s="46" t="s">
        <v>2830</v>
      </c>
      <c r="AE14" s="46">
        <v>0</v>
      </c>
      <c r="AF14" s="46" t="s">
        <v>10671</v>
      </c>
      <c r="AG14" s="46">
        <v>0</v>
      </c>
      <c r="AH14" s="46" t="s">
        <v>2830</v>
      </c>
      <c r="AI14" s="46">
        <v>0</v>
      </c>
      <c r="AJ14" s="46" t="s">
        <v>10671</v>
      </c>
      <c r="AK14" s="46">
        <v>0</v>
      </c>
      <c r="AL14" s="46" t="s">
        <v>2830</v>
      </c>
      <c r="AM14" s="46">
        <v>0</v>
      </c>
      <c r="AN14" s="46" t="s">
        <v>10671</v>
      </c>
      <c r="AO14" s="47">
        <v>0</v>
      </c>
      <c r="AP14" s="47" t="s">
        <v>2830</v>
      </c>
      <c r="AQ14" s="47">
        <v>0</v>
      </c>
      <c r="AR14" s="47" t="s">
        <v>10671</v>
      </c>
      <c r="AS14" s="47">
        <v>0</v>
      </c>
      <c r="AT14" s="47" t="s">
        <v>2830</v>
      </c>
      <c r="AU14" s="47">
        <v>40</v>
      </c>
      <c r="AV14" s="47" t="s">
        <v>10671</v>
      </c>
      <c r="AW14" s="47">
        <v>40</v>
      </c>
      <c r="AX14" s="47">
        <v>0</v>
      </c>
      <c r="AY14" s="47" t="s">
        <v>4408</v>
      </c>
    </row>
    <row r="15" spans="1:51" x14ac:dyDescent="0.2">
      <c r="A15" s="47" t="s">
        <v>9266</v>
      </c>
      <c r="B15" s="46" t="s">
        <v>3136</v>
      </c>
      <c r="C15" s="46" t="s">
        <v>1355</v>
      </c>
      <c r="D15" s="46" t="s">
        <v>1356</v>
      </c>
      <c r="E15" s="46" t="s">
        <v>519</v>
      </c>
      <c r="F15" s="46" t="s">
        <v>185</v>
      </c>
      <c r="G15" s="46" t="s">
        <v>1357</v>
      </c>
      <c r="H15" s="46" t="s">
        <v>2831</v>
      </c>
      <c r="I15" s="46" t="s">
        <v>98</v>
      </c>
      <c r="J15" s="46" t="s">
        <v>2378</v>
      </c>
      <c r="K15" s="46" t="s">
        <v>2382</v>
      </c>
      <c r="L15" s="46" t="s">
        <v>3758</v>
      </c>
      <c r="M15" s="46" t="s">
        <v>2397</v>
      </c>
      <c r="N15" s="46" t="s">
        <v>1358</v>
      </c>
      <c r="O15" s="46">
        <v>41701</v>
      </c>
      <c r="Q15" s="46" t="s">
        <v>2561</v>
      </c>
      <c r="R15" s="46" t="s">
        <v>129</v>
      </c>
      <c r="S15" s="46" t="s">
        <v>2871</v>
      </c>
      <c r="T15" s="46" t="s">
        <v>8348</v>
      </c>
      <c r="U15" s="46" t="s">
        <v>5781</v>
      </c>
      <c r="V15" s="46" t="s">
        <v>8365</v>
      </c>
      <c r="W15" s="46" t="s">
        <v>10671</v>
      </c>
      <c r="X15" s="46">
        <v>40</v>
      </c>
      <c r="Y15" s="46">
        <v>-40</v>
      </c>
      <c r="Z15" s="46" t="s">
        <v>13085</v>
      </c>
      <c r="AA15" s="46" t="s">
        <v>10671</v>
      </c>
      <c r="AB15" s="46">
        <v>0</v>
      </c>
      <c r="AC15" s="46">
        <v>0</v>
      </c>
      <c r="AD15" s="46" t="s">
        <v>2830</v>
      </c>
      <c r="AE15" s="46" t="s">
        <v>10671</v>
      </c>
      <c r="AF15" s="46">
        <v>0</v>
      </c>
      <c r="AG15" s="46">
        <v>0</v>
      </c>
      <c r="AH15" s="46" t="s">
        <v>2830</v>
      </c>
      <c r="AI15" s="46" t="s">
        <v>10671</v>
      </c>
      <c r="AJ15" s="46">
        <v>0</v>
      </c>
      <c r="AK15" s="46">
        <v>0</v>
      </c>
      <c r="AL15" s="46" t="s">
        <v>2830</v>
      </c>
      <c r="AM15" s="46" t="s">
        <v>10671</v>
      </c>
      <c r="AN15" s="46">
        <v>0</v>
      </c>
      <c r="AO15" s="47">
        <v>0</v>
      </c>
      <c r="AP15" s="47" t="s">
        <v>2830</v>
      </c>
      <c r="AQ15" s="47" t="s">
        <v>10671</v>
      </c>
      <c r="AR15" s="47">
        <v>0</v>
      </c>
      <c r="AS15" s="47">
        <v>0</v>
      </c>
      <c r="AT15" s="47" t="s">
        <v>2830</v>
      </c>
      <c r="AU15" s="47" t="s">
        <v>10671</v>
      </c>
      <c r="AV15" s="47">
        <v>40</v>
      </c>
      <c r="AW15" s="47">
        <v>0</v>
      </c>
      <c r="AX15" s="47">
        <v>-40</v>
      </c>
      <c r="AY15" s="47" t="s">
        <v>4408</v>
      </c>
    </row>
    <row r="16" spans="1:51" x14ac:dyDescent="0.2">
      <c r="A16" s="47" t="s">
        <v>13178</v>
      </c>
      <c r="B16" s="46" t="s">
        <v>13179</v>
      </c>
      <c r="C16" s="46" t="s">
        <v>12144</v>
      </c>
      <c r="D16" s="46" t="s">
        <v>12145</v>
      </c>
      <c r="E16" s="46" t="s">
        <v>12146</v>
      </c>
      <c r="F16" s="46" t="s">
        <v>187</v>
      </c>
      <c r="G16" s="46" t="s">
        <v>12147</v>
      </c>
      <c r="H16" s="46" t="s">
        <v>2831</v>
      </c>
      <c r="I16" s="46" t="s">
        <v>98</v>
      </c>
      <c r="J16" s="46" t="s">
        <v>2378</v>
      </c>
      <c r="K16" s="46" t="s">
        <v>2389</v>
      </c>
      <c r="L16" s="46" t="s">
        <v>11236</v>
      </c>
      <c r="M16" s="46" t="s">
        <v>3948</v>
      </c>
      <c r="N16" s="46" t="s">
        <v>12148</v>
      </c>
      <c r="O16" s="46">
        <v>43768</v>
      </c>
      <c r="Q16" s="46" t="s">
        <v>13180</v>
      </c>
      <c r="R16" s="46" t="s">
        <v>112</v>
      </c>
      <c r="S16" s="46" t="s">
        <v>2872</v>
      </c>
      <c r="T16" s="46" t="s">
        <v>8348</v>
      </c>
      <c r="U16" s="46" t="s">
        <v>12161</v>
      </c>
      <c r="V16" s="46" t="s">
        <v>8356</v>
      </c>
      <c r="W16" s="46">
        <v>44</v>
      </c>
      <c r="X16" s="46" t="s">
        <v>10671</v>
      </c>
      <c r="Y16" s="46">
        <v>44</v>
      </c>
      <c r="Z16" s="46" t="s">
        <v>13085</v>
      </c>
      <c r="AA16" s="46">
        <v>0</v>
      </c>
      <c r="AB16" s="46" t="s">
        <v>10671</v>
      </c>
      <c r="AC16" s="46">
        <v>0</v>
      </c>
      <c r="AD16" s="46" t="s">
        <v>2830</v>
      </c>
      <c r="AE16" s="46">
        <v>0</v>
      </c>
      <c r="AF16" s="46" t="s">
        <v>10671</v>
      </c>
      <c r="AG16" s="46">
        <v>0</v>
      </c>
      <c r="AH16" s="46" t="s">
        <v>2830</v>
      </c>
      <c r="AI16" s="46">
        <v>0</v>
      </c>
      <c r="AJ16" s="46" t="s">
        <v>10671</v>
      </c>
      <c r="AK16" s="46">
        <v>0</v>
      </c>
      <c r="AL16" s="46" t="s">
        <v>2830</v>
      </c>
      <c r="AM16" s="46">
        <v>0</v>
      </c>
      <c r="AN16" s="46" t="s">
        <v>10671</v>
      </c>
      <c r="AO16" s="47">
        <v>0</v>
      </c>
      <c r="AP16" s="47" t="s">
        <v>2830</v>
      </c>
      <c r="AQ16" s="47">
        <v>0</v>
      </c>
      <c r="AR16" s="47" t="s">
        <v>10671</v>
      </c>
      <c r="AS16" s="47">
        <v>0</v>
      </c>
      <c r="AT16" s="47" t="s">
        <v>2830</v>
      </c>
      <c r="AU16" s="47">
        <v>44</v>
      </c>
      <c r="AV16" s="47" t="s">
        <v>10671</v>
      </c>
      <c r="AW16" s="47">
        <v>44</v>
      </c>
      <c r="AX16" s="47">
        <v>0</v>
      </c>
      <c r="AY16" s="47" t="s">
        <v>4408</v>
      </c>
    </row>
    <row r="17" spans="1:51" x14ac:dyDescent="0.2">
      <c r="A17" s="47" t="s">
        <v>7157</v>
      </c>
      <c r="B17" s="46" t="s">
        <v>3172</v>
      </c>
      <c r="C17" s="46" t="s">
        <v>981</v>
      </c>
      <c r="D17" s="46" t="s">
        <v>7996</v>
      </c>
      <c r="E17" s="46" t="s">
        <v>982</v>
      </c>
      <c r="F17" s="46" t="s">
        <v>179</v>
      </c>
      <c r="G17" s="46" t="s">
        <v>983</v>
      </c>
      <c r="H17" s="46" t="s">
        <v>2833</v>
      </c>
      <c r="I17" s="46" t="s">
        <v>102</v>
      </c>
      <c r="J17" s="46" t="s">
        <v>2378</v>
      </c>
      <c r="K17" s="46" t="s">
        <v>2389</v>
      </c>
      <c r="L17" s="46" t="s">
        <v>11236</v>
      </c>
      <c r="M17" s="46" t="s">
        <v>2389</v>
      </c>
      <c r="N17" s="46" t="s">
        <v>2845</v>
      </c>
      <c r="O17" s="46">
        <v>41253</v>
      </c>
      <c r="Q17" s="46" t="s">
        <v>2590</v>
      </c>
      <c r="R17" s="46" t="s">
        <v>187</v>
      </c>
      <c r="S17" s="46" t="s">
        <v>2874</v>
      </c>
      <c r="T17" s="46" t="s">
        <v>8348</v>
      </c>
      <c r="U17" s="46" t="s">
        <v>5835</v>
      </c>
      <c r="V17" s="46" t="s">
        <v>10280</v>
      </c>
      <c r="W17" s="46">
        <v>45</v>
      </c>
      <c r="X17" s="46" t="s">
        <v>10671</v>
      </c>
      <c r="Y17" s="46">
        <v>45</v>
      </c>
      <c r="Z17" s="46" t="s">
        <v>13085</v>
      </c>
      <c r="AA17" s="46">
        <v>0</v>
      </c>
      <c r="AB17" s="46" t="s">
        <v>10671</v>
      </c>
      <c r="AC17" s="46">
        <v>0</v>
      </c>
      <c r="AD17" s="46" t="s">
        <v>2830</v>
      </c>
      <c r="AE17" s="46">
        <v>0</v>
      </c>
      <c r="AF17" s="46" t="s">
        <v>10671</v>
      </c>
      <c r="AG17" s="46">
        <v>0</v>
      </c>
      <c r="AH17" s="46" t="s">
        <v>2830</v>
      </c>
      <c r="AI17" s="46">
        <v>0</v>
      </c>
      <c r="AJ17" s="46" t="s">
        <v>10671</v>
      </c>
      <c r="AK17" s="46">
        <v>0</v>
      </c>
      <c r="AL17" s="46" t="s">
        <v>2830</v>
      </c>
      <c r="AM17" s="46">
        <v>0</v>
      </c>
      <c r="AN17" s="46" t="s">
        <v>10671</v>
      </c>
      <c r="AO17" s="47">
        <v>0</v>
      </c>
      <c r="AP17" s="47" t="s">
        <v>2830</v>
      </c>
      <c r="AQ17" s="47">
        <v>0</v>
      </c>
      <c r="AR17" s="47" t="s">
        <v>10671</v>
      </c>
      <c r="AS17" s="47">
        <v>0</v>
      </c>
      <c r="AT17" s="47" t="s">
        <v>2830</v>
      </c>
      <c r="AU17" s="47">
        <v>45</v>
      </c>
      <c r="AV17" s="47" t="s">
        <v>10671</v>
      </c>
      <c r="AW17" s="47">
        <v>45</v>
      </c>
      <c r="AX17" s="47">
        <v>0</v>
      </c>
      <c r="AY17" s="47" t="s">
        <v>4408</v>
      </c>
    </row>
    <row r="18" spans="1:51" x14ac:dyDescent="0.2">
      <c r="A18" s="47" t="s">
        <v>10200</v>
      </c>
      <c r="B18" s="46" t="s">
        <v>10201</v>
      </c>
      <c r="C18" s="46" t="s">
        <v>10202</v>
      </c>
      <c r="D18" s="46" t="s">
        <v>603</v>
      </c>
      <c r="E18" s="46" t="s">
        <v>8042</v>
      </c>
      <c r="F18" s="46" t="s">
        <v>179</v>
      </c>
      <c r="G18" s="46" t="s">
        <v>10203</v>
      </c>
      <c r="H18" s="46" t="s">
        <v>2829</v>
      </c>
      <c r="I18" s="46" t="s">
        <v>98</v>
      </c>
      <c r="J18" s="46" t="s">
        <v>2378</v>
      </c>
      <c r="K18" s="46" t="s">
        <v>2395</v>
      </c>
      <c r="L18" s="46" t="s">
        <v>4946</v>
      </c>
      <c r="M18" s="46" t="s">
        <v>2405</v>
      </c>
      <c r="N18" s="46" t="s">
        <v>10204</v>
      </c>
      <c r="O18" s="46">
        <v>43551</v>
      </c>
      <c r="Q18" s="46" t="s">
        <v>10205</v>
      </c>
      <c r="R18" s="46" t="s">
        <v>187</v>
      </c>
      <c r="S18" s="46" t="s">
        <v>2867</v>
      </c>
      <c r="T18" s="46" t="s">
        <v>8348</v>
      </c>
      <c r="U18" s="46" t="s">
        <v>10217</v>
      </c>
      <c r="V18" s="46" t="s">
        <v>8350</v>
      </c>
      <c r="W18" s="46">
        <v>40</v>
      </c>
      <c r="X18" s="46">
        <v>32</v>
      </c>
      <c r="Y18" s="46">
        <v>8</v>
      </c>
      <c r="Z18" s="46" t="s">
        <v>13085</v>
      </c>
      <c r="AA18" s="46">
        <v>0</v>
      </c>
      <c r="AB18" s="46">
        <v>0</v>
      </c>
      <c r="AC18" s="46">
        <v>0</v>
      </c>
      <c r="AD18" s="46" t="s">
        <v>2830</v>
      </c>
      <c r="AE18" s="46">
        <v>0</v>
      </c>
      <c r="AF18" s="46">
        <v>0</v>
      </c>
      <c r="AG18" s="46">
        <v>0</v>
      </c>
      <c r="AH18" s="46" t="s">
        <v>2830</v>
      </c>
      <c r="AI18" s="46">
        <v>0</v>
      </c>
      <c r="AJ18" s="46">
        <v>0</v>
      </c>
      <c r="AK18" s="46">
        <v>0</v>
      </c>
      <c r="AL18" s="46" t="s">
        <v>2830</v>
      </c>
      <c r="AM18" s="46">
        <v>0</v>
      </c>
      <c r="AN18" s="46">
        <v>0</v>
      </c>
      <c r="AO18" s="47">
        <v>0</v>
      </c>
      <c r="AP18" s="47" t="s">
        <v>2830</v>
      </c>
      <c r="AQ18" s="47">
        <v>0</v>
      </c>
      <c r="AR18" s="47">
        <v>0</v>
      </c>
      <c r="AS18" s="47">
        <v>0</v>
      </c>
      <c r="AT18" s="47" t="s">
        <v>2830</v>
      </c>
      <c r="AU18" s="47">
        <v>40</v>
      </c>
      <c r="AV18" s="47">
        <v>32</v>
      </c>
      <c r="AW18" s="47">
        <v>8</v>
      </c>
      <c r="AX18" s="47">
        <v>0</v>
      </c>
      <c r="AY18" s="47" t="s">
        <v>4408</v>
      </c>
    </row>
    <row r="19" spans="1:51" x14ac:dyDescent="0.2">
      <c r="A19" s="47" t="s">
        <v>9332</v>
      </c>
      <c r="B19" s="46" t="s">
        <v>3219</v>
      </c>
      <c r="C19" s="46" t="s">
        <v>1238</v>
      </c>
      <c r="D19" s="46" t="s">
        <v>756</v>
      </c>
      <c r="E19" s="46" t="s">
        <v>1239</v>
      </c>
      <c r="F19" s="46" t="s">
        <v>1240</v>
      </c>
      <c r="G19" s="46" t="s">
        <v>1241</v>
      </c>
      <c r="H19" s="46" t="s">
        <v>2828</v>
      </c>
      <c r="I19" s="46" t="s">
        <v>98</v>
      </c>
      <c r="J19" s="46" t="s">
        <v>2378</v>
      </c>
      <c r="K19" s="46" t="s">
        <v>2381</v>
      </c>
      <c r="L19" s="46" t="s">
        <v>2387</v>
      </c>
      <c r="M19" s="46" t="s">
        <v>3823</v>
      </c>
      <c r="N19" s="46" t="s">
        <v>1242</v>
      </c>
      <c r="O19" s="46">
        <v>41582</v>
      </c>
      <c r="Q19" s="46" t="s">
        <v>2633</v>
      </c>
      <c r="R19" s="46" t="s">
        <v>129</v>
      </c>
      <c r="S19" s="46" t="s">
        <v>2870</v>
      </c>
      <c r="T19" s="46" t="s">
        <v>8348</v>
      </c>
      <c r="U19" s="46" t="s">
        <v>5915</v>
      </c>
      <c r="V19" s="46" t="s">
        <v>8364</v>
      </c>
      <c r="W19" s="46">
        <v>45</v>
      </c>
      <c r="X19" s="46">
        <v>36</v>
      </c>
      <c r="Y19" s="46">
        <v>9</v>
      </c>
      <c r="Z19" s="46" t="s">
        <v>13085</v>
      </c>
      <c r="AA19" s="46">
        <v>0</v>
      </c>
      <c r="AB19" s="46">
        <v>0</v>
      </c>
      <c r="AC19" s="46">
        <v>0</v>
      </c>
      <c r="AD19" s="46" t="s">
        <v>2830</v>
      </c>
      <c r="AE19" s="46">
        <v>0</v>
      </c>
      <c r="AF19" s="46">
        <v>0</v>
      </c>
      <c r="AG19" s="46">
        <v>0</v>
      </c>
      <c r="AH19" s="46" t="s">
        <v>2830</v>
      </c>
      <c r="AI19" s="46">
        <v>0</v>
      </c>
      <c r="AJ19" s="46">
        <v>0</v>
      </c>
      <c r="AK19" s="46">
        <v>0</v>
      </c>
      <c r="AL19" s="46" t="s">
        <v>2830</v>
      </c>
      <c r="AM19" s="46">
        <v>0</v>
      </c>
      <c r="AN19" s="46">
        <v>0</v>
      </c>
      <c r="AO19" s="47">
        <v>0</v>
      </c>
      <c r="AP19" s="47" t="s">
        <v>2830</v>
      </c>
      <c r="AQ19" s="47">
        <v>0</v>
      </c>
      <c r="AR19" s="47">
        <v>0</v>
      </c>
      <c r="AS19" s="47">
        <v>0</v>
      </c>
      <c r="AT19" s="47" t="s">
        <v>2830</v>
      </c>
      <c r="AU19" s="47">
        <v>45</v>
      </c>
      <c r="AV19" s="47">
        <v>36</v>
      </c>
      <c r="AW19" s="47">
        <v>9</v>
      </c>
      <c r="AX19" s="47">
        <v>0</v>
      </c>
      <c r="AY19" s="47" t="s">
        <v>4408</v>
      </c>
    </row>
    <row r="20" spans="1:51" x14ac:dyDescent="0.2">
      <c r="A20" s="47" t="s">
        <v>9335</v>
      </c>
      <c r="B20" s="46" t="s">
        <v>3224</v>
      </c>
      <c r="C20" s="46" t="s">
        <v>809</v>
      </c>
      <c r="D20" s="46" t="s">
        <v>446</v>
      </c>
      <c r="E20" s="46" t="s">
        <v>453</v>
      </c>
      <c r="F20" s="46" t="s">
        <v>2830</v>
      </c>
      <c r="G20" s="46" t="s">
        <v>283</v>
      </c>
      <c r="H20" s="46" t="s">
        <v>2829</v>
      </c>
      <c r="I20" s="46" t="s">
        <v>98</v>
      </c>
      <c r="J20" s="46" t="s">
        <v>2378</v>
      </c>
      <c r="K20" s="46" t="s">
        <v>2395</v>
      </c>
      <c r="L20" s="46" t="s">
        <v>4946</v>
      </c>
      <c r="M20" s="46" t="s">
        <v>2405</v>
      </c>
      <c r="N20" s="46" t="s">
        <v>121</v>
      </c>
      <c r="O20" s="46">
        <v>38922</v>
      </c>
      <c r="Q20" s="46" t="s">
        <v>2638</v>
      </c>
      <c r="R20" s="46" t="s">
        <v>129</v>
      </c>
      <c r="S20" s="46" t="s">
        <v>2871</v>
      </c>
      <c r="T20" s="46" t="s">
        <v>8348</v>
      </c>
      <c r="U20" s="46" t="s">
        <v>5924</v>
      </c>
      <c r="V20" s="46" t="s">
        <v>8367</v>
      </c>
      <c r="W20" s="46">
        <v>45</v>
      </c>
      <c r="X20" s="46" t="s">
        <v>10671</v>
      </c>
      <c r="Y20" s="46">
        <v>45</v>
      </c>
      <c r="Z20" s="46" t="s">
        <v>13085</v>
      </c>
      <c r="AA20" s="46">
        <v>0</v>
      </c>
      <c r="AB20" s="46" t="s">
        <v>10671</v>
      </c>
      <c r="AC20" s="46">
        <v>0</v>
      </c>
      <c r="AD20" s="46" t="s">
        <v>2830</v>
      </c>
      <c r="AE20" s="46">
        <v>0</v>
      </c>
      <c r="AF20" s="46" t="s">
        <v>10671</v>
      </c>
      <c r="AG20" s="46">
        <v>0</v>
      </c>
      <c r="AH20" s="46" t="s">
        <v>2830</v>
      </c>
      <c r="AI20" s="46">
        <v>0</v>
      </c>
      <c r="AJ20" s="46" t="s">
        <v>10671</v>
      </c>
      <c r="AK20" s="46">
        <v>0</v>
      </c>
      <c r="AL20" s="46" t="s">
        <v>2830</v>
      </c>
      <c r="AM20" s="46">
        <v>0</v>
      </c>
      <c r="AN20" s="46" t="s">
        <v>10671</v>
      </c>
      <c r="AO20" s="47">
        <v>0</v>
      </c>
      <c r="AP20" s="47" t="s">
        <v>2830</v>
      </c>
      <c r="AQ20" s="47">
        <v>0</v>
      </c>
      <c r="AR20" s="47" t="s">
        <v>10671</v>
      </c>
      <c r="AS20" s="47">
        <v>0</v>
      </c>
      <c r="AT20" s="47" t="s">
        <v>2830</v>
      </c>
      <c r="AU20" s="47">
        <v>45</v>
      </c>
      <c r="AV20" s="47" t="s">
        <v>10671</v>
      </c>
      <c r="AW20" s="47">
        <v>45</v>
      </c>
      <c r="AX20" s="47">
        <v>0</v>
      </c>
      <c r="AY20" s="47" t="s">
        <v>4408</v>
      </c>
    </row>
    <row r="21" spans="1:51" x14ac:dyDescent="0.2">
      <c r="A21" s="47" t="s">
        <v>7215</v>
      </c>
      <c r="B21" s="46" t="s">
        <v>3235</v>
      </c>
      <c r="C21" s="46" t="s">
        <v>953</v>
      </c>
      <c r="D21" s="46" t="s">
        <v>754</v>
      </c>
      <c r="E21" s="46" t="s">
        <v>755</v>
      </c>
      <c r="F21" s="46" t="s">
        <v>179</v>
      </c>
      <c r="G21" s="46" t="s">
        <v>418</v>
      </c>
      <c r="H21" s="46" t="s">
        <v>2828</v>
      </c>
      <c r="I21" s="46" t="s">
        <v>98</v>
      </c>
      <c r="J21" s="46" t="s">
        <v>2378</v>
      </c>
      <c r="K21" s="46" t="s">
        <v>2379</v>
      </c>
      <c r="L21" s="46" t="s">
        <v>2383</v>
      </c>
      <c r="M21" s="46" t="s">
        <v>7713</v>
      </c>
      <c r="N21" s="46" t="s">
        <v>270</v>
      </c>
      <c r="O21" s="46">
        <v>41064</v>
      </c>
      <c r="Q21" s="46" t="s">
        <v>2650</v>
      </c>
      <c r="R21" s="46" t="s">
        <v>129</v>
      </c>
      <c r="S21" s="46" t="s">
        <v>2870</v>
      </c>
      <c r="T21" s="46" t="s">
        <v>8348</v>
      </c>
      <c r="U21" s="46" t="s">
        <v>5944</v>
      </c>
      <c r="V21" s="46" t="s">
        <v>8354</v>
      </c>
      <c r="W21" s="46">
        <v>32</v>
      </c>
      <c r="X21" s="46">
        <v>40</v>
      </c>
      <c r="Y21" s="46">
        <v>-8</v>
      </c>
      <c r="Z21" s="46" t="s">
        <v>13085</v>
      </c>
      <c r="AA21" s="46">
        <v>0</v>
      </c>
      <c r="AB21" s="46">
        <v>0</v>
      </c>
      <c r="AC21" s="46">
        <v>0</v>
      </c>
      <c r="AD21" s="46" t="s">
        <v>2830</v>
      </c>
      <c r="AE21" s="46">
        <v>0</v>
      </c>
      <c r="AF21" s="46">
        <v>0</v>
      </c>
      <c r="AG21" s="46">
        <v>0</v>
      </c>
      <c r="AH21" s="46" t="s">
        <v>2830</v>
      </c>
      <c r="AI21" s="46">
        <v>0</v>
      </c>
      <c r="AJ21" s="46">
        <v>0</v>
      </c>
      <c r="AK21" s="46">
        <v>0</v>
      </c>
      <c r="AL21" s="46" t="s">
        <v>2830</v>
      </c>
      <c r="AM21" s="46">
        <v>0</v>
      </c>
      <c r="AN21" s="46">
        <v>0</v>
      </c>
      <c r="AO21" s="47">
        <v>0</v>
      </c>
      <c r="AP21" s="47" t="s">
        <v>2830</v>
      </c>
      <c r="AQ21" s="47">
        <v>0</v>
      </c>
      <c r="AR21" s="47">
        <v>0</v>
      </c>
      <c r="AS21" s="47">
        <v>0</v>
      </c>
      <c r="AT21" s="47" t="s">
        <v>2830</v>
      </c>
      <c r="AU21" s="47">
        <v>32</v>
      </c>
      <c r="AV21" s="47">
        <v>40</v>
      </c>
      <c r="AW21" s="47">
        <v>0</v>
      </c>
      <c r="AX21" s="47">
        <v>-8</v>
      </c>
      <c r="AY21" s="47" t="s">
        <v>4408</v>
      </c>
    </row>
    <row r="22" spans="1:51" x14ac:dyDescent="0.2">
      <c r="A22" s="47" t="s">
        <v>10986</v>
      </c>
      <c r="B22" s="46" t="s">
        <v>10987</v>
      </c>
      <c r="C22" s="46" t="s">
        <v>10988</v>
      </c>
      <c r="D22" s="46" t="s">
        <v>518</v>
      </c>
      <c r="E22" s="46" t="s">
        <v>1001</v>
      </c>
      <c r="F22" s="46" t="s">
        <v>10989</v>
      </c>
      <c r="G22" s="46" t="s">
        <v>10990</v>
      </c>
      <c r="H22" s="46" t="s">
        <v>2831</v>
      </c>
      <c r="I22" s="46" t="s">
        <v>98</v>
      </c>
      <c r="J22" s="46" t="s">
        <v>2378</v>
      </c>
      <c r="K22" s="46" t="s">
        <v>2381</v>
      </c>
      <c r="L22" s="46" t="s">
        <v>2387</v>
      </c>
      <c r="M22" s="46" t="s">
        <v>3948</v>
      </c>
      <c r="N22" s="46" t="s">
        <v>11140</v>
      </c>
      <c r="O22" s="46">
        <v>43650</v>
      </c>
      <c r="Q22" s="46" t="s">
        <v>10991</v>
      </c>
      <c r="R22" s="46" t="s">
        <v>129</v>
      </c>
      <c r="S22" s="46" t="s">
        <v>2867</v>
      </c>
      <c r="T22" s="46" t="s">
        <v>8348</v>
      </c>
      <c r="U22" s="46" t="s">
        <v>11005</v>
      </c>
      <c r="V22" s="46" t="s">
        <v>8364</v>
      </c>
      <c r="W22" s="46" t="s">
        <v>10671</v>
      </c>
      <c r="X22" s="46">
        <v>41</v>
      </c>
      <c r="Y22" s="46">
        <v>-41</v>
      </c>
      <c r="Z22" s="46" t="s">
        <v>13085</v>
      </c>
      <c r="AA22" s="46" t="s">
        <v>10671</v>
      </c>
      <c r="AB22" s="46">
        <v>0</v>
      </c>
      <c r="AC22" s="46">
        <v>0</v>
      </c>
      <c r="AD22" s="46" t="s">
        <v>2830</v>
      </c>
      <c r="AE22" s="46" t="s">
        <v>10671</v>
      </c>
      <c r="AF22" s="46">
        <v>0</v>
      </c>
      <c r="AG22" s="46">
        <v>0</v>
      </c>
      <c r="AH22" s="46" t="s">
        <v>2830</v>
      </c>
      <c r="AI22" s="46" t="s">
        <v>10671</v>
      </c>
      <c r="AJ22" s="46">
        <v>0</v>
      </c>
      <c r="AK22" s="46">
        <v>0</v>
      </c>
      <c r="AL22" s="46" t="s">
        <v>2830</v>
      </c>
      <c r="AM22" s="46" t="s">
        <v>10671</v>
      </c>
      <c r="AN22" s="46">
        <v>0</v>
      </c>
      <c r="AO22" s="47">
        <v>0</v>
      </c>
      <c r="AP22" s="47" t="s">
        <v>2830</v>
      </c>
      <c r="AQ22" s="47" t="s">
        <v>10671</v>
      </c>
      <c r="AR22" s="47">
        <v>0</v>
      </c>
      <c r="AS22" s="47">
        <v>0</v>
      </c>
      <c r="AT22" s="47" t="s">
        <v>2830</v>
      </c>
      <c r="AU22" s="47" t="s">
        <v>10671</v>
      </c>
      <c r="AV22" s="47">
        <v>41</v>
      </c>
      <c r="AW22" s="47">
        <v>0</v>
      </c>
      <c r="AX22" s="47">
        <v>-41</v>
      </c>
      <c r="AY22" s="47" t="s">
        <v>4408</v>
      </c>
    </row>
    <row r="23" spans="1:51" x14ac:dyDescent="0.2">
      <c r="A23" s="47" t="s">
        <v>7256</v>
      </c>
      <c r="B23" s="46" t="s">
        <v>3279</v>
      </c>
      <c r="C23" s="46" t="s">
        <v>3280</v>
      </c>
      <c r="D23" s="46" t="s">
        <v>3281</v>
      </c>
      <c r="E23" s="46" t="s">
        <v>3282</v>
      </c>
      <c r="F23" s="46" t="s">
        <v>187</v>
      </c>
      <c r="G23" s="46" t="s">
        <v>3283</v>
      </c>
      <c r="H23" s="46" t="s">
        <v>2829</v>
      </c>
      <c r="I23" s="46" t="s">
        <v>100</v>
      </c>
      <c r="J23" s="46" t="s">
        <v>2378</v>
      </c>
      <c r="K23" s="46" t="s">
        <v>4970</v>
      </c>
      <c r="L23" s="46" t="s">
        <v>11256</v>
      </c>
      <c r="M23" s="46" t="s">
        <v>8943</v>
      </c>
      <c r="N23" s="46" t="s">
        <v>3284</v>
      </c>
      <c r="O23" s="46">
        <v>42496</v>
      </c>
      <c r="Q23" s="46" t="s">
        <v>3285</v>
      </c>
      <c r="R23" s="46" t="s">
        <v>187</v>
      </c>
      <c r="S23" s="46" t="s">
        <v>2870</v>
      </c>
      <c r="T23" s="46" t="s">
        <v>8348</v>
      </c>
      <c r="U23" s="46" t="s">
        <v>6018</v>
      </c>
      <c r="V23" s="46" t="s">
        <v>8361</v>
      </c>
      <c r="W23" s="46">
        <v>48</v>
      </c>
      <c r="X23" s="46">
        <v>52</v>
      </c>
      <c r="Y23" s="46">
        <v>-4</v>
      </c>
      <c r="Z23" s="46" t="s">
        <v>13085</v>
      </c>
      <c r="AA23" s="46">
        <v>0</v>
      </c>
      <c r="AB23" s="46">
        <v>0</v>
      </c>
      <c r="AC23" s="46">
        <v>0</v>
      </c>
      <c r="AD23" s="46" t="s">
        <v>2830</v>
      </c>
      <c r="AE23" s="46">
        <v>0</v>
      </c>
      <c r="AF23" s="46">
        <v>0</v>
      </c>
      <c r="AG23" s="46">
        <v>0</v>
      </c>
      <c r="AH23" s="46" t="s">
        <v>2830</v>
      </c>
      <c r="AI23" s="46">
        <v>0</v>
      </c>
      <c r="AJ23" s="46">
        <v>0</v>
      </c>
      <c r="AK23" s="46">
        <v>0</v>
      </c>
      <c r="AL23" s="46" t="s">
        <v>2830</v>
      </c>
      <c r="AM23" s="46">
        <v>0</v>
      </c>
      <c r="AN23" s="46">
        <v>0</v>
      </c>
      <c r="AO23" s="47">
        <v>0</v>
      </c>
      <c r="AP23" s="47" t="s">
        <v>2830</v>
      </c>
      <c r="AQ23" s="47">
        <v>0</v>
      </c>
      <c r="AR23" s="47">
        <v>0</v>
      </c>
      <c r="AS23" s="47">
        <v>0</v>
      </c>
      <c r="AT23" s="47" t="s">
        <v>2830</v>
      </c>
      <c r="AU23" s="47">
        <v>48</v>
      </c>
      <c r="AV23" s="47">
        <v>52</v>
      </c>
      <c r="AW23" s="47">
        <v>0</v>
      </c>
      <c r="AX23" s="47">
        <v>-4</v>
      </c>
      <c r="AY23" s="47" t="s">
        <v>4408</v>
      </c>
    </row>
    <row r="24" spans="1:51" x14ac:dyDescent="0.2">
      <c r="A24" s="47" t="s">
        <v>9083</v>
      </c>
      <c r="B24" s="46" t="s">
        <v>9084</v>
      </c>
      <c r="C24" s="46" t="s">
        <v>9028</v>
      </c>
      <c r="D24" s="46" t="s">
        <v>9029</v>
      </c>
      <c r="E24" s="46" t="s">
        <v>9030</v>
      </c>
      <c r="F24" s="46" t="s">
        <v>179</v>
      </c>
      <c r="G24" s="46" t="s">
        <v>9031</v>
      </c>
      <c r="H24" s="46" t="s">
        <v>2829</v>
      </c>
      <c r="I24" s="46" t="s">
        <v>100</v>
      </c>
      <c r="J24" s="46" t="s">
        <v>2378</v>
      </c>
      <c r="K24" s="46" t="s">
        <v>2395</v>
      </c>
      <c r="L24" s="46" t="s">
        <v>2385</v>
      </c>
      <c r="M24" s="46" t="s">
        <v>10350</v>
      </c>
      <c r="N24" s="46" t="s">
        <v>9032</v>
      </c>
      <c r="O24" s="46">
        <v>43418</v>
      </c>
      <c r="Q24" s="46" t="s">
        <v>9085</v>
      </c>
      <c r="R24" s="46" t="s">
        <v>129</v>
      </c>
      <c r="S24" s="46" t="s">
        <v>2877</v>
      </c>
      <c r="T24" s="46" t="s">
        <v>8348</v>
      </c>
      <c r="U24" s="46" t="s">
        <v>9092</v>
      </c>
      <c r="V24" s="46" t="s">
        <v>8352</v>
      </c>
      <c r="W24" s="46">
        <v>40</v>
      </c>
      <c r="X24" s="46">
        <v>24</v>
      </c>
      <c r="Y24" s="46">
        <v>16</v>
      </c>
      <c r="Z24" s="46" t="s">
        <v>13085</v>
      </c>
      <c r="AA24" s="46">
        <v>0</v>
      </c>
      <c r="AB24" s="46">
        <v>0</v>
      </c>
      <c r="AC24" s="46">
        <v>0</v>
      </c>
      <c r="AD24" s="46" t="s">
        <v>2830</v>
      </c>
      <c r="AE24" s="46">
        <v>0</v>
      </c>
      <c r="AF24" s="46">
        <v>0</v>
      </c>
      <c r="AG24" s="46">
        <v>0</v>
      </c>
      <c r="AH24" s="46" t="s">
        <v>2830</v>
      </c>
      <c r="AI24" s="46">
        <v>0</v>
      </c>
      <c r="AJ24" s="46">
        <v>0</v>
      </c>
      <c r="AK24" s="46">
        <v>0</v>
      </c>
      <c r="AL24" s="46" t="s">
        <v>2830</v>
      </c>
      <c r="AM24" s="46">
        <v>0</v>
      </c>
      <c r="AN24" s="46">
        <v>0</v>
      </c>
      <c r="AO24" s="47">
        <v>0</v>
      </c>
      <c r="AP24" s="47" t="s">
        <v>2830</v>
      </c>
      <c r="AQ24" s="47">
        <v>0</v>
      </c>
      <c r="AR24" s="47">
        <v>0</v>
      </c>
      <c r="AS24" s="47">
        <v>0</v>
      </c>
      <c r="AT24" s="47" t="s">
        <v>2830</v>
      </c>
      <c r="AU24" s="47">
        <v>40</v>
      </c>
      <c r="AV24" s="47">
        <v>24</v>
      </c>
      <c r="AW24" s="47">
        <v>16</v>
      </c>
      <c r="AX24" s="47">
        <v>0</v>
      </c>
      <c r="AY24" s="47" t="s">
        <v>4408</v>
      </c>
    </row>
    <row r="25" spans="1:51" x14ac:dyDescent="0.2">
      <c r="A25" s="47" t="s">
        <v>7762</v>
      </c>
      <c r="B25" s="46" t="s">
        <v>7763</v>
      </c>
      <c r="C25" s="46" t="s">
        <v>7764</v>
      </c>
      <c r="D25" s="46" t="s">
        <v>7765</v>
      </c>
      <c r="E25" s="46" t="s">
        <v>7766</v>
      </c>
      <c r="F25" s="46" t="s">
        <v>3740</v>
      </c>
      <c r="G25" s="46" t="s">
        <v>7767</v>
      </c>
      <c r="H25" s="46" t="s">
        <v>2828</v>
      </c>
      <c r="I25" s="46" t="s">
        <v>98</v>
      </c>
      <c r="J25" s="46" t="s">
        <v>2378</v>
      </c>
      <c r="K25" s="46" t="s">
        <v>2379</v>
      </c>
      <c r="L25" s="46" t="s">
        <v>2380</v>
      </c>
      <c r="M25" s="46" t="s">
        <v>2403</v>
      </c>
      <c r="N25" s="46" t="s">
        <v>7768</v>
      </c>
      <c r="O25" s="46">
        <v>43180</v>
      </c>
      <c r="Q25" s="46" t="s">
        <v>7769</v>
      </c>
      <c r="R25" s="46" t="s">
        <v>187</v>
      </c>
      <c r="S25" s="46" t="s">
        <v>2866</v>
      </c>
      <c r="T25" s="46" t="s">
        <v>8348</v>
      </c>
      <c r="U25" s="46" t="s">
        <v>7774</v>
      </c>
      <c r="V25" s="46" t="s">
        <v>8358</v>
      </c>
      <c r="W25" s="46" t="s">
        <v>10671</v>
      </c>
      <c r="X25" s="46">
        <v>44</v>
      </c>
      <c r="Y25" s="46">
        <v>-44</v>
      </c>
      <c r="Z25" s="46" t="s">
        <v>13085</v>
      </c>
      <c r="AA25" s="46" t="s">
        <v>10671</v>
      </c>
      <c r="AB25" s="46">
        <v>0</v>
      </c>
      <c r="AC25" s="46">
        <v>0</v>
      </c>
      <c r="AD25" s="46" t="s">
        <v>2830</v>
      </c>
      <c r="AE25" s="46" t="s">
        <v>10671</v>
      </c>
      <c r="AF25" s="46">
        <v>0</v>
      </c>
      <c r="AG25" s="46">
        <v>0</v>
      </c>
      <c r="AH25" s="46" t="s">
        <v>2830</v>
      </c>
      <c r="AI25" s="46" t="s">
        <v>10671</v>
      </c>
      <c r="AJ25" s="46">
        <v>0</v>
      </c>
      <c r="AK25" s="46">
        <v>0</v>
      </c>
      <c r="AL25" s="46" t="s">
        <v>2830</v>
      </c>
      <c r="AM25" s="46" t="s">
        <v>10671</v>
      </c>
      <c r="AN25" s="46">
        <v>0</v>
      </c>
      <c r="AO25" s="47">
        <v>0</v>
      </c>
      <c r="AP25" s="47" t="s">
        <v>2830</v>
      </c>
      <c r="AQ25" s="47" t="s">
        <v>10671</v>
      </c>
      <c r="AR25" s="47">
        <v>0</v>
      </c>
      <c r="AS25" s="47">
        <v>0</v>
      </c>
      <c r="AT25" s="47" t="s">
        <v>2830</v>
      </c>
      <c r="AU25" s="47" t="s">
        <v>10671</v>
      </c>
      <c r="AV25" s="47">
        <v>44</v>
      </c>
      <c r="AW25" s="47">
        <v>0</v>
      </c>
      <c r="AX25" s="47">
        <v>-44</v>
      </c>
      <c r="AY25" s="47" t="s">
        <v>4408</v>
      </c>
    </row>
    <row r="26" spans="1:51" x14ac:dyDescent="0.2">
      <c r="A26" s="47" t="s">
        <v>9407</v>
      </c>
      <c r="B26" s="46" t="s">
        <v>3320</v>
      </c>
      <c r="C26" s="46" t="s">
        <v>1162</v>
      </c>
      <c r="D26" s="46" t="s">
        <v>1163</v>
      </c>
      <c r="E26" s="46" t="s">
        <v>1164</v>
      </c>
      <c r="F26" s="46" t="s">
        <v>2830</v>
      </c>
      <c r="G26" s="46" t="s">
        <v>1165</v>
      </c>
      <c r="H26" s="46" t="s">
        <v>2829</v>
      </c>
      <c r="I26" s="46" t="s">
        <v>98</v>
      </c>
      <c r="J26" s="46" t="s">
        <v>2378</v>
      </c>
      <c r="K26" s="46" t="s">
        <v>2379</v>
      </c>
      <c r="L26" s="46" t="s">
        <v>2383</v>
      </c>
      <c r="M26" s="46" t="s">
        <v>2480</v>
      </c>
      <c r="N26" s="46" t="s">
        <v>1166</v>
      </c>
      <c r="O26" s="46">
        <v>38538</v>
      </c>
      <c r="Q26" s="46" t="s">
        <v>3722</v>
      </c>
      <c r="R26" s="46" t="s">
        <v>129</v>
      </c>
      <c r="S26" s="46" t="s">
        <v>2870</v>
      </c>
      <c r="T26" s="46" t="s">
        <v>8348</v>
      </c>
      <c r="U26" s="46" t="s">
        <v>6065</v>
      </c>
      <c r="V26" s="46" t="s">
        <v>10280</v>
      </c>
      <c r="W26" s="46">
        <v>45</v>
      </c>
      <c r="X26" s="46">
        <v>22</v>
      </c>
      <c r="Y26" s="46">
        <v>23</v>
      </c>
      <c r="Z26" s="46" t="s">
        <v>13085</v>
      </c>
      <c r="AA26" s="46">
        <v>0</v>
      </c>
      <c r="AB26" s="46">
        <v>0</v>
      </c>
      <c r="AC26" s="46">
        <v>0</v>
      </c>
      <c r="AD26" s="46" t="s">
        <v>2830</v>
      </c>
      <c r="AE26" s="46">
        <v>0</v>
      </c>
      <c r="AF26" s="46">
        <v>0</v>
      </c>
      <c r="AG26" s="46">
        <v>0</v>
      </c>
      <c r="AH26" s="46" t="s">
        <v>2830</v>
      </c>
      <c r="AI26" s="46">
        <v>0</v>
      </c>
      <c r="AJ26" s="46">
        <v>0</v>
      </c>
      <c r="AK26" s="46">
        <v>0</v>
      </c>
      <c r="AL26" s="46" t="s">
        <v>2830</v>
      </c>
      <c r="AM26" s="46">
        <v>0</v>
      </c>
      <c r="AN26" s="46">
        <v>0</v>
      </c>
      <c r="AO26" s="47">
        <v>0</v>
      </c>
      <c r="AP26" s="47" t="s">
        <v>2830</v>
      </c>
      <c r="AQ26" s="47">
        <v>0</v>
      </c>
      <c r="AR26" s="47">
        <v>0</v>
      </c>
      <c r="AS26" s="47">
        <v>0</v>
      </c>
      <c r="AT26" s="47" t="s">
        <v>2830</v>
      </c>
      <c r="AU26" s="47">
        <v>45</v>
      </c>
      <c r="AV26" s="47">
        <v>22</v>
      </c>
      <c r="AW26" s="47">
        <v>23</v>
      </c>
      <c r="AX26" s="47">
        <v>0</v>
      </c>
      <c r="AY26" s="47" t="s">
        <v>4408</v>
      </c>
    </row>
    <row r="27" spans="1:51" x14ac:dyDescent="0.2">
      <c r="A27" s="47" t="s">
        <v>7295</v>
      </c>
      <c r="B27" s="46" t="s">
        <v>6554</v>
      </c>
      <c r="C27" s="46" t="s">
        <v>6481</v>
      </c>
      <c r="D27" s="46" t="s">
        <v>6482</v>
      </c>
      <c r="E27" s="46" t="s">
        <v>6483</v>
      </c>
      <c r="F27" s="46" t="s">
        <v>2830</v>
      </c>
      <c r="G27" s="46" t="s">
        <v>6484</v>
      </c>
      <c r="H27" s="46" t="s">
        <v>2833</v>
      </c>
      <c r="I27" s="46" t="s">
        <v>102</v>
      </c>
      <c r="J27" s="46" t="s">
        <v>2378</v>
      </c>
      <c r="K27" s="46" t="s">
        <v>2389</v>
      </c>
      <c r="L27" s="46" t="s">
        <v>11236</v>
      </c>
      <c r="M27" s="46" t="s">
        <v>2948</v>
      </c>
      <c r="N27" s="46" t="s">
        <v>6485</v>
      </c>
      <c r="O27" s="46">
        <v>43040</v>
      </c>
      <c r="Q27" s="46" t="s">
        <v>6486</v>
      </c>
      <c r="R27" s="46" t="s">
        <v>129</v>
      </c>
      <c r="S27" s="46" t="s">
        <v>8094</v>
      </c>
      <c r="T27" s="46" t="s">
        <v>8348</v>
      </c>
      <c r="U27" s="46" t="s">
        <v>6510</v>
      </c>
      <c r="V27" s="46" t="s">
        <v>8365</v>
      </c>
      <c r="W27" s="46">
        <v>46</v>
      </c>
      <c r="X27" s="46" t="s">
        <v>10671</v>
      </c>
      <c r="Y27" s="46">
        <v>46</v>
      </c>
      <c r="Z27" s="46" t="s">
        <v>13085</v>
      </c>
      <c r="AA27" s="46">
        <v>0</v>
      </c>
      <c r="AB27" s="46" t="s">
        <v>10671</v>
      </c>
      <c r="AC27" s="46">
        <v>0</v>
      </c>
      <c r="AD27" s="46" t="s">
        <v>2830</v>
      </c>
      <c r="AE27" s="46">
        <v>0</v>
      </c>
      <c r="AF27" s="46" t="s">
        <v>10671</v>
      </c>
      <c r="AG27" s="46">
        <v>0</v>
      </c>
      <c r="AH27" s="46" t="s">
        <v>2830</v>
      </c>
      <c r="AI27" s="46">
        <v>0</v>
      </c>
      <c r="AJ27" s="46" t="s">
        <v>10671</v>
      </c>
      <c r="AK27" s="46">
        <v>0</v>
      </c>
      <c r="AL27" s="46" t="s">
        <v>2830</v>
      </c>
      <c r="AM27" s="46">
        <v>0</v>
      </c>
      <c r="AN27" s="46" t="s">
        <v>10671</v>
      </c>
      <c r="AO27" s="47">
        <v>0</v>
      </c>
      <c r="AP27" s="47" t="s">
        <v>2830</v>
      </c>
      <c r="AQ27" s="47">
        <v>0</v>
      </c>
      <c r="AR27" s="47" t="s">
        <v>10671</v>
      </c>
      <c r="AS27" s="47">
        <v>0</v>
      </c>
      <c r="AT27" s="47" t="s">
        <v>2830</v>
      </c>
      <c r="AU27" s="47">
        <v>46</v>
      </c>
      <c r="AV27" s="47" t="s">
        <v>10671</v>
      </c>
      <c r="AW27" s="47">
        <v>46</v>
      </c>
      <c r="AX27" s="47">
        <v>0</v>
      </c>
      <c r="AY27" s="47" t="s">
        <v>4408</v>
      </c>
    </row>
    <row r="28" spans="1:51" x14ac:dyDescent="0.2">
      <c r="A28" s="47" t="s">
        <v>9456</v>
      </c>
      <c r="B28" s="46" t="s">
        <v>3368</v>
      </c>
      <c r="C28" s="46" t="s">
        <v>1370</v>
      </c>
      <c r="D28" s="46" t="s">
        <v>486</v>
      </c>
      <c r="E28" s="46" t="s">
        <v>1371</v>
      </c>
      <c r="F28" s="46" t="s">
        <v>187</v>
      </c>
      <c r="G28" s="46" t="s">
        <v>1372</v>
      </c>
      <c r="H28" s="46" t="s">
        <v>2831</v>
      </c>
      <c r="I28" s="46" t="s">
        <v>98</v>
      </c>
      <c r="J28" s="46" t="s">
        <v>2378</v>
      </c>
      <c r="K28" s="46" t="s">
        <v>2395</v>
      </c>
      <c r="L28" s="46" t="s">
        <v>2385</v>
      </c>
      <c r="M28" s="46" t="s">
        <v>2398</v>
      </c>
      <c r="N28" s="46" t="s">
        <v>1373</v>
      </c>
      <c r="O28" s="46">
        <v>41701</v>
      </c>
      <c r="Q28" s="46" t="s">
        <v>2768</v>
      </c>
      <c r="R28" s="46" t="s">
        <v>129</v>
      </c>
      <c r="S28" s="46" t="s">
        <v>2867</v>
      </c>
      <c r="T28" s="46" t="s">
        <v>8348</v>
      </c>
      <c r="U28" s="46" t="s">
        <v>6135</v>
      </c>
      <c r="V28" s="46" t="s">
        <v>8354</v>
      </c>
      <c r="W28" s="46">
        <v>40</v>
      </c>
      <c r="X28" s="46">
        <v>37</v>
      </c>
      <c r="Y28" s="46">
        <v>3</v>
      </c>
      <c r="Z28" s="46" t="s">
        <v>13085</v>
      </c>
      <c r="AA28" s="46">
        <v>0</v>
      </c>
      <c r="AB28" s="46">
        <v>0</v>
      </c>
      <c r="AC28" s="46">
        <v>0</v>
      </c>
      <c r="AD28" s="46" t="s">
        <v>2830</v>
      </c>
      <c r="AE28" s="46">
        <v>0</v>
      </c>
      <c r="AF28" s="46">
        <v>0</v>
      </c>
      <c r="AG28" s="46">
        <v>0</v>
      </c>
      <c r="AH28" s="46" t="s">
        <v>2830</v>
      </c>
      <c r="AI28" s="46">
        <v>0</v>
      </c>
      <c r="AJ28" s="46">
        <v>0</v>
      </c>
      <c r="AK28" s="46">
        <v>0</v>
      </c>
      <c r="AL28" s="46" t="s">
        <v>2830</v>
      </c>
      <c r="AM28" s="46">
        <v>0</v>
      </c>
      <c r="AN28" s="46">
        <v>0</v>
      </c>
      <c r="AO28" s="47">
        <v>0</v>
      </c>
      <c r="AP28" s="47" t="s">
        <v>2830</v>
      </c>
      <c r="AQ28" s="47">
        <v>0</v>
      </c>
      <c r="AR28" s="47">
        <v>0</v>
      </c>
      <c r="AS28" s="47">
        <v>0</v>
      </c>
      <c r="AT28" s="47" t="s">
        <v>2830</v>
      </c>
      <c r="AU28" s="47">
        <v>40</v>
      </c>
      <c r="AV28" s="47">
        <v>37</v>
      </c>
      <c r="AW28" s="47">
        <v>3</v>
      </c>
      <c r="AX28" s="47">
        <v>0</v>
      </c>
      <c r="AY28" s="47" t="s">
        <v>4408</v>
      </c>
    </row>
    <row r="29" spans="1:51" x14ac:dyDescent="0.2">
      <c r="A29" s="47" t="s">
        <v>7343</v>
      </c>
      <c r="B29" s="46" t="s">
        <v>3942</v>
      </c>
      <c r="C29" s="46" t="s">
        <v>3943</v>
      </c>
      <c r="D29" s="46" t="s">
        <v>3944</v>
      </c>
      <c r="E29" s="46" t="s">
        <v>3945</v>
      </c>
      <c r="F29" s="46" t="s">
        <v>2830</v>
      </c>
      <c r="G29" s="46" t="s">
        <v>3946</v>
      </c>
      <c r="H29" s="46" t="s">
        <v>2832</v>
      </c>
      <c r="I29" s="46" t="s">
        <v>100</v>
      </c>
      <c r="J29" s="46" t="s">
        <v>2378</v>
      </c>
      <c r="K29" s="46" t="s">
        <v>2396</v>
      </c>
      <c r="L29" s="46" t="s">
        <v>2392</v>
      </c>
      <c r="M29" s="46" t="s">
        <v>8943</v>
      </c>
      <c r="N29" s="46" t="s">
        <v>4022</v>
      </c>
      <c r="O29" s="46">
        <v>42649</v>
      </c>
      <c r="Q29" s="46" t="s">
        <v>3947</v>
      </c>
      <c r="R29" s="46" t="s">
        <v>129</v>
      </c>
      <c r="S29" s="46" t="s">
        <v>2870</v>
      </c>
      <c r="T29" s="46" t="s">
        <v>8348</v>
      </c>
      <c r="U29" s="46" t="s">
        <v>6177</v>
      </c>
      <c r="V29" s="46" t="s">
        <v>8354</v>
      </c>
      <c r="W29" s="46" t="s">
        <v>10671</v>
      </c>
      <c r="X29" s="46">
        <v>27</v>
      </c>
      <c r="Y29" s="46">
        <v>-27</v>
      </c>
      <c r="Z29" s="46" t="s">
        <v>13085</v>
      </c>
      <c r="AA29" s="46" t="s">
        <v>10671</v>
      </c>
      <c r="AB29" s="46">
        <v>0</v>
      </c>
      <c r="AC29" s="46">
        <v>0</v>
      </c>
      <c r="AD29" s="46" t="s">
        <v>2830</v>
      </c>
      <c r="AE29" s="46" t="s">
        <v>10671</v>
      </c>
      <c r="AF29" s="46">
        <v>0</v>
      </c>
      <c r="AG29" s="46">
        <v>0</v>
      </c>
      <c r="AH29" s="46" t="s">
        <v>2830</v>
      </c>
      <c r="AI29" s="46" t="s">
        <v>10671</v>
      </c>
      <c r="AJ29" s="46">
        <v>0</v>
      </c>
      <c r="AK29" s="46">
        <v>0</v>
      </c>
      <c r="AL29" s="46" t="s">
        <v>2830</v>
      </c>
      <c r="AM29" s="46" t="s">
        <v>10671</v>
      </c>
      <c r="AN29" s="46">
        <v>0</v>
      </c>
      <c r="AO29" s="47">
        <v>0</v>
      </c>
      <c r="AP29" s="47" t="s">
        <v>2830</v>
      </c>
      <c r="AQ29" s="47" t="s">
        <v>10671</v>
      </c>
      <c r="AR29" s="47">
        <v>0</v>
      </c>
      <c r="AS29" s="47">
        <v>0</v>
      </c>
      <c r="AT29" s="47" t="s">
        <v>2830</v>
      </c>
      <c r="AU29" s="47" t="s">
        <v>10671</v>
      </c>
      <c r="AV29" s="47">
        <v>27</v>
      </c>
      <c r="AW29" s="47">
        <v>0</v>
      </c>
      <c r="AX29" s="47">
        <v>-27</v>
      </c>
      <c r="AY29" s="47" t="s">
        <v>4408</v>
      </c>
    </row>
    <row r="30" spans="1:51" x14ac:dyDescent="0.2">
      <c r="A30" s="47" t="s">
        <v>8136</v>
      </c>
      <c r="B30" s="46" t="s">
        <v>8137</v>
      </c>
      <c r="C30" s="46" t="s">
        <v>8138</v>
      </c>
      <c r="D30" s="46" t="s">
        <v>8139</v>
      </c>
      <c r="E30" s="46" t="s">
        <v>512</v>
      </c>
      <c r="F30" s="46" t="s">
        <v>1498</v>
      </c>
      <c r="G30" s="46" t="s">
        <v>8140</v>
      </c>
      <c r="H30" s="46" t="s">
        <v>4974</v>
      </c>
      <c r="I30" s="46" t="s">
        <v>98</v>
      </c>
      <c r="J30" s="46" t="s">
        <v>2378</v>
      </c>
      <c r="K30" s="46" t="s">
        <v>2395</v>
      </c>
      <c r="L30" s="46" t="s">
        <v>4946</v>
      </c>
      <c r="M30" s="46" t="s">
        <v>11959</v>
      </c>
      <c r="N30" s="46" t="s">
        <v>2830</v>
      </c>
      <c r="O30" s="46">
        <v>43269</v>
      </c>
      <c r="Q30" s="46" t="s">
        <v>8141</v>
      </c>
      <c r="R30" s="46" t="s">
        <v>112</v>
      </c>
      <c r="S30" s="46" t="s">
        <v>2869</v>
      </c>
      <c r="T30" s="46" t="s">
        <v>8348</v>
      </c>
      <c r="U30" s="46" t="s">
        <v>2830</v>
      </c>
      <c r="V30" s="46" t="s">
        <v>8355</v>
      </c>
      <c r="W30" s="46">
        <v>40</v>
      </c>
      <c r="X30" s="46">
        <v>32</v>
      </c>
      <c r="Y30" s="46">
        <v>8</v>
      </c>
      <c r="Z30" s="46" t="s">
        <v>13085</v>
      </c>
      <c r="AA30" s="46">
        <v>0</v>
      </c>
      <c r="AB30" s="46">
        <v>0</v>
      </c>
      <c r="AC30" s="46">
        <v>0</v>
      </c>
      <c r="AD30" s="46" t="s">
        <v>2830</v>
      </c>
      <c r="AE30" s="46">
        <v>0</v>
      </c>
      <c r="AF30" s="46">
        <v>0</v>
      </c>
      <c r="AG30" s="46">
        <v>0</v>
      </c>
      <c r="AH30" s="46" t="s">
        <v>2830</v>
      </c>
      <c r="AI30" s="46">
        <v>0</v>
      </c>
      <c r="AJ30" s="46">
        <v>0</v>
      </c>
      <c r="AK30" s="46">
        <v>0</v>
      </c>
      <c r="AL30" s="46" t="s">
        <v>2830</v>
      </c>
      <c r="AM30" s="46">
        <v>0</v>
      </c>
      <c r="AN30" s="46">
        <v>0</v>
      </c>
      <c r="AO30" s="47">
        <v>0</v>
      </c>
      <c r="AP30" s="47" t="s">
        <v>2830</v>
      </c>
      <c r="AQ30" s="47">
        <v>0</v>
      </c>
      <c r="AR30" s="47">
        <v>0</v>
      </c>
      <c r="AS30" s="47">
        <v>0</v>
      </c>
      <c r="AT30" s="47" t="s">
        <v>2830</v>
      </c>
      <c r="AU30" s="47">
        <v>40</v>
      </c>
      <c r="AV30" s="47">
        <v>32</v>
      </c>
      <c r="AW30" s="47">
        <v>8</v>
      </c>
      <c r="AX30" s="47">
        <v>0</v>
      </c>
      <c r="AY30" s="47" t="s">
        <v>4408</v>
      </c>
    </row>
    <row r="31" spans="1:51" x14ac:dyDescent="0.2">
      <c r="A31" s="47" t="s">
        <v>7356</v>
      </c>
      <c r="B31" s="46" t="s">
        <v>6624</v>
      </c>
      <c r="C31" s="46" t="s">
        <v>4055</v>
      </c>
      <c r="D31" s="46" t="s">
        <v>1648</v>
      </c>
      <c r="E31" s="46" t="s">
        <v>4056</v>
      </c>
      <c r="F31" s="46" t="s">
        <v>185</v>
      </c>
      <c r="G31" s="46" t="s">
        <v>4057</v>
      </c>
      <c r="H31" s="46" t="s">
        <v>2828</v>
      </c>
      <c r="I31" s="46" t="s">
        <v>100</v>
      </c>
      <c r="J31" s="46" t="s">
        <v>2378</v>
      </c>
      <c r="K31" s="46" t="s">
        <v>2396</v>
      </c>
      <c r="L31" s="46" t="s">
        <v>2392</v>
      </c>
      <c r="M31" s="46" t="s">
        <v>4971</v>
      </c>
      <c r="N31" s="46" t="s">
        <v>4058</v>
      </c>
      <c r="O31" s="46">
        <v>42676</v>
      </c>
      <c r="Q31" s="46" t="s">
        <v>6828</v>
      </c>
      <c r="R31" s="46" t="s">
        <v>129</v>
      </c>
      <c r="S31" s="46" t="s">
        <v>2867</v>
      </c>
      <c r="T31" s="46" t="s">
        <v>8348</v>
      </c>
      <c r="U31" s="46" t="s">
        <v>6200</v>
      </c>
      <c r="V31" s="46" t="s">
        <v>8352</v>
      </c>
      <c r="W31" s="46" t="s">
        <v>10671</v>
      </c>
      <c r="X31" s="46">
        <v>54</v>
      </c>
      <c r="Y31" s="46">
        <v>-54</v>
      </c>
      <c r="Z31" s="46" t="s">
        <v>13085</v>
      </c>
      <c r="AA31" s="46" t="s">
        <v>10671</v>
      </c>
      <c r="AB31" s="46">
        <v>0</v>
      </c>
      <c r="AC31" s="46">
        <v>0</v>
      </c>
      <c r="AD31" s="46" t="s">
        <v>2830</v>
      </c>
      <c r="AE31" s="46" t="s">
        <v>10671</v>
      </c>
      <c r="AF31" s="46">
        <v>0</v>
      </c>
      <c r="AG31" s="46">
        <v>0</v>
      </c>
      <c r="AH31" s="46" t="s">
        <v>2830</v>
      </c>
      <c r="AI31" s="46" t="s">
        <v>10671</v>
      </c>
      <c r="AJ31" s="46">
        <v>0</v>
      </c>
      <c r="AK31" s="46">
        <v>0</v>
      </c>
      <c r="AL31" s="46" t="s">
        <v>2830</v>
      </c>
      <c r="AM31" s="46" t="s">
        <v>10671</v>
      </c>
      <c r="AN31" s="46">
        <v>0</v>
      </c>
      <c r="AO31" s="47">
        <v>0</v>
      </c>
      <c r="AP31" s="47" t="s">
        <v>2830</v>
      </c>
      <c r="AQ31" s="47" t="s">
        <v>10671</v>
      </c>
      <c r="AR31" s="47">
        <v>0</v>
      </c>
      <c r="AS31" s="47">
        <v>0</v>
      </c>
      <c r="AT31" s="47" t="s">
        <v>2830</v>
      </c>
      <c r="AU31" s="47" t="s">
        <v>10671</v>
      </c>
      <c r="AV31" s="47">
        <v>54</v>
      </c>
      <c r="AW31" s="47">
        <v>0</v>
      </c>
      <c r="AX31" s="47">
        <v>-54</v>
      </c>
      <c r="AY31" s="47" t="s">
        <v>4408</v>
      </c>
    </row>
    <row r="32" spans="1:51" x14ac:dyDescent="0.2">
      <c r="A32" s="47" t="s">
        <v>7360</v>
      </c>
      <c r="B32" s="46" t="s">
        <v>3413</v>
      </c>
      <c r="C32" s="46" t="s">
        <v>2346</v>
      </c>
      <c r="D32" s="46" t="s">
        <v>2347</v>
      </c>
      <c r="E32" s="46" t="s">
        <v>1469</v>
      </c>
      <c r="F32" s="46" t="s">
        <v>196</v>
      </c>
      <c r="G32" s="46" t="s">
        <v>2348</v>
      </c>
      <c r="H32" s="46" t="s">
        <v>2828</v>
      </c>
      <c r="I32" s="46" t="s">
        <v>98</v>
      </c>
      <c r="J32" s="46" t="s">
        <v>2378</v>
      </c>
      <c r="K32" s="46" t="s">
        <v>2379</v>
      </c>
      <c r="L32" s="46" t="s">
        <v>2383</v>
      </c>
      <c r="M32" s="46" t="s">
        <v>7713</v>
      </c>
      <c r="N32" s="46" t="s">
        <v>2807</v>
      </c>
      <c r="O32" s="46">
        <v>42278</v>
      </c>
      <c r="Q32" s="46" t="s">
        <v>2808</v>
      </c>
      <c r="R32" s="46" t="s">
        <v>129</v>
      </c>
      <c r="S32" s="46" t="s">
        <v>2871</v>
      </c>
      <c r="T32" s="46" t="s">
        <v>8348</v>
      </c>
      <c r="U32" s="46" t="s">
        <v>6206</v>
      </c>
      <c r="V32" s="46" t="s">
        <v>8352</v>
      </c>
      <c r="W32" s="46">
        <v>40</v>
      </c>
      <c r="X32" s="46">
        <v>32</v>
      </c>
      <c r="Y32" s="46">
        <v>8</v>
      </c>
      <c r="Z32" s="46" t="s">
        <v>13085</v>
      </c>
      <c r="AA32" s="46">
        <v>0</v>
      </c>
      <c r="AB32" s="46">
        <v>0</v>
      </c>
      <c r="AC32" s="46">
        <v>0</v>
      </c>
      <c r="AD32" s="46" t="s">
        <v>2830</v>
      </c>
      <c r="AE32" s="46">
        <v>0</v>
      </c>
      <c r="AF32" s="46">
        <v>0</v>
      </c>
      <c r="AG32" s="46">
        <v>0</v>
      </c>
      <c r="AH32" s="46" t="s">
        <v>2830</v>
      </c>
      <c r="AI32" s="46">
        <v>0</v>
      </c>
      <c r="AJ32" s="46">
        <v>0</v>
      </c>
      <c r="AK32" s="46">
        <v>0</v>
      </c>
      <c r="AL32" s="46" t="s">
        <v>2830</v>
      </c>
      <c r="AM32" s="46">
        <v>0</v>
      </c>
      <c r="AN32" s="46">
        <v>0</v>
      </c>
      <c r="AO32" s="47">
        <v>0</v>
      </c>
      <c r="AP32" s="47" t="s">
        <v>2830</v>
      </c>
      <c r="AQ32" s="47">
        <v>0</v>
      </c>
      <c r="AR32" s="47">
        <v>0</v>
      </c>
      <c r="AS32" s="47">
        <v>0</v>
      </c>
      <c r="AT32" s="47" t="s">
        <v>2830</v>
      </c>
      <c r="AU32" s="47">
        <v>40</v>
      </c>
      <c r="AV32" s="47">
        <v>32</v>
      </c>
      <c r="AW32" s="47">
        <v>8</v>
      </c>
      <c r="AX32" s="47">
        <v>0</v>
      </c>
      <c r="AY32" s="47" t="s">
        <v>4408</v>
      </c>
    </row>
  </sheetData>
  <autoFilter ref="B1:AN8" xr:uid="{00000000-0009-0000-0000-000008000000}"/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F602-3A62-4FF9-9E9D-2E1E12E33C08}">
  <sheetPr>
    <tabColor rgb="FFFFC000"/>
  </sheetPr>
  <dimension ref="A1:AZ31"/>
  <sheetViews>
    <sheetView workbookViewId="0"/>
  </sheetViews>
  <sheetFormatPr defaultColWidth="11.44140625" defaultRowHeight="10.199999999999999" x14ac:dyDescent="0.2"/>
  <cols>
    <col min="1" max="1" width="11.44140625" style="100"/>
    <col min="2" max="4" width="11.44140625" style="107" customWidth="1"/>
    <col min="5" max="5" width="14.33203125" style="107" bestFit="1" customWidth="1"/>
    <col min="6" max="6" width="8.6640625" style="107" bestFit="1" customWidth="1"/>
    <col min="7" max="7" width="19.33203125" style="107" bestFit="1" customWidth="1"/>
    <col min="8" max="8" width="17.88671875" style="107" bestFit="1" customWidth="1"/>
    <col min="9" max="9" width="10.44140625" style="107" bestFit="1" customWidth="1"/>
    <col min="10" max="10" width="10.5546875" style="107" bestFit="1" customWidth="1"/>
    <col min="11" max="11" width="14.88671875" style="107" bestFit="1" customWidth="1"/>
    <col min="12" max="12" width="24.6640625" style="107" bestFit="1" customWidth="1"/>
    <col min="13" max="13" width="27.88671875" style="107" bestFit="1" customWidth="1"/>
    <col min="14" max="14" width="10.5546875" style="107" bestFit="1" customWidth="1"/>
    <col min="15" max="15" width="21.109375" style="107" bestFit="1" customWidth="1"/>
    <col min="16" max="16" width="20.109375" style="107" bestFit="1" customWidth="1"/>
    <col min="17" max="17" width="38.5546875" style="107" bestFit="1" customWidth="1"/>
    <col min="18" max="18" width="10.44140625" style="107" customWidth="1"/>
    <col min="19" max="20" width="14.88671875" style="107" customWidth="1"/>
    <col min="21" max="21" width="34.33203125" style="107" bestFit="1" customWidth="1"/>
    <col min="22" max="22" width="14.88671875" style="107" customWidth="1"/>
    <col min="23" max="23" width="13.5546875" style="107" bestFit="1" customWidth="1"/>
    <col min="24" max="24" width="13.109375" style="107" bestFit="1" customWidth="1"/>
    <col min="25" max="25" width="13.6640625" style="107" bestFit="1" customWidth="1"/>
    <col min="26" max="26" width="13.5546875" style="107" bestFit="1" customWidth="1"/>
    <col min="27" max="27" width="13.109375" style="107" bestFit="1" customWidth="1"/>
    <col min="28" max="28" width="13.6640625" style="107" bestFit="1" customWidth="1"/>
    <col min="29" max="29" width="13.5546875" style="107" bestFit="1" customWidth="1"/>
    <col min="30" max="30" width="13.109375" style="107" bestFit="1" customWidth="1"/>
    <col min="31" max="31" width="13.6640625" style="107" bestFit="1" customWidth="1"/>
    <col min="32" max="32" width="13.5546875" style="107" bestFit="1" customWidth="1"/>
    <col min="33" max="33" width="13.109375" style="107" bestFit="1" customWidth="1"/>
    <col min="34" max="34" width="13.6640625" style="107" bestFit="1" customWidth="1"/>
    <col min="35" max="35" width="13.5546875" style="107" bestFit="1" customWidth="1"/>
    <col min="36" max="36" width="13.109375" style="107" bestFit="1" customWidth="1"/>
    <col min="37" max="37" width="13.6640625" style="107" bestFit="1" customWidth="1"/>
    <col min="38" max="42" width="11.44140625" style="107"/>
    <col min="43" max="43" width="11.88671875" style="107" customWidth="1"/>
    <col min="44" max="45" width="11.44140625" style="107"/>
    <col min="46" max="16384" width="11.44140625" style="100"/>
  </cols>
  <sheetData>
    <row r="1" spans="1:52" s="109" customFormat="1" x14ac:dyDescent="0.2">
      <c r="A1" s="109" t="s">
        <v>6975</v>
      </c>
      <c r="B1" s="108" t="s">
        <v>2823</v>
      </c>
      <c r="C1" s="108" t="s">
        <v>2824</v>
      </c>
      <c r="D1" s="108" t="s">
        <v>2825</v>
      </c>
      <c r="E1" s="108" t="s">
        <v>2826</v>
      </c>
      <c r="F1" s="108" t="s">
        <v>85</v>
      </c>
      <c r="G1" s="108" t="s">
        <v>86</v>
      </c>
      <c r="H1" s="108" t="s">
        <v>87</v>
      </c>
      <c r="I1" s="108" t="s">
        <v>88</v>
      </c>
      <c r="J1" s="108" t="s">
        <v>89</v>
      </c>
      <c r="K1" s="108" t="s">
        <v>73</v>
      </c>
      <c r="L1" s="108" t="s">
        <v>90</v>
      </c>
      <c r="M1" s="108" t="s">
        <v>91</v>
      </c>
      <c r="N1" s="108" t="s">
        <v>92</v>
      </c>
      <c r="O1" s="108" t="s">
        <v>93</v>
      </c>
      <c r="P1" s="108" t="s">
        <v>94</v>
      </c>
      <c r="Q1" s="108" t="s">
        <v>95</v>
      </c>
      <c r="R1" s="108" t="s">
        <v>2827</v>
      </c>
      <c r="S1" s="108" t="s">
        <v>2865</v>
      </c>
      <c r="T1" s="108" t="s">
        <v>8346</v>
      </c>
      <c r="U1" s="108" t="s">
        <v>5522</v>
      </c>
      <c r="V1" s="108" t="s">
        <v>8347</v>
      </c>
      <c r="W1" s="108" t="s">
        <v>13086</v>
      </c>
      <c r="X1" s="108" t="s">
        <v>13087</v>
      </c>
      <c r="Y1" s="108" t="s">
        <v>13088</v>
      </c>
      <c r="Z1" s="108" t="s">
        <v>13089</v>
      </c>
      <c r="AA1" s="108" t="s">
        <v>14742</v>
      </c>
      <c r="AB1" s="108" t="s">
        <v>14743</v>
      </c>
      <c r="AC1" s="108" t="s">
        <v>14744</v>
      </c>
      <c r="AD1" s="108" t="s">
        <v>14745</v>
      </c>
      <c r="AE1" s="108" t="s">
        <v>14746</v>
      </c>
      <c r="AF1" s="108" t="s">
        <v>14747</v>
      </c>
      <c r="AG1" s="108" t="s">
        <v>14748</v>
      </c>
      <c r="AH1" s="108" t="s">
        <v>14749</v>
      </c>
      <c r="AI1" s="108" t="s">
        <v>14750</v>
      </c>
      <c r="AJ1" s="108" t="s">
        <v>14751</v>
      </c>
      <c r="AK1" s="108" t="s">
        <v>14752</v>
      </c>
      <c r="AL1" s="108" t="s">
        <v>14753</v>
      </c>
      <c r="AM1" s="108" t="s">
        <v>14754</v>
      </c>
      <c r="AN1" s="108" t="s">
        <v>14755</v>
      </c>
      <c r="AO1" s="108" t="s">
        <v>14756</v>
      </c>
      <c r="AP1" s="108" t="s">
        <v>14757</v>
      </c>
      <c r="AQ1" s="108" t="s">
        <v>14758</v>
      </c>
      <c r="AR1" s="108" t="s">
        <v>14759</v>
      </c>
      <c r="AS1" s="108" t="s">
        <v>14760</v>
      </c>
      <c r="AT1" s="109" t="s">
        <v>14761</v>
      </c>
      <c r="AU1" s="109" t="s">
        <v>96</v>
      </c>
      <c r="AV1" s="109" t="s">
        <v>97</v>
      </c>
      <c r="AW1" s="109" t="s">
        <v>4405</v>
      </c>
      <c r="AX1" s="109" t="s">
        <v>4406</v>
      </c>
      <c r="AY1" s="109" t="s">
        <v>4407</v>
      </c>
      <c r="AZ1" s="109" t="s">
        <v>13093</v>
      </c>
    </row>
    <row r="2" spans="1:52" x14ac:dyDescent="0.2">
      <c r="A2" s="100" t="s">
        <v>13133</v>
      </c>
      <c r="B2" s="102" t="s">
        <v>13134</v>
      </c>
      <c r="C2" s="103" t="s">
        <v>13135</v>
      </c>
      <c r="D2" s="103" t="s">
        <v>5305</v>
      </c>
      <c r="E2" s="103" t="s">
        <v>13136</v>
      </c>
      <c r="F2" s="103" t="s">
        <v>179</v>
      </c>
      <c r="G2" s="103" t="s">
        <v>13137</v>
      </c>
      <c r="H2" s="103" t="s">
        <v>2829</v>
      </c>
      <c r="I2" s="103" t="s">
        <v>100</v>
      </c>
      <c r="J2" s="103" t="s">
        <v>2378</v>
      </c>
      <c r="K2" s="103" t="s">
        <v>2396</v>
      </c>
      <c r="L2" s="103" t="s">
        <v>2392</v>
      </c>
      <c r="M2" s="103" t="s">
        <v>8943</v>
      </c>
      <c r="N2" s="103" t="s">
        <v>13138</v>
      </c>
      <c r="O2" s="104">
        <v>43866</v>
      </c>
      <c r="P2" s="105"/>
      <c r="Q2" s="103" t="s">
        <v>13139</v>
      </c>
      <c r="R2" s="103" t="s">
        <v>187</v>
      </c>
      <c r="S2" s="103" t="s">
        <v>2867</v>
      </c>
      <c r="T2" s="103" t="s">
        <v>8348</v>
      </c>
      <c r="U2" s="103" t="s">
        <v>13184</v>
      </c>
      <c r="V2" s="103" t="s">
        <v>8349</v>
      </c>
      <c r="W2" s="101" t="s">
        <v>10671</v>
      </c>
      <c r="X2" s="106" t="s">
        <v>10671</v>
      </c>
      <c r="Y2" s="101">
        <v>0</v>
      </c>
      <c r="Z2" s="101" t="s">
        <v>13084</v>
      </c>
      <c r="AA2" s="106" t="s">
        <v>10671</v>
      </c>
      <c r="AB2" s="101" t="s">
        <v>10671</v>
      </c>
      <c r="AC2" s="101">
        <v>0</v>
      </c>
      <c r="AD2" s="106" t="s">
        <v>2830</v>
      </c>
      <c r="AE2" s="101" t="s">
        <v>10671</v>
      </c>
      <c r="AF2" s="101" t="s">
        <v>10671</v>
      </c>
      <c r="AG2" s="106">
        <v>0</v>
      </c>
      <c r="AH2" s="101" t="s">
        <v>2830</v>
      </c>
      <c r="AI2" s="101" t="s">
        <v>10671</v>
      </c>
      <c r="AJ2" s="106" t="s">
        <v>10671</v>
      </c>
      <c r="AK2" s="101">
        <v>0</v>
      </c>
      <c r="AL2" s="101" t="s">
        <v>2830</v>
      </c>
      <c r="AM2" s="101" t="s">
        <v>10671</v>
      </c>
      <c r="AN2" s="101" t="s">
        <v>10671</v>
      </c>
      <c r="AO2" s="101">
        <v>0</v>
      </c>
      <c r="AP2" s="101" t="s">
        <v>2830</v>
      </c>
      <c r="AQ2" s="101" t="s">
        <v>10671</v>
      </c>
      <c r="AR2" s="101" t="s">
        <v>10671</v>
      </c>
      <c r="AS2" s="101">
        <v>0</v>
      </c>
      <c r="AT2" s="100" t="s">
        <v>2830</v>
      </c>
      <c r="AU2" s="100" t="s">
        <v>10671</v>
      </c>
      <c r="AV2" s="100" t="s">
        <v>10671</v>
      </c>
      <c r="AW2" s="100">
        <v>0</v>
      </c>
      <c r="AX2" s="100">
        <v>0</v>
      </c>
      <c r="AY2" s="100" t="s">
        <v>13090</v>
      </c>
      <c r="AZ2" s="100" t="s">
        <v>13090</v>
      </c>
    </row>
    <row r="3" spans="1:52" x14ac:dyDescent="0.2">
      <c r="A3" s="100" t="s">
        <v>13094</v>
      </c>
      <c r="B3" s="102" t="s">
        <v>13095</v>
      </c>
      <c r="C3" s="103" t="s">
        <v>13096</v>
      </c>
      <c r="D3" s="103" t="s">
        <v>13097</v>
      </c>
      <c r="E3" s="103" t="s">
        <v>13098</v>
      </c>
      <c r="F3" s="103" t="s">
        <v>179</v>
      </c>
      <c r="G3" s="103" t="s">
        <v>13099</v>
      </c>
      <c r="H3" s="103" t="s">
        <v>2829</v>
      </c>
      <c r="I3" s="103" t="s">
        <v>98</v>
      </c>
      <c r="J3" s="103" t="s">
        <v>2378</v>
      </c>
      <c r="K3" s="103" t="s">
        <v>4970</v>
      </c>
      <c r="L3" s="103" t="s">
        <v>11256</v>
      </c>
      <c r="M3" s="103" t="s">
        <v>8943</v>
      </c>
      <c r="N3" s="103" t="s">
        <v>13100</v>
      </c>
      <c r="O3" s="104">
        <v>43857</v>
      </c>
      <c r="P3" s="105"/>
      <c r="Q3" s="103" t="s">
        <v>13101</v>
      </c>
      <c r="R3" s="103" t="s">
        <v>112</v>
      </c>
      <c r="S3" s="103" t="s">
        <v>2869</v>
      </c>
      <c r="T3" s="103" t="s">
        <v>8348</v>
      </c>
      <c r="U3" s="103" t="s">
        <v>13116</v>
      </c>
      <c r="V3" s="103" t="s">
        <v>8355</v>
      </c>
      <c r="W3" s="101" t="s">
        <v>10671</v>
      </c>
      <c r="X3" s="106" t="s">
        <v>10671</v>
      </c>
      <c r="Y3" s="101">
        <v>0</v>
      </c>
      <c r="Z3" s="101" t="s">
        <v>13084</v>
      </c>
      <c r="AA3" s="106" t="s">
        <v>10671</v>
      </c>
      <c r="AB3" s="101" t="s">
        <v>10671</v>
      </c>
      <c r="AC3" s="101">
        <v>0</v>
      </c>
      <c r="AD3" s="106" t="s">
        <v>2830</v>
      </c>
      <c r="AE3" s="101" t="s">
        <v>10671</v>
      </c>
      <c r="AF3" s="101" t="s">
        <v>10671</v>
      </c>
      <c r="AG3" s="106">
        <v>0</v>
      </c>
      <c r="AH3" s="101" t="s">
        <v>2830</v>
      </c>
      <c r="AI3" s="101" t="s">
        <v>10671</v>
      </c>
      <c r="AJ3" s="106" t="s">
        <v>10671</v>
      </c>
      <c r="AK3" s="101">
        <v>0</v>
      </c>
      <c r="AL3" s="101" t="s">
        <v>2830</v>
      </c>
      <c r="AM3" s="101" t="s">
        <v>10671</v>
      </c>
      <c r="AN3" s="101" t="s">
        <v>10671</v>
      </c>
      <c r="AO3" s="101">
        <v>0</v>
      </c>
      <c r="AP3" s="101" t="s">
        <v>2830</v>
      </c>
      <c r="AQ3" s="101" t="s">
        <v>10671</v>
      </c>
      <c r="AR3" s="101" t="s">
        <v>10671</v>
      </c>
      <c r="AS3" s="101">
        <v>0</v>
      </c>
      <c r="AT3" s="100" t="s">
        <v>2830</v>
      </c>
      <c r="AU3" s="100" t="s">
        <v>10671</v>
      </c>
      <c r="AV3" s="100" t="s">
        <v>10671</v>
      </c>
      <c r="AW3" s="100">
        <v>0</v>
      </c>
      <c r="AX3" s="100">
        <v>0</v>
      </c>
      <c r="AY3" s="100" t="s">
        <v>13090</v>
      </c>
      <c r="AZ3" s="100" t="s">
        <v>13090</v>
      </c>
    </row>
    <row r="4" spans="1:52" x14ac:dyDescent="0.2">
      <c r="A4" s="100" t="s">
        <v>13155</v>
      </c>
      <c r="B4" s="102" t="s">
        <v>13156</v>
      </c>
      <c r="C4" s="103" t="s">
        <v>13157</v>
      </c>
      <c r="D4" s="103" t="s">
        <v>13158</v>
      </c>
      <c r="E4" s="103" t="s">
        <v>13159</v>
      </c>
      <c r="F4" s="103" t="s">
        <v>101</v>
      </c>
      <c r="G4" s="103" t="s">
        <v>13160</v>
      </c>
      <c r="H4" s="103" t="s">
        <v>2831</v>
      </c>
      <c r="I4" s="103" t="s">
        <v>100</v>
      </c>
      <c r="J4" s="103" t="s">
        <v>2378</v>
      </c>
      <c r="K4" s="103" t="s">
        <v>2396</v>
      </c>
      <c r="L4" s="103" t="s">
        <v>2392</v>
      </c>
      <c r="M4" s="103" t="s">
        <v>2393</v>
      </c>
      <c r="N4" s="103" t="s">
        <v>13161</v>
      </c>
      <c r="O4" s="104">
        <v>43867</v>
      </c>
      <c r="P4" s="105"/>
      <c r="Q4" s="103" t="s">
        <v>13162</v>
      </c>
      <c r="R4" s="103" t="s">
        <v>129</v>
      </c>
      <c r="S4" s="103" t="s">
        <v>2870</v>
      </c>
      <c r="T4" s="103" t="s">
        <v>8348</v>
      </c>
      <c r="U4" s="103" t="s">
        <v>13186</v>
      </c>
      <c r="V4" s="103" t="s">
        <v>8354</v>
      </c>
      <c r="W4" s="101" t="s">
        <v>10671</v>
      </c>
      <c r="X4" s="106">
        <v>0</v>
      </c>
      <c r="Y4" s="101">
        <v>0</v>
      </c>
      <c r="Z4" s="101" t="s">
        <v>13084</v>
      </c>
      <c r="AA4" s="106" t="s">
        <v>10671</v>
      </c>
      <c r="AB4" s="101">
        <v>0</v>
      </c>
      <c r="AC4" s="101">
        <v>0</v>
      </c>
      <c r="AD4" s="106" t="s">
        <v>2830</v>
      </c>
      <c r="AE4" s="101" t="s">
        <v>10671</v>
      </c>
      <c r="AF4" s="101">
        <v>0</v>
      </c>
      <c r="AG4" s="106">
        <v>0</v>
      </c>
      <c r="AH4" s="101" t="s">
        <v>2830</v>
      </c>
      <c r="AI4" s="101" t="s">
        <v>10671</v>
      </c>
      <c r="AJ4" s="106">
        <v>0</v>
      </c>
      <c r="AK4" s="101">
        <v>0</v>
      </c>
      <c r="AL4" s="101" t="s">
        <v>2830</v>
      </c>
      <c r="AM4" s="101" t="s">
        <v>10671</v>
      </c>
      <c r="AN4" s="101">
        <v>0</v>
      </c>
      <c r="AO4" s="101">
        <v>0</v>
      </c>
      <c r="AP4" s="101" t="s">
        <v>2830</v>
      </c>
      <c r="AQ4" s="101" t="s">
        <v>10671</v>
      </c>
      <c r="AR4" s="101">
        <v>0</v>
      </c>
      <c r="AS4" s="101">
        <v>0</v>
      </c>
      <c r="AT4" s="100" t="s">
        <v>2830</v>
      </c>
      <c r="AU4" s="100" t="s">
        <v>10671</v>
      </c>
      <c r="AV4" s="100">
        <v>0</v>
      </c>
      <c r="AW4" s="100">
        <v>0</v>
      </c>
      <c r="AX4" s="100">
        <v>0</v>
      </c>
      <c r="AY4" s="100" t="s">
        <v>13090</v>
      </c>
      <c r="AZ4" s="100" t="s">
        <v>13090</v>
      </c>
    </row>
    <row r="5" spans="1:52" x14ac:dyDescent="0.2">
      <c r="A5" s="100" t="s">
        <v>13163</v>
      </c>
      <c r="B5" s="107" t="s">
        <v>13164</v>
      </c>
      <c r="C5" s="107" t="s">
        <v>13165</v>
      </c>
      <c r="D5" s="107" t="s">
        <v>13166</v>
      </c>
      <c r="E5" s="107" t="s">
        <v>13167</v>
      </c>
      <c r="F5" s="107" t="s">
        <v>179</v>
      </c>
      <c r="G5" s="107" t="s">
        <v>13168</v>
      </c>
      <c r="H5" s="107" t="s">
        <v>2829</v>
      </c>
      <c r="I5" s="107" t="s">
        <v>100</v>
      </c>
      <c r="J5" s="107" t="s">
        <v>2378</v>
      </c>
      <c r="K5" s="107" t="s">
        <v>2396</v>
      </c>
      <c r="L5" s="107" t="s">
        <v>2392</v>
      </c>
      <c r="M5" s="107" t="s">
        <v>8943</v>
      </c>
      <c r="N5" s="107" t="s">
        <v>13169</v>
      </c>
      <c r="O5" s="107">
        <v>43865</v>
      </c>
      <c r="Q5" s="107" t="s">
        <v>13170</v>
      </c>
      <c r="R5" s="107" t="s">
        <v>129</v>
      </c>
      <c r="S5" s="107" t="s">
        <v>2870</v>
      </c>
      <c r="T5" s="107" t="s">
        <v>8348</v>
      </c>
      <c r="U5" s="107" t="s">
        <v>13187</v>
      </c>
      <c r="V5" s="107" t="s">
        <v>8352</v>
      </c>
      <c r="W5" s="107" t="s">
        <v>10671</v>
      </c>
      <c r="X5" s="107" t="s">
        <v>10671</v>
      </c>
      <c r="Y5" s="107">
        <v>0</v>
      </c>
      <c r="Z5" s="107" t="s">
        <v>13084</v>
      </c>
      <c r="AA5" s="107" t="s">
        <v>10671</v>
      </c>
      <c r="AB5" s="107" t="s">
        <v>10671</v>
      </c>
      <c r="AC5" s="107">
        <v>0</v>
      </c>
      <c r="AD5" s="107" t="s">
        <v>2830</v>
      </c>
      <c r="AE5" s="107" t="s">
        <v>10671</v>
      </c>
      <c r="AF5" s="107" t="s">
        <v>10671</v>
      </c>
      <c r="AG5" s="107">
        <v>0</v>
      </c>
      <c r="AH5" s="107" t="s">
        <v>2830</v>
      </c>
      <c r="AI5" s="107" t="s">
        <v>10671</v>
      </c>
      <c r="AJ5" s="107" t="s">
        <v>10671</v>
      </c>
      <c r="AK5" s="107">
        <v>0</v>
      </c>
      <c r="AL5" s="107" t="s">
        <v>2830</v>
      </c>
      <c r="AM5" s="107" t="s">
        <v>10671</v>
      </c>
      <c r="AN5" s="107" t="s">
        <v>10671</v>
      </c>
      <c r="AO5" s="107">
        <v>0</v>
      </c>
      <c r="AP5" s="107" t="s">
        <v>2830</v>
      </c>
      <c r="AQ5" s="107" t="s">
        <v>10671</v>
      </c>
      <c r="AR5" s="107" t="s">
        <v>10671</v>
      </c>
      <c r="AS5" s="107">
        <v>0</v>
      </c>
      <c r="AT5" s="100" t="s">
        <v>2830</v>
      </c>
      <c r="AU5" s="100" t="s">
        <v>10671</v>
      </c>
      <c r="AV5" s="100" t="s">
        <v>10671</v>
      </c>
      <c r="AW5" s="100">
        <v>0</v>
      </c>
      <c r="AX5" s="100">
        <v>0</v>
      </c>
      <c r="AY5" s="100" t="s">
        <v>13090</v>
      </c>
      <c r="AZ5" s="100" t="s">
        <v>13090</v>
      </c>
    </row>
    <row r="6" spans="1:52" x14ac:dyDescent="0.2">
      <c r="A6" s="100" t="s">
        <v>9139</v>
      </c>
      <c r="B6" s="107" t="s">
        <v>2995</v>
      </c>
      <c r="C6" s="107" t="s">
        <v>846</v>
      </c>
      <c r="D6" s="107" t="s">
        <v>544</v>
      </c>
      <c r="E6" s="107" t="s">
        <v>545</v>
      </c>
      <c r="F6" s="107" t="s">
        <v>104</v>
      </c>
      <c r="G6" s="107" t="s">
        <v>318</v>
      </c>
      <c r="H6" s="107" t="s">
        <v>2831</v>
      </c>
      <c r="I6" s="107" t="s">
        <v>100</v>
      </c>
      <c r="J6" s="107" t="s">
        <v>2378</v>
      </c>
      <c r="K6" s="107" t="s">
        <v>2396</v>
      </c>
      <c r="L6" s="107" t="s">
        <v>2392</v>
      </c>
      <c r="M6" s="107" t="s">
        <v>2393</v>
      </c>
      <c r="N6" s="107" t="s">
        <v>22</v>
      </c>
      <c r="O6" s="107">
        <v>38992</v>
      </c>
      <c r="Q6" s="107" t="s">
        <v>2413</v>
      </c>
      <c r="R6" s="107" t="s">
        <v>129</v>
      </c>
      <c r="S6" s="107" t="s">
        <v>2870</v>
      </c>
      <c r="T6" s="107" t="s">
        <v>8348</v>
      </c>
      <c r="U6" s="107" t="s">
        <v>5556</v>
      </c>
      <c r="V6" s="107" t="s">
        <v>8354</v>
      </c>
      <c r="W6" s="107" t="s">
        <v>10671</v>
      </c>
      <c r="X6" s="107" t="s">
        <v>10671</v>
      </c>
      <c r="Y6" s="107">
        <v>0</v>
      </c>
      <c r="Z6" s="107" t="s">
        <v>13084</v>
      </c>
      <c r="AA6" s="107" t="s">
        <v>10671</v>
      </c>
      <c r="AB6" s="107" t="s">
        <v>10671</v>
      </c>
      <c r="AC6" s="107">
        <v>0</v>
      </c>
      <c r="AD6" s="107" t="s">
        <v>2830</v>
      </c>
      <c r="AE6" s="107" t="s">
        <v>10671</v>
      </c>
      <c r="AF6" s="107" t="s">
        <v>10671</v>
      </c>
      <c r="AG6" s="107">
        <v>0</v>
      </c>
      <c r="AH6" s="107" t="s">
        <v>2830</v>
      </c>
      <c r="AI6" s="107" t="s">
        <v>10671</v>
      </c>
      <c r="AJ6" s="107" t="s">
        <v>10671</v>
      </c>
      <c r="AK6" s="107">
        <v>0</v>
      </c>
      <c r="AL6" s="107" t="s">
        <v>2830</v>
      </c>
      <c r="AM6" s="107" t="s">
        <v>10671</v>
      </c>
      <c r="AN6" s="107" t="s">
        <v>10671</v>
      </c>
      <c r="AO6" s="107">
        <v>0</v>
      </c>
      <c r="AP6" s="107" t="s">
        <v>2830</v>
      </c>
      <c r="AQ6" s="107" t="s">
        <v>10671</v>
      </c>
      <c r="AR6" s="107" t="s">
        <v>10671</v>
      </c>
      <c r="AS6" s="107">
        <v>0</v>
      </c>
      <c r="AT6" s="100" t="s">
        <v>2830</v>
      </c>
      <c r="AU6" s="100" t="s">
        <v>10671</v>
      </c>
      <c r="AV6" s="100" t="s">
        <v>10671</v>
      </c>
      <c r="AW6" s="100">
        <v>0</v>
      </c>
      <c r="AX6" s="100">
        <v>0</v>
      </c>
      <c r="AY6" s="100" t="s">
        <v>13090</v>
      </c>
      <c r="AZ6" s="100" t="s">
        <v>13090</v>
      </c>
    </row>
    <row r="7" spans="1:52" x14ac:dyDescent="0.2">
      <c r="A7" s="100" t="s">
        <v>9150</v>
      </c>
      <c r="B7" s="107" t="s">
        <v>3012</v>
      </c>
      <c r="C7" s="107" t="s">
        <v>842</v>
      </c>
      <c r="D7" s="107" t="s">
        <v>538</v>
      </c>
      <c r="E7" s="107" t="s">
        <v>492</v>
      </c>
      <c r="F7" s="107" t="s">
        <v>105</v>
      </c>
      <c r="G7" s="107" t="s">
        <v>314</v>
      </c>
      <c r="H7" s="107" t="s">
        <v>2831</v>
      </c>
      <c r="I7" s="107" t="s">
        <v>100</v>
      </c>
      <c r="J7" s="107" t="s">
        <v>2378</v>
      </c>
      <c r="K7" s="107" t="s">
        <v>2396</v>
      </c>
      <c r="L7" s="107" t="s">
        <v>2392</v>
      </c>
      <c r="M7" s="107" t="s">
        <v>2393</v>
      </c>
      <c r="N7" s="107" t="s">
        <v>18</v>
      </c>
      <c r="O7" s="107">
        <v>38656</v>
      </c>
      <c r="Q7" s="107" t="s">
        <v>2438</v>
      </c>
      <c r="R7" s="107" t="s">
        <v>129</v>
      </c>
      <c r="S7" s="107" t="s">
        <v>2868</v>
      </c>
      <c r="T7" s="107" t="s">
        <v>8348</v>
      </c>
      <c r="U7" s="107" t="s">
        <v>5584</v>
      </c>
      <c r="V7" s="107" t="s">
        <v>8351</v>
      </c>
      <c r="W7" s="107" t="s">
        <v>10671</v>
      </c>
      <c r="X7" s="107" t="s">
        <v>10671</v>
      </c>
      <c r="Y7" s="107">
        <v>0</v>
      </c>
      <c r="Z7" s="107" t="s">
        <v>13084</v>
      </c>
      <c r="AA7" s="107" t="s">
        <v>10671</v>
      </c>
      <c r="AB7" s="107" t="s">
        <v>10671</v>
      </c>
      <c r="AC7" s="107">
        <v>0</v>
      </c>
      <c r="AD7" s="107" t="s">
        <v>2830</v>
      </c>
      <c r="AE7" s="107" t="s">
        <v>10671</v>
      </c>
      <c r="AF7" s="107" t="s">
        <v>10671</v>
      </c>
      <c r="AG7" s="107">
        <v>0</v>
      </c>
      <c r="AH7" s="107" t="s">
        <v>2830</v>
      </c>
      <c r="AI7" s="107" t="s">
        <v>10671</v>
      </c>
      <c r="AJ7" s="107" t="s">
        <v>10671</v>
      </c>
      <c r="AK7" s="107">
        <v>0</v>
      </c>
      <c r="AL7" s="107" t="s">
        <v>2830</v>
      </c>
      <c r="AM7" s="107" t="s">
        <v>10671</v>
      </c>
      <c r="AN7" s="107" t="s">
        <v>10671</v>
      </c>
      <c r="AO7" s="107">
        <v>0</v>
      </c>
      <c r="AP7" s="107" t="s">
        <v>2830</v>
      </c>
      <c r="AQ7" s="107" t="s">
        <v>10671</v>
      </c>
      <c r="AR7" s="107" t="s">
        <v>10671</v>
      </c>
      <c r="AS7" s="107">
        <v>0</v>
      </c>
      <c r="AT7" s="100" t="s">
        <v>2830</v>
      </c>
      <c r="AU7" s="100" t="s">
        <v>10671</v>
      </c>
      <c r="AV7" s="100" t="s">
        <v>10671</v>
      </c>
      <c r="AW7" s="100">
        <v>0</v>
      </c>
      <c r="AX7" s="100">
        <v>0</v>
      </c>
      <c r="AY7" s="100" t="s">
        <v>13090</v>
      </c>
      <c r="AZ7" s="100" t="s">
        <v>13090</v>
      </c>
    </row>
    <row r="8" spans="1:52" x14ac:dyDescent="0.2">
      <c r="A8" s="100" t="s">
        <v>7041</v>
      </c>
      <c r="B8" s="107" t="s">
        <v>5501</v>
      </c>
      <c r="C8" s="107" t="s">
        <v>5502</v>
      </c>
      <c r="D8" s="107" t="s">
        <v>5320</v>
      </c>
      <c r="E8" s="107" t="s">
        <v>1680</v>
      </c>
      <c r="F8" s="107" t="s">
        <v>4772</v>
      </c>
      <c r="G8" s="107" t="s">
        <v>5503</v>
      </c>
      <c r="H8" s="107" t="s">
        <v>2828</v>
      </c>
      <c r="I8" s="107" t="s">
        <v>100</v>
      </c>
      <c r="J8" s="107" t="s">
        <v>2378</v>
      </c>
      <c r="K8" s="107" t="s">
        <v>2396</v>
      </c>
      <c r="L8" s="107" t="s">
        <v>2392</v>
      </c>
      <c r="M8" s="107" t="s">
        <v>4971</v>
      </c>
      <c r="N8" s="107" t="s">
        <v>5504</v>
      </c>
      <c r="O8" s="107">
        <v>42968</v>
      </c>
      <c r="Q8" s="107" t="s">
        <v>5505</v>
      </c>
      <c r="R8" s="107" t="s">
        <v>129</v>
      </c>
      <c r="S8" s="107" t="s">
        <v>2867</v>
      </c>
      <c r="T8" s="107" t="s">
        <v>8348</v>
      </c>
      <c r="U8" s="107" t="s">
        <v>5529</v>
      </c>
      <c r="V8" s="107" t="s">
        <v>8352</v>
      </c>
      <c r="W8" s="107" t="s">
        <v>10671</v>
      </c>
      <c r="X8" s="107" t="s">
        <v>10671</v>
      </c>
      <c r="Y8" s="107">
        <v>0</v>
      </c>
      <c r="Z8" s="107" t="s">
        <v>13084</v>
      </c>
      <c r="AA8" s="107" t="s">
        <v>10671</v>
      </c>
      <c r="AB8" s="107" t="s">
        <v>10671</v>
      </c>
      <c r="AC8" s="107">
        <v>0</v>
      </c>
      <c r="AD8" s="107" t="s">
        <v>2830</v>
      </c>
      <c r="AE8" s="107" t="s">
        <v>10671</v>
      </c>
      <c r="AF8" s="107" t="s">
        <v>10671</v>
      </c>
      <c r="AG8" s="107">
        <v>0</v>
      </c>
      <c r="AH8" s="107" t="s">
        <v>2830</v>
      </c>
      <c r="AI8" s="107" t="s">
        <v>10671</v>
      </c>
      <c r="AJ8" s="107" t="s">
        <v>10671</v>
      </c>
      <c r="AK8" s="107">
        <v>0</v>
      </c>
      <c r="AL8" s="107" t="s">
        <v>2830</v>
      </c>
      <c r="AM8" s="107" t="s">
        <v>10671</v>
      </c>
      <c r="AN8" s="107" t="s">
        <v>10671</v>
      </c>
      <c r="AO8" s="107">
        <v>0</v>
      </c>
      <c r="AP8" s="107" t="s">
        <v>2830</v>
      </c>
      <c r="AQ8" s="107" t="s">
        <v>10671</v>
      </c>
      <c r="AR8" s="107" t="s">
        <v>10671</v>
      </c>
      <c r="AS8" s="107">
        <v>0</v>
      </c>
      <c r="AT8" s="100" t="s">
        <v>2830</v>
      </c>
      <c r="AU8" s="100" t="s">
        <v>10671</v>
      </c>
      <c r="AV8" s="100" t="s">
        <v>10671</v>
      </c>
      <c r="AW8" s="100">
        <v>0</v>
      </c>
      <c r="AX8" s="100">
        <v>0</v>
      </c>
      <c r="AY8" s="100" t="s">
        <v>13090</v>
      </c>
      <c r="AZ8" s="100" t="s">
        <v>13090</v>
      </c>
    </row>
    <row r="9" spans="1:52" x14ac:dyDescent="0.2">
      <c r="A9" s="100" t="s">
        <v>9191</v>
      </c>
      <c r="B9" s="107" t="s">
        <v>3049</v>
      </c>
      <c r="C9" s="107" t="s">
        <v>854</v>
      </c>
      <c r="D9" s="107" t="s">
        <v>563</v>
      </c>
      <c r="E9" s="107" t="s">
        <v>564</v>
      </c>
      <c r="F9" s="107" t="s">
        <v>178</v>
      </c>
      <c r="G9" s="107" t="s">
        <v>326</v>
      </c>
      <c r="H9" s="107" t="s">
        <v>2831</v>
      </c>
      <c r="I9" s="107" t="s">
        <v>98</v>
      </c>
      <c r="J9" s="107" t="s">
        <v>2378</v>
      </c>
      <c r="K9" s="107" t="s">
        <v>2382</v>
      </c>
      <c r="L9" s="107" t="s">
        <v>3758</v>
      </c>
      <c r="M9" s="107" t="s">
        <v>2416</v>
      </c>
      <c r="N9" s="107" t="s">
        <v>31</v>
      </c>
      <c r="O9" s="107">
        <v>40112</v>
      </c>
      <c r="Q9" s="107" t="s">
        <v>2477</v>
      </c>
      <c r="R9" s="107" t="s">
        <v>129</v>
      </c>
      <c r="S9" s="107" t="s">
        <v>2866</v>
      </c>
      <c r="T9" s="107" t="s">
        <v>8348</v>
      </c>
      <c r="U9" s="107" t="s">
        <v>5644</v>
      </c>
      <c r="V9" s="107" t="s">
        <v>8361</v>
      </c>
      <c r="W9" s="107" t="s">
        <v>10671</v>
      </c>
      <c r="X9" s="107" t="s">
        <v>10671</v>
      </c>
      <c r="Y9" s="107">
        <v>0</v>
      </c>
      <c r="Z9" s="107" t="s">
        <v>13084</v>
      </c>
      <c r="AA9" s="107" t="s">
        <v>10671</v>
      </c>
      <c r="AB9" s="107" t="s">
        <v>10671</v>
      </c>
      <c r="AC9" s="107">
        <v>0</v>
      </c>
      <c r="AD9" s="107" t="s">
        <v>2830</v>
      </c>
      <c r="AE9" s="107" t="s">
        <v>10671</v>
      </c>
      <c r="AF9" s="107" t="s">
        <v>10671</v>
      </c>
      <c r="AG9" s="107">
        <v>0</v>
      </c>
      <c r="AH9" s="107" t="s">
        <v>2830</v>
      </c>
      <c r="AI9" s="107" t="s">
        <v>10671</v>
      </c>
      <c r="AJ9" s="107" t="s">
        <v>10671</v>
      </c>
      <c r="AK9" s="107">
        <v>0</v>
      </c>
      <c r="AL9" s="107" t="s">
        <v>2830</v>
      </c>
      <c r="AM9" s="107" t="s">
        <v>10671</v>
      </c>
      <c r="AN9" s="107" t="s">
        <v>10671</v>
      </c>
      <c r="AO9" s="107">
        <v>0</v>
      </c>
      <c r="AP9" s="107" t="s">
        <v>2830</v>
      </c>
      <c r="AQ9" s="107" t="s">
        <v>10671</v>
      </c>
      <c r="AR9" s="107" t="s">
        <v>10671</v>
      </c>
      <c r="AS9" s="107">
        <v>0</v>
      </c>
      <c r="AT9" s="100" t="s">
        <v>2830</v>
      </c>
      <c r="AU9" s="100" t="s">
        <v>10671</v>
      </c>
      <c r="AV9" s="100" t="s">
        <v>10671</v>
      </c>
      <c r="AW9" s="100">
        <v>0</v>
      </c>
      <c r="AX9" s="100">
        <v>0</v>
      </c>
      <c r="AY9" s="100" t="s">
        <v>13090</v>
      </c>
      <c r="AZ9" s="100" t="s">
        <v>13090</v>
      </c>
    </row>
    <row r="10" spans="1:52" x14ac:dyDescent="0.2">
      <c r="A10" s="100" t="s">
        <v>9194</v>
      </c>
      <c r="B10" s="107" t="s">
        <v>3553</v>
      </c>
      <c r="C10" s="107" t="s">
        <v>3554</v>
      </c>
      <c r="D10" s="107" t="s">
        <v>3555</v>
      </c>
      <c r="E10" s="107" t="s">
        <v>530</v>
      </c>
      <c r="F10" s="107" t="s">
        <v>109</v>
      </c>
      <c r="G10" s="107" t="s">
        <v>3556</v>
      </c>
      <c r="H10" s="107" t="s">
        <v>2831</v>
      </c>
      <c r="I10" s="107" t="s">
        <v>98</v>
      </c>
      <c r="J10" s="107" t="s">
        <v>2378</v>
      </c>
      <c r="K10" s="107" t="s">
        <v>4970</v>
      </c>
      <c r="L10" s="107" t="s">
        <v>11256</v>
      </c>
      <c r="M10" s="107" t="s">
        <v>2393</v>
      </c>
      <c r="N10" s="107" t="s">
        <v>3557</v>
      </c>
      <c r="O10" s="107">
        <v>42527</v>
      </c>
      <c r="Q10" s="107" t="s">
        <v>3558</v>
      </c>
      <c r="R10" s="107" t="s">
        <v>129</v>
      </c>
      <c r="S10" s="107" t="s">
        <v>2867</v>
      </c>
      <c r="T10" s="107" t="s">
        <v>8348</v>
      </c>
      <c r="U10" s="107" t="s">
        <v>5648</v>
      </c>
      <c r="V10" s="107" t="s">
        <v>8352</v>
      </c>
      <c r="W10" s="107" t="s">
        <v>10671</v>
      </c>
      <c r="X10" s="107" t="s">
        <v>10671</v>
      </c>
      <c r="Y10" s="107">
        <v>0</v>
      </c>
      <c r="Z10" s="107" t="s">
        <v>13084</v>
      </c>
      <c r="AA10" s="107" t="s">
        <v>10671</v>
      </c>
      <c r="AB10" s="107" t="s">
        <v>10671</v>
      </c>
      <c r="AC10" s="107">
        <v>0</v>
      </c>
      <c r="AD10" s="107" t="s">
        <v>2830</v>
      </c>
      <c r="AE10" s="107" t="s">
        <v>10671</v>
      </c>
      <c r="AF10" s="107" t="s">
        <v>10671</v>
      </c>
      <c r="AG10" s="107">
        <v>0</v>
      </c>
      <c r="AH10" s="107" t="s">
        <v>2830</v>
      </c>
      <c r="AI10" s="107" t="s">
        <v>10671</v>
      </c>
      <c r="AJ10" s="107" t="s">
        <v>10671</v>
      </c>
      <c r="AK10" s="107">
        <v>0</v>
      </c>
      <c r="AL10" s="107" t="s">
        <v>2830</v>
      </c>
      <c r="AM10" s="107" t="s">
        <v>10671</v>
      </c>
      <c r="AN10" s="107" t="s">
        <v>10671</v>
      </c>
      <c r="AO10" s="107">
        <v>0</v>
      </c>
      <c r="AP10" s="107" t="s">
        <v>2830</v>
      </c>
      <c r="AQ10" s="107" t="s">
        <v>10671</v>
      </c>
      <c r="AR10" s="107" t="s">
        <v>10671</v>
      </c>
      <c r="AS10" s="107">
        <v>0</v>
      </c>
      <c r="AT10" s="100" t="s">
        <v>2830</v>
      </c>
      <c r="AU10" s="100" t="s">
        <v>10671</v>
      </c>
      <c r="AV10" s="100" t="s">
        <v>10671</v>
      </c>
      <c r="AW10" s="100">
        <v>0</v>
      </c>
      <c r="AX10" s="100">
        <v>0</v>
      </c>
      <c r="AY10" s="100" t="s">
        <v>13090</v>
      </c>
      <c r="AZ10" s="100" t="s">
        <v>13090</v>
      </c>
    </row>
    <row r="11" spans="1:52" x14ac:dyDescent="0.2">
      <c r="A11" s="100" t="s">
        <v>9199</v>
      </c>
      <c r="B11" s="107" t="s">
        <v>3468</v>
      </c>
      <c r="C11" s="107" t="s">
        <v>3469</v>
      </c>
      <c r="D11" s="107" t="s">
        <v>572</v>
      </c>
      <c r="E11" s="107" t="s">
        <v>3470</v>
      </c>
      <c r="F11" s="107" t="s">
        <v>3471</v>
      </c>
      <c r="G11" s="107" t="s">
        <v>3472</v>
      </c>
      <c r="H11" s="107" t="s">
        <v>2831</v>
      </c>
      <c r="I11" s="107" t="s">
        <v>100</v>
      </c>
      <c r="J11" s="107" t="s">
        <v>2378</v>
      </c>
      <c r="K11" s="107" t="s">
        <v>2396</v>
      </c>
      <c r="L11" s="107" t="s">
        <v>2392</v>
      </c>
      <c r="M11" s="107" t="s">
        <v>2393</v>
      </c>
      <c r="N11" s="107" t="s">
        <v>3473</v>
      </c>
      <c r="O11" s="107">
        <v>42513</v>
      </c>
      <c r="Q11" s="107" t="s">
        <v>3474</v>
      </c>
      <c r="R11" s="107" t="s">
        <v>129</v>
      </c>
      <c r="S11" s="107" t="s">
        <v>2871</v>
      </c>
      <c r="T11" s="107" t="s">
        <v>8348</v>
      </c>
      <c r="U11" s="107" t="s">
        <v>5662</v>
      </c>
      <c r="V11" s="107" t="s">
        <v>8351</v>
      </c>
      <c r="W11" s="107" t="s">
        <v>10671</v>
      </c>
      <c r="X11" s="107" t="s">
        <v>10671</v>
      </c>
      <c r="Y11" s="107">
        <v>0</v>
      </c>
      <c r="Z11" s="107" t="s">
        <v>13084</v>
      </c>
      <c r="AA11" s="107" t="s">
        <v>10671</v>
      </c>
      <c r="AB11" s="107" t="s">
        <v>10671</v>
      </c>
      <c r="AC11" s="107">
        <v>0</v>
      </c>
      <c r="AD11" s="107" t="s">
        <v>2830</v>
      </c>
      <c r="AE11" s="107" t="s">
        <v>10671</v>
      </c>
      <c r="AF11" s="107" t="s">
        <v>10671</v>
      </c>
      <c r="AG11" s="107">
        <v>0</v>
      </c>
      <c r="AH11" s="107" t="s">
        <v>2830</v>
      </c>
      <c r="AI11" s="107" t="s">
        <v>10671</v>
      </c>
      <c r="AJ11" s="107" t="s">
        <v>10671</v>
      </c>
      <c r="AK11" s="107">
        <v>0</v>
      </c>
      <c r="AL11" s="107" t="s">
        <v>2830</v>
      </c>
      <c r="AM11" s="107" t="s">
        <v>10671</v>
      </c>
      <c r="AN11" s="107" t="s">
        <v>10671</v>
      </c>
      <c r="AO11" s="107">
        <v>0</v>
      </c>
      <c r="AP11" s="107" t="s">
        <v>2830</v>
      </c>
      <c r="AQ11" s="107" t="s">
        <v>10671</v>
      </c>
      <c r="AR11" s="107" t="s">
        <v>10671</v>
      </c>
      <c r="AS11" s="107">
        <v>0</v>
      </c>
      <c r="AT11" s="100" t="s">
        <v>2830</v>
      </c>
      <c r="AU11" s="100" t="s">
        <v>10671</v>
      </c>
      <c r="AV11" s="100" t="s">
        <v>10671</v>
      </c>
      <c r="AW11" s="100">
        <v>0</v>
      </c>
      <c r="AX11" s="100">
        <v>0</v>
      </c>
      <c r="AY11" s="100" t="s">
        <v>13090</v>
      </c>
      <c r="AZ11" s="100" t="s">
        <v>13090</v>
      </c>
    </row>
    <row r="12" spans="1:52" x14ac:dyDescent="0.2">
      <c r="A12" s="100" t="s">
        <v>8783</v>
      </c>
      <c r="B12" s="107" t="s">
        <v>8784</v>
      </c>
      <c r="C12" s="107" t="s">
        <v>8785</v>
      </c>
      <c r="D12" s="107" t="s">
        <v>8786</v>
      </c>
      <c r="E12" s="107" t="s">
        <v>8787</v>
      </c>
      <c r="F12" s="107" t="s">
        <v>99</v>
      </c>
      <c r="G12" s="107" t="s">
        <v>8788</v>
      </c>
      <c r="H12" s="107" t="s">
        <v>2831</v>
      </c>
      <c r="I12" s="107" t="s">
        <v>100</v>
      </c>
      <c r="J12" s="107" t="s">
        <v>2378</v>
      </c>
      <c r="K12" s="107" t="s">
        <v>4970</v>
      </c>
      <c r="L12" s="107" t="s">
        <v>11256</v>
      </c>
      <c r="M12" s="107" t="s">
        <v>2409</v>
      </c>
      <c r="N12" s="107" t="s">
        <v>8789</v>
      </c>
      <c r="O12" s="107">
        <v>43397</v>
      </c>
      <c r="Q12" s="107" t="s">
        <v>8790</v>
      </c>
      <c r="R12" s="107" t="s">
        <v>112</v>
      </c>
      <c r="S12" s="107" t="s">
        <v>12143</v>
      </c>
      <c r="T12" s="107" t="s">
        <v>8348</v>
      </c>
      <c r="U12" s="107" t="s">
        <v>8827</v>
      </c>
      <c r="V12" s="107" t="s">
        <v>8356</v>
      </c>
      <c r="W12" s="107" t="s">
        <v>10671</v>
      </c>
      <c r="X12" s="107" t="s">
        <v>10671</v>
      </c>
      <c r="Y12" s="107">
        <v>0</v>
      </c>
      <c r="Z12" s="107" t="s">
        <v>13084</v>
      </c>
      <c r="AA12" s="107" t="s">
        <v>10671</v>
      </c>
      <c r="AB12" s="107" t="s">
        <v>10671</v>
      </c>
      <c r="AC12" s="107">
        <v>0</v>
      </c>
      <c r="AD12" s="107" t="s">
        <v>2830</v>
      </c>
      <c r="AE12" s="107" t="s">
        <v>10671</v>
      </c>
      <c r="AF12" s="107" t="s">
        <v>10671</v>
      </c>
      <c r="AG12" s="107">
        <v>0</v>
      </c>
      <c r="AH12" s="107" t="s">
        <v>2830</v>
      </c>
      <c r="AI12" s="107" t="s">
        <v>10671</v>
      </c>
      <c r="AJ12" s="107" t="s">
        <v>10671</v>
      </c>
      <c r="AK12" s="107">
        <v>0</v>
      </c>
      <c r="AL12" s="107" t="s">
        <v>2830</v>
      </c>
      <c r="AM12" s="107" t="s">
        <v>10671</v>
      </c>
      <c r="AN12" s="107" t="s">
        <v>10671</v>
      </c>
      <c r="AO12" s="107">
        <v>0</v>
      </c>
      <c r="AP12" s="107" t="s">
        <v>2830</v>
      </c>
      <c r="AQ12" s="107" t="s">
        <v>10671</v>
      </c>
      <c r="AR12" s="107" t="s">
        <v>10671</v>
      </c>
      <c r="AS12" s="107">
        <v>0</v>
      </c>
      <c r="AT12" s="100" t="s">
        <v>2830</v>
      </c>
      <c r="AU12" s="100" t="s">
        <v>10671</v>
      </c>
      <c r="AV12" s="100" t="s">
        <v>10671</v>
      </c>
      <c r="AW12" s="100">
        <v>0</v>
      </c>
      <c r="AX12" s="100">
        <v>0</v>
      </c>
      <c r="AY12" s="100" t="s">
        <v>13090</v>
      </c>
      <c r="AZ12" s="100" t="s">
        <v>13090</v>
      </c>
    </row>
    <row r="13" spans="1:52" x14ac:dyDescent="0.2">
      <c r="A13" s="100" t="s">
        <v>7186</v>
      </c>
      <c r="B13" s="107" t="s">
        <v>3201</v>
      </c>
      <c r="C13" s="107" t="s">
        <v>2953</v>
      </c>
      <c r="D13" s="107" t="s">
        <v>2954</v>
      </c>
      <c r="E13" s="107" t="s">
        <v>1001</v>
      </c>
      <c r="F13" s="107" t="s">
        <v>101</v>
      </c>
      <c r="G13" s="107" t="s">
        <v>2955</v>
      </c>
      <c r="H13" s="107" t="s">
        <v>2828</v>
      </c>
      <c r="I13" s="107" t="s">
        <v>98</v>
      </c>
      <c r="J13" s="107" t="s">
        <v>2378</v>
      </c>
      <c r="K13" s="107" t="s">
        <v>2395</v>
      </c>
      <c r="L13" s="107" t="s">
        <v>4946</v>
      </c>
      <c r="M13" s="107" t="s">
        <v>2384</v>
      </c>
      <c r="N13" s="107" t="s">
        <v>2956</v>
      </c>
      <c r="O13" s="107">
        <v>42478</v>
      </c>
      <c r="Q13" s="107" t="s">
        <v>2957</v>
      </c>
      <c r="R13" s="107" t="s">
        <v>129</v>
      </c>
      <c r="S13" s="107" t="s">
        <v>2870</v>
      </c>
      <c r="T13" s="107" t="s">
        <v>8348</v>
      </c>
      <c r="U13" s="107" t="s">
        <v>5884</v>
      </c>
      <c r="V13" s="107" t="s">
        <v>8352</v>
      </c>
      <c r="W13" s="107" t="s">
        <v>10671</v>
      </c>
      <c r="X13" s="107" t="s">
        <v>10671</v>
      </c>
      <c r="Y13" s="107">
        <v>0</v>
      </c>
      <c r="Z13" s="107" t="s">
        <v>13084</v>
      </c>
      <c r="AA13" s="107" t="s">
        <v>10671</v>
      </c>
      <c r="AB13" s="107" t="s">
        <v>10671</v>
      </c>
      <c r="AC13" s="107">
        <v>0</v>
      </c>
      <c r="AD13" s="107" t="s">
        <v>2830</v>
      </c>
      <c r="AE13" s="107" t="s">
        <v>10671</v>
      </c>
      <c r="AF13" s="107" t="s">
        <v>10671</v>
      </c>
      <c r="AG13" s="107">
        <v>0</v>
      </c>
      <c r="AH13" s="107" t="s">
        <v>2830</v>
      </c>
      <c r="AI13" s="107" t="s">
        <v>10671</v>
      </c>
      <c r="AJ13" s="107" t="s">
        <v>10671</v>
      </c>
      <c r="AK13" s="107">
        <v>0</v>
      </c>
      <c r="AL13" s="107" t="s">
        <v>2830</v>
      </c>
      <c r="AM13" s="107" t="s">
        <v>10671</v>
      </c>
      <c r="AN13" s="107" t="s">
        <v>10671</v>
      </c>
      <c r="AO13" s="107">
        <v>0</v>
      </c>
      <c r="AP13" s="107" t="s">
        <v>2830</v>
      </c>
      <c r="AQ13" s="107" t="s">
        <v>10671</v>
      </c>
      <c r="AR13" s="107" t="s">
        <v>10671</v>
      </c>
      <c r="AS13" s="107">
        <v>0</v>
      </c>
      <c r="AT13" s="100" t="s">
        <v>2830</v>
      </c>
      <c r="AU13" s="100" t="s">
        <v>10671</v>
      </c>
      <c r="AV13" s="100" t="s">
        <v>10671</v>
      </c>
      <c r="AW13" s="100">
        <v>0</v>
      </c>
      <c r="AX13" s="100">
        <v>0</v>
      </c>
      <c r="AY13" s="100" t="s">
        <v>13090</v>
      </c>
      <c r="AZ13" s="100" t="s">
        <v>13090</v>
      </c>
    </row>
    <row r="14" spans="1:52" x14ac:dyDescent="0.2">
      <c r="A14" s="100" t="s">
        <v>9763</v>
      </c>
      <c r="B14" s="107" t="s">
        <v>9764</v>
      </c>
      <c r="C14" s="107" t="s">
        <v>9765</v>
      </c>
      <c r="D14" s="107" t="s">
        <v>9766</v>
      </c>
      <c r="E14" s="107" t="s">
        <v>3768</v>
      </c>
      <c r="F14" s="107" t="s">
        <v>179</v>
      </c>
      <c r="G14" s="107" t="s">
        <v>9767</v>
      </c>
      <c r="H14" s="107" t="s">
        <v>2833</v>
      </c>
      <c r="I14" s="107" t="s">
        <v>100</v>
      </c>
      <c r="J14" s="107" t="s">
        <v>2378</v>
      </c>
      <c r="K14" s="107" t="s">
        <v>2396</v>
      </c>
      <c r="L14" s="107" t="s">
        <v>2392</v>
      </c>
      <c r="M14" s="107" t="s">
        <v>2392</v>
      </c>
      <c r="N14" s="107" t="s">
        <v>9768</v>
      </c>
      <c r="O14" s="107">
        <v>43472</v>
      </c>
      <c r="Q14" s="107" t="s">
        <v>9925</v>
      </c>
      <c r="R14" s="107" t="s">
        <v>187</v>
      </c>
      <c r="S14" s="107" t="s">
        <v>9769</v>
      </c>
      <c r="T14" s="107" t="s">
        <v>8348</v>
      </c>
      <c r="U14" s="107" t="s">
        <v>9772</v>
      </c>
      <c r="V14" s="107" t="s">
        <v>8349</v>
      </c>
      <c r="W14" s="107" t="s">
        <v>10671</v>
      </c>
      <c r="X14" s="107" t="s">
        <v>10671</v>
      </c>
      <c r="Y14" s="107">
        <v>0</v>
      </c>
      <c r="Z14" s="107" t="s">
        <v>13084</v>
      </c>
      <c r="AA14" s="107" t="s">
        <v>10671</v>
      </c>
      <c r="AB14" s="107" t="s">
        <v>10671</v>
      </c>
      <c r="AC14" s="107">
        <v>0</v>
      </c>
      <c r="AD14" s="107" t="s">
        <v>2830</v>
      </c>
      <c r="AE14" s="107" t="s">
        <v>10671</v>
      </c>
      <c r="AF14" s="107" t="s">
        <v>10671</v>
      </c>
      <c r="AG14" s="107">
        <v>0</v>
      </c>
      <c r="AH14" s="107" t="s">
        <v>2830</v>
      </c>
      <c r="AI14" s="107" t="s">
        <v>10671</v>
      </c>
      <c r="AJ14" s="107" t="s">
        <v>10671</v>
      </c>
      <c r="AK14" s="107">
        <v>0</v>
      </c>
      <c r="AL14" s="107" t="s">
        <v>2830</v>
      </c>
      <c r="AM14" s="107" t="s">
        <v>10671</v>
      </c>
      <c r="AN14" s="107" t="s">
        <v>10671</v>
      </c>
      <c r="AO14" s="107">
        <v>0</v>
      </c>
      <c r="AP14" s="107" t="s">
        <v>2830</v>
      </c>
      <c r="AQ14" s="107" t="s">
        <v>10671</v>
      </c>
      <c r="AR14" s="107" t="s">
        <v>10671</v>
      </c>
      <c r="AS14" s="107">
        <v>0</v>
      </c>
      <c r="AT14" s="100" t="s">
        <v>2830</v>
      </c>
      <c r="AU14" s="100" t="s">
        <v>10671</v>
      </c>
      <c r="AV14" s="100" t="s">
        <v>10671</v>
      </c>
      <c r="AW14" s="100">
        <v>0</v>
      </c>
      <c r="AX14" s="100">
        <v>0</v>
      </c>
      <c r="AY14" s="100" t="s">
        <v>13090</v>
      </c>
      <c r="AZ14" s="100" t="s">
        <v>13090</v>
      </c>
    </row>
    <row r="15" spans="1:52" x14ac:dyDescent="0.2">
      <c r="A15" s="100" t="s">
        <v>8045</v>
      </c>
      <c r="B15" s="107" t="s">
        <v>8046</v>
      </c>
      <c r="C15" s="107" t="s">
        <v>8047</v>
      </c>
      <c r="D15" s="107" t="s">
        <v>8048</v>
      </c>
      <c r="E15" s="107" t="s">
        <v>651</v>
      </c>
      <c r="F15" s="107" t="s">
        <v>2830</v>
      </c>
      <c r="G15" s="107" t="s">
        <v>8049</v>
      </c>
      <c r="H15" s="107" t="s">
        <v>2833</v>
      </c>
      <c r="I15" s="107" t="s">
        <v>102</v>
      </c>
      <c r="J15" s="107" t="s">
        <v>2378</v>
      </c>
      <c r="K15" s="107" t="s">
        <v>2395</v>
      </c>
      <c r="L15" s="107" t="s">
        <v>4946</v>
      </c>
      <c r="M15" s="107" t="s">
        <v>4946</v>
      </c>
      <c r="N15" s="107" t="s">
        <v>8050</v>
      </c>
      <c r="O15" s="107">
        <v>43250</v>
      </c>
      <c r="Q15" s="107" t="s">
        <v>8051</v>
      </c>
      <c r="R15" s="107" t="s">
        <v>129</v>
      </c>
      <c r="S15" s="107" t="s">
        <v>8094</v>
      </c>
      <c r="T15" s="107" t="s">
        <v>8348</v>
      </c>
      <c r="U15" s="107" t="s">
        <v>8072</v>
      </c>
      <c r="V15" s="107" t="s">
        <v>10280</v>
      </c>
      <c r="W15" s="107" t="s">
        <v>10671</v>
      </c>
      <c r="X15" s="107" t="s">
        <v>10671</v>
      </c>
      <c r="Y15" s="107">
        <v>0</v>
      </c>
      <c r="Z15" s="107" t="s">
        <v>13084</v>
      </c>
      <c r="AA15" s="107" t="s">
        <v>10671</v>
      </c>
      <c r="AB15" s="107" t="s">
        <v>10671</v>
      </c>
      <c r="AC15" s="107">
        <v>0</v>
      </c>
      <c r="AD15" s="107" t="s">
        <v>2830</v>
      </c>
      <c r="AE15" s="107" t="s">
        <v>10671</v>
      </c>
      <c r="AF15" s="107" t="s">
        <v>10671</v>
      </c>
      <c r="AG15" s="107">
        <v>0</v>
      </c>
      <c r="AH15" s="107" t="s">
        <v>2830</v>
      </c>
      <c r="AI15" s="107" t="s">
        <v>10671</v>
      </c>
      <c r="AJ15" s="107" t="s">
        <v>10671</v>
      </c>
      <c r="AK15" s="107">
        <v>0</v>
      </c>
      <c r="AL15" s="107" t="s">
        <v>2830</v>
      </c>
      <c r="AM15" s="107" t="s">
        <v>10671</v>
      </c>
      <c r="AN15" s="107" t="s">
        <v>10671</v>
      </c>
      <c r="AO15" s="107">
        <v>0</v>
      </c>
      <c r="AP15" s="107" t="s">
        <v>2830</v>
      </c>
      <c r="AQ15" s="107" t="s">
        <v>10671</v>
      </c>
      <c r="AR15" s="107" t="s">
        <v>10671</v>
      </c>
      <c r="AS15" s="107">
        <v>0</v>
      </c>
      <c r="AT15" s="100" t="s">
        <v>2830</v>
      </c>
      <c r="AU15" s="100" t="s">
        <v>10671</v>
      </c>
      <c r="AV15" s="100" t="s">
        <v>10671</v>
      </c>
      <c r="AW15" s="100">
        <v>0</v>
      </c>
      <c r="AX15" s="100">
        <v>0</v>
      </c>
      <c r="AY15" s="100" t="s">
        <v>13090</v>
      </c>
      <c r="AZ15" s="100" t="s">
        <v>13090</v>
      </c>
    </row>
    <row r="16" spans="1:52" x14ac:dyDescent="0.2">
      <c r="A16" s="100" t="s">
        <v>8275</v>
      </c>
      <c r="B16" s="107" t="s">
        <v>8276</v>
      </c>
      <c r="C16" s="107" t="s">
        <v>8277</v>
      </c>
      <c r="D16" s="107" t="s">
        <v>8278</v>
      </c>
      <c r="E16" s="107" t="s">
        <v>3775</v>
      </c>
      <c r="F16" s="107" t="s">
        <v>179</v>
      </c>
      <c r="G16" s="107" t="s">
        <v>8279</v>
      </c>
      <c r="H16" s="107" t="s">
        <v>2829</v>
      </c>
      <c r="I16" s="107" t="s">
        <v>100</v>
      </c>
      <c r="J16" s="107" t="s">
        <v>2378</v>
      </c>
      <c r="K16" s="107" t="s">
        <v>2396</v>
      </c>
      <c r="L16" s="107" t="s">
        <v>2392</v>
      </c>
      <c r="M16" s="107" t="s">
        <v>8943</v>
      </c>
      <c r="N16" s="107" t="s">
        <v>8280</v>
      </c>
      <c r="O16" s="107">
        <v>43297</v>
      </c>
      <c r="Q16" s="107" t="s">
        <v>8281</v>
      </c>
      <c r="R16" s="107" t="s">
        <v>187</v>
      </c>
      <c r="S16" s="107" t="s">
        <v>2866</v>
      </c>
      <c r="T16" s="107" t="s">
        <v>8348</v>
      </c>
      <c r="U16" s="107" t="s">
        <v>8307</v>
      </c>
      <c r="V16" s="107" t="s">
        <v>8350</v>
      </c>
      <c r="W16" s="107" t="s">
        <v>10671</v>
      </c>
      <c r="X16" s="107" t="s">
        <v>10671</v>
      </c>
      <c r="Y16" s="107">
        <v>0</v>
      </c>
      <c r="Z16" s="107" t="s">
        <v>13084</v>
      </c>
      <c r="AA16" s="107" t="s">
        <v>10671</v>
      </c>
      <c r="AB16" s="107" t="s">
        <v>10671</v>
      </c>
      <c r="AC16" s="107">
        <v>0</v>
      </c>
      <c r="AD16" s="107" t="s">
        <v>2830</v>
      </c>
      <c r="AE16" s="107" t="s">
        <v>10671</v>
      </c>
      <c r="AF16" s="107" t="s">
        <v>10671</v>
      </c>
      <c r="AG16" s="107">
        <v>0</v>
      </c>
      <c r="AH16" s="107" t="s">
        <v>2830</v>
      </c>
      <c r="AI16" s="107" t="s">
        <v>10671</v>
      </c>
      <c r="AJ16" s="107" t="s">
        <v>10671</v>
      </c>
      <c r="AK16" s="107">
        <v>0</v>
      </c>
      <c r="AL16" s="107" t="s">
        <v>2830</v>
      </c>
      <c r="AM16" s="107" t="s">
        <v>10671</v>
      </c>
      <c r="AN16" s="107" t="s">
        <v>10671</v>
      </c>
      <c r="AO16" s="107">
        <v>0</v>
      </c>
      <c r="AP16" s="107" t="s">
        <v>2830</v>
      </c>
      <c r="AQ16" s="107" t="s">
        <v>10671</v>
      </c>
      <c r="AR16" s="107" t="s">
        <v>10671</v>
      </c>
      <c r="AS16" s="107">
        <v>0</v>
      </c>
      <c r="AT16" s="100" t="s">
        <v>2830</v>
      </c>
      <c r="AU16" s="100" t="s">
        <v>10671</v>
      </c>
      <c r="AV16" s="100" t="s">
        <v>10671</v>
      </c>
      <c r="AW16" s="100">
        <v>0</v>
      </c>
      <c r="AX16" s="100">
        <v>0</v>
      </c>
      <c r="AY16" s="100" t="s">
        <v>13090</v>
      </c>
      <c r="AZ16" s="100" t="s">
        <v>13090</v>
      </c>
    </row>
    <row r="17" spans="1:52" x14ac:dyDescent="0.2">
      <c r="A17" s="100" t="s">
        <v>9756</v>
      </c>
      <c r="B17" s="107" t="s">
        <v>9757</v>
      </c>
      <c r="C17" s="107" t="s">
        <v>9758</v>
      </c>
      <c r="D17" s="107" t="s">
        <v>9759</v>
      </c>
      <c r="E17" s="107" t="s">
        <v>1950</v>
      </c>
      <c r="F17" s="107" t="s">
        <v>179</v>
      </c>
      <c r="G17" s="107" t="s">
        <v>9760</v>
      </c>
      <c r="H17" s="107" t="s">
        <v>2833</v>
      </c>
      <c r="I17" s="107" t="s">
        <v>102</v>
      </c>
      <c r="J17" s="107" t="s">
        <v>2378</v>
      </c>
      <c r="K17" s="107" t="s">
        <v>2880</v>
      </c>
      <c r="L17" s="107" t="s">
        <v>2880</v>
      </c>
      <c r="M17" s="107" t="s">
        <v>2880</v>
      </c>
      <c r="N17" s="107" t="s">
        <v>9761</v>
      </c>
      <c r="O17" s="107">
        <v>43479</v>
      </c>
      <c r="Q17" s="107" t="s">
        <v>9762</v>
      </c>
      <c r="R17" s="107" t="s">
        <v>129</v>
      </c>
      <c r="S17" s="107" t="s">
        <v>2874</v>
      </c>
      <c r="T17" s="107" t="s">
        <v>8348</v>
      </c>
      <c r="U17" s="107" t="s">
        <v>9771</v>
      </c>
      <c r="V17" s="107" t="s">
        <v>8352</v>
      </c>
      <c r="W17" s="107" t="s">
        <v>10671</v>
      </c>
      <c r="X17" s="107" t="s">
        <v>10671</v>
      </c>
      <c r="Y17" s="107">
        <v>0</v>
      </c>
      <c r="Z17" s="107" t="s">
        <v>13084</v>
      </c>
      <c r="AA17" s="107" t="s">
        <v>10671</v>
      </c>
      <c r="AB17" s="107" t="s">
        <v>10671</v>
      </c>
      <c r="AC17" s="107">
        <v>0</v>
      </c>
      <c r="AD17" s="107" t="s">
        <v>2830</v>
      </c>
      <c r="AE17" s="107" t="s">
        <v>10671</v>
      </c>
      <c r="AF17" s="107" t="s">
        <v>10671</v>
      </c>
      <c r="AG17" s="107">
        <v>0</v>
      </c>
      <c r="AH17" s="107" t="s">
        <v>2830</v>
      </c>
      <c r="AI17" s="107" t="s">
        <v>10671</v>
      </c>
      <c r="AJ17" s="107" t="s">
        <v>10671</v>
      </c>
      <c r="AK17" s="107">
        <v>0</v>
      </c>
      <c r="AL17" s="107" t="s">
        <v>2830</v>
      </c>
      <c r="AM17" s="107" t="s">
        <v>10671</v>
      </c>
      <c r="AN17" s="107" t="s">
        <v>10671</v>
      </c>
      <c r="AO17" s="107">
        <v>0</v>
      </c>
      <c r="AP17" s="107" t="s">
        <v>2830</v>
      </c>
      <c r="AQ17" s="107" t="s">
        <v>10671</v>
      </c>
      <c r="AR17" s="107" t="s">
        <v>10671</v>
      </c>
      <c r="AS17" s="107">
        <v>0</v>
      </c>
      <c r="AT17" s="100" t="s">
        <v>2830</v>
      </c>
      <c r="AU17" s="100" t="s">
        <v>10671</v>
      </c>
      <c r="AV17" s="100" t="s">
        <v>10671</v>
      </c>
      <c r="AW17" s="100">
        <v>0</v>
      </c>
      <c r="AX17" s="100">
        <v>0</v>
      </c>
      <c r="AY17" s="100" t="s">
        <v>13090</v>
      </c>
      <c r="AZ17" s="100" t="s">
        <v>13090</v>
      </c>
    </row>
    <row r="18" spans="1:52" x14ac:dyDescent="0.2">
      <c r="A18" s="100" t="s">
        <v>9355</v>
      </c>
      <c r="B18" s="107" t="s">
        <v>3245</v>
      </c>
      <c r="C18" s="107" t="s">
        <v>2300</v>
      </c>
      <c r="D18" s="107" t="s">
        <v>2301</v>
      </c>
      <c r="E18" s="107" t="s">
        <v>2302</v>
      </c>
      <c r="F18" s="107" t="s">
        <v>128</v>
      </c>
      <c r="G18" s="107" t="s">
        <v>2303</v>
      </c>
      <c r="H18" s="107" t="s">
        <v>2831</v>
      </c>
      <c r="I18" s="107" t="s">
        <v>98</v>
      </c>
      <c r="J18" s="107" t="s">
        <v>2378</v>
      </c>
      <c r="K18" s="107" t="s">
        <v>2381</v>
      </c>
      <c r="L18" s="107" t="s">
        <v>2387</v>
      </c>
      <c r="M18" s="107" t="s">
        <v>3948</v>
      </c>
      <c r="N18" s="107" t="s">
        <v>2304</v>
      </c>
      <c r="O18" s="107">
        <v>42247</v>
      </c>
      <c r="Q18" s="107" t="s">
        <v>2661</v>
      </c>
      <c r="R18" s="107" t="s">
        <v>129</v>
      </c>
      <c r="S18" s="107" t="s">
        <v>2866</v>
      </c>
      <c r="T18" s="107" t="s">
        <v>8348</v>
      </c>
      <c r="U18" s="107" t="s">
        <v>5961</v>
      </c>
      <c r="V18" s="107" t="s">
        <v>8364</v>
      </c>
      <c r="W18" s="107" t="s">
        <v>10671</v>
      </c>
      <c r="X18" s="107" t="s">
        <v>10671</v>
      </c>
      <c r="Y18" s="107">
        <v>0</v>
      </c>
      <c r="Z18" s="107" t="s">
        <v>13084</v>
      </c>
      <c r="AA18" s="107" t="s">
        <v>10671</v>
      </c>
      <c r="AB18" s="107" t="s">
        <v>10671</v>
      </c>
      <c r="AC18" s="107">
        <v>0</v>
      </c>
      <c r="AD18" s="107" t="s">
        <v>2830</v>
      </c>
      <c r="AE18" s="107" t="s">
        <v>10671</v>
      </c>
      <c r="AF18" s="107" t="s">
        <v>10671</v>
      </c>
      <c r="AG18" s="107">
        <v>0</v>
      </c>
      <c r="AH18" s="107" t="s">
        <v>2830</v>
      </c>
      <c r="AI18" s="107" t="s">
        <v>10671</v>
      </c>
      <c r="AJ18" s="107" t="s">
        <v>10671</v>
      </c>
      <c r="AK18" s="107">
        <v>0</v>
      </c>
      <c r="AL18" s="107" t="s">
        <v>2830</v>
      </c>
      <c r="AM18" s="107" t="s">
        <v>10671</v>
      </c>
      <c r="AN18" s="107" t="s">
        <v>10671</v>
      </c>
      <c r="AO18" s="107">
        <v>0</v>
      </c>
      <c r="AP18" s="107" t="s">
        <v>2830</v>
      </c>
      <c r="AQ18" s="107" t="s">
        <v>10671</v>
      </c>
      <c r="AR18" s="107" t="s">
        <v>10671</v>
      </c>
      <c r="AS18" s="107">
        <v>0</v>
      </c>
      <c r="AT18" s="100" t="s">
        <v>2830</v>
      </c>
      <c r="AU18" s="100" t="s">
        <v>10671</v>
      </c>
      <c r="AV18" s="100" t="s">
        <v>10671</v>
      </c>
      <c r="AW18" s="100">
        <v>0</v>
      </c>
      <c r="AX18" s="100">
        <v>0</v>
      </c>
      <c r="AY18" s="100" t="s">
        <v>13090</v>
      </c>
      <c r="AZ18" s="100" t="s">
        <v>13090</v>
      </c>
    </row>
    <row r="19" spans="1:52" x14ac:dyDescent="0.2">
      <c r="A19" s="100" t="s">
        <v>9357</v>
      </c>
      <c r="B19" s="107" t="s">
        <v>3247</v>
      </c>
      <c r="C19" s="107" t="s">
        <v>1208</v>
      </c>
      <c r="D19" s="107" t="s">
        <v>1209</v>
      </c>
      <c r="E19" s="107" t="s">
        <v>1056</v>
      </c>
      <c r="F19" s="107" t="s">
        <v>1210</v>
      </c>
      <c r="G19" s="107" t="s">
        <v>1211</v>
      </c>
      <c r="H19" s="107" t="s">
        <v>2831</v>
      </c>
      <c r="I19" s="107" t="s">
        <v>100</v>
      </c>
      <c r="J19" s="107" t="s">
        <v>2378</v>
      </c>
      <c r="K19" s="107" t="s">
        <v>2396</v>
      </c>
      <c r="L19" s="107" t="s">
        <v>2392</v>
      </c>
      <c r="M19" s="107" t="s">
        <v>2393</v>
      </c>
      <c r="N19" s="107" t="s">
        <v>1212</v>
      </c>
      <c r="O19" s="107">
        <v>41526</v>
      </c>
      <c r="Q19" s="107" t="s">
        <v>2663</v>
      </c>
      <c r="R19" s="107" t="s">
        <v>129</v>
      </c>
      <c r="S19" s="107" t="s">
        <v>2867</v>
      </c>
      <c r="T19" s="107" t="s">
        <v>8348</v>
      </c>
      <c r="U19" s="107" t="s">
        <v>5963</v>
      </c>
      <c r="V19" s="107" t="s">
        <v>8354</v>
      </c>
      <c r="W19" s="107" t="s">
        <v>10671</v>
      </c>
      <c r="X19" s="107" t="s">
        <v>10671</v>
      </c>
      <c r="Y19" s="107">
        <v>0</v>
      </c>
      <c r="Z19" s="107" t="s">
        <v>13084</v>
      </c>
      <c r="AA19" s="107" t="s">
        <v>10671</v>
      </c>
      <c r="AB19" s="107" t="s">
        <v>10671</v>
      </c>
      <c r="AC19" s="107">
        <v>0</v>
      </c>
      <c r="AD19" s="107" t="s">
        <v>2830</v>
      </c>
      <c r="AE19" s="107" t="s">
        <v>10671</v>
      </c>
      <c r="AF19" s="107" t="s">
        <v>10671</v>
      </c>
      <c r="AG19" s="107">
        <v>0</v>
      </c>
      <c r="AH19" s="107" t="s">
        <v>2830</v>
      </c>
      <c r="AI19" s="107" t="s">
        <v>10671</v>
      </c>
      <c r="AJ19" s="107" t="s">
        <v>10671</v>
      </c>
      <c r="AK19" s="107">
        <v>0</v>
      </c>
      <c r="AL19" s="107" t="s">
        <v>2830</v>
      </c>
      <c r="AM19" s="107" t="s">
        <v>10671</v>
      </c>
      <c r="AN19" s="107" t="s">
        <v>10671</v>
      </c>
      <c r="AO19" s="107">
        <v>0</v>
      </c>
      <c r="AP19" s="107" t="s">
        <v>2830</v>
      </c>
      <c r="AQ19" s="107" t="s">
        <v>10671</v>
      </c>
      <c r="AR19" s="107" t="s">
        <v>10671</v>
      </c>
      <c r="AS19" s="107">
        <v>0</v>
      </c>
      <c r="AT19" s="100" t="s">
        <v>2830</v>
      </c>
      <c r="AU19" s="100" t="s">
        <v>10671</v>
      </c>
      <c r="AV19" s="100" t="s">
        <v>10671</v>
      </c>
      <c r="AW19" s="100">
        <v>0</v>
      </c>
      <c r="AX19" s="100">
        <v>0</v>
      </c>
      <c r="AY19" s="100" t="s">
        <v>13090</v>
      </c>
      <c r="AZ19" s="100" t="s">
        <v>13090</v>
      </c>
    </row>
    <row r="20" spans="1:52" x14ac:dyDescent="0.2">
      <c r="A20" s="100" t="s">
        <v>9792</v>
      </c>
      <c r="B20" s="107" t="s">
        <v>9793</v>
      </c>
      <c r="C20" s="107" t="s">
        <v>9794</v>
      </c>
      <c r="D20" s="107" t="s">
        <v>4150</v>
      </c>
      <c r="E20" s="107" t="s">
        <v>9795</v>
      </c>
      <c r="F20" s="107" t="s">
        <v>603</v>
      </c>
      <c r="G20" s="107" t="s">
        <v>9796</v>
      </c>
      <c r="H20" s="107" t="s">
        <v>2833</v>
      </c>
      <c r="I20" s="107" t="s">
        <v>102</v>
      </c>
      <c r="J20" s="107" t="s">
        <v>2378</v>
      </c>
      <c r="K20" s="107" t="s">
        <v>2389</v>
      </c>
      <c r="L20" s="107" t="s">
        <v>11236</v>
      </c>
      <c r="M20" s="107" t="s">
        <v>2948</v>
      </c>
      <c r="N20" s="107" t="s">
        <v>9797</v>
      </c>
      <c r="O20" s="107">
        <v>43487</v>
      </c>
      <c r="Q20" s="107" t="s">
        <v>9873</v>
      </c>
      <c r="R20" s="107" t="s">
        <v>187</v>
      </c>
      <c r="S20" s="107" t="s">
        <v>2873</v>
      </c>
      <c r="T20" s="107" t="s">
        <v>8348</v>
      </c>
      <c r="U20" s="107" t="s">
        <v>9833</v>
      </c>
      <c r="V20" s="107" t="s">
        <v>8366</v>
      </c>
      <c r="W20" s="107" t="s">
        <v>10671</v>
      </c>
      <c r="X20" s="107" t="s">
        <v>10671</v>
      </c>
      <c r="Y20" s="107">
        <v>0</v>
      </c>
      <c r="Z20" s="107" t="s">
        <v>13084</v>
      </c>
      <c r="AA20" s="107" t="s">
        <v>10671</v>
      </c>
      <c r="AB20" s="107" t="s">
        <v>10671</v>
      </c>
      <c r="AC20" s="107">
        <v>0</v>
      </c>
      <c r="AD20" s="107" t="s">
        <v>2830</v>
      </c>
      <c r="AE20" s="107" t="s">
        <v>10671</v>
      </c>
      <c r="AF20" s="107" t="s">
        <v>10671</v>
      </c>
      <c r="AG20" s="107">
        <v>0</v>
      </c>
      <c r="AH20" s="107" t="s">
        <v>2830</v>
      </c>
      <c r="AI20" s="107" t="s">
        <v>10671</v>
      </c>
      <c r="AJ20" s="107" t="s">
        <v>10671</v>
      </c>
      <c r="AK20" s="107">
        <v>0</v>
      </c>
      <c r="AL20" s="107" t="s">
        <v>2830</v>
      </c>
      <c r="AM20" s="107" t="s">
        <v>10671</v>
      </c>
      <c r="AN20" s="107" t="s">
        <v>10671</v>
      </c>
      <c r="AO20" s="107">
        <v>0</v>
      </c>
      <c r="AP20" s="107" t="s">
        <v>2830</v>
      </c>
      <c r="AQ20" s="107" t="s">
        <v>10671</v>
      </c>
      <c r="AR20" s="107" t="s">
        <v>10671</v>
      </c>
      <c r="AS20" s="107">
        <v>0</v>
      </c>
      <c r="AT20" s="100" t="s">
        <v>2830</v>
      </c>
      <c r="AU20" s="100" t="s">
        <v>10671</v>
      </c>
      <c r="AV20" s="100" t="s">
        <v>10671</v>
      </c>
      <c r="AW20" s="100">
        <v>0</v>
      </c>
      <c r="AX20" s="100">
        <v>0</v>
      </c>
      <c r="AY20" s="100" t="s">
        <v>13090</v>
      </c>
      <c r="AZ20" s="100" t="s">
        <v>13090</v>
      </c>
    </row>
    <row r="21" spans="1:52" x14ac:dyDescent="0.2">
      <c r="A21" s="100" t="s">
        <v>9401</v>
      </c>
      <c r="B21" s="107" t="s">
        <v>5333</v>
      </c>
      <c r="C21" s="107" t="s">
        <v>5334</v>
      </c>
      <c r="D21" s="107" t="s">
        <v>5335</v>
      </c>
      <c r="E21" s="107" t="s">
        <v>5336</v>
      </c>
      <c r="F21" s="107" t="s">
        <v>2830</v>
      </c>
      <c r="G21" s="107" t="s">
        <v>5337</v>
      </c>
      <c r="H21" s="107" t="s">
        <v>2832</v>
      </c>
      <c r="I21" s="107" t="s">
        <v>102</v>
      </c>
      <c r="J21" s="107" t="s">
        <v>2378</v>
      </c>
      <c r="K21" s="107" t="s">
        <v>2396</v>
      </c>
      <c r="L21" s="107" t="s">
        <v>2392</v>
      </c>
      <c r="M21" s="107" t="s">
        <v>8943</v>
      </c>
      <c r="N21" s="107" t="s">
        <v>5338</v>
      </c>
      <c r="O21" s="107">
        <v>42948</v>
      </c>
      <c r="Q21" s="107" t="s">
        <v>5339</v>
      </c>
      <c r="R21" s="107" t="s">
        <v>129</v>
      </c>
      <c r="S21" s="107" t="s">
        <v>2871</v>
      </c>
      <c r="T21" s="107" t="s">
        <v>8348</v>
      </c>
      <c r="U21" s="107" t="s">
        <v>6049</v>
      </c>
      <c r="V21" s="107" t="s">
        <v>8351</v>
      </c>
      <c r="W21" s="107" t="s">
        <v>10671</v>
      </c>
      <c r="X21" s="107" t="s">
        <v>10671</v>
      </c>
      <c r="Y21" s="107">
        <v>0</v>
      </c>
      <c r="Z21" s="107" t="s">
        <v>13084</v>
      </c>
      <c r="AA21" s="107" t="s">
        <v>10671</v>
      </c>
      <c r="AB21" s="107" t="s">
        <v>10671</v>
      </c>
      <c r="AC21" s="107">
        <v>0</v>
      </c>
      <c r="AD21" s="107" t="s">
        <v>2830</v>
      </c>
      <c r="AE21" s="107" t="s">
        <v>10671</v>
      </c>
      <c r="AF21" s="107" t="s">
        <v>10671</v>
      </c>
      <c r="AG21" s="107">
        <v>0</v>
      </c>
      <c r="AH21" s="107" t="s">
        <v>2830</v>
      </c>
      <c r="AI21" s="107" t="s">
        <v>10671</v>
      </c>
      <c r="AJ21" s="107" t="s">
        <v>10671</v>
      </c>
      <c r="AK21" s="107">
        <v>0</v>
      </c>
      <c r="AL21" s="107" t="s">
        <v>2830</v>
      </c>
      <c r="AM21" s="107" t="s">
        <v>10671</v>
      </c>
      <c r="AN21" s="107" t="s">
        <v>10671</v>
      </c>
      <c r="AO21" s="107">
        <v>0</v>
      </c>
      <c r="AP21" s="107" t="s">
        <v>2830</v>
      </c>
      <c r="AQ21" s="107" t="s">
        <v>10671</v>
      </c>
      <c r="AR21" s="107" t="s">
        <v>10671</v>
      </c>
      <c r="AS21" s="107">
        <v>0</v>
      </c>
      <c r="AT21" s="100" t="s">
        <v>2830</v>
      </c>
      <c r="AU21" s="100" t="s">
        <v>10671</v>
      </c>
      <c r="AV21" s="100" t="s">
        <v>10671</v>
      </c>
      <c r="AW21" s="100">
        <v>0</v>
      </c>
      <c r="AX21" s="100">
        <v>0</v>
      </c>
      <c r="AY21" s="100" t="s">
        <v>13090</v>
      </c>
      <c r="AZ21" s="100" t="s">
        <v>13090</v>
      </c>
    </row>
    <row r="22" spans="1:52" x14ac:dyDescent="0.2">
      <c r="A22" s="100" t="s">
        <v>9417</v>
      </c>
      <c r="B22" s="107" t="s">
        <v>3639</v>
      </c>
      <c r="C22" s="107" t="s">
        <v>6304</v>
      </c>
      <c r="D22" s="107" t="s">
        <v>664</v>
      </c>
      <c r="E22" s="107" t="s">
        <v>6305</v>
      </c>
      <c r="F22" s="107" t="s">
        <v>2830</v>
      </c>
      <c r="G22" s="107" t="s">
        <v>6306</v>
      </c>
      <c r="H22" s="107" t="s">
        <v>2832</v>
      </c>
      <c r="I22" s="107" t="s">
        <v>100</v>
      </c>
      <c r="J22" s="107" t="s">
        <v>2378</v>
      </c>
      <c r="K22" s="107" t="s">
        <v>2396</v>
      </c>
      <c r="L22" s="107" t="s">
        <v>2392</v>
      </c>
      <c r="M22" s="107" t="s">
        <v>8943</v>
      </c>
      <c r="N22" s="107" t="s">
        <v>6307</v>
      </c>
      <c r="O22" s="107">
        <v>43011</v>
      </c>
      <c r="Q22" s="107" t="s">
        <v>4015</v>
      </c>
      <c r="R22" s="107" t="s">
        <v>129</v>
      </c>
      <c r="S22" s="107" t="s">
        <v>2871</v>
      </c>
      <c r="T22" s="107" t="s">
        <v>8348</v>
      </c>
      <c r="U22" s="107" t="s">
        <v>6335</v>
      </c>
      <c r="V22" s="107" t="s">
        <v>8362</v>
      </c>
      <c r="W22" s="107" t="s">
        <v>10671</v>
      </c>
      <c r="X22" s="107" t="s">
        <v>10671</v>
      </c>
      <c r="Y22" s="107">
        <v>0</v>
      </c>
      <c r="Z22" s="107" t="s">
        <v>13084</v>
      </c>
      <c r="AA22" s="107" t="s">
        <v>10671</v>
      </c>
      <c r="AB22" s="107" t="s">
        <v>10671</v>
      </c>
      <c r="AC22" s="107">
        <v>0</v>
      </c>
      <c r="AD22" s="107" t="s">
        <v>2830</v>
      </c>
      <c r="AE22" s="107" t="s">
        <v>10671</v>
      </c>
      <c r="AF22" s="107" t="s">
        <v>10671</v>
      </c>
      <c r="AG22" s="107">
        <v>0</v>
      </c>
      <c r="AH22" s="107" t="s">
        <v>2830</v>
      </c>
      <c r="AI22" s="107" t="s">
        <v>10671</v>
      </c>
      <c r="AJ22" s="107" t="s">
        <v>10671</v>
      </c>
      <c r="AK22" s="107">
        <v>0</v>
      </c>
      <c r="AL22" s="107" t="s">
        <v>2830</v>
      </c>
      <c r="AM22" s="107" t="s">
        <v>10671</v>
      </c>
      <c r="AN22" s="107" t="s">
        <v>10671</v>
      </c>
      <c r="AO22" s="107">
        <v>0</v>
      </c>
      <c r="AP22" s="107" t="s">
        <v>2830</v>
      </c>
      <c r="AQ22" s="107" t="s">
        <v>10671</v>
      </c>
      <c r="AR22" s="107" t="s">
        <v>10671</v>
      </c>
      <c r="AS22" s="107">
        <v>0</v>
      </c>
      <c r="AT22" s="100" t="s">
        <v>2830</v>
      </c>
      <c r="AU22" s="100" t="s">
        <v>10671</v>
      </c>
      <c r="AV22" s="100" t="s">
        <v>10671</v>
      </c>
      <c r="AW22" s="100">
        <v>0</v>
      </c>
      <c r="AX22" s="100">
        <v>0</v>
      </c>
      <c r="AY22" s="100" t="s">
        <v>13090</v>
      </c>
      <c r="AZ22" s="100" t="s">
        <v>13090</v>
      </c>
    </row>
    <row r="23" spans="1:52" x14ac:dyDescent="0.2">
      <c r="A23" s="100" t="s">
        <v>9434</v>
      </c>
      <c r="B23" s="107" t="s">
        <v>3345</v>
      </c>
      <c r="C23" s="107" t="s">
        <v>2310</v>
      </c>
      <c r="D23" s="107" t="s">
        <v>528</v>
      </c>
      <c r="E23" s="107" t="s">
        <v>2311</v>
      </c>
      <c r="F23" s="107" t="s">
        <v>240</v>
      </c>
      <c r="G23" s="107" t="s">
        <v>2312</v>
      </c>
      <c r="H23" s="107" t="s">
        <v>2831</v>
      </c>
      <c r="I23" s="107" t="s">
        <v>98</v>
      </c>
      <c r="J23" s="107" t="s">
        <v>2378</v>
      </c>
      <c r="K23" s="107" t="s">
        <v>2382</v>
      </c>
      <c r="L23" s="107" t="s">
        <v>3758</v>
      </c>
      <c r="M23" s="107" t="s">
        <v>2416</v>
      </c>
      <c r="N23" s="107" t="s">
        <v>2313</v>
      </c>
      <c r="O23" s="107">
        <v>42255</v>
      </c>
      <c r="Q23" s="107" t="s">
        <v>2745</v>
      </c>
      <c r="R23" s="107" t="s">
        <v>129</v>
      </c>
      <c r="S23" s="107" t="s">
        <v>2866</v>
      </c>
      <c r="T23" s="107" t="s">
        <v>8348</v>
      </c>
      <c r="U23" s="107" t="s">
        <v>6100</v>
      </c>
      <c r="V23" s="107" t="s">
        <v>8361</v>
      </c>
      <c r="W23" s="107" t="s">
        <v>10671</v>
      </c>
      <c r="X23" s="107" t="s">
        <v>10671</v>
      </c>
      <c r="Y23" s="107">
        <v>0</v>
      </c>
      <c r="Z23" s="107" t="s">
        <v>13084</v>
      </c>
      <c r="AA23" s="107" t="s">
        <v>10671</v>
      </c>
      <c r="AB23" s="107" t="s">
        <v>10671</v>
      </c>
      <c r="AC23" s="107">
        <v>0</v>
      </c>
      <c r="AD23" s="107" t="s">
        <v>2830</v>
      </c>
      <c r="AE23" s="107" t="s">
        <v>10671</v>
      </c>
      <c r="AF23" s="107" t="s">
        <v>10671</v>
      </c>
      <c r="AG23" s="107">
        <v>0</v>
      </c>
      <c r="AH23" s="107" t="s">
        <v>2830</v>
      </c>
      <c r="AI23" s="107" t="s">
        <v>10671</v>
      </c>
      <c r="AJ23" s="107" t="s">
        <v>10671</v>
      </c>
      <c r="AK23" s="107">
        <v>0</v>
      </c>
      <c r="AL23" s="107" t="s">
        <v>2830</v>
      </c>
      <c r="AM23" s="107" t="s">
        <v>10671</v>
      </c>
      <c r="AN23" s="107" t="s">
        <v>10671</v>
      </c>
      <c r="AO23" s="107">
        <v>0</v>
      </c>
      <c r="AP23" s="107" t="s">
        <v>2830</v>
      </c>
      <c r="AQ23" s="107" t="s">
        <v>10671</v>
      </c>
      <c r="AR23" s="107" t="s">
        <v>10671</v>
      </c>
      <c r="AS23" s="107">
        <v>0</v>
      </c>
      <c r="AT23" s="100" t="s">
        <v>2830</v>
      </c>
      <c r="AU23" s="100" t="s">
        <v>10671</v>
      </c>
      <c r="AV23" s="100" t="s">
        <v>10671</v>
      </c>
      <c r="AW23" s="100">
        <v>0</v>
      </c>
      <c r="AX23" s="100">
        <v>0</v>
      </c>
      <c r="AY23" s="100" t="s">
        <v>13090</v>
      </c>
      <c r="AZ23" s="100" t="s">
        <v>13090</v>
      </c>
    </row>
    <row r="24" spans="1:52" x14ac:dyDescent="0.2">
      <c r="A24" s="100" t="s">
        <v>7303</v>
      </c>
      <c r="B24" s="107" t="s">
        <v>6308</v>
      </c>
      <c r="C24" s="107" t="s">
        <v>6309</v>
      </c>
      <c r="D24" s="107" t="s">
        <v>6310</v>
      </c>
      <c r="E24" s="107" t="s">
        <v>2371</v>
      </c>
      <c r="F24" s="107" t="s">
        <v>179</v>
      </c>
      <c r="G24" s="107" t="s">
        <v>6311</v>
      </c>
      <c r="H24" s="107" t="s">
        <v>2829</v>
      </c>
      <c r="I24" s="107" t="s">
        <v>98</v>
      </c>
      <c r="J24" s="107" t="s">
        <v>2378</v>
      </c>
      <c r="K24" s="107" t="s">
        <v>4970</v>
      </c>
      <c r="L24" s="107" t="s">
        <v>11256</v>
      </c>
      <c r="M24" s="107" t="s">
        <v>8943</v>
      </c>
      <c r="N24" s="107" t="s">
        <v>6379</v>
      </c>
      <c r="O24" s="107">
        <v>43013</v>
      </c>
      <c r="Q24" s="107" t="s">
        <v>6312</v>
      </c>
      <c r="R24" s="107" t="s">
        <v>129</v>
      </c>
      <c r="S24" s="107" t="s">
        <v>2870</v>
      </c>
      <c r="T24" s="107" t="s">
        <v>8348</v>
      </c>
      <c r="U24" s="107" t="s">
        <v>6392</v>
      </c>
      <c r="V24" s="107" t="s">
        <v>8352</v>
      </c>
      <c r="W24" s="107" t="s">
        <v>10671</v>
      </c>
      <c r="X24" s="107" t="s">
        <v>10671</v>
      </c>
      <c r="Y24" s="107">
        <v>0</v>
      </c>
      <c r="Z24" s="107" t="s">
        <v>13084</v>
      </c>
      <c r="AA24" s="107" t="s">
        <v>10671</v>
      </c>
      <c r="AB24" s="107" t="s">
        <v>10671</v>
      </c>
      <c r="AC24" s="107">
        <v>0</v>
      </c>
      <c r="AD24" s="107" t="s">
        <v>2830</v>
      </c>
      <c r="AE24" s="107" t="s">
        <v>10671</v>
      </c>
      <c r="AF24" s="107" t="s">
        <v>10671</v>
      </c>
      <c r="AG24" s="107">
        <v>0</v>
      </c>
      <c r="AH24" s="107" t="s">
        <v>2830</v>
      </c>
      <c r="AI24" s="107" t="s">
        <v>10671</v>
      </c>
      <c r="AJ24" s="107" t="s">
        <v>10671</v>
      </c>
      <c r="AK24" s="107">
        <v>0</v>
      </c>
      <c r="AL24" s="107" t="s">
        <v>2830</v>
      </c>
      <c r="AM24" s="107" t="s">
        <v>10671</v>
      </c>
      <c r="AN24" s="107" t="s">
        <v>10671</v>
      </c>
      <c r="AO24" s="107">
        <v>0</v>
      </c>
      <c r="AP24" s="107" t="s">
        <v>2830</v>
      </c>
      <c r="AQ24" s="107" t="s">
        <v>10671</v>
      </c>
      <c r="AR24" s="107" t="s">
        <v>10671</v>
      </c>
      <c r="AS24" s="107">
        <v>0</v>
      </c>
      <c r="AT24" s="100" t="s">
        <v>2830</v>
      </c>
      <c r="AU24" s="100" t="s">
        <v>10671</v>
      </c>
      <c r="AV24" s="100" t="s">
        <v>10671</v>
      </c>
      <c r="AW24" s="100">
        <v>0</v>
      </c>
      <c r="AX24" s="100">
        <v>0</v>
      </c>
      <c r="AY24" s="100" t="s">
        <v>13090</v>
      </c>
      <c r="AZ24" s="100" t="s">
        <v>13090</v>
      </c>
    </row>
    <row r="25" spans="1:52" x14ac:dyDescent="0.2">
      <c r="A25" s="100" t="s">
        <v>7306</v>
      </c>
      <c r="B25" s="107" t="s">
        <v>3358</v>
      </c>
      <c r="C25" s="107" t="s">
        <v>1066</v>
      </c>
      <c r="D25" s="107" t="s">
        <v>1067</v>
      </c>
      <c r="E25" s="107" t="s">
        <v>1068</v>
      </c>
      <c r="F25" s="107" t="s">
        <v>179</v>
      </c>
      <c r="G25" s="107" t="s">
        <v>1069</v>
      </c>
      <c r="H25" s="107" t="s">
        <v>2832</v>
      </c>
      <c r="I25" s="107" t="s">
        <v>100</v>
      </c>
      <c r="J25" s="107" t="s">
        <v>2378</v>
      </c>
      <c r="K25" s="107" t="s">
        <v>2395</v>
      </c>
      <c r="L25" s="107" t="s">
        <v>2385</v>
      </c>
      <c r="M25" s="107" t="s">
        <v>10350</v>
      </c>
      <c r="N25" s="107" t="s">
        <v>1070</v>
      </c>
      <c r="O25" s="107">
        <v>40583</v>
      </c>
      <c r="Q25" s="107" t="s">
        <v>2758</v>
      </c>
      <c r="R25" s="107" t="s">
        <v>129</v>
      </c>
      <c r="S25" s="107" t="s">
        <v>2871</v>
      </c>
      <c r="T25" s="107" t="s">
        <v>8348</v>
      </c>
      <c r="U25" s="107" t="s">
        <v>6117</v>
      </c>
      <c r="V25" s="107" t="s">
        <v>8352</v>
      </c>
      <c r="W25" s="107" t="s">
        <v>10671</v>
      </c>
      <c r="X25" s="107" t="s">
        <v>10671</v>
      </c>
      <c r="Y25" s="107">
        <v>0</v>
      </c>
      <c r="Z25" s="107" t="s">
        <v>13084</v>
      </c>
      <c r="AA25" s="107" t="s">
        <v>10671</v>
      </c>
      <c r="AB25" s="107" t="s">
        <v>10671</v>
      </c>
      <c r="AC25" s="107">
        <v>0</v>
      </c>
      <c r="AD25" s="107" t="s">
        <v>2830</v>
      </c>
      <c r="AE25" s="107" t="s">
        <v>10671</v>
      </c>
      <c r="AF25" s="107" t="s">
        <v>10671</v>
      </c>
      <c r="AG25" s="107">
        <v>0</v>
      </c>
      <c r="AH25" s="107" t="s">
        <v>2830</v>
      </c>
      <c r="AI25" s="107" t="s">
        <v>10671</v>
      </c>
      <c r="AJ25" s="107" t="s">
        <v>10671</v>
      </c>
      <c r="AK25" s="107">
        <v>0</v>
      </c>
      <c r="AL25" s="107" t="s">
        <v>2830</v>
      </c>
      <c r="AM25" s="107" t="s">
        <v>10671</v>
      </c>
      <c r="AN25" s="107" t="s">
        <v>10671</v>
      </c>
      <c r="AO25" s="107">
        <v>0</v>
      </c>
      <c r="AP25" s="107" t="s">
        <v>2830</v>
      </c>
      <c r="AQ25" s="107" t="s">
        <v>10671</v>
      </c>
      <c r="AR25" s="107" t="s">
        <v>10671</v>
      </c>
      <c r="AS25" s="107">
        <v>0</v>
      </c>
      <c r="AT25" s="100" t="s">
        <v>2830</v>
      </c>
      <c r="AU25" s="100" t="s">
        <v>10671</v>
      </c>
      <c r="AV25" s="100" t="s">
        <v>10671</v>
      </c>
      <c r="AW25" s="100">
        <v>0</v>
      </c>
      <c r="AX25" s="100">
        <v>0</v>
      </c>
      <c r="AY25" s="100" t="s">
        <v>13090</v>
      </c>
      <c r="AZ25" s="100" t="s">
        <v>13090</v>
      </c>
    </row>
    <row r="26" spans="1:52" x14ac:dyDescent="0.2">
      <c r="A26" s="100" t="s">
        <v>7839</v>
      </c>
      <c r="B26" s="107" t="s">
        <v>7844</v>
      </c>
      <c r="C26" s="107" t="s">
        <v>7845</v>
      </c>
      <c r="D26" s="107" t="s">
        <v>7846</v>
      </c>
      <c r="E26" s="107" t="s">
        <v>7847</v>
      </c>
      <c r="F26" s="107" t="s">
        <v>179</v>
      </c>
      <c r="G26" s="107" t="s">
        <v>7848</v>
      </c>
      <c r="H26" s="107" t="s">
        <v>2829</v>
      </c>
      <c r="I26" s="107" t="s">
        <v>98</v>
      </c>
      <c r="J26" s="107" t="s">
        <v>2378</v>
      </c>
      <c r="K26" s="107" t="s">
        <v>2395</v>
      </c>
      <c r="L26" s="107" t="s">
        <v>4946</v>
      </c>
      <c r="M26" s="107" t="s">
        <v>2405</v>
      </c>
      <c r="N26" s="107" t="s">
        <v>7849</v>
      </c>
      <c r="O26" s="107">
        <v>43192</v>
      </c>
      <c r="Q26" s="107" t="s">
        <v>7850</v>
      </c>
      <c r="R26" s="107" t="s">
        <v>187</v>
      </c>
      <c r="S26" s="107" t="s">
        <v>2866</v>
      </c>
      <c r="T26" s="107" t="s">
        <v>8348</v>
      </c>
      <c r="U26" s="107" t="s">
        <v>7866</v>
      </c>
      <c r="V26" s="107" t="s">
        <v>8350</v>
      </c>
      <c r="W26" s="107" t="s">
        <v>10671</v>
      </c>
      <c r="X26" s="107" t="s">
        <v>10671</v>
      </c>
      <c r="Y26" s="107">
        <v>0</v>
      </c>
      <c r="Z26" s="107" t="s">
        <v>13084</v>
      </c>
      <c r="AA26" s="107" t="s">
        <v>10671</v>
      </c>
      <c r="AB26" s="107" t="s">
        <v>10671</v>
      </c>
      <c r="AC26" s="107">
        <v>0</v>
      </c>
      <c r="AD26" s="107" t="s">
        <v>2830</v>
      </c>
      <c r="AE26" s="107" t="s">
        <v>10671</v>
      </c>
      <c r="AF26" s="107" t="s">
        <v>10671</v>
      </c>
      <c r="AG26" s="107">
        <v>0</v>
      </c>
      <c r="AH26" s="107" t="s">
        <v>2830</v>
      </c>
      <c r="AI26" s="107" t="s">
        <v>10671</v>
      </c>
      <c r="AJ26" s="107" t="s">
        <v>10671</v>
      </c>
      <c r="AK26" s="107">
        <v>0</v>
      </c>
      <c r="AL26" s="107" t="s">
        <v>2830</v>
      </c>
      <c r="AM26" s="107" t="s">
        <v>10671</v>
      </c>
      <c r="AN26" s="107" t="s">
        <v>10671</v>
      </c>
      <c r="AO26" s="107">
        <v>0</v>
      </c>
      <c r="AP26" s="107" t="s">
        <v>2830</v>
      </c>
      <c r="AQ26" s="107" t="s">
        <v>10671</v>
      </c>
      <c r="AR26" s="107" t="s">
        <v>10671</v>
      </c>
      <c r="AS26" s="107">
        <v>0</v>
      </c>
      <c r="AT26" s="100" t="s">
        <v>2830</v>
      </c>
      <c r="AU26" s="100" t="s">
        <v>10671</v>
      </c>
      <c r="AV26" s="100" t="s">
        <v>10671</v>
      </c>
      <c r="AW26" s="100">
        <v>0</v>
      </c>
      <c r="AX26" s="100">
        <v>0</v>
      </c>
      <c r="AY26" s="100" t="s">
        <v>13090</v>
      </c>
      <c r="AZ26" s="100" t="s">
        <v>13090</v>
      </c>
    </row>
    <row r="27" spans="1:52" x14ac:dyDescent="0.2">
      <c r="A27" s="100" t="s">
        <v>7322</v>
      </c>
      <c r="B27" s="107" t="s">
        <v>4705</v>
      </c>
      <c r="C27" s="107" t="s">
        <v>4706</v>
      </c>
      <c r="D27" s="107" t="s">
        <v>630</v>
      </c>
      <c r="E27" s="107" t="s">
        <v>4707</v>
      </c>
      <c r="F27" s="107" t="s">
        <v>179</v>
      </c>
      <c r="G27" s="107" t="s">
        <v>4708</v>
      </c>
      <c r="H27" s="107" t="s">
        <v>2829</v>
      </c>
      <c r="I27" s="107" t="s">
        <v>98</v>
      </c>
      <c r="J27" s="107" t="s">
        <v>2378</v>
      </c>
      <c r="K27" s="107" t="s">
        <v>2382</v>
      </c>
      <c r="L27" s="107" t="s">
        <v>3758</v>
      </c>
      <c r="M27" s="107" t="s">
        <v>2423</v>
      </c>
      <c r="N27" s="107" t="s">
        <v>4709</v>
      </c>
      <c r="O27" s="107">
        <v>42857</v>
      </c>
      <c r="Q27" s="107" t="s">
        <v>4710</v>
      </c>
      <c r="R27" s="107" t="s">
        <v>112</v>
      </c>
      <c r="S27" s="107" t="s">
        <v>2866</v>
      </c>
      <c r="T27" s="107" t="s">
        <v>8348</v>
      </c>
      <c r="U27" s="107" t="s">
        <v>6142</v>
      </c>
      <c r="V27" s="107" t="s">
        <v>8355</v>
      </c>
      <c r="W27" s="107" t="s">
        <v>10671</v>
      </c>
      <c r="X27" s="107" t="s">
        <v>10671</v>
      </c>
      <c r="Y27" s="107">
        <v>0</v>
      </c>
      <c r="Z27" s="107" t="s">
        <v>13084</v>
      </c>
      <c r="AA27" s="107" t="s">
        <v>10671</v>
      </c>
      <c r="AB27" s="107" t="s">
        <v>10671</v>
      </c>
      <c r="AC27" s="107">
        <v>0</v>
      </c>
      <c r="AD27" s="107" t="s">
        <v>2830</v>
      </c>
      <c r="AE27" s="107" t="s">
        <v>10671</v>
      </c>
      <c r="AF27" s="107" t="s">
        <v>10671</v>
      </c>
      <c r="AG27" s="107">
        <v>0</v>
      </c>
      <c r="AH27" s="107" t="s">
        <v>2830</v>
      </c>
      <c r="AI27" s="107" t="s">
        <v>10671</v>
      </c>
      <c r="AJ27" s="107" t="s">
        <v>10671</v>
      </c>
      <c r="AK27" s="107">
        <v>0</v>
      </c>
      <c r="AL27" s="107" t="s">
        <v>2830</v>
      </c>
      <c r="AM27" s="107" t="s">
        <v>10671</v>
      </c>
      <c r="AN27" s="107" t="s">
        <v>10671</v>
      </c>
      <c r="AO27" s="107">
        <v>0</v>
      </c>
      <c r="AP27" s="107" t="s">
        <v>2830</v>
      </c>
      <c r="AQ27" s="107" t="s">
        <v>10671</v>
      </c>
      <c r="AR27" s="107" t="s">
        <v>10671</v>
      </c>
      <c r="AS27" s="107">
        <v>0</v>
      </c>
      <c r="AT27" s="100" t="s">
        <v>2830</v>
      </c>
      <c r="AU27" s="100" t="s">
        <v>10671</v>
      </c>
      <c r="AV27" s="100" t="s">
        <v>10671</v>
      </c>
      <c r="AW27" s="100">
        <v>0</v>
      </c>
      <c r="AX27" s="100">
        <v>0</v>
      </c>
      <c r="AY27" s="100" t="s">
        <v>13090</v>
      </c>
      <c r="AZ27" s="100" t="s">
        <v>13090</v>
      </c>
    </row>
    <row r="28" spans="1:52" x14ac:dyDescent="0.2">
      <c r="A28" s="100" t="s">
        <v>9465</v>
      </c>
      <c r="B28" s="107" t="s">
        <v>3378</v>
      </c>
      <c r="C28" s="107" t="s">
        <v>2179</v>
      </c>
      <c r="D28" s="107" t="s">
        <v>2180</v>
      </c>
      <c r="E28" s="107" t="s">
        <v>2181</v>
      </c>
      <c r="F28" s="107" t="s">
        <v>2182</v>
      </c>
      <c r="G28" s="107" t="s">
        <v>2183</v>
      </c>
      <c r="H28" s="107" t="s">
        <v>2829</v>
      </c>
      <c r="I28" s="107" t="s">
        <v>98</v>
      </c>
      <c r="J28" s="107" t="s">
        <v>2378</v>
      </c>
      <c r="K28" s="107" t="s">
        <v>2379</v>
      </c>
      <c r="L28" s="107" t="s">
        <v>2380</v>
      </c>
      <c r="M28" s="107" t="s">
        <v>2433</v>
      </c>
      <c r="N28" s="107" t="s">
        <v>2212</v>
      </c>
      <c r="O28" s="107">
        <v>42165</v>
      </c>
      <c r="Q28" s="107" t="s">
        <v>2777</v>
      </c>
      <c r="R28" s="107" t="s">
        <v>129</v>
      </c>
      <c r="S28" s="107" t="s">
        <v>2871</v>
      </c>
      <c r="T28" s="107" t="s">
        <v>8348</v>
      </c>
      <c r="U28" s="107" t="s">
        <v>6149</v>
      </c>
      <c r="V28" s="107" t="s">
        <v>8367</v>
      </c>
      <c r="W28" s="107" t="s">
        <v>10671</v>
      </c>
      <c r="X28" s="107" t="s">
        <v>10671</v>
      </c>
      <c r="Y28" s="107">
        <v>0</v>
      </c>
      <c r="Z28" s="107" t="s">
        <v>13084</v>
      </c>
      <c r="AA28" s="107" t="s">
        <v>10671</v>
      </c>
      <c r="AB28" s="107" t="s">
        <v>10671</v>
      </c>
      <c r="AC28" s="107">
        <v>0</v>
      </c>
      <c r="AD28" s="107" t="s">
        <v>2830</v>
      </c>
      <c r="AE28" s="107" t="s">
        <v>10671</v>
      </c>
      <c r="AF28" s="107" t="s">
        <v>10671</v>
      </c>
      <c r="AG28" s="107">
        <v>0</v>
      </c>
      <c r="AH28" s="107" t="s">
        <v>2830</v>
      </c>
      <c r="AI28" s="107" t="s">
        <v>10671</v>
      </c>
      <c r="AJ28" s="107" t="s">
        <v>10671</v>
      </c>
      <c r="AK28" s="107">
        <v>0</v>
      </c>
      <c r="AL28" s="107" t="s">
        <v>2830</v>
      </c>
      <c r="AM28" s="107" t="s">
        <v>10671</v>
      </c>
      <c r="AN28" s="107" t="s">
        <v>10671</v>
      </c>
      <c r="AO28" s="107">
        <v>0</v>
      </c>
      <c r="AP28" s="107" t="s">
        <v>2830</v>
      </c>
      <c r="AQ28" s="107" t="s">
        <v>10671</v>
      </c>
      <c r="AR28" s="107" t="s">
        <v>10671</v>
      </c>
      <c r="AS28" s="107">
        <v>0</v>
      </c>
      <c r="AT28" s="100" t="s">
        <v>2830</v>
      </c>
      <c r="AU28" s="100" t="s">
        <v>10671</v>
      </c>
      <c r="AV28" s="100" t="s">
        <v>10671</v>
      </c>
      <c r="AW28" s="100">
        <v>0</v>
      </c>
      <c r="AX28" s="100">
        <v>0</v>
      </c>
      <c r="AY28" s="100" t="s">
        <v>13090</v>
      </c>
      <c r="AZ28" s="100" t="s">
        <v>13090</v>
      </c>
    </row>
    <row r="29" spans="1:52" x14ac:dyDescent="0.2">
      <c r="A29" s="100" t="s">
        <v>13103</v>
      </c>
      <c r="B29" s="107" t="s">
        <v>13104</v>
      </c>
      <c r="C29" s="107" t="s">
        <v>13105</v>
      </c>
      <c r="D29" s="107" t="s">
        <v>1712</v>
      </c>
      <c r="E29" s="107" t="s">
        <v>13106</v>
      </c>
      <c r="F29" s="107" t="s">
        <v>4723</v>
      </c>
      <c r="G29" s="107" t="s">
        <v>13107</v>
      </c>
      <c r="H29" s="107" t="s">
        <v>2828</v>
      </c>
      <c r="I29" s="107" t="s">
        <v>98</v>
      </c>
      <c r="J29" s="107" t="s">
        <v>2378</v>
      </c>
      <c r="K29" s="107" t="s">
        <v>2379</v>
      </c>
      <c r="L29" s="107" t="s">
        <v>2380</v>
      </c>
      <c r="M29" s="107" t="s">
        <v>2403</v>
      </c>
      <c r="N29" s="107" t="s">
        <v>13108</v>
      </c>
      <c r="O29" s="107">
        <v>43850</v>
      </c>
      <c r="Q29" s="107" t="s">
        <v>13109</v>
      </c>
      <c r="R29" s="107" t="s">
        <v>112</v>
      </c>
      <c r="S29" s="107" t="s">
        <v>2869</v>
      </c>
      <c r="T29" s="107" t="s">
        <v>8348</v>
      </c>
      <c r="U29" s="107" t="s">
        <v>13118</v>
      </c>
      <c r="V29" s="107" t="s">
        <v>8356</v>
      </c>
      <c r="W29" s="107" t="s">
        <v>10671</v>
      </c>
      <c r="X29" s="107" t="s">
        <v>10671</v>
      </c>
      <c r="Y29" s="107">
        <v>0</v>
      </c>
      <c r="Z29" s="107" t="s">
        <v>13084</v>
      </c>
      <c r="AA29" s="107" t="s">
        <v>10671</v>
      </c>
      <c r="AB29" s="107" t="s">
        <v>10671</v>
      </c>
      <c r="AC29" s="107">
        <v>0</v>
      </c>
      <c r="AD29" s="107" t="s">
        <v>2830</v>
      </c>
      <c r="AE29" s="107" t="s">
        <v>10671</v>
      </c>
      <c r="AF29" s="107" t="s">
        <v>10671</v>
      </c>
      <c r="AG29" s="107">
        <v>0</v>
      </c>
      <c r="AH29" s="107" t="s">
        <v>2830</v>
      </c>
      <c r="AI29" s="107" t="s">
        <v>10671</v>
      </c>
      <c r="AJ29" s="107" t="s">
        <v>10671</v>
      </c>
      <c r="AK29" s="107">
        <v>0</v>
      </c>
      <c r="AL29" s="107" t="s">
        <v>2830</v>
      </c>
      <c r="AM29" s="107" t="s">
        <v>10671</v>
      </c>
      <c r="AN29" s="107" t="s">
        <v>10671</v>
      </c>
      <c r="AO29" s="107">
        <v>0</v>
      </c>
      <c r="AP29" s="107" t="s">
        <v>2830</v>
      </c>
      <c r="AQ29" s="107" t="s">
        <v>10671</v>
      </c>
      <c r="AR29" s="107" t="s">
        <v>10671</v>
      </c>
      <c r="AS29" s="107">
        <v>0</v>
      </c>
      <c r="AT29" s="100" t="s">
        <v>2830</v>
      </c>
      <c r="AU29" s="100" t="s">
        <v>10671</v>
      </c>
      <c r="AV29" s="100" t="s">
        <v>10671</v>
      </c>
      <c r="AW29" s="100">
        <v>0</v>
      </c>
      <c r="AX29" s="100">
        <v>0</v>
      </c>
      <c r="AY29" s="100" t="s">
        <v>13090</v>
      </c>
      <c r="AZ29" s="100" t="s">
        <v>13090</v>
      </c>
    </row>
    <row r="30" spans="1:52" x14ac:dyDescent="0.2">
      <c r="A30" s="100" t="s">
        <v>9487</v>
      </c>
      <c r="B30" s="107" t="s">
        <v>8022</v>
      </c>
      <c r="C30" s="107" t="s">
        <v>8023</v>
      </c>
      <c r="D30" s="107" t="s">
        <v>8024</v>
      </c>
      <c r="E30" s="107" t="s">
        <v>548</v>
      </c>
      <c r="F30" s="107" t="s">
        <v>104</v>
      </c>
      <c r="G30" s="107" t="s">
        <v>8025</v>
      </c>
      <c r="H30" s="107" t="s">
        <v>2831</v>
      </c>
      <c r="I30" s="107" t="s">
        <v>100</v>
      </c>
      <c r="J30" s="107" t="s">
        <v>2378</v>
      </c>
      <c r="K30" s="107" t="s">
        <v>2396</v>
      </c>
      <c r="L30" s="107" t="s">
        <v>2392</v>
      </c>
      <c r="M30" s="107" t="s">
        <v>2393</v>
      </c>
      <c r="N30" s="107" t="s">
        <v>8026</v>
      </c>
      <c r="O30" s="107">
        <v>43243</v>
      </c>
      <c r="Q30" s="107" t="s">
        <v>8027</v>
      </c>
      <c r="R30" s="107" t="s">
        <v>187</v>
      </c>
      <c r="S30" s="107" t="s">
        <v>2866</v>
      </c>
      <c r="T30" s="107" t="s">
        <v>8348</v>
      </c>
      <c r="U30" s="107" t="s">
        <v>8030</v>
      </c>
      <c r="V30" s="107" t="s">
        <v>8349</v>
      </c>
      <c r="W30" s="107" t="s">
        <v>10671</v>
      </c>
      <c r="X30" s="107" t="s">
        <v>10671</v>
      </c>
      <c r="Y30" s="107">
        <v>0</v>
      </c>
      <c r="Z30" s="107" t="s">
        <v>13084</v>
      </c>
      <c r="AA30" s="107" t="s">
        <v>10671</v>
      </c>
      <c r="AB30" s="107" t="s">
        <v>10671</v>
      </c>
      <c r="AC30" s="107">
        <v>0</v>
      </c>
      <c r="AD30" s="107" t="s">
        <v>2830</v>
      </c>
      <c r="AE30" s="107" t="s">
        <v>10671</v>
      </c>
      <c r="AF30" s="107" t="s">
        <v>10671</v>
      </c>
      <c r="AG30" s="107">
        <v>0</v>
      </c>
      <c r="AH30" s="107" t="s">
        <v>2830</v>
      </c>
      <c r="AI30" s="107" t="s">
        <v>10671</v>
      </c>
      <c r="AJ30" s="107" t="s">
        <v>10671</v>
      </c>
      <c r="AK30" s="107">
        <v>0</v>
      </c>
      <c r="AL30" s="107" t="s">
        <v>2830</v>
      </c>
      <c r="AM30" s="107" t="s">
        <v>10671</v>
      </c>
      <c r="AN30" s="107" t="s">
        <v>10671</v>
      </c>
      <c r="AO30" s="107">
        <v>0</v>
      </c>
      <c r="AP30" s="107" t="s">
        <v>2830</v>
      </c>
      <c r="AQ30" s="107" t="s">
        <v>10671</v>
      </c>
      <c r="AR30" s="107" t="s">
        <v>10671</v>
      </c>
      <c r="AS30" s="107">
        <v>0</v>
      </c>
      <c r="AT30" s="100" t="s">
        <v>2830</v>
      </c>
      <c r="AU30" s="100" t="s">
        <v>10671</v>
      </c>
      <c r="AV30" s="100" t="s">
        <v>10671</v>
      </c>
      <c r="AW30" s="100">
        <v>0</v>
      </c>
      <c r="AX30" s="100">
        <v>0</v>
      </c>
      <c r="AY30" s="100" t="s">
        <v>13090</v>
      </c>
      <c r="AZ30" s="100" t="s">
        <v>13090</v>
      </c>
    </row>
    <row r="31" spans="1:52" x14ac:dyDescent="0.2">
      <c r="A31" s="100" t="s">
        <v>9494</v>
      </c>
      <c r="B31" s="107" t="s">
        <v>3418</v>
      </c>
      <c r="C31" s="107" t="s">
        <v>1095</v>
      </c>
      <c r="D31" s="107" t="s">
        <v>1096</v>
      </c>
      <c r="E31" s="107" t="s">
        <v>1097</v>
      </c>
      <c r="F31" s="107" t="s">
        <v>183</v>
      </c>
      <c r="G31" s="107" t="s">
        <v>1098</v>
      </c>
      <c r="H31" s="107" t="s">
        <v>2831</v>
      </c>
      <c r="I31" s="107" t="s">
        <v>98</v>
      </c>
      <c r="J31" s="107" t="s">
        <v>2378</v>
      </c>
      <c r="K31" s="107" t="s">
        <v>2382</v>
      </c>
      <c r="L31" s="107" t="s">
        <v>3758</v>
      </c>
      <c r="M31" s="107" t="s">
        <v>2397</v>
      </c>
      <c r="N31" s="107" t="s">
        <v>1099</v>
      </c>
      <c r="O31" s="107">
        <v>41428</v>
      </c>
      <c r="Q31" s="107" t="s">
        <v>2813</v>
      </c>
      <c r="R31" s="107" t="s">
        <v>129</v>
      </c>
      <c r="S31" s="107" t="s">
        <v>2867</v>
      </c>
      <c r="T31" s="107" t="s">
        <v>8348</v>
      </c>
      <c r="U31" s="107" t="s">
        <v>6212</v>
      </c>
      <c r="V31" s="107" t="s">
        <v>8352</v>
      </c>
      <c r="W31" s="107" t="s">
        <v>10671</v>
      </c>
      <c r="X31" s="107" t="s">
        <v>10671</v>
      </c>
      <c r="Y31" s="107">
        <v>0</v>
      </c>
      <c r="Z31" s="107" t="s">
        <v>13084</v>
      </c>
      <c r="AA31" s="107" t="s">
        <v>10671</v>
      </c>
      <c r="AB31" s="107" t="s">
        <v>10671</v>
      </c>
      <c r="AC31" s="107">
        <v>0</v>
      </c>
      <c r="AD31" s="107" t="s">
        <v>2830</v>
      </c>
      <c r="AE31" s="107" t="s">
        <v>10671</v>
      </c>
      <c r="AF31" s="107" t="s">
        <v>10671</v>
      </c>
      <c r="AG31" s="107">
        <v>0</v>
      </c>
      <c r="AH31" s="107" t="s">
        <v>2830</v>
      </c>
      <c r="AI31" s="107" t="s">
        <v>10671</v>
      </c>
      <c r="AJ31" s="107" t="s">
        <v>10671</v>
      </c>
      <c r="AK31" s="107">
        <v>0</v>
      </c>
      <c r="AL31" s="107" t="s">
        <v>2830</v>
      </c>
      <c r="AM31" s="107" t="s">
        <v>10671</v>
      </c>
      <c r="AN31" s="107" t="s">
        <v>10671</v>
      </c>
      <c r="AO31" s="107">
        <v>0</v>
      </c>
      <c r="AP31" s="107" t="s">
        <v>2830</v>
      </c>
      <c r="AQ31" s="107" t="s">
        <v>10671</v>
      </c>
      <c r="AR31" s="107" t="s">
        <v>10671</v>
      </c>
      <c r="AS31" s="107">
        <v>0</v>
      </c>
      <c r="AT31" s="100" t="s">
        <v>2830</v>
      </c>
      <c r="AU31" s="100" t="s">
        <v>10671</v>
      </c>
      <c r="AV31" s="100" t="s">
        <v>10671</v>
      </c>
      <c r="AW31" s="100">
        <v>0</v>
      </c>
      <c r="AX31" s="100">
        <v>0</v>
      </c>
      <c r="AY31" s="100" t="s">
        <v>13090</v>
      </c>
      <c r="AZ31" s="100" t="s">
        <v>13090</v>
      </c>
    </row>
  </sheetData>
  <autoFilter ref="A1:AZ1" xr:uid="{7A518A08-597E-411D-A185-65F9BD1ABCBF}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IA1118"/>
  <sheetViews>
    <sheetView zoomScale="98" zoomScaleNormal="98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44140625" defaultRowHeight="10.199999999999999" x14ac:dyDescent="0.2"/>
  <cols>
    <col min="1" max="1" width="12.44140625" style="1"/>
    <col min="2" max="2" width="12.5546875" style="12" customWidth="1"/>
    <col min="3" max="3" width="12.44140625" style="3"/>
    <col min="4" max="4" width="22.5546875" style="3" bestFit="1" customWidth="1"/>
    <col min="5" max="5" width="22.6640625" style="3" bestFit="1" customWidth="1"/>
    <col min="6" max="10" width="12.44140625" style="3"/>
    <col min="11" max="11" width="16.44140625" style="3" bestFit="1" customWidth="1"/>
    <col min="12" max="12" width="12.44140625" style="3"/>
    <col min="13" max="13" width="29.6640625" style="3" bestFit="1" customWidth="1"/>
    <col min="14" max="14" width="12.44140625" style="3"/>
    <col min="15" max="15" width="13.5546875" style="11" bestFit="1" customWidth="1"/>
    <col min="16" max="16" width="13.5546875" style="24" bestFit="1" customWidth="1"/>
    <col min="17" max="17" width="12.44140625" style="41"/>
    <col min="18" max="26" width="12.44140625" style="3"/>
    <col min="27" max="46" width="12.44140625" style="3" customWidth="1"/>
    <col min="47" max="47" width="12.6640625" style="20" bestFit="1" customWidth="1"/>
    <col min="48" max="49" width="12.44140625" style="3"/>
    <col min="50" max="50" width="12.88671875" style="3" bestFit="1" customWidth="1"/>
    <col min="51" max="51" width="12.88671875" style="3" customWidth="1"/>
    <col min="52" max="52" width="19" style="3" customWidth="1"/>
    <col min="53" max="235" width="12.44140625" style="3"/>
    <col min="236" max="16384" width="12.44140625" style="1"/>
  </cols>
  <sheetData>
    <row r="1" spans="1:52" x14ac:dyDescent="0.2">
      <c r="P1" s="1"/>
      <c r="W1" s="24">
        <v>43868</v>
      </c>
      <c r="X1" s="13"/>
      <c r="Y1" s="13"/>
      <c r="Z1" s="13"/>
      <c r="AA1" s="13"/>
      <c r="AB1" s="13"/>
      <c r="AC1" s="13"/>
      <c r="AD1" s="13" t="s">
        <v>3444</v>
      </c>
      <c r="AE1" s="13"/>
      <c r="AF1" s="13"/>
      <c r="AG1" s="13"/>
      <c r="AH1" s="13" t="s">
        <v>3444</v>
      </c>
      <c r="AI1" s="13"/>
      <c r="AJ1" s="13"/>
      <c r="AK1" s="13"/>
      <c r="AL1" s="13" t="s">
        <v>3444</v>
      </c>
      <c r="AM1" s="13"/>
      <c r="AN1" s="13"/>
      <c r="AO1" s="13"/>
      <c r="AP1" s="13" t="s">
        <v>3444</v>
      </c>
      <c r="AQ1" s="13"/>
      <c r="AR1" s="13"/>
      <c r="AS1" s="13"/>
      <c r="AT1" s="13" t="s">
        <v>3444</v>
      </c>
    </row>
    <row r="2" spans="1:52" x14ac:dyDescent="0.2">
      <c r="A2" s="36" t="s">
        <v>6975</v>
      </c>
      <c r="B2" s="36" t="s">
        <v>2823</v>
      </c>
      <c r="C2" s="37" t="s">
        <v>2824</v>
      </c>
      <c r="D2" s="37" t="s">
        <v>2825</v>
      </c>
      <c r="E2" s="37" t="s">
        <v>2826</v>
      </c>
      <c r="F2" s="37" t="s">
        <v>85</v>
      </c>
      <c r="G2" s="37" t="s">
        <v>86</v>
      </c>
      <c r="H2" s="37" t="s">
        <v>87</v>
      </c>
      <c r="I2" s="37" t="s">
        <v>88</v>
      </c>
      <c r="J2" s="37" t="s">
        <v>89</v>
      </c>
      <c r="K2" s="37" t="s">
        <v>73</v>
      </c>
      <c r="L2" s="37" t="s">
        <v>90</v>
      </c>
      <c r="M2" s="37" t="s">
        <v>91</v>
      </c>
      <c r="N2" s="37" t="s">
        <v>92</v>
      </c>
      <c r="O2" s="38" t="s">
        <v>93</v>
      </c>
      <c r="P2" s="39" t="s">
        <v>94</v>
      </c>
      <c r="Q2" s="42" t="s">
        <v>95</v>
      </c>
      <c r="R2" s="37" t="s">
        <v>2827</v>
      </c>
      <c r="S2" s="37" t="s">
        <v>2865</v>
      </c>
      <c r="T2" s="37" t="s">
        <v>8346</v>
      </c>
      <c r="U2" s="37" t="s">
        <v>5522</v>
      </c>
      <c r="V2" s="37" t="s">
        <v>8347</v>
      </c>
      <c r="W2" s="37" t="str">
        <f>"CTE" &amp; TEXT($W$1, "mm-dd")</f>
        <v>CTE02-07</v>
      </c>
      <c r="X2" s="37" t="str">
        <f>"ILC" &amp; TEXT($W$1, "mm-dd")</f>
        <v>ILC02-07</v>
      </c>
      <c r="Y2" s="37" t="str">
        <f>"VAR" &amp; TEXT($W$1, "mm-dd")</f>
        <v>VAR02-07</v>
      </c>
      <c r="Z2" s="37" t="str">
        <f>"CHECK" &amp; TEXT($W$1, "mm-dd")</f>
        <v>CHECK02-07</v>
      </c>
      <c r="AA2" s="37" t="str">
        <f>"CTE" &amp; TEXT($W$1 + 7, "mm-dd")</f>
        <v>CTE02-14</v>
      </c>
      <c r="AB2" s="37" t="str">
        <f>"ILC" &amp; TEXT($W$1 + 7, "mm-dd")</f>
        <v>ILC02-14</v>
      </c>
      <c r="AC2" s="37" t="str">
        <f>"VAR" &amp; TEXT($W$1 + 7, "mm-dd")</f>
        <v>VAR02-14</v>
      </c>
      <c r="AD2" s="37" t="str">
        <f>"CHECK" &amp; TEXT($W$1 + 7, "mm-dd")</f>
        <v>CHECK02-14</v>
      </c>
      <c r="AE2" s="37" t="str">
        <f>"CTE" &amp; TEXT($W$1 + 14, "mm-dd")</f>
        <v>CTE02-21</v>
      </c>
      <c r="AF2" s="37" t="str">
        <f>"ILC" &amp; TEXT($W$1 + 14, "mm-dd")</f>
        <v>ILC02-21</v>
      </c>
      <c r="AG2" s="37" t="str">
        <f>"VAR" &amp; TEXT($W$1 + 14, "mm-dd")</f>
        <v>VAR02-21</v>
      </c>
      <c r="AH2" s="37" t="str">
        <f>"CHECK" &amp; TEXT($W$1 + 14, "mm-dd")</f>
        <v>CHECK02-21</v>
      </c>
      <c r="AI2" s="37" t="str">
        <f>"CTE" &amp; TEXT($W$1 + 21, "mm-dd")</f>
        <v>CTE02-28</v>
      </c>
      <c r="AJ2" s="37" t="str">
        <f>"ILC" &amp; TEXT($W$1 +21, "mm-dd")</f>
        <v>ILC02-28</v>
      </c>
      <c r="AK2" s="37" t="str">
        <f>"VAR" &amp; TEXT($W$1 + 21, "mm-dd")</f>
        <v>VAR02-28</v>
      </c>
      <c r="AL2" s="37" t="str">
        <f>"CHECK" &amp; TEXT($W$1 + 21, "mm-dd")</f>
        <v>CHECK02-28</v>
      </c>
      <c r="AM2" s="37" t="str">
        <f>"CTE" &amp; TEXT($W$1 + 28, "mm-dd")</f>
        <v>CTE03-06</v>
      </c>
      <c r="AN2" s="37" t="str">
        <f>"ILC" &amp; TEXT($W$1 +28, "mm-dd")</f>
        <v>ILC03-06</v>
      </c>
      <c r="AO2" s="37" t="str">
        <f>"VAR" &amp; TEXT($W$1 + 28, "mm-dd")</f>
        <v>VAR03-06</v>
      </c>
      <c r="AP2" s="37" t="str">
        <f>"CHECK" &amp; TEXT($W$1 + 28, "mm-dd")</f>
        <v>CHECK03-06</v>
      </c>
      <c r="AQ2" s="37" t="str">
        <f>"CTE" &amp; TEXT($W$1 + 35, "mm-dd")</f>
        <v>CTE03-13</v>
      </c>
      <c r="AR2" s="37" t="str">
        <f>"ILC" &amp; TEXT($W$1 +35, "mm-dd")</f>
        <v>ILC03-13</v>
      </c>
      <c r="AS2" s="37" t="str">
        <f>"VAR" &amp; TEXT($W$1 + 35, "mm-dd")</f>
        <v>VAR03-13</v>
      </c>
      <c r="AT2" s="37" t="str">
        <f>"CHECK" &amp; TEXT($W$1 + 35, "mm-dd")</f>
        <v>CHECK03-13</v>
      </c>
      <c r="AU2" s="40" t="s">
        <v>96</v>
      </c>
      <c r="AV2" s="37" t="s">
        <v>97</v>
      </c>
      <c r="AW2" s="37" t="s">
        <v>4405</v>
      </c>
      <c r="AX2" s="37" t="s">
        <v>4406</v>
      </c>
      <c r="AY2" s="37" t="s">
        <v>4407</v>
      </c>
      <c r="AZ2" s="37" t="s">
        <v>13093</v>
      </c>
    </row>
    <row r="3" spans="1:52" x14ac:dyDescent="0.2">
      <c r="A3" s="1" t="s">
        <v>13133</v>
      </c>
      <c r="B3" s="16" t="s">
        <v>13134</v>
      </c>
      <c r="C3" s="13" t="s">
        <v>13135</v>
      </c>
      <c r="D3" s="13" t="s">
        <v>5305</v>
      </c>
      <c r="E3" s="13" t="s">
        <v>13136</v>
      </c>
      <c r="F3" s="13" t="s">
        <v>179</v>
      </c>
      <c r="G3" s="13" t="s">
        <v>13137</v>
      </c>
      <c r="H3" s="13" t="s">
        <v>2829</v>
      </c>
      <c r="I3" s="13" t="s">
        <v>100</v>
      </c>
      <c r="J3" s="13" t="s">
        <v>2378</v>
      </c>
      <c r="K3" s="13" t="s">
        <v>2396</v>
      </c>
      <c r="L3" s="13" t="s">
        <v>2392</v>
      </c>
      <c r="M3" s="13" t="s">
        <v>8943</v>
      </c>
      <c r="N3" s="13" t="s">
        <v>13138</v>
      </c>
      <c r="O3" s="17">
        <v>43866</v>
      </c>
      <c r="P3" s="23"/>
      <c r="Q3" s="41" t="s">
        <v>13139</v>
      </c>
      <c r="R3" s="13" t="s">
        <v>187</v>
      </c>
      <c r="S3" s="13" t="s">
        <v>2867</v>
      </c>
      <c r="T3" s="13" t="s">
        <v>8348</v>
      </c>
      <c r="U3" s="13" t="s">
        <v>13184</v>
      </c>
      <c r="V3" s="13" t="s">
        <v>8349</v>
      </c>
      <c r="W3" s="13" t="str">
        <f>IF(ISERROR(VLOOKUP($C3,CTEPULL!$A:$I,3,FALSE)),"0",(VLOOKUP($C3,CTEPULL!$A:$I,3,FALSE)))</f>
        <v>0</v>
      </c>
      <c r="X3" s="18" t="str">
        <f>IF(ISERROR(VLOOKUP($A3,PIVOTILC!$A:$I,3,FALSE)),"0",(VLOOKUP($A3,PIVOTILC!$A:$I,3,FALSE)))</f>
        <v>0</v>
      </c>
      <c r="Y3" s="13">
        <f t="shared" ref="Y3:Y65" si="0">W3-X3</f>
        <v>0</v>
      </c>
      <c r="Z3" s="13" t="str">
        <f t="shared" ref="Z3:Z66" si="1">IF(ISBLANK(Z$1), IF(AND(W3=0, X3=0), "0 Entry Verify", IF(Y3&lt;&gt;0, "With Variance", "Good")), "")</f>
        <v>Good</v>
      </c>
      <c r="AA3" s="13" t="str">
        <f>IF(ISERROR(VLOOKUP($C3,CTEPULL!$A:$I,4,FALSE)),"0",(VLOOKUP($C3,CTEPULL!$A:$I,4,FALSE)))</f>
        <v>0</v>
      </c>
      <c r="AB3" s="18" t="str">
        <f>IF(ISERROR(VLOOKUP($A3,PIVOTILC!$A:$I,4,FALSE)),"0",(VLOOKUP($A3,PIVOTILC!$A:$I,4,FALSE)))</f>
        <v>0</v>
      </c>
      <c r="AC3" s="13">
        <f t="shared" ref="AC3:AC65" si="2">AA3-AB3</f>
        <v>0</v>
      </c>
      <c r="AD3" s="13" t="str">
        <f t="shared" ref="AD3:AD66" si="3">IF(ISBLANK(AD$1), IF(AND(AA3=0, AB3=0), "0 Entry Verify", IF(AC3&lt;&gt;0, "With Variance", "Good")), "")</f>
        <v/>
      </c>
      <c r="AE3" s="13" t="str">
        <f>IF(ISERROR(VLOOKUP($C3,CTEPULL!$A:$I,5,FALSE)),"0",(VLOOKUP($C3,CTEPULL!$A:$I,5,FALSE)))</f>
        <v>0</v>
      </c>
      <c r="AF3" s="18" t="str">
        <f>IF(ISERROR(VLOOKUP($A3,PIVOTILC!$A:$I,5,FALSE)),"0",(VLOOKUP($A3,PIVOTILC!$A:$I,5,FALSE)))</f>
        <v>0</v>
      </c>
      <c r="AG3" s="13">
        <f t="shared" ref="AG3:AG65" si="4">AE3-AF3</f>
        <v>0</v>
      </c>
      <c r="AH3" s="13" t="str">
        <f t="shared" ref="AH3:AH66" si="5">IF(ISBLANK(AH$1), IF(AND(AE3=0, AF3=0), "0 Entry Verify", IF(AG3&lt;&gt;0, "With Variance", "Good")), "")</f>
        <v/>
      </c>
      <c r="AI3" s="13" t="str">
        <f>IF(ISERROR(VLOOKUP($C3,CTEPULL!$A:$I,6,FALSE)),"0",(VLOOKUP($C3,CTEPULL!$A:$I,6,FALSE)))</f>
        <v>0</v>
      </c>
      <c r="AJ3" s="18" t="str">
        <f>IF(ISERROR(VLOOKUP($A3,PIVOTILC!$A:$I,6,FALSE)),"0",(VLOOKUP($A3,PIVOTILC!$A:$I,6,FALSE)))</f>
        <v>0</v>
      </c>
      <c r="AK3" s="13">
        <f t="shared" ref="AK3:AK65" si="6">AI3-AJ3</f>
        <v>0</v>
      </c>
      <c r="AL3" s="13" t="str">
        <f t="shared" ref="AL3:AL66" si="7">IF(ISBLANK(AL$1), IF(AND(AI3=0, AJ3=0), "0 Entry Verify", IF(AK3&lt;&gt;0, "With Variance", "Good")), "")</f>
        <v/>
      </c>
      <c r="AM3" s="13" t="str">
        <f>IF(ISERROR(VLOOKUP($C3,CTEPULL!$A:$I,7,FALSE)),"0",(VLOOKUP($C3,CTEPULL!$A:$I,7,FALSE)))</f>
        <v>0</v>
      </c>
      <c r="AN3" s="18" t="str">
        <f>IF(ISERROR(VLOOKUP($A3,PIVOTILC!$A:$I,7,FALSE)),"0",(VLOOKUP($A3,PIVOTILC!$A:$I,7,FALSE)))</f>
        <v>0</v>
      </c>
      <c r="AO3" s="13">
        <f t="shared" ref="AO3:AO65" si="8">AM3-AN3</f>
        <v>0</v>
      </c>
      <c r="AP3" s="13" t="str">
        <f t="shared" ref="AP3:AP66" si="9">IF(ISBLANK(AP$1), IF(AND(AM3=0, AN3=0), "0 Entry Verify", IF(AO3&lt;&gt;0, "With Variance", "Good")), "")</f>
        <v/>
      </c>
      <c r="AQ3" s="13" t="str">
        <f>IF(ISERROR(VLOOKUP($C3,CTEPULL!$A:$I,8,FALSE)),"0",(VLOOKUP($C3,CTEPULL!$A:$I,8,FALSE)))</f>
        <v>0</v>
      </c>
      <c r="AR3" s="18" t="str">
        <f>IF(ISERROR(VLOOKUP($A3,PIVOTILC!$A:$I,8,FALSE)),"0",(VLOOKUP($A3,PIVOTILC!$A:$I,8,FALSE)))</f>
        <v>0</v>
      </c>
      <c r="AS3" s="13">
        <f t="shared" ref="AS3:AS65" si="10">AQ3-AR3</f>
        <v>0</v>
      </c>
      <c r="AT3" s="13" t="str">
        <f t="shared" ref="AT3:AT66" si="11">IF(ISBLANK(AT$1), IF(AND(AQ3=0, AR3=0), "0 Entry Verify", IF(AS3&lt;&gt;0, "With Variance", "Good")), "")</f>
        <v/>
      </c>
      <c r="AU3" s="19" t="str">
        <f>IF(ISERROR(VLOOKUP($C3,CTEPULL!$A:$I,9,FALSE)),"0",(VLOOKUP($C3,CTEPULL!$A:$I,9,FALSE)))</f>
        <v>0</v>
      </c>
      <c r="AV3" s="18" t="str">
        <f>IF(ISERROR(VLOOKUP($A3,PIVOTILC!$A:$I,8,FALSE)),"0",(VLOOKUP($A3,PIVOTILC!$A:$I,9,FALSE)))</f>
        <v>0</v>
      </c>
      <c r="AW3" s="18">
        <f t="shared" ref="AW3:AW65" si="12">SUMIF(AS3, "&gt;0")+ SUMIF(AO3, "&gt;0")+ SUMIF(AK3, "&gt;0")+ SUMIF(AG3, "&gt;0")+ SUMIF(AC3, "&gt;0")+ SUMIF(Y3, "&gt;0")</f>
        <v>0</v>
      </c>
      <c r="AX3" s="13">
        <f t="shared" ref="AX3:AX65" si="13">SUMIF(AS3, "&lt;0")+ SUMIF(AO3, "&lt;0")+ SUMIF(AK3, "&lt;0")+ SUMIF(AG3, "&lt;0")+ SUMIF(AC3, "&lt;0")+ SUMIF(Y3, "&lt;0")</f>
        <v>0</v>
      </c>
      <c r="AY3" s="13" t="str">
        <f t="shared" ref="AY3:AY65" si="14">IF(AND(AW3=0, AX3=0), "No", "Yes")</f>
        <v>No</v>
      </c>
      <c r="AZ3" s="13" t="str">
        <f t="shared" ref="AZ3:AZ66" si="15">IF(OR($Z3="0 Entry Verify", $AD3="0 Entry Verify", $AH3="0 Entry Verify", $AL3="0 Entry Verify", $AP3="0 Entry Verify", $AT3="0 Entry Verify"), "Yes", "No")</f>
        <v>No</v>
      </c>
    </row>
    <row r="4" spans="1:52" x14ac:dyDescent="0.2">
      <c r="A4" s="1" t="s">
        <v>13140</v>
      </c>
      <c r="B4" s="16" t="s">
        <v>13141</v>
      </c>
      <c r="C4" s="43" t="s">
        <v>13188</v>
      </c>
      <c r="D4" s="13" t="s">
        <v>13142</v>
      </c>
      <c r="E4" s="13" t="s">
        <v>6489</v>
      </c>
      <c r="F4" s="13" t="s">
        <v>179</v>
      </c>
      <c r="G4" s="13" t="s">
        <v>13143</v>
      </c>
      <c r="H4" s="13" t="s">
        <v>2829</v>
      </c>
      <c r="I4" s="13" t="s">
        <v>98</v>
      </c>
      <c r="J4" s="13" t="s">
        <v>2378</v>
      </c>
      <c r="K4" s="13" t="s">
        <v>2389</v>
      </c>
      <c r="L4" s="13" t="s">
        <v>11236</v>
      </c>
      <c r="M4" s="13" t="s">
        <v>11958</v>
      </c>
      <c r="N4" s="13" t="s">
        <v>2830</v>
      </c>
      <c r="O4" s="17">
        <v>43891</v>
      </c>
      <c r="P4" s="23"/>
      <c r="Q4" s="41" t="s">
        <v>13144</v>
      </c>
      <c r="R4" s="13" t="s">
        <v>112</v>
      </c>
      <c r="S4" s="13" t="s">
        <v>2866</v>
      </c>
      <c r="T4" s="13" t="s">
        <v>8348</v>
      </c>
      <c r="U4" s="13" t="s">
        <v>2830</v>
      </c>
      <c r="V4" s="13" t="s">
        <v>8368</v>
      </c>
      <c r="W4" s="13">
        <f>IF(ISERROR(VLOOKUP($C4,CTEPULL!$A:$I,3,FALSE)),"0",(VLOOKUP($C4,CTEPULL!$A:$I,3,FALSE)))</f>
        <v>40</v>
      </c>
      <c r="X4" s="18">
        <f>IF(ISERROR(VLOOKUP($A4,PIVOTILC!$A:$I,3,FALSE)),"0",(VLOOKUP($A4,PIVOTILC!$A:$I,3,FALSE)))</f>
        <v>40</v>
      </c>
      <c r="Y4" s="13">
        <f t="shared" si="0"/>
        <v>0</v>
      </c>
      <c r="Z4" s="13" t="str">
        <f t="shared" si="1"/>
        <v>Good</v>
      </c>
      <c r="AA4" s="13">
        <f>IF(ISERROR(VLOOKUP($C4,CTEPULL!$A:$I,4,FALSE)),"0",(VLOOKUP($C4,CTEPULL!$A:$I,4,FALSE)))</f>
        <v>0</v>
      </c>
      <c r="AB4" s="18">
        <f>IF(ISERROR(VLOOKUP($A4,PIVOTILC!$A:$I,4,FALSE)),"0",(VLOOKUP($A4,PIVOTILC!$A:$I,4,FALSE)))</f>
        <v>0</v>
      </c>
      <c r="AC4" s="13">
        <f t="shared" si="2"/>
        <v>0</v>
      </c>
      <c r="AD4" s="13" t="str">
        <f t="shared" si="3"/>
        <v/>
      </c>
      <c r="AE4" s="13">
        <f>IF(ISERROR(VLOOKUP($C4,CTEPULL!$A:$I,5,FALSE)),"0",(VLOOKUP($C4,CTEPULL!$A:$I,5,FALSE)))</f>
        <v>0</v>
      </c>
      <c r="AF4" s="18">
        <f>IF(ISERROR(VLOOKUP($A4,PIVOTILC!$A:$I,5,FALSE)),"0",(VLOOKUP($A4,PIVOTILC!$A:$I,5,FALSE)))</f>
        <v>0</v>
      </c>
      <c r="AG4" s="13">
        <f t="shared" si="4"/>
        <v>0</v>
      </c>
      <c r="AH4" s="13" t="str">
        <f t="shared" si="5"/>
        <v/>
      </c>
      <c r="AI4" s="13">
        <f>IF(ISERROR(VLOOKUP($C4,CTEPULL!$A:$I,6,FALSE)),"0",(VLOOKUP($C4,CTEPULL!$A:$I,6,FALSE)))</f>
        <v>0</v>
      </c>
      <c r="AJ4" s="18">
        <f>IF(ISERROR(VLOOKUP($A4,PIVOTILC!$A:$I,6,FALSE)),"0",(VLOOKUP($A4,PIVOTILC!$A:$I,6,FALSE)))</f>
        <v>0</v>
      </c>
      <c r="AK4" s="13">
        <f t="shared" si="6"/>
        <v>0</v>
      </c>
      <c r="AL4" s="13" t="str">
        <f t="shared" si="7"/>
        <v/>
      </c>
      <c r="AM4" s="13">
        <f>IF(ISERROR(VLOOKUP($C4,CTEPULL!$A:$I,7,FALSE)),"0",(VLOOKUP($C4,CTEPULL!$A:$I,7,FALSE)))</f>
        <v>0</v>
      </c>
      <c r="AN4" s="18">
        <f>IF(ISERROR(VLOOKUP($A4,PIVOTILC!$A:$I,7,FALSE)),"0",(VLOOKUP($A4,PIVOTILC!$A:$I,7,FALSE)))</f>
        <v>0</v>
      </c>
      <c r="AO4" s="13">
        <f t="shared" si="8"/>
        <v>0</v>
      </c>
      <c r="AP4" s="13" t="str">
        <f t="shared" si="9"/>
        <v/>
      </c>
      <c r="AQ4" s="13">
        <f>IF(ISERROR(VLOOKUP($C4,CTEPULL!$A:$I,8,FALSE)),"0",(VLOOKUP($C4,CTEPULL!$A:$I,8,FALSE)))</f>
        <v>0</v>
      </c>
      <c r="AR4" s="18">
        <f>IF(ISERROR(VLOOKUP($A4,PIVOTILC!$A:$I,8,FALSE)),"0",(VLOOKUP($A4,PIVOTILC!$A:$I,8,FALSE)))</f>
        <v>0</v>
      </c>
      <c r="AS4" s="13">
        <f t="shared" si="10"/>
        <v>0</v>
      </c>
      <c r="AT4" s="13" t="str">
        <f t="shared" si="11"/>
        <v/>
      </c>
      <c r="AU4" s="19">
        <f>IF(ISERROR(VLOOKUP($C4,CTEPULL!$A:$I,9,FALSE)),"0",(VLOOKUP($C4,CTEPULL!$A:$I,9,FALSE)))</f>
        <v>40</v>
      </c>
      <c r="AV4" s="18">
        <f>IF(ISERROR(VLOOKUP($A4,PIVOTILC!$A:$I,8,FALSE)),"0",(VLOOKUP($A4,PIVOTILC!$A:$I,9,FALSE)))</f>
        <v>40</v>
      </c>
      <c r="AW4" s="18">
        <f t="shared" si="12"/>
        <v>0</v>
      </c>
      <c r="AX4" s="13">
        <f t="shared" si="13"/>
        <v>0</v>
      </c>
      <c r="AY4" s="13" t="str">
        <f t="shared" si="14"/>
        <v>No</v>
      </c>
      <c r="AZ4" s="13" t="str">
        <f t="shared" si="15"/>
        <v>No</v>
      </c>
    </row>
    <row r="5" spans="1:52" x14ac:dyDescent="0.2">
      <c r="A5" s="1" t="s">
        <v>10419</v>
      </c>
      <c r="B5" s="16" t="s">
        <v>10420</v>
      </c>
      <c r="C5" s="62" t="s">
        <v>13145</v>
      </c>
      <c r="D5" s="13" t="s">
        <v>10421</v>
      </c>
      <c r="E5" s="13" t="s">
        <v>10422</v>
      </c>
      <c r="F5" s="13" t="s">
        <v>13146</v>
      </c>
      <c r="G5" s="13" t="s">
        <v>13147</v>
      </c>
      <c r="H5" s="13" t="s">
        <v>2829</v>
      </c>
      <c r="I5" s="13" t="s">
        <v>98</v>
      </c>
      <c r="J5" s="13" t="s">
        <v>2378</v>
      </c>
      <c r="K5" s="13" t="s">
        <v>2395</v>
      </c>
      <c r="L5" s="13" t="s">
        <v>2385</v>
      </c>
      <c r="M5" s="13" t="s">
        <v>10350</v>
      </c>
      <c r="N5" s="13" t="s">
        <v>13148</v>
      </c>
      <c r="O5" s="17">
        <v>43857</v>
      </c>
      <c r="P5" s="23"/>
      <c r="Q5" s="41" t="s">
        <v>10423</v>
      </c>
      <c r="R5" s="13" t="s">
        <v>129</v>
      </c>
      <c r="S5" s="13" t="s">
        <v>2867</v>
      </c>
      <c r="T5" s="13" t="s">
        <v>8348</v>
      </c>
      <c r="U5" s="13" t="s">
        <v>13185</v>
      </c>
      <c r="V5" s="13" t="s">
        <v>8349</v>
      </c>
      <c r="W5" s="13">
        <f>IF(ISERROR(VLOOKUP($C5,CTEPULL!$A:$I,3,FALSE)),"0",(VLOOKUP($C5,CTEPULL!$A:$I,3,FALSE)))</f>
        <v>40</v>
      </c>
      <c r="X5" s="18">
        <f>IF(ISERROR(VLOOKUP($A5,PIVOTILC!$A:$I,3,FALSE)),"0",(VLOOKUP($A5,PIVOTILC!$A:$I,3,FALSE)))</f>
        <v>40</v>
      </c>
      <c r="Y5" s="13">
        <f t="shared" si="0"/>
        <v>0</v>
      </c>
      <c r="Z5" s="13" t="str">
        <f t="shared" si="1"/>
        <v>Good</v>
      </c>
      <c r="AA5" s="13">
        <f>IF(ISERROR(VLOOKUP($C5,CTEPULL!$A:$I,4,FALSE)),"0",(VLOOKUP($C5,CTEPULL!$A:$I,4,FALSE)))</f>
        <v>0</v>
      </c>
      <c r="AB5" s="18">
        <f>IF(ISERROR(VLOOKUP($A5,PIVOTILC!$A:$I,4,FALSE)),"0",(VLOOKUP($A5,PIVOTILC!$A:$I,4,FALSE)))</f>
        <v>0</v>
      </c>
      <c r="AC5" s="13">
        <f t="shared" si="2"/>
        <v>0</v>
      </c>
      <c r="AD5" s="13" t="str">
        <f t="shared" si="3"/>
        <v/>
      </c>
      <c r="AE5" s="13">
        <f>IF(ISERROR(VLOOKUP($C5,CTEPULL!$A:$I,5,FALSE)),"0",(VLOOKUP($C5,CTEPULL!$A:$I,5,FALSE)))</f>
        <v>0</v>
      </c>
      <c r="AF5" s="18">
        <f>IF(ISERROR(VLOOKUP($A5,PIVOTILC!$A:$I,5,FALSE)),"0",(VLOOKUP($A5,PIVOTILC!$A:$I,5,FALSE)))</f>
        <v>0</v>
      </c>
      <c r="AG5" s="13">
        <f t="shared" si="4"/>
        <v>0</v>
      </c>
      <c r="AH5" s="13" t="str">
        <f t="shared" si="5"/>
        <v/>
      </c>
      <c r="AI5" s="13">
        <f>IF(ISERROR(VLOOKUP($C5,CTEPULL!$A:$I,6,FALSE)),"0",(VLOOKUP($C5,CTEPULL!$A:$I,6,FALSE)))</f>
        <v>0</v>
      </c>
      <c r="AJ5" s="18">
        <f>IF(ISERROR(VLOOKUP($A5,PIVOTILC!$A:$I,6,FALSE)),"0",(VLOOKUP($A5,PIVOTILC!$A:$I,6,FALSE)))</f>
        <v>0</v>
      </c>
      <c r="AK5" s="13">
        <f t="shared" si="6"/>
        <v>0</v>
      </c>
      <c r="AL5" s="13" t="str">
        <f t="shared" si="7"/>
        <v/>
      </c>
      <c r="AM5" s="13">
        <f>IF(ISERROR(VLOOKUP($C5,CTEPULL!$A:$I,7,FALSE)),"0",(VLOOKUP($C5,CTEPULL!$A:$I,7,FALSE)))</f>
        <v>0</v>
      </c>
      <c r="AN5" s="18">
        <f>IF(ISERROR(VLOOKUP($A5,PIVOTILC!$A:$I,7,FALSE)),"0",(VLOOKUP($A5,PIVOTILC!$A:$I,7,FALSE)))</f>
        <v>0</v>
      </c>
      <c r="AO5" s="13">
        <f t="shared" si="8"/>
        <v>0</v>
      </c>
      <c r="AP5" s="13" t="str">
        <f t="shared" si="9"/>
        <v/>
      </c>
      <c r="AQ5" s="13">
        <f>IF(ISERROR(VLOOKUP($C5,CTEPULL!$A:$I,8,FALSE)),"0",(VLOOKUP($C5,CTEPULL!$A:$I,8,FALSE)))</f>
        <v>0</v>
      </c>
      <c r="AR5" s="18">
        <f>IF(ISERROR(VLOOKUP($A5,PIVOTILC!$A:$I,8,FALSE)),"0",(VLOOKUP($A5,PIVOTILC!$A:$I,8,FALSE)))</f>
        <v>0</v>
      </c>
      <c r="AS5" s="13">
        <f t="shared" si="10"/>
        <v>0</v>
      </c>
      <c r="AT5" s="13" t="str">
        <f t="shared" si="11"/>
        <v/>
      </c>
      <c r="AU5" s="19">
        <f>IF(ISERROR(VLOOKUP($C5,CTEPULL!$A:$I,9,FALSE)),"0",(VLOOKUP($C5,CTEPULL!$A:$I,9,FALSE)))</f>
        <v>40</v>
      </c>
      <c r="AV5" s="18">
        <f>IF(ISERROR(VLOOKUP($A5,PIVOTILC!$A:$I,8,FALSE)),"0",(VLOOKUP($A5,PIVOTILC!$A:$I,9,FALSE)))</f>
        <v>40</v>
      </c>
      <c r="AW5" s="18">
        <f t="shared" si="12"/>
        <v>0</v>
      </c>
      <c r="AX5" s="13">
        <f t="shared" si="13"/>
        <v>0</v>
      </c>
      <c r="AY5" s="13" t="str">
        <f t="shared" si="14"/>
        <v>No</v>
      </c>
      <c r="AZ5" s="13" t="str">
        <f t="shared" si="15"/>
        <v>No</v>
      </c>
    </row>
    <row r="6" spans="1:52" x14ac:dyDescent="0.2">
      <c r="A6" s="1" t="s">
        <v>13149</v>
      </c>
      <c r="B6" s="16" t="s">
        <v>13150</v>
      </c>
      <c r="C6" s="43" t="s">
        <v>13190</v>
      </c>
      <c r="D6" s="13" t="s">
        <v>13151</v>
      </c>
      <c r="E6" s="13" t="s">
        <v>13152</v>
      </c>
      <c r="F6" s="13" t="s">
        <v>179</v>
      </c>
      <c r="G6" s="13" t="s">
        <v>13153</v>
      </c>
      <c r="H6" s="13" t="s">
        <v>2829</v>
      </c>
      <c r="I6" s="13" t="s">
        <v>98</v>
      </c>
      <c r="J6" s="13" t="s">
        <v>2378</v>
      </c>
      <c r="K6" s="13" t="s">
        <v>2395</v>
      </c>
      <c r="L6" s="13" t="s">
        <v>4946</v>
      </c>
      <c r="M6" s="13" t="s">
        <v>2405</v>
      </c>
      <c r="N6" s="13" t="s">
        <v>2830</v>
      </c>
      <c r="O6" s="17">
        <v>43864</v>
      </c>
      <c r="P6" s="23"/>
      <c r="Q6" s="41" t="s">
        <v>13154</v>
      </c>
      <c r="R6" s="13" t="s">
        <v>129</v>
      </c>
      <c r="S6" s="13" t="s">
        <v>2867</v>
      </c>
      <c r="T6" s="13" t="s">
        <v>8348</v>
      </c>
      <c r="U6" s="13" t="s">
        <v>2830</v>
      </c>
      <c r="V6" s="13" t="s">
        <v>8349</v>
      </c>
      <c r="W6" s="13">
        <f>IF(ISERROR(VLOOKUP($C6,CTEPULL!$A:$I,3,FALSE)),"0",(VLOOKUP($C6,CTEPULL!$A:$I,3,FALSE)))</f>
        <v>40</v>
      </c>
      <c r="X6" s="18">
        <f>IF(ISERROR(VLOOKUP($A6,PIVOTILC!$A:$I,3,FALSE)),"0",(VLOOKUP($A6,PIVOTILC!$A:$I,3,FALSE)))</f>
        <v>40</v>
      </c>
      <c r="Y6" s="13">
        <f t="shared" si="0"/>
        <v>0</v>
      </c>
      <c r="Z6" s="13" t="str">
        <f t="shared" si="1"/>
        <v>Good</v>
      </c>
      <c r="AA6" s="13">
        <f>IF(ISERROR(VLOOKUP($C6,CTEPULL!$A:$I,4,FALSE)),"0",(VLOOKUP($C6,CTEPULL!$A:$I,4,FALSE)))</f>
        <v>0</v>
      </c>
      <c r="AB6" s="18">
        <f>IF(ISERROR(VLOOKUP($A6,PIVOTILC!$A:$I,4,FALSE)),"0",(VLOOKUP($A6,PIVOTILC!$A:$I,4,FALSE)))</f>
        <v>0</v>
      </c>
      <c r="AC6" s="13">
        <f t="shared" si="2"/>
        <v>0</v>
      </c>
      <c r="AD6" s="13" t="str">
        <f t="shared" si="3"/>
        <v/>
      </c>
      <c r="AE6" s="13">
        <f>IF(ISERROR(VLOOKUP($C6,CTEPULL!$A:$I,5,FALSE)),"0",(VLOOKUP($C6,CTEPULL!$A:$I,5,FALSE)))</f>
        <v>0</v>
      </c>
      <c r="AF6" s="18">
        <f>IF(ISERROR(VLOOKUP($A6,PIVOTILC!$A:$I,5,FALSE)),"0",(VLOOKUP($A6,PIVOTILC!$A:$I,5,FALSE)))</f>
        <v>0</v>
      </c>
      <c r="AG6" s="13">
        <f t="shared" si="4"/>
        <v>0</v>
      </c>
      <c r="AH6" s="13" t="str">
        <f t="shared" si="5"/>
        <v/>
      </c>
      <c r="AI6" s="13">
        <f>IF(ISERROR(VLOOKUP($C6,CTEPULL!$A:$I,6,FALSE)),"0",(VLOOKUP($C6,CTEPULL!$A:$I,6,FALSE)))</f>
        <v>0</v>
      </c>
      <c r="AJ6" s="18">
        <f>IF(ISERROR(VLOOKUP($A6,PIVOTILC!$A:$I,6,FALSE)),"0",(VLOOKUP($A6,PIVOTILC!$A:$I,6,FALSE)))</f>
        <v>0</v>
      </c>
      <c r="AK6" s="13">
        <f t="shared" si="6"/>
        <v>0</v>
      </c>
      <c r="AL6" s="13" t="str">
        <f t="shared" si="7"/>
        <v/>
      </c>
      <c r="AM6" s="13">
        <f>IF(ISERROR(VLOOKUP($C6,CTEPULL!$A:$I,7,FALSE)),"0",(VLOOKUP($C6,CTEPULL!$A:$I,7,FALSE)))</f>
        <v>0</v>
      </c>
      <c r="AN6" s="18">
        <f>IF(ISERROR(VLOOKUP($A6,PIVOTILC!$A:$I,7,FALSE)),"0",(VLOOKUP($A6,PIVOTILC!$A:$I,7,FALSE)))</f>
        <v>0</v>
      </c>
      <c r="AO6" s="13">
        <f t="shared" si="8"/>
        <v>0</v>
      </c>
      <c r="AP6" s="13" t="str">
        <f t="shared" si="9"/>
        <v/>
      </c>
      <c r="AQ6" s="13">
        <f>IF(ISERROR(VLOOKUP($C6,CTEPULL!$A:$I,8,FALSE)),"0",(VLOOKUP($C6,CTEPULL!$A:$I,8,FALSE)))</f>
        <v>0</v>
      </c>
      <c r="AR6" s="18">
        <f>IF(ISERROR(VLOOKUP($A6,PIVOTILC!$A:$I,8,FALSE)),"0",(VLOOKUP($A6,PIVOTILC!$A:$I,8,FALSE)))</f>
        <v>0</v>
      </c>
      <c r="AS6" s="13">
        <f t="shared" si="10"/>
        <v>0</v>
      </c>
      <c r="AT6" s="13" t="str">
        <f t="shared" si="11"/>
        <v/>
      </c>
      <c r="AU6" s="19">
        <f>IF(ISERROR(VLOOKUP($C6,CTEPULL!$A:$I,9,FALSE)),"0",(VLOOKUP($C6,CTEPULL!$A:$I,9,FALSE)))</f>
        <v>40</v>
      </c>
      <c r="AV6" s="18">
        <f>IF(ISERROR(VLOOKUP($A6,PIVOTILC!$A:$I,8,FALSE)),"0",(VLOOKUP($A6,PIVOTILC!$A:$I,9,FALSE)))</f>
        <v>40</v>
      </c>
      <c r="AW6" s="18">
        <f t="shared" si="12"/>
        <v>0</v>
      </c>
      <c r="AX6" s="13">
        <f t="shared" si="13"/>
        <v>0</v>
      </c>
      <c r="AY6" s="13" t="str">
        <f t="shared" si="14"/>
        <v>No</v>
      </c>
      <c r="AZ6" s="13" t="str">
        <f t="shared" si="15"/>
        <v>No</v>
      </c>
    </row>
    <row r="7" spans="1:52" x14ac:dyDescent="0.2">
      <c r="A7" s="1" t="s">
        <v>13094</v>
      </c>
      <c r="B7" s="16" t="s">
        <v>13095</v>
      </c>
      <c r="C7" s="13" t="s">
        <v>13096</v>
      </c>
      <c r="D7" s="13" t="s">
        <v>13097</v>
      </c>
      <c r="E7" s="13" t="s">
        <v>13098</v>
      </c>
      <c r="F7" s="13" t="s">
        <v>179</v>
      </c>
      <c r="G7" s="13" t="s">
        <v>13099</v>
      </c>
      <c r="H7" s="13" t="s">
        <v>2829</v>
      </c>
      <c r="I7" s="13" t="s">
        <v>98</v>
      </c>
      <c r="J7" s="13" t="s">
        <v>2378</v>
      </c>
      <c r="K7" s="13" t="s">
        <v>4970</v>
      </c>
      <c r="L7" s="13" t="s">
        <v>11256</v>
      </c>
      <c r="M7" s="13" t="s">
        <v>8943</v>
      </c>
      <c r="N7" s="13" t="s">
        <v>13100</v>
      </c>
      <c r="O7" s="17">
        <v>43857</v>
      </c>
      <c r="P7" s="23"/>
      <c r="Q7" s="41" t="s">
        <v>13101</v>
      </c>
      <c r="R7" s="13" t="s">
        <v>112</v>
      </c>
      <c r="S7" s="13" t="s">
        <v>2869</v>
      </c>
      <c r="T7" s="13" t="s">
        <v>8348</v>
      </c>
      <c r="U7" s="13" t="s">
        <v>13116</v>
      </c>
      <c r="V7" s="13" t="s">
        <v>8355</v>
      </c>
      <c r="W7" s="13" t="str">
        <f>IF(ISERROR(VLOOKUP($C7,CTEPULL!$A:$I,3,FALSE)),"0",(VLOOKUP($C7,CTEPULL!$A:$I,3,FALSE)))</f>
        <v>0</v>
      </c>
      <c r="X7" s="18" t="str">
        <f>IF(ISERROR(VLOOKUP($A7,PIVOTILC!$A:$I,3,FALSE)),"0",(VLOOKUP($A7,PIVOTILC!$A:$I,3,FALSE)))</f>
        <v>0</v>
      </c>
      <c r="Y7" s="13">
        <f t="shared" si="0"/>
        <v>0</v>
      </c>
      <c r="Z7" s="13" t="str">
        <f t="shared" si="1"/>
        <v>Good</v>
      </c>
      <c r="AA7" s="13" t="str">
        <f>IF(ISERROR(VLOOKUP($C7,CTEPULL!$A:$I,4,FALSE)),"0",(VLOOKUP($C7,CTEPULL!$A:$I,4,FALSE)))</f>
        <v>0</v>
      </c>
      <c r="AB7" s="18" t="str">
        <f>IF(ISERROR(VLOOKUP($A7,PIVOTILC!$A:$I,4,FALSE)),"0",(VLOOKUP($A7,PIVOTILC!$A:$I,4,FALSE)))</f>
        <v>0</v>
      </c>
      <c r="AC7" s="13">
        <f t="shared" si="2"/>
        <v>0</v>
      </c>
      <c r="AD7" s="13" t="str">
        <f t="shared" si="3"/>
        <v/>
      </c>
      <c r="AE7" s="13" t="str">
        <f>IF(ISERROR(VLOOKUP($C7,CTEPULL!$A:$I,5,FALSE)),"0",(VLOOKUP($C7,CTEPULL!$A:$I,5,FALSE)))</f>
        <v>0</v>
      </c>
      <c r="AF7" s="18" t="str">
        <f>IF(ISERROR(VLOOKUP($A7,PIVOTILC!$A:$I,5,FALSE)),"0",(VLOOKUP($A7,PIVOTILC!$A:$I,5,FALSE)))</f>
        <v>0</v>
      </c>
      <c r="AG7" s="13">
        <f t="shared" si="4"/>
        <v>0</v>
      </c>
      <c r="AH7" s="13" t="str">
        <f t="shared" si="5"/>
        <v/>
      </c>
      <c r="AI7" s="13" t="str">
        <f>IF(ISERROR(VLOOKUP($C7,CTEPULL!$A:$I,6,FALSE)),"0",(VLOOKUP($C7,CTEPULL!$A:$I,6,FALSE)))</f>
        <v>0</v>
      </c>
      <c r="AJ7" s="18" t="str">
        <f>IF(ISERROR(VLOOKUP($A7,PIVOTILC!$A:$I,6,FALSE)),"0",(VLOOKUP($A7,PIVOTILC!$A:$I,6,FALSE)))</f>
        <v>0</v>
      </c>
      <c r="AK7" s="13">
        <f t="shared" si="6"/>
        <v>0</v>
      </c>
      <c r="AL7" s="13" t="str">
        <f t="shared" si="7"/>
        <v/>
      </c>
      <c r="AM7" s="13" t="str">
        <f>IF(ISERROR(VLOOKUP($C7,CTEPULL!$A:$I,7,FALSE)),"0",(VLOOKUP($C7,CTEPULL!$A:$I,7,FALSE)))</f>
        <v>0</v>
      </c>
      <c r="AN7" s="18" t="str">
        <f>IF(ISERROR(VLOOKUP($A7,PIVOTILC!$A:$I,7,FALSE)),"0",(VLOOKUP($A7,PIVOTILC!$A:$I,7,FALSE)))</f>
        <v>0</v>
      </c>
      <c r="AO7" s="13">
        <f t="shared" si="8"/>
        <v>0</v>
      </c>
      <c r="AP7" s="13" t="str">
        <f t="shared" si="9"/>
        <v/>
      </c>
      <c r="AQ7" s="13" t="str">
        <f>IF(ISERROR(VLOOKUP($C7,CTEPULL!$A:$I,8,FALSE)),"0",(VLOOKUP($C7,CTEPULL!$A:$I,8,FALSE)))</f>
        <v>0</v>
      </c>
      <c r="AR7" s="18" t="str">
        <f>IF(ISERROR(VLOOKUP($A7,PIVOTILC!$A:$I,8,FALSE)),"0",(VLOOKUP($A7,PIVOTILC!$A:$I,8,FALSE)))</f>
        <v>0</v>
      </c>
      <c r="AS7" s="13">
        <f t="shared" si="10"/>
        <v>0</v>
      </c>
      <c r="AT7" s="13" t="str">
        <f t="shared" si="11"/>
        <v/>
      </c>
      <c r="AU7" s="19" t="str">
        <f>IF(ISERROR(VLOOKUP($C7,CTEPULL!$A:$I,9,FALSE)),"0",(VLOOKUP($C7,CTEPULL!$A:$I,9,FALSE)))</f>
        <v>0</v>
      </c>
      <c r="AV7" s="18" t="str">
        <f>IF(ISERROR(VLOOKUP($A7,PIVOTILC!$A:$I,8,FALSE)),"0",(VLOOKUP($A7,PIVOTILC!$A:$I,9,FALSE)))</f>
        <v>0</v>
      </c>
      <c r="AW7" s="18">
        <f t="shared" si="12"/>
        <v>0</v>
      </c>
      <c r="AX7" s="13">
        <f t="shared" si="13"/>
        <v>0</v>
      </c>
      <c r="AY7" s="13" t="str">
        <f t="shared" si="14"/>
        <v>No</v>
      </c>
      <c r="AZ7" s="13" t="str">
        <f t="shared" si="15"/>
        <v>No</v>
      </c>
    </row>
    <row r="8" spans="1:52" x14ac:dyDescent="0.2">
      <c r="A8" s="1" t="s">
        <v>13155</v>
      </c>
      <c r="B8" s="16" t="s">
        <v>13156</v>
      </c>
      <c r="C8" s="13" t="s">
        <v>13157</v>
      </c>
      <c r="D8" s="13" t="s">
        <v>13158</v>
      </c>
      <c r="E8" s="13" t="s">
        <v>13159</v>
      </c>
      <c r="F8" s="13" t="s">
        <v>101</v>
      </c>
      <c r="G8" s="13" t="s">
        <v>13160</v>
      </c>
      <c r="H8" s="13" t="s">
        <v>2831</v>
      </c>
      <c r="I8" s="13" t="s">
        <v>100</v>
      </c>
      <c r="J8" s="13" t="s">
        <v>2378</v>
      </c>
      <c r="K8" s="13" t="s">
        <v>2396</v>
      </c>
      <c r="L8" s="13" t="s">
        <v>2392</v>
      </c>
      <c r="M8" s="13" t="s">
        <v>2393</v>
      </c>
      <c r="N8" s="13" t="s">
        <v>13161</v>
      </c>
      <c r="O8" s="17">
        <v>43867</v>
      </c>
      <c r="P8" s="23"/>
      <c r="Q8" s="41" t="s">
        <v>13162</v>
      </c>
      <c r="R8" s="13" t="s">
        <v>129</v>
      </c>
      <c r="S8" s="13" t="s">
        <v>2870</v>
      </c>
      <c r="T8" s="13" t="s">
        <v>8348</v>
      </c>
      <c r="U8" s="13" t="s">
        <v>13186</v>
      </c>
      <c r="V8" s="13" t="s">
        <v>8354</v>
      </c>
      <c r="W8" s="13" t="str">
        <f>IF(ISERROR(VLOOKUP($C8,CTEPULL!$A:$I,3,FALSE)),"0",(VLOOKUP($C8,CTEPULL!$A:$I,3,FALSE)))</f>
        <v>0</v>
      </c>
      <c r="X8" s="18">
        <f>IF(ISERROR(VLOOKUP($A8,PIVOTILC!$A:$I,3,FALSE)),"0",(VLOOKUP($A8,PIVOTILC!$A:$I,3,FALSE)))</f>
        <v>0</v>
      </c>
      <c r="Y8" s="13">
        <f t="shared" si="0"/>
        <v>0</v>
      </c>
      <c r="Z8" s="13" t="str">
        <f t="shared" si="1"/>
        <v>Good</v>
      </c>
      <c r="AA8" s="13" t="str">
        <f>IF(ISERROR(VLOOKUP($C8,CTEPULL!$A:$I,4,FALSE)),"0",(VLOOKUP($C8,CTEPULL!$A:$I,4,FALSE)))</f>
        <v>0</v>
      </c>
      <c r="AB8" s="18">
        <f>IF(ISERROR(VLOOKUP($A8,PIVOTILC!$A:$I,4,FALSE)),"0",(VLOOKUP($A8,PIVOTILC!$A:$I,4,FALSE)))</f>
        <v>0</v>
      </c>
      <c r="AC8" s="13">
        <f t="shared" si="2"/>
        <v>0</v>
      </c>
      <c r="AD8" s="13" t="str">
        <f t="shared" si="3"/>
        <v/>
      </c>
      <c r="AE8" s="13" t="str">
        <f>IF(ISERROR(VLOOKUP($C8,CTEPULL!$A:$I,5,FALSE)),"0",(VLOOKUP($C8,CTEPULL!$A:$I,5,FALSE)))</f>
        <v>0</v>
      </c>
      <c r="AF8" s="18">
        <f>IF(ISERROR(VLOOKUP($A8,PIVOTILC!$A:$I,5,FALSE)),"0",(VLOOKUP($A8,PIVOTILC!$A:$I,5,FALSE)))</f>
        <v>0</v>
      </c>
      <c r="AG8" s="13">
        <f t="shared" si="4"/>
        <v>0</v>
      </c>
      <c r="AH8" s="13" t="str">
        <f t="shared" si="5"/>
        <v/>
      </c>
      <c r="AI8" s="13" t="str">
        <f>IF(ISERROR(VLOOKUP($C8,CTEPULL!$A:$I,6,FALSE)),"0",(VLOOKUP($C8,CTEPULL!$A:$I,6,FALSE)))</f>
        <v>0</v>
      </c>
      <c r="AJ8" s="18">
        <f>IF(ISERROR(VLOOKUP($A8,PIVOTILC!$A:$I,6,FALSE)),"0",(VLOOKUP($A8,PIVOTILC!$A:$I,6,FALSE)))</f>
        <v>0</v>
      </c>
      <c r="AK8" s="13">
        <f t="shared" si="6"/>
        <v>0</v>
      </c>
      <c r="AL8" s="13" t="str">
        <f t="shared" si="7"/>
        <v/>
      </c>
      <c r="AM8" s="13" t="str">
        <f>IF(ISERROR(VLOOKUP($C8,CTEPULL!$A:$I,7,FALSE)),"0",(VLOOKUP($C8,CTEPULL!$A:$I,7,FALSE)))</f>
        <v>0</v>
      </c>
      <c r="AN8" s="18">
        <f>IF(ISERROR(VLOOKUP($A8,PIVOTILC!$A:$I,7,FALSE)),"0",(VLOOKUP($A8,PIVOTILC!$A:$I,7,FALSE)))</f>
        <v>0</v>
      </c>
      <c r="AO8" s="13">
        <f t="shared" si="8"/>
        <v>0</v>
      </c>
      <c r="AP8" s="13" t="str">
        <f t="shared" si="9"/>
        <v/>
      </c>
      <c r="AQ8" s="13" t="str">
        <f>IF(ISERROR(VLOOKUP($C8,CTEPULL!$A:$I,8,FALSE)),"0",(VLOOKUP($C8,CTEPULL!$A:$I,8,FALSE)))</f>
        <v>0</v>
      </c>
      <c r="AR8" s="18">
        <f>IF(ISERROR(VLOOKUP($A8,PIVOTILC!$A:$I,8,FALSE)),"0",(VLOOKUP($A8,PIVOTILC!$A:$I,8,FALSE)))</f>
        <v>0</v>
      </c>
      <c r="AS8" s="13">
        <f t="shared" si="10"/>
        <v>0</v>
      </c>
      <c r="AT8" s="13" t="str">
        <f t="shared" si="11"/>
        <v/>
      </c>
      <c r="AU8" s="19" t="str">
        <f>IF(ISERROR(VLOOKUP($C8,CTEPULL!$A:$I,9,FALSE)),"0",(VLOOKUP($C8,CTEPULL!$A:$I,9,FALSE)))</f>
        <v>0</v>
      </c>
      <c r="AV8" s="18">
        <f>IF(ISERROR(VLOOKUP($A8,PIVOTILC!$A:$I,8,FALSE)),"0",(VLOOKUP($A8,PIVOTILC!$A:$I,9,FALSE)))</f>
        <v>0</v>
      </c>
      <c r="AW8" s="18">
        <f t="shared" si="12"/>
        <v>0</v>
      </c>
      <c r="AX8" s="13">
        <f t="shared" si="13"/>
        <v>0</v>
      </c>
      <c r="AY8" s="13" t="str">
        <f t="shared" si="14"/>
        <v>No</v>
      </c>
      <c r="AZ8" s="13" t="str">
        <f t="shared" si="15"/>
        <v>No</v>
      </c>
    </row>
    <row r="9" spans="1:52" x14ac:dyDescent="0.2">
      <c r="A9" s="1" t="s">
        <v>13163</v>
      </c>
      <c r="B9" s="16" t="s">
        <v>13164</v>
      </c>
      <c r="C9" s="13" t="s">
        <v>13165</v>
      </c>
      <c r="D9" s="13" t="s">
        <v>13166</v>
      </c>
      <c r="E9" s="13" t="s">
        <v>13167</v>
      </c>
      <c r="F9" s="13" t="s">
        <v>179</v>
      </c>
      <c r="G9" s="13" t="s">
        <v>13168</v>
      </c>
      <c r="H9" s="13" t="s">
        <v>2829</v>
      </c>
      <c r="I9" s="13" t="s">
        <v>100</v>
      </c>
      <c r="J9" s="13" t="s">
        <v>2378</v>
      </c>
      <c r="K9" s="13" t="s">
        <v>2396</v>
      </c>
      <c r="L9" s="13" t="s">
        <v>2392</v>
      </c>
      <c r="M9" s="13" t="s">
        <v>8943</v>
      </c>
      <c r="N9" s="13" t="s">
        <v>13169</v>
      </c>
      <c r="O9" s="17">
        <v>43865</v>
      </c>
      <c r="P9" s="23"/>
      <c r="Q9" s="41" t="s">
        <v>13170</v>
      </c>
      <c r="R9" s="13" t="s">
        <v>129</v>
      </c>
      <c r="S9" s="13" t="s">
        <v>2870</v>
      </c>
      <c r="T9" s="13" t="s">
        <v>8348</v>
      </c>
      <c r="U9" s="13" t="s">
        <v>13187</v>
      </c>
      <c r="V9" s="13" t="s">
        <v>8352</v>
      </c>
      <c r="W9" s="13" t="str">
        <f>IF(ISERROR(VLOOKUP($C9,CTEPULL!$A:$I,3,FALSE)),"0",(VLOOKUP($C9,CTEPULL!$A:$I,3,FALSE)))</f>
        <v>0</v>
      </c>
      <c r="X9" s="18" t="str">
        <f>IF(ISERROR(VLOOKUP($A9,PIVOTILC!$A:$I,3,FALSE)),"0",(VLOOKUP($A9,PIVOTILC!$A:$I,3,FALSE)))</f>
        <v>0</v>
      </c>
      <c r="Y9" s="13">
        <f t="shared" si="0"/>
        <v>0</v>
      </c>
      <c r="Z9" s="13" t="str">
        <f t="shared" si="1"/>
        <v>Good</v>
      </c>
      <c r="AA9" s="13" t="str">
        <f>IF(ISERROR(VLOOKUP($C9,CTEPULL!$A:$I,4,FALSE)),"0",(VLOOKUP($C9,CTEPULL!$A:$I,4,FALSE)))</f>
        <v>0</v>
      </c>
      <c r="AB9" s="18" t="str">
        <f>IF(ISERROR(VLOOKUP($A9,PIVOTILC!$A:$I,4,FALSE)),"0",(VLOOKUP($A9,PIVOTILC!$A:$I,4,FALSE)))</f>
        <v>0</v>
      </c>
      <c r="AC9" s="13">
        <f t="shared" si="2"/>
        <v>0</v>
      </c>
      <c r="AD9" s="13" t="str">
        <f t="shared" si="3"/>
        <v/>
      </c>
      <c r="AE9" s="13" t="str">
        <f>IF(ISERROR(VLOOKUP($C9,CTEPULL!$A:$I,5,FALSE)),"0",(VLOOKUP($C9,CTEPULL!$A:$I,5,FALSE)))</f>
        <v>0</v>
      </c>
      <c r="AF9" s="18" t="str">
        <f>IF(ISERROR(VLOOKUP($A9,PIVOTILC!$A:$I,5,FALSE)),"0",(VLOOKUP($A9,PIVOTILC!$A:$I,5,FALSE)))</f>
        <v>0</v>
      </c>
      <c r="AG9" s="13">
        <f t="shared" si="4"/>
        <v>0</v>
      </c>
      <c r="AH9" s="13" t="str">
        <f t="shared" si="5"/>
        <v/>
      </c>
      <c r="AI9" s="13" t="str">
        <f>IF(ISERROR(VLOOKUP($C9,CTEPULL!$A:$I,6,FALSE)),"0",(VLOOKUP($C9,CTEPULL!$A:$I,6,FALSE)))</f>
        <v>0</v>
      </c>
      <c r="AJ9" s="18" t="str">
        <f>IF(ISERROR(VLOOKUP($A9,PIVOTILC!$A:$I,6,FALSE)),"0",(VLOOKUP($A9,PIVOTILC!$A:$I,6,FALSE)))</f>
        <v>0</v>
      </c>
      <c r="AK9" s="13">
        <f t="shared" si="6"/>
        <v>0</v>
      </c>
      <c r="AL9" s="13" t="str">
        <f t="shared" si="7"/>
        <v/>
      </c>
      <c r="AM9" s="13" t="str">
        <f>IF(ISERROR(VLOOKUP($C9,CTEPULL!$A:$I,7,FALSE)),"0",(VLOOKUP($C9,CTEPULL!$A:$I,7,FALSE)))</f>
        <v>0</v>
      </c>
      <c r="AN9" s="18" t="str">
        <f>IF(ISERROR(VLOOKUP($A9,PIVOTILC!$A:$I,7,FALSE)),"0",(VLOOKUP($A9,PIVOTILC!$A:$I,7,FALSE)))</f>
        <v>0</v>
      </c>
      <c r="AO9" s="13">
        <f t="shared" si="8"/>
        <v>0</v>
      </c>
      <c r="AP9" s="13" t="str">
        <f t="shared" si="9"/>
        <v/>
      </c>
      <c r="AQ9" s="13" t="str">
        <f>IF(ISERROR(VLOOKUP($C9,CTEPULL!$A:$I,8,FALSE)),"0",(VLOOKUP($C9,CTEPULL!$A:$I,8,FALSE)))</f>
        <v>0</v>
      </c>
      <c r="AR9" s="18" t="str">
        <f>IF(ISERROR(VLOOKUP($A9,PIVOTILC!$A:$I,8,FALSE)),"0",(VLOOKUP($A9,PIVOTILC!$A:$I,8,FALSE)))</f>
        <v>0</v>
      </c>
      <c r="AS9" s="13">
        <f t="shared" si="10"/>
        <v>0</v>
      </c>
      <c r="AT9" s="13" t="str">
        <f t="shared" si="11"/>
        <v/>
      </c>
      <c r="AU9" s="19" t="str">
        <f>IF(ISERROR(VLOOKUP($C9,CTEPULL!$A:$I,9,FALSE)),"0",(VLOOKUP($C9,CTEPULL!$A:$I,9,FALSE)))</f>
        <v>0</v>
      </c>
      <c r="AV9" s="18" t="str">
        <f>IF(ISERROR(VLOOKUP($A9,PIVOTILC!$A:$I,8,FALSE)),"0",(VLOOKUP($A9,PIVOTILC!$A:$I,9,FALSE)))</f>
        <v>0</v>
      </c>
      <c r="AW9" s="18">
        <f t="shared" si="12"/>
        <v>0</v>
      </c>
      <c r="AX9" s="13">
        <f t="shared" si="13"/>
        <v>0</v>
      </c>
      <c r="AY9" s="13" t="str">
        <f t="shared" si="14"/>
        <v>No</v>
      </c>
      <c r="AZ9" s="13" t="str">
        <f t="shared" si="15"/>
        <v>No</v>
      </c>
    </row>
    <row r="10" spans="1:52" x14ac:dyDescent="0.2">
      <c r="A10" s="1" t="s">
        <v>13171</v>
      </c>
      <c r="B10" s="16" t="s">
        <v>13172</v>
      </c>
      <c r="C10" s="13" t="s">
        <v>13173</v>
      </c>
      <c r="D10" s="13" t="s">
        <v>13174</v>
      </c>
      <c r="E10" s="13" t="s">
        <v>13175</v>
      </c>
      <c r="F10" s="13" t="s">
        <v>596</v>
      </c>
      <c r="G10" s="13" t="s">
        <v>13176</v>
      </c>
      <c r="H10" s="13" t="s">
        <v>2829</v>
      </c>
      <c r="I10" s="13" t="s">
        <v>98</v>
      </c>
      <c r="J10" s="13" t="s">
        <v>2378</v>
      </c>
      <c r="K10" s="13" t="s">
        <v>2381</v>
      </c>
      <c r="L10" s="13" t="s">
        <v>2387</v>
      </c>
      <c r="M10" s="13" t="s">
        <v>4327</v>
      </c>
      <c r="N10" s="13" t="s">
        <v>2830</v>
      </c>
      <c r="O10" s="17">
        <v>43867</v>
      </c>
      <c r="P10" s="23"/>
      <c r="Q10" s="41" t="s">
        <v>13177</v>
      </c>
      <c r="R10" s="13" t="s">
        <v>129</v>
      </c>
      <c r="S10" s="13" t="s">
        <v>2870</v>
      </c>
      <c r="T10" s="13" t="s">
        <v>8348</v>
      </c>
      <c r="U10" s="13" t="s">
        <v>2830</v>
      </c>
      <c r="V10" s="13" t="s">
        <v>8364</v>
      </c>
      <c r="W10" s="13">
        <f>IF(ISERROR(VLOOKUP($C10,CTEPULL!$A:$I,3,FALSE)),"0",(VLOOKUP($C10,CTEPULL!$A:$I,3,FALSE)))</f>
        <v>16</v>
      </c>
      <c r="X10" s="18">
        <f>IF(ISERROR(VLOOKUP($A10,PIVOTILC!$A:$I,3,FALSE)),"0",(VLOOKUP($A10,PIVOTILC!$A:$I,3,FALSE)))</f>
        <v>16</v>
      </c>
      <c r="Y10" s="13">
        <f t="shared" si="0"/>
        <v>0</v>
      </c>
      <c r="Z10" s="13" t="str">
        <f t="shared" si="1"/>
        <v>Good</v>
      </c>
      <c r="AA10" s="13">
        <f>IF(ISERROR(VLOOKUP($C10,CTEPULL!$A:$I,4,FALSE)),"0",(VLOOKUP($C10,CTEPULL!$A:$I,4,FALSE)))</f>
        <v>0</v>
      </c>
      <c r="AB10" s="18">
        <f>IF(ISERROR(VLOOKUP($A10,PIVOTILC!$A:$I,4,FALSE)),"0",(VLOOKUP($A10,PIVOTILC!$A:$I,4,FALSE)))</f>
        <v>0</v>
      </c>
      <c r="AC10" s="13">
        <f t="shared" si="2"/>
        <v>0</v>
      </c>
      <c r="AD10" s="13" t="str">
        <f t="shared" si="3"/>
        <v/>
      </c>
      <c r="AE10" s="13">
        <f>IF(ISERROR(VLOOKUP($C10,CTEPULL!$A:$I,5,FALSE)),"0",(VLOOKUP($C10,CTEPULL!$A:$I,5,FALSE)))</f>
        <v>0</v>
      </c>
      <c r="AF10" s="18">
        <f>IF(ISERROR(VLOOKUP($A10,PIVOTILC!$A:$I,5,FALSE)),"0",(VLOOKUP($A10,PIVOTILC!$A:$I,5,FALSE)))</f>
        <v>0</v>
      </c>
      <c r="AG10" s="13">
        <f t="shared" si="4"/>
        <v>0</v>
      </c>
      <c r="AH10" s="13" t="str">
        <f t="shared" si="5"/>
        <v/>
      </c>
      <c r="AI10" s="13">
        <f>IF(ISERROR(VLOOKUP($C10,CTEPULL!$A:$I,6,FALSE)),"0",(VLOOKUP($C10,CTEPULL!$A:$I,6,FALSE)))</f>
        <v>0</v>
      </c>
      <c r="AJ10" s="18">
        <f>IF(ISERROR(VLOOKUP($A10,PIVOTILC!$A:$I,6,FALSE)),"0",(VLOOKUP($A10,PIVOTILC!$A:$I,6,FALSE)))</f>
        <v>0</v>
      </c>
      <c r="AK10" s="13">
        <f t="shared" si="6"/>
        <v>0</v>
      </c>
      <c r="AL10" s="13" t="str">
        <f t="shared" si="7"/>
        <v/>
      </c>
      <c r="AM10" s="13">
        <f>IF(ISERROR(VLOOKUP($C10,CTEPULL!$A:$I,7,FALSE)),"0",(VLOOKUP($C10,CTEPULL!$A:$I,7,FALSE)))</f>
        <v>0</v>
      </c>
      <c r="AN10" s="18">
        <f>IF(ISERROR(VLOOKUP($A10,PIVOTILC!$A:$I,7,FALSE)),"0",(VLOOKUP($A10,PIVOTILC!$A:$I,7,FALSE)))</f>
        <v>0</v>
      </c>
      <c r="AO10" s="13">
        <f t="shared" si="8"/>
        <v>0</v>
      </c>
      <c r="AP10" s="13" t="str">
        <f t="shared" si="9"/>
        <v/>
      </c>
      <c r="AQ10" s="13">
        <f>IF(ISERROR(VLOOKUP($C10,CTEPULL!$A:$I,8,FALSE)),"0",(VLOOKUP($C10,CTEPULL!$A:$I,8,FALSE)))</f>
        <v>0</v>
      </c>
      <c r="AR10" s="18">
        <f>IF(ISERROR(VLOOKUP($A10,PIVOTILC!$A:$I,8,FALSE)),"0",(VLOOKUP($A10,PIVOTILC!$A:$I,8,FALSE)))</f>
        <v>0</v>
      </c>
      <c r="AS10" s="13">
        <f t="shared" si="10"/>
        <v>0</v>
      </c>
      <c r="AT10" s="13" t="str">
        <f t="shared" si="11"/>
        <v/>
      </c>
      <c r="AU10" s="19">
        <f>IF(ISERROR(VLOOKUP($C10,CTEPULL!$A:$I,9,FALSE)),"0",(VLOOKUP($C10,CTEPULL!$A:$I,9,FALSE)))</f>
        <v>16</v>
      </c>
      <c r="AV10" s="18">
        <f>IF(ISERROR(VLOOKUP($A10,PIVOTILC!$A:$I,8,FALSE)),"0",(VLOOKUP($A10,PIVOTILC!$A:$I,9,FALSE)))</f>
        <v>16</v>
      </c>
      <c r="AW10" s="18">
        <f t="shared" si="12"/>
        <v>0</v>
      </c>
      <c r="AX10" s="13">
        <f t="shared" si="13"/>
        <v>0</v>
      </c>
      <c r="AY10" s="13" t="str">
        <f t="shared" si="14"/>
        <v>No</v>
      </c>
      <c r="AZ10" s="13" t="str">
        <f t="shared" si="15"/>
        <v>No</v>
      </c>
    </row>
    <row r="11" spans="1:52" x14ac:dyDescent="0.2">
      <c r="A11" s="1" t="s">
        <v>8658</v>
      </c>
      <c r="B11" s="16" t="s">
        <v>8659</v>
      </c>
      <c r="C11" s="13" t="s">
        <v>8660</v>
      </c>
      <c r="D11" s="13" t="s">
        <v>8661</v>
      </c>
      <c r="E11" s="13" t="s">
        <v>8662</v>
      </c>
      <c r="F11" s="13" t="s">
        <v>3740</v>
      </c>
      <c r="G11" s="13" t="s">
        <v>8663</v>
      </c>
      <c r="H11" s="13" t="s">
        <v>2828</v>
      </c>
      <c r="I11" s="13" t="s">
        <v>98</v>
      </c>
      <c r="J11" s="13" t="s">
        <v>2378</v>
      </c>
      <c r="K11" s="13" t="s">
        <v>2379</v>
      </c>
      <c r="L11" s="13" t="s">
        <v>2380</v>
      </c>
      <c r="M11" s="13" t="s">
        <v>2403</v>
      </c>
      <c r="N11" s="13" t="s">
        <v>2830</v>
      </c>
      <c r="O11" s="17">
        <v>43360</v>
      </c>
      <c r="P11" s="23"/>
      <c r="Q11" s="41" t="s">
        <v>8664</v>
      </c>
      <c r="R11" s="13" t="s">
        <v>129</v>
      </c>
      <c r="S11" s="13" t="s">
        <v>2877</v>
      </c>
      <c r="T11" s="13" t="s">
        <v>8348</v>
      </c>
      <c r="U11" s="13" t="s">
        <v>2830</v>
      </c>
      <c r="V11" s="13" t="s">
        <v>8352</v>
      </c>
      <c r="W11" s="13">
        <f>IF(ISERROR(VLOOKUP($C11,CTEPULL!$A:$I,3,FALSE)),"0",(VLOOKUP($C11,CTEPULL!$A:$I,3,FALSE)))</f>
        <v>40</v>
      </c>
      <c r="X11" s="18">
        <f>IF(ISERROR(VLOOKUP($A11,PIVOTILC!$A:$I,3,FALSE)),"0",(VLOOKUP($A11,PIVOTILC!$A:$I,3,FALSE)))</f>
        <v>40</v>
      </c>
      <c r="Y11" s="13">
        <f t="shared" si="0"/>
        <v>0</v>
      </c>
      <c r="Z11" s="13" t="str">
        <f t="shared" si="1"/>
        <v>Good</v>
      </c>
      <c r="AA11" s="13">
        <f>IF(ISERROR(VLOOKUP($C11,CTEPULL!$A:$I,4,FALSE)),"0",(VLOOKUP($C11,CTEPULL!$A:$I,4,FALSE)))</f>
        <v>0</v>
      </c>
      <c r="AB11" s="18">
        <f>IF(ISERROR(VLOOKUP($A11,PIVOTILC!$A:$I,4,FALSE)),"0",(VLOOKUP($A11,PIVOTILC!$A:$I,4,FALSE)))</f>
        <v>0</v>
      </c>
      <c r="AC11" s="13">
        <f t="shared" si="2"/>
        <v>0</v>
      </c>
      <c r="AD11" s="13" t="str">
        <f t="shared" si="3"/>
        <v/>
      </c>
      <c r="AE11" s="13">
        <f>IF(ISERROR(VLOOKUP($C11,CTEPULL!$A:$I,5,FALSE)),"0",(VLOOKUP($C11,CTEPULL!$A:$I,5,FALSE)))</f>
        <v>0</v>
      </c>
      <c r="AF11" s="18">
        <f>IF(ISERROR(VLOOKUP($A11,PIVOTILC!$A:$I,5,FALSE)),"0",(VLOOKUP($A11,PIVOTILC!$A:$I,5,FALSE)))</f>
        <v>0</v>
      </c>
      <c r="AG11" s="13">
        <f t="shared" si="4"/>
        <v>0</v>
      </c>
      <c r="AH11" s="13" t="str">
        <f t="shared" si="5"/>
        <v/>
      </c>
      <c r="AI11" s="13">
        <f>IF(ISERROR(VLOOKUP($C11,CTEPULL!$A:$I,6,FALSE)),"0",(VLOOKUP($C11,CTEPULL!$A:$I,6,FALSE)))</f>
        <v>0</v>
      </c>
      <c r="AJ11" s="18">
        <f>IF(ISERROR(VLOOKUP($A11,PIVOTILC!$A:$I,6,FALSE)),"0",(VLOOKUP($A11,PIVOTILC!$A:$I,6,FALSE)))</f>
        <v>0</v>
      </c>
      <c r="AK11" s="13">
        <f t="shared" si="6"/>
        <v>0</v>
      </c>
      <c r="AL11" s="13" t="str">
        <f t="shared" si="7"/>
        <v/>
      </c>
      <c r="AM11" s="13">
        <f>IF(ISERROR(VLOOKUP($C11,CTEPULL!$A:$I,7,FALSE)),"0",(VLOOKUP($C11,CTEPULL!$A:$I,7,FALSE)))</f>
        <v>0</v>
      </c>
      <c r="AN11" s="18">
        <f>IF(ISERROR(VLOOKUP($A11,PIVOTILC!$A:$I,7,FALSE)),"0",(VLOOKUP($A11,PIVOTILC!$A:$I,7,FALSE)))</f>
        <v>0</v>
      </c>
      <c r="AO11" s="13">
        <f t="shared" si="8"/>
        <v>0</v>
      </c>
      <c r="AP11" s="13" t="str">
        <f t="shared" si="9"/>
        <v/>
      </c>
      <c r="AQ11" s="13">
        <f>IF(ISERROR(VLOOKUP($C11,CTEPULL!$A:$I,8,FALSE)),"0",(VLOOKUP($C11,CTEPULL!$A:$I,8,FALSE)))</f>
        <v>0</v>
      </c>
      <c r="AR11" s="18">
        <f>IF(ISERROR(VLOOKUP($A11,PIVOTILC!$A:$I,8,FALSE)),"0",(VLOOKUP($A11,PIVOTILC!$A:$I,8,FALSE)))</f>
        <v>0</v>
      </c>
      <c r="AS11" s="13">
        <f t="shared" si="10"/>
        <v>0</v>
      </c>
      <c r="AT11" s="13" t="str">
        <f t="shared" si="11"/>
        <v/>
      </c>
      <c r="AU11" s="19">
        <f>IF(ISERROR(VLOOKUP($C11,CTEPULL!$A:$I,9,FALSE)),"0",(VLOOKUP($C11,CTEPULL!$A:$I,9,FALSE)))</f>
        <v>40</v>
      </c>
      <c r="AV11" s="18">
        <f>IF(ISERROR(VLOOKUP($A11,PIVOTILC!$A:$I,8,FALSE)),"0",(VLOOKUP($A11,PIVOTILC!$A:$I,9,FALSE)))</f>
        <v>40</v>
      </c>
      <c r="AW11" s="18">
        <f t="shared" si="12"/>
        <v>0</v>
      </c>
      <c r="AX11" s="13">
        <f t="shared" si="13"/>
        <v>0</v>
      </c>
      <c r="AY11" s="13" t="str">
        <f t="shared" si="14"/>
        <v>No</v>
      </c>
      <c r="AZ11" s="13" t="str">
        <f t="shared" si="15"/>
        <v>No</v>
      </c>
    </row>
    <row r="12" spans="1:52" x14ac:dyDescent="0.2">
      <c r="A12" s="1" t="s">
        <v>9113</v>
      </c>
      <c r="B12" s="16" t="s">
        <v>9114</v>
      </c>
      <c r="C12" s="13" t="s">
        <v>9115</v>
      </c>
      <c r="D12" s="13" t="s">
        <v>9116</v>
      </c>
      <c r="E12" s="13" t="s">
        <v>9117</v>
      </c>
      <c r="F12" s="13" t="s">
        <v>179</v>
      </c>
      <c r="G12" s="13" t="s">
        <v>9118</v>
      </c>
      <c r="H12" s="13" t="s">
        <v>2829</v>
      </c>
      <c r="I12" s="13" t="s">
        <v>100</v>
      </c>
      <c r="J12" s="13" t="s">
        <v>2378</v>
      </c>
      <c r="K12" s="13" t="s">
        <v>2396</v>
      </c>
      <c r="L12" s="13" t="s">
        <v>2392</v>
      </c>
      <c r="M12" s="13" t="s">
        <v>8943</v>
      </c>
      <c r="N12" s="13" t="s">
        <v>9553</v>
      </c>
      <c r="O12" s="17">
        <v>43434</v>
      </c>
      <c r="P12" s="23"/>
      <c r="Q12" s="41" t="s">
        <v>9119</v>
      </c>
      <c r="R12" s="13" t="s">
        <v>112</v>
      </c>
      <c r="S12" s="13" t="s">
        <v>2866</v>
      </c>
      <c r="T12" s="13" t="s">
        <v>8348</v>
      </c>
      <c r="U12" s="13" t="s">
        <v>9564</v>
      </c>
      <c r="V12" s="13" t="s">
        <v>8353</v>
      </c>
      <c r="W12" s="13">
        <f>IF(ISERROR(VLOOKUP($C12,CTEPULL!$A:$I,3,FALSE)),"0",(VLOOKUP($C12,CTEPULL!$A:$I,3,FALSE)))</f>
        <v>45</v>
      </c>
      <c r="X12" s="18">
        <f>IF(ISERROR(VLOOKUP($A12,PIVOTILC!$A:$I,3,FALSE)),"0",(VLOOKUP($A12,PIVOTILC!$A:$I,3,FALSE)))</f>
        <v>45</v>
      </c>
      <c r="Y12" s="13">
        <f t="shared" si="0"/>
        <v>0</v>
      </c>
      <c r="Z12" s="13" t="str">
        <f t="shared" si="1"/>
        <v>Good</v>
      </c>
      <c r="AA12" s="13">
        <f>IF(ISERROR(VLOOKUP($C12,CTEPULL!$A:$I,4,FALSE)),"0",(VLOOKUP($C12,CTEPULL!$A:$I,4,FALSE)))</f>
        <v>0</v>
      </c>
      <c r="AB12" s="18">
        <f>IF(ISERROR(VLOOKUP($A12,PIVOTILC!$A:$I,4,FALSE)),"0",(VLOOKUP($A12,PIVOTILC!$A:$I,4,FALSE)))</f>
        <v>0</v>
      </c>
      <c r="AC12" s="13">
        <f t="shared" si="2"/>
        <v>0</v>
      </c>
      <c r="AD12" s="13" t="str">
        <f t="shared" si="3"/>
        <v/>
      </c>
      <c r="AE12" s="13">
        <f>IF(ISERROR(VLOOKUP($C12,CTEPULL!$A:$I,5,FALSE)),"0",(VLOOKUP($C12,CTEPULL!$A:$I,5,FALSE)))</f>
        <v>0</v>
      </c>
      <c r="AF12" s="18">
        <f>IF(ISERROR(VLOOKUP($A12,PIVOTILC!$A:$I,5,FALSE)),"0",(VLOOKUP($A12,PIVOTILC!$A:$I,5,FALSE)))</f>
        <v>0</v>
      </c>
      <c r="AG12" s="13">
        <f t="shared" si="4"/>
        <v>0</v>
      </c>
      <c r="AH12" s="13" t="str">
        <f t="shared" si="5"/>
        <v/>
      </c>
      <c r="AI12" s="13">
        <f>IF(ISERROR(VLOOKUP($C12,CTEPULL!$A:$I,6,FALSE)),"0",(VLOOKUP($C12,CTEPULL!$A:$I,6,FALSE)))</f>
        <v>0</v>
      </c>
      <c r="AJ12" s="18">
        <f>IF(ISERROR(VLOOKUP($A12,PIVOTILC!$A:$I,6,FALSE)),"0",(VLOOKUP($A12,PIVOTILC!$A:$I,6,FALSE)))</f>
        <v>0</v>
      </c>
      <c r="AK12" s="13">
        <f t="shared" si="6"/>
        <v>0</v>
      </c>
      <c r="AL12" s="13" t="str">
        <f t="shared" si="7"/>
        <v/>
      </c>
      <c r="AM12" s="13">
        <f>IF(ISERROR(VLOOKUP($C12,CTEPULL!$A:$I,7,FALSE)),"0",(VLOOKUP($C12,CTEPULL!$A:$I,7,FALSE)))</f>
        <v>0</v>
      </c>
      <c r="AN12" s="18">
        <f>IF(ISERROR(VLOOKUP($A12,PIVOTILC!$A:$I,7,FALSE)),"0",(VLOOKUP($A12,PIVOTILC!$A:$I,7,FALSE)))</f>
        <v>0</v>
      </c>
      <c r="AO12" s="13">
        <f t="shared" si="8"/>
        <v>0</v>
      </c>
      <c r="AP12" s="13" t="str">
        <f t="shared" si="9"/>
        <v/>
      </c>
      <c r="AQ12" s="13">
        <f>IF(ISERROR(VLOOKUP($C12,CTEPULL!$A:$I,8,FALSE)),"0",(VLOOKUP($C12,CTEPULL!$A:$I,8,FALSE)))</f>
        <v>0</v>
      </c>
      <c r="AR12" s="18">
        <f>IF(ISERROR(VLOOKUP($A12,PIVOTILC!$A:$I,8,FALSE)),"0",(VLOOKUP($A12,PIVOTILC!$A:$I,8,FALSE)))</f>
        <v>0</v>
      </c>
      <c r="AS12" s="13">
        <f t="shared" si="10"/>
        <v>0</v>
      </c>
      <c r="AT12" s="13" t="str">
        <f t="shared" si="11"/>
        <v/>
      </c>
      <c r="AU12" s="19">
        <f>IF(ISERROR(VLOOKUP($C12,CTEPULL!$A:$I,9,FALSE)),"0",(VLOOKUP($C12,CTEPULL!$A:$I,9,FALSE)))</f>
        <v>45</v>
      </c>
      <c r="AV12" s="18">
        <f>IF(ISERROR(VLOOKUP($A12,PIVOTILC!$A:$I,8,FALSE)),"0",(VLOOKUP($A12,PIVOTILC!$A:$I,9,FALSE)))</f>
        <v>45</v>
      </c>
      <c r="AW12" s="18">
        <f t="shared" si="12"/>
        <v>0</v>
      </c>
      <c r="AX12" s="13">
        <f t="shared" si="13"/>
        <v>0</v>
      </c>
      <c r="AY12" s="13" t="str">
        <f t="shared" si="14"/>
        <v>No</v>
      </c>
      <c r="AZ12" s="13" t="str">
        <f t="shared" si="15"/>
        <v>No</v>
      </c>
    </row>
    <row r="13" spans="1:52" x14ac:dyDescent="0.2">
      <c r="A13" s="1" t="s">
        <v>6977</v>
      </c>
      <c r="B13" s="12" t="s">
        <v>3994</v>
      </c>
      <c r="C13" s="3" t="s">
        <v>3995</v>
      </c>
      <c r="D13" s="3" t="s">
        <v>3996</v>
      </c>
      <c r="E13" s="3" t="s">
        <v>3997</v>
      </c>
      <c r="F13" s="3" t="s">
        <v>109</v>
      </c>
      <c r="G13" s="3" t="s">
        <v>3998</v>
      </c>
      <c r="H13" s="3" t="s">
        <v>2828</v>
      </c>
      <c r="I13" s="3" t="s">
        <v>100</v>
      </c>
      <c r="J13" s="3" t="s">
        <v>2378</v>
      </c>
      <c r="K13" s="3" t="s">
        <v>2396</v>
      </c>
      <c r="L13" s="3" t="s">
        <v>2392</v>
      </c>
      <c r="M13" s="3" t="s">
        <v>4971</v>
      </c>
      <c r="N13" s="3" t="s">
        <v>3999</v>
      </c>
      <c r="O13" s="11">
        <v>42661</v>
      </c>
      <c r="Q13" s="41" t="s">
        <v>4000</v>
      </c>
      <c r="R13" s="3" t="s">
        <v>112</v>
      </c>
      <c r="S13" s="3" t="s">
        <v>2866</v>
      </c>
      <c r="T13" s="3" t="s">
        <v>8348</v>
      </c>
      <c r="U13" s="3" t="s">
        <v>5533</v>
      </c>
      <c r="V13" s="3" t="s">
        <v>8350</v>
      </c>
      <c r="W13" s="13">
        <f>IF(ISERROR(VLOOKUP($C13,CTEPULL!$A:$I,3,FALSE)),"0",(VLOOKUP($C13,CTEPULL!$A:$I,3,FALSE)))</f>
        <v>48</v>
      </c>
      <c r="X13" s="18">
        <f>IF(ISERROR(VLOOKUP($A13,PIVOTILC!$A:$I,3,FALSE)),"0",(VLOOKUP($A13,PIVOTILC!$A:$I,3,FALSE)))</f>
        <v>48</v>
      </c>
      <c r="Y13" s="13">
        <f t="shared" si="0"/>
        <v>0</v>
      </c>
      <c r="Z13" s="13" t="str">
        <f t="shared" si="1"/>
        <v>Good</v>
      </c>
      <c r="AA13" s="13">
        <f>IF(ISERROR(VLOOKUP($C13,CTEPULL!$A:$I,4,FALSE)),"0",(VLOOKUP($C13,CTEPULL!$A:$I,4,FALSE)))</f>
        <v>0</v>
      </c>
      <c r="AB13" s="18">
        <f>IF(ISERROR(VLOOKUP($A13,PIVOTILC!$A:$I,4,FALSE)),"0",(VLOOKUP($A13,PIVOTILC!$A:$I,4,FALSE)))</f>
        <v>0</v>
      </c>
      <c r="AC13" s="13">
        <f t="shared" si="2"/>
        <v>0</v>
      </c>
      <c r="AD13" s="13" t="str">
        <f t="shared" si="3"/>
        <v/>
      </c>
      <c r="AE13" s="13">
        <f>IF(ISERROR(VLOOKUP($C13,CTEPULL!$A:$I,5,FALSE)),"0",(VLOOKUP($C13,CTEPULL!$A:$I,5,FALSE)))</f>
        <v>0</v>
      </c>
      <c r="AF13" s="18">
        <f>IF(ISERROR(VLOOKUP($A13,PIVOTILC!$A:$I,5,FALSE)),"0",(VLOOKUP($A13,PIVOTILC!$A:$I,5,FALSE)))</f>
        <v>0</v>
      </c>
      <c r="AG13" s="13">
        <f t="shared" si="4"/>
        <v>0</v>
      </c>
      <c r="AH13" s="13" t="str">
        <f t="shared" si="5"/>
        <v/>
      </c>
      <c r="AI13" s="13">
        <f>IF(ISERROR(VLOOKUP($C13,CTEPULL!$A:$I,6,FALSE)),"0",(VLOOKUP($C13,CTEPULL!$A:$I,6,FALSE)))</f>
        <v>0</v>
      </c>
      <c r="AJ13" s="18">
        <f>IF(ISERROR(VLOOKUP($A13,PIVOTILC!$A:$I,6,FALSE)),"0",(VLOOKUP($A13,PIVOTILC!$A:$I,6,FALSE)))</f>
        <v>0</v>
      </c>
      <c r="AK13" s="13">
        <f t="shared" si="6"/>
        <v>0</v>
      </c>
      <c r="AL13" s="13" t="str">
        <f t="shared" si="7"/>
        <v/>
      </c>
      <c r="AM13" s="13">
        <f>IF(ISERROR(VLOOKUP($C13,CTEPULL!$A:$I,7,FALSE)),"0",(VLOOKUP($C13,CTEPULL!$A:$I,7,FALSE)))</f>
        <v>0</v>
      </c>
      <c r="AN13" s="18">
        <f>IF(ISERROR(VLOOKUP($A13,PIVOTILC!$A:$I,7,FALSE)),"0",(VLOOKUP($A13,PIVOTILC!$A:$I,7,FALSE)))</f>
        <v>0</v>
      </c>
      <c r="AO13" s="13">
        <f t="shared" si="8"/>
        <v>0</v>
      </c>
      <c r="AP13" s="13" t="str">
        <f t="shared" si="9"/>
        <v/>
      </c>
      <c r="AQ13" s="13">
        <f>IF(ISERROR(VLOOKUP($C13,CTEPULL!$A:$I,8,FALSE)),"0",(VLOOKUP($C13,CTEPULL!$A:$I,8,FALSE)))</f>
        <v>0</v>
      </c>
      <c r="AR13" s="18">
        <f>IF(ISERROR(VLOOKUP($A13,PIVOTILC!$A:$I,8,FALSE)),"0",(VLOOKUP($A13,PIVOTILC!$A:$I,8,FALSE)))</f>
        <v>0</v>
      </c>
      <c r="AS13" s="13">
        <f t="shared" si="10"/>
        <v>0</v>
      </c>
      <c r="AT13" s="13" t="str">
        <f t="shared" si="11"/>
        <v/>
      </c>
      <c r="AU13" s="19">
        <f>IF(ISERROR(VLOOKUP($C13,CTEPULL!$A:$I,9,FALSE)),"0",(VLOOKUP($C13,CTEPULL!$A:$I,9,FALSE)))</f>
        <v>48</v>
      </c>
      <c r="AV13" s="18">
        <f>IF(ISERROR(VLOOKUP($A13,PIVOTILC!$A:$I,8,FALSE)),"0",(VLOOKUP($A13,PIVOTILC!$A:$I,9,FALSE)))</f>
        <v>48</v>
      </c>
      <c r="AW13" s="18">
        <f t="shared" si="12"/>
        <v>0</v>
      </c>
      <c r="AX13" s="13">
        <f t="shared" si="13"/>
        <v>0</v>
      </c>
      <c r="AY13" s="13" t="str">
        <f t="shared" si="14"/>
        <v>No</v>
      </c>
      <c r="AZ13" s="13" t="str">
        <f t="shared" si="15"/>
        <v>No</v>
      </c>
    </row>
    <row r="14" spans="1:52" x14ac:dyDescent="0.2">
      <c r="A14" s="1" t="s">
        <v>12635</v>
      </c>
      <c r="B14" s="16" t="s">
        <v>12636</v>
      </c>
      <c r="C14" s="13" t="s">
        <v>12637</v>
      </c>
      <c r="D14" s="13" t="s">
        <v>12638</v>
      </c>
      <c r="E14" s="13" t="s">
        <v>12639</v>
      </c>
      <c r="F14" s="13" t="s">
        <v>179</v>
      </c>
      <c r="G14" s="13" t="s">
        <v>12640</v>
      </c>
      <c r="H14" s="13" t="s">
        <v>2829</v>
      </c>
      <c r="I14" s="13" t="s">
        <v>98</v>
      </c>
      <c r="J14" s="13" t="s">
        <v>2378</v>
      </c>
      <c r="K14" s="13" t="s">
        <v>2379</v>
      </c>
      <c r="L14" s="13" t="s">
        <v>11265</v>
      </c>
      <c r="M14" s="13" t="s">
        <v>2508</v>
      </c>
      <c r="N14" s="13" t="s">
        <v>12641</v>
      </c>
      <c r="O14" s="17">
        <v>43787</v>
      </c>
      <c r="P14" s="23"/>
      <c r="Q14" s="41" t="s">
        <v>12642</v>
      </c>
      <c r="R14" s="13" t="s">
        <v>187</v>
      </c>
      <c r="S14" s="13" t="s">
        <v>2867</v>
      </c>
      <c r="T14" s="13" t="s">
        <v>8348</v>
      </c>
      <c r="U14" s="13" t="s">
        <v>12650</v>
      </c>
      <c r="V14" s="13" t="s">
        <v>8361</v>
      </c>
      <c r="W14" s="13">
        <f>IF(ISERROR(VLOOKUP($C14,CTEPULL!$A:$I,3,FALSE)),"0",(VLOOKUP($C14,CTEPULL!$A:$I,3,FALSE)))</f>
        <v>40</v>
      </c>
      <c r="X14" s="18">
        <f>IF(ISERROR(VLOOKUP($A14,PIVOTILC!$A:$I,3,FALSE)),"0",(VLOOKUP($A14,PIVOTILC!$A:$I,3,FALSE)))</f>
        <v>40</v>
      </c>
      <c r="Y14" s="13">
        <f t="shared" si="0"/>
        <v>0</v>
      </c>
      <c r="Z14" s="13" t="str">
        <f t="shared" si="1"/>
        <v>Good</v>
      </c>
      <c r="AA14" s="13">
        <f>IF(ISERROR(VLOOKUP($C14,CTEPULL!$A:$I,4,FALSE)),"0",(VLOOKUP($C14,CTEPULL!$A:$I,4,FALSE)))</f>
        <v>0</v>
      </c>
      <c r="AB14" s="18">
        <f>IF(ISERROR(VLOOKUP($A14,PIVOTILC!$A:$I,4,FALSE)),"0",(VLOOKUP($A14,PIVOTILC!$A:$I,4,FALSE)))</f>
        <v>0</v>
      </c>
      <c r="AC14" s="13">
        <f t="shared" si="2"/>
        <v>0</v>
      </c>
      <c r="AD14" s="13" t="str">
        <f t="shared" si="3"/>
        <v/>
      </c>
      <c r="AE14" s="13">
        <f>IF(ISERROR(VLOOKUP($C14,CTEPULL!$A:$I,5,FALSE)),"0",(VLOOKUP($C14,CTEPULL!$A:$I,5,FALSE)))</f>
        <v>0</v>
      </c>
      <c r="AF14" s="18">
        <f>IF(ISERROR(VLOOKUP($A14,PIVOTILC!$A:$I,5,FALSE)),"0",(VLOOKUP($A14,PIVOTILC!$A:$I,5,FALSE)))</f>
        <v>0</v>
      </c>
      <c r="AG14" s="13">
        <f t="shared" si="4"/>
        <v>0</v>
      </c>
      <c r="AH14" s="13" t="str">
        <f t="shared" si="5"/>
        <v/>
      </c>
      <c r="AI14" s="13">
        <f>IF(ISERROR(VLOOKUP($C14,CTEPULL!$A:$I,6,FALSE)),"0",(VLOOKUP($C14,CTEPULL!$A:$I,6,FALSE)))</f>
        <v>0</v>
      </c>
      <c r="AJ14" s="18">
        <f>IF(ISERROR(VLOOKUP($A14,PIVOTILC!$A:$I,6,FALSE)),"0",(VLOOKUP($A14,PIVOTILC!$A:$I,6,FALSE)))</f>
        <v>0</v>
      </c>
      <c r="AK14" s="13">
        <f t="shared" si="6"/>
        <v>0</v>
      </c>
      <c r="AL14" s="13" t="str">
        <f t="shared" si="7"/>
        <v/>
      </c>
      <c r="AM14" s="13">
        <f>IF(ISERROR(VLOOKUP($C14,CTEPULL!$A:$I,7,FALSE)),"0",(VLOOKUP($C14,CTEPULL!$A:$I,7,FALSE)))</f>
        <v>0</v>
      </c>
      <c r="AN14" s="18">
        <f>IF(ISERROR(VLOOKUP($A14,PIVOTILC!$A:$I,7,FALSE)),"0",(VLOOKUP($A14,PIVOTILC!$A:$I,7,FALSE)))</f>
        <v>0</v>
      </c>
      <c r="AO14" s="13">
        <f t="shared" si="8"/>
        <v>0</v>
      </c>
      <c r="AP14" s="13" t="str">
        <f t="shared" si="9"/>
        <v/>
      </c>
      <c r="AQ14" s="13">
        <f>IF(ISERROR(VLOOKUP($C14,CTEPULL!$A:$I,8,FALSE)),"0",(VLOOKUP($C14,CTEPULL!$A:$I,8,FALSE)))</f>
        <v>0</v>
      </c>
      <c r="AR14" s="18">
        <f>IF(ISERROR(VLOOKUP($A14,PIVOTILC!$A:$I,8,FALSE)),"0",(VLOOKUP($A14,PIVOTILC!$A:$I,8,FALSE)))</f>
        <v>0</v>
      </c>
      <c r="AS14" s="13">
        <f t="shared" si="10"/>
        <v>0</v>
      </c>
      <c r="AT14" s="13" t="str">
        <f t="shared" si="11"/>
        <v/>
      </c>
      <c r="AU14" s="19">
        <f>IF(ISERROR(VLOOKUP($C14,CTEPULL!$A:$I,9,FALSE)),"0",(VLOOKUP($C14,CTEPULL!$A:$I,9,FALSE)))</f>
        <v>40</v>
      </c>
      <c r="AV14" s="18">
        <f>IF(ISERROR(VLOOKUP($A14,PIVOTILC!$A:$I,8,FALSE)),"0",(VLOOKUP($A14,PIVOTILC!$A:$I,9,FALSE)))</f>
        <v>40</v>
      </c>
      <c r="AW14" s="18">
        <f t="shared" si="12"/>
        <v>0</v>
      </c>
      <c r="AX14" s="13">
        <f t="shared" si="13"/>
        <v>0</v>
      </c>
      <c r="AY14" s="13" t="str">
        <f t="shared" si="14"/>
        <v>No</v>
      </c>
      <c r="AZ14" s="13" t="str">
        <f t="shared" si="15"/>
        <v>No</v>
      </c>
    </row>
    <row r="15" spans="1:52" x14ac:dyDescent="0.2">
      <c r="A15" s="1" t="s">
        <v>9127</v>
      </c>
      <c r="B15" s="16" t="s">
        <v>2982</v>
      </c>
      <c r="C15" s="13" t="s">
        <v>1820</v>
      </c>
      <c r="D15" s="13" t="s">
        <v>1789</v>
      </c>
      <c r="E15" s="13" t="s">
        <v>1790</v>
      </c>
      <c r="F15" s="13" t="s">
        <v>179</v>
      </c>
      <c r="G15" s="13" t="s">
        <v>1791</v>
      </c>
      <c r="H15" s="13" t="s">
        <v>2828</v>
      </c>
      <c r="I15" s="13" t="s">
        <v>98</v>
      </c>
      <c r="J15" s="13" t="s">
        <v>2378</v>
      </c>
      <c r="K15" s="13" t="s">
        <v>2395</v>
      </c>
      <c r="L15" s="13" t="s">
        <v>2385</v>
      </c>
      <c r="M15" s="13" t="s">
        <v>3823</v>
      </c>
      <c r="N15" s="13" t="s">
        <v>1821</v>
      </c>
      <c r="O15" s="17">
        <v>41988</v>
      </c>
      <c r="P15" s="23"/>
      <c r="Q15" s="41" t="s">
        <v>2386</v>
      </c>
      <c r="R15" s="13" t="s">
        <v>129</v>
      </c>
      <c r="S15" s="13" t="s">
        <v>2867</v>
      </c>
      <c r="T15" s="13" t="s">
        <v>8348</v>
      </c>
      <c r="U15" s="13" t="s">
        <v>5534</v>
      </c>
      <c r="V15" s="13" t="s">
        <v>8354</v>
      </c>
      <c r="W15" s="13">
        <f>IF(ISERROR(VLOOKUP($C15,CTEPULL!$A:$I,3,FALSE)),"0",(VLOOKUP($C15,CTEPULL!$A:$I,3,FALSE)))</f>
        <v>40</v>
      </c>
      <c r="X15" s="18">
        <f>IF(ISERROR(VLOOKUP($A15,PIVOTILC!$A:$I,3,FALSE)),"0",(VLOOKUP($A15,PIVOTILC!$A:$I,3,FALSE)))</f>
        <v>40</v>
      </c>
      <c r="Y15" s="13">
        <f t="shared" si="0"/>
        <v>0</v>
      </c>
      <c r="Z15" s="13" t="str">
        <f t="shared" si="1"/>
        <v>Good</v>
      </c>
      <c r="AA15" s="13">
        <f>IF(ISERROR(VLOOKUP($C15,CTEPULL!$A:$I,4,FALSE)),"0",(VLOOKUP($C15,CTEPULL!$A:$I,4,FALSE)))</f>
        <v>0</v>
      </c>
      <c r="AB15" s="18">
        <f>IF(ISERROR(VLOOKUP($A15,PIVOTILC!$A:$I,4,FALSE)),"0",(VLOOKUP($A15,PIVOTILC!$A:$I,4,FALSE)))</f>
        <v>0</v>
      </c>
      <c r="AC15" s="13">
        <f t="shared" si="2"/>
        <v>0</v>
      </c>
      <c r="AD15" s="13" t="str">
        <f t="shared" si="3"/>
        <v/>
      </c>
      <c r="AE15" s="13">
        <f>IF(ISERROR(VLOOKUP($C15,CTEPULL!$A:$I,5,FALSE)),"0",(VLOOKUP($C15,CTEPULL!$A:$I,5,FALSE)))</f>
        <v>0</v>
      </c>
      <c r="AF15" s="18">
        <f>IF(ISERROR(VLOOKUP($A15,PIVOTILC!$A:$I,5,FALSE)),"0",(VLOOKUP($A15,PIVOTILC!$A:$I,5,FALSE)))</f>
        <v>0</v>
      </c>
      <c r="AG15" s="13">
        <f t="shared" si="4"/>
        <v>0</v>
      </c>
      <c r="AH15" s="13" t="str">
        <f t="shared" si="5"/>
        <v/>
      </c>
      <c r="AI15" s="13">
        <f>IF(ISERROR(VLOOKUP($C15,CTEPULL!$A:$I,6,FALSE)),"0",(VLOOKUP($C15,CTEPULL!$A:$I,6,FALSE)))</f>
        <v>0</v>
      </c>
      <c r="AJ15" s="18">
        <f>IF(ISERROR(VLOOKUP($A15,PIVOTILC!$A:$I,6,FALSE)),"0",(VLOOKUP($A15,PIVOTILC!$A:$I,6,FALSE)))</f>
        <v>0</v>
      </c>
      <c r="AK15" s="13">
        <f t="shared" si="6"/>
        <v>0</v>
      </c>
      <c r="AL15" s="13" t="str">
        <f t="shared" si="7"/>
        <v/>
      </c>
      <c r="AM15" s="13">
        <f>IF(ISERROR(VLOOKUP($C15,CTEPULL!$A:$I,7,FALSE)),"0",(VLOOKUP($C15,CTEPULL!$A:$I,7,FALSE)))</f>
        <v>0</v>
      </c>
      <c r="AN15" s="18">
        <f>IF(ISERROR(VLOOKUP($A15,PIVOTILC!$A:$I,7,FALSE)),"0",(VLOOKUP($A15,PIVOTILC!$A:$I,7,FALSE)))</f>
        <v>0</v>
      </c>
      <c r="AO15" s="13">
        <f t="shared" si="8"/>
        <v>0</v>
      </c>
      <c r="AP15" s="13" t="str">
        <f t="shared" si="9"/>
        <v/>
      </c>
      <c r="AQ15" s="13">
        <f>IF(ISERROR(VLOOKUP($C15,CTEPULL!$A:$I,8,FALSE)),"0",(VLOOKUP($C15,CTEPULL!$A:$I,8,FALSE)))</f>
        <v>0</v>
      </c>
      <c r="AR15" s="18">
        <f>IF(ISERROR(VLOOKUP($A15,PIVOTILC!$A:$I,8,FALSE)),"0",(VLOOKUP($A15,PIVOTILC!$A:$I,8,FALSE)))</f>
        <v>0</v>
      </c>
      <c r="AS15" s="13">
        <f t="shared" si="10"/>
        <v>0</v>
      </c>
      <c r="AT15" s="13" t="str">
        <f t="shared" si="11"/>
        <v/>
      </c>
      <c r="AU15" s="19">
        <f>IF(ISERROR(VLOOKUP($C15,CTEPULL!$A:$I,9,FALSE)),"0",(VLOOKUP($C15,CTEPULL!$A:$I,9,FALSE)))</f>
        <v>40</v>
      </c>
      <c r="AV15" s="18">
        <f>IF(ISERROR(VLOOKUP($A15,PIVOTILC!$A:$I,8,FALSE)),"0",(VLOOKUP($A15,PIVOTILC!$A:$I,9,FALSE)))</f>
        <v>40</v>
      </c>
      <c r="AW15" s="18">
        <f t="shared" si="12"/>
        <v>0</v>
      </c>
      <c r="AX15" s="13">
        <f t="shared" si="13"/>
        <v>0</v>
      </c>
      <c r="AY15" s="13" t="str">
        <f t="shared" si="14"/>
        <v>No</v>
      </c>
      <c r="AZ15" s="13" t="str">
        <f t="shared" si="15"/>
        <v>No</v>
      </c>
    </row>
    <row r="16" spans="1:52" x14ac:dyDescent="0.2">
      <c r="A16" s="1" t="s">
        <v>10121</v>
      </c>
      <c r="B16" s="16" t="s">
        <v>10122</v>
      </c>
      <c r="C16" s="13" t="s">
        <v>10123</v>
      </c>
      <c r="D16" s="13" t="s">
        <v>1789</v>
      </c>
      <c r="E16" s="13" t="s">
        <v>10124</v>
      </c>
      <c r="F16" s="13" t="s">
        <v>3740</v>
      </c>
      <c r="G16" s="13" t="s">
        <v>10125</v>
      </c>
      <c r="H16" s="13" t="s">
        <v>2828</v>
      </c>
      <c r="I16" s="13" t="s">
        <v>98</v>
      </c>
      <c r="J16" s="13" t="s">
        <v>2378</v>
      </c>
      <c r="K16" s="13" t="s">
        <v>2379</v>
      </c>
      <c r="L16" s="13" t="s">
        <v>2380</v>
      </c>
      <c r="M16" s="13" t="s">
        <v>2403</v>
      </c>
      <c r="N16" s="13" t="s">
        <v>10126</v>
      </c>
      <c r="O16" s="17">
        <v>43536</v>
      </c>
      <c r="P16" s="23"/>
      <c r="Q16" s="41" t="s">
        <v>10127</v>
      </c>
      <c r="R16" s="13" t="s">
        <v>112</v>
      </c>
      <c r="S16" s="13" t="s">
        <v>2869</v>
      </c>
      <c r="T16" s="13" t="s">
        <v>8348</v>
      </c>
      <c r="U16" s="13" t="s">
        <v>10135</v>
      </c>
      <c r="V16" s="13" t="s">
        <v>8356</v>
      </c>
      <c r="W16" s="13">
        <f>IF(ISERROR(VLOOKUP($C16,CTEPULL!$A:$I,3,FALSE)),"0",(VLOOKUP($C16,CTEPULL!$A:$I,3,FALSE)))</f>
        <v>40</v>
      </c>
      <c r="X16" s="18">
        <f>IF(ISERROR(VLOOKUP($A16,PIVOTILC!$A:$I,3,FALSE)),"0",(VLOOKUP($A16,PIVOTILC!$A:$I,3,FALSE)))</f>
        <v>40</v>
      </c>
      <c r="Y16" s="13">
        <f t="shared" si="0"/>
        <v>0</v>
      </c>
      <c r="Z16" s="13" t="str">
        <f t="shared" si="1"/>
        <v>Good</v>
      </c>
      <c r="AA16" s="13">
        <f>IF(ISERROR(VLOOKUP($C16,CTEPULL!$A:$I,4,FALSE)),"0",(VLOOKUP($C16,CTEPULL!$A:$I,4,FALSE)))</f>
        <v>0</v>
      </c>
      <c r="AB16" s="18">
        <f>IF(ISERROR(VLOOKUP($A16,PIVOTILC!$A:$I,4,FALSE)),"0",(VLOOKUP($A16,PIVOTILC!$A:$I,4,FALSE)))</f>
        <v>0</v>
      </c>
      <c r="AC16" s="13">
        <f t="shared" si="2"/>
        <v>0</v>
      </c>
      <c r="AD16" s="13" t="str">
        <f t="shared" si="3"/>
        <v/>
      </c>
      <c r="AE16" s="13">
        <f>IF(ISERROR(VLOOKUP($C16,CTEPULL!$A:$I,5,FALSE)),"0",(VLOOKUP($C16,CTEPULL!$A:$I,5,FALSE)))</f>
        <v>0</v>
      </c>
      <c r="AF16" s="18">
        <f>IF(ISERROR(VLOOKUP($A16,PIVOTILC!$A:$I,5,FALSE)),"0",(VLOOKUP($A16,PIVOTILC!$A:$I,5,FALSE)))</f>
        <v>0</v>
      </c>
      <c r="AG16" s="13">
        <f t="shared" si="4"/>
        <v>0</v>
      </c>
      <c r="AH16" s="13" t="str">
        <f t="shared" si="5"/>
        <v/>
      </c>
      <c r="AI16" s="13">
        <f>IF(ISERROR(VLOOKUP($C16,CTEPULL!$A:$I,6,FALSE)),"0",(VLOOKUP($C16,CTEPULL!$A:$I,6,FALSE)))</f>
        <v>0</v>
      </c>
      <c r="AJ16" s="18">
        <f>IF(ISERROR(VLOOKUP($A16,PIVOTILC!$A:$I,6,FALSE)),"0",(VLOOKUP($A16,PIVOTILC!$A:$I,6,FALSE)))</f>
        <v>0</v>
      </c>
      <c r="AK16" s="13">
        <f t="shared" si="6"/>
        <v>0</v>
      </c>
      <c r="AL16" s="13" t="str">
        <f t="shared" si="7"/>
        <v/>
      </c>
      <c r="AM16" s="13">
        <f>IF(ISERROR(VLOOKUP($C16,CTEPULL!$A:$I,7,FALSE)),"0",(VLOOKUP($C16,CTEPULL!$A:$I,7,FALSE)))</f>
        <v>0</v>
      </c>
      <c r="AN16" s="18">
        <f>IF(ISERROR(VLOOKUP($A16,PIVOTILC!$A:$I,7,FALSE)),"0",(VLOOKUP($A16,PIVOTILC!$A:$I,7,FALSE)))</f>
        <v>0</v>
      </c>
      <c r="AO16" s="13">
        <f t="shared" si="8"/>
        <v>0</v>
      </c>
      <c r="AP16" s="13" t="str">
        <f t="shared" si="9"/>
        <v/>
      </c>
      <c r="AQ16" s="13">
        <f>IF(ISERROR(VLOOKUP($C16,CTEPULL!$A:$I,8,FALSE)),"0",(VLOOKUP($C16,CTEPULL!$A:$I,8,FALSE)))</f>
        <v>0</v>
      </c>
      <c r="AR16" s="18">
        <f>IF(ISERROR(VLOOKUP($A16,PIVOTILC!$A:$I,8,FALSE)),"0",(VLOOKUP($A16,PIVOTILC!$A:$I,8,FALSE)))</f>
        <v>0</v>
      </c>
      <c r="AS16" s="13">
        <f t="shared" si="10"/>
        <v>0</v>
      </c>
      <c r="AT16" s="13" t="str">
        <f t="shared" si="11"/>
        <v/>
      </c>
      <c r="AU16" s="19">
        <f>IF(ISERROR(VLOOKUP($C16,CTEPULL!$A:$I,9,FALSE)),"0",(VLOOKUP($C16,CTEPULL!$A:$I,9,FALSE)))</f>
        <v>40</v>
      </c>
      <c r="AV16" s="18">
        <f>IF(ISERROR(VLOOKUP($A16,PIVOTILC!$A:$I,8,FALSE)),"0",(VLOOKUP($A16,PIVOTILC!$A:$I,9,FALSE)))</f>
        <v>40</v>
      </c>
      <c r="AW16" s="18">
        <f t="shared" si="12"/>
        <v>0</v>
      </c>
      <c r="AX16" s="13">
        <f t="shared" si="13"/>
        <v>0</v>
      </c>
      <c r="AY16" s="13" t="str">
        <f t="shared" si="14"/>
        <v>No</v>
      </c>
      <c r="AZ16" s="13" t="str">
        <f t="shared" si="15"/>
        <v>No</v>
      </c>
    </row>
    <row r="17" spans="1:52" x14ac:dyDescent="0.2">
      <c r="A17" s="1" t="s">
        <v>9973</v>
      </c>
      <c r="B17" s="16" t="s">
        <v>9974</v>
      </c>
      <c r="C17" s="13" t="s">
        <v>9975</v>
      </c>
      <c r="D17" s="13" t="s">
        <v>9976</v>
      </c>
      <c r="E17" s="13" t="s">
        <v>1277</v>
      </c>
      <c r="F17" s="13" t="s">
        <v>179</v>
      </c>
      <c r="G17" s="13" t="s">
        <v>9977</v>
      </c>
      <c r="H17" s="13" t="s">
        <v>2832</v>
      </c>
      <c r="I17" s="13" t="s">
        <v>102</v>
      </c>
      <c r="J17" s="13" t="s">
        <v>2378</v>
      </c>
      <c r="K17" s="13" t="s">
        <v>2395</v>
      </c>
      <c r="L17" s="13" t="s">
        <v>2385</v>
      </c>
      <c r="M17" s="13" t="s">
        <v>10350</v>
      </c>
      <c r="N17" s="13" t="s">
        <v>9978</v>
      </c>
      <c r="O17" s="17">
        <v>43507</v>
      </c>
      <c r="P17" s="23"/>
      <c r="Q17" s="41" t="s">
        <v>9979</v>
      </c>
      <c r="R17" s="13" t="s">
        <v>129</v>
      </c>
      <c r="S17" s="13" t="s">
        <v>2870</v>
      </c>
      <c r="T17" s="13" t="s">
        <v>8348</v>
      </c>
      <c r="U17" s="13" t="s">
        <v>9994</v>
      </c>
      <c r="V17" s="13" t="s">
        <v>8365</v>
      </c>
      <c r="W17" s="13">
        <f>IF(ISERROR(VLOOKUP($C17,CTEPULL!$A:$I,3,FALSE)),"0",(VLOOKUP($C17,CTEPULL!$A:$I,3,FALSE)))</f>
        <v>45</v>
      </c>
      <c r="X17" s="18">
        <f>IF(ISERROR(VLOOKUP($A17,PIVOTILC!$A:$I,3,FALSE)),"0",(VLOOKUP($A17,PIVOTILC!$A:$I,3,FALSE)))</f>
        <v>45</v>
      </c>
      <c r="Y17" s="13">
        <f t="shared" si="0"/>
        <v>0</v>
      </c>
      <c r="Z17" s="13" t="str">
        <f t="shared" si="1"/>
        <v>Good</v>
      </c>
      <c r="AA17" s="13">
        <f>IF(ISERROR(VLOOKUP($C17,CTEPULL!$A:$I,4,FALSE)),"0",(VLOOKUP($C17,CTEPULL!$A:$I,4,FALSE)))</f>
        <v>0</v>
      </c>
      <c r="AB17" s="18">
        <f>IF(ISERROR(VLOOKUP($A17,PIVOTILC!$A:$I,4,FALSE)),"0",(VLOOKUP($A17,PIVOTILC!$A:$I,4,FALSE)))</f>
        <v>0</v>
      </c>
      <c r="AC17" s="13">
        <f t="shared" si="2"/>
        <v>0</v>
      </c>
      <c r="AD17" s="13" t="str">
        <f t="shared" si="3"/>
        <v/>
      </c>
      <c r="AE17" s="13">
        <f>IF(ISERROR(VLOOKUP($C17,CTEPULL!$A:$I,5,FALSE)),"0",(VLOOKUP($C17,CTEPULL!$A:$I,5,FALSE)))</f>
        <v>0</v>
      </c>
      <c r="AF17" s="18">
        <f>IF(ISERROR(VLOOKUP($A17,PIVOTILC!$A:$I,5,FALSE)),"0",(VLOOKUP($A17,PIVOTILC!$A:$I,5,FALSE)))</f>
        <v>0</v>
      </c>
      <c r="AG17" s="13">
        <f t="shared" si="4"/>
        <v>0</v>
      </c>
      <c r="AH17" s="13" t="str">
        <f t="shared" si="5"/>
        <v/>
      </c>
      <c r="AI17" s="13">
        <f>IF(ISERROR(VLOOKUP($C17,CTEPULL!$A:$I,6,FALSE)),"0",(VLOOKUP($C17,CTEPULL!$A:$I,6,FALSE)))</f>
        <v>0</v>
      </c>
      <c r="AJ17" s="18">
        <f>IF(ISERROR(VLOOKUP($A17,PIVOTILC!$A:$I,6,FALSE)),"0",(VLOOKUP($A17,PIVOTILC!$A:$I,6,FALSE)))</f>
        <v>0</v>
      </c>
      <c r="AK17" s="13">
        <f t="shared" si="6"/>
        <v>0</v>
      </c>
      <c r="AL17" s="13" t="str">
        <f t="shared" si="7"/>
        <v/>
      </c>
      <c r="AM17" s="13">
        <f>IF(ISERROR(VLOOKUP($C17,CTEPULL!$A:$I,7,FALSE)),"0",(VLOOKUP($C17,CTEPULL!$A:$I,7,FALSE)))</f>
        <v>0</v>
      </c>
      <c r="AN17" s="18">
        <f>IF(ISERROR(VLOOKUP($A17,PIVOTILC!$A:$I,7,FALSE)),"0",(VLOOKUP($A17,PIVOTILC!$A:$I,7,FALSE)))</f>
        <v>0</v>
      </c>
      <c r="AO17" s="13">
        <f t="shared" si="8"/>
        <v>0</v>
      </c>
      <c r="AP17" s="13" t="str">
        <f t="shared" si="9"/>
        <v/>
      </c>
      <c r="AQ17" s="13">
        <f>IF(ISERROR(VLOOKUP($C17,CTEPULL!$A:$I,8,FALSE)),"0",(VLOOKUP($C17,CTEPULL!$A:$I,8,FALSE)))</f>
        <v>0</v>
      </c>
      <c r="AR17" s="18">
        <f>IF(ISERROR(VLOOKUP($A17,PIVOTILC!$A:$I,8,FALSE)),"0",(VLOOKUP($A17,PIVOTILC!$A:$I,8,FALSE)))</f>
        <v>0</v>
      </c>
      <c r="AS17" s="13">
        <f t="shared" si="10"/>
        <v>0</v>
      </c>
      <c r="AT17" s="13" t="str">
        <f t="shared" si="11"/>
        <v/>
      </c>
      <c r="AU17" s="19">
        <f>IF(ISERROR(VLOOKUP($C17,CTEPULL!$A:$I,9,FALSE)),"0",(VLOOKUP($C17,CTEPULL!$A:$I,9,FALSE)))</f>
        <v>45</v>
      </c>
      <c r="AV17" s="18">
        <f>IF(ISERROR(VLOOKUP($A17,PIVOTILC!$A:$I,8,FALSE)),"0",(VLOOKUP($A17,PIVOTILC!$A:$I,9,FALSE)))</f>
        <v>45</v>
      </c>
      <c r="AW17" s="18">
        <f t="shared" si="12"/>
        <v>0</v>
      </c>
      <c r="AX17" s="13">
        <f t="shared" si="13"/>
        <v>0</v>
      </c>
      <c r="AY17" s="13" t="str">
        <f t="shared" si="14"/>
        <v>No</v>
      </c>
      <c r="AZ17" s="13" t="str">
        <f t="shared" si="15"/>
        <v>No</v>
      </c>
    </row>
    <row r="18" spans="1:52" x14ac:dyDescent="0.2">
      <c r="A18" s="1" t="s">
        <v>10860</v>
      </c>
      <c r="B18" s="16" t="s">
        <v>10861</v>
      </c>
      <c r="C18" s="13" t="s">
        <v>10862</v>
      </c>
      <c r="D18" s="13" t="s">
        <v>10863</v>
      </c>
      <c r="E18" s="13" t="s">
        <v>10864</v>
      </c>
      <c r="F18" s="13" t="s">
        <v>179</v>
      </c>
      <c r="G18" s="13" t="s">
        <v>10865</v>
      </c>
      <c r="H18" s="13" t="s">
        <v>2829</v>
      </c>
      <c r="I18" s="13" t="s">
        <v>100</v>
      </c>
      <c r="J18" s="13" t="s">
        <v>2378</v>
      </c>
      <c r="K18" s="13" t="s">
        <v>2396</v>
      </c>
      <c r="L18" s="13" t="s">
        <v>2392</v>
      </c>
      <c r="M18" s="13" t="s">
        <v>8943</v>
      </c>
      <c r="N18" s="13" t="s">
        <v>10866</v>
      </c>
      <c r="O18" s="17">
        <v>43640</v>
      </c>
      <c r="P18" s="23"/>
      <c r="Q18" s="41" t="s">
        <v>10867</v>
      </c>
      <c r="R18" s="13" t="s">
        <v>112</v>
      </c>
      <c r="S18" s="13" t="s">
        <v>2866</v>
      </c>
      <c r="T18" s="13" t="s">
        <v>8348</v>
      </c>
      <c r="U18" s="13" t="s">
        <v>10901</v>
      </c>
      <c r="V18" s="13" t="s">
        <v>8353</v>
      </c>
      <c r="W18" s="13">
        <f>IF(ISERROR(VLOOKUP($C18,CTEPULL!$A:$I,3,FALSE)),"0",(VLOOKUP($C18,CTEPULL!$A:$I,3,FALSE)))</f>
        <v>44</v>
      </c>
      <c r="X18" s="18">
        <f>IF(ISERROR(VLOOKUP($A18,PIVOTILC!$A:$I,3,FALSE)),"0",(VLOOKUP($A18,PIVOTILC!$A:$I,3,FALSE)))</f>
        <v>53</v>
      </c>
      <c r="Y18" s="13">
        <f t="shared" si="0"/>
        <v>-9</v>
      </c>
      <c r="Z18" s="13" t="str">
        <f t="shared" si="1"/>
        <v>With Variance</v>
      </c>
      <c r="AA18" s="13">
        <f>IF(ISERROR(VLOOKUP($C18,CTEPULL!$A:$I,4,FALSE)),"0",(VLOOKUP($C18,CTEPULL!$A:$I,4,FALSE)))</f>
        <v>0</v>
      </c>
      <c r="AB18" s="18">
        <f>IF(ISERROR(VLOOKUP($A18,PIVOTILC!$A:$I,4,FALSE)),"0",(VLOOKUP($A18,PIVOTILC!$A:$I,4,FALSE)))</f>
        <v>0</v>
      </c>
      <c r="AC18" s="13">
        <f t="shared" si="2"/>
        <v>0</v>
      </c>
      <c r="AD18" s="13" t="str">
        <f t="shared" si="3"/>
        <v/>
      </c>
      <c r="AE18" s="13">
        <f>IF(ISERROR(VLOOKUP($C18,CTEPULL!$A:$I,5,FALSE)),"0",(VLOOKUP($C18,CTEPULL!$A:$I,5,FALSE)))</f>
        <v>0</v>
      </c>
      <c r="AF18" s="18">
        <f>IF(ISERROR(VLOOKUP($A18,PIVOTILC!$A:$I,5,FALSE)),"0",(VLOOKUP($A18,PIVOTILC!$A:$I,5,FALSE)))</f>
        <v>0</v>
      </c>
      <c r="AG18" s="13">
        <f t="shared" si="4"/>
        <v>0</v>
      </c>
      <c r="AH18" s="13" t="str">
        <f t="shared" si="5"/>
        <v/>
      </c>
      <c r="AI18" s="13">
        <f>IF(ISERROR(VLOOKUP($C18,CTEPULL!$A:$I,6,FALSE)),"0",(VLOOKUP($C18,CTEPULL!$A:$I,6,FALSE)))</f>
        <v>0</v>
      </c>
      <c r="AJ18" s="18">
        <f>IF(ISERROR(VLOOKUP($A18,PIVOTILC!$A:$I,6,FALSE)),"0",(VLOOKUP($A18,PIVOTILC!$A:$I,6,FALSE)))</f>
        <v>0</v>
      </c>
      <c r="AK18" s="13">
        <f t="shared" si="6"/>
        <v>0</v>
      </c>
      <c r="AL18" s="13" t="str">
        <f t="shared" si="7"/>
        <v/>
      </c>
      <c r="AM18" s="13">
        <f>IF(ISERROR(VLOOKUP($C18,CTEPULL!$A:$I,7,FALSE)),"0",(VLOOKUP($C18,CTEPULL!$A:$I,7,FALSE)))</f>
        <v>0</v>
      </c>
      <c r="AN18" s="18">
        <f>IF(ISERROR(VLOOKUP($A18,PIVOTILC!$A:$I,7,FALSE)),"0",(VLOOKUP($A18,PIVOTILC!$A:$I,7,FALSE)))</f>
        <v>0</v>
      </c>
      <c r="AO18" s="13">
        <f t="shared" si="8"/>
        <v>0</v>
      </c>
      <c r="AP18" s="13" t="str">
        <f t="shared" si="9"/>
        <v/>
      </c>
      <c r="AQ18" s="13">
        <f>IF(ISERROR(VLOOKUP($C18,CTEPULL!$A:$I,8,FALSE)),"0",(VLOOKUP($C18,CTEPULL!$A:$I,8,FALSE)))</f>
        <v>0</v>
      </c>
      <c r="AR18" s="18">
        <f>IF(ISERROR(VLOOKUP($A18,PIVOTILC!$A:$I,8,FALSE)),"0",(VLOOKUP($A18,PIVOTILC!$A:$I,8,FALSE)))</f>
        <v>0</v>
      </c>
      <c r="AS18" s="13">
        <f t="shared" si="10"/>
        <v>0</v>
      </c>
      <c r="AT18" s="13" t="str">
        <f t="shared" si="11"/>
        <v/>
      </c>
      <c r="AU18" s="19">
        <f>IF(ISERROR(VLOOKUP($C18,CTEPULL!$A:$I,9,FALSE)),"0",(VLOOKUP($C18,CTEPULL!$A:$I,9,FALSE)))</f>
        <v>44</v>
      </c>
      <c r="AV18" s="18">
        <f>IF(ISERROR(VLOOKUP($A18,PIVOTILC!$A:$I,8,FALSE)),"0",(VLOOKUP($A18,PIVOTILC!$A:$I,9,FALSE)))</f>
        <v>53</v>
      </c>
      <c r="AW18" s="18">
        <f t="shared" si="12"/>
        <v>0</v>
      </c>
      <c r="AX18" s="13">
        <f t="shared" si="13"/>
        <v>-9</v>
      </c>
      <c r="AY18" s="13" t="str">
        <f t="shared" si="14"/>
        <v>Yes</v>
      </c>
      <c r="AZ18" s="13" t="str">
        <f t="shared" si="15"/>
        <v>No</v>
      </c>
    </row>
    <row r="19" spans="1:52" x14ac:dyDescent="0.2">
      <c r="A19" s="1" t="s">
        <v>6978</v>
      </c>
      <c r="B19" s="12" t="s">
        <v>4478</v>
      </c>
      <c r="C19" s="3" t="s">
        <v>4479</v>
      </c>
      <c r="D19" s="3" t="s">
        <v>4480</v>
      </c>
      <c r="E19" s="3" t="s">
        <v>4481</v>
      </c>
      <c r="F19" s="3" t="s">
        <v>112</v>
      </c>
      <c r="G19" s="3" t="s">
        <v>4482</v>
      </c>
      <c r="H19" s="3" t="s">
        <v>2828</v>
      </c>
      <c r="I19" s="3" t="s">
        <v>98</v>
      </c>
      <c r="J19" s="3" t="s">
        <v>2378</v>
      </c>
      <c r="K19" s="3" t="s">
        <v>2379</v>
      </c>
      <c r="L19" s="3" t="s">
        <v>2383</v>
      </c>
      <c r="M19" s="3" t="s">
        <v>7713</v>
      </c>
      <c r="N19" s="3" t="s">
        <v>4505</v>
      </c>
      <c r="O19" s="11">
        <v>42821</v>
      </c>
      <c r="Q19" s="41" t="s">
        <v>4483</v>
      </c>
      <c r="R19" s="3" t="s">
        <v>112</v>
      </c>
      <c r="S19" s="3" t="s">
        <v>2866</v>
      </c>
      <c r="T19" s="3" t="s">
        <v>8348</v>
      </c>
      <c r="U19" s="3" t="s">
        <v>5535</v>
      </c>
      <c r="V19" s="3" t="s">
        <v>8356</v>
      </c>
      <c r="W19" s="13">
        <f>IF(ISERROR(VLOOKUP($C19,CTEPULL!$A:$I,3,FALSE)),"0",(VLOOKUP($C19,CTEPULL!$A:$I,3,FALSE)))</f>
        <v>24</v>
      </c>
      <c r="X19" s="18">
        <f>IF(ISERROR(VLOOKUP($A19,PIVOTILC!$A:$I,3,FALSE)),"0",(VLOOKUP($A19,PIVOTILC!$A:$I,3,FALSE)))</f>
        <v>24</v>
      </c>
      <c r="Y19" s="13">
        <f t="shared" si="0"/>
        <v>0</v>
      </c>
      <c r="Z19" s="13" t="str">
        <f t="shared" si="1"/>
        <v>Good</v>
      </c>
      <c r="AA19" s="13">
        <f>IF(ISERROR(VLOOKUP($C19,CTEPULL!$A:$I,4,FALSE)),"0",(VLOOKUP($C19,CTEPULL!$A:$I,4,FALSE)))</f>
        <v>0</v>
      </c>
      <c r="AB19" s="18">
        <f>IF(ISERROR(VLOOKUP($A19,PIVOTILC!$A:$I,4,FALSE)),"0",(VLOOKUP($A19,PIVOTILC!$A:$I,4,FALSE)))</f>
        <v>0</v>
      </c>
      <c r="AC19" s="13">
        <f t="shared" si="2"/>
        <v>0</v>
      </c>
      <c r="AD19" s="13" t="str">
        <f t="shared" si="3"/>
        <v/>
      </c>
      <c r="AE19" s="13">
        <f>IF(ISERROR(VLOOKUP($C19,CTEPULL!$A:$I,5,FALSE)),"0",(VLOOKUP($C19,CTEPULL!$A:$I,5,FALSE)))</f>
        <v>0</v>
      </c>
      <c r="AF19" s="18">
        <f>IF(ISERROR(VLOOKUP($A19,PIVOTILC!$A:$I,5,FALSE)),"0",(VLOOKUP($A19,PIVOTILC!$A:$I,5,FALSE)))</f>
        <v>0</v>
      </c>
      <c r="AG19" s="13">
        <f t="shared" si="4"/>
        <v>0</v>
      </c>
      <c r="AH19" s="13" t="str">
        <f t="shared" si="5"/>
        <v/>
      </c>
      <c r="AI19" s="13">
        <f>IF(ISERROR(VLOOKUP($C19,CTEPULL!$A:$I,6,FALSE)),"0",(VLOOKUP($C19,CTEPULL!$A:$I,6,FALSE)))</f>
        <v>0</v>
      </c>
      <c r="AJ19" s="18">
        <f>IF(ISERROR(VLOOKUP($A19,PIVOTILC!$A:$I,6,FALSE)),"0",(VLOOKUP($A19,PIVOTILC!$A:$I,6,FALSE)))</f>
        <v>0</v>
      </c>
      <c r="AK19" s="13">
        <f t="shared" si="6"/>
        <v>0</v>
      </c>
      <c r="AL19" s="13" t="str">
        <f t="shared" si="7"/>
        <v/>
      </c>
      <c r="AM19" s="13">
        <f>IF(ISERROR(VLOOKUP($C19,CTEPULL!$A:$I,7,FALSE)),"0",(VLOOKUP($C19,CTEPULL!$A:$I,7,FALSE)))</f>
        <v>0</v>
      </c>
      <c r="AN19" s="18">
        <f>IF(ISERROR(VLOOKUP($A19,PIVOTILC!$A:$I,7,FALSE)),"0",(VLOOKUP($A19,PIVOTILC!$A:$I,7,FALSE)))</f>
        <v>0</v>
      </c>
      <c r="AO19" s="13">
        <f t="shared" si="8"/>
        <v>0</v>
      </c>
      <c r="AP19" s="13" t="str">
        <f t="shared" si="9"/>
        <v/>
      </c>
      <c r="AQ19" s="13">
        <f>IF(ISERROR(VLOOKUP($C19,CTEPULL!$A:$I,8,FALSE)),"0",(VLOOKUP($C19,CTEPULL!$A:$I,8,FALSE)))</f>
        <v>0</v>
      </c>
      <c r="AR19" s="18">
        <f>IF(ISERROR(VLOOKUP($A19,PIVOTILC!$A:$I,8,FALSE)),"0",(VLOOKUP($A19,PIVOTILC!$A:$I,8,FALSE)))</f>
        <v>0</v>
      </c>
      <c r="AS19" s="13">
        <f t="shared" si="10"/>
        <v>0</v>
      </c>
      <c r="AT19" s="13" t="str">
        <f t="shared" si="11"/>
        <v/>
      </c>
      <c r="AU19" s="19">
        <f>IF(ISERROR(VLOOKUP($C19,CTEPULL!$A:$I,9,FALSE)),"0",(VLOOKUP($C19,CTEPULL!$A:$I,9,FALSE)))</f>
        <v>24</v>
      </c>
      <c r="AV19" s="18">
        <f>IF(ISERROR(VLOOKUP($A19,PIVOTILC!$A:$I,8,FALSE)),"0",(VLOOKUP($A19,PIVOTILC!$A:$I,9,FALSE)))</f>
        <v>24</v>
      </c>
      <c r="AW19" s="18">
        <f t="shared" si="12"/>
        <v>0</v>
      </c>
      <c r="AX19" s="13">
        <f t="shared" si="13"/>
        <v>0</v>
      </c>
      <c r="AY19" s="13" t="str">
        <f t="shared" si="14"/>
        <v>No</v>
      </c>
      <c r="AZ19" s="13" t="str">
        <f t="shared" si="15"/>
        <v>No</v>
      </c>
    </row>
    <row r="20" spans="1:52" x14ac:dyDescent="0.2">
      <c r="A20" s="1" t="s">
        <v>12682</v>
      </c>
      <c r="B20" s="16" t="s">
        <v>12685</v>
      </c>
      <c r="C20" s="13" t="s">
        <v>12686</v>
      </c>
      <c r="D20" s="13" t="s">
        <v>12687</v>
      </c>
      <c r="E20" s="13" t="s">
        <v>12688</v>
      </c>
      <c r="F20" s="13" t="s">
        <v>179</v>
      </c>
      <c r="G20" s="13" t="s">
        <v>12689</v>
      </c>
      <c r="H20" s="13" t="s">
        <v>2829</v>
      </c>
      <c r="I20" s="13" t="s">
        <v>98</v>
      </c>
      <c r="J20" s="13" t="s">
        <v>2378</v>
      </c>
      <c r="K20" s="13" t="s">
        <v>2381</v>
      </c>
      <c r="L20" s="13" t="s">
        <v>2387</v>
      </c>
      <c r="M20" s="13" t="s">
        <v>4327</v>
      </c>
      <c r="N20" s="13" t="s">
        <v>12690</v>
      </c>
      <c r="O20" s="17">
        <v>43802</v>
      </c>
      <c r="P20" s="23"/>
      <c r="Q20" s="41" t="s">
        <v>12691</v>
      </c>
      <c r="R20" s="13" t="s">
        <v>129</v>
      </c>
      <c r="S20" s="13" t="s">
        <v>2870</v>
      </c>
      <c r="T20" s="13" t="s">
        <v>8348</v>
      </c>
      <c r="U20" s="13" t="s">
        <v>12696</v>
      </c>
      <c r="V20" s="13" t="s">
        <v>8357</v>
      </c>
      <c r="W20" s="13">
        <f>IF(ISERROR(VLOOKUP($C20,CTEPULL!$A:$I,3,FALSE)),"0",(VLOOKUP($C20,CTEPULL!$A:$I,3,FALSE)))</f>
        <v>40</v>
      </c>
      <c r="X20" s="18">
        <f>IF(ISERROR(VLOOKUP($A20,PIVOTILC!$A:$I,3,FALSE)),"0",(VLOOKUP($A20,PIVOTILC!$A:$I,3,FALSE)))</f>
        <v>40</v>
      </c>
      <c r="Y20" s="13">
        <f t="shared" si="0"/>
        <v>0</v>
      </c>
      <c r="Z20" s="13" t="str">
        <f t="shared" si="1"/>
        <v>Good</v>
      </c>
      <c r="AA20" s="13">
        <f>IF(ISERROR(VLOOKUP($C20,CTEPULL!$A:$I,4,FALSE)),"0",(VLOOKUP($C20,CTEPULL!$A:$I,4,FALSE)))</f>
        <v>0</v>
      </c>
      <c r="AB20" s="18">
        <f>IF(ISERROR(VLOOKUP($A20,PIVOTILC!$A:$I,4,FALSE)),"0",(VLOOKUP($A20,PIVOTILC!$A:$I,4,FALSE)))</f>
        <v>0</v>
      </c>
      <c r="AC20" s="13">
        <f t="shared" si="2"/>
        <v>0</v>
      </c>
      <c r="AD20" s="13" t="str">
        <f t="shared" si="3"/>
        <v/>
      </c>
      <c r="AE20" s="13">
        <f>IF(ISERROR(VLOOKUP($C20,CTEPULL!$A:$I,5,FALSE)),"0",(VLOOKUP($C20,CTEPULL!$A:$I,5,FALSE)))</f>
        <v>0</v>
      </c>
      <c r="AF20" s="18">
        <f>IF(ISERROR(VLOOKUP($A20,PIVOTILC!$A:$I,5,FALSE)),"0",(VLOOKUP($A20,PIVOTILC!$A:$I,5,FALSE)))</f>
        <v>0</v>
      </c>
      <c r="AG20" s="13">
        <f t="shared" si="4"/>
        <v>0</v>
      </c>
      <c r="AH20" s="13" t="str">
        <f t="shared" si="5"/>
        <v/>
      </c>
      <c r="AI20" s="13">
        <f>IF(ISERROR(VLOOKUP($C20,CTEPULL!$A:$I,6,FALSE)),"0",(VLOOKUP($C20,CTEPULL!$A:$I,6,FALSE)))</f>
        <v>0</v>
      </c>
      <c r="AJ20" s="18">
        <f>IF(ISERROR(VLOOKUP($A20,PIVOTILC!$A:$I,6,FALSE)),"0",(VLOOKUP($A20,PIVOTILC!$A:$I,6,FALSE)))</f>
        <v>0</v>
      </c>
      <c r="AK20" s="13">
        <f t="shared" si="6"/>
        <v>0</v>
      </c>
      <c r="AL20" s="13" t="str">
        <f t="shared" si="7"/>
        <v/>
      </c>
      <c r="AM20" s="13">
        <f>IF(ISERROR(VLOOKUP($C20,CTEPULL!$A:$I,7,FALSE)),"0",(VLOOKUP($C20,CTEPULL!$A:$I,7,FALSE)))</f>
        <v>0</v>
      </c>
      <c r="AN20" s="18">
        <f>IF(ISERROR(VLOOKUP($A20,PIVOTILC!$A:$I,7,FALSE)),"0",(VLOOKUP($A20,PIVOTILC!$A:$I,7,FALSE)))</f>
        <v>0</v>
      </c>
      <c r="AO20" s="13">
        <f t="shared" si="8"/>
        <v>0</v>
      </c>
      <c r="AP20" s="13" t="str">
        <f t="shared" si="9"/>
        <v/>
      </c>
      <c r="AQ20" s="13">
        <f>IF(ISERROR(VLOOKUP($C20,CTEPULL!$A:$I,8,FALSE)),"0",(VLOOKUP($C20,CTEPULL!$A:$I,8,FALSE)))</f>
        <v>0</v>
      </c>
      <c r="AR20" s="18">
        <f>IF(ISERROR(VLOOKUP($A20,PIVOTILC!$A:$I,8,FALSE)),"0",(VLOOKUP($A20,PIVOTILC!$A:$I,8,FALSE)))</f>
        <v>0</v>
      </c>
      <c r="AS20" s="13">
        <f t="shared" si="10"/>
        <v>0</v>
      </c>
      <c r="AT20" s="13" t="str">
        <f t="shared" si="11"/>
        <v/>
      </c>
      <c r="AU20" s="19">
        <f>IF(ISERROR(VLOOKUP($C20,CTEPULL!$A:$I,9,FALSE)),"0",(VLOOKUP($C20,CTEPULL!$A:$I,9,FALSE)))</f>
        <v>40</v>
      </c>
      <c r="AV20" s="18">
        <f>IF(ISERROR(VLOOKUP($A20,PIVOTILC!$A:$I,8,FALSE)),"0",(VLOOKUP($A20,PIVOTILC!$A:$I,9,FALSE)))</f>
        <v>40</v>
      </c>
      <c r="AW20" s="18">
        <f t="shared" si="12"/>
        <v>0</v>
      </c>
      <c r="AX20" s="13">
        <f t="shared" si="13"/>
        <v>0</v>
      </c>
      <c r="AY20" s="13" t="str">
        <f t="shared" si="14"/>
        <v>No</v>
      </c>
      <c r="AZ20" s="13" t="str">
        <f t="shared" si="15"/>
        <v>No</v>
      </c>
    </row>
    <row r="21" spans="1:52" x14ac:dyDescent="0.2">
      <c r="A21" s="1" t="s">
        <v>6979</v>
      </c>
      <c r="B21" s="16" t="s">
        <v>2983</v>
      </c>
      <c r="C21" s="13" t="s">
        <v>1191</v>
      </c>
      <c r="D21" s="13" t="s">
        <v>1192</v>
      </c>
      <c r="E21" s="13" t="s">
        <v>1193</v>
      </c>
      <c r="F21" s="13" t="s">
        <v>179</v>
      </c>
      <c r="G21" s="13" t="s">
        <v>1194</v>
      </c>
      <c r="H21" s="13" t="s">
        <v>2829</v>
      </c>
      <c r="I21" s="13" t="s">
        <v>98</v>
      </c>
      <c r="J21" s="13" t="s">
        <v>2378</v>
      </c>
      <c r="K21" s="13" t="s">
        <v>2381</v>
      </c>
      <c r="L21" s="13" t="s">
        <v>2387</v>
      </c>
      <c r="M21" s="13" t="s">
        <v>4327</v>
      </c>
      <c r="N21" s="13" t="s">
        <v>1195</v>
      </c>
      <c r="O21" s="17">
        <v>41535</v>
      </c>
      <c r="P21" s="23"/>
      <c r="Q21" s="41" t="s">
        <v>2388</v>
      </c>
      <c r="R21" s="13" t="s">
        <v>187</v>
      </c>
      <c r="S21" s="13" t="s">
        <v>2867</v>
      </c>
      <c r="T21" s="13" t="s">
        <v>8348</v>
      </c>
      <c r="U21" s="13" t="s">
        <v>5536</v>
      </c>
      <c r="V21" s="13" t="s">
        <v>8357</v>
      </c>
      <c r="W21" s="13">
        <f>IF(ISERROR(VLOOKUP($C21,CTEPULL!$A:$I,3,FALSE)),"0",(VLOOKUP($C21,CTEPULL!$A:$I,3,FALSE)))</f>
        <v>44</v>
      </c>
      <c r="X21" s="18">
        <f>IF(ISERROR(VLOOKUP($A21,PIVOTILC!$A:$I,3,FALSE)),"0",(VLOOKUP($A21,PIVOTILC!$A:$I,3,FALSE)))</f>
        <v>44</v>
      </c>
      <c r="Y21" s="13">
        <f t="shared" si="0"/>
        <v>0</v>
      </c>
      <c r="Z21" s="13" t="str">
        <f t="shared" si="1"/>
        <v>Good</v>
      </c>
      <c r="AA21" s="13">
        <f>IF(ISERROR(VLOOKUP($C21,CTEPULL!$A:$I,4,FALSE)),"0",(VLOOKUP($C21,CTEPULL!$A:$I,4,FALSE)))</f>
        <v>0</v>
      </c>
      <c r="AB21" s="18">
        <f>IF(ISERROR(VLOOKUP($A21,PIVOTILC!$A:$I,4,FALSE)),"0",(VLOOKUP($A21,PIVOTILC!$A:$I,4,FALSE)))</f>
        <v>0</v>
      </c>
      <c r="AC21" s="13">
        <f t="shared" si="2"/>
        <v>0</v>
      </c>
      <c r="AD21" s="13" t="str">
        <f t="shared" si="3"/>
        <v/>
      </c>
      <c r="AE21" s="13">
        <f>IF(ISERROR(VLOOKUP($C21,CTEPULL!$A:$I,5,FALSE)),"0",(VLOOKUP($C21,CTEPULL!$A:$I,5,FALSE)))</f>
        <v>0</v>
      </c>
      <c r="AF21" s="18">
        <f>IF(ISERROR(VLOOKUP($A21,PIVOTILC!$A:$I,5,FALSE)),"0",(VLOOKUP($A21,PIVOTILC!$A:$I,5,FALSE)))</f>
        <v>0</v>
      </c>
      <c r="AG21" s="13">
        <f t="shared" si="4"/>
        <v>0</v>
      </c>
      <c r="AH21" s="13" t="str">
        <f t="shared" si="5"/>
        <v/>
      </c>
      <c r="AI21" s="13">
        <f>IF(ISERROR(VLOOKUP($C21,CTEPULL!$A:$I,6,FALSE)),"0",(VLOOKUP($C21,CTEPULL!$A:$I,6,FALSE)))</f>
        <v>0</v>
      </c>
      <c r="AJ21" s="18">
        <f>IF(ISERROR(VLOOKUP($A21,PIVOTILC!$A:$I,6,FALSE)),"0",(VLOOKUP($A21,PIVOTILC!$A:$I,6,FALSE)))</f>
        <v>0</v>
      </c>
      <c r="AK21" s="13">
        <f t="shared" si="6"/>
        <v>0</v>
      </c>
      <c r="AL21" s="13" t="str">
        <f t="shared" si="7"/>
        <v/>
      </c>
      <c r="AM21" s="13">
        <f>IF(ISERROR(VLOOKUP($C21,CTEPULL!$A:$I,7,FALSE)),"0",(VLOOKUP($C21,CTEPULL!$A:$I,7,FALSE)))</f>
        <v>0</v>
      </c>
      <c r="AN21" s="18">
        <f>IF(ISERROR(VLOOKUP($A21,PIVOTILC!$A:$I,7,FALSE)),"0",(VLOOKUP($A21,PIVOTILC!$A:$I,7,FALSE)))</f>
        <v>0</v>
      </c>
      <c r="AO21" s="13">
        <f t="shared" si="8"/>
        <v>0</v>
      </c>
      <c r="AP21" s="13" t="str">
        <f t="shared" si="9"/>
        <v/>
      </c>
      <c r="AQ21" s="13">
        <f>IF(ISERROR(VLOOKUP($C21,CTEPULL!$A:$I,8,FALSE)),"0",(VLOOKUP($C21,CTEPULL!$A:$I,8,FALSE)))</f>
        <v>0</v>
      </c>
      <c r="AR21" s="18">
        <f>IF(ISERROR(VLOOKUP($A21,PIVOTILC!$A:$I,8,FALSE)),"0",(VLOOKUP($A21,PIVOTILC!$A:$I,8,FALSE)))</f>
        <v>0</v>
      </c>
      <c r="AS21" s="13">
        <f t="shared" si="10"/>
        <v>0</v>
      </c>
      <c r="AT21" s="13" t="str">
        <f t="shared" si="11"/>
        <v/>
      </c>
      <c r="AU21" s="19">
        <f>IF(ISERROR(VLOOKUP($C21,CTEPULL!$A:$I,9,FALSE)),"0",(VLOOKUP($C21,CTEPULL!$A:$I,9,FALSE)))</f>
        <v>44</v>
      </c>
      <c r="AV21" s="18">
        <f>IF(ISERROR(VLOOKUP($A21,PIVOTILC!$A:$I,8,FALSE)),"0",(VLOOKUP($A21,PIVOTILC!$A:$I,9,FALSE)))</f>
        <v>44</v>
      </c>
      <c r="AW21" s="18">
        <f t="shared" si="12"/>
        <v>0</v>
      </c>
      <c r="AX21" s="13">
        <f t="shared" si="13"/>
        <v>0</v>
      </c>
      <c r="AY21" s="13" t="str">
        <f t="shared" si="14"/>
        <v>No</v>
      </c>
      <c r="AZ21" s="13" t="str">
        <f t="shared" si="15"/>
        <v>No</v>
      </c>
    </row>
    <row r="22" spans="1:52" x14ac:dyDescent="0.2">
      <c r="A22" s="1" t="s">
        <v>6980</v>
      </c>
      <c r="B22" s="16" t="s">
        <v>2984</v>
      </c>
      <c r="C22" s="61" t="s">
        <v>2105</v>
      </c>
      <c r="D22" s="13" t="s">
        <v>1022</v>
      </c>
      <c r="E22" s="13" t="s">
        <v>2106</v>
      </c>
      <c r="F22" s="13" t="s">
        <v>2830</v>
      </c>
      <c r="G22" s="13" t="s">
        <v>2107</v>
      </c>
      <c r="H22" s="13" t="s">
        <v>2829</v>
      </c>
      <c r="I22" s="13" t="s">
        <v>98</v>
      </c>
      <c r="J22" s="13" t="s">
        <v>2378</v>
      </c>
      <c r="K22" s="13" t="s">
        <v>2389</v>
      </c>
      <c r="L22" s="13" t="s">
        <v>11236</v>
      </c>
      <c r="M22" s="13" t="s">
        <v>2420</v>
      </c>
      <c r="N22" s="13" t="s">
        <v>2390</v>
      </c>
      <c r="O22" s="17">
        <v>42121</v>
      </c>
      <c r="P22" s="23"/>
      <c r="Q22" s="41" t="s">
        <v>2391</v>
      </c>
      <c r="R22" s="13" t="s">
        <v>187</v>
      </c>
      <c r="S22" s="13" t="s">
        <v>2866</v>
      </c>
      <c r="T22" s="13" t="s">
        <v>8348</v>
      </c>
      <c r="U22" s="13" t="s">
        <v>5537</v>
      </c>
      <c r="V22" s="13" t="s">
        <v>8358</v>
      </c>
      <c r="W22" s="13">
        <f>IF(ISERROR(VLOOKUP($C22,CTEPULL!$A:$I,3,FALSE)),"0",(VLOOKUP($C22,CTEPULL!$A:$I,3,FALSE)))</f>
        <v>45</v>
      </c>
      <c r="X22" s="18">
        <f>IF(ISERROR(VLOOKUP($A22,PIVOTILC!$A:$I,3,FALSE)),"0",(VLOOKUP($A22,PIVOTILC!$A:$I,3,FALSE)))</f>
        <v>45</v>
      </c>
      <c r="Y22" s="13">
        <f t="shared" si="0"/>
        <v>0</v>
      </c>
      <c r="Z22" s="13" t="str">
        <f t="shared" si="1"/>
        <v>Good</v>
      </c>
      <c r="AA22" s="13">
        <f>IF(ISERROR(VLOOKUP($C22,CTEPULL!$A:$I,4,FALSE)),"0",(VLOOKUP($C22,CTEPULL!$A:$I,4,FALSE)))</f>
        <v>0</v>
      </c>
      <c r="AB22" s="18">
        <f>IF(ISERROR(VLOOKUP($A22,PIVOTILC!$A:$I,4,FALSE)),"0",(VLOOKUP($A22,PIVOTILC!$A:$I,4,FALSE)))</f>
        <v>0</v>
      </c>
      <c r="AC22" s="13">
        <f t="shared" si="2"/>
        <v>0</v>
      </c>
      <c r="AD22" s="13" t="str">
        <f t="shared" si="3"/>
        <v/>
      </c>
      <c r="AE22" s="13">
        <f>IF(ISERROR(VLOOKUP($C22,CTEPULL!$A:$I,5,FALSE)),"0",(VLOOKUP($C22,CTEPULL!$A:$I,5,FALSE)))</f>
        <v>0</v>
      </c>
      <c r="AF22" s="18">
        <f>IF(ISERROR(VLOOKUP($A22,PIVOTILC!$A:$I,5,FALSE)),"0",(VLOOKUP($A22,PIVOTILC!$A:$I,5,FALSE)))</f>
        <v>0</v>
      </c>
      <c r="AG22" s="13">
        <f t="shared" si="4"/>
        <v>0</v>
      </c>
      <c r="AH22" s="13" t="str">
        <f t="shared" si="5"/>
        <v/>
      </c>
      <c r="AI22" s="13">
        <f>IF(ISERROR(VLOOKUP($C22,CTEPULL!$A:$I,6,FALSE)),"0",(VLOOKUP($C22,CTEPULL!$A:$I,6,FALSE)))</f>
        <v>0</v>
      </c>
      <c r="AJ22" s="18">
        <f>IF(ISERROR(VLOOKUP($A22,PIVOTILC!$A:$I,6,FALSE)),"0",(VLOOKUP($A22,PIVOTILC!$A:$I,6,FALSE)))</f>
        <v>0</v>
      </c>
      <c r="AK22" s="13">
        <f t="shared" si="6"/>
        <v>0</v>
      </c>
      <c r="AL22" s="13" t="str">
        <f t="shared" si="7"/>
        <v/>
      </c>
      <c r="AM22" s="13">
        <f>IF(ISERROR(VLOOKUP($C22,CTEPULL!$A:$I,7,FALSE)),"0",(VLOOKUP($C22,CTEPULL!$A:$I,7,FALSE)))</f>
        <v>0</v>
      </c>
      <c r="AN22" s="18">
        <f>IF(ISERROR(VLOOKUP($A22,PIVOTILC!$A:$I,7,FALSE)),"0",(VLOOKUP($A22,PIVOTILC!$A:$I,7,FALSE)))</f>
        <v>0</v>
      </c>
      <c r="AO22" s="13">
        <f t="shared" si="8"/>
        <v>0</v>
      </c>
      <c r="AP22" s="13" t="str">
        <f t="shared" si="9"/>
        <v/>
      </c>
      <c r="AQ22" s="13">
        <f>IF(ISERROR(VLOOKUP($C22,CTEPULL!$A:$I,8,FALSE)),"0",(VLOOKUP($C22,CTEPULL!$A:$I,8,FALSE)))</f>
        <v>0</v>
      </c>
      <c r="AR22" s="18">
        <f>IF(ISERROR(VLOOKUP($A22,PIVOTILC!$A:$I,8,FALSE)),"0",(VLOOKUP($A22,PIVOTILC!$A:$I,8,FALSE)))</f>
        <v>0</v>
      </c>
      <c r="AS22" s="13">
        <f t="shared" si="10"/>
        <v>0</v>
      </c>
      <c r="AT22" s="13" t="str">
        <f t="shared" si="11"/>
        <v/>
      </c>
      <c r="AU22" s="19">
        <f>IF(ISERROR(VLOOKUP($C22,CTEPULL!$A:$I,9,FALSE)),"0",(VLOOKUP($C22,CTEPULL!$A:$I,9,FALSE)))</f>
        <v>45</v>
      </c>
      <c r="AV22" s="18">
        <f>IF(ISERROR(VLOOKUP($A22,PIVOTILC!$A:$I,8,FALSE)),"0",(VLOOKUP($A22,PIVOTILC!$A:$I,9,FALSE)))</f>
        <v>45</v>
      </c>
      <c r="AW22" s="18">
        <f t="shared" si="12"/>
        <v>0</v>
      </c>
      <c r="AX22" s="13">
        <f t="shared" si="13"/>
        <v>0</v>
      </c>
      <c r="AY22" s="13" t="str">
        <f t="shared" si="14"/>
        <v>No</v>
      </c>
      <c r="AZ22" s="13" t="str">
        <f t="shared" si="15"/>
        <v>No</v>
      </c>
    </row>
    <row r="23" spans="1:52" x14ac:dyDescent="0.2">
      <c r="A23" s="1" t="s">
        <v>6981</v>
      </c>
      <c r="B23" s="16" t="s">
        <v>3540</v>
      </c>
      <c r="C23" s="13" t="s">
        <v>3541</v>
      </c>
      <c r="D23" s="13" t="s">
        <v>1022</v>
      </c>
      <c r="E23" s="13" t="s">
        <v>3542</v>
      </c>
      <c r="F23" s="13" t="s">
        <v>179</v>
      </c>
      <c r="G23" s="13" t="s">
        <v>3543</v>
      </c>
      <c r="H23" s="13" t="s">
        <v>2829</v>
      </c>
      <c r="I23" s="13" t="s">
        <v>100</v>
      </c>
      <c r="J23" s="13" t="s">
        <v>2378</v>
      </c>
      <c r="K23" s="13" t="s">
        <v>2396</v>
      </c>
      <c r="L23" s="13" t="s">
        <v>2392</v>
      </c>
      <c r="M23" s="13" t="s">
        <v>8943</v>
      </c>
      <c r="N23" s="13" t="s">
        <v>3544</v>
      </c>
      <c r="O23" s="17">
        <v>42529</v>
      </c>
      <c r="P23" s="23"/>
      <c r="Q23" s="41" t="s">
        <v>3545</v>
      </c>
      <c r="R23" s="13" t="s">
        <v>129</v>
      </c>
      <c r="S23" s="13" t="s">
        <v>2870</v>
      </c>
      <c r="T23" s="13" t="s">
        <v>8348</v>
      </c>
      <c r="U23" s="13" t="s">
        <v>5538</v>
      </c>
      <c r="V23" s="13" t="s">
        <v>8352</v>
      </c>
      <c r="W23" s="13">
        <f>IF(ISERROR(VLOOKUP($C23,CTEPULL!$A:$I,3,FALSE)),"0",(VLOOKUP($C23,CTEPULL!$A:$I,3,FALSE)))</f>
        <v>45</v>
      </c>
      <c r="X23" s="18">
        <f>IF(ISERROR(VLOOKUP($A23,PIVOTILC!$A:$I,3,FALSE)),"0",(VLOOKUP($A23,PIVOTILC!$A:$I,3,FALSE)))</f>
        <v>45</v>
      </c>
      <c r="Y23" s="13">
        <f t="shared" si="0"/>
        <v>0</v>
      </c>
      <c r="Z23" s="13" t="str">
        <f t="shared" si="1"/>
        <v>Good</v>
      </c>
      <c r="AA23" s="13">
        <f>IF(ISERROR(VLOOKUP($C23,CTEPULL!$A:$I,4,FALSE)),"0",(VLOOKUP($C23,CTEPULL!$A:$I,4,FALSE)))</f>
        <v>0</v>
      </c>
      <c r="AB23" s="18">
        <f>IF(ISERROR(VLOOKUP($A23,PIVOTILC!$A:$I,4,FALSE)),"0",(VLOOKUP($A23,PIVOTILC!$A:$I,4,FALSE)))</f>
        <v>0</v>
      </c>
      <c r="AC23" s="13">
        <f t="shared" si="2"/>
        <v>0</v>
      </c>
      <c r="AD23" s="13" t="str">
        <f t="shared" si="3"/>
        <v/>
      </c>
      <c r="AE23" s="13">
        <f>IF(ISERROR(VLOOKUP($C23,CTEPULL!$A:$I,5,FALSE)),"0",(VLOOKUP($C23,CTEPULL!$A:$I,5,FALSE)))</f>
        <v>0</v>
      </c>
      <c r="AF23" s="18">
        <f>IF(ISERROR(VLOOKUP($A23,PIVOTILC!$A:$I,5,FALSE)),"0",(VLOOKUP($A23,PIVOTILC!$A:$I,5,FALSE)))</f>
        <v>0</v>
      </c>
      <c r="AG23" s="13">
        <f t="shared" si="4"/>
        <v>0</v>
      </c>
      <c r="AH23" s="13" t="str">
        <f t="shared" si="5"/>
        <v/>
      </c>
      <c r="AI23" s="13">
        <f>IF(ISERROR(VLOOKUP($C23,CTEPULL!$A:$I,6,FALSE)),"0",(VLOOKUP($C23,CTEPULL!$A:$I,6,FALSE)))</f>
        <v>0</v>
      </c>
      <c r="AJ23" s="18">
        <f>IF(ISERROR(VLOOKUP($A23,PIVOTILC!$A:$I,6,FALSE)),"0",(VLOOKUP($A23,PIVOTILC!$A:$I,6,FALSE)))</f>
        <v>0</v>
      </c>
      <c r="AK23" s="13">
        <f t="shared" si="6"/>
        <v>0</v>
      </c>
      <c r="AL23" s="13" t="str">
        <f t="shared" si="7"/>
        <v/>
      </c>
      <c r="AM23" s="13">
        <f>IF(ISERROR(VLOOKUP($C23,CTEPULL!$A:$I,7,FALSE)),"0",(VLOOKUP($C23,CTEPULL!$A:$I,7,FALSE)))</f>
        <v>0</v>
      </c>
      <c r="AN23" s="18">
        <f>IF(ISERROR(VLOOKUP($A23,PIVOTILC!$A:$I,7,FALSE)),"0",(VLOOKUP($A23,PIVOTILC!$A:$I,7,FALSE)))</f>
        <v>0</v>
      </c>
      <c r="AO23" s="13">
        <f t="shared" si="8"/>
        <v>0</v>
      </c>
      <c r="AP23" s="13" t="str">
        <f t="shared" si="9"/>
        <v/>
      </c>
      <c r="AQ23" s="13">
        <f>IF(ISERROR(VLOOKUP($C23,CTEPULL!$A:$I,8,FALSE)),"0",(VLOOKUP($C23,CTEPULL!$A:$I,8,FALSE)))</f>
        <v>0</v>
      </c>
      <c r="AR23" s="18">
        <f>IF(ISERROR(VLOOKUP($A23,PIVOTILC!$A:$I,8,FALSE)),"0",(VLOOKUP($A23,PIVOTILC!$A:$I,8,FALSE)))</f>
        <v>0</v>
      </c>
      <c r="AS23" s="13">
        <f t="shared" si="10"/>
        <v>0</v>
      </c>
      <c r="AT23" s="13" t="str">
        <f t="shared" si="11"/>
        <v/>
      </c>
      <c r="AU23" s="19">
        <f>IF(ISERROR(VLOOKUP($C23,CTEPULL!$A:$I,9,FALSE)),"0",(VLOOKUP($C23,CTEPULL!$A:$I,9,FALSE)))</f>
        <v>45</v>
      </c>
      <c r="AV23" s="18">
        <f>IF(ISERROR(VLOOKUP($A23,PIVOTILC!$A:$I,8,FALSE)),"0",(VLOOKUP($A23,PIVOTILC!$A:$I,9,FALSE)))</f>
        <v>45</v>
      </c>
      <c r="AW23" s="18">
        <f t="shared" si="12"/>
        <v>0</v>
      </c>
      <c r="AX23" s="13">
        <f t="shared" si="13"/>
        <v>0</v>
      </c>
      <c r="AY23" s="13" t="str">
        <f t="shared" si="14"/>
        <v>No</v>
      </c>
      <c r="AZ23" s="13" t="str">
        <f t="shared" si="15"/>
        <v>No</v>
      </c>
    </row>
    <row r="24" spans="1:52" x14ac:dyDescent="0.2">
      <c r="A24" s="1" t="s">
        <v>6982</v>
      </c>
      <c r="B24" s="16" t="s">
        <v>6768</v>
      </c>
      <c r="C24" s="13" t="s">
        <v>6769</v>
      </c>
      <c r="D24" s="13" t="s">
        <v>6770</v>
      </c>
      <c r="E24" s="13" t="s">
        <v>6771</v>
      </c>
      <c r="F24" s="13" t="s">
        <v>3740</v>
      </c>
      <c r="G24" s="13" t="s">
        <v>6772</v>
      </c>
      <c r="H24" s="13" t="s">
        <v>2828</v>
      </c>
      <c r="I24" s="13" t="s">
        <v>98</v>
      </c>
      <c r="J24" s="13" t="s">
        <v>2378</v>
      </c>
      <c r="K24" s="13" t="s">
        <v>2382</v>
      </c>
      <c r="L24" s="13" t="s">
        <v>3758</v>
      </c>
      <c r="M24" s="13" t="s">
        <v>2384</v>
      </c>
      <c r="N24" s="13" t="s">
        <v>2830</v>
      </c>
      <c r="O24" s="17">
        <v>43104</v>
      </c>
      <c r="P24" s="23"/>
      <c r="Q24" s="41" t="s">
        <v>6773</v>
      </c>
      <c r="R24" s="13" t="s">
        <v>187</v>
      </c>
      <c r="S24" s="13" t="s">
        <v>2867</v>
      </c>
      <c r="T24" s="13" t="s">
        <v>8348</v>
      </c>
      <c r="U24" s="13" t="s">
        <v>6876</v>
      </c>
      <c r="V24" s="13" t="s">
        <v>8361</v>
      </c>
      <c r="W24" s="13">
        <f>IF(ISERROR(VLOOKUP($C24,CTEPULL!$A:$I,3,FALSE)),"0",(VLOOKUP($C24,CTEPULL!$A:$I,3,FALSE)))</f>
        <v>45</v>
      </c>
      <c r="X24" s="18">
        <f>IF(ISERROR(VLOOKUP($A24,PIVOTILC!$A:$I,3,FALSE)),"0",(VLOOKUP($A24,PIVOTILC!$A:$I,3,FALSE)))</f>
        <v>45</v>
      </c>
      <c r="Y24" s="13">
        <f t="shared" si="0"/>
        <v>0</v>
      </c>
      <c r="Z24" s="13" t="str">
        <f t="shared" si="1"/>
        <v>Good</v>
      </c>
      <c r="AA24" s="13">
        <f>IF(ISERROR(VLOOKUP($C24,CTEPULL!$A:$I,4,FALSE)),"0",(VLOOKUP($C24,CTEPULL!$A:$I,4,FALSE)))</f>
        <v>0</v>
      </c>
      <c r="AB24" s="18">
        <f>IF(ISERROR(VLOOKUP($A24,PIVOTILC!$A:$I,4,FALSE)),"0",(VLOOKUP($A24,PIVOTILC!$A:$I,4,FALSE)))</f>
        <v>0</v>
      </c>
      <c r="AC24" s="13">
        <f t="shared" si="2"/>
        <v>0</v>
      </c>
      <c r="AD24" s="13" t="str">
        <f t="shared" si="3"/>
        <v/>
      </c>
      <c r="AE24" s="13">
        <f>IF(ISERROR(VLOOKUP($C24,CTEPULL!$A:$I,5,FALSE)),"0",(VLOOKUP($C24,CTEPULL!$A:$I,5,FALSE)))</f>
        <v>0</v>
      </c>
      <c r="AF24" s="18">
        <f>IF(ISERROR(VLOOKUP($A24,PIVOTILC!$A:$I,5,FALSE)),"0",(VLOOKUP($A24,PIVOTILC!$A:$I,5,FALSE)))</f>
        <v>0</v>
      </c>
      <c r="AG24" s="13">
        <f t="shared" si="4"/>
        <v>0</v>
      </c>
      <c r="AH24" s="13" t="str">
        <f t="shared" si="5"/>
        <v/>
      </c>
      <c r="AI24" s="13">
        <f>IF(ISERROR(VLOOKUP($C24,CTEPULL!$A:$I,6,FALSE)),"0",(VLOOKUP($C24,CTEPULL!$A:$I,6,FALSE)))</f>
        <v>0</v>
      </c>
      <c r="AJ24" s="18">
        <f>IF(ISERROR(VLOOKUP($A24,PIVOTILC!$A:$I,6,FALSE)),"0",(VLOOKUP($A24,PIVOTILC!$A:$I,6,FALSE)))</f>
        <v>0</v>
      </c>
      <c r="AK24" s="13">
        <f t="shared" si="6"/>
        <v>0</v>
      </c>
      <c r="AL24" s="13" t="str">
        <f t="shared" si="7"/>
        <v/>
      </c>
      <c r="AM24" s="13">
        <f>IF(ISERROR(VLOOKUP($C24,CTEPULL!$A:$I,7,FALSE)),"0",(VLOOKUP($C24,CTEPULL!$A:$I,7,FALSE)))</f>
        <v>0</v>
      </c>
      <c r="AN24" s="18">
        <f>IF(ISERROR(VLOOKUP($A24,PIVOTILC!$A:$I,7,FALSE)),"0",(VLOOKUP($A24,PIVOTILC!$A:$I,7,FALSE)))</f>
        <v>0</v>
      </c>
      <c r="AO24" s="13">
        <f t="shared" si="8"/>
        <v>0</v>
      </c>
      <c r="AP24" s="13" t="str">
        <f t="shared" si="9"/>
        <v/>
      </c>
      <c r="AQ24" s="13">
        <f>IF(ISERROR(VLOOKUP($C24,CTEPULL!$A:$I,8,FALSE)),"0",(VLOOKUP($C24,CTEPULL!$A:$I,8,FALSE)))</f>
        <v>0</v>
      </c>
      <c r="AR24" s="18">
        <f>IF(ISERROR(VLOOKUP($A24,PIVOTILC!$A:$I,8,FALSE)),"0",(VLOOKUP($A24,PIVOTILC!$A:$I,8,FALSE)))</f>
        <v>0</v>
      </c>
      <c r="AS24" s="13">
        <f t="shared" si="10"/>
        <v>0</v>
      </c>
      <c r="AT24" s="13" t="str">
        <f t="shared" si="11"/>
        <v/>
      </c>
      <c r="AU24" s="19">
        <f>IF(ISERROR(VLOOKUP($C24,CTEPULL!$A:$I,9,FALSE)),"0",(VLOOKUP($C24,CTEPULL!$A:$I,9,FALSE)))</f>
        <v>45</v>
      </c>
      <c r="AV24" s="18">
        <f>IF(ISERROR(VLOOKUP($A24,PIVOTILC!$A:$I,8,FALSE)),"0",(VLOOKUP($A24,PIVOTILC!$A:$I,9,FALSE)))</f>
        <v>45</v>
      </c>
      <c r="AW24" s="18">
        <f t="shared" si="12"/>
        <v>0</v>
      </c>
      <c r="AX24" s="13">
        <f t="shared" si="13"/>
        <v>0</v>
      </c>
      <c r="AY24" s="13" t="str">
        <f t="shared" si="14"/>
        <v>No</v>
      </c>
      <c r="AZ24" s="13" t="str">
        <f t="shared" si="15"/>
        <v>No</v>
      </c>
    </row>
    <row r="25" spans="1:52" x14ac:dyDescent="0.2">
      <c r="A25" s="1" t="s">
        <v>11237</v>
      </c>
      <c r="B25" s="16" t="s">
        <v>11238</v>
      </c>
      <c r="C25" s="13" t="s">
        <v>11239</v>
      </c>
      <c r="D25" s="13" t="s">
        <v>11240</v>
      </c>
      <c r="E25" s="13" t="s">
        <v>1001</v>
      </c>
      <c r="F25" s="13" t="s">
        <v>3740</v>
      </c>
      <c r="G25" s="13" t="s">
        <v>11241</v>
      </c>
      <c r="H25" s="13" t="s">
        <v>2828</v>
      </c>
      <c r="I25" s="13" t="s">
        <v>98</v>
      </c>
      <c r="J25" s="13" t="s">
        <v>2378</v>
      </c>
      <c r="K25" s="13" t="s">
        <v>2382</v>
      </c>
      <c r="L25" s="13" t="s">
        <v>3758</v>
      </c>
      <c r="M25" s="13" t="s">
        <v>2384</v>
      </c>
      <c r="N25" s="13" t="s">
        <v>11335</v>
      </c>
      <c r="O25" s="17">
        <v>43689</v>
      </c>
      <c r="P25" s="23"/>
      <c r="Q25" s="41" t="s">
        <v>11242</v>
      </c>
      <c r="R25" s="13" t="s">
        <v>129</v>
      </c>
      <c r="S25" s="13" t="s">
        <v>2877</v>
      </c>
      <c r="T25" s="13" t="s">
        <v>8348</v>
      </c>
      <c r="U25" s="13" t="s">
        <v>11362</v>
      </c>
      <c r="V25" s="13" t="s">
        <v>8361</v>
      </c>
      <c r="W25" s="13">
        <f>IF(ISERROR(VLOOKUP($C25,CTEPULL!$A:$I,3,FALSE)),"0",(VLOOKUP($C25,CTEPULL!$A:$I,3,FALSE)))</f>
        <v>45</v>
      </c>
      <c r="X25" s="18">
        <f>IF(ISERROR(VLOOKUP($A25,PIVOTILC!$A:$I,3,FALSE)),"0",(VLOOKUP($A25,PIVOTILC!$A:$I,3,FALSE)))</f>
        <v>45</v>
      </c>
      <c r="Y25" s="13">
        <f t="shared" si="0"/>
        <v>0</v>
      </c>
      <c r="Z25" s="13" t="str">
        <f t="shared" si="1"/>
        <v>Good</v>
      </c>
      <c r="AA25" s="13">
        <f>IF(ISERROR(VLOOKUP($C25,CTEPULL!$A:$I,4,FALSE)),"0",(VLOOKUP($C25,CTEPULL!$A:$I,4,FALSE)))</f>
        <v>0</v>
      </c>
      <c r="AB25" s="18">
        <f>IF(ISERROR(VLOOKUP($A25,PIVOTILC!$A:$I,4,FALSE)),"0",(VLOOKUP($A25,PIVOTILC!$A:$I,4,FALSE)))</f>
        <v>0</v>
      </c>
      <c r="AC25" s="13">
        <f t="shared" si="2"/>
        <v>0</v>
      </c>
      <c r="AD25" s="13" t="str">
        <f t="shared" si="3"/>
        <v/>
      </c>
      <c r="AE25" s="13">
        <f>IF(ISERROR(VLOOKUP($C25,CTEPULL!$A:$I,5,FALSE)),"0",(VLOOKUP($C25,CTEPULL!$A:$I,5,FALSE)))</f>
        <v>0</v>
      </c>
      <c r="AF25" s="18">
        <f>IF(ISERROR(VLOOKUP($A25,PIVOTILC!$A:$I,5,FALSE)),"0",(VLOOKUP($A25,PIVOTILC!$A:$I,5,FALSE)))</f>
        <v>0</v>
      </c>
      <c r="AG25" s="13">
        <f t="shared" si="4"/>
        <v>0</v>
      </c>
      <c r="AH25" s="13" t="str">
        <f t="shared" si="5"/>
        <v/>
      </c>
      <c r="AI25" s="13">
        <f>IF(ISERROR(VLOOKUP($C25,CTEPULL!$A:$I,6,FALSE)),"0",(VLOOKUP($C25,CTEPULL!$A:$I,6,FALSE)))</f>
        <v>0</v>
      </c>
      <c r="AJ25" s="18">
        <f>IF(ISERROR(VLOOKUP($A25,PIVOTILC!$A:$I,6,FALSE)),"0",(VLOOKUP($A25,PIVOTILC!$A:$I,6,FALSE)))</f>
        <v>0</v>
      </c>
      <c r="AK25" s="13">
        <f t="shared" si="6"/>
        <v>0</v>
      </c>
      <c r="AL25" s="13" t="str">
        <f t="shared" si="7"/>
        <v/>
      </c>
      <c r="AM25" s="13">
        <f>IF(ISERROR(VLOOKUP($C25,CTEPULL!$A:$I,7,FALSE)),"0",(VLOOKUP($C25,CTEPULL!$A:$I,7,FALSE)))</f>
        <v>0</v>
      </c>
      <c r="AN25" s="18">
        <f>IF(ISERROR(VLOOKUP($A25,PIVOTILC!$A:$I,7,FALSE)),"0",(VLOOKUP($A25,PIVOTILC!$A:$I,7,FALSE)))</f>
        <v>0</v>
      </c>
      <c r="AO25" s="13">
        <f t="shared" si="8"/>
        <v>0</v>
      </c>
      <c r="AP25" s="13" t="str">
        <f t="shared" si="9"/>
        <v/>
      </c>
      <c r="AQ25" s="13">
        <f>IF(ISERROR(VLOOKUP($C25,CTEPULL!$A:$I,8,FALSE)),"0",(VLOOKUP($C25,CTEPULL!$A:$I,8,FALSE)))</f>
        <v>0</v>
      </c>
      <c r="AR25" s="18">
        <f>IF(ISERROR(VLOOKUP($A25,PIVOTILC!$A:$I,8,FALSE)),"0",(VLOOKUP($A25,PIVOTILC!$A:$I,8,FALSE)))</f>
        <v>0</v>
      </c>
      <c r="AS25" s="13">
        <f t="shared" si="10"/>
        <v>0</v>
      </c>
      <c r="AT25" s="13" t="str">
        <f t="shared" si="11"/>
        <v/>
      </c>
      <c r="AU25" s="19">
        <f>IF(ISERROR(VLOOKUP($C25,CTEPULL!$A:$I,9,FALSE)),"0",(VLOOKUP($C25,CTEPULL!$A:$I,9,FALSE)))</f>
        <v>45</v>
      </c>
      <c r="AV25" s="18">
        <f>IF(ISERROR(VLOOKUP($A25,PIVOTILC!$A:$I,8,FALSE)),"0",(VLOOKUP($A25,PIVOTILC!$A:$I,9,FALSE)))</f>
        <v>45</v>
      </c>
      <c r="AW25" s="18">
        <f t="shared" si="12"/>
        <v>0</v>
      </c>
      <c r="AX25" s="13">
        <f t="shared" si="13"/>
        <v>0</v>
      </c>
      <c r="AY25" s="13" t="str">
        <f t="shared" si="14"/>
        <v>No</v>
      </c>
      <c r="AZ25" s="13" t="str">
        <f t="shared" si="15"/>
        <v>No</v>
      </c>
    </row>
    <row r="26" spans="1:52" x14ac:dyDescent="0.2">
      <c r="A26" s="1" t="s">
        <v>6983</v>
      </c>
      <c r="B26" s="16" t="s">
        <v>2985</v>
      </c>
      <c r="C26" s="13" t="s">
        <v>1028</v>
      </c>
      <c r="D26" s="13" t="s">
        <v>1029</v>
      </c>
      <c r="E26" s="13" t="s">
        <v>1030</v>
      </c>
      <c r="F26" s="13" t="s">
        <v>179</v>
      </c>
      <c r="G26" s="13" t="s">
        <v>1031</v>
      </c>
      <c r="H26" s="13" t="s">
        <v>2828</v>
      </c>
      <c r="I26" s="13" t="s">
        <v>98</v>
      </c>
      <c r="J26" s="13" t="s">
        <v>2378</v>
      </c>
      <c r="K26" s="13" t="s">
        <v>2379</v>
      </c>
      <c r="L26" s="13" t="s">
        <v>2380</v>
      </c>
      <c r="M26" s="13" t="s">
        <v>2403</v>
      </c>
      <c r="N26" s="13" t="s">
        <v>1032</v>
      </c>
      <c r="O26" s="17">
        <v>41366</v>
      </c>
      <c r="P26" s="23"/>
      <c r="Q26" s="41" t="s">
        <v>2394</v>
      </c>
      <c r="R26" s="13" t="s">
        <v>129</v>
      </c>
      <c r="S26" s="13" t="s">
        <v>2871</v>
      </c>
      <c r="T26" s="13" t="s">
        <v>8348</v>
      </c>
      <c r="U26" s="13" t="s">
        <v>5539</v>
      </c>
      <c r="V26" s="13" t="s">
        <v>8351</v>
      </c>
      <c r="W26" s="13">
        <f>IF(ISERROR(VLOOKUP($C26,CTEPULL!$A:$I,3,FALSE)),"0",(VLOOKUP($C26,CTEPULL!$A:$I,3,FALSE)))</f>
        <v>40</v>
      </c>
      <c r="X26" s="18">
        <f>IF(ISERROR(VLOOKUP($A26,PIVOTILC!$A:$I,3,FALSE)),"0",(VLOOKUP($A26,PIVOTILC!$A:$I,3,FALSE)))</f>
        <v>40</v>
      </c>
      <c r="Y26" s="13">
        <f t="shared" si="0"/>
        <v>0</v>
      </c>
      <c r="Z26" s="13" t="str">
        <f t="shared" si="1"/>
        <v>Good</v>
      </c>
      <c r="AA26" s="13">
        <f>IF(ISERROR(VLOOKUP($C26,CTEPULL!$A:$I,4,FALSE)),"0",(VLOOKUP($C26,CTEPULL!$A:$I,4,FALSE)))</f>
        <v>0</v>
      </c>
      <c r="AB26" s="18">
        <f>IF(ISERROR(VLOOKUP($A26,PIVOTILC!$A:$I,4,FALSE)),"0",(VLOOKUP($A26,PIVOTILC!$A:$I,4,FALSE)))</f>
        <v>0</v>
      </c>
      <c r="AC26" s="13">
        <f t="shared" si="2"/>
        <v>0</v>
      </c>
      <c r="AD26" s="13" t="str">
        <f t="shared" si="3"/>
        <v/>
      </c>
      <c r="AE26" s="13">
        <f>IF(ISERROR(VLOOKUP($C26,CTEPULL!$A:$I,5,FALSE)),"0",(VLOOKUP($C26,CTEPULL!$A:$I,5,FALSE)))</f>
        <v>0</v>
      </c>
      <c r="AF26" s="18">
        <f>IF(ISERROR(VLOOKUP($A26,PIVOTILC!$A:$I,5,FALSE)),"0",(VLOOKUP($A26,PIVOTILC!$A:$I,5,FALSE)))</f>
        <v>0</v>
      </c>
      <c r="AG26" s="13">
        <f t="shared" si="4"/>
        <v>0</v>
      </c>
      <c r="AH26" s="13" t="str">
        <f t="shared" si="5"/>
        <v/>
      </c>
      <c r="AI26" s="13">
        <f>IF(ISERROR(VLOOKUP($C26,CTEPULL!$A:$I,6,FALSE)),"0",(VLOOKUP($C26,CTEPULL!$A:$I,6,FALSE)))</f>
        <v>0</v>
      </c>
      <c r="AJ26" s="18">
        <f>IF(ISERROR(VLOOKUP($A26,PIVOTILC!$A:$I,6,FALSE)),"0",(VLOOKUP($A26,PIVOTILC!$A:$I,6,FALSE)))</f>
        <v>0</v>
      </c>
      <c r="AK26" s="13">
        <f t="shared" si="6"/>
        <v>0</v>
      </c>
      <c r="AL26" s="13" t="str">
        <f t="shared" si="7"/>
        <v/>
      </c>
      <c r="AM26" s="13">
        <f>IF(ISERROR(VLOOKUP($C26,CTEPULL!$A:$I,7,FALSE)),"0",(VLOOKUP($C26,CTEPULL!$A:$I,7,FALSE)))</f>
        <v>0</v>
      </c>
      <c r="AN26" s="18">
        <f>IF(ISERROR(VLOOKUP($A26,PIVOTILC!$A:$I,7,FALSE)),"0",(VLOOKUP($A26,PIVOTILC!$A:$I,7,FALSE)))</f>
        <v>0</v>
      </c>
      <c r="AO26" s="13">
        <f t="shared" si="8"/>
        <v>0</v>
      </c>
      <c r="AP26" s="13" t="str">
        <f t="shared" si="9"/>
        <v/>
      </c>
      <c r="AQ26" s="13">
        <f>IF(ISERROR(VLOOKUP($C26,CTEPULL!$A:$I,8,FALSE)),"0",(VLOOKUP($C26,CTEPULL!$A:$I,8,FALSE)))</f>
        <v>0</v>
      </c>
      <c r="AR26" s="18">
        <f>IF(ISERROR(VLOOKUP($A26,PIVOTILC!$A:$I,8,FALSE)),"0",(VLOOKUP($A26,PIVOTILC!$A:$I,8,FALSE)))</f>
        <v>0</v>
      </c>
      <c r="AS26" s="13">
        <f t="shared" si="10"/>
        <v>0</v>
      </c>
      <c r="AT26" s="13" t="str">
        <f t="shared" si="11"/>
        <v/>
      </c>
      <c r="AU26" s="19">
        <f>IF(ISERROR(VLOOKUP($C26,CTEPULL!$A:$I,9,FALSE)),"0",(VLOOKUP($C26,CTEPULL!$A:$I,9,FALSE)))</f>
        <v>40</v>
      </c>
      <c r="AV26" s="18">
        <f>IF(ISERROR(VLOOKUP($A26,PIVOTILC!$A:$I,8,FALSE)),"0",(VLOOKUP($A26,PIVOTILC!$A:$I,9,FALSE)))</f>
        <v>40</v>
      </c>
      <c r="AW26" s="18">
        <f t="shared" si="12"/>
        <v>0</v>
      </c>
      <c r="AX26" s="13">
        <f t="shared" si="13"/>
        <v>0</v>
      </c>
      <c r="AY26" s="13" t="str">
        <f t="shared" si="14"/>
        <v>No</v>
      </c>
      <c r="AZ26" s="13" t="str">
        <f t="shared" si="15"/>
        <v>No</v>
      </c>
    </row>
    <row r="27" spans="1:52" x14ac:dyDescent="0.2">
      <c r="A27" s="1" t="s">
        <v>11011</v>
      </c>
      <c r="B27" s="16" t="s">
        <v>11012</v>
      </c>
      <c r="C27" s="13" t="s">
        <v>10820</v>
      </c>
      <c r="D27" s="13" t="s">
        <v>10868</v>
      </c>
      <c r="E27" s="13" t="s">
        <v>10869</v>
      </c>
      <c r="F27" s="13" t="s">
        <v>187</v>
      </c>
      <c r="G27" s="13" t="s">
        <v>10870</v>
      </c>
      <c r="H27" s="13" t="s">
        <v>2831</v>
      </c>
      <c r="I27" s="13" t="s">
        <v>98</v>
      </c>
      <c r="J27" s="13" t="s">
        <v>2378</v>
      </c>
      <c r="K27" s="13" t="s">
        <v>2396</v>
      </c>
      <c r="L27" s="13" t="s">
        <v>2392</v>
      </c>
      <c r="M27" s="13" t="s">
        <v>2393</v>
      </c>
      <c r="N27" s="13" t="s">
        <v>10871</v>
      </c>
      <c r="O27" s="17">
        <v>43626</v>
      </c>
      <c r="P27" s="23"/>
      <c r="Q27" s="41" t="s">
        <v>10872</v>
      </c>
      <c r="R27" s="13" t="s">
        <v>112</v>
      </c>
      <c r="S27" s="13" t="s">
        <v>2872</v>
      </c>
      <c r="T27" s="13" t="s">
        <v>8348</v>
      </c>
      <c r="U27" s="13" t="s">
        <v>10902</v>
      </c>
      <c r="V27" s="13" t="s">
        <v>8355</v>
      </c>
      <c r="W27" s="13">
        <f>IF(ISERROR(VLOOKUP($C27,CTEPULL!$A:$I,3,FALSE)),"0",(VLOOKUP($C27,CTEPULL!$A:$I,3,FALSE)))</f>
        <v>40</v>
      </c>
      <c r="X27" s="18">
        <f>IF(ISERROR(VLOOKUP($A27,PIVOTILC!$A:$I,3,FALSE)),"0",(VLOOKUP($A27,PIVOTILC!$A:$I,3,FALSE)))</f>
        <v>40</v>
      </c>
      <c r="Y27" s="13">
        <f t="shared" si="0"/>
        <v>0</v>
      </c>
      <c r="Z27" s="13" t="str">
        <f t="shared" si="1"/>
        <v>Good</v>
      </c>
      <c r="AA27" s="13">
        <f>IF(ISERROR(VLOOKUP($C27,CTEPULL!$A:$I,4,FALSE)),"0",(VLOOKUP($C27,CTEPULL!$A:$I,4,FALSE)))</f>
        <v>0</v>
      </c>
      <c r="AB27" s="18">
        <f>IF(ISERROR(VLOOKUP($A27,PIVOTILC!$A:$I,4,FALSE)),"0",(VLOOKUP($A27,PIVOTILC!$A:$I,4,FALSE)))</f>
        <v>0</v>
      </c>
      <c r="AC27" s="13">
        <f t="shared" si="2"/>
        <v>0</v>
      </c>
      <c r="AD27" s="13" t="str">
        <f t="shared" si="3"/>
        <v/>
      </c>
      <c r="AE27" s="13">
        <f>IF(ISERROR(VLOOKUP($C27,CTEPULL!$A:$I,5,FALSE)),"0",(VLOOKUP($C27,CTEPULL!$A:$I,5,FALSE)))</f>
        <v>0</v>
      </c>
      <c r="AF27" s="18">
        <f>IF(ISERROR(VLOOKUP($A27,PIVOTILC!$A:$I,5,FALSE)),"0",(VLOOKUP($A27,PIVOTILC!$A:$I,5,FALSE)))</f>
        <v>0</v>
      </c>
      <c r="AG27" s="13">
        <f t="shared" si="4"/>
        <v>0</v>
      </c>
      <c r="AH27" s="13" t="str">
        <f t="shared" si="5"/>
        <v/>
      </c>
      <c r="AI27" s="13">
        <f>IF(ISERROR(VLOOKUP($C27,CTEPULL!$A:$I,6,FALSE)),"0",(VLOOKUP($C27,CTEPULL!$A:$I,6,FALSE)))</f>
        <v>0</v>
      </c>
      <c r="AJ27" s="18">
        <f>IF(ISERROR(VLOOKUP($A27,PIVOTILC!$A:$I,6,FALSE)),"0",(VLOOKUP($A27,PIVOTILC!$A:$I,6,FALSE)))</f>
        <v>0</v>
      </c>
      <c r="AK27" s="13">
        <f t="shared" si="6"/>
        <v>0</v>
      </c>
      <c r="AL27" s="13" t="str">
        <f t="shared" si="7"/>
        <v/>
      </c>
      <c r="AM27" s="13">
        <f>IF(ISERROR(VLOOKUP($C27,CTEPULL!$A:$I,7,FALSE)),"0",(VLOOKUP($C27,CTEPULL!$A:$I,7,FALSE)))</f>
        <v>0</v>
      </c>
      <c r="AN27" s="18">
        <f>IF(ISERROR(VLOOKUP($A27,PIVOTILC!$A:$I,7,FALSE)),"0",(VLOOKUP($A27,PIVOTILC!$A:$I,7,FALSE)))</f>
        <v>0</v>
      </c>
      <c r="AO27" s="13">
        <f t="shared" si="8"/>
        <v>0</v>
      </c>
      <c r="AP27" s="13" t="str">
        <f t="shared" si="9"/>
        <v/>
      </c>
      <c r="AQ27" s="13">
        <f>IF(ISERROR(VLOOKUP($C27,CTEPULL!$A:$I,8,FALSE)),"0",(VLOOKUP($C27,CTEPULL!$A:$I,8,FALSE)))</f>
        <v>0</v>
      </c>
      <c r="AR27" s="18">
        <f>IF(ISERROR(VLOOKUP($A27,PIVOTILC!$A:$I,8,FALSE)),"0",(VLOOKUP($A27,PIVOTILC!$A:$I,8,FALSE)))</f>
        <v>0</v>
      </c>
      <c r="AS27" s="13">
        <f t="shared" si="10"/>
        <v>0</v>
      </c>
      <c r="AT27" s="13" t="str">
        <f t="shared" si="11"/>
        <v/>
      </c>
      <c r="AU27" s="19">
        <f>IF(ISERROR(VLOOKUP($C27,CTEPULL!$A:$I,9,FALSE)),"0",(VLOOKUP($C27,CTEPULL!$A:$I,9,FALSE)))</f>
        <v>40</v>
      </c>
      <c r="AV27" s="18">
        <f>IF(ISERROR(VLOOKUP($A27,PIVOTILC!$A:$I,8,FALSE)),"0",(VLOOKUP($A27,PIVOTILC!$A:$I,9,FALSE)))</f>
        <v>40</v>
      </c>
      <c r="AW27" s="18">
        <f t="shared" si="12"/>
        <v>0</v>
      </c>
      <c r="AX27" s="13">
        <f t="shared" si="13"/>
        <v>0</v>
      </c>
      <c r="AY27" s="13" t="str">
        <f t="shared" si="14"/>
        <v>No</v>
      </c>
      <c r="AZ27" s="13" t="str">
        <f t="shared" si="15"/>
        <v>No</v>
      </c>
    </row>
    <row r="28" spans="1:52" x14ac:dyDescent="0.2">
      <c r="A28" s="1" t="s">
        <v>6984</v>
      </c>
      <c r="B28" s="16" t="s">
        <v>4168</v>
      </c>
      <c r="C28" s="13" t="s">
        <v>4169</v>
      </c>
      <c r="D28" s="13" t="s">
        <v>1263</v>
      </c>
      <c r="E28" s="13" t="s">
        <v>4170</v>
      </c>
      <c r="F28" s="13" t="s">
        <v>183</v>
      </c>
      <c r="G28" s="13" t="s">
        <v>4171</v>
      </c>
      <c r="H28" s="13" t="s">
        <v>2828</v>
      </c>
      <c r="I28" s="13" t="s">
        <v>98</v>
      </c>
      <c r="J28" s="13" t="s">
        <v>2378</v>
      </c>
      <c r="K28" s="13" t="s">
        <v>2379</v>
      </c>
      <c r="L28" s="13" t="s">
        <v>2380</v>
      </c>
      <c r="M28" s="13" t="s">
        <v>2403</v>
      </c>
      <c r="N28" s="13" t="s">
        <v>4172</v>
      </c>
      <c r="O28" s="17">
        <v>42711</v>
      </c>
      <c r="P28" s="23"/>
      <c r="Q28" s="41" t="s">
        <v>4484</v>
      </c>
      <c r="R28" s="13" t="s">
        <v>187</v>
      </c>
      <c r="S28" s="13" t="s">
        <v>2866</v>
      </c>
      <c r="T28" s="13" t="s">
        <v>8348</v>
      </c>
      <c r="U28" s="13" t="s">
        <v>5540</v>
      </c>
      <c r="V28" s="13" t="s">
        <v>8349</v>
      </c>
      <c r="W28" s="13">
        <f>IF(ISERROR(VLOOKUP($C28,CTEPULL!$A:$I,3,FALSE)),"0",(VLOOKUP($C28,CTEPULL!$A:$I,3,FALSE)))</f>
        <v>40</v>
      </c>
      <c r="X28" s="18">
        <f>IF(ISERROR(VLOOKUP($A28,PIVOTILC!$A:$I,3,FALSE)),"0",(VLOOKUP($A28,PIVOTILC!$A:$I,3,FALSE)))</f>
        <v>40</v>
      </c>
      <c r="Y28" s="13">
        <f t="shared" si="0"/>
        <v>0</v>
      </c>
      <c r="Z28" s="13" t="str">
        <f t="shared" si="1"/>
        <v>Good</v>
      </c>
      <c r="AA28" s="13">
        <f>IF(ISERROR(VLOOKUP($C28,CTEPULL!$A:$I,4,FALSE)),"0",(VLOOKUP($C28,CTEPULL!$A:$I,4,FALSE)))</f>
        <v>0</v>
      </c>
      <c r="AB28" s="18">
        <f>IF(ISERROR(VLOOKUP($A28,PIVOTILC!$A:$I,4,FALSE)),"0",(VLOOKUP($A28,PIVOTILC!$A:$I,4,FALSE)))</f>
        <v>0</v>
      </c>
      <c r="AC28" s="13">
        <f t="shared" si="2"/>
        <v>0</v>
      </c>
      <c r="AD28" s="13" t="str">
        <f t="shared" si="3"/>
        <v/>
      </c>
      <c r="AE28" s="13">
        <f>IF(ISERROR(VLOOKUP($C28,CTEPULL!$A:$I,5,FALSE)),"0",(VLOOKUP($C28,CTEPULL!$A:$I,5,FALSE)))</f>
        <v>0</v>
      </c>
      <c r="AF28" s="18">
        <f>IF(ISERROR(VLOOKUP($A28,PIVOTILC!$A:$I,5,FALSE)),"0",(VLOOKUP($A28,PIVOTILC!$A:$I,5,FALSE)))</f>
        <v>0</v>
      </c>
      <c r="AG28" s="13">
        <f t="shared" si="4"/>
        <v>0</v>
      </c>
      <c r="AH28" s="13" t="str">
        <f t="shared" si="5"/>
        <v/>
      </c>
      <c r="AI28" s="13">
        <f>IF(ISERROR(VLOOKUP($C28,CTEPULL!$A:$I,6,FALSE)),"0",(VLOOKUP($C28,CTEPULL!$A:$I,6,FALSE)))</f>
        <v>0</v>
      </c>
      <c r="AJ28" s="18">
        <f>IF(ISERROR(VLOOKUP($A28,PIVOTILC!$A:$I,6,FALSE)),"0",(VLOOKUP($A28,PIVOTILC!$A:$I,6,FALSE)))</f>
        <v>0</v>
      </c>
      <c r="AK28" s="13">
        <f t="shared" si="6"/>
        <v>0</v>
      </c>
      <c r="AL28" s="13" t="str">
        <f t="shared" si="7"/>
        <v/>
      </c>
      <c r="AM28" s="13">
        <f>IF(ISERROR(VLOOKUP($C28,CTEPULL!$A:$I,7,FALSE)),"0",(VLOOKUP($C28,CTEPULL!$A:$I,7,FALSE)))</f>
        <v>0</v>
      </c>
      <c r="AN28" s="18">
        <f>IF(ISERROR(VLOOKUP($A28,PIVOTILC!$A:$I,7,FALSE)),"0",(VLOOKUP($A28,PIVOTILC!$A:$I,7,FALSE)))</f>
        <v>0</v>
      </c>
      <c r="AO28" s="13">
        <f t="shared" si="8"/>
        <v>0</v>
      </c>
      <c r="AP28" s="13" t="str">
        <f t="shared" si="9"/>
        <v/>
      </c>
      <c r="AQ28" s="13">
        <f>IF(ISERROR(VLOOKUP($C28,CTEPULL!$A:$I,8,FALSE)),"0",(VLOOKUP($C28,CTEPULL!$A:$I,8,FALSE)))</f>
        <v>0</v>
      </c>
      <c r="AR28" s="18">
        <f>IF(ISERROR(VLOOKUP($A28,PIVOTILC!$A:$I,8,FALSE)),"0",(VLOOKUP($A28,PIVOTILC!$A:$I,8,FALSE)))</f>
        <v>0</v>
      </c>
      <c r="AS28" s="13">
        <f t="shared" si="10"/>
        <v>0</v>
      </c>
      <c r="AT28" s="13" t="str">
        <f t="shared" si="11"/>
        <v/>
      </c>
      <c r="AU28" s="19">
        <f>IF(ISERROR(VLOOKUP($C28,CTEPULL!$A:$I,9,FALSE)),"0",(VLOOKUP($C28,CTEPULL!$A:$I,9,FALSE)))</f>
        <v>40</v>
      </c>
      <c r="AV28" s="18">
        <f>IF(ISERROR(VLOOKUP($A28,PIVOTILC!$A:$I,8,FALSE)),"0",(VLOOKUP($A28,PIVOTILC!$A:$I,9,FALSE)))</f>
        <v>40</v>
      </c>
      <c r="AW28" s="18">
        <f t="shared" si="12"/>
        <v>0</v>
      </c>
      <c r="AX28" s="13">
        <f t="shared" si="13"/>
        <v>0</v>
      </c>
      <c r="AY28" s="13" t="str">
        <f t="shared" si="14"/>
        <v>No</v>
      </c>
      <c r="AZ28" s="13" t="str">
        <f t="shared" si="15"/>
        <v>No</v>
      </c>
    </row>
    <row r="29" spans="1:52" x14ac:dyDescent="0.2">
      <c r="A29" s="1" t="s">
        <v>10178</v>
      </c>
      <c r="B29" s="16" t="s">
        <v>10179</v>
      </c>
      <c r="C29" s="13" t="s">
        <v>10180</v>
      </c>
      <c r="D29" s="13" t="s">
        <v>5305</v>
      </c>
      <c r="E29" s="13" t="s">
        <v>10181</v>
      </c>
      <c r="F29" s="13" t="s">
        <v>179</v>
      </c>
      <c r="G29" s="13" t="s">
        <v>10182</v>
      </c>
      <c r="H29" s="13" t="s">
        <v>2829</v>
      </c>
      <c r="I29" s="13" t="s">
        <v>98</v>
      </c>
      <c r="J29" s="13" t="s">
        <v>2378</v>
      </c>
      <c r="K29" s="13" t="s">
        <v>2395</v>
      </c>
      <c r="L29" s="13" t="s">
        <v>2385</v>
      </c>
      <c r="M29" s="13" t="s">
        <v>10350</v>
      </c>
      <c r="N29" s="13" t="s">
        <v>10183</v>
      </c>
      <c r="O29" s="17">
        <v>43556</v>
      </c>
      <c r="P29" s="23"/>
      <c r="Q29" s="41" t="s">
        <v>10184</v>
      </c>
      <c r="R29" s="13" t="s">
        <v>129</v>
      </c>
      <c r="S29" s="13" t="s">
        <v>2870</v>
      </c>
      <c r="T29" s="13" t="s">
        <v>8348</v>
      </c>
      <c r="U29" s="13" t="s">
        <v>10214</v>
      </c>
      <c r="V29" s="13" t="s">
        <v>8352</v>
      </c>
      <c r="W29" s="13">
        <f>IF(ISERROR(VLOOKUP($C29,CTEPULL!$A:$I,3,FALSE)),"0",(VLOOKUP($C29,CTEPULL!$A:$I,3,FALSE)))</f>
        <v>40</v>
      </c>
      <c r="X29" s="18">
        <f>IF(ISERROR(VLOOKUP($A29,PIVOTILC!$A:$I,3,FALSE)),"0",(VLOOKUP($A29,PIVOTILC!$A:$I,3,FALSE)))</f>
        <v>40</v>
      </c>
      <c r="Y29" s="13">
        <f t="shared" si="0"/>
        <v>0</v>
      </c>
      <c r="Z29" s="13" t="str">
        <f t="shared" si="1"/>
        <v>Good</v>
      </c>
      <c r="AA29" s="13">
        <f>IF(ISERROR(VLOOKUP($C29,CTEPULL!$A:$I,4,FALSE)),"0",(VLOOKUP($C29,CTEPULL!$A:$I,4,FALSE)))</f>
        <v>0</v>
      </c>
      <c r="AB29" s="18">
        <f>IF(ISERROR(VLOOKUP($A29,PIVOTILC!$A:$I,4,FALSE)),"0",(VLOOKUP($A29,PIVOTILC!$A:$I,4,FALSE)))</f>
        <v>0</v>
      </c>
      <c r="AC29" s="13">
        <f t="shared" si="2"/>
        <v>0</v>
      </c>
      <c r="AD29" s="13" t="str">
        <f t="shared" si="3"/>
        <v/>
      </c>
      <c r="AE29" s="13">
        <f>IF(ISERROR(VLOOKUP($C29,CTEPULL!$A:$I,5,FALSE)),"0",(VLOOKUP($C29,CTEPULL!$A:$I,5,FALSE)))</f>
        <v>0</v>
      </c>
      <c r="AF29" s="18">
        <f>IF(ISERROR(VLOOKUP($A29,PIVOTILC!$A:$I,5,FALSE)),"0",(VLOOKUP($A29,PIVOTILC!$A:$I,5,FALSE)))</f>
        <v>0</v>
      </c>
      <c r="AG29" s="13">
        <f t="shared" si="4"/>
        <v>0</v>
      </c>
      <c r="AH29" s="13" t="str">
        <f t="shared" si="5"/>
        <v/>
      </c>
      <c r="AI29" s="13">
        <f>IF(ISERROR(VLOOKUP($C29,CTEPULL!$A:$I,6,FALSE)),"0",(VLOOKUP($C29,CTEPULL!$A:$I,6,FALSE)))</f>
        <v>0</v>
      </c>
      <c r="AJ29" s="18">
        <f>IF(ISERROR(VLOOKUP($A29,PIVOTILC!$A:$I,6,FALSE)),"0",(VLOOKUP($A29,PIVOTILC!$A:$I,6,FALSE)))</f>
        <v>0</v>
      </c>
      <c r="AK29" s="13">
        <f t="shared" si="6"/>
        <v>0</v>
      </c>
      <c r="AL29" s="13" t="str">
        <f t="shared" si="7"/>
        <v/>
      </c>
      <c r="AM29" s="13">
        <f>IF(ISERROR(VLOOKUP($C29,CTEPULL!$A:$I,7,FALSE)),"0",(VLOOKUP($C29,CTEPULL!$A:$I,7,FALSE)))</f>
        <v>0</v>
      </c>
      <c r="AN29" s="18">
        <f>IF(ISERROR(VLOOKUP($A29,PIVOTILC!$A:$I,7,FALSE)),"0",(VLOOKUP($A29,PIVOTILC!$A:$I,7,FALSE)))</f>
        <v>0</v>
      </c>
      <c r="AO29" s="13">
        <f t="shared" si="8"/>
        <v>0</v>
      </c>
      <c r="AP29" s="13" t="str">
        <f t="shared" si="9"/>
        <v/>
      </c>
      <c r="AQ29" s="13">
        <f>IF(ISERROR(VLOOKUP($C29,CTEPULL!$A:$I,8,FALSE)),"0",(VLOOKUP($C29,CTEPULL!$A:$I,8,FALSE)))</f>
        <v>0</v>
      </c>
      <c r="AR29" s="18">
        <f>IF(ISERROR(VLOOKUP($A29,PIVOTILC!$A:$I,8,FALSE)),"0",(VLOOKUP($A29,PIVOTILC!$A:$I,8,FALSE)))</f>
        <v>0</v>
      </c>
      <c r="AS29" s="13">
        <f t="shared" si="10"/>
        <v>0</v>
      </c>
      <c r="AT29" s="13" t="str">
        <f t="shared" si="11"/>
        <v/>
      </c>
      <c r="AU29" s="19">
        <f>IF(ISERROR(VLOOKUP($C29,CTEPULL!$A:$I,9,FALSE)),"0",(VLOOKUP($C29,CTEPULL!$A:$I,9,FALSE)))</f>
        <v>40</v>
      </c>
      <c r="AV29" s="18">
        <f>IF(ISERROR(VLOOKUP($A29,PIVOTILC!$A:$I,8,FALSE)),"0",(VLOOKUP($A29,PIVOTILC!$A:$I,9,FALSE)))</f>
        <v>40</v>
      </c>
      <c r="AW29" s="18">
        <f t="shared" si="12"/>
        <v>0</v>
      </c>
      <c r="AX29" s="13">
        <f t="shared" si="13"/>
        <v>0</v>
      </c>
      <c r="AY29" s="13" t="str">
        <f t="shared" si="14"/>
        <v>No</v>
      </c>
      <c r="AZ29" s="13" t="str">
        <f t="shared" si="15"/>
        <v>No</v>
      </c>
    </row>
    <row r="30" spans="1:52" x14ac:dyDescent="0.2">
      <c r="A30" s="1" t="s">
        <v>6985</v>
      </c>
      <c r="B30" s="16" t="s">
        <v>5303</v>
      </c>
      <c r="C30" s="13" t="s">
        <v>5304</v>
      </c>
      <c r="D30" s="13" t="s">
        <v>5305</v>
      </c>
      <c r="E30" s="13" t="s">
        <v>5306</v>
      </c>
      <c r="F30" s="13" t="s">
        <v>179</v>
      </c>
      <c r="G30" s="13" t="s">
        <v>5307</v>
      </c>
      <c r="H30" s="13" t="s">
        <v>2829</v>
      </c>
      <c r="I30" s="13" t="s">
        <v>98</v>
      </c>
      <c r="J30" s="13" t="s">
        <v>2378</v>
      </c>
      <c r="K30" s="13" t="s">
        <v>2395</v>
      </c>
      <c r="L30" s="13" t="s">
        <v>4946</v>
      </c>
      <c r="M30" s="13" t="s">
        <v>2405</v>
      </c>
      <c r="N30" s="13" t="s">
        <v>5308</v>
      </c>
      <c r="O30" s="17">
        <v>42933</v>
      </c>
      <c r="P30" s="23"/>
      <c r="Q30" s="41" t="s">
        <v>5309</v>
      </c>
      <c r="R30" s="13" t="s">
        <v>129</v>
      </c>
      <c r="S30" s="13" t="s">
        <v>2870</v>
      </c>
      <c r="T30" s="13" t="s">
        <v>8348</v>
      </c>
      <c r="U30" s="13" t="s">
        <v>5541</v>
      </c>
      <c r="V30" s="13" t="s">
        <v>8352</v>
      </c>
      <c r="W30" s="13">
        <f>IF(ISERROR(VLOOKUP($C30,CTEPULL!$A:$I,3,FALSE)),"0",(VLOOKUP($C30,CTEPULL!$A:$I,3,FALSE)))</f>
        <v>40</v>
      </c>
      <c r="X30" s="18">
        <f>IF(ISERROR(VLOOKUP($A30,PIVOTILC!$A:$I,3,FALSE)),"0",(VLOOKUP($A30,PIVOTILC!$A:$I,3,FALSE)))</f>
        <v>40</v>
      </c>
      <c r="Y30" s="13">
        <f t="shared" si="0"/>
        <v>0</v>
      </c>
      <c r="Z30" s="13" t="str">
        <f t="shared" si="1"/>
        <v>Good</v>
      </c>
      <c r="AA30" s="13">
        <f>IF(ISERROR(VLOOKUP($C30,CTEPULL!$A:$I,4,FALSE)),"0",(VLOOKUP($C30,CTEPULL!$A:$I,4,FALSE)))</f>
        <v>0</v>
      </c>
      <c r="AB30" s="18">
        <f>IF(ISERROR(VLOOKUP($A30,PIVOTILC!$A:$I,4,FALSE)),"0",(VLOOKUP($A30,PIVOTILC!$A:$I,4,FALSE)))</f>
        <v>0</v>
      </c>
      <c r="AC30" s="13">
        <f t="shared" si="2"/>
        <v>0</v>
      </c>
      <c r="AD30" s="13" t="str">
        <f t="shared" si="3"/>
        <v/>
      </c>
      <c r="AE30" s="13">
        <f>IF(ISERROR(VLOOKUP($C30,CTEPULL!$A:$I,5,FALSE)),"0",(VLOOKUP($C30,CTEPULL!$A:$I,5,FALSE)))</f>
        <v>0</v>
      </c>
      <c r="AF30" s="18">
        <f>IF(ISERROR(VLOOKUP($A30,PIVOTILC!$A:$I,5,FALSE)),"0",(VLOOKUP($A30,PIVOTILC!$A:$I,5,FALSE)))</f>
        <v>0</v>
      </c>
      <c r="AG30" s="13">
        <f t="shared" si="4"/>
        <v>0</v>
      </c>
      <c r="AH30" s="13" t="str">
        <f t="shared" si="5"/>
        <v/>
      </c>
      <c r="AI30" s="13">
        <f>IF(ISERROR(VLOOKUP($C30,CTEPULL!$A:$I,6,FALSE)),"0",(VLOOKUP($C30,CTEPULL!$A:$I,6,FALSE)))</f>
        <v>0</v>
      </c>
      <c r="AJ30" s="18">
        <f>IF(ISERROR(VLOOKUP($A30,PIVOTILC!$A:$I,6,FALSE)),"0",(VLOOKUP($A30,PIVOTILC!$A:$I,6,FALSE)))</f>
        <v>0</v>
      </c>
      <c r="AK30" s="13">
        <f t="shared" si="6"/>
        <v>0</v>
      </c>
      <c r="AL30" s="13" t="str">
        <f t="shared" si="7"/>
        <v/>
      </c>
      <c r="AM30" s="13">
        <f>IF(ISERROR(VLOOKUP($C30,CTEPULL!$A:$I,7,FALSE)),"0",(VLOOKUP($C30,CTEPULL!$A:$I,7,FALSE)))</f>
        <v>0</v>
      </c>
      <c r="AN30" s="18">
        <f>IF(ISERROR(VLOOKUP($A30,PIVOTILC!$A:$I,7,FALSE)),"0",(VLOOKUP($A30,PIVOTILC!$A:$I,7,FALSE)))</f>
        <v>0</v>
      </c>
      <c r="AO30" s="13">
        <f t="shared" si="8"/>
        <v>0</v>
      </c>
      <c r="AP30" s="13" t="str">
        <f t="shared" si="9"/>
        <v/>
      </c>
      <c r="AQ30" s="13">
        <f>IF(ISERROR(VLOOKUP($C30,CTEPULL!$A:$I,8,FALSE)),"0",(VLOOKUP($C30,CTEPULL!$A:$I,8,FALSE)))</f>
        <v>0</v>
      </c>
      <c r="AR30" s="18">
        <f>IF(ISERROR(VLOOKUP($A30,PIVOTILC!$A:$I,8,FALSE)),"0",(VLOOKUP($A30,PIVOTILC!$A:$I,8,FALSE)))</f>
        <v>0</v>
      </c>
      <c r="AS30" s="13">
        <f t="shared" si="10"/>
        <v>0</v>
      </c>
      <c r="AT30" s="13" t="str">
        <f t="shared" si="11"/>
        <v/>
      </c>
      <c r="AU30" s="19">
        <f>IF(ISERROR(VLOOKUP($C30,CTEPULL!$A:$I,9,FALSE)),"0",(VLOOKUP($C30,CTEPULL!$A:$I,9,FALSE)))</f>
        <v>40</v>
      </c>
      <c r="AV30" s="18">
        <f>IF(ISERROR(VLOOKUP($A30,PIVOTILC!$A:$I,8,FALSE)),"0",(VLOOKUP($A30,PIVOTILC!$A:$I,9,FALSE)))</f>
        <v>40</v>
      </c>
      <c r="AW30" s="18">
        <f t="shared" si="12"/>
        <v>0</v>
      </c>
      <c r="AX30" s="13">
        <f t="shared" si="13"/>
        <v>0</v>
      </c>
      <c r="AY30" s="13" t="str">
        <f t="shared" si="14"/>
        <v>No</v>
      </c>
      <c r="AZ30" s="13" t="str">
        <f t="shared" si="15"/>
        <v>No</v>
      </c>
    </row>
    <row r="31" spans="1:52" x14ac:dyDescent="0.2">
      <c r="A31" s="1" t="s">
        <v>6986</v>
      </c>
      <c r="B31" s="16" t="s">
        <v>4961</v>
      </c>
      <c r="C31" s="13" t="s">
        <v>4962</v>
      </c>
      <c r="D31" s="13" t="s">
        <v>3613</v>
      </c>
      <c r="E31" s="13" t="s">
        <v>1472</v>
      </c>
      <c r="F31" s="13" t="s">
        <v>2830</v>
      </c>
      <c r="G31" s="13" t="s">
        <v>4963</v>
      </c>
      <c r="H31" s="13" t="s">
        <v>99</v>
      </c>
      <c r="I31" s="13" t="s">
        <v>102</v>
      </c>
      <c r="J31" s="13" t="s">
        <v>2378</v>
      </c>
      <c r="K31" s="13" t="s">
        <v>4970</v>
      </c>
      <c r="L31" s="13" t="s">
        <v>4970</v>
      </c>
      <c r="M31" s="13" t="s">
        <v>4970</v>
      </c>
      <c r="N31" s="13" t="s">
        <v>4964</v>
      </c>
      <c r="O31" s="17">
        <v>38246</v>
      </c>
      <c r="P31" s="23"/>
      <c r="Q31" s="41" t="s">
        <v>4965</v>
      </c>
      <c r="R31" s="13" t="s">
        <v>129</v>
      </c>
      <c r="S31" s="13" t="s">
        <v>2875</v>
      </c>
      <c r="T31" s="13" t="s">
        <v>8359</v>
      </c>
      <c r="U31" s="13" t="s">
        <v>5542</v>
      </c>
      <c r="V31" s="13" t="s">
        <v>8360</v>
      </c>
      <c r="W31" s="13" t="str">
        <f>IF(ISERROR(VLOOKUP($C31,CTEPULL!$A:$I,3,FALSE)),"0",(VLOOKUP($C31,CTEPULL!$A:$I,3,FALSE)))</f>
        <v>0</v>
      </c>
      <c r="X31" s="18">
        <f>IF(ISERROR(VLOOKUP($A31,PIVOTILC!$A:$I,3,FALSE)),"0",(VLOOKUP($A31,PIVOTILC!$A:$I,3,FALSE)))</f>
        <v>42</v>
      </c>
      <c r="Y31" s="13">
        <f t="shared" si="0"/>
        <v>-42</v>
      </c>
      <c r="Z31" s="13" t="str">
        <f t="shared" si="1"/>
        <v>With Variance</v>
      </c>
      <c r="AA31" s="13" t="str">
        <f>IF(ISERROR(VLOOKUP($C31,CTEPULL!$A:$I,4,FALSE)),"0",(VLOOKUP($C31,CTEPULL!$A:$I,4,FALSE)))</f>
        <v>0</v>
      </c>
      <c r="AB31" s="18">
        <f>IF(ISERROR(VLOOKUP($A31,PIVOTILC!$A:$I,4,FALSE)),"0",(VLOOKUP($A31,PIVOTILC!$A:$I,4,FALSE)))</f>
        <v>0</v>
      </c>
      <c r="AC31" s="13">
        <f t="shared" si="2"/>
        <v>0</v>
      </c>
      <c r="AD31" s="13" t="str">
        <f t="shared" si="3"/>
        <v/>
      </c>
      <c r="AE31" s="13" t="str">
        <f>IF(ISERROR(VLOOKUP($C31,CTEPULL!$A:$I,5,FALSE)),"0",(VLOOKUP($C31,CTEPULL!$A:$I,5,FALSE)))</f>
        <v>0</v>
      </c>
      <c r="AF31" s="18">
        <f>IF(ISERROR(VLOOKUP($A31,PIVOTILC!$A:$I,5,FALSE)),"0",(VLOOKUP($A31,PIVOTILC!$A:$I,5,FALSE)))</f>
        <v>0</v>
      </c>
      <c r="AG31" s="13">
        <f t="shared" si="4"/>
        <v>0</v>
      </c>
      <c r="AH31" s="13" t="str">
        <f t="shared" si="5"/>
        <v/>
      </c>
      <c r="AI31" s="13" t="str">
        <f>IF(ISERROR(VLOOKUP($C31,CTEPULL!$A:$I,6,FALSE)),"0",(VLOOKUP($C31,CTEPULL!$A:$I,6,FALSE)))</f>
        <v>0</v>
      </c>
      <c r="AJ31" s="18">
        <f>IF(ISERROR(VLOOKUP($A31,PIVOTILC!$A:$I,6,FALSE)),"0",(VLOOKUP($A31,PIVOTILC!$A:$I,6,FALSE)))</f>
        <v>0</v>
      </c>
      <c r="AK31" s="13">
        <f t="shared" si="6"/>
        <v>0</v>
      </c>
      <c r="AL31" s="13" t="str">
        <f t="shared" si="7"/>
        <v/>
      </c>
      <c r="AM31" s="13" t="str">
        <f>IF(ISERROR(VLOOKUP($C31,CTEPULL!$A:$I,7,FALSE)),"0",(VLOOKUP($C31,CTEPULL!$A:$I,7,FALSE)))</f>
        <v>0</v>
      </c>
      <c r="AN31" s="18">
        <f>IF(ISERROR(VLOOKUP($A31,PIVOTILC!$A:$I,7,FALSE)),"0",(VLOOKUP($A31,PIVOTILC!$A:$I,7,FALSE)))</f>
        <v>0</v>
      </c>
      <c r="AO31" s="13">
        <f t="shared" si="8"/>
        <v>0</v>
      </c>
      <c r="AP31" s="13" t="str">
        <f t="shared" si="9"/>
        <v/>
      </c>
      <c r="AQ31" s="13" t="str">
        <f>IF(ISERROR(VLOOKUP($C31,CTEPULL!$A:$I,8,FALSE)),"0",(VLOOKUP($C31,CTEPULL!$A:$I,8,FALSE)))</f>
        <v>0</v>
      </c>
      <c r="AR31" s="18">
        <f>IF(ISERROR(VLOOKUP($A31,PIVOTILC!$A:$I,8,FALSE)),"0",(VLOOKUP($A31,PIVOTILC!$A:$I,8,FALSE)))</f>
        <v>0</v>
      </c>
      <c r="AS31" s="13">
        <f t="shared" si="10"/>
        <v>0</v>
      </c>
      <c r="AT31" s="13" t="str">
        <f t="shared" si="11"/>
        <v/>
      </c>
      <c r="AU31" s="19" t="str">
        <f>IF(ISERROR(VLOOKUP($C31,CTEPULL!$A:$I,9,FALSE)),"0",(VLOOKUP($C31,CTEPULL!$A:$I,9,FALSE)))</f>
        <v>0</v>
      </c>
      <c r="AV31" s="18">
        <f>IF(ISERROR(VLOOKUP($A31,PIVOTILC!$A:$I,8,FALSE)),"0",(VLOOKUP($A31,PIVOTILC!$A:$I,9,FALSE)))</f>
        <v>42</v>
      </c>
      <c r="AW31" s="18">
        <f t="shared" si="12"/>
        <v>0</v>
      </c>
      <c r="AX31" s="13">
        <f t="shared" si="13"/>
        <v>-42</v>
      </c>
      <c r="AY31" s="13" t="str">
        <f t="shared" si="14"/>
        <v>Yes</v>
      </c>
      <c r="AZ31" s="13" t="str">
        <f t="shared" si="15"/>
        <v>No</v>
      </c>
    </row>
    <row r="32" spans="1:52" x14ac:dyDescent="0.2">
      <c r="A32" s="1" t="s">
        <v>12134</v>
      </c>
      <c r="B32" s="16" t="s">
        <v>12135</v>
      </c>
      <c r="C32" s="13" t="s">
        <v>12543</v>
      </c>
      <c r="D32" s="13" t="s">
        <v>12136</v>
      </c>
      <c r="E32" s="13" t="s">
        <v>12137</v>
      </c>
      <c r="F32" s="13" t="s">
        <v>5283</v>
      </c>
      <c r="G32" s="13" t="s">
        <v>12138</v>
      </c>
      <c r="H32" s="13" t="s">
        <v>2828</v>
      </c>
      <c r="I32" s="13" t="s">
        <v>100</v>
      </c>
      <c r="J32" s="13" t="s">
        <v>2378</v>
      </c>
      <c r="K32" s="13" t="s">
        <v>2396</v>
      </c>
      <c r="L32" s="13" t="s">
        <v>2392</v>
      </c>
      <c r="M32" s="13" t="s">
        <v>4971</v>
      </c>
      <c r="N32" s="13" t="s">
        <v>12544</v>
      </c>
      <c r="O32" s="17">
        <v>43773</v>
      </c>
      <c r="P32" s="23"/>
      <c r="Q32" s="41" t="s">
        <v>12139</v>
      </c>
      <c r="R32" s="13" t="s">
        <v>129</v>
      </c>
      <c r="S32" s="13" t="s">
        <v>2867</v>
      </c>
      <c r="T32" s="13" t="s">
        <v>8348</v>
      </c>
      <c r="U32" s="13" t="s">
        <v>12559</v>
      </c>
      <c r="V32" s="13" t="s">
        <v>8350</v>
      </c>
      <c r="W32" s="13">
        <f>IF(ISERROR(VLOOKUP($C32,CTEPULL!$A:$I,3,FALSE)),"0",(VLOOKUP($C32,CTEPULL!$A:$I,3,FALSE)))</f>
        <v>45</v>
      </c>
      <c r="X32" s="18">
        <f>IF(ISERROR(VLOOKUP($A32,PIVOTILC!$A:$I,3,FALSE)),"0",(VLOOKUP($A32,PIVOTILC!$A:$I,3,FALSE)))</f>
        <v>45</v>
      </c>
      <c r="Y32" s="13">
        <f t="shared" si="0"/>
        <v>0</v>
      </c>
      <c r="Z32" s="13" t="str">
        <f t="shared" si="1"/>
        <v>Good</v>
      </c>
      <c r="AA32" s="13">
        <f>IF(ISERROR(VLOOKUP($C32,CTEPULL!$A:$I,4,FALSE)),"0",(VLOOKUP($C32,CTEPULL!$A:$I,4,FALSE)))</f>
        <v>0</v>
      </c>
      <c r="AB32" s="18">
        <f>IF(ISERROR(VLOOKUP($A32,PIVOTILC!$A:$I,4,FALSE)),"0",(VLOOKUP($A32,PIVOTILC!$A:$I,4,FALSE)))</f>
        <v>0</v>
      </c>
      <c r="AC32" s="13">
        <f t="shared" si="2"/>
        <v>0</v>
      </c>
      <c r="AD32" s="13" t="str">
        <f t="shared" si="3"/>
        <v/>
      </c>
      <c r="AE32" s="13">
        <f>IF(ISERROR(VLOOKUP($C32,CTEPULL!$A:$I,5,FALSE)),"0",(VLOOKUP($C32,CTEPULL!$A:$I,5,FALSE)))</f>
        <v>0</v>
      </c>
      <c r="AF32" s="18">
        <f>IF(ISERROR(VLOOKUP($A32,PIVOTILC!$A:$I,5,FALSE)),"0",(VLOOKUP($A32,PIVOTILC!$A:$I,5,FALSE)))</f>
        <v>0</v>
      </c>
      <c r="AG32" s="13">
        <f t="shared" si="4"/>
        <v>0</v>
      </c>
      <c r="AH32" s="13" t="str">
        <f t="shared" si="5"/>
        <v/>
      </c>
      <c r="AI32" s="13">
        <f>IF(ISERROR(VLOOKUP($C32,CTEPULL!$A:$I,6,FALSE)),"0",(VLOOKUP($C32,CTEPULL!$A:$I,6,FALSE)))</f>
        <v>0</v>
      </c>
      <c r="AJ32" s="18">
        <f>IF(ISERROR(VLOOKUP($A32,PIVOTILC!$A:$I,6,FALSE)),"0",(VLOOKUP($A32,PIVOTILC!$A:$I,6,FALSE)))</f>
        <v>0</v>
      </c>
      <c r="AK32" s="13">
        <f t="shared" si="6"/>
        <v>0</v>
      </c>
      <c r="AL32" s="13" t="str">
        <f t="shared" si="7"/>
        <v/>
      </c>
      <c r="AM32" s="13">
        <f>IF(ISERROR(VLOOKUP($C32,CTEPULL!$A:$I,7,FALSE)),"0",(VLOOKUP($C32,CTEPULL!$A:$I,7,FALSE)))</f>
        <v>0</v>
      </c>
      <c r="AN32" s="18">
        <f>IF(ISERROR(VLOOKUP($A32,PIVOTILC!$A:$I,7,FALSE)),"0",(VLOOKUP($A32,PIVOTILC!$A:$I,7,FALSE)))</f>
        <v>0</v>
      </c>
      <c r="AO32" s="13">
        <f t="shared" si="8"/>
        <v>0</v>
      </c>
      <c r="AP32" s="13" t="str">
        <f t="shared" si="9"/>
        <v/>
      </c>
      <c r="AQ32" s="13">
        <f>IF(ISERROR(VLOOKUP($C32,CTEPULL!$A:$I,8,FALSE)),"0",(VLOOKUP($C32,CTEPULL!$A:$I,8,FALSE)))</f>
        <v>0</v>
      </c>
      <c r="AR32" s="18">
        <f>IF(ISERROR(VLOOKUP($A32,PIVOTILC!$A:$I,8,FALSE)),"0",(VLOOKUP($A32,PIVOTILC!$A:$I,8,FALSE)))</f>
        <v>0</v>
      </c>
      <c r="AS32" s="13">
        <f t="shared" si="10"/>
        <v>0</v>
      </c>
      <c r="AT32" s="13" t="str">
        <f t="shared" si="11"/>
        <v/>
      </c>
      <c r="AU32" s="19">
        <f>IF(ISERROR(VLOOKUP($C32,CTEPULL!$A:$I,9,FALSE)),"0",(VLOOKUP($C32,CTEPULL!$A:$I,9,FALSE)))</f>
        <v>45</v>
      </c>
      <c r="AV32" s="18">
        <f>IF(ISERROR(VLOOKUP($A32,PIVOTILC!$A:$I,8,FALSE)),"0",(VLOOKUP($A32,PIVOTILC!$A:$I,9,FALSE)))</f>
        <v>45</v>
      </c>
      <c r="AW32" s="18">
        <f t="shared" si="12"/>
        <v>0</v>
      </c>
      <c r="AX32" s="13">
        <f t="shared" si="13"/>
        <v>0</v>
      </c>
      <c r="AY32" s="13" t="str">
        <f t="shared" si="14"/>
        <v>No</v>
      </c>
      <c r="AZ32" s="13" t="str">
        <f t="shared" si="15"/>
        <v>No</v>
      </c>
    </row>
    <row r="33" spans="1:52" x14ac:dyDescent="0.2">
      <c r="A33" s="1" t="s">
        <v>9911</v>
      </c>
      <c r="B33" s="16" t="s">
        <v>9915</v>
      </c>
      <c r="C33" s="13" t="s">
        <v>9916</v>
      </c>
      <c r="D33" s="13" t="s">
        <v>9917</v>
      </c>
      <c r="E33" s="13" t="s">
        <v>461</v>
      </c>
      <c r="F33" s="13" t="s">
        <v>179</v>
      </c>
      <c r="G33" s="13" t="s">
        <v>9918</v>
      </c>
      <c r="H33" s="13" t="s">
        <v>2829</v>
      </c>
      <c r="I33" s="13" t="s">
        <v>100</v>
      </c>
      <c r="J33" s="13" t="s">
        <v>2378</v>
      </c>
      <c r="K33" s="13" t="s">
        <v>2396</v>
      </c>
      <c r="L33" s="13" t="s">
        <v>2392</v>
      </c>
      <c r="M33" s="13" t="s">
        <v>8943</v>
      </c>
      <c r="N33" s="13" t="s">
        <v>9919</v>
      </c>
      <c r="O33" s="17">
        <v>43493</v>
      </c>
      <c r="P33" s="23"/>
      <c r="Q33" s="41" t="s">
        <v>9920</v>
      </c>
      <c r="R33" s="13" t="s">
        <v>112</v>
      </c>
      <c r="S33" s="13" t="s">
        <v>2866</v>
      </c>
      <c r="T33" s="13" t="s">
        <v>8348</v>
      </c>
      <c r="U33" s="13" t="s">
        <v>9926</v>
      </c>
      <c r="V33" s="13" t="s">
        <v>8355</v>
      </c>
      <c r="W33" s="13">
        <f>IF(ISERROR(VLOOKUP($C33,CTEPULL!$A:$I,3,FALSE)),"0",(VLOOKUP($C33,CTEPULL!$A:$I,3,FALSE)))</f>
        <v>45</v>
      </c>
      <c r="X33" s="18">
        <f>IF(ISERROR(VLOOKUP($A33,PIVOTILC!$A:$I,3,FALSE)),"0",(VLOOKUP($A33,PIVOTILC!$A:$I,3,FALSE)))</f>
        <v>45</v>
      </c>
      <c r="Y33" s="13">
        <f t="shared" si="0"/>
        <v>0</v>
      </c>
      <c r="Z33" s="13" t="str">
        <f t="shared" si="1"/>
        <v>Good</v>
      </c>
      <c r="AA33" s="13">
        <f>IF(ISERROR(VLOOKUP($C33,CTEPULL!$A:$I,4,FALSE)),"0",(VLOOKUP($C33,CTEPULL!$A:$I,4,FALSE)))</f>
        <v>0</v>
      </c>
      <c r="AB33" s="18">
        <f>IF(ISERROR(VLOOKUP($A33,PIVOTILC!$A:$I,4,FALSE)),"0",(VLOOKUP($A33,PIVOTILC!$A:$I,4,FALSE)))</f>
        <v>0</v>
      </c>
      <c r="AC33" s="13">
        <f t="shared" si="2"/>
        <v>0</v>
      </c>
      <c r="AD33" s="13" t="str">
        <f t="shared" si="3"/>
        <v/>
      </c>
      <c r="AE33" s="13">
        <f>IF(ISERROR(VLOOKUP($C33,CTEPULL!$A:$I,5,FALSE)),"0",(VLOOKUP($C33,CTEPULL!$A:$I,5,FALSE)))</f>
        <v>0</v>
      </c>
      <c r="AF33" s="18">
        <f>IF(ISERROR(VLOOKUP($A33,PIVOTILC!$A:$I,5,FALSE)),"0",(VLOOKUP($A33,PIVOTILC!$A:$I,5,FALSE)))</f>
        <v>0</v>
      </c>
      <c r="AG33" s="13">
        <f t="shared" si="4"/>
        <v>0</v>
      </c>
      <c r="AH33" s="13" t="str">
        <f t="shared" si="5"/>
        <v/>
      </c>
      <c r="AI33" s="13">
        <f>IF(ISERROR(VLOOKUP($C33,CTEPULL!$A:$I,6,FALSE)),"0",(VLOOKUP($C33,CTEPULL!$A:$I,6,FALSE)))</f>
        <v>0</v>
      </c>
      <c r="AJ33" s="18">
        <f>IF(ISERROR(VLOOKUP($A33,PIVOTILC!$A:$I,6,FALSE)),"0",(VLOOKUP($A33,PIVOTILC!$A:$I,6,FALSE)))</f>
        <v>0</v>
      </c>
      <c r="AK33" s="13">
        <f t="shared" si="6"/>
        <v>0</v>
      </c>
      <c r="AL33" s="13" t="str">
        <f t="shared" si="7"/>
        <v/>
      </c>
      <c r="AM33" s="13">
        <f>IF(ISERROR(VLOOKUP($C33,CTEPULL!$A:$I,7,FALSE)),"0",(VLOOKUP($C33,CTEPULL!$A:$I,7,FALSE)))</f>
        <v>0</v>
      </c>
      <c r="AN33" s="18">
        <f>IF(ISERROR(VLOOKUP($A33,PIVOTILC!$A:$I,7,FALSE)),"0",(VLOOKUP($A33,PIVOTILC!$A:$I,7,FALSE)))</f>
        <v>0</v>
      </c>
      <c r="AO33" s="13">
        <f t="shared" si="8"/>
        <v>0</v>
      </c>
      <c r="AP33" s="13" t="str">
        <f t="shared" si="9"/>
        <v/>
      </c>
      <c r="AQ33" s="13">
        <f>IF(ISERROR(VLOOKUP($C33,CTEPULL!$A:$I,8,FALSE)),"0",(VLOOKUP($C33,CTEPULL!$A:$I,8,FALSE)))</f>
        <v>0</v>
      </c>
      <c r="AR33" s="18">
        <f>IF(ISERROR(VLOOKUP($A33,PIVOTILC!$A:$I,8,FALSE)),"0",(VLOOKUP($A33,PIVOTILC!$A:$I,8,FALSE)))</f>
        <v>0</v>
      </c>
      <c r="AS33" s="13">
        <f t="shared" si="10"/>
        <v>0</v>
      </c>
      <c r="AT33" s="13" t="str">
        <f t="shared" si="11"/>
        <v/>
      </c>
      <c r="AU33" s="19">
        <f>IF(ISERROR(VLOOKUP($C33,CTEPULL!$A:$I,9,FALSE)),"0",(VLOOKUP($C33,CTEPULL!$A:$I,9,FALSE)))</f>
        <v>45</v>
      </c>
      <c r="AV33" s="18">
        <f>IF(ISERROR(VLOOKUP($A33,PIVOTILC!$A:$I,8,FALSE)),"0",(VLOOKUP($A33,PIVOTILC!$A:$I,9,FALSE)))</f>
        <v>45</v>
      </c>
      <c r="AW33" s="18">
        <f t="shared" si="12"/>
        <v>0</v>
      </c>
      <c r="AX33" s="13">
        <f t="shared" si="13"/>
        <v>0</v>
      </c>
      <c r="AY33" s="13" t="str">
        <f t="shared" si="14"/>
        <v>No</v>
      </c>
      <c r="AZ33" s="13" t="str">
        <f t="shared" si="15"/>
        <v>No</v>
      </c>
    </row>
    <row r="34" spans="1:52" x14ac:dyDescent="0.2">
      <c r="A34" s="1" t="s">
        <v>11243</v>
      </c>
      <c r="B34" s="16" t="s">
        <v>11244</v>
      </c>
      <c r="C34" s="13" t="s">
        <v>11245</v>
      </c>
      <c r="D34" s="13" t="s">
        <v>488</v>
      </c>
      <c r="E34" s="13" t="s">
        <v>11246</v>
      </c>
      <c r="F34" s="13" t="s">
        <v>187</v>
      </c>
      <c r="G34" s="13" t="s">
        <v>11247</v>
      </c>
      <c r="H34" s="13" t="s">
        <v>2831</v>
      </c>
      <c r="I34" s="13" t="s">
        <v>98</v>
      </c>
      <c r="J34" s="13" t="s">
        <v>2378</v>
      </c>
      <c r="K34" s="13" t="s">
        <v>2379</v>
      </c>
      <c r="L34" s="13" t="s">
        <v>2383</v>
      </c>
      <c r="M34" s="13" t="s">
        <v>2409</v>
      </c>
      <c r="N34" s="13" t="s">
        <v>11248</v>
      </c>
      <c r="O34" s="17">
        <v>43683</v>
      </c>
      <c r="P34" s="23"/>
      <c r="Q34" s="41" t="s">
        <v>11249</v>
      </c>
      <c r="R34" s="13" t="s">
        <v>129</v>
      </c>
      <c r="S34" s="13" t="s">
        <v>2867</v>
      </c>
      <c r="T34" s="13" t="s">
        <v>8348</v>
      </c>
      <c r="U34" s="13" t="s">
        <v>11309</v>
      </c>
      <c r="V34" s="13" t="s">
        <v>8352</v>
      </c>
      <c r="W34" s="13">
        <f>IF(ISERROR(VLOOKUP($C34,CTEPULL!$A:$I,3,FALSE)),"0",(VLOOKUP($C34,CTEPULL!$A:$I,3,FALSE)))</f>
        <v>40</v>
      </c>
      <c r="X34" s="18">
        <f>IF(ISERROR(VLOOKUP($A34,PIVOTILC!$A:$I,3,FALSE)),"0",(VLOOKUP($A34,PIVOTILC!$A:$I,3,FALSE)))</f>
        <v>40</v>
      </c>
      <c r="Y34" s="13">
        <f t="shared" si="0"/>
        <v>0</v>
      </c>
      <c r="Z34" s="13" t="str">
        <f t="shared" si="1"/>
        <v>Good</v>
      </c>
      <c r="AA34" s="13">
        <f>IF(ISERROR(VLOOKUP($C34,CTEPULL!$A:$I,4,FALSE)),"0",(VLOOKUP($C34,CTEPULL!$A:$I,4,FALSE)))</f>
        <v>0</v>
      </c>
      <c r="AB34" s="18">
        <f>IF(ISERROR(VLOOKUP($A34,PIVOTILC!$A:$I,4,FALSE)),"0",(VLOOKUP($A34,PIVOTILC!$A:$I,4,FALSE)))</f>
        <v>0</v>
      </c>
      <c r="AC34" s="13">
        <f t="shared" si="2"/>
        <v>0</v>
      </c>
      <c r="AD34" s="13" t="str">
        <f t="shared" si="3"/>
        <v/>
      </c>
      <c r="AE34" s="13">
        <f>IF(ISERROR(VLOOKUP($C34,CTEPULL!$A:$I,5,FALSE)),"0",(VLOOKUP($C34,CTEPULL!$A:$I,5,FALSE)))</f>
        <v>0</v>
      </c>
      <c r="AF34" s="18">
        <f>IF(ISERROR(VLOOKUP($A34,PIVOTILC!$A:$I,5,FALSE)),"0",(VLOOKUP($A34,PIVOTILC!$A:$I,5,FALSE)))</f>
        <v>0</v>
      </c>
      <c r="AG34" s="13">
        <f t="shared" si="4"/>
        <v>0</v>
      </c>
      <c r="AH34" s="13" t="str">
        <f t="shared" si="5"/>
        <v/>
      </c>
      <c r="AI34" s="13">
        <f>IF(ISERROR(VLOOKUP($C34,CTEPULL!$A:$I,6,FALSE)),"0",(VLOOKUP($C34,CTEPULL!$A:$I,6,FALSE)))</f>
        <v>0</v>
      </c>
      <c r="AJ34" s="18">
        <f>IF(ISERROR(VLOOKUP($A34,PIVOTILC!$A:$I,6,FALSE)),"0",(VLOOKUP($A34,PIVOTILC!$A:$I,6,FALSE)))</f>
        <v>0</v>
      </c>
      <c r="AK34" s="13">
        <f t="shared" si="6"/>
        <v>0</v>
      </c>
      <c r="AL34" s="13" t="str">
        <f t="shared" si="7"/>
        <v/>
      </c>
      <c r="AM34" s="13">
        <f>IF(ISERROR(VLOOKUP($C34,CTEPULL!$A:$I,7,FALSE)),"0",(VLOOKUP($C34,CTEPULL!$A:$I,7,FALSE)))</f>
        <v>0</v>
      </c>
      <c r="AN34" s="18">
        <f>IF(ISERROR(VLOOKUP($A34,PIVOTILC!$A:$I,7,FALSE)),"0",(VLOOKUP($A34,PIVOTILC!$A:$I,7,FALSE)))</f>
        <v>0</v>
      </c>
      <c r="AO34" s="13">
        <f t="shared" si="8"/>
        <v>0</v>
      </c>
      <c r="AP34" s="13" t="str">
        <f t="shared" si="9"/>
        <v/>
      </c>
      <c r="AQ34" s="13">
        <f>IF(ISERROR(VLOOKUP($C34,CTEPULL!$A:$I,8,FALSE)),"0",(VLOOKUP($C34,CTEPULL!$A:$I,8,FALSE)))</f>
        <v>0</v>
      </c>
      <c r="AR34" s="18">
        <f>IF(ISERROR(VLOOKUP($A34,PIVOTILC!$A:$I,8,FALSE)),"0",(VLOOKUP($A34,PIVOTILC!$A:$I,8,FALSE)))</f>
        <v>0</v>
      </c>
      <c r="AS34" s="13">
        <f t="shared" si="10"/>
        <v>0</v>
      </c>
      <c r="AT34" s="13" t="str">
        <f t="shared" si="11"/>
        <v/>
      </c>
      <c r="AU34" s="19">
        <f>IF(ISERROR(VLOOKUP($C34,CTEPULL!$A:$I,9,FALSE)),"0",(VLOOKUP($C34,CTEPULL!$A:$I,9,FALSE)))</f>
        <v>40</v>
      </c>
      <c r="AV34" s="18">
        <f>IF(ISERROR(VLOOKUP($A34,PIVOTILC!$A:$I,8,FALSE)),"0",(VLOOKUP($A34,PIVOTILC!$A:$I,9,FALSE)))</f>
        <v>40</v>
      </c>
      <c r="AW34" s="18">
        <f t="shared" si="12"/>
        <v>0</v>
      </c>
      <c r="AX34" s="13">
        <f t="shared" si="13"/>
        <v>0</v>
      </c>
      <c r="AY34" s="13" t="str">
        <f t="shared" si="14"/>
        <v>No</v>
      </c>
      <c r="AZ34" s="13" t="str">
        <f t="shared" si="15"/>
        <v>No</v>
      </c>
    </row>
    <row r="35" spans="1:52" x14ac:dyDescent="0.2">
      <c r="A35" s="1" t="s">
        <v>9128</v>
      </c>
      <c r="B35" s="16" t="s">
        <v>2986</v>
      </c>
      <c r="C35" s="13" t="s">
        <v>827</v>
      </c>
      <c r="D35" s="13" t="s">
        <v>488</v>
      </c>
      <c r="E35" s="13" t="s">
        <v>502</v>
      </c>
      <c r="F35" s="13" t="s">
        <v>112</v>
      </c>
      <c r="G35" s="13" t="s">
        <v>300</v>
      </c>
      <c r="H35" s="13" t="s">
        <v>2831</v>
      </c>
      <c r="I35" s="13" t="s">
        <v>98</v>
      </c>
      <c r="J35" s="13" t="s">
        <v>2378</v>
      </c>
      <c r="K35" s="13" t="s">
        <v>2395</v>
      </c>
      <c r="L35" s="13" t="s">
        <v>2385</v>
      </c>
      <c r="M35" s="13" t="s">
        <v>2398</v>
      </c>
      <c r="N35" s="13" t="s">
        <v>51</v>
      </c>
      <c r="O35" s="17">
        <v>39209</v>
      </c>
      <c r="P35" s="23"/>
      <c r="Q35" s="41" t="s">
        <v>2399</v>
      </c>
      <c r="R35" s="13" t="s">
        <v>129</v>
      </c>
      <c r="S35" s="13" t="s">
        <v>2867</v>
      </c>
      <c r="T35" s="13" t="s">
        <v>8348</v>
      </c>
      <c r="U35" s="13" t="s">
        <v>5543</v>
      </c>
      <c r="V35" s="13" t="s">
        <v>8354</v>
      </c>
      <c r="W35" s="13">
        <f>IF(ISERROR(VLOOKUP($C35,CTEPULL!$A:$I,3,FALSE)),"0",(VLOOKUP($C35,CTEPULL!$A:$I,3,FALSE)))</f>
        <v>40</v>
      </c>
      <c r="X35" s="18">
        <f>IF(ISERROR(VLOOKUP($A35,PIVOTILC!$A:$I,3,FALSE)),"0",(VLOOKUP($A35,PIVOTILC!$A:$I,3,FALSE)))</f>
        <v>40</v>
      </c>
      <c r="Y35" s="13">
        <f t="shared" si="0"/>
        <v>0</v>
      </c>
      <c r="Z35" s="13" t="str">
        <f t="shared" si="1"/>
        <v>Good</v>
      </c>
      <c r="AA35" s="13">
        <f>IF(ISERROR(VLOOKUP($C35,CTEPULL!$A:$I,4,FALSE)),"0",(VLOOKUP($C35,CTEPULL!$A:$I,4,FALSE)))</f>
        <v>0</v>
      </c>
      <c r="AB35" s="18">
        <f>IF(ISERROR(VLOOKUP($A35,PIVOTILC!$A:$I,4,FALSE)),"0",(VLOOKUP($A35,PIVOTILC!$A:$I,4,FALSE)))</f>
        <v>0</v>
      </c>
      <c r="AC35" s="13">
        <f t="shared" si="2"/>
        <v>0</v>
      </c>
      <c r="AD35" s="13" t="str">
        <f t="shared" si="3"/>
        <v/>
      </c>
      <c r="AE35" s="13">
        <f>IF(ISERROR(VLOOKUP($C35,CTEPULL!$A:$I,5,FALSE)),"0",(VLOOKUP($C35,CTEPULL!$A:$I,5,FALSE)))</f>
        <v>0</v>
      </c>
      <c r="AF35" s="18">
        <f>IF(ISERROR(VLOOKUP($A35,PIVOTILC!$A:$I,5,FALSE)),"0",(VLOOKUP($A35,PIVOTILC!$A:$I,5,FALSE)))</f>
        <v>0</v>
      </c>
      <c r="AG35" s="13">
        <f t="shared" si="4"/>
        <v>0</v>
      </c>
      <c r="AH35" s="13" t="str">
        <f t="shared" si="5"/>
        <v/>
      </c>
      <c r="AI35" s="13">
        <f>IF(ISERROR(VLOOKUP($C35,CTEPULL!$A:$I,6,FALSE)),"0",(VLOOKUP($C35,CTEPULL!$A:$I,6,FALSE)))</f>
        <v>0</v>
      </c>
      <c r="AJ35" s="18">
        <f>IF(ISERROR(VLOOKUP($A35,PIVOTILC!$A:$I,6,FALSE)),"0",(VLOOKUP($A35,PIVOTILC!$A:$I,6,FALSE)))</f>
        <v>0</v>
      </c>
      <c r="AK35" s="13">
        <f t="shared" si="6"/>
        <v>0</v>
      </c>
      <c r="AL35" s="13" t="str">
        <f t="shared" si="7"/>
        <v/>
      </c>
      <c r="AM35" s="13">
        <f>IF(ISERROR(VLOOKUP($C35,CTEPULL!$A:$I,7,FALSE)),"0",(VLOOKUP($C35,CTEPULL!$A:$I,7,FALSE)))</f>
        <v>0</v>
      </c>
      <c r="AN35" s="18">
        <f>IF(ISERROR(VLOOKUP($A35,PIVOTILC!$A:$I,7,FALSE)),"0",(VLOOKUP($A35,PIVOTILC!$A:$I,7,FALSE)))</f>
        <v>0</v>
      </c>
      <c r="AO35" s="13">
        <f t="shared" si="8"/>
        <v>0</v>
      </c>
      <c r="AP35" s="13" t="str">
        <f t="shared" si="9"/>
        <v/>
      </c>
      <c r="AQ35" s="13">
        <f>IF(ISERROR(VLOOKUP($C35,CTEPULL!$A:$I,8,FALSE)),"0",(VLOOKUP($C35,CTEPULL!$A:$I,8,FALSE)))</f>
        <v>0</v>
      </c>
      <c r="AR35" s="18">
        <f>IF(ISERROR(VLOOKUP($A35,PIVOTILC!$A:$I,8,FALSE)),"0",(VLOOKUP($A35,PIVOTILC!$A:$I,8,FALSE)))</f>
        <v>0</v>
      </c>
      <c r="AS35" s="13">
        <f t="shared" si="10"/>
        <v>0</v>
      </c>
      <c r="AT35" s="13" t="str">
        <f t="shared" si="11"/>
        <v/>
      </c>
      <c r="AU35" s="19">
        <f>IF(ISERROR(VLOOKUP($C35,CTEPULL!$A:$I,9,FALSE)),"0",(VLOOKUP($C35,CTEPULL!$A:$I,9,FALSE)))</f>
        <v>40</v>
      </c>
      <c r="AV35" s="18">
        <f>IF(ISERROR(VLOOKUP($A35,PIVOTILC!$A:$I,8,FALSE)),"0",(VLOOKUP($A35,PIVOTILC!$A:$I,9,FALSE)))</f>
        <v>40</v>
      </c>
      <c r="AW35" s="18">
        <f t="shared" si="12"/>
        <v>0</v>
      </c>
      <c r="AX35" s="13">
        <f t="shared" si="13"/>
        <v>0</v>
      </c>
      <c r="AY35" s="13" t="str">
        <f t="shared" si="14"/>
        <v>No</v>
      </c>
      <c r="AZ35" s="13" t="str">
        <f t="shared" si="15"/>
        <v>No</v>
      </c>
    </row>
    <row r="36" spans="1:52" x14ac:dyDescent="0.2">
      <c r="A36" s="1" t="s">
        <v>9129</v>
      </c>
      <c r="B36" s="16" t="s">
        <v>2987</v>
      </c>
      <c r="C36" s="13" t="s">
        <v>822</v>
      </c>
      <c r="D36" s="13" t="s">
        <v>488</v>
      </c>
      <c r="E36" s="13" t="s">
        <v>489</v>
      </c>
      <c r="F36" s="13" t="s">
        <v>125</v>
      </c>
      <c r="G36" s="13" t="s">
        <v>295</v>
      </c>
      <c r="H36" s="13" t="s">
        <v>2831</v>
      </c>
      <c r="I36" s="13" t="s">
        <v>98</v>
      </c>
      <c r="J36" s="13" t="s">
        <v>2378</v>
      </c>
      <c r="K36" s="13" t="s">
        <v>2382</v>
      </c>
      <c r="L36" s="13" t="s">
        <v>3758</v>
      </c>
      <c r="M36" s="13" t="s">
        <v>2397</v>
      </c>
      <c r="N36" s="13" t="s">
        <v>127</v>
      </c>
      <c r="O36" s="17">
        <v>38474</v>
      </c>
      <c r="P36" s="23"/>
      <c r="Q36" s="41" t="s">
        <v>2401</v>
      </c>
      <c r="R36" s="13" t="s">
        <v>129</v>
      </c>
      <c r="S36" s="13" t="s">
        <v>2868</v>
      </c>
      <c r="T36" s="13" t="s">
        <v>8348</v>
      </c>
      <c r="U36" s="13" t="s">
        <v>5544</v>
      </c>
      <c r="V36" s="13" t="s">
        <v>8352</v>
      </c>
      <c r="W36" s="13">
        <f>IF(ISERROR(VLOOKUP($C36,CTEPULL!$A:$I,3,FALSE)),"0",(VLOOKUP($C36,CTEPULL!$A:$I,3,FALSE)))</f>
        <v>40</v>
      </c>
      <c r="X36" s="18">
        <f>IF(ISERROR(VLOOKUP($A36,PIVOTILC!$A:$I,3,FALSE)),"0",(VLOOKUP($A36,PIVOTILC!$A:$I,3,FALSE)))</f>
        <v>40</v>
      </c>
      <c r="Y36" s="13">
        <f t="shared" si="0"/>
        <v>0</v>
      </c>
      <c r="Z36" s="13" t="str">
        <f t="shared" si="1"/>
        <v>Good</v>
      </c>
      <c r="AA36" s="13">
        <f>IF(ISERROR(VLOOKUP($C36,CTEPULL!$A:$I,4,FALSE)),"0",(VLOOKUP($C36,CTEPULL!$A:$I,4,FALSE)))</f>
        <v>0</v>
      </c>
      <c r="AB36" s="18">
        <f>IF(ISERROR(VLOOKUP($A36,PIVOTILC!$A:$I,4,FALSE)),"0",(VLOOKUP($A36,PIVOTILC!$A:$I,4,FALSE)))</f>
        <v>0</v>
      </c>
      <c r="AC36" s="13">
        <f t="shared" si="2"/>
        <v>0</v>
      </c>
      <c r="AD36" s="13" t="str">
        <f t="shared" si="3"/>
        <v/>
      </c>
      <c r="AE36" s="13">
        <f>IF(ISERROR(VLOOKUP($C36,CTEPULL!$A:$I,5,FALSE)),"0",(VLOOKUP($C36,CTEPULL!$A:$I,5,FALSE)))</f>
        <v>0</v>
      </c>
      <c r="AF36" s="18">
        <f>IF(ISERROR(VLOOKUP($A36,PIVOTILC!$A:$I,5,FALSE)),"0",(VLOOKUP($A36,PIVOTILC!$A:$I,5,FALSE)))</f>
        <v>0</v>
      </c>
      <c r="AG36" s="13">
        <f t="shared" si="4"/>
        <v>0</v>
      </c>
      <c r="AH36" s="13" t="str">
        <f t="shared" si="5"/>
        <v/>
      </c>
      <c r="AI36" s="13">
        <f>IF(ISERROR(VLOOKUP($C36,CTEPULL!$A:$I,6,FALSE)),"0",(VLOOKUP($C36,CTEPULL!$A:$I,6,FALSE)))</f>
        <v>0</v>
      </c>
      <c r="AJ36" s="18">
        <f>IF(ISERROR(VLOOKUP($A36,PIVOTILC!$A:$I,6,FALSE)),"0",(VLOOKUP($A36,PIVOTILC!$A:$I,6,FALSE)))</f>
        <v>0</v>
      </c>
      <c r="AK36" s="13">
        <f t="shared" si="6"/>
        <v>0</v>
      </c>
      <c r="AL36" s="13" t="str">
        <f t="shared" si="7"/>
        <v/>
      </c>
      <c r="AM36" s="13">
        <f>IF(ISERROR(VLOOKUP($C36,CTEPULL!$A:$I,7,FALSE)),"0",(VLOOKUP($C36,CTEPULL!$A:$I,7,FALSE)))</f>
        <v>0</v>
      </c>
      <c r="AN36" s="18">
        <f>IF(ISERROR(VLOOKUP($A36,PIVOTILC!$A:$I,7,FALSE)),"0",(VLOOKUP($A36,PIVOTILC!$A:$I,7,FALSE)))</f>
        <v>0</v>
      </c>
      <c r="AO36" s="13">
        <f t="shared" si="8"/>
        <v>0</v>
      </c>
      <c r="AP36" s="13" t="str">
        <f t="shared" si="9"/>
        <v/>
      </c>
      <c r="AQ36" s="13">
        <f>IF(ISERROR(VLOOKUP($C36,CTEPULL!$A:$I,8,FALSE)),"0",(VLOOKUP($C36,CTEPULL!$A:$I,8,FALSE)))</f>
        <v>0</v>
      </c>
      <c r="AR36" s="18">
        <f>IF(ISERROR(VLOOKUP($A36,PIVOTILC!$A:$I,8,FALSE)),"0",(VLOOKUP($A36,PIVOTILC!$A:$I,8,FALSE)))</f>
        <v>0</v>
      </c>
      <c r="AS36" s="13">
        <f t="shared" si="10"/>
        <v>0</v>
      </c>
      <c r="AT36" s="13" t="str">
        <f t="shared" si="11"/>
        <v/>
      </c>
      <c r="AU36" s="19">
        <f>IF(ISERROR(VLOOKUP($C36,CTEPULL!$A:$I,9,FALSE)),"0",(VLOOKUP($C36,CTEPULL!$A:$I,9,FALSE)))</f>
        <v>40</v>
      </c>
      <c r="AV36" s="18">
        <f>IF(ISERROR(VLOOKUP($A36,PIVOTILC!$A:$I,8,FALSE)),"0",(VLOOKUP($A36,PIVOTILC!$A:$I,9,FALSE)))</f>
        <v>40</v>
      </c>
      <c r="AW36" s="18">
        <f t="shared" si="12"/>
        <v>0</v>
      </c>
      <c r="AX36" s="13">
        <f t="shared" si="13"/>
        <v>0</v>
      </c>
      <c r="AY36" s="13" t="str">
        <f t="shared" si="14"/>
        <v>No</v>
      </c>
      <c r="AZ36" s="13" t="str">
        <f t="shared" si="15"/>
        <v>No</v>
      </c>
    </row>
    <row r="37" spans="1:52" x14ac:dyDescent="0.2">
      <c r="A37" s="1" t="s">
        <v>11250</v>
      </c>
      <c r="B37" s="16" t="s">
        <v>11251</v>
      </c>
      <c r="C37" s="13" t="s">
        <v>11252</v>
      </c>
      <c r="D37" s="13" t="s">
        <v>488</v>
      </c>
      <c r="E37" s="13" t="s">
        <v>7666</v>
      </c>
      <c r="F37" s="13" t="s">
        <v>99</v>
      </c>
      <c r="G37" s="13" t="s">
        <v>11253</v>
      </c>
      <c r="H37" s="13" t="s">
        <v>2831</v>
      </c>
      <c r="I37" s="13" t="s">
        <v>98</v>
      </c>
      <c r="J37" s="13" t="s">
        <v>2378</v>
      </c>
      <c r="K37" s="13" t="s">
        <v>2379</v>
      </c>
      <c r="L37" s="13" t="s">
        <v>2380</v>
      </c>
      <c r="M37" s="13" t="s">
        <v>2409</v>
      </c>
      <c r="N37" s="13" t="s">
        <v>11254</v>
      </c>
      <c r="O37" s="17">
        <v>43678</v>
      </c>
      <c r="P37" s="23"/>
      <c r="Q37" s="41" t="s">
        <v>11255</v>
      </c>
      <c r="R37" s="13" t="s">
        <v>187</v>
      </c>
      <c r="S37" s="13" t="s">
        <v>2866</v>
      </c>
      <c r="T37" s="13" t="s">
        <v>8348</v>
      </c>
      <c r="U37" s="13" t="s">
        <v>11310</v>
      </c>
      <c r="V37" s="13" t="s">
        <v>8358</v>
      </c>
      <c r="W37" s="13">
        <f>IF(ISERROR(VLOOKUP($C37,CTEPULL!$A:$I,3,FALSE)),"0",(VLOOKUP($C37,CTEPULL!$A:$I,3,FALSE)))</f>
        <v>40</v>
      </c>
      <c r="X37" s="18">
        <f>IF(ISERROR(VLOOKUP($A37,PIVOTILC!$A:$I,3,FALSE)),"0",(VLOOKUP($A37,PIVOTILC!$A:$I,3,FALSE)))</f>
        <v>40</v>
      </c>
      <c r="Y37" s="13">
        <f t="shared" si="0"/>
        <v>0</v>
      </c>
      <c r="Z37" s="13" t="str">
        <f t="shared" si="1"/>
        <v>Good</v>
      </c>
      <c r="AA37" s="13">
        <f>IF(ISERROR(VLOOKUP($C37,CTEPULL!$A:$I,4,FALSE)),"0",(VLOOKUP($C37,CTEPULL!$A:$I,4,FALSE)))</f>
        <v>0</v>
      </c>
      <c r="AB37" s="18">
        <f>IF(ISERROR(VLOOKUP($A37,PIVOTILC!$A:$I,4,FALSE)),"0",(VLOOKUP($A37,PIVOTILC!$A:$I,4,FALSE)))</f>
        <v>0</v>
      </c>
      <c r="AC37" s="13">
        <f t="shared" si="2"/>
        <v>0</v>
      </c>
      <c r="AD37" s="13" t="str">
        <f t="shared" si="3"/>
        <v/>
      </c>
      <c r="AE37" s="13">
        <f>IF(ISERROR(VLOOKUP($C37,CTEPULL!$A:$I,5,FALSE)),"0",(VLOOKUP($C37,CTEPULL!$A:$I,5,FALSE)))</f>
        <v>0</v>
      </c>
      <c r="AF37" s="18">
        <f>IF(ISERROR(VLOOKUP($A37,PIVOTILC!$A:$I,5,FALSE)),"0",(VLOOKUP($A37,PIVOTILC!$A:$I,5,FALSE)))</f>
        <v>0</v>
      </c>
      <c r="AG37" s="13">
        <f t="shared" si="4"/>
        <v>0</v>
      </c>
      <c r="AH37" s="13" t="str">
        <f t="shared" si="5"/>
        <v/>
      </c>
      <c r="AI37" s="13">
        <f>IF(ISERROR(VLOOKUP($C37,CTEPULL!$A:$I,6,FALSE)),"0",(VLOOKUP($C37,CTEPULL!$A:$I,6,FALSE)))</f>
        <v>0</v>
      </c>
      <c r="AJ37" s="18">
        <f>IF(ISERROR(VLOOKUP($A37,PIVOTILC!$A:$I,6,FALSE)),"0",(VLOOKUP($A37,PIVOTILC!$A:$I,6,FALSE)))</f>
        <v>0</v>
      </c>
      <c r="AK37" s="13">
        <f t="shared" si="6"/>
        <v>0</v>
      </c>
      <c r="AL37" s="13" t="str">
        <f t="shared" si="7"/>
        <v/>
      </c>
      <c r="AM37" s="13">
        <f>IF(ISERROR(VLOOKUP($C37,CTEPULL!$A:$I,7,FALSE)),"0",(VLOOKUP($C37,CTEPULL!$A:$I,7,FALSE)))</f>
        <v>0</v>
      </c>
      <c r="AN37" s="18">
        <f>IF(ISERROR(VLOOKUP($A37,PIVOTILC!$A:$I,7,FALSE)),"0",(VLOOKUP($A37,PIVOTILC!$A:$I,7,FALSE)))</f>
        <v>0</v>
      </c>
      <c r="AO37" s="13">
        <f t="shared" si="8"/>
        <v>0</v>
      </c>
      <c r="AP37" s="13" t="str">
        <f t="shared" si="9"/>
        <v/>
      </c>
      <c r="AQ37" s="13">
        <f>IF(ISERROR(VLOOKUP($C37,CTEPULL!$A:$I,8,FALSE)),"0",(VLOOKUP($C37,CTEPULL!$A:$I,8,FALSE)))</f>
        <v>0</v>
      </c>
      <c r="AR37" s="18">
        <f>IF(ISERROR(VLOOKUP($A37,PIVOTILC!$A:$I,8,FALSE)),"0",(VLOOKUP($A37,PIVOTILC!$A:$I,8,FALSE)))</f>
        <v>0</v>
      </c>
      <c r="AS37" s="13">
        <f t="shared" si="10"/>
        <v>0</v>
      </c>
      <c r="AT37" s="13" t="str">
        <f t="shared" si="11"/>
        <v/>
      </c>
      <c r="AU37" s="19">
        <f>IF(ISERROR(VLOOKUP($C37,CTEPULL!$A:$I,9,FALSE)),"0",(VLOOKUP($C37,CTEPULL!$A:$I,9,FALSE)))</f>
        <v>40</v>
      </c>
      <c r="AV37" s="18">
        <f>IF(ISERROR(VLOOKUP($A37,PIVOTILC!$A:$I,8,FALSE)),"0",(VLOOKUP($A37,PIVOTILC!$A:$I,9,FALSE)))</f>
        <v>40</v>
      </c>
      <c r="AW37" s="18">
        <f t="shared" si="12"/>
        <v>0</v>
      </c>
      <c r="AX37" s="13">
        <f t="shared" si="13"/>
        <v>0</v>
      </c>
      <c r="AY37" s="13" t="str">
        <f t="shared" si="14"/>
        <v>No</v>
      </c>
      <c r="AZ37" s="13" t="str">
        <f t="shared" si="15"/>
        <v>No</v>
      </c>
    </row>
    <row r="38" spans="1:52" x14ac:dyDescent="0.2">
      <c r="A38" s="1" t="s">
        <v>9130</v>
      </c>
      <c r="B38" s="16" t="s">
        <v>2988</v>
      </c>
      <c r="C38" s="13" t="s">
        <v>868</v>
      </c>
      <c r="D38" s="13" t="s">
        <v>488</v>
      </c>
      <c r="E38" s="13" t="s">
        <v>584</v>
      </c>
      <c r="F38" s="13" t="s">
        <v>128</v>
      </c>
      <c r="G38" s="13" t="s">
        <v>339</v>
      </c>
      <c r="H38" s="13" t="s">
        <v>2831</v>
      </c>
      <c r="I38" s="13" t="s">
        <v>98</v>
      </c>
      <c r="J38" s="13" t="s">
        <v>2378</v>
      </c>
      <c r="K38" s="13" t="s">
        <v>2379</v>
      </c>
      <c r="L38" s="13" t="s">
        <v>2383</v>
      </c>
      <c r="M38" s="13" t="s">
        <v>2409</v>
      </c>
      <c r="N38" s="13" t="s">
        <v>16</v>
      </c>
      <c r="O38" s="17">
        <v>39895</v>
      </c>
      <c r="P38" s="23"/>
      <c r="Q38" s="41" t="s">
        <v>2402</v>
      </c>
      <c r="R38" s="13" t="s">
        <v>129</v>
      </c>
      <c r="S38" s="13" t="s">
        <v>2870</v>
      </c>
      <c r="T38" s="13" t="s">
        <v>8348</v>
      </c>
      <c r="U38" s="13" t="s">
        <v>5545</v>
      </c>
      <c r="V38" s="13" t="s">
        <v>8354</v>
      </c>
      <c r="W38" s="13">
        <f>IF(ISERROR(VLOOKUP($C38,CTEPULL!$A:$I,3,FALSE)),"0",(VLOOKUP($C38,CTEPULL!$A:$I,3,FALSE)))</f>
        <v>40</v>
      </c>
      <c r="X38" s="18">
        <f>IF(ISERROR(VLOOKUP($A38,PIVOTILC!$A:$I,3,FALSE)),"0",(VLOOKUP($A38,PIVOTILC!$A:$I,3,FALSE)))</f>
        <v>40</v>
      </c>
      <c r="Y38" s="13">
        <f t="shared" si="0"/>
        <v>0</v>
      </c>
      <c r="Z38" s="13" t="str">
        <f t="shared" si="1"/>
        <v>Good</v>
      </c>
      <c r="AA38" s="13">
        <f>IF(ISERROR(VLOOKUP($C38,CTEPULL!$A:$I,4,FALSE)),"0",(VLOOKUP($C38,CTEPULL!$A:$I,4,FALSE)))</f>
        <v>0</v>
      </c>
      <c r="AB38" s="18">
        <f>IF(ISERROR(VLOOKUP($A38,PIVOTILC!$A:$I,4,FALSE)),"0",(VLOOKUP($A38,PIVOTILC!$A:$I,4,FALSE)))</f>
        <v>0</v>
      </c>
      <c r="AC38" s="13">
        <f t="shared" si="2"/>
        <v>0</v>
      </c>
      <c r="AD38" s="13" t="str">
        <f t="shared" si="3"/>
        <v/>
      </c>
      <c r="AE38" s="13">
        <f>IF(ISERROR(VLOOKUP($C38,CTEPULL!$A:$I,5,FALSE)),"0",(VLOOKUP($C38,CTEPULL!$A:$I,5,FALSE)))</f>
        <v>0</v>
      </c>
      <c r="AF38" s="18">
        <f>IF(ISERROR(VLOOKUP($A38,PIVOTILC!$A:$I,5,FALSE)),"0",(VLOOKUP($A38,PIVOTILC!$A:$I,5,FALSE)))</f>
        <v>0</v>
      </c>
      <c r="AG38" s="13">
        <f t="shared" si="4"/>
        <v>0</v>
      </c>
      <c r="AH38" s="13" t="str">
        <f t="shared" si="5"/>
        <v/>
      </c>
      <c r="AI38" s="13">
        <f>IF(ISERROR(VLOOKUP($C38,CTEPULL!$A:$I,6,FALSE)),"0",(VLOOKUP($C38,CTEPULL!$A:$I,6,FALSE)))</f>
        <v>0</v>
      </c>
      <c r="AJ38" s="18">
        <f>IF(ISERROR(VLOOKUP($A38,PIVOTILC!$A:$I,6,FALSE)),"0",(VLOOKUP($A38,PIVOTILC!$A:$I,6,FALSE)))</f>
        <v>0</v>
      </c>
      <c r="AK38" s="13">
        <f t="shared" si="6"/>
        <v>0</v>
      </c>
      <c r="AL38" s="13" t="str">
        <f t="shared" si="7"/>
        <v/>
      </c>
      <c r="AM38" s="13">
        <f>IF(ISERROR(VLOOKUP($C38,CTEPULL!$A:$I,7,FALSE)),"0",(VLOOKUP($C38,CTEPULL!$A:$I,7,FALSE)))</f>
        <v>0</v>
      </c>
      <c r="AN38" s="18">
        <f>IF(ISERROR(VLOOKUP($A38,PIVOTILC!$A:$I,7,FALSE)),"0",(VLOOKUP($A38,PIVOTILC!$A:$I,7,FALSE)))</f>
        <v>0</v>
      </c>
      <c r="AO38" s="13">
        <f t="shared" si="8"/>
        <v>0</v>
      </c>
      <c r="AP38" s="13" t="str">
        <f t="shared" si="9"/>
        <v/>
      </c>
      <c r="AQ38" s="13">
        <f>IF(ISERROR(VLOOKUP($C38,CTEPULL!$A:$I,8,FALSE)),"0",(VLOOKUP($C38,CTEPULL!$A:$I,8,FALSE)))</f>
        <v>0</v>
      </c>
      <c r="AR38" s="18">
        <f>IF(ISERROR(VLOOKUP($A38,PIVOTILC!$A:$I,8,FALSE)),"0",(VLOOKUP($A38,PIVOTILC!$A:$I,8,FALSE)))</f>
        <v>0</v>
      </c>
      <c r="AS38" s="13">
        <f t="shared" si="10"/>
        <v>0</v>
      </c>
      <c r="AT38" s="13" t="str">
        <f t="shared" si="11"/>
        <v/>
      </c>
      <c r="AU38" s="19">
        <f>IF(ISERROR(VLOOKUP($C38,CTEPULL!$A:$I,9,FALSE)),"0",(VLOOKUP($C38,CTEPULL!$A:$I,9,FALSE)))</f>
        <v>40</v>
      </c>
      <c r="AV38" s="18">
        <f>IF(ISERROR(VLOOKUP($A38,PIVOTILC!$A:$I,8,FALSE)),"0",(VLOOKUP($A38,PIVOTILC!$A:$I,9,FALSE)))</f>
        <v>40</v>
      </c>
      <c r="AW38" s="18">
        <f t="shared" si="12"/>
        <v>0</v>
      </c>
      <c r="AX38" s="13">
        <f t="shared" si="13"/>
        <v>0</v>
      </c>
      <c r="AY38" s="13" t="str">
        <f t="shared" si="14"/>
        <v>No</v>
      </c>
      <c r="AZ38" s="13" t="str">
        <f t="shared" si="15"/>
        <v>No</v>
      </c>
    </row>
    <row r="39" spans="1:52" x14ac:dyDescent="0.2">
      <c r="A39" s="1" t="s">
        <v>9131</v>
      </c>
      <c r="B39" s="16" t="s">
        <v>7851</v>
      </c>
      <c r="C39" s="13" t="s">
        <v>6746</v>
      </c>
      <c r="D39" s="13" t="s">
        <v>488</v>
      </c>
      <c r="E39" s="13" t="s">
        <v>532</v>
      </c>
      <c r="F39" s="13" t="s">
        <v>128</v>
      </c>
      <c r="G39" s="13" t="s">
        <v>6747</v>
      </c>
      <c r="H39" s="13" t="s">
        <v>2831</v>
      </c>
      <c r="I39" s="13" t="s">
        <v>98</v>
      </c>
      <c r="J39" s="13" t="s">
        <v>2378</v>
      </c>
      <c r="K39" s="13" t="s">
        <v>2389</v>
      </c>
      <c r="L39" s="13" t="s">
        <v>11236</v>
      </c>
      <c r="M39" s="13" t="s">
        <v>3948</v>
      </c>
      <c r="N39" s="13" t="s">
        <v>6802</v>
      </c>
      <c r="O39" s="17">
        <v>43115</v>
      </c>
      <c r="P39" s="23"/>
      <c r="Q39" s="41" t="s">
        <v>10351</v>
      </c>
      <c r="R39" s="13" t="s">
        <v>112</v>
      </c>
      <c r="S39" s="13" t="s">
        <v>2872</v>
      </c>
      <c r="T39" s="13" t="s">
        <v>8348</v>
      </c>
      <c r="U39" s="13" t="s">
        <v>6820</v>
      </c>
      <c r="V39" s="13" t="s">
        <v>8356</v>
      </c>
      <c r="W39" s="13">
        <f>IF(ISERROR(VLOOKUP($C39,CTEPULL!$A:$I,3,FALSE)),"0",(VLOOKUP($C39,CTEPULL!$A:$I,3,FALSE)))</f>
        <v>44</v>
      </c>
      <c r="X39" s="18">
        <f>IF(ISERROR(VLOOKUP($A39,PIVOTILC!$A:$I,3,FALSE)),"0",(VLOOKUP($A39,PIVOTILC!$A:$I,3,FALSE)))</f>
        <v>44</v>
      </c>
      <c r="Y39" s="13">
        <f t="shared" si="0"/>
        <v>0</v>
      </c>
      <c r="Z39" s="13" t="str">
        <f t="shared" si="1"/>
        <v>Good</v>
      </c>
      <c r="AA39" s="13">
        <f>IF(ISERROR(VLOOKUP($C39,CTEPULL!$A:$I,4,FALSE)),"0",(VLOOKUP($C39,CTEPULL!$A:$I,4,FALSE)))</f>
        <v>0</v>
      </c>
      <c r="AB39" s="18">
        <f>IF(ISERROR(VLOOKUP($A39,PIVOTILC!$A:$I,4,FALSE)),"0",(VLOOKUP($A39,PIVOTILC!$A:$I,4,FALSE)))</f>
        <v>0</v>
      </c>
      <c r="AC39" s="13">
        <f t="shared" si="2"/>
        <v>0</v>
      </c>
      <c r="AD39" s="13" t="str">
        <f t="shared" si="3"/>
        <v/>
      </c>
      <c r="AE39" s="13">
        <f>IF(ISERROR(VLOOKUP($C39,CTEPULL!$A:$I,5,FALSE)),"0",(VLOOKUP($C39,CTEPULL!$A:$I,5,FALSE)))</f>
        <v>0</v>
      </c>
      <c r="AF39" s="18">
        <f>IF(ISERROR(VLOOKUP($A39,PIVOTILC!$A:$I,5,FALSE)),"0",(VLOOKUP($A39,PIVOTILC!$A:$I,5,FALSE)))</f>
        <v>0</v>
      </c>
      <c r="AG39" s="13">
        <f t="shared" si="4"/>
        <v>0</v>
      </c>
      <c r="AH39" s="13" t="str">
        <f t="shared" si="5"/>
        <v/>
      </c>
      <c r="AI39" s="13">
        <f>IF(ISERROR(VLOOKUP($C39,CTEPULL!$A:$I,6,FALSE)),"0",(VLOOKUP($C39,CTEPULL!$A:$I,6,FALSE)))</f>
        <v>0</v>
      </c>
      <c r="AJ39" s="18">
        <f>IF(ISERROR(VLOOKUP($A39,PIVOTILC!$A:$I,6,FALSE)),"0",(VLOOKUP($A39,PIVOTILC!$A:$I,6,FALSE)))</f>
        <v>0</v>
      </c>
      <c r="AK39" s="13">
        <f t="shared" si="6"/>
        <v>0</v>
      </c>
      <c r="AL39" s="13" t="str">
        <f t="shared" si="7"/>
        <v/>
      </c>
      <c r="AM39" s="13">
        <f>IF(ISERROR(VLOOKUP($C39,CTEPULL!$A:$I,7,FALSE)),"0",(VLOOKUP($C39,CTEPULL!$A:$I,7,FALSE)))</f>
        <v>0</v>
      </c>
      <c r="AN39" s="18">
        <f>IF(ISERROR(VLOOKUP($A39,PIVOTILC!$A:$I,7,FALSE)),"0",(VLOOKUP($A39,PIVOTILC!$A:$I,7,FALSE)))</f>
        <v>0</v>
      </c>
      <c r="AO39" s="13">
        <f t="shared" si="8"/>
        <v>0</v>
      </c>
      <c r="AP39" s="13" t="str">
        <f t="shared" si="9"/>
        <v/>
      </c>
      <c r="AQ39" s="13">
        <f>IF(ISERROR(VLOOKUP($C39,CTEPULL!$A:$I,8,FALSE)),"0",(VLOOKUP($C39,CTEPULL!$A:$I,8,FALSE)))</f>
        <v>0</v>
      </c>
      <c r="AR39" s="18">
        <f>IF(ISERROR(VLOOKUP($A39,PIVOTILC!$A:$I,8,FALSE)),"0",(VLOOKUP($A39,PIVOTILC!$A:$I,8,FALSE)))</f>
        <v>0</v>
      </c>
      <c r="AS39" s="13">
        <f t="shared" si="10"/>
        <v>0</v>
      </c>
      <c r="AT39" s="13" t="str">
        <f t="shared" si="11"/>
        <v/>
      </c>
      <c r="AU39" s="19">
        <f>IF(ISERROR(VLOOKUP($C39,CTEPULL!$A:$I,9,FALSE)),"0",(VLOOKUP($C39,CTEPULL!$A:$I,9,FALSE)))</f>
        <v>44</v>
      </c>
      <c r="AV39" s="18">
        <f>IF(ISERROR(VLOOKUP($A39,PIVOTILC!$A:$I,8,FALSE)),"0",(VLOOKUP($A39,PIVOTILC!$A:$I,9,FALSE)))</f>
        <v>44</v>
      </c>
      <c r="AW39" s="18">
        <f t="shared" si="12"/>
        <v>0</v>
      </c>
      <c r="AX39" s="13">
        <f t="shared" si="13"/>
        <v>0</v>
      </c>
      <c r="AY39" s="13" t="str">
        <f t="shared" si="14"/>
        <v>No</v>
      </c>
      <c r="AZ39" s="13" t="str">
        <f t="shared" si="15"/>
        <v>No</v>
      </c>
    </row>
    <row r="40" spans="1:52" x14ac:dyDescent="0.2">
      <c r="A40" s="1" t="s">
        <v>12863</v>
      </c>
      <c r="B40" s="12" t="s">
        <v>12864</v>
      </c>
      <c r="C40" s="3" t="s">
        <v>12865</v>
      </c>
      <c r="D40" s="3" t="s">
        <v>12866</v>
      </c>
      <c r="E40" s="3" t="s">
        <v>4297</v>
      </c>
      <c r="F40" s="3" t="s">
        <v>4772</v>
      </c>
      <c r="G40" s="3" t="s">
        <v>12867</v>
      </c>
      <c r="H40" s="3" t="s">
        <v>2828</v>
      </c>
      <c r="I40" s="3" t="s">
        <v>98</v>
      </c>
      <c r="J40" s="3" t="s">
        <v>2378</v>
      </c>
      <c r="K40" s="3" t="s">
        <v>2382</v>
      </c>
      <c r="L40" s="3" t="s">
        <v>3758</v>
      </c>
      <c r="M40" s="3" t="s">
        <v>2384</v>
      </c>
      <c r="N40" s="3" t="s">
        <v>12868</v>
      </c>
      <c r="O40" s="11">
        <v>43832</v>
      </c>
      <c r="Q40" s="41" t="s">
        <v>12869</v>
      </c>
      <c r="R40" s="3" t="s">
        <v>129</v>
      </c>
      <c r="S40" s="3" t="s">
        <v>2870</v>
      </c>
      <c r="T40" s="3" t="s">
        <v>8348</v>
      </c>
      <c r="U40" s="3" t="s">
        <v>12870</v>
      </c>
      <c r="V40" s="3" t="s">
        <v>8361</v>
      </c>
      <c r="W40" s="13">
        <f>IF(ISERROR(VLOOKUP($C40,CTEPULL!$A:$I,3,FALSE)),"0",(VLOOKUP($C40,CTEPULL!$A:$I,3,FALSE)))</f>
        <v>45</v>
      </c>
      <c r="X40" s="18">
        <f>IF(ISERROR(VLOOKUP($A40,PIVOTILC!$A:$I,3,FALSE)),"0",(VLOOKUP($A40,PIVOTILC!$A:$I,3,FALSE)))</f>
        <v>45</v>
      </c>
      <c r="Y40" s="13">
        <f t="shared" si="0"/>
        <v>0</v>
      </c>
      <c r="Z40" s="13" t="str">
        <f t="shared" si="1"/>
        <v>Good</v>
      </c>
      <c r="AA40" s="13">
        <f>IF(ISERROR(VLOOKUP($C40,CTEPULL!$A:$I,4,FALSE)),"0",(VLOOKUP($C40,CTEPULL!$A:$I,4,FALSE)))</f>
        <v>0</v>
      </c>
      <c r="AB40" s="18">
        <f>IF(ISERROR(VLOOKUP($A40,PIVOTILC!$A:$I,4,FALSE)),"0",(VLOOKUP($A40,PIVOTILC!$A:$I,4,FALSE)))</f>
        <v>0</v>
      </c>
      <c r="AC40" s="13">
        <f t="shared" si="2"/>
        <v>0</v>
      </c>
      <c r="AD40" s="13" t="str">
        <f t="shared" si="3"/>
        <v/>
      </c>
      <c r="AE40" s="13">
        <f>IF(ISERROR(VLOOKUP($C40,CTEPULL!$A:$I,5,FALSE)),"0",(VLOOKUP($C40,CTEPULL!$A:$I,5,FALSE)))</f>
        <v>0</v>
      </c>
      <c r="AF40" s="18">
        <f>IF(ISERROR(VLOOKUP($A40,PIVOTILC!$A:$I,5,FALSE)),"0",(VLOOKUP($A40,PIVOTILC!$A:$I,5,FALSE)))</f>
        <v>0</v>
      </c>
      <c r="AG40" s="13">
        <f t="shared" si="4"/>
        <v>0</v>
      </c>
      <c r="AH40" s="13" t="str">
        <f t="shared" si="5"/>
        <v/>
      </c>
      <c r="AI40" s="13">
        <f>IF(ISERROR(VLOOKUP($C40,CTEPULL!$A:$I,6,FALSE)),"0",(VLOOKUP($C40,CTEPULL!$A:$I,6,FALSE)))</f>
        <v>0</v>
      </c>
      <c r="AJ40" s="18">
        <f>IF(ISERROR(VLOOKUP($A40,PIVOTILC!$A:$I,6,FALSE)),"0",(VLOOKUP($A40,PIVOTILC!$A:$I,6,FALSE)))</f>
        <v>0</v>
      </c>
      <c r="AK40" s="13">
        <f t="shared" si="6"/>
        <v>0</v>
      </c>
      <c r="AL40" s="13" t="str">
        <f t="shared" si="7"/>
        <v/>
      </c>
      <c r="AM40" s="13">
        <f>IF(ISERROR(VLOOKUP($C40,CTEPULL!$A:$I,7,FALSE)),"0",(VLOOKUP($C40,CTEPULL!$A:$I,7,FALSE)))</f>
        <v>0</v>
      </c>
      <c r="AN40" s="18">
        <f>IF(ISERROR(VLOOKUP($A40,PIVOTILC!$A:$I,7,FALSE)),"0",(VLOOKUP($A40,PIVOTILC!$A:$I,7,FALSE)))</f>
        <v>0</v>
      </c>
      <c r="AO40" s="13">
        <f t="shared" si="8"/>
        <v>0</v>
      </c>
      <c r="AP40" s="13" t="str">
        <f t="shared" si="9"/>
        <v/>
      </c>
      <c r="AQ40" s="13">
        <f>IF(ISERROR(VLOOKUP($C40,CTEPULL!$A:$I,8,FALSE)),"0",(VLOOKUP($C40,CTEPULL!$A:$I,8,FALSE)))</f>
        <v>0</v>
      </c>
      <c r="AR40" s="18">
        <f>IF(ISERROR(VLOOKUP($A40,PIVOTILC!$A:$I,8,FALSE)),"0",(VLOOKUP($A40,PIVOTILC!$A:$I,8,FALSE)))</f>
        <v>0</v>
      </c>
      <c r="AS40" s="13">
        <f t="shared" si="10"/>
        <v>0</v>
      </c>
      <c r="AT40" s="13" t="str">
        <f t="shared" si="11"/>
        <v/>
      </c>
      <c r="AU40" s="19">
        <f>IF(ISERROR(VLOOKUP($C40,CTEPULL!$A:$I,9,FALSE)),"0",(VLOOKUP($C40,CTEPULL!$A:$I,9,FALSE)))</f>
        <v>45</v>
      </c>
      <c r="AV40" s="18">
        <f>IF(ISERROR(VLOOKUP($A40,PIVOTILC!$A:$I,8,FALSE)),"0",(VLOOKUP($A40,PIVOTILC!$A:$I,9,FALSE)))</f>
        <v>45</v>
      </c>
      <c r="AW40" s="18">
        <f t="shared" si="12"/>
        <v>0</v>
      </c>
      <c r="AX40" s="13">
        <f t="shared" si="13"/>
        <v>0</v>
      </c>
      <c r="AY40" s="13" t="str">
        <f t="shared" si="14"/>
        <v>No</v>
      </c>
      <c r="AZ40" s="13" t="str">
        <f t="shared" si="15"/>
        <v>No</v>
      </c>
    </row>
    <row r="41" spans="1:52" x14ac:dyDescent="0.2">
      <c r="A41" s="1" t="s">
        <v>8868</v>
      </c>
      <c r="B41" s="16" t="s">
        <v>8869</v>
      </c>
      <c r="C41" s="13" t="s">
        <v>8870</v>
      </c>
      <c r="D41" s="13" t="s">
        <v>8871</v>
      </c>
      <c r="E41" s="13" t="s">
        <v>8872</v>
      </c>
      <c r="F41" s="13" t="s">
        <v>179</v>
      </c>
      <c r="G41" s="13" t="s">
        <v>8873</v>
      </c>
      <c r="H41" s="13" t="s">
        <v>2829</v>
      </c>
      <c r="I41" s="13" t="s">
        <v>98</v>
      </c>
      <c r="J41" s="13" t="s">
        <v>2378</v>
      </c>
      <c r="K41" s="13" t="s">
        <v>2382</v>
      </c>
      <c r="L41" s="13" t="s">
        <v>3758</v>
      </c>
      <c r="M41" s="13" t="s">
        <v>2423</v>
      </c>
      <c r="N41" s="13" t="s">
        <v>8874</v>
      </c>
      <c r="O41" s="17">
        <v>43389</v>
      </c>
      <c r="P41" s="23"/>
      <c r="Q41" s="41" t="s">
        <v>8875</v>
      </c>
      <c r="R41" s="13" t="s">
        <v>187</v>
      </c>
      <c r="S41" s="13" t="s">
        <v>2873</v>
      </c>
      <c r="T41" s="13" t="s">
        <v>8348</v>
      </c>
      <c r="U41" s="13" t="s">
        <v>8894</v>
      </c>
      <c r="V41" s="13" t="s">
        <v>8369</v>
      </c>
      <c r="W41" s="13">
        <f>IF(ISERROR(VLOOKUP($C41,CTEPULL!$A:$I,3,FALSE)),"0",(VLOOKUP($C41,CTEPULL!$A:$I,3,FALSE)))</f>
        <v>51</v>
      </c>
      <c r="X41" s="18">
        <f>IF(ISERROR(VLOOKUP($A41,PIVOTILC!$A:$I,3,FALSE)),"0",(VLOOKUP($A41,PIVOTILC!$A:$I,3,FALSE)))</f>
        <v>51</v>
      </c>
      <c r="Y41" s="13">
        <f t="shared" si="0"/>
        <v>0</v>
      </c>
      <c r="Z41" s="13" t="str">
        <f t="shared" si="1"/>
        <v>Good</v>
      </c>
      <c r="AA41" s="13">
        <f>IF(ISERROR(VLOOKUP($C41,CTEPULL!$A:$I,4,FALSE)),"0",(VLOOKUP($C41,CTEPULL!$A:$I,4,FALSE)))</f>
        <v>0</v>
      </c>
      <c r="AB41" s="18">
        <f>IF(ISERROR(VLOOKUP($A41,PIVOTILC!$A:$I,4,FALSE)),"0",(VLOOKUP($A41,PIVOTILC!$A:$I,4,FALSE)))</f>
        <v>0</v>
      </c>
      <c r="AC41" s="13">
        <f t="shared" si="2"/>
        <v>0</v>
      </c>
      <c r="AD41" s="13" t="str">
        <f t="shared" si="3"/>
        <v/>
      </c>
      <c r="AE41" s="13">
        <f>IF(ISERROR(VLOOKUP($C41,CTEPULL!$A:$I,5,FALSE)),"0",(VLOOKUP($C41,CTEPULL!$A:$I,5,FALSE)))</f>
        <v>0</v>
      </c>
      <c r="AF41" s="18">
        <f>IF(ISERROR(VLOOKUP($A41,PIVOTILC!$A:$I,5,FALSE)),"0",(VLOOKUP($A41,PIVOTILC!$A:$I,5,FALSE)))</f>
        <v>0</v>
      </c>
      <c r="AG41" s="13">
        <f t="shared" si="4"/>
        <v>0</v>
      </c>
      <c r="AH41" s="13" t="str">
        <f t="shared" si="5"/>
        <v/>
      </c>
      <c r="AI41" s="13">
        <f>IF(ISERROR(VLOOKUP($C41,CTEPULL!$A:$I,6,FALSE)),"0",(VLOOKUP($C41,CTEPULL!$A:$I,6,FALSE)))</f>
        <v>0</v>
      </c>
      <c r="AJ41" s="18">
        <f>IF(ISERROR(VLOOKUP($A41,PIVOTILC!$A:$I,6,FALSE)),"0",(VLOOKUP($A41,PIVOTILC!$A:$I,6,FALSE)))</f>
        <v>0</v>
      </c>
      <c r="AK41" s="13">
        <f t="shared" si="6"/>
        <v>0</v>
      </c>
      <c r="AL41" s="13" t="str">
        <f t="shared" si="7"/>
        <v/>
      </c>
      <c r="AM41" s="13">
        <f>IF(ISERROR(VLOOKUP($C41,CTEPULL!$A:$I,7,FALSE)),"0",(VLOOKUP($C41,CTEPULL!$A:$I,7,FALSE)))</f>
        <v>0</v>
      </c>
      <c r="AN41" s="18">
        <f>IF(ISERROR(VLOOKUP($A41,PIVOTILC!$A:$I,7,FALSE)),"0",(VLOOKUP($A41,PIVOTILC!$A:$I,7,FALSE)))</f>
        <v>0</v>
      </c>
      <c r="AO41" s="13">
        <f t="shared" si="8"/>
        <v>0</v>
      </c>
      <c r="AP41" s="13" t="str">
        <f t="shared" si="9"/>
        <v/>
      </c>
      <c r="AQ41" s="13">
        <f>IF(ISERROR(VLOOKUP($C41,CTEPULL!$A:$I,8,FALSE)),"0",(VLOOKUP($C41,CTEPULL!$A:$I,8,FALSE)))</f>
        <v>0</v>
      </c>
      <c r="AR41" s="18">
        <f>IF(ISERROR(VLOOKUP($A41,PIVOTILC!$A:$I,8,FALSE)),"0",(VLOOKUP($A41,PIVOTILC!$A:$I,8,FALSE)))</f>
        <v>0</v>
      </c>
      <c r="AS41" s="13">
        <f t="shared" si="10"/>
        <v>0</v>
      </c>
      <c r="AT41" s="13" t="str">
        <f t="shared" si="11"/>
        <v/>
      </c>
      <c r="AU41" s="19">
        <f>IF(ISERROR(VLOOKUP($C41,CTEPULL!$A:$I,9,FALSE)),"0",(VLOOKUP($C41,CTEPULL!$A:$I,9,FALSE)))</f>
        <v>51</v>
      </c>
      <c r="AV41" s="18">
        <f>IF(ISERROR(VLOOKUP($A41,PIVOTILC!$A:$I,8,FALSE)),"0",(VLOOKUP($A41,PIVOTILC!$A:$I,9,FALSE)))</f>
        <v>51</v>
      </c>
      <c r="AW41" s="18">
        <f t="shared" si="12"/>
        <v>0</v>
      </c>
      <c r="AX41" s="13">
        <f t="shared" si="13"/>
        <v>0</v>
      </c>
      <c r="AY41" s="13" t="str">
        <f t="shared" si="14"/>
        <v>No</v>
      </c>
      <c r="AZ41" s="13" t="str">
        <f t="shared" si="15"/>
        <v>No</v>
      </c>
    </row>
    <row r="42" spans="1:52" x14ac:dyDescent="0.2">
      <c r="A42" s="1" t="s">
        <v>6987</v>
      </c>
      <c r="B42" s="16" t="s">
        <v>6988</v>
      </c>
      <c r="C42" s="13" t="s">
        <v>817</v>
      </c>
      <c r="D42" s="13" t="s">
        <v>469</v>
      </c>
      <c r="E42" s="13" t="s">
        <v>470</v>
      </c>
      <c r="F42" s="13" t="s">
        <v>166</v>
      </c>
      <c r="G42" s="13" t="s">
        <v>290</v>
      </c>
      <c r="H42" s="13" t="s">
        <v>99</v>
      </c>
      <c r="I42" s="13" t="s">
        <v>98</v>
      </c>
      <c r="J42" s="13" t="s">
        <v>2378</v>
      </c>
      <c r="K42" s="13" t="s">
        <v>2396</v>
      </c>
      <c r="L42" s="13" t="s">
        <v>2392</v>
      </c>
      <c r="M42" s="13" t="s">
        <v>4916</v>
      </c>
      <c r="N42" s="13" t="s">
        <v>239</v>
      </c>
      <c r="O42" s="17">
        <v>40896</v>
      </c>
      <c r="P42" s="23"/>
      <c r="Q42" s="41" t="s">
        <v>6955</v>
      </c>
      <c r="R42" s="13" t="s">
        <v>129</v>
      </c>
      <c r="S42" s="13" t="s">
        <v>2878</v>
      </c>
      <c r="T42" s="13" t="s">
        <v>8348</v>
      </c>
      <c r="U42" s="13" t="s">
        <v>5546</v>
      </c>
      <c r="V42" s="13" t="s">
        <v>8362</v>
      </c>
      <c r="W42" s="13">
        <f>IF(ISERROR(VLOOKUP($C42,CTEPULL!$A:$I,3,FALSE)),"0",(VLOOKUP($C42,CTEPULL!$A:$I,3,FALSE)))</f>
        <v>45</v>
      </c>
      <c r="X42" s="18">
        <f>IF(ISERROR(VLOOKUP($A42,PIVOTILC!$A:$I,3,FALSE)),"0",(VLOOKUP($A42,PIVOTILC!$A:$I,3,FALSE)))</f>
        <v>45</v>
      </c>
      <c r="Y42" s="13">
        <f t="shared" si="0"/>
        <v>0</v>
      </c>
      <c r="Z42" s="13" t="str">
        <f t="shared" si="1"/>
        <v>Good</v>
      </c>
      <c r="AA42" s="13">
        <f>IF(ISERROR(VLOOKUP($C42,CTEPULL!$A:$I,4,FALSE)),"0",(VLOOKUP($C42,CTEPULL!$A:$I,4,FALSE)))</f>
        <v>0</v>
      </c>
      <c r="AB42" s="18">
        <f>IF(ISERROR(VLOOKUP($A42,PIVOTILC!$A:$I,4,FALSE)),"0",(VLOOKUP($A42,PIVOTILC!$A:$I,4,FALSE)))</f>
        <v>0</v>
      </c>
      <c r="AC42" s="13">
        <f t="shared" si="2"/>
        <v>0</v>
      </c>
      <c r="AD42" s="13" t="str">
        <f t="shared" si="3"/>
        <v/>
      </c>
      <c r="AE42" s="13">
        <f>IF(ISERROR(VLOOKUP($C42,CTEPULL!$A:$I,5,FALSE)),"0",(VLOOKUP($C42,CTEPULL!$A:$I,5,FALSE)))</f>
        <v>0</v>
      </c>
      <c r="AF42" s="18">
        <f>IF(ISERROR(VLOOKUP($A42,PIVOTILC!$A:$I,5,FALSE)),"0",(VLOOKUP($A42,PIVOTILC!$A:$I,5,FALSE)))</f>
        <v>0</v>
      </c>
      <c r="AG42" s="13">
        <f t="shared" si="4"/>
        <v>0</v>
      </c>
      <c r="AH42" s="13" t="str">
        <f t="shared" si="5"/>
        <v/>
      </c>
      <c r="AI42" s="13">
        <f>IF(ISERROR(VLOOKUP($C42,CTEPULL!$A:$I,6,FALSE)),"0",(VLOOKUP($C42,CTEPULL!$A:$I,6,FALSE)))</f>
        <v>0</v>
      </c>
      <c r="AJ42" s="18">
        <f>IF(ISERROR(VLOOKUP($A42,PIVOTILC!$A:$I,6,FALSE)),"0",(VLOOKUP($A42,PIVOTILC!$A:$I,6,FALSE)))</f>
        <v>0</v>
      </c>
      <c r="AK42" s="13">
        <f t="shared" si="6"/>
        <v>0</v>
      </c>
      <c r="AL42" s="13" t="str">
        <f t="shared" si="7"/>
        <v/>
      </c>
      <c r="AM42" s="13">
        <f>IF(ISERROR(VLOOKUP($C42,CTEPULL!$A:$I,7,FALSE)),"0",(VLOOKUP($C42,CTEPULL!$A:$I,7,FALSE)))</f>
        <v>0</v>
      </c>
      <c r="AN42" s="18">
        <f>IF(ISERROR(VLOOKUP($A42,PIVOTILC!$A:$I,7,FALSE)),"0",(VLOOKUP($A42,PIVOTILC!$A:$I,7,FALSE)))</f>
        <v>0</v>
      </c>
      <c r="AO42" s="13">
        <f t="shared" si="8"/>
        <v>0</v>
      </c>
      <c r="AP42" s="13" t="str">
        <f t="shared" si="9"/>
        <v/>
      </c>
      <c r="AQ42" s="13">
        <f>IF(ISERROR(VLOOKUP($C42,CTEPULL!$A:$I,8,FALSE)),"0",(VLOOKUP($C42,CTEPULL!$A:$I,8,FALSE)))</f>
        <v>0</v>
      </c>
      <c r="AR42" s="18">
        <f>IF(ISERROR(VLOOKUP($A42,PIVOTILC!$A:$I,8,FALSE)),"0",(VLOOKUP($A42,PIVOTILC!$A:$I,8,FALSE)))</f>
        <v>0</v>
      </c>
      <c r="AS42" s="13">
        <f t="shared" si="10"/>
        <v>0</v>
      </c>
      <c r="AT42" s="13" t="str">
        <f t="shared" si="11"/>
        <v/>
      </c>
      <c r="AU42" s="19">
        <f>IF(ISERROR(VLOOKUP($C42,CTEPULL!$A:$I,9,FALSE)),"0",(VLOOKUP($C42,CTEPULL!$A:$I,9,FALSE)))</f>
        <v>45</v>
      </c>
      <c r="AV42" s="18">
        <f>IF(ISERROR(VLOOKUP($A42,PIVOTILC!$A:$I,8,FALSE)),"0",(VLOOKUP($A42,PIVOTILC!$A:$I,9,FALSE)))</f>
        <v>45</v>
      </c>
      <c r="AW42" s="18">
        <f t="shared" si="12"/>
        <v>0</v>
      </c>
      <c r="AX42" s="13">
        <f t="shared" si="13"/>
        <v>0</v>
      </c>
      <c r="AY42" s="13" t="str">
        <f t="shared" si="14"/>
        <v>No</v>
      </c>
      <c r="AZ42" s="13" t="str">
        <f t="shared" si="15"/>
        <v>No</v>
      </c>
    </row>
    <row r="43" spans="1:52" x14ac:dyDescent="0.2">
      <c r="A43" s="1" t="s">
        <v>11336</v>
      </c>
      <c r="B43" s="16" t="s">
        <v>11337</v>
      </c>
      <c r="C43" s="13" t="s">
        <v>11338</v>
      </c>
      <c r="D43" s="13" t="s">
        <v>11339</v>
      </c>
      <c r="E43" s="13" t="s">
        <v>11340</v>
      </c>
      <c r="F43" s="13" t="s">
        <v>5288</v>
      </c>
      <c r="G43" s="13" t="s">
        <v>11341</v>
      </c>
      <c r="H43" s="13" t="s">
        <v>2828</v>
      </c>
      <c r="I43" s="13" t="s">
        <v>98</v>
      </c>
      <c r="J43" s="13" t="s">
        <v>2378</v>
      </c>
      <c r="K43" s="13" t="s">
        <v>2379</v>
      </c>
      <c r="L43" s="13" t="s">
        <v>2383</v>
      </c>
      <c r="M43" s="13" t="s">
        <v>7713</v>
      </c>
      <c r="N43" s="13" t="s">
        <v>11342</v>
      </c>
      <c r="O43" s="17">
        <v>43690</v>
      </c>
      <c r="P43" s="23"/>
      <c r="Q43" s="41" t="s">
        <v>11343</v>
      </c>
      <c r="R43" s="13" t="s">
        <v>187</v>
      </c>
      <c r="S43" s="13" t="s">
        <v>2866</v>
      </c>
      <c r="T43" s="13" t="s">
        <v>8348</v>
      </c>
      <c r="U43" s="13" t="s">
        <v>11363</v>
      </c>
      <c r="V43" s="13" t="s">
        <v>8358</v>
      </c>
      <c r="W43" s="13">
        <f>IF(ISERROR(VLOOKUP($C43,CTEPULL!$A:$I,3,FALSE)),"0",(VLOOKUP($C43,CTEPULL!$A:$I,3,FALSE)))</f>
        <v>40</v>
      </c>
      <c r="X43" s="18">
        <f>IF(ISERROR(VLOOKUP($A43,PIVOTILC!$A:$I,3,FALSE)),"0",(VLOOKUP($A43,PIVOTILC!$A:$I,3,FALSE)))</f>
        <v>40</v>
      </c>
      <c r="Y43" s="13">
        <f t="shared" si="0"/>
        <v>0</v>
      </c>
      <c r="Z43" s="13" t="str">
        <f t="shared" si="1"/>
        <v>Good</v>
      </c>
      <c r="AA43" s="13">
        <f>IF(ISERROR(VLOOKUP($C43,CTEPULL!$A:$I,4,FALSE)),"0",(VLOOKUP($C43,CTEPULL!$A:$I,4,FALSE)))</f>
        <v>0</v>
      </c>
      <c r="AB43" s="18">
        <f>IF(ISERROR(VLOOKUP($A43,PIVOTILC!$A:$I,4,FALSE)),"0",(VLOOKUP($A43,PIVOTILC!$A:$I,4,FALSE)))</f>
        <v>0</v>
      </c>
      <c r="AC43" s="13">
        <f t="shared" si="2"/>
        <v>0</v>
      </c>
      <c r="AD43" s="13" t="str">
        <f t="shared" si="3"/>
        <v/>
      </c>
      <c r="AE43" s="13">
        <f>IF(ISERROR(VLOOKUP($C43,CTEPULL!$A:$I,5,FALSE)),"0",(VLOOKUP($C43,CTEPULL!$A:$I,5,FALSE)))</f>
        <v>0</v>
      </c>
      <c r="AF43" s="18">
        <f>IF(ISERROR(VLOOKUP($A43,PIVOTILC!$A:$I,5,FALSE)),"0",(VLOOKUP($A43,PIVOTILC!$A:$I,5,FALSE)))</f>
        <v>0</v>
      </c>
      <c r="AG43" s="13">
        <f t="shared" si="4"/>
        <v>0</v>
      </c>
      <c r="AH43" s="13" t="str">
        <f t="shared" si="5"/>
        <v/>
      </c>
      <c r="AI43" s="13">
        <f>IF(ISERROR(VLOOKUP($C43,CTEPULL!$A:$I,6,FALSE)),"0",(VLOOKUP($C43,CTEPULL!$A:$I,6,FALSE)))</f>
        <v>0</v>
      </c>
      <c r="AJ43" s="18">
        <f>IF(ISERROR(VLOOKUP($A43,PIVOTILC!$A:$I,6,FALSE)),"0",(VLOOKUP($A43,PIVOTILC!$A:$I,6,FALSE)))</f>
        <v>0</v>
      </c>
      <c r="AK43" s="13">
        <f t="shared" si="6"/>
        <v>0</v>
      </c>
      <c r="AL43" s="13" t="str">
        <f t="shared" si="7"/>
        <v/>
      </c>
      <c r="AM43" s="13">
        <f>IF(ISERROR(VLOOKUP($C43,CTEPULL!$A:$I,7,FALSE)),"0",(VLOOKUP($C43,CTEPULL!$A:$I,7,FALSE)))</f>
        <v>0</v>
      </c>
      <c r="AN43" s="18">
        <f>IF(ISERROR(VLOOKUP($A43,PIVOTILC!$A:$I,7,FALSE)),"0",(VLOOKUP($A43,PIVOTILC!$A:$I,7,FALSE)))</f>
        <v>0</v>
      </c>
      <c r="AO43" s="13">
        <f t="shared" si="8"/>
        <v>0</v>
      </c>
      <c r="AP43" s="13" t="str">
        <f t="shared" si="9"/>
        <v/>
      </c>
      <c r="AQ43" s="13">
        <f>IF(ISERROR(VLOOKUP($C43,CTEPULL!$A:$I,8,FALSE)),"0",(VLOOKUP($C43,CTEPULL!$A:$I,8,FALSE)))</f>
        <v>0</v>
      </c>
      <c r="AR43" s="18">
        <f>IF(ISERROR(VLOOKUP($A43,PIVOTILC!$A:$I,8,FALSE)),"0",(VLOOKUP($A43,PIVOTILC!$A:$I,8,FALSE)))</f>
        <v>0</v>
      </c>
      <c r="AS43" s="13">
        <f t="shared" si="10"/>
        <v>0</v>
      </c>
      <c r="AT43" s="13" t="str">
        <f t="shared" si="11"/>
        <v/>
      </c>
      <c r="AU43" s="19">
        <f>IF(ISERROR(VLOOKUP($C43,CTEPULL!$A:$I,9,FALSE)),"0",(VLOOKUP($C43,CTEPULL!$A:$I,9,FALSE)))</f>
        <v>40</v>
      </c>
      <c r="AV43" s="18">
        <f>IF(ISERROR(VLOOKUP($A43,PIVOTILC!$A:$I,8,FALSE)),"0",(VLOOKUP($A43,PIVOTILC!$A:$I,9,FALSE)))</f>
        <v>40</v>
      </c>
      <c r="AW43" s="18">
        <f t="shared" si="12"/>
        <v>0</v>
      </c>
      <c r="AX43" s="13">
        <f t="shared" si="13"/>
        <v>0</v>
      </c>
      <c r="AY43" s="13" t="str">
        <f t="shared" si="14"/>
        <v>No</v>
      </c>
      <c r="AZ43" s="13" t="str">
        <f t="shared" si="15"/>
        <v>No</v>
      </c>
    </row>
    <row r="44" spans="1:52" x14ac:dyDescent="0.2">
      <c r="A44" s="1" t="s">
        <v>9132</v>
      </c>
      <c r="B44" s="16" t="s">
        <v>2989</v>
      </c>
      <c r="C44" s="13" t="s">
        <v>1102</v>
      </c>
      <c r="D44" s="13" t="s">
        <v>1103</v>
      </c>
      <c r="E44" s="13" t="s">
        <v>727</v>
      </c>
      <c r="F44" s="13" t="s">
        <v>179</v>
      </c>
      <c r="G44" s="13" t="s">
        <v>1104</v>
      </c>
      <c r="H44" s="13" t="s">
        <v>2828</v>
      </c>
      <c r="I44" s="13" t="s">
        <v>98</v>
      </c>
      <c r="J44" s="13" t="s">
        <v>2378</v>
      </c>
      <c r="K44" s="13" t="s">
        <v>4970</v>
      </c>
      <c r="L44" s="13" t="s">
        <v>11256</v>
      </c>
      <c r="M44" s="13" t="s">
        <v>11908</v>
      </c>
      <c r="N44" s="13" t="s">
        <v>1105</v>
      </c>
      <c r="O44" s="17">
        <v>41432</v>
      </c>
      <c r="P44" s="23"/>
      <c r="Q44" s="41" t="s">
        <v>2404</v>
      </c>
      <c r="R44" s="13" t="s">
        <v>129</v>
      </c>
      <c r="S44" s="13" t="s">
        <v>2870</v>
      </c>
      <c r="T44" s="13" t="s">
        <v>8348</v>
      </c>
      <c r="U44" s="13" t="s">
        <v>5547</v>
      </c>
      <c r="V44" s="13" t="s">
        <v>8352</v>
      </c>
      <c r="W44" s="13">
        <f>IF(ISERROR(VLOOKUP($C44,CTEPULL!$A:$I,3,FALSE)),"0",(VLOOKUP($C44,CTEPULL!$A:$I,3,FALSE)))</f>
        <v>45</v>
      </c>
      <c r="X44" s="18">
        <f>IF(ISERROR(VLOOKUP($A44,PIVOTILC!$A:$I,3,FALSE)),"0",(VLOOKUP($A44,PIVOTILC!$A:$I,3,FALSE)))</f>
        <v>45</v>
      </c>
      <c r="Y44" s="13">
        <f t="shared" si="0"/>
        <v>0</v>
      </c>
      <c r="Z44" s="13" t="str">
        <f t="shared" si="1"/>
        <v>Good</v>
      </c>
      <c r="AA44" s="13">
        <f>IF(ISERROR(VLOOKUP($C44,CTEPULL!$A:$I,4,FALSE)),"0",(VLOOKUP($C44,CTEPULL!$A:$I,4,FALSE)))</f>
        <v>0</v>
      </c>
      <c r="AB44" s="18">
        <f>IF(ISERROR(VLOOKUP($A44,PIVOTILC!$A:$I,4,FALSE)),"0",(VLOOKUP($A44,PIVOTILC!$A:$I,4,FALSE)))</f>
        <v>0</v>
      </c>
      <c r="AC44" s="13">
        <f t="shared" si="2"/>
        <v>0</v>
      </c>
      <c r="AD44" s="13" t="str">
        <f t="shared" si="3"/>
        <v/>
      </c>
      <c r="AE44" s="13">
        <f>IF(ISERROR(VLOOKUP($C44,CTEPULL!$A:$I,5,FALSE)),"0",(VLOOKUP($C44,CTEPULL!$A:$I,5,FALSE)))</f>
        <v>0</v>
      </c>
      <c r="AF44" s="18">
        <f>IF(ISERROR(VLOOKUP($A44,PIVOTILC!$A:$I,5,FALSE)),"0",(VLOOKUP($A44,PIVOTILC!$A:$I,5,FALSE)))</f>
        <v>0</v>
      </c>
      <c r="AG44" s="13">
        <f t="shared" si="4"/>
        <v>0</v>
      </c>
      <c r="AH44" s="13" t="str">
        <f t="shared" si="5"/>
        <v/>
      </c>
      <c r="AI44" s="13">
        <f>IF(ISERROR(VLOOKUP($C44,CTEPULL!$A:$I,6,FALSE)),"0",(VLOOKUP($C44,CTEPULL!$A:$I,6,FALSE)))</f>
        <v>0</v>
      </c>
      <c r="AJ44" s="18">
        <f>IF(ISERROR(VLOOKUP($A44,PIVOTILC!$A:$I,6,FALSE)),"0",(VLOOKUP($A44,PIVOTILC!$A:$I,6,FALSE)))</f>
        <v>0</v>
      </c>
      <c r="AK44" s="13">
        <f t="shared" si="6"/>
        <v>0</v>
      </c>
      <c r="AL44" s="13" t="str">
        <f t="shared" si="7"/>
        <v/>
      </c>
      <c r="AM44" s="13">
        <f>IF(ISERROR(VLOOKUP($C44,CTEPULL!$A:$I,7,FALSE)),"0",(VLOOKUP($C44,CTEPULL!$A:$I,7,FALSE)))</f>
        <v>0</v>
      </c>
      <c r="AN44" s="18">
        <f>IF(ISERROR(VLOOKUP($A44,PIVOTILC!$A:$I,7,FALSE)),"0",(VLOOKUP($A44,PIVOTILC!$A:$I,7,FALSE)))</f>
        <v>0</v>
      </c>
      <c r="AO44" s="13">
        <f t="shared" si="8"/>
        <v>0</v>
      </c>
      <c r="AP44" s="13" t="str">
        <f t="shared" si="9"/>
        <v/>
      </c>
      <c r="AQ44" s="13">
        <f>IF(ISERROR(VLOOKUP($C44,CTEPULL!$A:$I,8,FALSE)),"0",(VLOOKUP($C44,CTEPULL!$A:$I,8,FALSE)))</f>
        <v>0</v>
      </c>
      <c r="AR44" s="18">
        <f>IF(ISERROR(VLOOKUP($A44,PIVOTILC!$A:$I,8,FALSE)),"0",(VLOOKUP($A44,PIVOTILC!$A:$I,8,FALSE)))</f>
        <v>0</v>
      </c>
      <c r="AS44" s="13">
        <f t="shared" si="10"/>
        <v>0</v>
      </c>
      <c r="AT44" s="13" t="str">
        <f t="shared" si="11"/>
        <v/>
      </c>
      <c r="AU44" s="19">
        <f>IF(ISERROR(VLOOKUP($C44,CTEPULL!$A:$I,9,FALSE)),"0",(VLOOKUP($C44,CTEPULL!$A:$I,9,FALSE)))</f>
        <v>45</v>
      </c>
      <c r="AV44" s="18">
        <f>IF(ISERROR(VLOOKUP($A44,PIVOTILC!$A:$I,8,FALSE)),"0",(VLOOKUP($A44,PIVOTILC!$A:$I,9,FALSE)))</f>
        <v>45</v>
      </c>
      <c r="AW44" s="18">
        <f t="shared" si="12"/>
        <v>0</v>
      </c>
      <c r="AX44" s="13">
        <f t="shared" si="13"/>
        <v>0</v>
      </c>
      <c r="AY44" s="13" t="str">
        <f t="shared" si="14"/>
        <v>No</v>
      </c>
      <c r="AZ44" s="13" t="str">
        <f t="shared" si="15"/>
        <v>No</v>
      </c>
    </row>
    <row r="45" spans="1:52" x14ac:dyDescent="0.2">
      <c r="A45" s="1" t="s">
        <v>9133</v>
      </c>
      <c r="B45" s="16" t="s">
        <v>2990</v>
      </c>
      <c r="C45" s="13" t="s">
        <v>946</v>
      </c>
      <c r="D45" s="13" t="s">
        <v>770</v>
      </c>
      <c r="E45" s="13" t="s">
        <v>771</v>
      </c>
      <c r="F45" s="13" t="s">
        <v>12711</v>
      </c>
      <c r="G45" s="13" t="s">
        <v>772</v>
      </c>
      <c r="H45" s="13" t="s">
        <v>2828</v>
      </c>
      <c r="I45" s="13" t="s">
        <v>100</v>
      </c>
      <c r="J45" s="13" t="s">
        <v>2378</v>
      </c>
      <c r="K45" s="13" t="s">
        <v>4970</v>
      </c>
      <c r="L45" s="13" t="s">
        <v>11256</v>
      </c>
      <c r="M45" s="13" t="s">
        <v>11908</v>
      </c>
      <c r="N45" s="13" t="s">
        <v>773</v>
      </c>
      <c r="O45" s="17">
        <v>41151</v>
      </c>
      <c r="P45" s="23"/>
      <c r="Q45" s="41" t="s">
        <v>2406</v>
      </c>
      <c r="R45" s="13" t="s">
        <v>129</v>
      </c>
      <c r="S45" s="13" t="s">
        <v>2870</v>
      </c>
      <c r="T45" s="13" t="s">
        <v>8348</v>
      </c>
      <c r="U45" s="13" t="s">
        <v>5548</v>
      </c>
      <c r="V45" s="13" t="s">
        <v>8361</v>
      </c>
      <c r="W45" s="13" t="str">
        <f>IF(ISERROR(VLOOKUP($C45,CTEPULL!$A:$I,3,FALSE)),"0",(VLOOKUP($C45,CTEPULL!$A:$I,3,FALSE)))</f>
        <v>0</v>
      </c>
      <c r="X45" s="18">
        <f>IF(ISERROR(VLOOKUP($A45,PIVOTILC!$A:$I,3,FALSE)),"0",(VLOOKUP($A45,PIVOTILC!$A:$I,3,FALSE)))</f>
        <v>40</v>
      </c>
      <c r="Y45" s="13">
        <f t="shared" si="0"/>
        <v>-40</v>
      </c>
      <c r="Z45" s="13" t="str">
        <f t="shared" si="1"/>
        <v>With Variance</v>
      </c>
      <c r="AA45" s="13" t="str">
        <f>IF(ISERROR(VLOOKUP($C45,CTEPULL!$A:$I,4,FALSE)),"0",(VLOOKUP($C45,CTEPULL!$A:$I,4,FALSE)))</f>
        <v>0</v>
      </c>
      <c r="AB45" s="18">
        <f>IF(ISERROR(VLOOKUP($A45,PIVOTILC!$A:$I,4,FALSE)),"0",(VLOOKUP($A45,PIVOTILC!$A:$I,4,FALSE)))</f>
        <v>0</v>
      </c>
      <c r="AC45" s="13">
        <f t="shared" si="2"/>
        <v>0</v>
      </c>
      <c r="AD45" s="13" t="str">
        <f t="shared" si="3"/>
        <v/>
      </c>
      <c r="AE45" s="13" t="str">
        <f>IF(ISERROR(VLOOKUP($C45,CTEPULL!$A:$I,5,FALSE)),"0",(VLOOKUP($C45,CTEPULL!$A:$I,5,FALSE)))</f>
        <v>0</v>
      </c>
      <c r="AF45" s="18">
        <f>IF(ISERROR(VLOOKUP($A45,PIVOTILC!$A:$I,5,FALSE)),"0",(VLOOKUP($A45,PIVOTILC!$A:$I,5,FALSE)))</f>
        <v>0</v>
      </c>
      <c r="AG45" s="13">
        <f t="shared" si="4"/>
        <v>0</v>
      </c>
      <c r="AH45" s="13" t="str">
        <f t="shared" si="5"/>
        <v/>
      </c>
      <c r="AI45" s="13" t="str">
        <f>IF(ISERROR(VLOOKUP($C45,CTEPULL!$A:$I,6,FALSE)),"0",(VLOOKUP($C45,CTEPULL!$A:$I,6,FALSE)))</f>
        <v>0</v>
      </c>
      <c r="AJ45" s="18">
        <f>IF(ISERROR(VLOOKUP($A45,PIVOTILC!$A:$I,6,FALSE)),"0",(VLOOKUP($A45,PIVOTILC!$A:$I,6,FALSE)))</f>
        <v>0</v>
      </c>
      <c r="AK45" s="13">
        <f t="shared" si="6"/>
        <v>0</v>
      </c>
      <c r="AL45" s="13" t="str">
        <f t="shared" si="7"/>
        <v/>
      </c>
      <c r="AM45" s="13" t="str">
        <f>IF(ISERROR(VLOOKUP($C45,CTEPULL!$A:$I,7,FALSE)),"0",(VLOOKUP($C45,CTEPULL!$A:$I,7,FALSE)))</f>
        <v>0</v>
      </c>
      <c r="AN45" s="18">
        <f>IF(ISERROR(VLOOKUP($A45,PIVOTILC!$A:$I,7,FALSE)),"0",(VLOOKUP($A45,PIVOTILC!$A:$I,7,FALSE)))</f>
        <v>0</v>
      </c>
      <c r="AO45" s="13">
        <f t="shared" si="8"/>
        <v>0</v>
      </c>
      <c r="AP45" s="13" t="str">
        <f t="shared" si="9"/>
        <v/>
      </c>
      <c r="AQ45" s="13" t="str">
        <f>IF(ISERROR(VLOOKUP($C45,CTEPULL!$A:$I,8,FALSE)),"0",(VLOOKUP($C45,CTEPULL!$A:$I,8,FALSE)))</f>
        <v>0</v>
      </c>
      <c r="AR45" s="18">
        <f>IF(ISERROR(VLOOKUP($A45,PIVOTILC!$A:$I,8,FALSE)),"0",(VLOOKUP($A45,PIVOTILC!$A:$I,8,FALSE)))</f>
        <v>0</v>
      </c>
      <c r="AS45" s="13">
        <f t="shared" si="10"/>
        <v>0</v>
      </c>
      <c r="AT45" s="13" t="str">
        <f t="shared" si="11"/>
        <v/>
      </c>
      <c r="AU45" s="19" t="str">
        <f>IF(ISERROR(VLOOKUP($C45,CTEPULL!$A:$I,9,FALSE)),"0",(VLOOKUP($C45,CTEPULL!$A:$I,9,FALSE)))</f>
        <v>0</v>
      </c>
      <c r="AV45" s="18">
        <f>IF(ISERROR(VLOOKUP($A45,PIVOTILC!$A:$I,8,FALSE)),"0",(VLOOKUP($A45,PIVOTILC!$A:$I,9,FALSE)))</f>
        <v>40</v>
      </c>
      <c r="AW45" s="18">
        <f t="shared" si="12"/>
        <v>0</v>
      </c>
      <c r="AX45" s="13">
        <f t="shared" si="13"/>
        <v>-40</v>
      </c>
      <c r="AY45" s="13" t="str">
        <f t="shared" si="14"/>
        <v>Yes</v>
      </c>
      <c r="AZ45" s="13" t="str">
        <f t="shared" si="15"/>
        <v>No</v>
      </c>
    </row>
    <row r="46" spans="1:52" x14ac:dyDescent="0.2">
      <c r="A46" s="1" t="s">
        <v>10598</v>
      </c>
      <c r="B46" s="16" t="s">
        <v>10599</v>
      </c>
      <c r="C46" s="13" t="s">
        <v>10600</v>
      </c>
      <c r="D46" s="13" t="s">
        <v>442</v>
      </c>
      <c r="E46" s="13" t="s">
        <v>1861</v>
      </c>
      <c r="F46" s="13" t="s">
        <v>179</v>
      </c>
      <c r="G46" s="13" t="s">
        <v>10601</v>
      </c>
      <c r="H46" s="13" t="s">
        <v>2829</v>
      </c>
      <c r="I46" s="13" t="s">
        <v>100</v>
      </c>
      <c r="J46" s="13" t="s">
        <v>2378</v>
      </c>
      <c r="K46" s="13" t="s">
        <v>2396</v>
      </c>
      <c r="L46" s="13" t="s">
        <v>2392</v>
      </c>
      <c r="M46" s="13" t="s">
        <v>8943</v>
      </c>
      <c r="N46" s="13" t="s">
        <v>10602</v>
      </c>
      <c r="O46" s="17">
        <v>43620</v>
      </c>
      <c r="P46" s="23"/>
      <c r="Q46" s="41" t="s">
        <v>10603</v>
      </c>
      <c r="R46" s="13" t="s">
        <v>112</v>
      </c>
      <c r="S46" s="13" t="s">
        <v>2869</v>
      </c>
      <c r="T46" s="13" t="s">
        <v>8348</v>
      </c>
      <c r="U46" s="13" t="s">
        <v>10648</v>
      </c>
      <c r="V46" s="13" t="s">
        <v>8353</v>
      </c>
      <c r="W46" s="13">
        <f>IF(ISERROR(VLOOKUP($C46,CTEPULL!$A:$I,3,FALSE)),"0",(VLOOKUP($C46,CTEPULL!$A:$I,3,FALSE)))</f>
        <v>45</v>
      </c>
      <c r="X46" s="18">
        <f>IF(ISERROR(VLOOKUP($A46,PIVOTILC!$A:$I,3,FALSE)),"0",(VLOOKUP($A46,PIVOTILC!$A:$I,3,FALSE)))</f>
        <v>45</v>
      </c>
      <c r="Y46" s="13">
        <f t="shared" si="0"/>
        <v>0</v>
      </c>
      <c r="Z46" s="13" t="str">
        <f t="shared" si="1"/>
        <v>Good</v>
      </c>
      <c r="AA46" s="13">
        <f>IF(ISERROR(VLOOKUP($C46,CTEPULL!$A:$I,4,FALSE)),"0",(VLOOKUP($C46,CTEPULL!$A:$I,4,FALSE)))</f>
        <v>0</v>
      </c>
      <c r="AB46" s="18">
        <f>IF(ISERROR(VLOOKUP($A46,PIVOTILC!$A:$I,4,FALSE)),"0",(VLOOKUP($A46,PIVOTILC!$A:$I,4,FALSE)))</f>
        <v>0</v>
      </c>
      <c r="AC46" s="13">
        <f t="shared" si="2"/>
        <v>0</v>
      </c>
      <c r="AD46" s="13" t="str">
        <f t="shared" si="3"/>
        <v/>
      </c>
      <c r="AE46" s="13">
        <f>IF(ISERROR(VLOOKUP($C46,CTEPULL!$A:$I,5,FALSE)),"0",(VLOOKUP($C46,CTEPULL!$A:$I,5,FALSE)))</f>
        <v>0</v>
      </c>
      <c r="AF46" s="18">
        <f>IF(ISERROR(VLOOKUP($A46,PIVOTILC!$A:$I,5,FALSE)),"0",(VLOOKUP($A46,PIVOTILC!$A:$I,5,FALSE)))</f>
        <v>0</v>
      </c>
      <c r="AG46" s="13">
        <f t="shared" si="4"/>
        <v>0</v>
      </c>
      <c r="AH46" s="13" t="str">
        <f t="shared" si="5"/>
        <v/>
      </c>
      <c r="AI46" s="13">
        <f>IF(ISERROR(VLOOKUP($C46,CTEPULL!$A:$I,6,FALSE)),"0",(VLOOKUP($C46,CTEPULL!$A:$I,6,FALSE)))</f>
        <v>0</v>
      </c>
      <c r="AJ46" s="18">
        <f>IF(ISERROR(VLOOKUP($A46,PIVOTILC!$A:$I,6,FALSE)),"0",(VLOOKUP($A46,PIVOTILC!$A:$I,6,FALSE)))</f>
        <v>0</v>
      </c>
      <c r="AK46" s="13">
        <f t="shared" si="6"/>
        <v>0</v>
      </c>
      <c r="AL46" s="13" t="str">
        <f t="shared" si="7"/>
        <v/>
      </c>
      <c r="AM46" s="13">
        <f>IF(ISERROR(VLOOKUP($C46,CTEPULL!$A:$I,7,FALSE)),"0",(VLOOKUP($C46,CTEPULL!$A:$I,7,FALSE)))</f>
        <v>0</v>
      </c>
      <c r="AN46" s="18">
        <f>IF(ISERROR(VLOOKUP($A46,PIVOTILC!$A:$I,7,FALSE)),"0",(VLOOKUP($A46,PIVOTILC!$A:$I,7,FALSE)))</f>
        <v>0</v>
      </c>
      <c r="AO46" s="13">
        <f t="shared" si="8"/>
        <v>0</v>
      </c>
      <c r="AP46" s="13" t="str">
        <f t="shared" si="9"/>
        <v/>
      </c>
      <c r="AQ46" s="13">
        <f>IF(ISERROR(VLOOKUP($C46,CTEPULL!$A:$I,8,FALSE)),"0",(VLOOKUP($C46,CTEPULL!$A:$I,8,FALSE)))</f>
        <v>0</v>
      </c>
      <c r="AR46" s="18">
        <f>IF(ISERROR(VLOOKUP($A46,PIVOTILC!$A:$I,8,FALSE)),"0",(VLOOKUP($A46,PIVOTILC!$A:$I,8,FALSE)))</f>
        <v>0</v>
      </c>
      <c r="AS46" s="13">
        <f t="shared" si="10"/>
        <v>0</v>
      </c>
      <c r="AT46" s="13" t="str">
        <f t="shared" si="11"/>
        <v/>
      </c>
      <c r="AU46" s="19">
        <f>IF(ISERROR(VLOOKUP($C46,CTEPULL!$A:$I,9,FALSE)),"0",(VLOOKUP($C46,CTEPULL!$A:$I,9,FALSE)))</f>
        <v>45</v>
      </c>
      <c r="AV46" s="18">
        <f>IF(ISERROR(VLOOKUP($A46,PIVOTILC!$A:$I,8,FALSE)),"0",(VLOOKUP($A46,PIVOTILC!$A:$I,9,FALSE)))</f>
        <v>45</v>
      </c>
      <c r="AW46" s="18">
        <f t="shared" si="12"/>
        <v>0</v>
      </c>
      <c r="AX46" s="13">
        <f t="shared" si="13"/>
        <v>0</v>
      </c>
      <c r="AY46" s="13" t="str">
        <f t="shared" si="14"/>
        <v>No</v>
      </c>
      <c r="AZ46" s="13" t="str">
        <f t="shared" si="15"/>
        <v>No</v>
      </c>
    </row>
    <row r="47" spans="1:52" x14ac:dyDescent="0.2">
      <c r="A47" s="1" t="s">
        <v>6989</v>
      </c>
      <c r="B47" s="16" t="s">
        <v>4123</v>
      </c>
      <c r="C47" s="13" t="s">
        <v>4126</v>
      </c>
      <c r="D47" s="13" t="s">
        <v>4127</v>
      </c>
      <c r="E47" s="13" t="s">
        <v>4128</v>
      </c>
      <c r="F47" s="13" t="s">
        <v>179</v>
      </c>
      <c r="G47" s="13" t="s">
        <v>4129</v>
      </c>
      <c r="H47" s="13" t="s">
        <v>2829</v>
      </c>
      <c r="I47" s="13" t="s">
        <v>98</v>
      </c>
      <c r="J47" s="13" t="s">
        <v>2378</v>
      </c>
      <c r="K47" s="13" t="s">
        <v>2382</v>
      </c>
      <c r="L47" s="13" t="s">
        <v>3758</v>
      </c>
      <c r="M47" s="13" t="s">
        <v>2423</v>
      </c>
      <c r="N47" s="13" t="s">
        <v>4130</v>
      </c>
      <c r="O47" s="17">
        <v>42702</v>
      </c>
      <c r="P47" s="23"/>
      <c r="Q47" s="41" t="s">
        <v>4131</v>
      </c>
      <c r="R47" s="13" t="s">
        <v>129</v>
      </c>
      <c r="S47" s="13" t="s">
        <v>2867</v>
      </c>
      <c r="T47" s="13" t="s">
        <v>8348</v>
      </c>
      <c r="U47" s="13" t="s">
        <v>5549</v>
      </c>
      <c r="V47" s="13" t="s">
        <v>8354</v>
      </c>
      <c r="W47" s="13">
        <f>IF(ISERROR(VLOOKUP($C47,CTEPULL!$A:$I,3,FALSE)),"0",(VLOOKUP($C47,CTEPULL!$A:$I,3,FALSE)))</f>
        <v>45</v>
      </c>
      <c r="X47" s="18">
        <f>IF(ISERROR(VLOOKUP($A47,PIVOTILC!$A:$I,3,FALSE)),"0",(VLOOKUP($A47,PIVOTILC!$A:$I,3,FALSE)))</f>
        <v>45</v>
      </c>
      <c r="Y47" s="13">
        <f t="shared" si="0"/>
        <v>0</v>
      </c>
      <c r="Z47" s="13" t="str">
        <f t="shared" si="1"/>
        <v>Good</v>
      </c>
      <c r="AA47" s="13">
        <f>IF(ISERROR(VLOOKUP($C47,CTEPULL!$A:$I,4,FALSE)),"0",(VLOOKUP($C47,CTEPULL!$A:$I,4,FALSE)))</f>
        <v>0</v>
      </c>
      <c r="AB47" s="18">
        <f>IF(ISERROR(VLOOKUP($A47,PIVOTILC!$A:$I,4,FALSE)),"0",(VLOOKUP($A47,PIVOTILC!$A:$I,4,FALSE)))</f>
        <v>0</v>
      </c>
      <c r="AC47" s="13">
        <f t="shared" si="2"/>
        <v>0</v>
      </c>
      <c r="AD47" s="13" t="str">
        <f t="shared" si="3"/>
        <v/>
      </c>
      <c r="AE47" s="13">
        <f>IF(ISERROR(VLOOKUP($C47,CTEPULL!$A:$I,5,FALSE)),"0",(VLOOKUP($C47,CTEPULL!$A:$I,5,FALSE)))</f>
        <v>0</v>
      </c>
      <c r="AF47" s="18">
        <f>IF(ISERROR(VLOOKUP($A47,PIVOTILC!$A:$I,5,FALSE)),"0",(VLOOKUP($A47,PIVOTILC!$A:$I,5,FALSE)))</f>
        <v>0</v>
      </c>
      <c r="AG47" s="13">
        <f t="shared" si="4"/>
        <v>0</v>
      </c>
      <c r="AH47" s="13" t="str">
        <f t="shared" si="5"/>
        <v/>
      </c>
      <c r="AI47" s="13">
        <f>IF(ISERROR(VLOOKUP($C47,CTEPULL!$A:$I,6,FALSE)),"0",(VLOOKUP($C47,CTEPULL!$A:$I,6,FALSE)))</f>
        <v>0</v>
      </c>
      <c r="AJ47" s="18">
        <f>IF(ISERROR(VLOOKUP($A47,PIVOTILC!$A:$I,6,FALSE)),"0",(VLOOKUP($A47,PIVOTILC!$A:$I,6,FALSE)))</f>
        <v>0</v>
      </c>
      <c r="AK47" s="13">
        <f t="shared" si="6"/>
        <v>0</v>
      </c>
      <c r="AL47" s="13" t="str">
        <f t="shared" si="7"/>
        <v/>
      </c>
      <c r="AM47" s="13">
        <f>IF(ISERROR(VLOOKUP($C47,CTEPULL!$A:$I,7,FALSE)),"0",(VLOOKUP($C47,CTEPULL!$A:$I,7,FALSE)))</f>
        <v>0</v>
      </c>
      <c r="AN47" s="18">
        <f>IF(ISERROR(VLOOKUP($A47,PIVOTILC!$A:$I,7,FALSE)),"0",(VLOOKUP($A47,PIVOTILC!$A:$I,7,FALSE)))</f>
        <v>0</v>
      </c>
      <c r="AO47" s="13">
        <f t="shared" si="8"/>
        <v>0</v>
      </c>
      <c r="AP47" s="13" t="str">
        <f t="shared" si="9"/>
        <v/>
      </c>
      <c r="AQ47" s="13">
        <f>IF(ISERROR(VLOOKUP($C47,CTEPULL!$A:$I,8,FALSE)),"0",(VLOOKUP($C47,CTEPULL!$A:$I,8,FALSE)))</f>
        <v>0</v>
      </c>
      <c r="AR47" s="18">
        <f>IF(ISERROR(VLOOKUP($A47,PIVOTILC!$A:$I,8,FALSE)),"0",(VLOOKUP($A47,PIVOTILC!$A:$I,8,FALSE)))</f>
        <v>0</v>
      </c>
      <c r="AS47" s="13">
        <f t="shared" si="10"/>
        <v>0</v>
      </c>
      <c r="AT47" s="13" t="str">
        <f t="shared" si="11"/>
        <v/>
      </c>
      <c r="AU47" s="19">
        <f>IF(ISERROR(VLOOKUP($C47,CTEPULL!$A:$I,9,FALSE)),"0",(VLOOKUP($C47,CTEPULL!$A:$I,9,FALSE)))</f>
        <v>45</v>
      </c>
      <c r="AV47" s="18">
        <f>IF(ISERROR(VLOOKUP($A47,PIVOTILC!$A:$I,8,FALSE)),"0",(VLOOKUP($A47,PIVOTILC!$A:$I,9,FALSE)))</f>
        <v>45</v>
      </c>
      <c r="AW47" s="18">
        <f t="shared" si="12"/>
        <v>0</v>
      </c>
      <c r="AX47" s="13">
        <f t="shared" si="13"/>
        <v>0</v>
      </c>
      <c r="AY47" s="13" t="str">
        <f t="shared" si="14"/>
        <v>No</v>
      </c>
      <c r="AZ47" s="13" t="str">
        <f t="shared" si="15"/>
        <v>No</v>
      </c>
    </row>
    <row r="48" spans="1:52" x14ac:dyDescent="0.2">
      <c r="A48" s="1" t="s">
        <v>12826</v>
      </c>
      <c r="B48" s="16" t="s">
        <v>12827</v>
      </c>
      <c r="C48" s="13" t="s">
        <v>12828</v>
      </c>
      <c r="D48" s="13" t="s">
        <v>12829</v>
      </c>
      <c r="E48" s="13" t="s">
        <v>7742</v>
      </c>
      <c r="F48" s="13" t="s">
        <v>179</v>
      </c>
      <c r="G48" s="13" t="s">
        <v>12830</v>
      </c>
      <c r="H48" s="13" t="s">
        <v>2829</v>
      </c>
      <c r="I48" s="13" t="s">
        <v>100</v>
      </c>
      <c r="J48" s="13" t="s">
        <v>2378</v>
      </c>
      <c r="K48" s="13" t="s">
        <v>2396</v>
      </c>
      <c r="L48" s="13" t="s">
        <v>2392</v>
      </c>
      <c r="M48" s="13" t="s">
        <v>8943</v>
      </c>
      <c r="N48" s="13" t="s">
        <v>12831</v>
      </c>
      <c r="O48" s="17">
        <v>43822</v>
      </c>
      <c r="P48" s="23"/>
      <c r="Q48" s="41" t="s">
        <v>12832</v>
      </c>
      <c r="R48" s="13" t="s">
        <v>2830</v>
      </c>
      <c r="S48" s="13" t="s">
        <v>2869</v>
      </c>
      <c r="T48" s="13" t="s">
        <v>8348</v>
      </c>
      <c r="U48" s="13" t="s">
        <v>12850</v>
      </c>
      <c r="V48" s="13" t="s">
        <v>8355</v>
      </c>
      <c r="W48" s="13">
        <f>IF(ISERROR(VLOOKUP($C48,CTEPULL!$A:$I,3,FALSE)),"0",(VLOOKUP($C48,CTEPULL!$A:$I,3,FALSE)))</f>
        <v>45</v>
      </c>
      <c r="X48" s="18">
        <f>IF(ISERROR(VLOOKUP($A48,PIVOTILC!$A:$I,3,FALSE)),"0",(VLOOKUP($A48,PIVOTILC!$A:$I,3,FALSE)))</f>
        <v>45</v>
      </c>
      <c r="Y48" s="13">
        <f t="shared" si="0"/>
        <v>0</v>
      </c>
      <c r="Z48" s="13" t="str">
        <f t="shared" si="1"/>
        <v>Good</v>
      </c>
      <c r="AA48" s="13">
        <f>IF(ISERROR(VLOOKUP($C48,CTEPULL!$A:$I,4,FALSE)),"0",(VLOOKUP($C48,CTEPULL!$A:$I,4,FALSE)))</f>
        <v>0</v>
      </c>
      <c r="AB48" s="18">
        <f>IF(ISERROR(VLOOKUP($A48,PIVOTILC!$A:$I,4,FALSE)),"0",(VLOOKUP($A48,PIVOTILC!$A:$I,4,FALSE)))</f>
        <v>0</v>
      </c>
      <c r="AC48" s="13">
        <f t="shared" si="2"/>
        <v>0</v>
      </c>
      <c r="AD48" s="13" t="str">
        <f t="shared" si="3"/>
        <v/>
      </c>
      <c r="AE48" s="13">
        <f>IF(ISERROR(VLOOKUP($C48,CTEPULL!$A:$I,5,FALSE)),"0",(VLOOKUP($C48,CTEPULL!$A:$I,5,FALSE)))</f>
        <v>0</v>
      </c>
      <c r="AF48" s="18">
        <f>IF(ISERROR(VLOOKUP($A48,PIVOTILC!$A:$I,5,FALSE)),"0",(VLOOKUP($A48,PIVOTILC!$A:$I,5,FALSE)))</f>
        <v>0</v>
      </c>
      <c r="AG48" s="13">
        <f t="shared" si="4"/>
        <v>0</v>
      </c>
      <c r="AH48" s="13" t="str">
        <f t="shared" si="5"/>
        <v/>
      </c>
      <c r="AI48" s="13">
        <f>IF(ISERROR(VLOOKUP($C48,CTEPULL!$A:$I,6,FALSE)),"0",(VLOOKUP($C48,CTEPULL!$A:$I,6,FALSE)))</f>
        <v>0</v>
      </c>
      <c r="AJ48" s="18">
        <f>IF(ISERROR(VLOOKUP($A48,PIVOTILC!$A:$I,6,FALSE)),"0",(VLOOKUP($A48,PIVOTILC!$A:$I,6,FALSE)))</f>
        <v>0</v>
      </c>
      <c r="AK48" s="13">
        <f t="shared" si="6"/>
        <v>0</v>
      </c>
      <c r="AL48" s="13" t="str">
        <f t="shared" si="7"/>
        <v/>
      </c>
      <c r="AM48" s="13">
        <f>IF(ISERROR(VLOOKUP($C48,CTEPULL!$A:$I,7,FALSE)),"0",(VLOOKUP($C48,CTEPULL!$A:$I,7,FALSE)))</f>
        <v>0</v>
      </c>
      <c r="AN48" s="18">
        <f>IF(ISERROR(VLOOKUP($A48,PIVOTILC!$A:$I,7,FALSE)),"0",(VLOOKUP($A48,PIVOTILC!$A:$I,7,FALSE)))</f>
        <v>0</v>
      </c>
      <c r="AO48" s="13">
        <f t="shared" si="8"/>
        <v>0</v>
      </c>
      <c r="AP48" s="13" t="str">
        <f t="shared" si="9"/>
        <v/>
      </c>
      <c r="AQ48" s="13">
        <f>IF(ISERROR(VLOOKUP($C48,CTEPULL!$A:$I,8,FALSE)),"0",(VLOOKUP($C48,CTEPULL!$A:$I,8,FALSE)))</f>
        <v>0</v>
      </c>
      <c r="AR48" s="18">
        <f>IF(ISERROR(VLOOKUP($A48,PIVOTILC!$A:$I,8,FALSE)),"0",(VLOOKUP($A48,PIVOTILC!$A:$I,8,FALSE)))</f>
        <v>0</v>
      </c>
      <c r="AS48" s="13">
        <f t="shared" si="10"/>
        <v>0</v>
      </c>
      <c r="AT48" s="13" t="str">
        <f t="shared" si="11"/>
        <v/>
      </c>
      <c r="AU48" s="19">
        <f>IF(ISERROR(VLOOKUP($C48,CTEPULL!$A:$I,9,FALSE)),"0",(VLOOKUP($C48,CTEPULL!$A:$I,9,FALSE)))</f>
        <v>45</v>
      </c>
      <c r="AV48" s="18">
        <f>IF(ISERROR(VLOOKUP($A48,PIVOTILC!$A:$I,8,FALSE)),"0",(VLOOKUP($A48,PIVOTILC!$A:$I,9,FALSE)))</f>
        <v>45</v>
      </c>
      <c r="AW48" s="18">
        <f t="shared" si="12"/>
        <v>0</v>
      </c>
      <c r="AX48" s="13">
        <f t="shared" si="13"/>
        <v>0</v>
      </c>
      <c r="AY48" s="13" t="str">
        <f t="shared" si="14"/>
        <v>No</v>
      </c>
      <c r="AZ48" s="13" t="str">
        <f t="shared" si="15"/>
        <v>No</v>
      </c>
    </row>
    <row r="49" spans="1:52" x14ac:dyDescent="0.2">
      <c r="A49" s="1" t="s">
        <v>7746</v>
      </c>
      <c r="B49" s="16" t="s">
        <v>7747</v>
      </c>
      <c r="C49" s="13" t="s">
        <v>7748</v>
      </c>
      <c r="D49" s="13" t="s">
        <v>7749</v>
      </c>
      <c r="E49" s="13" t="s">
        <v>7750</v>
      </c>
      <c r="F49" s="13" t="s">
        <v>3740</v>
      </c>
      <c r="G49" s="13" t="s">
        <v>7751</v>
      </c>
      <c r="H49" s="13" t="s">
        <v>2828</v>
      </c>
      <c r="I49" s="13" t="s">
        <v>98</v>
      </c>
      <c r="J49" s="13" t="s">
        <v>2378</v>
      </c>
      <c r="K49" s="13" t="s">
        <v>2395</v>
      </c>
      <c r="L49" s="13" t="s">
        <v>2385</v>
      </c>
      <c r="M49" s="13" t="s">
        <v>3823</v>
      </c>
      <c r="N49" s="13" t="s">
        <v>7752</v>
      </c>
      <c r="O49" s="17">
        <v>43178</v>
      </c>
      <c r="P49" s="23"/>
      <c r="Q49" s="41" t="s">
        <v>7753</v>
      </c>
      <c r="R49" s="13" t="s">
        <v>129</v>
      </c>
      <c r="S49" s="13" t="s">
        <v>6540</v>
      </c>
      <c r="T49" s="13" t="s">
        <v>8348</v>
      </c>
      <c r="U49" s="13" t="s">
        <v>7772</v>
      </c>
      <c r="V49" s="13" t="s">
        <v>8363</v>
      </c>
      <c r="W49" s="13">
        <f>IF(ISERROR(VLOOKUP($C49,CTEPULL!$A:$I,3,FALSE)),"0",(VLOOKUP($C49,CTEPULL!$A:$I,3,FALSE)))</f>
        <v>40</v>
      </c>
      <c r="X49" s="18">
        <f>IF(ISERROR(VLOOKUP($A49,PIVOTILC!$A:$I,3,FALSE)),"0",(VLOOKUP($A49,PIVOTILC!$A:$I,3,FALSE)))</f>
        <v>40</v>
      </c>
      <c r="Y49" s="13">
        <f t="shared" si="0"/>
        <v>0</v>
      </c>
      <c r="Z49" s="13" t="str">
        <f t="shared" si="1"/>
        <v>Good</v>
      </c>
      <c r="AA49" s="13">
        <f>IF(ISERROR(VLOOKUP($C49,CTEPULL!$A:$I,4,FALSE)),"0",(VLOOKUP($C49,CTEPULL!$A:$I,4,FALSE)))</f>
        <v>0</v>
      </c>
      <c r="AB49" s="18">
        <f>IF(ISERROR(VLOOKUP($A49,PIVOTILC!$A:$I,4,FALSE)),"0",(VLOOKUP($A49,PIVOTILC!$A:$I,4,FALSE)))</f>
        <v>0</v>
      </c>
      <c r="AC49" s="13">
        <f t="shared" si="2"/>
        <v>0</v>
      </c>
      <c r="AD49" s="13" t="str">
        <f t="shared" si="3"/>
        <v/>
      </c>
      <c r="AE49" s="13">
        <f>IF(ISERROR(VLOOKUP($C49,CTEPULL!$A:$I,5,FALSE)),"0",(VLOOKUP($C49,CTEPULL!$A:$I,5,FALSE)))</f>
        <v>0</v>
      </c>
      <c r="AF49" s="18">
        <f>IF(ISERROR(VLOOKUP($A49,PIVOTILC!$A:$I,5,FALSE)),"0",(VLOOKUP($A49,PIVOTILC!$A:$I,5,FALSE)))</f>
        <v>0</v>
      </c>
      <c r="AG49" s="13">
        <f t="shared" si="4"/>
        <v>0</v>
      </c>
      <c r="AH49" s="13" t="str">
        <f t="shared" si="5"/>
        <v/>
      </c>
      <c r="AI49" s="13">
        <f>IF(ISERROR(VLOOKUP($C49,CTEPULL!$A:$I,6,FALSE)),"0",(VLOOKUP($C49,CTEPULL!$A:$I,6,FALSE)))</f>
        <v>0</v>
      </c>
      <c r="AJ49" s="18">
        <f>IF(ISERROR(VLOOKUP($A49,PIVOTILC!$A:$I,6,FALSE)),"0",(VLOOKUP($A49,PIVOTILC!$A:$I,6,FALSE)))</f>
        <v>0</v>
      </c>
      <c r="AK49" s="13">
        <f t="shared" si="6"/>
        <v>0</v>
      </c>
      <c r="AL49" s="13" t="str">
        <f t="shared" si="7"/>
        <v/>
      </c>
      <c r="AM49" s="13">
        <f>IF(ISERROR(VLOOKUP($C49,CTEPULL!$A:$I,7,FALSE)),"0",(VLOOKUP($C49,CTEPULL!$A:$I,7,FALSE)))</f>
        <v>0</v>
      </c>
      <c r="AN49" s="18">
        <f>IF(ISERROR(VLOOKUP($A49,PIVOTILC!$A:$I,7,FALSE)),"0",(VLOOKUP($A49,PIVOTILC!$A:$I,7,FALSE)))</f>
        <v>0</v>
      </c>
      <c r="AO49" s="13">
        <f t="shared" si="8"/>
        <v>0</v>
      </c>
      <c r="AP49" s="13" t="str">
        <f t="shared" si="9"/>
        <v/>
      </c>
      <c r="AQ49" s="13">
        <f>IF(ISERROR(VLOOKUP($C49,CTEPULL!$A:$I,8,FALSE)),"0",(VLOOKUP($C49,CTEPULL!$A:$I,8,FALSE)))</f>
        <v>0</v>
      </c>
      <c r="AR49" s="18">
        <f>IF(ISERROR(VLOOKUP($A49,PIVOTILC!$A:$I,8,FALSE)),"0",(VLOOKUP($A49,PIVOTILC!$A:$I,8,FALSE)))</f>
        <v>0</v>
      </c>
      <c r="AS49" s="13">
        <f t="shared" si="10"/>
        <v>0</v>
      </c>
      <c r="AT49" s="13" t="str">
        <f t="shared" si="11"/>
        <v/>
      </c>
      <c r="AU49" s="19">
        <f>IF(ISERROR(VLOOKUP($C49,CTEPULL!$A:$I,9,FALSE)),"0",(VLOOKUP($C49,CTEPULL!$A:$I,9,FALSE)))</f>
        <v>40</v>
      </c>
      <c r="AV49" s="18">
        <f>IF(ISERROR(VLOOKUP($A49,PIVOTILC!$A:$I,8,FALSE)),"0",(VLOOKUP($A49,PIVOTILC!$A:$I,9,FALSE)))</f>
        <v>40</v>
      </c>
      <c r="AW49" s="18">
        <f t="shared" si="12"/>
        <v>0</v>
      </c>
      <c r="AX49" s="13">
        <f t="shared" si="13"/>
        <v>0</v>
      </c>
      <c r="AY49" s="13" t="str">
        <f t="shared" si="14"/>
        <v>No</v>
      </c>
      <c r="AZ49" s="13" t="str">
        <f t="shared" si="15"/>
        <v>No</v>
      </c>
    </row>
    <row r="50" spans="1:52" x14ac:dyDescent="0.2">
      <c r="A50" s="1" t="s">
        <v>6990</v>
      </c>
      <c r="B50" s="16" t="s">
        <v>2991</v>
      </c>
      <c r="C50" s="13" t="s">
        <v>2097</v>
      </c>
      <c r="D50" s="13" t="s">
        <v>2098</v>
      </c>
      <c r="E50" s="13" t="s">
        <v>2099</v>
      </c>
      <c r="F50" s="13" t="s">
        <v>187</v>
      </c>
      <c r="G50" s="13" t="s">
        <v>2100</v>
      </c>
      <c r="H50" s="13" t="s">
        <v>2828</v>
      </c>
      <c r="I50" s="13" t="s">
        <v>100</v>
      </c>
      <c r="J50" s="13" t="s">
        <v>2378</v>
      </c>
      <c r="K50" s="13" t="s">
        <v>2395</v>
      </c>
      <c r="L50" s="13" t="s">
        <v>2385</v>
      </c>
      <c r="M50" s="13" t="s">
        <v>3823</v>
      </c>
      <c r="N50" s="13" t="s">
        <v>2125</v>
      </c>
      <c r="O50" s="17">
        <v>42121</v>
      </c>
      <c r="P50" s="23"/>
      <c r="Q50" s="41" t="s">
        <v>2408</v>
      </c>
      <c r="R50" s="13" t="s">
        <v>129</v>
      </c>
      <c r="S50" s="13" t="s">
        <v>2870</v>
      </c>
      <c r="T50" s="13" t="s">
        <v>8348</v>
      </c>
      <c r="U50" s="13" t="s">
        <v>5550</v>
      </c>
      <c r="V50" s="13" t="s">
        <v>8352</v>
      </c>
      <c r="W50" s="13">
        <f>IF(ISERROR(VLOOKUP($C50,CTEPULL!$A:$I,3,FALSE)),"0",(VLOOKUP($C50,CTEPULL!$A:$I,3,FALSE)))</f>
        <v>40</v>
      </c>
      <c r="X50" s="18">
        <f>IF(ISERROR(VLOOKUP($A50,PIVOTILC!$A:$I,3,FALSE)),"0",(VLOOKUP($A50,PIVOTILC!$A:$I,3,FALSE)))</f>
        <v>40</v>
      </c>
      <c r="Y50" s="13">
        <f t="shared" si="0"/>
        <v>0</v>
      </c>
      <c r="Z50" s="13" t="str">
        <f t="shared" si="1"/>
        <v>Good</v>
      </c>
      <c r="AA50" s="13">
        <f>IF(ISERROR(VLOOKUP($C50,CTEPULL!$A:$I,4,FALSE)),"0",(VLOOKUP($C50,CTEPULL!$A:$I,4,FALSE)))</f>
        <v>0</v>
      </c>
      <c r="AB50" s="18">
        <f>IF(ISERROR(VLOOKUP($A50,PIVOTILC!$A:$I,4,FALSE)),"0",(VLOOKUP($A50,PIVOTILC!$A:$I,4,FALSE)))</f>
        <v>0</v>
      </c>
      <c r="AC50" s="13">
        <f t="shared" si="2"/>
        <v>0</v>
      </c>
      <c r="AD50" s="13" t="str">
        <f t="shared" si="3"/>
        <v/>
      </c>
      <c r="AE50" s="13">
        <f>IF(ISERROR(VLOOKUP($C50,CTEPULL!$A:$I,5,FALSE)),"0",(VLOOKUP($C50,CTEPULL!$A:$I,5,FALSE)))</f>
        <v>0</v>
      </c>
      <c r="AF50" s="18">
        <f>IF(ISERROR(VLOOKUP($A50,PIVOTILC!$A:$I,5,FALSE)),"0",(VLOOKUP($A50,PIVOTILC!$A:$I,5,FALSE)))</f>
        <v>0</v>
      </c>
      <c r="AG50" s="13">
        <f t="shared" si="4"/>
        <v>0</v>
      </c>
      <c r="AH50" s="13" t="str">
        <f t="shared" si="5"/>
        <v/>
      </c>
      <c r="AI50" s="13">
        <f>IF(ISERROR(VLOOKUP($C50,CTEPULL!$A:$I,6,FALSE)),"0",(VLOOKUP($C50,CTEPULL!$A:$I,6,FALSE)))</f>
        <v>0</v>
      </c>
      <c r="AJ50" s="18">
        <f>IF(ISERROR(VLOOKUP($A50,PIVOTILC!$A:$I,6,FALSE)),"0",(VLOOKUP($A50,PIVOTILC!$A:$I,6,FALSE)))</f>
        <v>0</v>
      </c>
      <c r="AK50" s="13">
        <f t="shared" si="6"/>
        <v>0</v>
      </c>
      <c r="AL50" s="13" t="str">
        <f t="shared" si="7"/>
        <v/>
      </c>
      <c r="AM50" s="13">
        <f>IF(ISERROR(VLOOKUP($C50,CTEPULL!$A:$I,7,FALSE)),"0",(VLOOKUP($C50,CTEPULL!$A:$I,7,FALSE)))</f>
        <v>0</v>
      </c>
      <c r="AN50" s="18">
        <f>IF(ISERROR(VLOOKUP($A50,PIVOTILC!$A:$I,7,FALSE)),"0",(VLOOKUP($A50,PIVOTILC!$A:$I,7,FALSE)))</f>
        <v>0</v>
      </c>
      <c r="AO50" s="13">
        <f t="shared" si="8"/>
        <v>0</v>
      </c>
      <c r="AP50" s="13" t="str">
        <f t="shared" si="9"/>
        <v/>
      </c>
      <c r="AQ50" s="13">
        <f>IF(ISERROR(VLOOKUP($C50,CTEPULL!$A:$I,8,FALSE)),"0",(VLOOKUP($C50,CTEPULL!$A:$I,8,FALSE)))</f>
        <v>0</v>
      </c>
      <c r="AR50" s="18">
        <f>IF(ISERROR(VLOOKUP($A50,PIVOTILC!$A:$I,8,FALSE)),"0",(VLOOKUP($A50,PIVOTILC!$A:$I,8,FALSE)))</f>
        <v>0</v>
      </c>
      <c r="AS50" s="13">
        <f t="shared" si="10"/>
        <v>0</v>
      </c>
      <c r="AT50" s="13" t="str">
        <f t="shared" si="11"/>
        <v/>
      </c>
      <c r="AU50" s="19">
        <f>IF(ISERROR(VLOOKUP($C50,CTEPULL!$A:$I,9,FALSE)),"0",(VLOOKUP($C50,CTEPULL!$A:$I,9,FALSE)))</f>
        <v>40</v>
      </c>
      <c r="AV50" s="18">
        <f>IF(ISERROR(VLOOKUP($A50,PIVOTILC!$A:$I,8,FALSE)),"0",(VLOOKUP($A50,PIVOTILC!$A:$I,9,FALSE)))</f>
        <v>40</v>
      </c>
      <c r="AW50" s="18">
        <f t="shared" si="12"/>
        <v>0</v>
      </c>
      <c r="AX50" s="13">
        <f t="shared" si="13"/>
        <v>0</v>
      </c>
      <c r="AY50" s="13" t="str">
        <f t="shared" si="14"/>
        <v>No</v>
      </c>
      <c r="AZ50" s="13" t="str">
        <f t="shared" si="15"/>
        <v>No</v>
      </c>
    </row>
    <row r="51" spans="1:52" x14ac:dyDescent="0.2">
      <c r="A51" s="1" t="s">
        <v>11103</v>
      </c>
      <c r="B51" s="16" t="s">
        <v>11104</v>
      </c>
      <c r="C51" s="13" t="s">
        <v>11105</v>
      </c>
      <c r="D51" s="13" t="s">
        <v>1529</v>
      </c>
      <c r="E51" s="13" t="s">
        <v>11106</v>
      </c>
      <c r="F51" s="13" t="s">
        <v>109</v>
      </c>
      <c r="G51" s="13" t="s">
        <v>11107</v>
      </c>
      <c r="H51" s="13" t="s">
        <v>2831</v>
      </c>
      <c r="I51" s="13" t="s">
        <v>100</v>
      </c>
      <c r="J51" s="13" t="s">
        <v>2378</v>
      </c>
      <c r="K51" s="13" t="s">
        <v>2396</v>
      </c>
      <c r="L51" s="13" t="s">
        <v>2392</v>
      </c>
      <c r="M51" s="13" t="s">
        <v>2393</v>
      </c>
      <c r="N51" s="13" t="s">
        <v>11108</v>
      </c>
      <c r="O51" s="17">
        <v>43662</v>
      </c>
      <c r="P51" s="23"/>
      <c r="Q51" s="41" t="s">
        <v>11109</v>
      </c>
      <c r="R51" s="13" t="s">
        <v>112</v>
      </c>
      <c r="S51" s="13" t="s">
        <v>2872</v>
      </c>
      <c r="T51" s="13" t="s">
        <v>8348</v>
      </c>
      <c r="U51" s="13" t="s">
        <v>11147</v>
      </c>
      <c r="V51" s="13" t="s">
        <v>8353</v>
      </c>
      <c r="W51" s="13">
        <f>IF(ISERROR(VLOOKUP($C51,CTEPULL!$A:$I,3,FALSE)),"0",(VLOOKUP($C51,CTEPULL!$A:$I,3,FALSE)))</f>
        <v>40</v>
      </c>
      <c r="X51" s="18">
        <f>IF(ISERROR(VLOOKUP($A51,PIVOTILC!$A:$I,3,FALSE)),"0",(VLOOKUP($A51,PIVOTILC!$A:$I,3,FALSE)))</f>
        <v>40</v>
      </c>
      <c r="Y51" s="13">
        <f t="shared" si="0"/>
        <v>0</v>
      </c>
      <c r="Z51" s="13" t="str">
        <f t="shared" si="1"/>
        <v>Good</v>
      </c>
      <c r="AA51" s="13">
        <f>IF(ISERROR(VLOOKUP($C51,CTEPULL!$A:$I,4,FALSE)),"0",(VLOOKUP($C51,CTEPULL!$A:$I,4,FALSE)))</f>
        <v>0</v>
      </c>
      <c r="AB51" s="18">
        <f>IF(ISERROR(VLOOKUP($A51,PIVOTILC!$A:$I,4,FALSE)),"0",(VLOOKUP($A51,PIVOTILC!$A:$I,4,FALSE)))</f>
        <v>0</v>
      </c>
      <c r="AC51" s="13">
        <f t="shared" si="2"/>
        <v>0</v>
      </c>
      <c r="AD51" s="13" t="str">
        <f t="shared" si="3"/>
        <v/>
      </c>
      <c r="AE51" s="13">
        <f>IF(ISERROR(VLOOKUP($C51,CTEPULL!$A:$I,5,FALSE)),"0",(VLOOKUP($C51,CTEPULL!$A:$I,5,FALSE)))</f>
        <v>0</v>
      </c>
      <c r="AF51" s="18">
        <f>IF(ISERROR(VLOOKUP($A51,PIVOTILC!$A:$I,5,FALSE)),"0",(VLOOKUP($A51,PIVOTILC!$A:$I,5,FALSE)))</f>
        <v>0</v>
      </c>
      <c r="AG51" s="13">
        <f t="shared" si="4"/>
        <v>0</v>
      </c>
      <c r="AH51" s="13" t="str">
        <f t="shared" si="5"/>
        <v/>
      </c>
      <c r="AI51" s="13">
        <f>IF(ISERROR(VLOOKUP($C51,CTEPULL!$A:$I,6,FALSE)),"0",(VLOOKUP($C51,CTEPULL!$A:$I,6,FALSE)))</f>
        <v>0</v>
      </c>
      <c r="AJ51" s="18">
        <f>IF(ISERROR(VLOOKUP($A51,PIVOTILC!$A:$I,6,FALSE)),"0",(VLOOKUP($A51,PIVOTILC!$A:$I,6,FALSE)))</f>
        <v>0</v>
      </c>
      <c r="AK51" s="13">
        <f t="shared" si="6"/>
        <v>0</v>
      </c>
      <c r="AL51" s="13" t="str">
        <f t="shared" si="7"/>
        <v/>
      </c>
      <c r="AM51" s="13">
        <f>IF(ISERROR(VLOOKUP($C51,CTEPULL!$A:$I,7,FALSE)),"0",(VLOOKUP($C51,CTEPULL!$A:$I,7,FALSE)))</f>
        <v>0</v>
      </c>
      <c r="AN51" s="18">
        <f>IF(ISERROR(VLOOKUP($A51,PIVOTILC!$A:$I,7,FALSE)),"0",(VLOOKUP($A51,PIVOTILC!$A:$I,7,FALSE)))</f>
        <v>0</v>
      </c>
      <c r="AO51" s="13">
        <f t="shared" si="8"/>
        <v>0</v>
      </c>
      <c r="AP51" s="13" t="str">
        <f t="shared" si="9"/>
        <v/>
      </c>
      <c r="AQ51" s="13">
        <f>IF(ISERROR(VLOOKUP($C51,CTEPULL!$A:$I,8,FALSE)),"0",(VLOOKUP($C51,CTEPULL!$A:$I,8,FALSE)))</f>
        <v>0</v>
      </c>
      <c r="AR51" s="18">
        <f>IF(ISERROR(VLOOKUP($A51,PIVOTILC!$A:$I,8,FALSE)),"0",(VLOOKUP($A51,PIVOTILC!$A:$I,8,FALSE)))</f>
        <v>0</v>
      </c>
      <c r="AS51" s="13">
        <f t="shared" si="10"/>
        <v>0</v>
      </c>
      <c r="AT51" s="13" t="str">
        <f t="shared" si="11"/>
        <v/>
      </c>
      <c r="AU51" s="19">
        <f>IF(ISERROR(VLOOKUP($C51,CTEPULL!$A:$I,9,FALSE)),"0",(VLOOKUP($C51,CTEPULL!$A:$I,9,FALSE)))</f>
        <v>40</v>
      </c>
      <c r="AV51" s="18">
        <f>IF(ISERROR(VLOOKUP($A51,PIVOTILC!$A:$I,8,FALSE)),"0",(VLOOKUP($A51,PIVOTILC!$A:$I,9,FALSE)))</f>
        <v>40</v>
      </c>
      <c r="AW51" s="18">
        <f t="shared" si="12"/>
        <v>0</v>
      </c>
      <c r="AX51" s="13">
        <f t="shared" si="13"/>
        <v>0</v>
      </c>
      <c r="AY51" s="13" t="str">
        <f t="shared" si="14"/>
        <v>No</v>
      </c>
      <c r="AZ51" s="13" t="str">
        <f t="shared" si="15"/>
        <v>No</v>
      </c>
    </row>
    <row r="52" spans="1:52" x14ac:dyDescent="0.2">
      <c r="A52" s="1" t="s">
        <v>9134</v>
      </c>
      <c r="B52" s="16" t="s">
        <v>8190</v>
      </c>
      <c r="C52" s="13" t="s">
        <v>8191</v>
      </c>
      <c r="D52" s="13" t="s">
        <v>1529</v>
      </c>
      <c r="E52" s="13" t="s">
        <v>8192</v>
      </c>
      <c r="F52" s="13" t="s">
        <v>180</v>
      </c>
      <c r="G52" s="13" t="s">
        <v>8193</v>
      </c>
      <c r="H52" s="13" t="s">
        <v>2831</v>
      </c>
      <c r="I52" s="13" t="s">
        <v>98</v>
      </c>
      <c r="J52" s="13" t="s">
        <v>2378</v>
      </c>
      <c r="K52" s="13" t="s">
        <v>2381</v>
      </c>
      <c r="L52" s="13" t="s">
        <v>2387</v>
      </c>
      <c r="M52" s="13" t="s">
        <v>3948</v>
      </c>
      <c r="N52" s="13" t="s">
        <v>8194</v>
      </c>
      <c r="O52" s="17">
        <v>43284</v>
      </c>
      <c r="P52" s="23"/>
      <c r="Q52" s="41" t="s">
        <v>8195</v>
      </c>
      <c r="R52" s="13" t="s">
        <v>129</v>
      </c>
      <c r="S52" s="13" t="s">
        <v>2870</v>
      </c>
      <c r="T52" s="13" t="s">
        <v>8348</v>
      </c>
      <c r="U52" s="13" t="s">
        <v>8203</v>
      </c>
      <c r="V52" s="13" t="s">
        <v>8364</v>
      </c>
      <c r="W52" s="13">
        <f>IF(ISERROR(VLOOKUP($C52,CTEPULL!$A:$I,3,FALSE)),"0",(VLOOKUP($C52,CTEPULL!$A:$I,3,FALSE)))</f>
        <v>41</v>
      </c>
      <c r="X52" s="18">
        <f>IF(ISERROR(VLOOKUP($A52,PIVOTILC!$A:$I,3,FALSE)),"0",(VLOOKUP($A52,PIVOTILC!$A:$I,3,FALSE)))</f>
        <v>41</v>
      </c>
      <c r="Y52" s="13">
        <f t="shared" si="0"/>
        <v>0</v>
      </c>
      <c r="Z52" s="13" t="str">
        <f t="shared" si="1"/>
        <v>Good</v>
      </c>
      <c r="AA52" s="13">
        <f>IF(ISERROR(VLOOKUP($C52,CTEPULL!$A:$I,4,FALSE)),"0",(VLOOKUP($C52,CTEPULL!$A:$I,4,FALSE)))</f>
        <v>0</v>
      </c>
      <c r="AB52" s="18">
        <f>IF(ISERROR(VLOOKUP($A52,PIVOTILC!$A:$I,4,FALSE)),"0",(VLOOKUP($A52,PIVOTILC!$A:$I,4,FALSE)))</f>
        <v>0</v>
      </c>
      <c r="AC52" s="13">
        <f t="shared" si="2"/>
        <v>0</v>
      </c>
      <c r="AD52" s="13" t="str">
        <f t="shared" si="3"/>
        <v/>
      </c>
      <c r="AE52" s="13">
        <f>IF(ISERROR(VLOOKUP($C52,CTEPULL!$A:$I,5,FALSE)),"0",(VLOOKUP($C52,CTEPULL!$A:$I,5,FALSE)))</f>
        <v>0</v>
      </c>
      <c r="AF52" s="18">
        <f>IF(ISERROR(VLOOKUP($A52,PIVOTILC!$A:$I,5,FALSE)),"0",(VLOOKUP($A52,PIVOTILC!$A:$I,5,FALSE)))</f>
        <v>0</v>
      </c>
      <c r="AG52" s="13">
        <f t="shared" si="4"/>
        <v>0</v>
      </c>
      <c r="AH52" s="13" t="str">
        <f t="shared" si="5"/>
        <v/>
      </c>
      <c r="AI52" s="13">
        <f>IF(ISERROR(VLOOKUP($C52,CTEPULL!$A:$I,6,FALSE)),"0",(VLOOKUP($C52,CTEPULL!$A:$I,6,FALSE)))</f>
        <v>0</v>
      </c>
      <c r="AJ52" s="18">
        <f>IF(ISERROR(VLOOKUP($A52,PIVOTILC!$A:$I,6,FALSE)),"0",(VLOOKUP($A52,PIVOTILC!$A:$I,6,FALSE)))</f>
        <v>0</v>
      </c>
      <c r="AK52" s="13">
        <f t="shared" si="6"/>
        <v>0</v>
      </c>
      <c r="AL52" s="13" t="str">
        <f t="shared" si="7"/>
        <v/>
      </c>
      <c r="AM52" s="13">
        <f>IF(ISERROR(VLOOKUP($C52,CTEPULL!$A:$I,7,FALSE)),"0",(VLOOKUP($C52,CTEPULL!$A:$I,7,FALSE)))</f>
        <v>0</v>
      </c>
      <c r="AN52" s="18">
        <f>IF(ISERROR(VLOOKUP($A52,PIVOTILC!$A:$I,7,FALSE)),"0",(VLOOKUP($A52,PIVOTILC!$A:$I,7,FALSE)))</f>
        <v>0</v>
      </c>
      <c r="AO52" s="13">
        <f t="shared" si="8"/>
        <v>0</v>
      </c>
      <c r="AP52" s="13" t="str">
        <f t="shared" si="9"/>
        <v/>
      </c>
      <c r="AQ52" s="13">
        <f>IF(ISERROR(VLOOKUP($C52,CTEPULL!$A:$I,8,FALSE)),"0",(VLOOKUP($C52,CTEPULL!$A:$I,8,FALSE)))</f>
        <v>0</v>
      </c>
      <c r="AR52" s="18">
        <f>IF(ISERROR(VLOOKUP($A52,PIVOTILC!$A:$I,8,FALSE)),"0",(VLOOKUP($A52,PIVOTILC!$A:$I,8,FALSE)))</f>
        <v>0</v>
      </c>
      <c r="AS52" s="13">
        <f t="shared" si="10"/>
        <v>0</v>
      </c>
      <c r="AT52" s="13" t="str">
        <f t="shared" si="11"/>
        <v/>
      </c>
      <c r="AU52" s="19">
        <f>IF(ISERROR(VLOOKUP($C52,CTEPULL!$A:$I,9,FALSE)),"0",(VLOOKUP($C52,CTEPULL!$A:$I,9,FALSE)))</f>
        <v>41</v>
      </c>
      <c r="AV52" s="18">
        <f>IF(ISERROR(VLOOKUP($A52,PIVOTILC!$A:$I,8,FALSE)),"0",(VLOOKUP($A52,PIVOTILC!$A:$I,9,FALSE)))</f>
        <v>41</v>
      </c>
      <c r="AW52" s="18">
        <f t="shared" si="12"/>
        <v>0</v>
      </c>
      <c r="AX52" s="13">
        <f t="shared" si="13"/>
        <v>0</v>
      </c>
      <c r="AY52" s="13" t="str">
        <f t="shared" si="14"/>
        <v>No</v>
      </c>
      <c r="AZ52" s="13" t="str">
        <f t="shared" si="15"/>
        <v>No</v>
      </c>
    </row>
    <row r="53" spans="1:52" x14ac:dyDescent="0.2">
      <c r="A53" s="1" t="s">
        <v>9135</v>
      </c>
      <c r="B53" s="16" t="s">
        <v>2992</v>
      </c>
      <c r="C53" s="13" t="s">
        <v>2060</v>
      </c>
      <c r="D53" s="13" t="s">
        <v>1529</v>
      </c>
      <c r="E53" s="13" t="s">
        <v>2061</v>
      </c>
      <c r="F53" s="13" t="s">
        <v>104</v>
      </c>
      <c r="G53" s="13" t="s">
        <v>2062</v>
      </c>
      <c r="H53" s="13" t="s">
        <v>2831</v>
      </c>
      <c r="I53" s="13" t="s">
        <v>100</v>
      </c>
      <c r="J53" s="13" t="s">
        <v>2378</v>
      </c>
      <c r="K53" s="13" t="s">
        <v>4970</v>
      </c>
      <c r="L53" s="13" t="s">
        <v>11256</v>
      </c>
      <c r="M53" s="13" t="s">
        <v>2409</v>
      </c>
      <c r="N53" s="13" t="s">
        <v>2063</v>
      </c>
      <c r="O53" s="17">
        <v>42100</v>
      </c>
      <c r="P53" s="23"/>
      <c r="Q53" s="41" t="s">
        <v>2410</v>
      </c>
      <c r="R53" s="13" t="s">
        <v>187</v>
      </c>
      <c r="S53" s="13" t="s">
        <v>2866</v>
      </c>
      <c r="T53" s="13" t="s">
        <v>8348</v>
      </c>
      <c r="U53" s="13" t="s">
        <v>5551</v>
      </c>
      <c r="V53" s="13" t="s">
        <v>8358</v>
      </c>
      <c r="W53" s="13">
        <f>IF(ISERROR(VLOOKUP($C53,CTEPULL!$A:$I,3,FALSE)),"0",(VLOOKUP($C53,CTEPULL!$A:$I,3,FALSE)))</f>
        <v>53</v>
      </c>
      <c r="X53" s="18">
        <f>IF(ISERROR(VLOOKUP($A53,PIVOTILC!$A:$I,3,FALSE)),"0",(VLOOKUP($A53,PIVOTILC!$A:$I,3,FALSE)))</f>
        <v>53</v>
      </c>
      <c r="Y53" s="13">
        <f t="shared" si="0"/>
        <v>0</v>
      </c>
      <c r="Z53" s="13" t="str">
        <f t="shared" si="1"/>
        <v>Good</v>
      </c>
      <c r="AA53" s="13">
        <f>IF(ISERROR(VLOOKUP($C53,CTEPULL!$A:$I,4,FALSE)),"0",(VLOOKUP($C53,CTEPULL!$A:$I,4,FALSE)))</f>
        <v>0</v>
      </c>
      <c r="AB53" s="18">
        <f>IF(ISERROR(VLOOKUP($A53,PIVOTILC!$A:$I,4,FALSE)),"0",(VLOOKUP($A53,PIVOTILC!$A:$I,4,FALSE)))</f>
        <v>0</v>
      </c>
      <c r="AC53" s="13">
        <f t="shared" si="2"/>
        <v>0</v>
      </c>
      <c r="AD53" s="13" t="str">
        <f t="shared" si="3"/>
        <v/>
      </c>
      <c r="AE53" s="13">
        <f>IF(ISERROR(VLOOKUP($C53,CTEPULL!$A:$I,5,FALSE)),"0",(VLOOKUP($C53,CTEPULL!$A:$I,5,FALSE)))</f>
        <v>0</v>
      </c>
      <c r="AF53" s="18">
        <f>IF(ISERROR(VLOOKUP($A53,PIVOTILC!$A:$I,5,FALSE)),"0",(VLOOKUP($A53,PIVOTILC!$A:$I,5,FALSE)))</f>
        <v>0</v>
      </c>
      <c r="AG53" s="13">
        <f t="shared" si="4"/>
        <v>0</v>
      </c>
      <c r="AH53" s="13" t="str">
        <f t="shared" si="5"/>
        <v/>
      </c>
      <c r="AI53" s="13">
        <f>IF(ISERROR(VLOOKUP($C53,CTEPULL!$A:$I,6,FALSE)),"0",(VLOOKUP($C53,CTEPULL!$A:$I,6,FALSE)))</f>
        <v>0</v>
      </c>
      <c r="AJ53" s="18">
        <f>IF(ISERROR(VLOOKUP($A53,PIVOTILC!$A:$I,6,FALSE)),"0",(VLOOKUP($A53,PIVOTILC!$A:$I,6,FALSE)))</f>
        <v>0</v>
      </c>
      <c r="AK53" s="13">
        <f t="shared" si="6"/>
        <v>0</v>
      </c>
      <c r="AL53" s="13" t="str">
        <f t="shared" si="7"/>
        <v/>
      </c>
      <c r="AM53" s="13">
        <f>IF(ISERROR(VLOOKUP($C53,CTEPULL!$A:$I,7,FALSE)),"0",(VLOOKUP($C53,CTEPULL!$A:$I,7,FALSE)))</f>
        <v>0</v>
      </c>
      <c r="AN53" s="18">
        <f>IF(ISERROR(VLOOKUP($A53,PIVOTILC!$A:$I,7,FALSE)),"0",(VLOOKUP($A53,PIVOTILC!$A:$I,7,FALSE)))</f>
        <v>0</v>
      </c>
      <c r="AO53" s="13">
        <f t="shared" si="8"/>
        <v>0</v>
      </c>
      <c r="AP53" s="13" t="str">
        <f t="shared" si="9"/>
        <v/>
      </c>
      <c r="AQ53" s="13">
        <f>IF(ISERROR(VLOOKUP($C53,CTEPULL!$A:$I,8,FALSE)),"0",(VLOOKUP($C53,CTEPULL!$A:$I,8,FALSE)))</f>
        <v>0</v>
      </c>
      <c r="AR53" s="18">
        <f>IF(ISERROR(VLOOKUP($A53,PIVOTILC!$A:$I,8,FALSE)),"0",(VLOOKUP($A53,PIVOTILC!$A:$I,8,FALSE)))</f>
        <v>0</v>
      </c>
      <c r="AS53" s="13">
        <f t="shared" si="10"/>
        <v>0</v>
      </c>
      <c r="AT53" s="13" t="str">
        <f t="shared" si="11"/>
        <v/>
      </c>
      <c r="AU53" s="19">
        <f>IF(ISERROR(VLOOKUP($C53,CTEPULL!$A:$I,9,FALSE)),"0",(VLOOKUP($C53,CTEPULL!$A:$I,9,FALSE)))</f>
        <v>53</v>
      </c>
      <c r="AV53" s="18">
        <f>IF(ISERROR(VLOOKUP($A53,PIVOTILC!$A:$I,8,FALSE)),"0",(VLOOKUP($A53,PIVOTILC!$A:$I,9,FALSE)))</f>
        <v>53</v>
      </c>
      <c r="AW53" s="18">
        <f t="shared" si="12"/>
        <v>0</v>
      </c>
      <c r="AX53" s="13">
        <f t="shared" si="13"/>
        <v>0</v>
      </c>
      <c r="AY53" s="13" t="str">
        <f t="shared" si="14"/>
        <v>No</v>
      </c>
      <c r="AZ53" s="13" t="str">
        <f t="shared" si="15"/>
        <v>No</v>
      </c>
    </row>
    <row r="54" spans="1:52" x14ac:dyDescent="0.2">
      <c r="A54" s="1" t="s">
        <v>9136</v>
      </c>
      <c r="B54" s="16" t="s">
        <v>2993</v>
      </c>
      <c r="C54" s="13" t="s">
        <v>1667</v>
      </c>
      <c r="D54" s="13" t="s">
        <v>1346</v>
      </c>
      <c r="E54" s="13" t="s">
        <v>1668</v>
      </c>
      <c r="F54" s="13" t="s">
        <v>179</v>
      </c>
      <c r="G54" s="13" t="s">
        <v>1669</v>
      </c>
      <c r="H54" s="13" t="s">
        <v>2828</v>
      </c>
      <c r="I54" s="13" t="s">
        <v>98</v>
      </c>
      <c r="J54" s="13" t="s">
        <v>2378</v>
      </c>
      <c r="K54" s="13" t="s">
        <v>2379</v>
      </c>
      <c r="L54" s="13" t="s">
        <v>2383</v>
      </c>
      <c r="M54" s="13" t="s">
        <v>7713</v>
      </c>
      <c r="N54" s="13" t="s">
        <v>1670</v>
      </c>
      <c r="O54" s="17">
        <v>41929</v>
      </c>
      <c r="P54" s="23"/>
      <c r="Q54" s="41" t="s">
        <v>2411</v>
      </c>
      <c r="R54" s="13" t="s">
        <v>187</v>
      </c>
      <c r="S54" s="13" t="s">
        <v>2866</v>
      </c>
      <c r="T54" s="13" t="s">
        <v>8348</v>
      </c>
      <c r="U54" s="13" t="s">
        <v>5552</v>
      </c>
      <c r="V54" s="13" t="s">
        <v>8365</v>
      </c>
      <c r="W54" s="13">
        <f>IF(ISERROR(VLOOKUP($C54,CTEPULL!$A:$I,3,FALSE)),"0",(VLOOKUP($C54,CTEPULL!$A:$I,3,FALSE)))</f>
        <v>40</v>
      </c>
      <c r="X54" s="18">
        <f>IF(ISERROR(VLOOKUP($A54,PIVOTILC!$A:$I,3,FALSE)),"0",(VLOOKUP($A54,PIVOTILC!$A:$I,3,FALSE)))</f>
        <v>40</v>
      </c>
      <c r="Y54" s="13">
        <f t="shared" si="0"/>
        <v>0</v>
      </c>
      <c r="Z54" s="13" t="str">
        <f t="shared" si="1"/>
        <v>Good</v>
      </c>
      <c r="AA54" s="13">
        <f>IF(ISERROR(VLOOKUP($C54,CTEPULL!$A:$I,4,FALSE)),"0",(VLOOKUP($C54,CTEPULL!$A:$I,4,FALSE)))</f>
        <v>0</v>
      </c>
      <c r="AB54" s="18">
        <f>IF(ISERROR(VLOOKUP($A54,PIVOTILC!$A:$I,4,FALSE)),"0",(VLOOKUP($A54,PIVOTILC!$A:$I,4,FALSE)))</f>
        <v>0</v>
      </c>
      <c r="AC54" s="13">
        <f t="shared" si="2"/>
        <v>0</v>
      </c>
      <c r="AD54" s="13" t="str">
        <f t="shared" si="3"/>
        <v/>
      </c>
      <c r="AE54" s="13">
        <f>IF(ISERROR(VLOOKUP($C54,CTEPULL!$A:$I,5,FALSE)),"0",(VLOOKUP($C54,CTEPULL!$A:$I,5,FALSE)))</f>
        <v>0</v>
      </c>
      <c r="AF54" s="18">
        <f>IF(ISERROR(VLOOKUP($A54,PIVOTILC!$A:$I,5,FALSE)),"0",(VLOOKUP($A54,PIVOTILC!$A:$I,5,FALSE)))</f>
        <v>0</v>
      </c>
      <c r="AG54" s="13">
        <f t="shared" si="4"/>
        <v>0</v>
      </c>
      <c r="AH54" s="13" t="str">
        <f t="shared" si="5"/>
        <v/>
      </c>
      <c r="AI54" s="13">
        <f>IF(ISERROR(VLOOKUP($C54,CTEPULL!$A:$I,6,FALSE)),"0",(VLOOKUP($C54,CTEPULL!$A:$I,6,FALSE)))</f>
        <v>0</v>
      </c>
      <c r="AJ54" s="18">
        <f>IF(ISERROR(VLOOKUP($A54,PIVOTILC!$A:$I,6,FALSE)),"0",(VLOOKUP($A54,PIVOTILC!$A:$I,6,FALSE)))</f>
        <v>0</v>
      </c>
      <c r="AK54" s="13">
        <f t="shared" si="6"/>
        <v>0</v>
      </c>
      <c r="AL54" s="13" t="str">
        <f t="shared" si="7"/>
        <v/>
      </c>
      <c r="AM54" s="13">
        <f>IF(ISERROR(VLOOKUP($C54,CTEPULL!$A:$I,7,FALSE)),"0",(VLOOKUP($C54,CTEPULL!$A:$I,7,FALSE)))</f>
        <v>0</v>
      </c>
      <c r="AN54" s="18">
        <f>IF(ISERROR(VLOOKUP($A54,PIVOTILC!$A:$I,7,FALSE)),"0",(VLOOKUP($A54,PIVOTILC!$A:$I,7,FALSE)))</f>
        <v>0</v>
      </c>
      <c r="AO54" s="13">
        <f t="shared" si="8"/>
        <v>0</v>
      </c>
      <c r="AP54" s="13" t="str">
        <f t="shared" si="9"/>
        <v/>
      </c>
      <c r="AQ54" s="13">
        <f>IF(ISERROR(VLOOKUP($C54,CTEPULL!$A:$I,8,FALSE)),"0",(VLOOKUP($C54,CTEPULL!$A:$I,8,FALSE)))</f>
        <v>0</v>
      </c>
      <c r="AR54" s="18">
        <f>IF(ISERROR(VLOOKUP($A54,PIVOTILC!$A:$I,8,FALSE)),"0",(VLOOKUP($A54,PIVOTILC!$A:$I,8,FALSE)))</f>
        <v>0</v>
      </c>
      <c r="AS54" s="13">
        <f t="shared" si="10"/>
        <v>0</v>
      </c>
      <c r="AT54" s="13" t="str">
        <f t="shared" si="11"/>
        <v/>
      </c>
      <c r="AU54" s="19">
        <f>IF(ISERROR(VLOOKUP($C54,CTEPULL!$A:$I,9,FALSE)),"0",(VLOOKUP($C54,CTEPULL!$A:$I,9,FALSE)))</f>
        <v>40</v>
      </c>
      <c r="AV54" s="18">
        <f>IF(ISERROR(VLOOKUP($A54,PIVOTILC!$A:$I,8,FALSE)),"0",(VLOOKUP($A54,PIVOTILC!$A:$I,9,FALSE)))</f>
        <v>40</v>
      </c>
      <c r="AW54" s="18">
        <f t="shared" si="12"/>
        <v>0</v>
      </c>
      <c r="AX54" s="13">
        <f t="shared" si="13"/>
        <v>0</v>
      </c>
      <c r="AY54" s="13" t="str">
        <f t="shared" si="14"/>
        <v>No</v>
      </c>
      <c r="AZ54" s="13" t="str">
        <f t="shared" si="15"/>
        <v>No</v>
      </c>
    </row>
    <row r="55" spans="1:52" x14ac:dyDescent="0.2">
      <c r="A55" s="1" t="s">
        <v>6991</v>
      </c>
      <c r="B55" s="16" t="s">
        <v>4506</v>
      </c>
      <c r="C55" s="13" t="s">
        <v>4507</v>
      </c>
      <c r="D55" s="13" t="s">
        <v>4508</v>
      </c>
      <c r="E55" s="13" t="s">
        <v>4509</v>
      </c>
      <c r="F55" s="13" t="s">
        <v>123</v>
      </c>
      <c r="G55" s="13" t="s">
        <v>4510</v>
      </c>
      <c r="H55" s="13" t="s">
        <v>2828</v>
      </c>
      <c r="I55" s="13" t="s">
        <v>98</v>
      </c>
      <c r="J55" s="13" t="s">
        <v>2378</v>
      </c>
      <c r="K55" s="13" t="s">
        <v>2382</v>
      </c>
      <c r="L55" s="13" t="s">
        <v>3758</v>
      </c>
      <c r="M55" s="13" t="s">
        <v>2384</v>
      </c>
      <c r="N55" s="13" t="s">
        <v>4550</v>
      </c>
      <c r="O55" s="17">
        <v>42828</v>
      </c>
      <c r="P55" s="23"/>
      <c r="Q55" s="41" t="s">
        <v>4511</v>
      </c>
      <c r="R55" s="13" t="s">
        <v>129</v>
      </c>
      <c r="S55" s="13" t="s">
        <v>2871</v>
      </c>
      <c r="T55" s="13" t="s">
        <v>8348</v>
      </c>
      <c r="U55" s="13" t="s">
        <v>5553</v>
      </c>
      <c r="V55" s="13" t="s">
        <v>8362</v>
      </c>
      <c r="W55" s="13">
        <f>IF(ISERROR(VLOOKUP($C55,CTEPULL!$A:$I,3,FALSE)),"0",(VLOOKUP($C55,CTEPULL!$A:$I,3,FALSE)))</f>
        <v>45</v>
      </c>
      <c r="X55" s="18">
        <f>IF(ISERROR(VLOOKUP($A55,PIVOTILC!$A:$I,3,FALSE)),"0",(VLOOKUP($A55,PIVOTILC!$A:$I,3,FALSE)))</f>
        <v>45</v>
      </c>
      <c r="Y55" s="13">
        <f t="shared" si="0"/>
        <v>0</v>
      </c>
      <c r="Z55" s="13" t="str">
        <f t="shared" si="1"/>
        <v>Good</v>
      </c>
      <c r="AA55" s="13">
        <f>IF(ISERROR(VLOOKUP($C55,CTEPULL!$A:$I,4,FALSE)),"0",(VLOOKUP($C55,CTEPULL!$A:$I,4,FALSE)))</f>
        <v>0</v>
      </c>
      <c r="AB55" s="18">
        <f>IF(ISERROR(VLOOKUP($A55,PIVOTILC!$A:$I,4,FALSE)),"0",(VLOOKUP($A55,PIVOTILC!$A:$I,4,FALSE)))</f>
        <v>0</v>
      </c>
      <c r="AC55" s="13">
        <f t="shared" si="2"/>
        <v>0</v>
      </c>
      <c r="AD55" s="13" t="str">
        <f t="shared" si="3"/>
        <v/>
      </c>
      <c r="AE55" s="13">
        <f>IF(ISERROR(VLOOKUP($C55,CTEPULL!$A:$I,5,FALSE)),"0",(VLOOKUP($C55,CTEPULL!$A:$I,5,FALSE)))</f>
        <v>0</v>
      </c>
      <c r="AF55" s="18">
        <f>IF(ISERROR(VLOOKUP($A55,PIVOTILC!$A:$I,5,FALSE)),"0",(VLOOKUP($A55,PIVOTILC!$A:$I,5,FALSE)))</f>
        <v>0</v>
      </c>
      <c r="AG55" s="13">
        <f t="shared" si="4"/>
        <v>0</v>
      </c>
      <c r="AH55" s="13" t="str">
        <f t="shared" si="5"/>
        <v/>
      </c>
      <c r="AI55" s="13">
        <f>IF(ISERROR(VLOOKUP($C55,CTEPULL!$A:$I,6,FALSE)),"0",(VLOOKUP($C55,CTEPULL!$A:$I,6,FALSE)))</f>
        <v>0</v>
      </c>
      <c r="AJ55" s="18">
        <f>IF(ISERROR(VLOOKUP($A55,PIVOTILC!$A:$I,6,FALSE)),"0",(VLOOKUP($A55,PIVOTILC!$A:$I,6,FALSE)))</f>
        <v>0</v>
      </c>
      <c r="AK55" s="13">
        <f t="shared" si="6"/>
        <v>0</v>
      </c>
      <c r="AL55" s="13" t="str">
        <f t="shared" si="7"/>
        <v/>
      </c>
      <c r="AM55" s="13">
        <f>IF(ISERROR(VLOOKUP($C55,CTEPULL!$A:$I,7,FALSE)),"0",(VLOOKUP($C55,CTEPULL!$A:$I,7,FALSE)))</f>
        <v>0</v>
      </c>
      <c r="AN55" s="18">
        <f>IF(ISERROR(VLOOKUP($A55,PIVOTILC!$A:$I,7,FALSE)),"0",(VLOOKUP($A55,PIVOTILC!$A:$I,7,FALSE)))</f>
        <v>0</v>
      </c>
      <c r="AO55" s="13">
        <f t="shared" si="8"/>
        <v>0</v>
      </c>
      <c r="AP55" s="13" t="str">
        <f t="shared" si="9"/>
        <v/>
      </c>
      <c r="AQ55" s="13">
        <f>IF(ISERROR(VLOOKUP($C55,CTEPULL!$A:$I,8,FALSE)),"0",(VLOOKUP($C55,CTEPULL!$A:$I,8,FALSE)))</f>
        <v>0</v>
      </c>
      <c r="AR55" s="18">
        <f>IF(ISERROR(VLOOKUP($A55,PIVOTILC!$A:$I,8,FALSE)),"0",(VLOOKUP($A55,PIVOTILC!$A:$I,8,FALSE)))</f>
        <v>0</v>
      </c>
      <c r="AS55" s="13">
        <f t="shared" si="10"/>
        <v>0</v>
      </c>
      <c r="AT55" s="13" t="str">
        <f t="shared" si="11"/>
        <v/>
      </c>
      <c r="AU55" s="19">
        <f>IF(ISERROR(VLOOKUP($C55,CTEPULL!$A:$I,9,FALSE)),"0",(VLOOKUP($C55,CTEPULL!$A:$I,9,FALSE)))</f>
        <v>45</v>
      </c>
      <c r="AV55" s="18">
        <f>IF(ISERROR(VLOOKUP($A55,PIVOTILC!$A:$I,8,FALSE)),"0",(VLOOKUP($A55,PIVOTILC!$A:$I,9,FALSE)))</f>
        <v>45</v>
      </c>
      <c r="AW55" s="18">
        <f t="shared" si="12"/>
        <v>0</v>
      </c>
      <c r="AX55" s="13">
        <f t="shared" si="13"/>
        <v>0</v>
      </c>
      <c r="AY55" s="13" t="str">
        <f t="shared" si="14"/>
        <v>No</v>
      </c>
      <c r="AZ55" s="13" t="str">
        <f t="shared" si="15"/>
        <v>No</v>
      </c>
    </row>
    <row r="56" spans="1:52" x14ac:dyDescent="0.2">
      <c r="A56" s="1" t="s">
        <v>9137</v>
      </c>
      <c r="B56" s="16" t="s">
        <v>2994</v>
      </c>
      <c r="C56" s="13" t="s">
        <v>876</v>
      </c>
      <c r="D56" s="13" t="s">
        <v>594</v>
      </c>
      <c r="E56" s="13" t="s">
        <v>512</v>
      </c>
      <c r="F56" s="13" t="s">
        <v>103</v>
      </c>
      <c r="G56" s="13" t="s">
        <v>347</v>
      </c>
      <c r="H56" s="13" t="s">
        <v>2831</v>
      </c>
      <c r="I56" s="13" t="s">
        <v>98</v>
      </c>
      <c r="J56" s="13" t="s">
        <v>2378</v>
      </c>
      <c r="K56" s="13" t="s">
        <v>2381</v>
      </c>
      <c r="L56" s="13" t="s">
        <v>2387</v>
      </c>
      <c r="M56" s="13" t="s">
        <v>3948</v>
      </c>
      <c r="N56" s="13" t="s">
        <v>253</v>
      </c>
      <c r="O56" s="17">
        <v>40982</v>
      </c>
      <c r="P56" s="23"/>
      <c r="Q56" s="41" t="s">
        <v>2412</v>
      </c>
      <c r="R56" s="13" t="s">
        <v>129</v>
      </c>
      <c r="S56" s="13" t="s">
        <v>2866</v>
      </c>
      <c r="T56" s="13" t="s">
        <v>8348</v>
      </c>
      <c r="U56" s="13" t="s">
        <v>5554</v>
      </c>
      <c r="V56" s="13" t="s">
        <v>8364</v>
      </c>
      <c r="W56" s="13">
        <f>IF(ISERROR(VLOOKUP($C56,CTEPULL!$A:$I,3,FALSE)),"0",(VLOOKUP($C56,CTEPULL!$A:$I,3,FALSE)))</f>
        <v>40</v>
      </c>
      <c r="X56" s="18">
        <f>IF(ISERROR(VLOOKUP($A56,PIVOTILC!$A:$I,3,FALSE)),"0",(VLOOKUP($A56,PIVOTILC!$A:$I,3,FALSE)))</f>
        <v>40</v>
      </c>
      <c r="Y56" s="13">
        <f t="shared" si="0"/>
        <v>0</v>
      </c>
      <c r="Z56" s="13" t="str">
        <f t="shared" si="1"/>
        <v>Good</v>
      </c>
      <c r="AA56" s="13">
        <f>IF(ISERROR(VLOOKUP($C56,CTEPULL!$A:$I,4,FALSE)),"0",(VLOOKUP($C56,CTEPULL!$A:$I,4,FALSE)))</f>
        <v>0</v>
      </c>
      <c r="AB56" s="18">
        <f>IF(ISERROR(VLOOKUP($A56,PIVOTILC!$A:$I,4,FALSE)),"0",(VLOOKUP($A56,PIVOTILC!$A:$I,4,FALSE)))</f>
        <v>0</v>
      </c>
      <c r="AC56" s="13">
        <f t="shared" si="2"/>
        <v>0</v>
      </c>
      <c r="AD56" s="13" t="str">
        <f t="shared" si="3"/>
        <v/>
      </c>
      <c r="AE56" s="13">
        <f>IF(ISERROR(VLOOKUP($C56,CTEPULL!$A:$I,5,FALSE)),"0",(VLOOKUP($C56,CTEPULL!$A:$I,5,FALSE)))</f>
        <v>0</v>
      </c>
      <c r="AF56" s="18">
        <f>IF(ISERROR(VLOOKUP($A56,PIVOTILC!$A:$I,5,FALSE)),"0",(VLOOKUP($A56,PIVOTILC!$A:$I,5,FALSE)))</f>
        <v>0</v>
      </c>
      <c r="AG56" s="13">
        <f t="shared" si="4"/>
        <v>0</v>
      </c>
      <c r="AH56" s="13" t="str">
        <f t="shared" si="5"/>
        <v/>
      </c>
      <c r="AI56" s="13">
        <f>IF(ISERROR(VLOOKUP($C56,CTEPULL!$A:$I,6,FALSE)),"0",(VLOOKUP($C56,CTEPULL!$A:$I,6,FALSE)))</f>
        <v>0</v>
      </c>
      <c r="AJ56" s="18">
        <f>IF(ISERROR(VLOOKUP($A56,PIVOTILC!$A:$I,6,FALSE)),"0",(VLOOKUP($A56,PIVOTILC!$A:$I,6,FALSE)))</f>
        <v>0</v>
      </c>
      <c r="AK56" s="13">
        <f t="shared" si="6"/>
        <v>0</v>
      </c>
      <c r="AL56" s="13" t="str">
        <f t="shared" si="7"/>
        <v/>
      </c>
      <c r="AM56" s="13">
        <f>IF(ISERROR(VLOOKUP($C56,CTEPULL!$A:$I,7,FALSE)),"0",(VLOOKUP($C56,CTEPULL!$A:$I,7,FALSE)))</f>
        <v>0</v>
      </c>
      <c r="AN56" s="18">
        <f>IF(ISERROR(VLOOKUP($A56,PIVOTILC!$A:$I,7,FALSE)),"0",(VLOOKUP($A56,PIVOTILC!$A:$I,7,FALSE)))</f>
        <v>0</v>
      </c>
      <c r="AO56" s="13">
        <f t="shared" si="8"/>
        <v>0</v>
      </c>
      <c r="AP56" s="13" t="str">
        <f t="shared" si="9"/>
        <v/>
      </c>
      <c r="AQ56" s="13">
        <f>IF(ISERROR(VLOOKUP($C56,CTEPULL!$A:$I,8,FALSE)),"0",(VLOOKUP($C56,CTEPULL!$A:$I,8,FALSE)))</f>
        <v>0</v>
      </c>
      <c r="AR56" s="18">
        <f>IF(ISERROR(VLOOKUP($A56,PIVOTILC!$A:$I,8,FALSE)),"0",(VLOOKUP($A56,PIVOTILC!$A:$I,8,FALSE)))</f>
        <v>0</v>
      </c>
      <c r="AS56" s="13">
        <f t="shared" si="10"/>
        <v>0</v>
      </c>
      <c r="AT56" s="13" t="str">
        <f t="shared" si="11"/>
        <v/>
      </c>
      <c r="AU56" s="19">
        <f>IF(ISERROR(VLOOKUP($C56,CTEPULL!$A:$I,9,FALSE)),"0",(VLOOKUP($C56,CTEPULL!$A:$I,9,FALSE)))</f>
        <v>40</v>
      </c>
      <c r="AV56" s="18">
        <f>IF(ISERROR(VLOOKUP($A56,PIVOTILC!$A:$I,8,FALSE)),"0",(VLOOKUP($A56,PIVOTILC!$A:$I,9,FALSE)))</f>
        <v>40</v>
      </c>
      <c r="AW56" s="18">
        <f t="shared" si="12"/>
        <v>0</v>
      </c>
      <c r="AX56" s="13">
        <f t="shared" si="13"/>
        <v>0</v>
      </c>
      <c r="AY56" s="13" t="str">
        <f t="shared" si="14"/>
        <v>No</v>
      </c>
      <c r="AZ56" s="13" t="str">
        <f t="shared" si="15"/>
        <v>No</v>
      </c>
    </row>
    <row r="57" spans="1:52" x14ac:dyDescent="0.2">
      <c r="A57" s="1" t="s">
        <v>11840</v>
      </c>
      <c r="B57" s="16" t="s">
        <v>11841</v>
      </c>
      <c r="C57" s="13" t="s">
        <v>11842</v>
      </c>
      <c r="D57" s="13" t="s">
        <v>11843</v>
      </c>
      <c r="E57" s="13" t="s">
        <v>11844</v>
      </c>
      <c r="F57" s="13" t="s">
        <v>179</v>
      </c>
      <c r="G57" s="13" t="s">
        <v>11845</v>
      </c>
      <c r="H57" s="13" t="s">
        <v>2829</v>
      </c>
      <c r="I57" s="13" t="s">
        <v>98</v>
      </c>
      <c r="J57" s="13" t="s">
        <v>2378</v>
      </c>
      <c r="K57" s="13" t="s">
        <v>2389</v>
      </c>
      <c r="L57" s="13" t="s">
        <v>11236</v>
      </c>
      <c r="M57" s="13" t="s">
        <v>11958</v>
      </c>
      <c r="N57" s="13" t="s">
        <v>11846</v>
      </c>
      <c r="O57" s="17">
        <v>43731</v>
      </c>
      <c r="P57" s="23"/>
      <c r="Q57" s="41" t="s">
        <v>11847</v>
      </c>
      <c r="R57" s="13" t="s">
        <v>2830</v>
      </c>
      <c r="S57" s="13" t="s">
        <v>2867</v>
      </c>
      <c r="T57" s="13" t="s">
        <v>8348</v>
      </c>
      <c r="U57" s="13" t="s">
        <v>11879</v>
      </c>
      <c r="V57" s="13" t="s">
        <v>8365</v>
      </c>
      <c r="W57" s="13">
        <f>IF(ISERROR(VLOOKUP($C57,CTEPULL!$A:$I,3,FALSE)),"0",(VLOOKUP($C57,CTEPULL!$A:$I,3,FALSE)))</f>
        <v>40</v>
      </c>
      <c r="X57" s="18">
        <f>IF(ISERROR(VLOOKUP($A57,PIVOTILC!$A:$I,3,FALSE)),"0",(VLOOKUP($A57,PIVOTILC!$A:$I,3,FALSE)))</f>
        <v>40</v>
      </c>
      <c r="Y57" s="13">
        <f t="shared" si="0"/>
        <v>0</v>
      </c>
      <c r="Z57" s="13" t="str">
        <f t="shared" si="1"/>
        <v>Good</v>
      </c>
      <c r="AA57" s="13">
        <f>IF(ISERROR(VLOOKUP($C57,CTEPULL!$A:$I,4,FALSE)),"0",(VLOOKUP($C57,CTEPULL!$A:$I,4,FALSE)))</f>
        <v>0</v>
      </c>
      <c r="AB57" s="18">
        <f>IF(ISERROR(VLOOKUP($A57,PIVOTILC!$A:$I,4,FALSE)),"0",(VLOOKUP($A57,PIVOTILC!$A:$I,4,FALSE)))</f>
        <v>0</v>
      </c>
      <c r="AC57" s="13">
        <f t="shared" si="2"/>
        <v>0</v>
      </c>
      <c r="AD57" s="13" t="str">
        <f t="shared" si="3"/>
        <v/>
      </c>
      <c r="AE57" s="13">
        <f>IF(ISERROR(VLOOKUP($C57,CTEPULL!$A:$I,5,FALSE)),"0",(VLOOKUP($C57,CTEPULL!$A:$I,5,FALSE)))</f>
        <v>0</v>
      </c>
      <c r="AF57" s="18">
        <f>IF(ISERROR(VLOOKUP($A57,PIVOTILC!$A:$I,5,FALSE)),"0",(VLOOKUP($A57,PIVOTILC!$A:$I,5,FALSE)))</f>
        <v>0</v>
      </c>
      <c r="AG57" s="13">
        <f t="shared" si="4"/>
        <v>0</v>
      </c>
      <c r="AH57" s="13" t="str">
        <f t="shared" si="5"/>
        <v/>
      </c>
      <c r="AI57" s="13">
        <f>IF(ISERROR(VLOOKUP($C57,CTEPULL!$A:$I,6,FALSE)),"0",(VLOOKUP($C57,CTEPULL!$A:$I,6,FALSE)))</f>
        <v>0</v>
      </c>
      <c r="AJ57" s="18">
        <f>IF(ISERROR(VLOOKUP($A57,PIVOTILC!$A:$I,6,FALSE)),"0",(VLOOKUP($A57,PIVOTILC!$A:$I,6,FALSE)))</f>
        <v>0</v>
      </c>
      <c r="AK57" s="13">
        <f t="shared" si="6"/>
        <v>0</v>
      </c>
      <c r="AL57" s="13" t="str">
        <f t="shared" si="7"/>
        <v/>
      </c>
      <c r="AM57" s="13">
        <f>IF(ISERROR(VLOOKUP($C57,CTEPULL!$A:$I,7,FALSE)),"0",(VLOOKUP($C57,CTEPULL!$A:$I,7,FALSE)))</f>
        <v>0</v>
      </c>
      <c r="AN57" s="18">
        <f>IF(ISERROR(VLOOKUP($A57,PIVOTILC!$A:$I,7,FALSE)),"0",(VLOOKUP($A57,PIVOTILC!$A:$I,7,FALSE)))</f>
        <v>0</v>
      </c>
      <c r="AO57" s="13">
        <f t="shared" si="8"/>
        <v>0</v>
      </c>
      <c r="AP57" s="13" t="str">
        <f t="shared" si="9"/>
        <v/>
      </c>
      <c r="AQ57" s="13">
        <f>IF(ISERROR(VLOOKUP($C57,CTEPULL!$A:$I,8,FALSE)),"0",(VLOOKUP($C57,CTEPULL!$A:$I,8,FALSE)))</f>
        <v>0</v>
      </c>
      <c r="AR57" s="18">
        <f>IF(ISERROR(VLOOKUP($A57,PIVOTILC!$A:$I,8,FALSE)),"0",(VLOOKUP($A57,PIVOTILC!$A:$I,8,FALSE)))</f>
        <v>0</v>
      </c>
      <c r="AS57" s="13">
        <f t="shared" si="10"/>
        <v>0</v>
      </c>
      <c r="AT57" s="13" t="str">
        <f t="shared" si="11"/>
        <v/>
      </c>
      <c r="AU57" s="19">
        <f>IF(ISERROR(VLOOKUP($C57,CTEPULL!$A:$I,9,FALSE)),"0",(VLOOKUP($C57,CTEPULL!$A:$I,9,FALSE)))</f>
        <v>40</v>
      </c>
      <c r="AV57" s="18">
        <f>IF(ISERROR(VLOOKUP($A57,PIVOTILC!$A:$I,8,FALSE)),"0",(VLOOKUP($A57,PIVOTILC!$A:$I,9,FALSE)))</f>
        <v>40</v>
      </c>
      <c r="AW57" s="18">
        <f t="shared" si="12"/>
        <v>0</v>
      </c>
      <c r="AX57" s="13">
        <f t="shared" si="13"/>
        <v>0</v>
      </c>
      <c r="AY57" s="13" t="str">
        <f t="shared" si="14"/>
        <v>No</v>
      </c>
      <c r="AZ57" s="13" t="str">
        <f t="shared" si="15"/>
        <v>No</v>
      </c>
    </row>
    <row r="58" spans="1:52" x14ac:dyDescent="0.2">
      <c r="A58" s="1" t="s">
        <v>9138</v>
      </c>
      <c r="B58" s="16" t="s">
        <v>4569</v>
      </c>
      <c r="C58" s="13" t="s">
        <v>4570</v>
      </c>
      <c r="D58" s="13" t="s">
        <v>4571</v>
      </c>
      <c r="E58" s="13" t="s">
        <v>4572</v>
      </c>
      <c r="F58" s="13" t="s">
        <v>4573</v>
      </c>
      <c r="G58" s="13" t="s">
        <v>4574</v>
      </c>
      <c r="H58" s="13" t="s">
        <v>2832</v>
      </c>
      <c r="I58" s="13" t="s">
        <v>102</v>
      </c>
      <c r="J58" s="13" t="s">
        <v>2378</v>
      </c>
      <c r="K58" s="13" t="s">
        <v>2396</v>
      </c>
      <c r="L58" s="13" t="s">
        <v>2392</v>
      </c>
      <c r="M58" s="13" t="s">
        <v>8943</v>
      </c>
      <c r="N58" s="13" t="s">
        <v>4575</v>
      </c>
      <c r="O58" s="17">
        <v>42835</v>
      </c>
      <c r="P58" s="23"/>
      <c r="Q58" s="41" t="s">
        <v>4576</v>
      </c>
      <c r="R58" s="13" t="s">
        <v>129</v>
      </c>
      <c r="S58" s="13" t="s">
        <v>2870</v>
      </c>
      <c r="T58" s="13" t="s">
        <v>8348</v>
      </c>
      <c r="U58" s="13" t="s">
        <v>5555</v>
      </c>
      <c r="V58" s="13" t="s">
        <v>8354</v>
      </c>
      <c r="W58" s="13">
        <f>IF(ISERROR(VLOOKUP($C58,CTEPULL!$A:$I,3,FALSE)),"0",(VLOOKUP($C58,CTEPULL!$A:$I,3,FALSE)))</f>
        <v>45</v>
      </c>
      <c r="X58" s="18">
        <f>IF(ISERROR(VLOOKUP($A58,PIVOTILC!$A:$I,3,FALSE)),"0",(VLOOKUP($A58,PIVOTILC!$A:$I,3,FALSE)))</f>
        <v>45</v>
      </c>
      <c r="Y58" s="13">
        <f t="shared" si="0"/>
        <v>0</v>
      </c>
      <c r="Z58" s="13" t="str">
        <f t="shared" si="1"/>
        <v>Good</v>
      </c>
      <c r="AA58" s="13">
        <f>IF(ISERROR(VLOOKUP($C58,CTEPULL!$A:$I,4,FALSE)),"0",(VLOOKUP($C58,CTEPULL!$A:$I,4,FALSE)))</f>
        <v>0</v>
      </c>
      <c r="AB58" s="18">
        <f>IF(ISERROR(VLOOKUP($A58,PIVOTILC!$A:$I,4,FALSE)),"0",(VLOOKUP($A58,PIVOTILC!$A:$I,4,FALSE)))</f>
        <v>0</v>
      </c>
      <c r="AC58" s="13">
        <f t="shared" si="2"/>
        <v>0</v>
      </c>
      <c r="AD58" s="13" t="str">
        <f t="shared" si="3"/>
        <v/>
      </c>
      <c r="AE58" s="13">
        <f>IF(ISERROR(VLOOKUP($C58,CTEPULL!$A:$I,5,FALSE)),"0",(VLOOKUP($C58,CTEPULL!$A:$I,5,FALSE)))</f>
        <v>0</v>
      </c>
      <c r="AF58" s="18">
        <f>IF(ISERROR(VLOOKUP($A58,PIVOTILC!$A:$I,5,FALSE)),"0",(VLOOKUP($A58,PIVOTILC!$A:$I,5,FALSE)))</f>
        <v>0</v>
      </c>
      <c r="AG58" s="13">
        <f t="shared" si="4"/>
        <v>0</v>
      </c>
      <c r="AH58" s="13" t="str">
        <f t="shared" si="5"/>
        <v/>
      </c>
      <c r="AI58" s="13">
        <f>IF(ISERROR(VLOOKUP($C58,CTEPULL!$A:$I,6,FALSE)),"0",(VLOOKUP($C58,CTEPULL!$A:$I,6,FALSE)))</f>
        <v>0</v>
      </c>
      <c r="AJ58" s="18">
        <f>IF(ISERROR(VLOOKUP($A58,PIVOTILC!$A:$I,6,FALSE)),"0",(VLOOKUP($A58,PIVOTILC!$A:$I,6,FALSE)))</f>
        <v>0</v>
      </c>
      <c r="AK58" s="13">
        <f t="shared" si="6"/>
        <v>0</v>
      </c>
      <c r="AL58" s="13" t="str">
        <f t="shared" si="7"/>
        <v/>
      </c>
      <c r="AM58" s="13">
        <f>IF(ISERROR(VLOOKUP($C58,CTEPULL!$A:$I,7,FALSE)),"0",(VLOOKUP($C58,CTEPULL!$A:$I,7,FALSE)))</f>
        <v>0</v>
      </c>
      <c r="AN58" s="18">
        <f>IF(ISERROR(VLOOKUP($A58,PIVOTILC!$A:$I,7,FALSE)),"0",(VLOOKUP($A58,PIVOTILC!$A:$I,7,FALSE)))</f>
        <v>0</v>
      </c>
      <c r="AO58" s="13">
        <f t="shared" si="8"/>
        <v>0</v>
      </c>
      <c r="AP58" s="13" t="str">
        <f t="shared" si="9"/>
        <v/>
      </c>
      <c r="AQ58" s="13">
        <f>IF(ISERROR(VLOOKUP($C58,CTEPULL!$A:$I,8,FALSE)),"0",(VLOOKUP($C58,CTEPULL!$A:$I,8,FALSE)))</f>
        <v>0</v>
      </c>
      <c r="AR58" s="18">
        <f>IF(ISERROR(VLOOKUP($A58,PIVOTILC!$A:$I,8,FALSE)),"0",(VLOOKUP($A58,PIVOTILC!$A:$I,8,FALSE)))</f>
        <v>0</v>
      </c>
      <c r="AS58" s="13">
        <f t="shared" si="10"/>
        <v>0</v>
      </c>
      <c r="AT58" s="13" t="str">
        <f t="shared" si="11"/>
        <v/>
      </c>
      <c r="AU58" s="19">
        <f>IF(ISERROR(VLOOKUP($C58,CTEPULL!$A:$I,9,FALSE)),"0",(VLOOKUP($C58,CTEPULL!$A:$I,9,FALSE)))</f>
        <v>45</v>
      </c>
      <c r="AV58" s="18">
        <f>IF(ISERROR(VLOOKUP($A58,PIVOTILC!$A:$I,8,FALSE)),"0",(VLOOKUP($A58,PIVOTILC!$A:$I,9,FALSE)))</f>
        <v>45</v>
      </c>
      <c r="AW58" s="18">
        <f t="shared" si="12"/>
        <v>0</v>
      </c>
      <c r="AX58" s="13">
        <f t="shared" si="13"/>
        <v>0</v>
      </c>
      <c r="AY58" s="13" t="str">
        <f t="shared" si="14"/>
        <v>No</v>
      </c>
      <c r="AZ58" s="13" t="str">
        <f t="shared" si="15"/>
        <v>No</v>
      </c>
    </row>
    <row r="59" spans="1:52" x14ac:dyDescent="0.2">
      <c r="A59" s="1" t="s">
        <v>6992</v>
      </c>
      <c r="B59" s="16" t="s">
        <v>6314</v>
      </c>
      <c r="C59" s="13" t="s">
        <v>6315</v>
      </c>
      <c r="D59" s="13" t="s">
        <v>6316</v>
      </c>
      <c r="E59" s="13" t="s">
        <v>6317</v>
      </c>
      <c r="F59" s="13" t="s">
        <v>3740</v>
      </c>
      <c r="G59" s="13" t="s">
        <v>6318</v>
      </c>
      <c r="H59" s="13" t="s">
        <v>2828</v>
      </c>
      <c r="I59" s="13" t="s">
        <v>98</v>
      </c>
      <c r="J59" s="13" t="s">
        <v>2378</v>
      </c>
      <c r="K59" s="13" t="s">
        <v>2379</v>
      </c>
      <c r="L59" s="13" t="s">
        <v>2380</v>
      </c>
      <c r="M59" s="13" t="s">
        <v>2403</v>
      </c>
      <c r="N59" s="13" t="s">
        <v>6319</v>
      </c>
      <c r="O59" s="17">
        <v>43012</v>
      </c>
      <c r="P59" s="23"/>
      <c r="Q59" s="41" t="s">
        <v>6320</v>
      </c>
      <c r="R59" s="13" t="s">
        <v>129</v>
      </c>
      <c r="S59" s="13" t="s">
        <v>2877</v>
      </c>
      <c r="T59" s="13" t="s">
        <v>8348</v>
      </c>
      <c r="U59" s="13" t="s">
        <v>6337</v>
      </c>
      <c r="V59" s="13" t="s">
        <v>8352</v>
      </c>
      <c r="W59" s="13">
        <f>IF(ISERROR(VLOOKUP($C59,CTEPULL!$A:$I,3,FALSE)),"0",(VLOOKUP($C59,CTEPULL!$A:$I,3,FALSE)))</f>
        <v>48</v>
      </c>
      <c r="X59" s="18">
        <f>IF(ISERROR(VLOOKUP($A59,PIVOTILC!$A:$I,3,FALSE)),"0",(VLOOKUP($A59,PIVOTILC!$A:$I,3,FALSE)))</f>
        <v>48</v>
      </c>
      <c r="Y59" s="13">
        <f t="shared" si="0"/>
        <v>0</v>
      </c>
      <c r="Z59" s="13" t="str">
        <f t="shared" si="1"/>
        <v>Good</v>
      </c>
      <c r="AA59" s="13">
        <f>IF(ISERROR(VLOOKUP($C59,CTEPULL!$A:$I,4,FALSE)),"0",(VLOOKUP($C59,CTEPULL!$A:$I,4,FALSE)))</f>
        <v>0</v>
      </c>
      <c r="AB59" s="18">
        <f>IF(ISERROR(VLOOKUP($A59,PIVOTILC!$A:$I,4,FALSE)),"0",(VLOOKUP($A59,PIVOTILC!$A:$I,4,FALSE)))</f>
        <v>0</v>
      </c>
      <c r="AC59" s="13">
        <f t="shared" si="2"/>
        <v>0</v>
      </c>
      <c r="AD59" s="13" t="str">
        <f t="shared" si="3"/>
        <v/>
      </c>
      <c r="AE59" s="13">
        <f>IF(ISERROR(VLOOKUP($C59,CTEPULL!$A:$I,5,FALSE)),"0",(VLOOKUP($C59,CTEPULL!$A:$I,5,FALSE)))</f>
        <v>0</v>
      </c>
      <c r="AF59" s="18">
        <f>IF(ISERROR(VLOOKUP($A59,PIVOTILC!$A:$I,5,FALSE)),"0",(VLOOKUP($A59,PIVOTILC!$A:$I,5,FALSE)))</f>
        <v>0</v>
      </c>
      <c r="AG59" s="13">
        <f t="shared" si="4"/>
        <v>0</v>
      </c>
      <c r="AH59" s="13" t="str">
        <f t="shared" si="5"/>
        <v/>
      </c>
      <c r="AI59" s="13">
        <f>IF(ISERROR(VLOOKUP($C59,CTEPULL!$A:$I,6,FALSE)),"0",(VLOOKUP($C59,CTEPULL!$A:$I,6,FALSE)))</f>
        <v>0</v>
      </c>
      <c r="AJ59" s="18">
        <f>IF(ISERROR(VLOOKUP($A59,PIVOTILC!$A:$I,6,FALSE)),"0",(VLOOKUP($A59,PIVOTILC!$A:$I,6,FALSE)))</f>
        <v>0</v>
      </c>
      <c r="AK59" s="13">
        <f t="shared" si="6"/>
        <v>0</v>
      </c>
      <c r="AL59" s="13" t="str">
        <f t="shared" si="7"/>
        <v/>
      </c>
      <c r="AM59" s="13">
        <f>IF(ISERROR(VLOOKUP($C59,CTEPULL!$A:$I,7,FALSE)),"0",(VLOOKUP($C59,CTEPULL!$A:$I,7,FALSE)))</f>
        <v>0</v>
      </c>
      <c r="AN59" s="18">
        <f>IF(ISERROR(VLOOKUP($A59,PIVOTILC!$A:$I,7,FALSE)),"0",(VLOOKUP($A59,PIVOTILC!$A:$I,7,FALSE)))</f>
        <v>0</v>
      </c>
      <c r="AO59" s="13">
        <f t="shared" si="8"/>
        <v>0</v>
      </c>
      <c r="AP59" s="13" t="str">
        <f t="shared" si="9"/>
        <v/>
      </c>
      <c r="AQ59" s="13">
        <f>IF(ISERROR(VLOOKUP($C59,CTEPULL!$A:$I,8,FALSE)),"0",(VLOOKUP($C59,CTEPULL!$A:$I,8,FALSE)))</f>
        <v>0</v>
      </c>
      <c r="AR59" s="18">
        <f>IF(ISERROR(VLOOKUP($A59,PIVOTILC!$A:$I,8,FALSE)),"0",(VLOOKUP($A59,PIVOTILC!$A:$I,8,FALSE)))</f>
        <v>0</v>
      </c>
      <c r="AS59" s="13">
        <f t="shared" si="10"/>
        <v>0</v>
      </c>
      <c r="AT59" s="13" t="str">
        <f t="shared" si="11"/>
        <v/>
      </c>
      <c r="AU59" s="19">
        <f>IF(ISERROR(VLOOKUP($C59,CTEPULL!$A:$I,9,FALSE)),"0",(VLOOKUP($C59,CTEPULL!$A:$I,9,FALSE)))</f>
        <v>48</v>
      </c>
      <c r="AV59" s="18">
        <f>IF(ISERROR(VLOOKUP($A59,PIVOTILC!$A:$I,8,FALSE)),"0",(VLOOKUP($A59,PIVOTILC!$A:$I,9,FALSE)))</f>
        <v>48</v>
      </c>
      <c r="AW59" s="18">
        <f t="shared" si="12"/>
        <v>0</v>
      </c>
      <c r="AX59" s="13">
        <f t="shared" si="13"/>
        <v>0</v>
      </c>
      <c r="AY59" s="13" t="str">
        <f t="shared" si="14"/>
        <v>No</v>
      </c>
      <c r="AZ59" s="13" t="str">
        <f t="shared" si="15"/>
        <v>No</v>
      </c>
    </row>
    <row r="60" spans="1:52" x14ac:dyDescent="0.2">
      <c r="A60" s="1" t="s">
        <v>9139</v>
      </c>
      <c r="B60" s="16" t="s">
        <v>2995</v>
      </c>
      <c r="C60" s="13" t="s">
        <v>846</v>
      </c>
      <c r="D60" s="13" t="s">
        <v>544</v>
      </c>
      <c r="E60" s="13" t="s">
        <v>545</v>
      </c>
      <c r="F60" s="13" t="s">
        <v>104</v>
      </c>
      <c r="G60" s="13" t="s">
        <v>318</v>
      </c>
      <c r="H60" s="13" t="s">
        <v>2831</v>
      </c>
      <c r="I60" s="13" t="s">
        <v>100</v>
      </c>
      <c r="J60" s="13" t="s">
        <v>2378</v>
      </c>
      <c r="K60" s="13" t="s">
        <v>2396</v>
      </c>
      <c r="L60" s="13" t="s">
        <v>2392</v>
      </c>
      <c r="M60" s="13" t="s">
        <v>2393</v>
      </c>
      <c r="N60" s="13" t="s">
        <v>22</v>
      </c>
      <c r="O60" s="17">
        <v>38992</v>
      </c>
      <c r="P60" s="23"/>
      <c r="Q60" s="41" t="s">
        <v>2413</v>
      </c>
      <c r="R60" s="13" t="s">
        <v>129</v>
      </c>
      <c r="S60" s="13" t="s">
        <v>2870</v>
      </c>
      <c r="T60" s="13" t="s">
        <v>8348</v>
      </c>
      <c r="U60" s="13" t="s">
        <v>5556</v>
      </c>
      <c r="V60" s="13" t="s">
        <v>8354</v>
      </c>
      <c r="W60" s="13" t="str">
        <f>IF(ISERROR(VLOOKUP($C60,CTEPULL!$A:$I,3,FALSE)),"0",(VLOOKUP($C60,CTEPULL!$A:$I,3,FALSE)))</f>
        <v>0</v>
      </c>
      <c r="X60" s="18" t="str">
        <f>IF(ISERROR(VLOOKUP($A60,PIVOTILC!$A:$I,3,FALSE)),"0",(VLOOKUP($A60,PIVOTILC!$A:$I,3,FALSE)))</f>
        <v>0</v>
      </c>
      <c r="Y60" s="13">
        <f t="shared" si="0"/>
        <v>0</v>
      </c>
      <c r="Z60" s="13" t="str">
        <f t="shared" si="1"/>
        <v>Good</v>
      </c>
      <c r="AA60" s="13" t="str">
        <f>IF(ISERROR(VLOOKUP($C60,CTEPULL!$A:$I,4,FALSE)),"0",(VLOOKUP($C60,CTEPULL!$A:$I,4,FALSE)))</f>
        <v>0</v>
      </c>
      <c r="AB60" s="18" t="str">
        <f>IF(ISERROR(VLOOKUP($A60,PIVOTILC!$A:$I,4,FALSE)),"0",(VLOOKUP($A60,PIVOTILC!$A:$I,4,FALSE)))</f>
        <v>0</v>
      </c>
      <c r="AC60" s="13">
        <f t="shared" si="2"/>
        <v>0</v>
      </c>
      <c r="AD60" s="13" t="str">
        <f t="shared" si="3"/>
        <v/>
      </c>
      <c r="AE60" s="13" t="str">
        <f>IF(ISERROR(VLOOKUP($C60,CTEPULL!$A:$I,5,FALSE)),"0",(VLOOKUP($C60,CTEPULL!$A:$I,5,FALSE)))</f>
        <v>0</v>
      </c>
      <c r="AF60" s="18" t="str">
        <f>IF(ISERROR(VLOOKUP($A60,PIVOTILC!$A:$I,5,FALSE)),"0",(VLOOKUP($A60,PIVOTILC!$A:$I,5,FALSE)))</f>
        <v>0</v>
      </c>
      <c r="AG60" s="13">
        <f t="shared" si="4"/>
        <v>0</v>
      </c>
      <c r="AH60" s="13" t="str">
        <f t="shared" si="5"/>
        <v/>
      </c>
      <c r="AI60" s="13" t="str">
        <f>IF(ISERROR(VLOOKUP($C60,CTEPULL!$A:$I,6,FALSE)),"0",(VLOOKUP($C60,CTEPULL!$A:$I,6,FALSE)))</f>
        <v>0</v>
      </c>
      <c r="AJ60" s="18" t="str">
        <f>IF(ISERROR(VLOOKUP($A60,PIVOTILC!$A:$I,6,FALSE)),"0",(VLOOKUP($A60,PIVOTILC!$A:$I,6,FALSE)))</f>
        <v>0</v>
      </c>
      <c r="AK60" s="13">
        <f t="shared" si="6"/>
        <v>0</v>
      </c>
      <c r="AL60" s="13" t="str">
        <f t="shared" si="7"/>
        <v/>
      </c>
      <c r="AM60" s="13" t="str">
        <f>IF(ISERROR(VLOOKUP($C60,CTEPULL!$A:$I,7,FALSE)),"0",(VLOOKUP($C60,CTEPULL!$A:$I,7,FALSE)))</f>
        <v>0</v>
      </c>
      <c r="AN60" s="18" t="str">
        <f>IF(ISERROR(VLOOKUP($A60,PIVOTILC!$A:$I,7,FALSE)),"0",(VLOOKUP($A60,PIVOTILC!$A:$I,7,FALSE)))</f>
        <v>0</v>
      </c>
      <c r="AO60" s="13">
        <f t="shared" si="8"/>
        <v>0</v>
      </c>
      <c r="AP60" s="13" t="str">
        <f t="shared" si="9"/>
        <v/>
      </c>
      <c r="AQ60" s="13" t="str">
        <f>IF(ISERROR(VLOOKUP($C60,CTEPULL!$A:$I,8,FALSE)),"0",(VLOOKUP($C60,CTEPULL!$A:$I,8,FALSE)))</f>
        <v>0</v>
      </c>
      <c r="AR60" s="18" t="str">
        <f>IF(ISERROR(VLOOKUP($A60,PIVOTILC!$A:$I,8,FALSE)),"0",(VLOOKUP($A60,PIVOTILC!$A:$I,8,FALSE)))</f>
        <v>0</v>
      </c>
      <c r="AS60" s="13">
        <f t="shared" si="10"/>
        <v>0</v>
      </c>
      <c r="AT60" s="13" t="str">
        <f t="shared" si="11"/>
        <v/>
      </c>
      <c r="AU60" s="19" t="str">
        <f>IF(ISERROR(VLOOKUP($C60,CTEPULL!$A:$I,9,FALSE)),"0",(VLOOKUP($C60,CTEPULL!$A:$I,9,FALSE)))</f>
        <v>0</v>
      </c>
      <c r="AV60" s="18" t="str">
        <f>IF(ISERROR(VLOOKUP($A60,PIVOTILC!$A:$I,8,FALSE)),"0",(VLOOKUP($A60,PIVOTILC!$A:$I,9,FALSE)))</f>
        <v>0</v>
      </c>
      <c r="AW60" s="18">
        <f t="shared" si="12"/>
        <v>0</v>
      </c>
      <c r="AX60" s="13">
        <f t="shared" si="13"/>
        <v>0</v>
      </c>
      <c r="AY60" s="13" t="str">
        <f t="shared" si="14"/>
        <v>No</v>
      </c>
      <c r="AZ60" s="13" t="str">
        <f t="shared" si="15"/>
        <v>No</v>
      </c>
    </row>
    <row r="61" spans="1:52" x14ac:dyDescent="0.2">
      <c r="A61" s="1" t="s">
        <v>6993</v>
      </c>
      <c r="B61" s="16" t="s">
        <v>3746</v>
      </c>
      <c r="C61" s="13" t="s">
        <v>1497</v>
      </c>
      <c r="D61" s="13" t="s">
        <v>1498</v>
      </c>
      <c r="E61" s="13" t="s">
        <v>1499</v>
      </c>
      <c r="F61" s="13" t="s">
        <v>128</v>
      </c>
      <c r="G61" s="13" t="s">
        <v>1500</v>
      </c>
      <c r="H61" s="13" t="s">
        <v>2828</v>
      </c>
      <c r="I61" s="13" t="s">
        <v>98</v>
      </c>
      <c r="J61" s="13" t="s">
        <v>2378</v>
      </c>
      <c r="K61" s="13" t="s">
        <v>2379</v>
      </c>
      <c r="L61" s="13" t="s">
        <v>2383</v>
      </c>
      <c r="M61" s="13" t="s">
        <v>7713</v>
      </c>
      <c r="N61" s="13" t="s">
        <v>2414</v>
      </c>
      <c r="O61" s="17">
        <v>41834</v>
      </c>
      <c r="P61" s="23"/>
      <c r="Q61" s="41" t="s">
        <v>3751</v>
      </c>
      <c r="R61" s="13" t="s">
        <v>129</v>
      </c>
      <c r="S61" s="13" t="s">
        <v>2870</v>
      </c>
      <c r="T61" s="13" t="s">
        <v>8348</v>
      </c>
      <c r="U61" s="13" t="s">
        <v>5557</v>
      </c>
      <c r="V61" s="13" t="s">
        <v>8365</v>
      </c>
      <c r="W61" s="13">
        <f>IF(ISERROR(VLOOKUP($C61,CTEPULL!$A:$I,3,FALSE)),"0",(VLOOKUP($C61,CTEPULL!$A:$I,3,FALSE)))</f>
        <v>44</v>
      </c>
      <c r="X61" s="18">
        <f>IF(ISERROR(VLOOKUP($A61,PIVOTILC!$A:$I,3,FALSE)),"0",(VLOOKUP($A61,PIVOTILC!$A:$I,3,FALSE)))</f>
        <v>44</v>
      </c>
      <c r="Y61" s="13">
        <f t="shared" si="0"/>
        <v>0</v>
      </c>
      <c r="Z61" s="13" t="str">
        <f t="shared" si="1"/>
        <v>Good</v>
      </c>
      <c r="AA61" s="13">
        <f>IF(ISERROR(VLOOKUP($C61,CTEPULL!$A:$I,4,FALSE)),"0",(VLOOKUP($C61,CTEPULL!$A:$I,4,FALSE)))</f>
        <v>0</v>
      </c>
      <c r="AB61" s="18">
        <f>IF(ISERROR(VLOOKUP($A61,PIVOTILC!$A:$I,4,FALSE)),"0",(VLOOKUP($A61,PIVOTILC!$A:$I,4,FALSE)))</f>
        <v>0</v>
      </c>
      <c r="AC61" s="13">
        <f t="shared" si="2"/>
        <v>0</v>
      </c>
      <c r="AD61" s="13" t="str">
        <f t="shared" si="3"/>
        <v/>
      </c>
      <c r="AE61" s="13">
        <f>IF(ISERROR(VLOOKUP($C61,CTEPULL!$A:$I,5,FALSE)),"0",(VLOOKUP($C61,CTEPULL!$A:$I,5,FALSE)))</f>
        <v>0</v>
      </c>
      <c r="AF61" s="18">
        <f>IF(ISERROR(VLOOKUP($A61,PIVOTILC!$A:$I,5,FALSE)),"0",(VLOOKUP($A61,PIVOTILC!$A:$I,5,FALSE)))</f>
        <v>0</v>
      </c>
      <c r="AG61" s="13">
        <f t="shared" si="4"/>
        <v>0</v>
      </c>
      <c r="AH61" s="13" t="str">
        <f t="shared" si="5"/>
        <v/>
      </c>
      <c r="AI61" s="13">
        <f>IF(ISERROR(VLOOKUP($C61,CTEPULL!$A:$I,6,FALSE)),"0",(VLOOKUP($C61,CTEPULL!$A:$I,6,FALSE)))</f>
        <v>0</v>
      </c>
      <c r="AJ61" s="18">
        <f>IF(ISERROR(VLOOKUP($A61,PIVOTILC!$A:$I,6,FALSE)),"0",(VLOOKUP($A61,PIVOTILC!$A:$I,6,FALSE)))</f>
        <v>0</v>
      </c>
      <c r="AK61" s="13">
        <f t="shared" si="6"/>
        <v>0</v>
      </c>
      <c r="AL61" s="13" t="str">
        <f t="shared" si="7"/>
        <v/>
      </c>
      <c r="AM61" s="13">
        <f>IF(ISERROR(VLOOKUP($C61,CTEPULL!$A:$I,7,FALSE)),"0",(VLOOKUP($C61,CTEPULL!$A:$I,7,FALSE)))</f>
        <v>0</v>
      </c>
      <c r="AN61" s="18">
        <f>IF(ISERROR(VLOOKUP($A61,PIVOTILC!$A:$I,7,FALSE)),"0",(VLOOKUP($A61,PIVOTILC!$A:$I,7,FALSE)))</f>
        <v>0</v>
      </c>
      <c r="AO61" s="13">
        <f t="shared" si="8"/>
        <v>0</v>
      </c>
      <c r="AP61" s="13" t="str">
        <f t="shared" si="9"/>
        <v/>
      </c>
      <c r="AQ61" s="13">
        <f>IF(ISERROR(VLOOKUP($C61,CTEPULL!$A:$I,8,FALSE)),"0",(VLOOKUP($C61,CTEPULL!$A:$I,8,FALSE)))</f>
        <v>0</v>
      </c>
      <c r="AR61" s="18">
        <f>IF(ISERROR(VLOOKUP($A61,PIVOTILC!$A:$I,8,FALSE)),"0",(VLOOKUP($A61,PIVOTILC!$A:$I,8,FALSE)))</f>
        <v>0</v>
      </c>
      <c r="AS61" s="13">
        <f t="shared" si="10"/>
        <v>0</v>
      </c>
      <c r="AT61" s="13" t="str">
        <f t="shared" si="11"/>
        <v/>
      </c>
      <c r="AU61" s="19">
        <f>IF(ISERROR(VLOOKUP($C61,CTEPULL!$A:$I,9,FALSE)),"0",(VLOOKUP($C61,CTEPULL!$A:$I,9,FALSE)))</f>
        <v>44</v>
      </c>
      <c r="AV61" s="18">
        <f>IF(ISERROR(VLOOKUP($A61,PIVOTILC!$A:$I,8,FALSE)),"0",(VLOOKUP($A61,PIVOTILC!$A:$I,9,FALSE)))</f>
        <v>44</v>
      </c>
      <c r="AW61" s="18">
        <f t="shared" si="12"/>
        <v>0</v>
      </c>
      <c r="AX61" s="13">
        <f t="shared" si="13"/>
        <v>0</v>
      </c>
      <c r="AY61" s="13" t="str">
        <f t="shared" si="14"/>
        <v>No</v>
      </c>
      <c r="AZ61" s="13" t="str">
        <f t="shared" si="15"/>
        <v>No</v>
      </c>
    </row>
    <row r="62" spans="1:52" x14ac:dyDescent="0.2">
      <c r="A62" s="1" t="s">
        <v>6994</v>
      </c>
      <c r="B62" s="16" t="s">
        <v>4188</v>
      </c>
      <c r="C62" s="13" t="s">
        <v>4175</v>
      </c>
      <c r="D62" s="13" t="s">
        <v>4176</v>
      </c>
      <c r="E62" s="13" t="s">
        <v>4177</v>
      </c>
      <c r="F62" s="13" t="s">
        <v>636</v>
      </c>
      <c r="G62" s="13" t="s">
        <v>4178</v>
      </c>
      <c r="H62" s="13" t="s">
        <v>2829</v>
      </c>
      <c r="I62" s="13" t="s">
        <v>98</v>
      </c>
      <c r="J62" s="13" t="s">
        <v>2378</v>
      </c>
      <c r="K62" s="13" t="s">
        <v>2389</v>
      </c>
      <c r="L62" s="13" t="s">
        <v>11236</v>
      </c>
      <c r="M62" s="13" t="s">
        <v>11958</v>
      </c>
      <c r="N62" s="13" t="s">
        <v>4179</v>
      </c>
      <c r="O62" s="17">
        <v>42717</v>
      </c>
      <c r="P62" s="23"/>
      <c r="Q62" s="41" t="s">
        <v>4189</v>
      </c>
      <c r="R62" s="13" t="s">
        <v>187</v>
      </c>
      <c r="S62" s="13" t="s">
        <v>2877</v>
      </c>
      <c r="T62" s="13" t="s">
        <v>8348</v>
      </c>
      <c r="U62" s="13" t="s">
        <v>5558</v>
      </c>
      <c r="V62" s="13" t="s">
        <v>8365</v>
      </c>
      <c r="W62" s="13">
        <f>IF(ISERROR(VLOOKUP($C62,CTEPULL!$A:$I,3,FALSE)),"0",(VLOOKUP($C62,CTEPULL!$A:$I,3,FALSE)))</f>
        <v>40</v>
      </c>
      <c r="X62" s="18">
        <f>IF(ISERROR(VLOOKUP($A62,PIVOTILC!$A:$I,3,FALSE)),"0",(VLOOKUP($A62,PIVOTILC!$A:$I,3,FALSE)))</f>
        <v>40</v>
      </c>
      <c r="Y62" s="13">
        <f t="shared" si="0"/>
        <v>0</v>
      </c>
      <c r="Z62" s="13" t="str">
        <f t="shared" si="1"/>
        <v>Good</v>
      </c>
      <c r="AA62" s="13">
        <f>IF(ISERROR(VLOOKUP($C62,CTEPULL!$A:$I,4,FALSE)),"0",(VLOOKUP($C62,CTEPULL!$A:$I,4,FALSE)))</f>
        <v>0</v>
      </c>
      <c r="AB62" s="18">
        <f>IF(ISERROR(VLOOKUP($A62,PIVOTILC!$A:$I,4,FALSE)),"0",(VLOOKUP($A62,PIVOTILC!$A:$I,4,FALSE)))</f>
        <v>0</v>
      </c>
      <c r="AC62" s="13">
        <f t="shared" si="2"/>
        <v>0</v>
      </c>
      <c r="AD62" s="13" t="str">
        <f t="shared" si="3"/>
        <v/>
      </c>
      <c r="AE62" s="13">
        <f>IF(ISERROR(VLOOKUP($C62,CTEPULL!$A:$I,5,FALSE)),"0",(VLOOKUP($C62,CTEPULL!$A:$I,5,FALSE)))</f>
        <v>0</v>
      </c>
      <c r="AF62" s="18">
        <f>IF(ISERROR(VLOOKUP($A62,PIVOTILC!$A:$I,5,FALSE)),"0",(VLOOKUP($A62,PIVOTILC!$A:$I,5,FALSE)))</f>
        <v>0</v>
      </c>
      <c r="AG62" s="13">
        <f t="shared" si="4"/>
        <v>0</v>
      </c>
      <c r="AH62" s="13" t="str">
        <f t="shared" si="5"/>
        <v/>
      </c>
      <c r="AI62" s="13">
        <f>IF(ISERROR(VLOOKUP($C62,CTEPULL!$A:$I,6,FALSE)),"0",(VLOOKUP($C62,CTEPULL!$A:$I,6,FALSE)))</f>
        <v>0</v>
      </c>
      <c r="AJ62" s="18">
        <f>IF(ISERROR(VLOOKUP($A62,PIVOTILC!$A:$I,6,FALSE)),"0",(VLOOKUP($A62,PIVOTILC!$A:$I,6,FALSE)))</f>
        <v>0</v>
      </c>
      <c r="AK62" s="13">
        <f t="shared" si="6"/>
        <v>0</v>
      </c>
      <c r="AL62" s="13" t="str">
        <f t="shared" si="7"/>
        <v/>
      </c>
      <c r="AM62" s="13">
        <f>IF(ISERROR(VLOOKUP($C62,CTEPULL!$A:$I,7,FALSE)),"0",(VLOOKUP($C62,CTEPULL!$A:$I,7,FALSE)))</f>
        <v>0</v>
      </c>
      <c r="AN62" s="18">
        <f>IF(ISERROR(VLOOKUP($A62,PIVOTILC!$A:$I,7,FALSE)),"0",(VLOOKUP($A62,PIVOTILC!$A:$I,7,FALSE)))</f>
        <v>0</v>
      </c>
      <c r="AO62" s="13">
        <f t="shared" si="8"/>
        <v>0</v>
      </c>
      <c r="AP62" s="13" t="str">
        <f t="shared" si="9"/>
        <v/>
      </c>
      <c r="AQ62" s="13">
        <f>IF(ISERROR(VLOOKUP($C62,CTEPULL!$A:$I,8,FALSE)),"0",(VLOOKUP($C62,CTEPULL!$A:$I,8,FALSE)))</f>
        <v>0</v>
      </c>
      <c r="AR62" s="18">
        <f>IF(ISERROR(VLOOKUP($A62,PIVOTILC!$A:$I,8,FALSE)),"0",(VLOOKUP($A62,PIVOTILC!$A:$I,8,FALSE)))</f>
        <v>0</v>
      </c>
      <c r="AS62" s="13">
        <f t="shared" si="10"/>
        <v>0</v>
      </c>
      <c r="AT62" s="13" t="str">
        <f t="shared" si="11"/>
        <v/>
      </c>
      <c r="AU62" s="19">
        <f>IF(ISERROR(VLOOKUP($C62,CTEPULL!$A:$I,9,FALSE)),"0",(VLOOKUP($C62,CTEPULL!$A:$I,9,FALSE)))</f>
        <v>40</v>
      </c>
      <c r="AV62" s="18">
        <f>IF(ISERROR(VLOOKUP($A62,PIVOTILC!$A:$I,8,FALSE)),"0",(VLOOKUP($A62,PIVOTILC!$A:$I,9,FALSE)))</f>
        <v>40</v>
      </c>
      <c r="AW62" s="18">
        <f t="shared" si="12"/>
        <v>0</v>
      </c>
      <c r="AX62" s="13">
        <f t="shared" si="13"/>
        <v>0</v>
      </c>
      <c r="AY62" s="13" t="str">
        <f t="shared" si="14"/>
        <v>No</v>
      </c>
      <c r="AZ62" s="13" t="str">
        <f t="shared" si="15"/>
        <v>No</v>
      </c>
    </row>
    <row r="63" spans="1:52" x14ac:dyDescent="0.2">
      <c r="A63" s="1" t="s">
        <v>6995</v>
      </c>
      <c r="B63" s="16" t="s">
        <v>4966</v>
      </c>
      <c r="C63" s="13" t="s">
        <v>4967</v>
      </c>
      <c r="D63" s="13" t="s">
        <v>1501</v>
      </c>
      <c r="E63" s="13" t="s">
        <v>3838</v>
      </c>
      <c r="F63" s="13" t="s">
        <v>4968</v>
      </c>
      <c r="G63" s="13" t="s">
        <v>4969</v>
      </c>
      <c r="H63" s="13" t="s">
        <v>2828</v>
      </c>
      <c r="I63" s="13" t="s">
        <v>98</v>
      </c>
      <c r="J63" s="13" t="s">
        <v>2378</v>
      </c>
      <c r="K63" s="13" t="s">
        <v>4970</v>
      </c>
      <c r="L63" s="13" t="s">
        <v>4970</v>
      </c>
      <c r="M63" s="13" t="s">
        <v>4971</v>
      </c>
      <c r="N63" s="13" t="s">
        <v>4972</v>
      </c>
      <c r="O63" s="17">
        <v>42261</v>
      </c>
      <c r="P63" s="23"/>
      <c r="Q63" s="41" t="s">
        <v>4973</v>
      </c>
      <c r="R63" s="13" t="s">
        <v>187</v>
      </c>
      <c r="S63" s="13" t="s">
        <v>2868</v>
      </c>
      <c r="T63" s="13" t="s">
        <v>8359</v>
      </c>
      <c r="U63" s="13" t="s">
        <v>5559</v>
      </c>
      <c r="V63" s="13" t="s">
        <v>8363</v>
      </c>
      <c r="W63" s="13">
        <f>IF(ISERROR(VLOOKUP($C63,CTEPULL!$A:$I,3,FALSE)),"0",(VLOOKUP($C63,CTEPULL!$A:$I,3,FALSE)))</f>
        <v>40</v>
      </c>
      <c r="X63" s="18">
        <f>IF(ISERROR(VLOOKUP($A63,PIVOTILC!$A:$I,3,FALSE)),"0",(VLOOKUP($A63,PIVOTILC!$A:$I,3,FALSE)))</f>
        <v>40</v>
      </c>
      <c r="Y63" s="13">
        <f t="shared" si="0"/>
        <v>0</v>
      </c>
      <c r="Z63" s="13" t="str">
        <f t="shared" si="1"/>
        <v>Good</v>
      </c>
      <c r="AA63" s="13">
        <f>IF(ISERROR(VLOOKUP($C63,CTEPULL!$A:$I,4,FALSE)),"0",(VLOOKUP($C63,CTEPULL!$A:$I,4,FALSE)))</f>
        <v>0</v>
      </c>
      <c r="AB63" s="18">
        <f>IF(ISERROR(VLOOKUP($A63,PIVOTILC!$A:$I,4,FALSE)),"0",(VLOOKUP($A63,PIVOTILC!$A:$I,4,FALSE)))</f>
        <v>0</v>
      </c>
      <c r="AC63" s="13">
        <f t="shared" si="2"/>
        <v>0</v>
      </c>
      <c r="AD63" s="13" t="str">
        <f t="shared" si="3"/>
        <v/>
      </c>
      <c r="AE63" s="13">
        <f>IF(ISERROR(VLOOKUP($C63,CTEPULL!$A:$I,5,FALSE)),"0",(VLOOKUP($C63,CTEPULL!$A:$I,5,FALSE)))</f>
        <v>0</v>
      </c>
      <c r="AF63" s="18">
        <f>IF(ISERROR(VLOOKUP($A63,PIVOTILC!$A:$I,5,FALSE)),"0",(VLOOKUP($A63,PIVOTILC!$A:$I,5,FALSE)))</f>
        <v>0</v>
      </c>
      <c r="AG63" s="13">
        <f t="shared" si="4"/>
        <v>0</v>
      </c>
      <c r="AH63" s="13" t="str">
        <f t="shared" si="5"/>
        <v/>
      </c>
      <c r="AI63" s="13">
        <f>IF(ISERROR(VLOOKUP($C63,CTEPULL!$A:$I,6,FALSE)),"0",(VLOOKUP($C63,CTEPULL!$A:$I,6,FALSE)))</f>
        <v>0</v>
      </c>
      <c r="AJ63" s="18">
        <f>IF(ISERROR(VLOOKUP($A63,PIVOTILC!$A:$I,6,FALSE)),"0",(VLOOKUP($A63,PIVOTILC!$A:$I,6,FALSE)))</f>
        <v>0</v>
      </c>
      <c r="AK63" s="13">
        <f t="shared" si="6"/>
        <v>0</v>
      </c>
      <c r="AL63" s="13" t="str">
        <f t="shared" si="7"/>
        <v/>
      </c>
      <c r="AM63" s="13">
        <f>IF(ISERROR(VLOOKUP($C63,CTEPULL!$A:$I,7,FALSE)),"0",(VLOOKUP($C63,CTEPULL!$A:$I,7,FALSE)))</f>
        <v>0</v>
      </c>
      <c r="AN63" s="18">
        <f>IF(ISERROR(VLOOKUP($A63,PIVOTILC!$A:$I,7,FALSE)),"0",(VLOOKUP($A63,PIVOTILC!$A:$I,7,FALSE)))</f>
        <v>0</v>
      </c>
      <c r="AO63" s="13">
        <f t="shared" si="8"/>
        <v>0</v>
      </c>
      <c r="AP63" s="13" t="str">
        <f t="shared" si="9"/>
        <v/>
      </c>
      <c r="AQ63" s="13">
        <f>IF(ISERROR(VLOOKUP($C63,CTEPULL!$A:$I,8,FALSE)),"0",(VLOOKUP($C63,CTEPULL!$A:$I,8,FALSE)))</f>
        <v>0</v>
      </c>
      <c r="AR63" s="18">
        <f>IF(ISERROR(VLOOKUP($A63,PIVOTILC!$A:$I,8,FALSE)),"0",(VLOOKUP($A63,PIVOTILC!$A:$I,8,FALSE)))</f>
        <v>0</v>
      </c>
      <c r="AS63" s="13">
        <f t="shared" si="10"/>
        <v>0</v>
      </c>
      <c r="AT63" s="13" t="str">
        <f t="shared" si="11"/>
        <v/>
      </c>
      <c r="AU63" s="19">
        <f>IF(ISERROR(VLOOKUP($C63,CTEPULL!$A:$I,9,FALSE)),"0",(VLOOKUP($C63,CTEPULL!$A:$I,9,FALSE)))</f>
        <v>40</v>
      </c>
      <c r="AV63" s="18">
        <f>IF(ISERROR(VLOOKUP($A63,PIVOTILC!$A:$I,8,FALSE)),"0",(VLOOKUP($A63,PIVOTILC!$A:$I,9,FALSE)))</f>
        <v>40</v>
      </c>
      <c r="AW63" s="18">
        <f t="shared" si="12"/>
        <v>0</v>
      </c>
      <c r="AX63" s="13">
        <f t="shared" si="13"/>
        <v>0</v>
      </c>
      <c r="AY63" s="13" t="str">
        <f t="shared" si="14"/>
        <v>No</v>
      </c>
      <c r="AZ63" s="13" t="str">
        <f t="shared" si="15"/>
        <v>No</v>
      </c>
    </row>
    <row r="64" spans="1:52" x14ac:dyDescent="0.2">
      <c r="A64" s="1" t="s">
        <v>8968</v>
      </c>
      <c r="B64" s="16" t="s">
        <v>8969</v>
      </c>
      <c r="C64" s="13" t="s">
        <v>9016</v>
      </c>
      <c r="D64" s="13" t="s">
        <v>8970</v>
      </c>
      <c r="E64" s="13" t="s">
        <v>8971</v>
      </c>
      <c r="F64" s="13" t="s">
        <v>179</v>
      </c>
      <c r="G64" s="13" t="s">
        <v>8972</v>
      </c>
      <c r="H64" s="13" t="s">
        <v>2829</v>
      </c>
      <c r="I64" s="13" t="s">
        <v>98</v>
      </c>
      <c r="J64" s="13" t="s">
        <v>2378</v>
      </c>
      <c r="K64" s="13" t="s">
        <v>2389</v>
      </c>
      <c r="L64" s="13" t="s">
        <v>11236</v>
      </c>
      <c r="M64" s="13" t="s">
        <v>11958</v>
      </c>
      <c r="N64" s="13" t="s">
        <v>9017</v>
      </c>
      <c r="O64" s="17">
        <v>43416</v>
      </c>
      <c r="P64" s="23"/>
      <c r="Q64" s="41" t="s">
        <v>8973</v>
      </c>
      <c r="R64" s="13" t="s">
        <v>112</v>
      </c>
      <c r="S64" s="13" t="s">
        <v>2866</v>
      </c>
      <c r="T64" s="13" t="s">
        <v>8348</v>
      </c>
      <c r="U64" s="13" t="s">
        <v>9089</v>
      </c>
      <c r="V64" s="13" t="s">
        <v>8368</v>
      </c>
      <c r="W64" s="13">
        <f>IF(ISERROR(VLOOKUP($C64,CTEPULL!$A:$I,3,FALSE)),"0",(VLOOKUP($C64,CTEPULL!$A:$I,3,FALSE)))</f>
        <v>45</v>
      </c>
      <c r="X64" s="18">
        <f>IF(ISERROR(VLOOKUP($A64,PIVOTILC!$A:$I,3,FALSE)),"0",(VLOOKUP($A64,PIVOTILC!$A:$I,3,FALSE)))</f>
        <v>45</v>
      </c>
      <c r="Y64" s="13">
        <f t="shared" si="0"/>
        <v>0</v>
      </c>
      <c r="Z64" s="13" t="str">
        <f t="shared" si="1"/>
        <v>Good</v>
      </c>
      <c r="AA64" s="13">
        <f>IF(ISERROR(VLOOKUP($C64,CTEPULL!$A:$I,4,FALSE)),"0",(VLOOKUP($C64,CTEPULL!$A:$I,4,FALSE)))</f>
        <v>0</v>
      </c>
      <c r="AB64" s="18">
        <f>IF(ISERROR(VLOOKUP($A64,PIVOTILC!$A:$I,4,FALSE)),"0",(VLOOKUP($A64,PIVOTILC!$A:$I,4,FALSE)))</f>
        <v>0</v>
      </c>
      <c r="AC64" s="13">
        <f t="shared" si="2"/>
        <v>0</v>
      </c>
      <c r="AD64" s="13" t="str">
        <f t="shared" si="3"/>
        <v/>
      </c>
      <c r="AE64" s="13">
        <f>IF(ISERROR(VLOOKUP($C64,CTEPULL!$A:$I,5,FALSE)),"0",(VLOOKUP($C64,CTEPULL!$A:$I,5,FALSE)))</f>
        <v>0</v>
      </c>
      <c r="AF64" s="18">
        <f>IF(ISERROR(VLOOKUP($A64,PIVOTILC!$A:$I,5,FALSE)),"0",(VLOOKUP($A64,PIVOTILC!$A:$I,5,FALSE)))</f>
        <v>0</v>
      </c>
      <c r="AG64" s="13">
        <f t="shared" si="4"/>
        <v>0</v>
      </c>
      <c r="AH64" s="13" t="str">
        <f t="shared" si="5"/>
        <v/>
      </c>
      <c r="AI64" s="13">
        <f>IF(ISERROR(VLOOKUP($C64,CTEPULL!$A:$I,6,FALSE)),"0",(VLOOKUP($C64,CTEPULL!$A:$I,6,FALSE)))</f>
        <v>0</v>
      </c>
      <c r="AJ64" s="18">
        <f>IF(ISERROR(VLOOKUP($A64,PIVOTILC!$A:$I,6,FALSE)),"0",(VLOOKUP($A64,PIVOTILC!$A:$I,6,FALSE)))</f>
        <v>0</v>
      </c>
      <c r="AK64" s="13">
        <f t="shared" si="6"/>
        <v>0</v>
      </c>
      <c r="AL64" s="13" t="str">
        <f t="shared" si="7"/>
        <v/>
      </c>
      <c r="AM64" s="13">
        <f>IF(ISERROR(VLOOKUP($C64,CTEPULL!$A:$I,7,FALSE)),"0",(VLOOKUP($C64,CTEPULL!$A:$I,7,FALSE)))</f>
        <v>0</v>
      </c>
      <c r="AN64" s="18">
        <f>IF(ISERROR(VLOOKUP($A64,PIVOTILC!$A:$I,7,FALSE)),"0",(VLOOKUP($A64,PIVOTILC!$A:$I,7,FALSE)))</f>
        <v>0</v>
      </c>
      <c r="AO64" s="13">
        <f t="shared" si="8"/>
        <v>0</v>
      </c>
      <c r="AP64" s="13" t="str">
        <f t="shared" si="9"/>
        <v/>
      </c>
      <c r="AQ64" s="13">
        <f>IF(ISERROR(VLOOKUP($C64,CTEPULL!$A:$I,8,FALSE)),"0",(VLOOKUP($C64,CTEPULL!$A:$I,8,FALSE)))</f>
        <v>0</v>
      </c>
      <c r="AR64" s="18">
        <f>IF(ISERROR(VLOOKUP($A64,PIVOTILC!$A:$I,8,FALSE)),"0",(VLOOKUP($A64,PIVOTILC!$A:$I,8,FALSE)))</f>
        <v>0</v>
      </c>
      <c r="AS64" s="13">
        <f t="shared" si="10"/>
        <v>0</v>
      </c>
      <c r="AT64" s="13" t="str">
        <f t="shared" si="11"/>
        <v/>
      </c>
      <c r="AU64" s="19">
        <f>IF(ISERROR(VLOOKUP($C64,CTEPULL!$A:$I,9,FALSE)),"0",(VLOOKUP($C64,CTEPULL!$A:$I,9,FALSE)))</f>
        <v>45</v>
      </c>
      <c r="AV64" s="18">
        <f>IF(ISERROR(VLOOKUP($A64,PIVOTILC!$A:$I,8,FALSE)),"0",(VLOOKUP($A64,PIVOTILC!$A:$I,9,FALSE)))</f>
        <v>45</v>
      </c>
      <c r="AW64" s="18">
        <f t="shared" si="12"/>
        <v>0</v>
      </c>
      <c r="AX64" s="13">
        <f t="shared" si="13"/>
        <v>0</v>
      </c>
      <c r="AY64" s="13" t="str">
        <f t="shared" si="14"/>
        <v>No</v>
      </c>
      <c r="AZ64" s="13" t="str">
        <f t="shared" si="15"/>
        <v>No</v>
      </c>
    </row>
    <row r="65" spans="1:52" x14ac:dyDescent="0.2">
      <c r="A65" s="1" t="s">
        <v>6996</v>
      </c>
      <c r="B65" s="16" t="s">
        <v>2996</v>
      </c>
      <c r="C65" s="13" t="s">
        <v>858</v>
      </c>
      <c r="D65" s="13" t="s">
        <v>516</v>
      </c>
      <c r="E65" s="13" t="s">
        <v>583</v>
      </c>
      <c r="F65" s="13" t="s">
        <v>2830</v>
      </c>
      <c r="G65" s="13" t="s">
        <v>760</v>
      </c>
      <c r="H65" s="13" t="s">
        <v>2831</v>
      </c>
      <c r="I65" s="13" t="s">
        <v>100</v>
      </c>
      <c r="J65" s="13" t="s">
        <v>2378</v>
      </c>
      <c r="K65" s="13" t="s">
        <v>4970</v>
      </c>
      <c r="L65" s="13" t="s">
        <v>11256</v>
      </c>
      <c r="M65" s="13" t="s">
        <v>2409</v>
      </c>
      <c r="N65" s="13" t="s">
        <v>761</v>
      </c>
      <c r="O65" s="17">
        <v>41120</v>
      </c>
      <c r="P65" s="23"/>
      <c r="Q65" s="41" t="s">
        <v>2415</v>
      </c>
      <c r="R65" s="13" t="s">
        <v>129</v>
      </c>
      <c r="S65" s="13" t="s">
        <v>2877</v>
      </c>
      <c r="T65" s="13" t="s">
        <v>8348</v>
      </c>
      <c r="U65" s="13" t="s">
        <v>5560</v>
      </c>
      <c r="V65" s="13" t="s">
        <v>8361</v>
      </c>
      <c r="W65" s="13">
        <f>IF(ISERROR(VLOOKUP($C65,CTEPULL!$A:$I,3,FALSE)),"0",(VLOOKUP($C65,CTEPULL!$A:$I,3,FALSE)))</f>
        <v>47</v>
      </c>
      <c r="X65" s="18">
        <f>IF(ISERROR(VLOOKUP($A65,PIVOTILC!$A:$I,3,FALSE)),"0",(VLOOKUP($A65,PIVOTILC!$A:$I,3,FALSE)))</f>
        <v>45</v>
      </c>
      <c r="Y65" s="13">
        <f t="shared" si="0"/>
        <v>2</v>
      </c>
      <c r="Z65" s="13" t="str">
        <f t="shared" si="1"/>
        <v>With Variance</v>
      </c>
      <c r="AA65" s="13">
        <f>IF(ISERROR(VLOOKUP($C65,CTEPULL!$A:$I,4,FALSE)),"0",(VLOOKUP($C65,CTEPULL!$A:$I,4,FALSE)))</f>
        <v>0</v>
      </c>
      <c r="AB65" s="18">
        <f>IF(ISERROR(VLOOKUP($A65,PIVOTILC!$A:$I,4,FALSE)),"0",(VLOOKUP($A65,PIVOTILC!$A:$I,4,FALSE)))</f>
        <v>0</v>
      </c>
      <c r="AC65" s="13">
        <f t="shared" si="2"/>
        <v>0</v>
      </c>
      <c r="AD65" s="13" t="str">
        <f t="shared" si="3"/>
        <v/>
      </c>
      <c r="AE65" s="13">
        <f>IF(ISERROR(VLOOKUP($C65,CTEPULL!$A:$I,5,FALSE)),"0",(VLOOKUP($C65,CTEPULL!$A:$I,5,FALSE)))</f>
        <v>0</v>
      </c>
      <c r="AF65" s="18">
        <f>IF(ISERROR(VLOOKUP($A65,PIVOTILC!$A:$I,5,FALSE)),"0",(VLOOKUP($A65,PIVOTILC!$A:$I,5,FALSE)))</f>
        <v>0</v>
      </c>
      <c r="AG65" s="13">
        <f t="shared" si="4"/>
        <v>0</v>
      </c>
      <c r="AH65" s="13" t="str">
        <f t="shared" si="5"/>
        <v/>
      </c>
      <c r="AI65" s="13">
        <f>IF(ISERROR(VLOOKUP($C65,CTEPULL!$A:$I,6,FALSE)),"0",(VLOOKUP($C65,CTEPULL!$A:$I,6,FALSE)))</f>
        <v>0</v>
      </c>
      <c r="AJ65" s="18">
        <f>IF(ISERROR(VLOOKUP($A65,PIVOTILC!$A:$I,6,FALSE)),"0",(VLOOKUP($A65,PIVOTILC!$A:$I,6,FALSE)))</f>
        <v>0</v>
      </c>
      <c r="AK65" s="13">
        <f t="shared" si="6"/>
        <v>0</v>
      </c>
      <c r="AL65" s="13" t="str">
        <f t="shared" si="7"/>
        <v/>
      </c>
      <c r="AM65" s="13">
        <f>IF(ISERROR(VLOOKUP($C65,CTEPULL!$A:$I,7,FALSE)),"0",(VLOOKUP($C65,CTEPULL!$A:$I,7,FALSE)))</f>
        <v>0</v>
      </c>
      <c r="AN65" s="18">
        <f>IF(ISERROR(VLOOKUP($A65,PIVOTILC!$A:$I,7,FALSE)),"0",(VLOOKUP($A65,PIVOTILC!$A:$I,7,FALSE)))</f>
        <v>0</v>
      </c>
      <c r="AO65" s="13">
        <f t="shared" si="8"/>
        <v>0</v>
      </c>
      <c r="AP65" s="13" t="str">
        <f t="shared" si="9"/>
        <v/>
      </c>
      <c r="AQ65" s="13">
        <f>IF(ISERROR(VLOOKUP($C65,CTEPULL!$A:$I,8,FALSE)),"0",(VLOOKUP($C65,CTEPULL!$A:$I,8,FALSE)))</f>
        <v>0</v>
      </c>
      <c r="AR65" s="18">
        <f>IF(ISERROR(VLOOKUP($A65,PIVOTILC!$A:$I,8,FALSE)),"0",(VLOOKUP($A65,PIVOTILC!$A:$I,8,FALSE)))</f>
        <v>0</v>
      </c>
      <c r="AS65" s="13">
        <f t="shared" si="10"/>
        <v>0</v>
      </c>
      <c r="AT65" s="13" t="str">
        <f t="shared" si="11"/>
        <v/>
      </c>
      <c r="AU65" s="19">
        <f>IF(ISERROR(VLOOKUP($C65,CTEPULL!$A:$I,9,FALSE)),"0",(VLOOKUP($C65,CTEPULL!$A:$I,9,FALSE)))</f>
        <v>47</v>
      </c>
      <c r="AV65" s="18">
        <f>IF(ISERROR(VLOOKUP($A65,PIVOTILC!$A:$I,8,FALSE)),"0",(VLOOKUP($A65,PIVOTILC!$A:$I,9,FALSE)))</f>
        <v>45</v>
      </c>
      <c r="AW65" s="18">
        <f t="shared" si="12"/>
        <v>2</v>
      </c>
      <c r="AX65" s="13">
        <f t="shared" si="13"/>
        <v>0</v>
      </c>
      <c r="AY65" s="13" t="str">
        <f t="shared" si="14"/>
        <v>Yes</v>
      </c>
      <c r="AZ65" s="13" t="str">
        <f t="shared" si="15"/>
        <v>No</v>
      </c>
    </row>
    <row r="66" spans="1:52" x14ac:dyDescent="0.2">
      <c r="A66" s="1" t="s">
        <v>10006</v>
      </c>
      <c r="B66" s="16" t="s">
        <v>10020</v>
      </c>
      <c r="C66" s="13" t="s">
        <v>9041</v>
      </c>
      <c r="D66" s="13" t="s">
        <v>516</v>
      </c>
      <c r="E66" s="13" t="s">
        <v>586</v>
      </c>
      <c r="F66" s="13" t="s">
        <v>125</v>
      </c>
      <c r="G66" s="13" t="s">
        <v>9042</v>
      </c>
      <c r="H66" s="13" t="s">
        <v>2831</v>
      </c>
      <c r="I66" s="13" t="s">
        <v>100</v>
      </c>
      <c r="J66" s="13" t="s">
        <v>2378</v>
      </c>
      <c r="K66" s="13" t="s">
        <v>4970</v>
      </c>
      <c r="L66" s="13" t="s">
        <v>11256</v>
      </c>
      <c r="M66" s="13" t="s">
        <v>2409</v>
      </c>
      <c r="N66" s="13" t="s">
        <v>9043</v>
      </c>
      <c r="O66" s="17">
        <v>43416</v>
      </c>
      <c r="P66" s="23"/>
      <c r="Q66" s="41" t="s">
        <v>10352</v>
      </c>
      <c r="R66" s="13" t="s">
        <v>112</v>
      </c>
      <c r="S66" s="13" t="s">
        <v>2872</v>
      </c>
      <c r="T66" s="13" t="s">
        <v>8348</v>
      </c>
      <c r="U66" s="13" t="s">
        <v>9094</v>
      </c>
      <c r="V66" s="13" t="s">
        <v>8356</v>
      </c>
      <c r="W66" s="13">
        <f>IF(ISERROR(VLOOKUP($C66,CTEPULL!$A:$I,3,FALSE)),"0",(VLOOKUP($C66,CTEPULL!$A:$I,3,FALSE)))</f>
        <v>40</v>
      </c>
      <c r="X66" s="18">
        <f>IF(ISERROR(VLOOKUP($A66,PIVOTILC!$A:$I,3,FALSE)),"0",(VLOOKUP($A66,PIVOTILC!$A:$I,3,FALSE)))</f>
        <v>40</v>
      </c>
      <c r="Y66" s="13">
        <f t="shared" ref="Y66:Y129" si="16">W66-X66</f>
        <v>0</v>
      </c>
      <c r="Z66" s="13" t="str">
        <f t="shared" si="1"/>
        <v>Good</v>
      </c>
      <c r="AA66" s="13">
        <f>IF(ISERROR(VLOOKUP($C66,CTEPULL!$A:$I,4,FALSE)),"0",(VLOOKUP($C66,CTEPULL!$A:$I,4,FALSE)))</f>
        <v>0</v>
      </c>
      <c r="AB66" s="18">
        <f>IF(ISERROR(VLOOKUP($A66,PIVOTILC!$A:$I,4,FALSE)),"0",(VLOOKUP($A66,PIVOTILC!$A:$I,4,FALSE)))</f>
        <v>0</v>
      </c>
      <c r="AC66" s="13">
        <f t="shared" ref="AC66:AC129" si="17">AA66-AB66</f>
        <v>0</v>
      </c>
      <c r="AD66" s="13" t="str">
        <f t="shared" si="3"/>
        <v/>
      </c>
      <c r="AE66" s="13">
        <f>IF(ISERROR(VLOOKUP($C66,CTEPULL!$A:$I,5,FALSE)),"0",(VLOOKUP($C66,CTEPULL!$A:$I,5,FALSE)))</f>
        <v>0</v>
      </c>
      <c r="AF66" s="18">
        <f>IF(ISERROR(VLOOKUP($A66,PIVOTILC!$A:$I,5,FALSE)),"0",(VLOOKUP($A66,PIVOTILC!$A:$I,5,FALSE)))</f>
        <v>0</v>
      </c>
      <c r="AG66" s="13">
        <f t="shared" ref="AG66:AG129" si="18">AE66-AF66</f>
        <v>0</v>
      </c>
      <c r="AH66" s="13" t="str">
        <f t="shared" si="5"/>
        <v/>
      </c>
      <c r="AI66" s="13">
        <f>IF(ISERROR(VLOOKUP($C66,CTEPULL!$A:$I,6,FALSE)),"0",(VLOOKUP($C66,CTEPULL!$A:$I,6,FALSE)))</f>
        <v>0</v>
      </c>
      <c r="AJ66" s="18">
        <f>IF(ISERROR(VLOOKUP($A66,PIVOTILC!$A:$I,6,FALSE)),"0",(VLOOKUP($A66,PIVOTILC!$A:$I,6,FALSE)))</f>
        <v>0</v>
      </c>
      <c r="AK66" s="13">
        <f t="shared" ref="AK66:AK129" si="19">AI66-AJ66</f>
        <v>0</v>
      </c>
      <c r="AL66" s="13" t="str">
        <f t="shared" si="7"/>
        <v/>
      </c>
      <c r="AM66" s="13">
        <f>IF(ISERROR(VLOOKUP($C66,CTEPULL!$A:$I,7,FALSE)),"0",(VLOOKUP($C66,CTEPULL!$A:$I,7,FALSE)))</f>
        <v>0</v>
      </c>
      <c r="AN66" s="18">
        <f>IF(ISERROR(VLOOKUP($A66,PIVOTILC!$A:$I,7,FALSE)),"0",(VLOOKUP($A66,PIVOTILC!$A:$I,7,FALSE)))</f>
        <v>0</v>
      </c>
      <c r="AO66" s="13">
        <f t="shared" ref="AO66:AO129" si="20">AM66-AN66</f>
        <v>0</v>
      </c>
      <c r="AP66" s="13" t="str">
        <f t="shared" si="9"/>
        <v/>
      </c>
      <c r="AQ66" s="13">
        <f>IF(ISERROR(VLOOKUP($C66,CTEPULL!$A:$I,8,FALSE)),"0",(VLOOKUP($C66,CTEPULL!$A:$I,8,FALSE)))</f>
        <v>0</v>
      </c>
      <c r="AR66" s="18">
        <f>IF(ISERROR(VLOOKUP($A66,PIVOTILC!$A:$I,8,FALSE)),"0",(VLOOKUP($A66,PIVOTILC!$A:$I,8,FALSE)))</f>
        <v>0</v>
      </c>
      <c r="AS66" s="13">
        <f t="shared" ref="AS66:AS129" si="21">AQ66-AR66</f>
        <v>0</v>
      </c>
      <c r="AT66" s="13" t="str">
        <f t="shared" si="11"/>
        <v/>
      </c>
      <c r="AU66" s="19">
        <f>IF(ISERROR(VLOOKUP($C66,CTEPULL!$A:$I,9,FALSE)),"0",(VLOOKUP($C66,CTEPULL!$A:$I,9,FALSE)))</f>
        <v>40</v>
      </c>
      <c r="AV66" s="18">
        <f>IF(ISERROR(VLOOKUP($A66,PIVOTILC!$A:$I,8,FALSE)),"0",(VLOOKUP($A66,PIVOTILC!$A:$I,9,FALSE)))</f>
        <v>40</v>
      </c>
      <c r="AW66" s="18">
        <f t="shared" ref="AW66:AW129" si="22">SUMIF(AS66, "&gt;0")+ SUMIF(AO66, "&gt;0")+ SUMIF(AK66, "&gt;0")+ SUMIF(AG66, "&gt;0")+ SUMIF(AC66, "&gt;0")+ SUMIF(Y66, "&gt;0")</f>
        <v>0</v>
      </c>
      <c r="AX66" s="13">
        <f t="shared" ref="AX66:AX129" si="23">SUMIF(AS66, "&lt;0")+ SUMIF(AO66, "&lt;0")+ SUMIF(AK66, "&lt;0")+ SUMIF(AG66, "&lt;0")+ SUMIF(AC66, "&lt;0")+ SUMIF(Y66, "&lt;0")</f>
        <v>0</v>
      </c>
      <c r="AY66" s="13" t="str">
        <f t="shared" ref="AY66:AY129" si="24">IF(AND(AW66=0, AX66=0), "No", "Yes")</f>
        <v>No</v>
      </c>
      <c r="AZ66" s="13" t="str">
        <f t="shared" si="15"/>
        <v>No</v>
      </c>
    </row>
    <row r="67" spans="1:52" x14ac:dyDescent="0.2">
      <c r="A67" s="1" t="s">
        <v>9140</v>
      </c>
      <c r="B67" s="16" t="s">
        <v>2997</v>
      </c>
      <c r="C67" s="13" t="s">
        <v>877</v>
      </c>
      <c r="D67" s="13" t="s">
        <v>516</v>
      </c>
      <c r="E67" s="13" t="s">
        <v>504</v>
      </c>
      <c r="F67" s="13" t="s">
        <v>131</v>
      </c>
      <c r="G67" s="13" t="s">
        <v>348</v>
      </c>
      <c r="H67" s="13" t="s">
        <v>2831</v>
      </c>
      <c r="I67" s="13" t="s">
        <v>98</v>
      </c>
      <c r="J67" s="13" t="s">
        <v>2378</v>
      </c>
      <c r="K67" s="13" t="s">
        <v>2382</v>
      </c>
      <c r="L67" s="13" t="s">
        <v>3758</v>
      </c>
      <c r="M67" s="13" t="s">
        <v>2416</v>
      </c>
      <c r="N67" s="13" t="s">
        <v>2417</v>
      </c>
      <c r="O67" s="17">
        <v>40994</v>
      </c>
      <c r="P67" s="23"/>
      <c r="Q67" s="41" t="s">
        <v>2418</v>
      </c>
      <c r="R67" s="13" t="s">
        <v>129</v>
      </c>
      <c r="S67" s="13" t="s">
        <v>2867</v>
      </c>
      <c r="T67" s="13" t="s">
        <v>8348</v>
      </c>
      <c r="U67" s="13" t="s">
        <v>5561</v>
      </c>
      <c r="V67" s="13" t="s">
        <v>8354</v>
      </c>
      <c r="W67" s="13">
        <f>IF(ISERROR(VLOOKUP($C67,CTEPULL!$A:$I,3,FALSE)),"0",(VLOOKUP($C67,CTEPULL!$A:$I,3,FALSE)))</f>
        <v>44</v>
      </c>
      <c r="X67" s="18">
        <f>IF(ISERROR(VLOOKUP($A67,PIVOTILC!$A:$I,3,FALSE)),"0",(VLOOKUP($A67,PIVOTILC!$A:$I,3,FALSE)))</f>
        <v>44</v>
      </c>
      <c r="Y67" s="13">
        <f t="shared" si="16"/>
        <v>0</v>
      </c>
      <c r="Z67" s="13" t="str">
        <f t="shared" ref="Z67:Z130" si="25">IF(ISBLANK(Z$1), IF(AND(W67=0, X67=0), "0 Entry Verify", IF(Y67&lt;&gt;0, "With Variance", "Good")), "")</f>
        <v>Good</v>
      </c>
      <c r="AA67" s="13">
        <f>IF(ISERROR(VLOOKUP($C67,CTEPULL!$A:$I,4,FALSE)),"0",(VLOOKUP($C67,CTEPULL!$A:$I,4,FALSE)))</f>
        <v>0</v>
      </c>
      <c r="AB67" s="18">
        <f>IF(ISERROR(VLOOKUP($A67,PIVOTILC!$A:$I,4,FALSE)),"0",(VLOOKUP($A67,PIVOTILC!$A:$I,4,FALSE)))</f>
        <v>0</v>
      </c>
      <c r="AC67" s="13">
        <f t="shared" si="17"/>
        <v>0</v>
      </c>
      <c r="AD67" s="13" t="str">
        <f t="shared" ref="AD67:AD130" si="26">IF(ISBLANK(AD$1), IF(AND(AA67=0, AB67=0), "0 Entry Verify", IF(AC67&lt;&gt;0, "With Variance", "Good")), "")</f>
        <v/>
      </c>
      <c r="AE67" s="13">
        <f>IF(ISERROR(VLOOKUP($C67,CTEPULL!$A:$I,5,FALSE)),"0",(VLOOKUP($C67,CTEPULL!$A:$I,5,FALSE)))</f>
        <v>0</v>
      </c>
      <c r="AF67" s="18">
        <f>IF(ISERROR(VLOOKUP($A67,PIVOTILC!$A:$I,5,FALSE)),"0",(VLOOKUP($A67,PIVOTILC!$A:$I,5,FALSE)))</f>
        <v>0</v>
      </c>
      <c r="AG67" s="13">
        <f t="shared" si="18"/>
        <v>0</v>
      </c>
      <c r="AH67" s="13" t="str">
        <f t="shared" ref="AH67:AH130" si="27">IF(ISBLANK(AH$1), IF(AND(AE67=0, AF67=0), "0 Entry Verify", IF(AG67&lt;&gt;0, "With Variance", "Good")), "")</f>
        <v/>
      </c>
      <c r="AI67" s="13">
        <f>IF(ISERROR(VLOOKUP($C67,CTEPULL!$A:$I,6,FALSE)),"0",(VLOOKUP($C67,CTEPULL!$A:$I,6,FALSE)))</f>
        <v>0</v>
      </c>
      <c r="AJ67" s="18">
        <f>IF(ISERROR(VLOOKUP($A67,PIVOTILC!$A:$I,6,FALSE)),"0",(VLOOKUP($A67,PIVOTILC!$A:$I,6,FALSE)))</f>
        <v>0</v>
      </c>
      <c r="AK67" s="13">
        <f t="shared" si="19"/>
        <v>0</v>
      </c>
      <c r="AL67" s="13" t="str">
        <f t="shared" ref="AL67:AL130" si="28">IF(ISBLANK(AL$1), IF(AND(AI67=0, AJ67=0), "0 Entry Verify", IF(AK67&lt;&gt;0, "With Variance", "Good")), "")</f>
        <v/>
      </c>
      <c r="AM67" s="13">
        <f>IF(ISERROR(VLOOKUP($C67,CTEPULL!$A:$I,7,FALSE)),"0",(VLOOKUP($C67,CTEPULL!$A:$I,7,FALSE)))</f>
        <v>0</v>
      </c>
      <c r="AN67" s="18">
        <f>IF(ISERROR(VLOOKUP($A67,PIVOTILC!$A:$I,7,FALSE)),"0",(VLOOKUP($A67,PIVOTILC!$A:$I,7,FALSE)))</f>
        <v>0</v>
      </c>
      <c r="AO67" s="13">
        <f t="shared" si="20"/>
        <v>0</v>
      </c>
      <c r="AP67" s="13" t="str">
        <f t="shared" ref="AP67:AP130" si="29">IF(ISBLANK(AP$1), IF(AND(AM67=0, AN67=0), "0 Entry Verify", IF(AO67&lt;&gt;0, "With Variance", "Good")), "")</f>
        <v/>
      </c>
      <c r="AQ67" s="13">
        <f>IF(ISERROR(VLOOKUP($C67,CTEPULL!$A:$I,8,FALSE)),"0",(VLOOKUP($C67,CTEPULL!$A:$I,8,FALSE)))</f>
        <v>0</v>
      </c>
      <c r="AR67" s="18">
        <f>IF(ISERROR(VLOOKUP($A67,PIVOTILC!$A:$I,8,FALSE)),"0",(VLOOKUP($A67,PIVOTILC!$A:$I,8,FALSE)))</f>
        <v>0</v>
      </c>
      <c r="AS67" s="13">
        <f t="shared" si="21"/>
        <v>0</v>
      </c>
      <c r="AT67" s="13" t="str">
        <f t="shared" ref="AT67:AT130" si="30">IF(ISBLANK(AT$1), IF(AND(AQ67=0, AR67=0), "0 Entry Verify", IF(AS67&lt;&gt;0, "With Variance", "Good")), "")</f>
        <v/>
      </c>
      <c r="AU67" s="19">
        <f>IF(ISERROR(VLOOKUP($C67,CTEPULL!$A:$I,9,FALSE)),"0",(VLOOKUP($C67,CTEPULL!$A:$I,9,FALSE)))</f>
        <v>44</v>
      </c>
      <c r="AV67" s="18">
        <f>IF(ISERROR(VLOOKUP($A67,PIVOTILC!$A:$I,8,FALSE)),"0",(VLOOKUP($A67,PIVOTILC!$A:$I,9,FALSE)))</f>
        <v>44</v>
      </c>
      <c r="AW67" s="18">
        <f t="shared" si="22"/>
        <v>0</v>
      </c>
      <c r="AX67" s="13">
        <f t="shared" si="23"/>
        <v>0</v>
      </c>
      <c r="AY67" s="13" t="str">
        <f t="shared" si="24"/>
        <v>No</v>
      </c>
      <c r="AZ67" s="13" t="str">
        <f t="shared" ref="AZ67:AZ130" si="31">IF(OR($Z67="0 Entry Verify", $AD67="0 Entry Verify", $AH67="0 Entry Verify", $AL67="0 Entry Verify", $AP67="0 Entry Verify", $AT67="0 Entry Verify"), "Yes", "No")</f>
        <v>No</v>
      </c>
    </row>
    <row r="68" spans="1:52" x14ac:dyDescent="0.2">
      <c r="A68" s="1" t="s">
        <v>6997</v>
      </c>
      <c r="B68" s="16" t="s">
        <v>2998</v>
      </c>
      <c r="C68" s="13" t="s">
        <v>1623</v>
      </c>
      <c r="D68" s="13" t="s">
        <v>516</v>
      </c>
      <c r="E68" s="13" t="s">
        <v>503</v>
      </c>
      <c r="F68" s="13" t="s">
        <v>185</v>
      </c>
      <c r="G68" s="13" t="s">
        <v>1624</v>
      </c>
      <c r="H68" s="13" t="s">
        <v>2831</v>
      </c>
      <c r="I68" s="13" t="s">
        <v>98</v>
      </c>
      <c r="J68" s="13" t="s">
        <v>2378</v>
      </c>
      <c r="K68" s="13" t="s">
        <v>2379</v>
      </c>
      <c r="L68" s="13" t="s">
        <v>2383</v>
      </c>
      <c r="M68" s="13" t="s">
        <v>2409</v>
      </c>
      <c r="N68" s="13" t="s">
        <v>1625</v>
      </c>
      <c r="O68" s="17">
        <v>41918</v>
      </c>
      <c r="P68" s="23"/>
      <c r="Q68" s="41" t="s">
        <v>2419</v>
      </c>
      <c r="R68" s="13" t="s">
        <v>129</v>
      </c>
      <c r="S68" s="13" t="s">
        <v>2877</v>
      </c>
      <c r="T68" s="13" t="s">
        <v>8348</v>
      </c>
      <c r="U68" s="13" t="s">
        <v>5562</v>
      </c>
      <c r="V68" s="13" t="s">
        <v>8361</v>
      </c>
      <c r="W68" s="13">
        <f>IF(ISERROR(VLOOKUP($C68,CTEPULL!$A:$I,3,FALSE)),"0",(VLOOKUP($C68,CTEPULL!$A:$I,3,FALSE)))</f>
        <v>44.5</v>
      </c>
      <c r="X68" s="18">
        <f>IF(ISERROR(VLOOKUP($A68,PIVOTILC!$A:$I,3,FALSE)),"0",(VLOOKUP($A68,PIVOTILC!$A:$I,3,FALSE)))</f>
        <v>44.5</v>
      </c>
      <c r="Y68" s="13">
        <f t="shared" si="16"/>
        <v>0</v>
      </c>
      <c r="Z68" s="13" t="str">
        <f t="shared" si="25"/>
        <v>Good</v>
      </c>
      <c r="AA68" s="13">
        <f>IF(ISERROR(VLOOKUP($C68,CTEPULL!$A:$I,4,FALSE)),"0",(VLOOKUP($C68,CTEPULL!$A:$I,4,FALSE)))</f>
        <v>0</v>
      </c>
      <c r="AB68" s="18">
        <f>IF(ISERROR(VLOOKUP($A68,PIVOTILC!$A:$I,4,FALSE)),"0",(VLOOKUP($A68,PIVOTILC!$A:$I,4,FALSE)))</f>
        <v>0</v>
      </c>
      <c r="AC68" s="13">
        <f t="shared" si="17"/>
        <v>0</v>
      </c>
      <c r="AD68" s="13" t="str">
        <f t="shared" si="26"/>
        <v/>
      </c>
      <c r="AE68" s="13">
        <f>IF(ISERROR(VLOOKUP($C68,CTEPULL!$A:$I,5,FALSE)),"0",(VLOOKUP($C68,CTEPULL!$A:$I,5,FALSE)))</f>
        <v>0</v>
      </c>
      <c r="AF68" s="18">
        <f>IF(ISERROR(VLOOKUP($A68,PIVOTILC!$A:$I,5,FALSE)),"0",(VLOOKUP($A68,PIVOTILC!$A:$I,5,FALSE)))</f>
        <v>0</v>
      </c>
      <c r="AG68" s="13">
        <f t="shared" si="18"/>
        <v>0</v>
      </c>
      <c r="AH68" s="13" t="str">
        <f t="shared" si="27"/>
        <v/>
      </c>
      <c r="AI68" s="13">
        <f>IF(ISERROR(VLOOKUP($C68,CTEPULL!$A:$I,6,FALSE)),"0",(VLOOKUP($C68,CTEPULL!$A:$I,6,FALSE)))</f>
        <v>0</v>
      </c>
      <c r="AJ68" s="18">
        <f>IF(ISERROR(VLOOKUP($A68,PIVOTILC!$A:$I,6,FALSE)),"0",(VLOOKUP($A68,PIVOTILC!$A:$I,6,FALSE)))</f>
        <v>0</v>
      </c>
      <c r="AK68" s="13">
        <f t="shared" si="19"/>
        <v>0</v>
      </c>
      <c r="AL68" s="13" t="str">
        <f t="shared" si="28"/>
        <v/>
      </c>
      <c r="AM68" s="13">
        <f>IF(ISERROR(VLOOKUP($C68,CTEPULL!$A:$I,7,FALSE)),"0",(VLOOKUP($C68,CTEPULL!$A:$I,7,FALSE)))</f>
        <v>0</v>
      </c>
      <c r="AN68" s="18">
        <f>IF(ISERROR(VLOOKUP($A68,PIVOTILC!$A:$I,7,FALSE)),"0",(VLOOKUP($A68,PIVOTILC!$A:$I,7,FALSE)))</f>
        <v>0</v>
      </c>
      <c r="AO68" s="13">
        <f t="shared" si="20"/>
        <v>0</v>
      </c>
      <c r="AP68" s="13" t="str">
        <f t="shared" si="29"/>
        <v/>
      </c>
      <c r="AQ68" s="13">
        <f>IF(ISERROR(VLOOKUP($C68,CTEPULL!$A:$I,8,FALSE)),"0",(VLOOKUP($C68,CTEPULL!$A:$I,8,FALSE)))</f>
        <v>0</v>
      </c>
      <c r="AR68" s="18">
        <f>IF(ISERROR(VLOOKUP($A68,PIVOTILC!$A:$I,8,FALSE)),"0",(VLOOKUP($A68,PIVOTILC!$A:$I,8,FALSE)))</f>
        <v>0</v>
      </c>
      <c r="AS68" s="13">
        <f t="shared" si="21"/>
        <v>0</v>
      </c>
      <c r="AT68" s="13" t="str">
        <f t="shared" si="30"/>
        <v/>
      </c>
      <c r="AU68" s="19">
        <f>IF(ISERROR(VLOOKUP($C68,CTEPULL!$A:$I,9,FALSE)),"0",(VLOOKUP($C68,CTEPULL!$A:$I,9,FALSE)))</f>
        <v>44.5</v>
      </c>
      <c r="AV68" s="18">
        <f>IF(ISERROR(VLOOKUP($A68,PIVOTILC!$A:$I,8,FALSE)),"0",(VLOOKUP($A68,PIVOTILC!$A:$I,9,FALSE)))</f>
        <v>44.5</v>
      </c>
      <c r="AW68" s="18">
        <f t="shared" si="22"/>
        <v>0</v>
      </c>
      <c r="AX68" s="13">
        <f t="shared" si="23"/>
        <v>0</v>
      </c>
      <c r="AY68" s="13" t="str">
        <f t="shared" si="24"/>
        <v>No</v>
      </c>
      <c r="AZ68" s="13" t="str">
        <f t="shared" si="31"/>
        <v>No</v>
      </c>
    </row>
    <row r="69" spans="1:52" x14ac:dyDescent="0.2">
      <c r="A69" s="1" t="s">
        <v>6998</v>
      </c>
      <c r="B69" s="16" t="s">
        <v>6458</v>
      </c>
      <c r="C69" s="13" t="s">
        <v>6459</v>
      </c>
      <c r="D69" s="13" t="s">
        <v>6460</v>
      </c>
      <c r="E69" s="13" t="s">
        <v>6461</v>
      </c>
      <c r="F69" s="13" t="s">
        <v>4931</v>
      </c>
      <c r="G69" s="13" t="s">
        <v>6462</v>
      </c>
      <c r="H69" s="13" t="s">
        <v>2828</v>
      </c>
      <c r="I69" s="13" t="s">
        <v>98</v>
      </c>
      <c r="J69" s="13" t="s">
        <v>2378</v>
      </c>
      <c r="K69" s="13" t="s">
        <v>2379</v>
      </c>
      <c r="L69" s="13" t="s">
        <v>2380</v>
      </c>
      <c r="M69" s="13" t="s">
        <v>2403</v>
      </c>
      <c r="N69" s="13" t="s">
        <v>6463</v>
      </c>
      <c r="O69" s="17">
        <v>43033</v>
      </c>
      <c r="P69" s="23"/>
      <c r="Q69" s="41" t="s">
        <v>6464</v>
      </c>
      <c r="R69" s="13" t="s">
        <v>112</v>
      </c>
      <c r="S69" s="13" t="s">
        <v>2866</v>
      </c>
      <c r="T69" s="13" t="s">
        <v>8348</v>
      </c>
      <c r="U69" s="13" t="s">
        <v>6508</v>
      </c>
      <c r="V69" s="13" t="s">
        <v>8356</v>
      </c>
      <c r="W69" s="13">
        <f>IF(ISERROR(VLOOKUP($C69,CTEPULL!$A:$I,3,FALSE)),"0",(VLOOKUP($C69,CTEPULL!$A:$I,3,FALSE)))</f>
        <v>40</v>
      </c>
      <c r="X69" s="18">
        <f>IF(ISERROR(VLOOKUP($A69,PIVOTILC!$A:$I,3,FALSE)),"0",(VLOOKUP($A69,PIVOTILC!$A:$I,3,FALSE)))</f>
        <v>40</v>
      </c>
      <c r="Y69" s="13">
        <f t="shared" si="16"/>
        <v>0</v>
      </c>
      <c r="Z69" s="13" t="str">
        <f t="shared" si="25"/>
        <v>Good</v>
      </c>
      <c r="AA69" s="13">
        <f>IF(ISERROR(VLOOKUP($C69,CTEPULL!$A:$I,4,FALSE)),"0",(VLOOKUP($C69,CTEPULL!$A:$I,4,FALSE)))</f>
        <v>0</v>
      </c>
      <c r="AB69" s="18">
        <f>IF(ISERROR(VLOOKUP($A69,PIVOTILC!$A:$I,4,FALSE)),"0",(VLOOKUP($A69,PIVOTILC!$A:$I,4,FALSE)))</f>
        <v>0</v>
      </c>
      <c r="AC69" s="13">
        <f t="shared" si="17"/>
        <v>0</v>
      </c>
      <c r="AD69" s="13" t="str">
        <f t="shared" si="26"/>
        <v/>
      </c>
      <c r="AE69" s="13">
        <f>IF(ISERROR(VLOOKUP($C69,CTEPULL!$A:$I,5,FALSE)),"0",(VLOOKUP($C69,CTEPULL!$A:$I,5,FALSE)))</f>
        <v>0</v>
      </c>
      <c r="AF69" s="18">
        <f>IF(ISERROR(VLOOKUP($A69,PIVOTILC!$A:$I,5,FALSE)),"0",(VLOOKUP($A69,PIVOTILC!$A:$I,5,FALSE)))</f>
        <v>0</v>
      </c>
      <c r="AG69" s="13">
        <f t="shared" si="18"/>
        <v>0</v>
      </c>
      <c r="AH69" s="13" t="str">
        <f t="shared" si="27"/>
        <v/>
      </c>
      <c r="AI69" s="13">
        <f>IF(ISERROR(VLOOKUP($C69,CTEPULL!$A:$I,6,FALSE)),"0",(VLOOKUP($C69,CTEPULL!$A:$I,6,FALSE)))</f>
        <v>0</v>
      </c>
      <c r="AJ69" s="18">
        <f>IF(ISERROR(VLOOKUP($A69,PIVOTILC!$A:$I,6,FALSE)),"0",(VLOOKUP($A69,PIVOTILC!$A:$I,6,FALSE)))</f>
        <v>0</v>
      </c>
      <c r="AK69" s="13">
        <f t="shared" si="19"/>
        <v>0</v>
      </c>
      <c r="AL69" s="13" t="str">
        <f t="shared" si="28"/>
        <v/>
      </c>
      <c r="AM69" s="13">
        <f>IF(ISERROR(VLOOKUP($C69,CTEPULL!$A:$I,7,FALSE)),"0",(VLOOKUP($C69,CTEPULL!$A:$I,7,FALSE)))</f>
        <v>0</v>
      </c>
      <c r="AN69" s="18">
        <f>IF(ISERROR(VLOOKUP($A69,PIVOTILC!$A:$I,7,FALSE)),"0",(VLOOKUP($A69,PIVOTILC!$A:$I,7,FALSE)))</f>
        <v>0</v>
      </c>
      <c r="AO69" s="13">
        <f t="shared" si="20"/>
        <v>0</v>
      </c>
      <c r="AP69" s="13" t="str">
        <f t="shared" si="29"/>
        <v/>
      </c>
      <c r="AQ69" s="13">
        <f>IF(ISERROR(VLOOKUP($C69,CTEPULL!$A:$I,8,FALSE)),"0",(VLOOKUP($C69,CTEPULL!$A:$I,8,FALSE)))</f>
        <v>0</v>
      </c>
      <c r="AR69" s="18">
        <f>IF(ISERROR(VLOOKUP($A69,PIVOTILC!$A:$I,8,FALSE)),"0",(VLOOKUP($A69,PIVOTILC!$A:$I,8,FALSE)))</f>
        <v>0</v>
      </c>
      <c r="AS69" s="13">
        <f t="shared" si="21"/>
        <v>0</v>
      </c>
      <c r="AT69" s="13" t="str">
        <f t="shared" si="30"/>
        <v/>
      </c>
      <c r="AU69" s="19">
        <f>IF(ISERROR(VLOOKUP($C69,CTEPULL!$A:$I,9,FALSE)),"0",(VLOOKUP($C69,CTEPULL!$A:$I,9,FALSE)))</f>
        <v>40</v>
      </c>
      <c r="AV69" s="18">
        <f>IF(ISERROR(VLOOKUP($A69,PIVOTILC!$A:$I,8,FALSE)),"0",(VLOOKUP($A69,PIVOTILC!$A:$I,9,FALSE)))</f>
        <v>40</v>
      </c>
      <c r="AW69" s="18">
        <f t="shared" si="22"/>
        <v>0</v>
      </c>
      <c r="AX69" s="13">
        <f t="shared" si="23"/>
        <v>0</v>
      </c>
      <c r="AY69" s="13" t="str">
        <f t="shared" si="24"/>
        <v>No</v>
      </c>
      <c r="AZ69" s="13" t="str">
        <f t="shared" si="31"/>
        <v>No</v>
      </c>
    </row>
    <row r="70" spans="1:52" x14ac:dyDescent="0.2">
      <c r="A70" s="1" t="s">
        <v>6999</v>
      </c>
      <c r="B70" s="16" t="s">
        <v>2999</v>
      </c>
      <c r="C70" s="13" t="s">
        <v>1531</v>
      </c>
      <c r="D70" s="13" t="s">
        <v>1532</v>
      </c>
      <c r="E70" s="13" t="s">
        <v>1533</v>
      </c>
      <c r="F70" s="13" t="s">
        <v>179</v>
      </c>
      <c r="G70" s="13" t="s">
        <v>1534</v>
      </c>
      <c r="H70" s="13" t="s">
        <v>2829</v>
      </c>
      <c r="I70" s="13" t="s">
        <v>98</v>
      </c>
      <c r="J70" s="13" t="s">
        <v>2378</v>
      </c>
      <c r="K70" s="13" t="s">
        <v>2395</v>
      </c>
      <c r="L70" s="13" t="s">
        <v>4946</v>
      </c>
      <c r="M70" s="13" t="s">
        <v>2405</v>
      </c>
      <c r="N70" s="13" t="s">
        <v>2421</v>
      </c>
      <c r="O70" s="17">
        <v>41856</v>
      </c>
      <c r="P70" s="23"/>
      <c r="Q70" s="41" t="s">
        <v>2422</v>
      </c>
      <c r="R70" s="13" t="s">
        <v>187</v>
      </c>
      <c r="S70" s="13" t="s">
        <v>2867</v>
      </c>
      <c r="T70" s="13" t="s">
        <v>8348</v>
      </c>
      <c r="U70" s="13" t="s">
        <v>5563</v>
      </c>
      <c r="V70" s="13" t="s">
        <v>8350</v>
      </c>
      <c r="W70" s="13">
        <f>IF(ISERROR(VLOOKUP($C70,CTEPULL!$A:$I,3,FALSE)),"0",(VLOOKUP($C70,CTEPULL!$A:$I,3,FALSE)))</f>
        <v>40</v>
      </c>
      <c r="X70" s="18">
        <f>IF(ISERROR(VLOOKUP($A70,PIVOTILC!$A:$I,3,FALSE)),"0",(VLOOKUP($A70,PIVOTILC!$A:$I,3,FALSE)))</f>
        <v>40</v>
      </c>
      <c r="Y70" s="13">
        <f t="shared" si="16"/>
        <v>0</v>
      </c>
      <c r="Z70" s="13" t="str">
        <f t="shared" si="25"/>
        <v>Good</v>
      </c>
      <c r="AA70" s="13">
        <f>IF(ISERROR(VLOOKUP($C70,CTEPULL!$A:$I,4,FALSE)),"0",(VLOOKUP($C70,CTEPULL!$A:$I,4,FALSE)))</f>
        <v>0</v>
      </c>
      <c r="AB70" s="18">
        <f>IF(ISERROR(VLOOKUP($A70,PIVOTILC!$A:$I,4,FALSE)),"0",(VLOOKUP($A70,PIVOTILC!$A:$I,4,FALSE)))</f>
        <v>0</v>
      </c>
      <c r="AC70" s="13">
        <f t="shared" si="17"/>
        <v>0</v>
      </c>
      <c r="AD70" s="13" t="str">
        <f t="shared" si="26"/>
        <v/>
      </c>
      <c r="AE70" s="13">
        <f>IF(ISERROR(VLOOKUP($C70,CTEPULL!$A:$I,5,FALSE)),"0",(VLOOKUP($C70,CTEPULL!$A:$I,5,FALSE)))</f>
        <v>0</v>
      </c>
      <c r="AF70" s="18">
        <f>IF(ISERROR(VLOOKUP($A70,PIVOTILC!$A:$I,5,FALSE)),"0",(VLOOKUP($A70,PIVOTILC!$A:$I,5,FALSE)))</f>
        <v>0</v>
      </c>
      <c r="AG70" s="13">
        <f t="shared" si="18"/>
        <v>0</v>
      </c>
      <c r="AH70" s="13" t="str">
        <f t="shared" si="27"/>
        <v/>
      </c>
      <c r="AI70" s="13">
        <f>IF(ISERROR(VLOOKUP($C70,CTEPULL!$A:$I,6,FALSE)),"0",(VLOOKUP($C70,CTEPULL!$A:$I,6,FALSE)))</f>
        <v>0</v>
      </c>
      <c r="AJ70" s="18">
        <f>IF(ISERROR(VLOOKUP($A70,PIVOTILC!$A:$I,6,FALSE)),"0",(VLOOKUP($A70,PIVOTILC!$A:$I,6,FALSE)))</f>
        <v>0</v>
      </c>
      <c r="AK70" s="13">
        <f t="shared" si="19"/>
        <v>0</v>
      </c>
      <c r="AL70" s="13" t="str">
        <f t="shared" si="28"/>
        <v/>
      </c>
      <c r="AM70" s="13">
        <f>IF(ISERROR(VLOOKUP($C70,CTEPULL!$A:$I,7,FALSE)),"0",(VLOOKUP($C70,CTEPULL!$A:$I,7,FALSE)))</f>
        <v>0</v>
      </c>
      <c r="AN70" s="18">
        <f>IF(ISERROR(VLOOKUP($A70,PIVOTILC!$A:$I,7,FALSE)),"0",(VLOOKUP($A70,PIVOTILC!$A:$I,7,FALSE)))</f>
        <v>0</v>
      </c>
      <c r="AO70" s="13">
        <f t="shared" si="20"/>
        <v>0</v>
      </c>
      <c r="AP70" s="13" t="str">
        <f t="shared" si="29"/>
        <v/>
      </c>
      <c r="AQ70" s="13">
        <f>IF(ISERROR(VLOOKUP($C70,CTEPULL!$A:$I,8,FALSE)),"0",(VLOOKUP($C70,CTEPULL!$A:$I,8,FALSE)))</f>
        <v>0</v>
      </c>
      <c r="AR70" s="18">
        <f>IF(ISERROR(VLOOKUP($A70,PIVOTILC!$A:$I,8,FALSE)),"0",(VLOOKUP($A70,PIVOTILC!$A:$I,8,FALSE)))</f>
        <v>0</v>
      </c>
      <c r="AS70" s="13">
        <f t="shared" si="21"/>
        <v>0</v>
      </c>
      <c r="AT70" s="13" t="str">
        <f t="shared" si="30"/>
        <v/>
      </c>
      <c r="AU70" s="19">
        <f>IF(ISERROR(VLOOKUP($C70,CTEPULL!$A:$I,9,FALSE)),"0",(VLOOKUP($C70,CTEPULL!$A:$I,9,FALSE)))</f>
        <v>40</v>
      </c>
      <c r="AV70" s="18">
        <f>IF(ISERROR(VLOOKUP($A70,PIVOTILC!$A:$I,8,FALSE)),"0",(VLOOKUP($A70,PIVOTILC!$A:$I,9,FALSE)))</f>
        <v>40</v>
      </c>
      <c r="AW70" s="18">
        <f t="shared" si="22"/>
        <v>0</v>
      </c>
      <c r="AX70" s="13">
        <f t="shared" si="23"/>
        <v>0</v>
      </c>
      <c r="AY70" s="13" t="str">
        <f t="shared" si="24"/>
        <v>No</v>
      </c>
      <c r="AZ70" s="13" t="str">
        <f t="shared" si="31"/>
        <v>No</v>
      </c>
    </row>
    <row r="71" spans="1:52" x14ac:dyDescent="0.2">
      <c r="A71" s="1" t="s">
        <v>7000</v>
      </c>
      <c r="B71" s="16" t="s">
        <v>6256</v>
      </c>
      <c r="C71" s="13" t="s">
        <v>6257</v>
      </c>
      <c r="D71" s="13" t="s">
        <v>6258</v>
      </c>
      <c r="E71" s="13" t="s">
        <v>6259</v>
      </c>
      <c r="F71" s="13" t="s">
        <v>179</v>
      </c>
      <c r="G71" s="13" t="s">
        <v>6260</v>
      </c>
      <c r="H71" s="13" t="s">
        <v>2829</v>
      </c>
      <c r="I71" s="13" t="s">
        <v>100</v>
      </c>
      <c r="J71" s="13" t="s">
        <v>2378</v>
      </c>
      <c r="K71" s="13" t="s">
        <v>2396</v>
      </c>
      <c r="L71" s="13" t="s">
        <v>2392</v>
      </c>
      <c r="M71" s="13" t="s">
        <v>8943</v>
      </c>
      <c r="N71" s="13" t="s">
        <v>6261</v>
      </c>
      <c r="O71" s="17">
        <v>42996</v>
      </c>
      <c r="P71" s="23"/>
      <c r="Q71" s="41" t="s">
        <v>6262</v>
      </c>
      <c r="R71" s="13" t="s">
        <v>129</v>
      </c>
      <c r="S71" s="13" t="s">
        <v>2870</v>
      </c>
      <c r="T71" s="13" t="s">
        <v>8348</v>
      </c>
      <c r="U71" s="13" t="s">
        <v>6270</v>
      </c>
      <c r="V71" s="13" t="s">
        <v>8352</v>
      </c>
      <c r="W71" s="13">
        <f>IF(ISERROR(VLOOKUP($C71,CTEPULL!$A:$I,3,FALSE)),"0",(VLOOKUP($C71,CTEPULL!$A:$I,3,FALSE)))</f>
        <v>45</v>
      </c>
      <c r="X71" s="18">
        <f>IF(ISERROR(VLOOKUP($A71,PIVOTILC!$A:$I,3,FALSE)),"0",(VLOOKUP($A71,PIVOTILC!$A:$I,3,FALSE)))</f>
        <v>45</v>
      </c>
      <c r="Y71" s="13">
        <f t="shared" si="16"/>
        <v>0</v>
      </c>
      <c r="Z71" s="13" t="str">
        <f t="shared" si="25"/>
        <v>Good</v>
      </c>
      <c r="AA71" s="13">
        <f>IF(ISERROR(VLOOKUP($C71,CTEPULL!$A:$I,4,FALSE)),"0",(VLOOKUP($C71,CTEPULL!$A:$I,4,FALSE)))</f>
        <v>0</v>
      </c>
      <c r="AB71" s="18">
        <f>IF(ISERROR(VLOOKUP($A71,PIVOTILC!$A:$I,4,FALSE)),"0",(VLOOKUP($A71,PIVOTILC!$A:$I,4,FALSE)))</f>
        <v>0</v>
      </c>
      <c r="AC71" s="13">
        <f t="shared" si="17"/>
        <v>0</v>
      </c>
      <c r="AD71" s="13" t="str">
        <f t="shared" si="26"/>
        <v/>
      </c>
      <c r="AE71" s="13">
        <f>IF(ISERROR(VLOOKUP($C71,CTEPULL!$A:$I,5,FALSE)),"0",(VLOOKUP($C71,CTEPULL!$A:$I,5,FALSE)))</f>
        <v>0</v>
      </c>
      <c r="AF71" s="18">
        <f>IF(ISERROR(VLOOKUP($A71,PIVOTILC!$A:$I,5,FALSE)),"0",(VLOOKUP($A71,PIVOTILC!$A:$I,5,FALSE)))</f>
        <v>0</v>
      </c>
      <c r="AG71" s="13">
        <f t="shared" si="18"/>
        <v>0</v>
      </c>
      <c r="AH71" s="13" t="str">
        <f t="shared" si="27"/>
        <v/>
      </c>
      <c r="AI71" s="13">
        <f>IF(ISERROR(VLOOKUP($C71,CTEPULL!$A:$I,6,FALSE)),"0",(VLOOKUP($C71,CTEPULL!$A:$I,6,FALSE)))</f>
        <v>0</v>
      </c>
      <c r="AJ71" s="18">
        <f>IF(ISERROR(VLOOKUP($A71,PIVOTILC!$A:$I,6,FALSE)),"0",(VLOOKUP($A71,PIVOTILC!$A:$I,6,FALSE)))</f>
        <v>0</v>
      </c>
      <c r="AK71" s="13">
        <f t="shared" si="19"/>
        <v>0</v>
      </c>
      <c r="AL71" s="13" t="str">
        <f t="shared" si="28"/>
        <v/>
      </c>
      <c r="AM71" s="13">
        <f>IF(ISERROR(VLOOKUP($C71,CTEPULL!$A:$I,7,FALSE)),"0",(VLOOKUP($C71,CTEPULL!$A:$I,7,FALSE)))</f>
        <v>0</v>
      </c>
      <c r="AN71" s="18">
        <f>IF(ISERROR(VLOOKUP($A71,PIVOTILC!$A:$I,7,FALSE)),"0",(VLOOKUP($A71,PIVOTILC!$A:$I,7,FALSE)))</f>
        <v>0</v>
      </c>
      <c r="AO71" s="13">
        <f t="shared" si="20"/>
        <v>0</v>
      </c>
      <c r="AP71" s="13" t="str">
        <f t="shared" si="29"/>
        <v/>
      </c>
      <c r="AQ71" s="13">
        <f>IF(ISERROR(VLOOKUP($C71,CTEPULL!$A:$I,8,FALSE)),"0",(VLOOKUP($C71,CTEPULL!$A:$I,8,FALSE)))</f>
        <v>0</v>
      </c>
      <c r="AR71" s="18">
        <f>IF(ISERROR(VLOOKUP($A71,PIVOTILC!$A:$I,8,FALSE)),"0",(VLOOKUP($A71,PIVOTILC!$A:$I,8,FALSE)))</f>
        <v>0</v>
      </c>
      <c r="AS71" s="13">
        <f t="shared" si="21"/>
        <v>0</v>
      </c>
      <c r="AT71" s="13" t="str">
        <f t="shared" si="30"/>
        <v/>
      </c>
      <c r="AU71" s="19">
        <f>IF(ISERROR(VLOOKUP($C71,CTEPULL!$A:$I,9,FALSE)),"0",(VLOOKUP($C71,CTEPULL!$A:$I,9,FALSE)))</f>
        <v>45</v>
      </c>
      <c r="AV71" s="18">
        <f>IF(ISERROR(VLOOKUP($A71,PIVOTILC!$A:$I,8,FALSE)),"0",(VLOOKUP($A71,PIVOTILC!$A:$I,9,FALSE)))</f>
        <v>45</v>
      </c>
      <c r="AW71" s="18">
        <f t="shared" si="22"/>
        <v>0</v>
      </c>
      <c r="AX71" s="13">
        <f t="shared" si="23"/>
        <v>0</v>
      </c>
      <c r="AY71" s="13" t="str">
        <f t="shared" si="24"/>
        <v>No</v>
      </c>
      <c r="AZ71" s="13" t="str">
        <f t="shared" si="31"/>
        <v>No</v>
      </c>
    </row>
    <row r="72" spans="1:52" x14ac:dyDescent="0.2">
      <c r="A72" s="1" t="s">
        <v>7001</v>
      </c>
      <c r="B72" s="16" t="s">
        <v>3000</v>
      </c>
      <c r="C72" s="13" t="s">
        <v>891</v>
      </c>
      <c r="D72" s="13" t="s">
        <v>638</v>
      </c>
      <c r="E72" s="13" t="s">
        <v>639</v>
      </c>
      <c r="F72" s="13" t="s">
        <v>179</v>
      </c>
      <c r="G72" s="13" t="s">
        <v>361</v>
      </c>
      <c r="H72" s="13" t="s">
        <v>2829</v>
      </c>
      <c r="I72" s="13" t="s">
        <v>98</v>
      </c>
      <c r="J72" s="13" t="s">
        <v>2378</v>
      </c>
      <c r="K72" s="13" t="s">
        <v>2382</v>
      </c>
      <c r="L72" s="13" t="s">
        <v>3758</v>
      </c>
      <c r="M72" s="13" t="s">
        <v>2423</v>
      </c>
      <c r="N72" s="13" t="s">
        <v>230</v>
      </c>
      <c r="O72" s="17">
        <v>40843</v>
      </c>
      <c r="P72" s="23"/>
      <c r="Q72" s="41" t="s">
        <v>2424</v>
      </c>
      <c r="R72" s="13" t="s">
        <v>129</v>
      </c>
      <c r="S72" s="13" t="s">
        <v>2870</v>
      </c>
      <c r="T72" s="13" t="s">
        <v>8348</v>
      </c>
      <c r="U72" s="13" t="s">
        <v>5564</v>
      </c>
      <c r="V72" s="13" t="s">
        <v>8363</v>
      </c>
      <c r="W72" s="13">
        <f>IF(ISERROR(VLOOKUP($C72,CTEPULL!$A:$I,3,FALSE)),"0",(VLOOKUP($C72,CTEPULL!$A:$I,3,FALSE)))</f>
        <v>33</v>
      </c>
      <c r="X72" s="18">
        <f>IF(ISERROR(VLOOKUP($A72,PIVOTILC!$A:$I,3,FALSE)),"0",(VLOOKUP($A72,PIVOTILC!$A:$I,3,FALSE)))</f>
        <v>33</v>
      </c>
      <c r="Y72" s="13">
        <f t="shared" si="16"/>
        <v>0</v>
      </c>
      <c r="Z72" s="13" t="str">
        <f t="shared" si="25"/>
        <v>Good</v>
      </c>
      <c r="AA72" s="13">
        <f>IF(ISERROR(VLOOKUP($C72,CTEPULL!$A:$I,4,FALSE)),"0",(VLOOKUP($C72,CTEPULL!$A:$I,4,FALSE)))</f>
        <v>0</v>
      </c>
      <c r="AB72" s="18">
        <f>IF(ISERROR(VLOOKUP($A72,PIVOTILC!$A:$I,4,FALSE)),"0",(VLOOKUP($A72,PIVOTILC!$A:$I,4,FALSE)))</f>
        <v>0</v>
      </c>
      <c r="AC72" s="13">
        <f t="shared" si="17"/>
        <v>0</v>
      </c>
      <c r="AD72" s="13" t="str">
        <f t="shared" si="26"/>
        <v/>
      </c>
      <c r="AE72" s="13">
        <f>IF(ISERROR(VLOOKUP($C72,CTEPULL!$A:$I,5,FALSE)),"0",(VLOOKUP($C72,CTEPULL!$A:$I,5,FALSE)))</f>
        <v>0</v>
      </c>
      <c r="AF72" s="18">
        <f>IF(ISERROR(VLOOKUP($A72,PIVOTILC!$A:$I,5,FALSE)),"0",(VLOOKUP($A72,PIVOTILC!$A:$I,5,FALSE)))</f>
        <v>0</v>
      </c>
      <c r="AG72" s="13">
        <f t="shared" si="18"/>
        <v>0</v>
      </c>
      <c r="AH72" s="13" t="str">
        <f t="shared" si="27"/>
        <v/>
      </c>
      <c r="AI72" s="13">
        <f>IF(ISERROR(VLOOKUP($C72,CTEPULL!$A:$I,6,FALSE)),"0",(VLOOKUP($C72,CTEPULL!$A:$I,6,FALSE)))</f>
        <v>0</v>
      </c>
      <c r="AJ72" s="18">
        <f>IF(ISERROR(VLOOKUP($A72,PIVOTILC!$A:$I,6,FALSE)),"0",(VLOOKUP($A72,PIVOTILC!$A:$I,6,FALSE)))</f>
        <v>0</v>
      </c>
      <c r="AK72" s="13">
        <f t="shared" si="19"/>
        <v>0</v>
      </c>
      <c r="AL72" s="13" t="str">
        <f t="shared" si="28"/>
        <v/>
      </c>
      <c r="AM72" s="13">
        <f>IF(ISERROR(VLOOKUP($C72,CTEPULL!$A:$I,7,FALSE)),"0",(VLOOKUP($C72,CTEPULL!$A:$I,7,FALSE)))</f>
        <v>0</v>
      </c>
      <c r="AN72" s="18">
        <f>IF(ISERROR(VLOOKUP($A72,PIVOTILC!$A:$I,7,FALSE)),"0",(VLOOKUP($A72,PIVOTILC!$A:$I,7,FALSE)))</f>
        <v>0</v>
      </c>
      <c r="AO72" s="13">
        <f t="shared" si="20"/>
        <v>0</v>
      </c>
      <c r="AP72" s="13" t="str">
        <f t="shared" si="29"/>
        <v/>
      </c>
      <c r="AQ72" s="13">
        <f>IF(ISERROR(VLOOKUP($C72,CTEPULL!$A:$I,8,FALSE)),"0",(VLOOKUP($C72,CTEPULL!$A:$I,8,FALSE)))</f>
        <v>0</v>
      </c>
      <c r="AR72" s="18">
        <f>IF(ISERROR(VLOOKUP($A72,PIVOTILC!$A:$I,8,FALSE)),"0",(VLOOKUP($A72,PIVOTILC!$A:$I,8,FALSE)))</f>
        <v>0</v>
      </c>
      <c r="AS72" s="13">
        <f t="shared" si="21"/>
        <v>0</v>
      </c>
      <c r="AT72" s="13" t="str">
        <f t="shared" si="30"/>
        <v/>
      </c>
      <c r="AU72" s="19">
        <f>IF(ISERROR(VLOOKUP($C72,CTEPULL!$A:$I,9,FALSE)),"0",(VLOOKUP($C72,CTEPULL!$A:$I,9,FALSE)))</f>
        <v>33</v>
      </c>
      <c r="AV72" s="18">
        <f>IF(ISERROR(VLOOKUP($A72,PIVOTILC!$A:$I,8,FALSE)),"0",(VLOOKUP($A72,PIVOTILC!$A:$I,9,FALSE)))</f>
        <v>33</v>
      </c>
      <c r="AW72" s="18">
        <f t="shared" si="22"/>
        <v>0</v>
      </c>
      <c r="AX72" s="13">
        <f t="shared" si="23"/>
        <v>0</v>
      </c>
      <c r="AY72" s="13" t="str">
        <f t="shared" si="24"/>
        <v>No</v>
      </c>
      <c r="AZ72" s="13" t="str">
        <f t="shared" si="31"/>
        <v>No</v>
      </c>
    </row>
    <row r="73" spans="1:52" x14ac:dyDescent="0.2">
      <c r="A73" s="1" t="s">
        <v>9141</v>
      </c>
      <c r="B73" s="16" t="s">
        <v>3001</v>
      </c>
      <c r="C73" s="13" t="s">
        <v>1792</v>
      </c>
      <c r="D73" s="13" t="s">
        <v>1793</v>
      </c>
      <c r="E73" s="13" t="s">
        <v>747</v>
      </c>
      <c r="F73" s="13" t="s">
        <v>179</v>
      </c>
      <c r="G73" s="13" t="s">
        <v>1794</v>
      </c>
      <c r="H73" s="13" t="s">
        <v>2828</v>
      </c>
      <c r="I73" s="13" t="s">
        <v>98</v>
      </c>
      <c r="J73" s="13" t="s">
        <v>2378</v>
      </c>
      <c r="K73" s="13" t="s">
        <v>2379</v>
      </c>
      <c r="L73" s="13" t="s">
        <v>2383</v>
      </c>
      <c r="M73" s="13" t="s">
        <v>7713</v>
      </c>
      <c r="N73" s="13" t="s">
        <v>2425</v>
      </c>
      <c r="O73" s="17">
        <v>41988</v>
      </c>
      <c r="P73" s="23"/>
      <c r="Q73" s="41" t="s">
        <v>2426</v>
      </c>
      <c r="R73" s="13" t="s">
        <v>129</v>
      </c>
      <c r="S73" s="13" t="s">
        <v>2867</v>
      </c>
      <c r="T73" s="13" t="s">
        <v>8348</v>
      </c>
      <c r="U73" s="13" t="s">
        <v>5565</v>
      </c>
      <c r="V73" s="13" t="s">
        <v>8351</v>
      </c>
      <c r="W73" s="13">
        <f>IF(ISERROR(VLOOKUP($C73,CTEPULL!$A:$I,3,FALSE)),"0",(VLOOKUP($C73,CTEPULL!$A:$I,3,FALSE)))</f>
        <v>40</v>
      </c>
      <c r="X73" s="18">
        <f>IF(ISERROR(VLOOKUP($A73,PIVOTILC!$A:$I,3,FALSE)),"0",(VLOOKUP($A73,PIVOTILC!$A:$I,3,FALSE)))</f>
        <v>40</v>
      </c>
      <c r="Y73" s="13">
        <f t="shared" si="16"/>
        <v>0</v>
      </c>
      <c r="Z73" s="13" t="str">
        <f t="shared" si="25"/>
        <v>Good</v>
      </c>
      <c r="AA73" s="13">
        <f>IF(ISERROR(VLOOKUP($C73,CTEPULL!$A:$I,4,FALSE)),"0",(VLOOKUP($C73,CTEPULL!$A:$I,4,FALSE)))</f>
        <v>0</v>
      </c>
      <c r="AB73" s="18">
        <f>IF(ISERROR(VLOOKUP($A73,PIVOTILC!$A:$I,4,FALSE)),"0",(VLOOKUP($A73,PIVOTILC!$A:$I,4,FALSE)))</f>
        <v>0</v>
      </c>
      <c r="AC73" s="13">
        <f t="shared" si="17"/>
        <v>0</v>
      </c>
      <c r="AD73" s="13" t="str">
        <f t="shared" si="26"/>
        <v/>
      </c>
      <c r="AE73" s="13">
        <f>IF(ISERROR(VLOOKUP($C73,CTEPULL!$A:$I,5,FALSE)),"0",(VLOOKUP($C73,CTEPULL!$A:$I,5,FALSE)))</f>
        <v>0</v>
      </c>
      <c r="AF73" s="18">
        <f>IF(ISERROR(VLOOKUP($A73,PIVOTILC!$A:$I,5,FALSE)),"0",(VLOOKUP($A73,PIVOTILC!$A:$I,5,FALSE)))</f>
        <v>0</v>
      </c>
      <c r="AG73" s="13">
        <f t="shared" si="18"/>
        <v>0</v>
      </c>
      <c r="AH73" s="13" t="str">
        <f t="shared" si="27"/>
        <v/>
      </c>
      <c r="AI73" s="13">
        <f>IF(ISERROR(VLOOKUP($C73,CTEPULL!$A:$I,6,FALSE)),"0",(VLOOKUP($C73,CTEPULL!$A:$I,6,FALSE)))</f>
        <v>0</v>
      </c>
      <c r="AJ73" s="18">
        <f>IF(ISERROR(VLOOKUP($A73,PIVOTILC!$A:$I,6,FALSE)),"0",(VLOOKUP($A73,PIVOTILC!$A:$I,6,FALSE)))</f>
        <v>0</v>
      </c>
      <c r="AK73" s="13">
        <f t="shared" si="19"/>
        <v>0</v>
      </c>
      <c r="AL73" s="13" t="str">
        <f t="shared" si="28"/>
        <v/>
      </c>
      <c r="AM73" s="13">
        <f>IF(ISERROR(VLOOKUP($C73,CTEPULL!$A:$I,7,FALSE)),"0",(VLOOKUP($C73,CTEPULL!$A:$I,7,FALSE)))</f>
        <v>0</v>
      </c>
      <c r="AN73" s="18">
        <f>IF(ISERROR(VLOOKUP($A73,PIVOTILC!$A:$I,7,FALSE)),"0",(VLOOKUP($A73,PIVOTILC!$A:$I,7,FALSE)))</f>
        <v>0</v>
      </c>
      <c r="AO73" s="13">
        <f t="shared" si="20"/>
        <v>0</v>
      </c>
      <c r="AP73" s="13" t="str">
        <f t="shared" si="29"/>
        <v/>
      </c>
      <c r="AQ73" s="13">
        <f>IF(ISERROR(VLOOKUP($C73,CTEPULL!$A:$I,8,FALSE)),"0",(VLOOKUP($C73,CTEPULL!$A:$I,8,FALSE)))</f>
        <v>0</v>
      </c>
      <c r="AR73" s="18">
        <f>IF(ISERROR(VLOOKUP($A73,PIVOTILC!$A:$I,8,FALSE)),"0",(VLOOKUP($A73,PIVOTILC!$A:$I,8,FALSE)))</f>
        <v>0</v>
      </c>
      <c r="AS73" s="13">
        <f t="shared" si="21"/>
        <v>0</v>
      </c>
      <c r="AT73" s="13" t="str">
        <f t="shared" si="30"/>
        <v/>
      </c>
      <c r="AU73" s="19">
        <f>IF(ISERROR(VLOOKUP($C73,CTEPULL!$A:$I,9,FALSE)),"0",(VLOOKUP($C73,CTEPULL!$A:$I,9,FALSE)))</f>
        <v>40</v>
      </c>
      <c r="AV73" s="18">
        <f>IF(ISERROR(VLOOKUP($A73,PIVOTILC!$A:$I,8,FALSE)),"0",(VLOOKUP($A73,PIVOTILC!$A:$I,9,FALSE)))</f>
        <v>40</v>
      </c>
      <c r="AW73" s="18">
        <f t="shared" si="22"/>
        <v>0</v>
      </c>
      <c r="AX73" s="13">
        <f t="shared" si="23"/>
        <v>0</v>
      </c>
      <c r="AY73" s="13" t="str">
        <f t="shared" si="24"/>
        <v>No</v>
      </c>
      <c r="AZ73" s="13" t="str">
        <f t="shared" si="31"/>
        <v>No</v>
      </c>
    </row>
    <row r="74" spans="1:52" x14ac:dyDescent="0.2">
      <c r="A74" s="1" t="s">
        <v>7002</v>
      </c>
      <c r="B74" s="16" t="s">
        <v>3002</v>
      </c>
      <c r="C74" s="13" t="s">
        <v>2841</v>
      </c>
      <c r="D74" s="13" t="s">
        <v>2326</v>
      </c>
      <c r="E74" s="13" t="s">
        <v>2298</v>
      </c>
      <c r="F74" s="13" t="s">
        <v>2842</v>
      </c>
      <c r="G74" s="13" t="s">
        <v>2843</v>
      </c>
      <c r="H74" s="13" t="s">
        <v>2828</v>
      </c>
      <c r="I74" s="13" t="s">
        <v>98</v>
      </c>
      <c r="J74" s="13" t="s">
        <v>2378</v>
      </c>
      <c r="K74" s="13" t="s">
        <v>2395</v>
      </c>
      <c r="L74" s="13" t="s">
        <v>2385</v>
      </c>
      <c r="M74" s="13" t="s">
        <v>3823</v>
      </c>
      <c r="N74" s="13" t="s">
        <v>2844</v>
      </c>
      <c r="O74" s="17">
        <v>42401</v>
      </c>
      <c r="P74" s="23"/>
      <c r="Q74" s="41" t="s">
        <v>2427</v>
      </c>
      <c r="R74" s="13" t="s">
        <v>129</v>
      </c>
      <c r="S74" s="13" t="s">
        <v>2871</v>
      </c>
      <c r="T74" s="13" t="s">
        <v>8348</v>
      </c>
      <c r="U74" s="13" t="s">
        <v>5566</v>
      </c>
      <c r="V74" s="13" t="s">
        <v>8352</v>
      </c>
      <c r="W74" s="13" t="str">
        <f>IF(ISERROR(VLOOKUP($C74,CTEPULL!$A:$I,3,FALSE)),"0",(VLOOKUP($C74,CTEPULL!$A:$I,3,FALSE)))</f>
        <v>0</v>
      </c>
      <c r="X74" s="18">
        <f>IF(ISERROR(VLOOKUP($A74,PIVOTILC!$A:$I,3,FALSE)),"0",(VLOOKUP($A74,PIVOTILC!$A:$I,3,FALSE)))</f>
        <v>40</v>
      </c>
      <c r="Y74" s="13">
        <f t="shared" si="16"/>
        <v>-40</v>
      </c>
      <c r="Z74" s="13" t="str">
        <f t="shared" si="25"/>
        <v>With Variance</v>
      </c>
      <c r="AA74" s="13" t="str">
        <f>IF(ISERROR(VLOOKUP($C74,CTEPULL!$A:$I,4,FALSE)),"0",(VLOOKUP($C74,CTEPULL!$A:$I,4,FALSE)))</f>
        <v>0</v>
      </c>
      <c r="AB74" s="18">
        <f>IF(ISERROR(VLOOKUP($A74,PIVOTILC!$A:$I,4,FALSE)),"0",(VLOOKUP($A74,PIVOTILC!$A:$I,4,FALSE)))</f>
        <v>0</v>
      </c>
      <c r="AC74" s="13">
        <f t="shared" si="17"/>
        <v>0</v>
      </c>
      <c r="AD74" s="13" t="str">
        <f t="shared" si="26"/>
        <v/>
      </c>
      <c r="AE74" s="13" t="str">
        <f>IF(ISERROR(VLOOKUP($C74,CTEPULL!$A:$I,5,FALSE)),"0",(VLOOKUP($C74,CTEPULL!$A:$I,5,FALSE)))</f>
        <v>0</v>
      </c>
      <c r="AF74" s="18">
        <f>IF(ISERROR(VLOOKUP($A74,PIVOTILC!$A:$I,5,FALSE)),"0",(VLOOKUP($A74,PIVOTILC!$A:$I,5,FALSE)))</f>
        <v>0</v>
      </c>
      <c r="AG74" s="13">
        <f t="shared" si="18"/>
        <v>0</v>
      </c>
      <c r="AH74" s="13" t="str">
        <f t="shared" si="27"/>
        <v/>
      </c>
      <c r="AI74" s="13" t="str">
        <f>IF(ISERROR(VLOOKUP($C74,CTEPULL!$A:$I,6,FALSE)),"0",(VLOOKUP($C74,CTEPULL!$A:$I,6,FALSE)))</f>
        <v>0</v>
      </c>
      <c r="AJ74" s="18">
        <f>IF(ISERROR(VLOOKUP($A74,PIVOTILC!$A:$I,6,FALSE)),"0",(VLOOKUP($A74,PIVOTILC!$A:$I,6,FALSE)))</f>
        <v>0</v>
      </c>
      <c r="AK74" s="13">
        <f t="shared" si="19"/>
        <v>0</v>
      </c>
      <c r="AL74" s="13" t="str">
        <f t="shared" si="28"/>
        <v/>
      </c>
      <c r="AM74" s="13" t="str">
        <f>IF(ISERROR(VLOOKUP($C74,CTEPULL!$A:$I,7,FALSE)),"0",(VLOOKUP($C74,CTEPULL!$A:$I,7,FALSE)))</f>
        <v>0</v>
      </c>
      <c r="AN74" s="18">
        <f>IF(ISERROR(VLOOKUP($A74,PIVOTILC!$A:$I,7,FALSE)),"0",(VLOOKUP($A74,PIVOTILC!$A:$I,7,FALSE)))</f>
        <v>0</v>
      </c>
      <c r="AO74" s="13">
        <f t="shared" si="20"/>
        <v>0</v>
      </c>
      <c r="AP74" s="13" t="str">
        <f t="shared" si="29"/>
        <v/>
      </c>
      <c r="AQ74" s="13" t="str">
        <f>IF(ISERROR(VLOOKUP($C74,CTEPULL!$A:$I,8,FALSE)),"0",(VLOOKUP($C74,CTEPULL!$A:$I,8,FALSE)))</f>
        <v>0</v>
      </c>
      <c r="AR74" s="18">
        <f>IF(ISERROR(VLOOKUP($A74,PIVOTILC!$A:$I,8,FALSE)),"0",(VLOOKUP($A74,PIVOTILC!$A:$I,8,FALSE)))</f>
        <v>0</v>
      </c>
      <c r="AS74" s="13">
        <f t="shared" si="21"/>
        <v>0</v>
      </c>
      <c r="AT74" s="13" t="str">
        <f t="shared" si="30"/>
        <v/>
      </c>
      <c r="AU74" s="19" t="str">
        <f>IF(ISERROR(VLOOKUP($C74,CTEPULL!$A:$I,9,FALSE)),"0",(VLOOKUP($C74,CTEPULL!$A:$I,9,FALSE)))</f>
        <v>0</v>
      </c>
      <c r="AV74" s="18">
        <f>IF(ISERROR(VLOOKUP($A74,PIVOTILC!$A:$I,8,FALSE)),"0",(VLOOKUP($A74,PIVOTILC!$A:$I,9,FALSE)))</f>
        <v>40</v>
      </c>
      <c r="AW74" s="18">
        <f t="shared" si="22"/>
        <v>0</v>
      </c>
      <c r="AX74" s="13">
        <f t="shared" si="23"/>
        <v>-40</v>
      </c>
      <c r="AY74" s="13" t="str">
        <f t="shared" si="24"/>
        <v>Yes</v>
      </c>
      <c r="AZ74" s="13" t="str">
        <f t="shared" si="31"/>
        <v>No</v>
      </c>
    </row>
    <row r="75" spans="1:52" x14ac:dyDescent="0.2">
      <c r="A75" s="1" t="s">
        <v>10604</v>
      </c>
      <c r="B75" s="16" t="s">
        <v>10605</v>
      </c>
      <c r="C75" s="13" t="s">
        <v>10606</v>
      </c>
      <c r="D75" s="13" t="s">
        <v>550</v>
      </c>
      <c r="E75" s="13" t="s">
        <v>578</v>
      </c>
      <c r="F75" s="13" t="s">
        <v>99</v>
      </c>
      <c r="G75" s="13" t="s">
        <v>10607</v>
      </c>
      <c r="H75" s="13" t="s">
        <v>2831</v>
      </c>
      <c r="I75" s="13" t="s">
        <v>98</v>
      </c>
      <c r="J75" s="13" t="s">
        <v>2378</v>
      </c>
      <c r="K75" s="13" t="s">
        <v>2379</v>
      </c>
      <c r="L75" s="13" t="s">
        <v>2383</v>
      </c>
      <c r="M75" s="13" t="s">
        <v>2409</v>
      </c>
      <c r="N75" s="13" t="s">
        <v>10686</v>
      </c>
      <c r="O75" s="17">
        <v>43620</v>
      </c>
      <c r="P75" s="23"/>
      <c r="Q75" s="41" t="s">
        <v>10608</v>
      </c>
      <c r="R75" s="13" t="s">
        <v>187</v>
      </c>
      <c r="S75" s="13" t="s">
        <v>2867</v>
      </c>
      <c r="T75" s="13" t="s">
        <v>8348</v>
      </c>
      <c r="U75" s="13" t="s">
        <v>10649</v>
      </c>
      <c r="V75" s="13" t="s">
        <v>8349</v>
      </c>
      <c r="W75" s="13">
        <f>IF(ISERROR(VLOOKUP($C75,CTEPULL!$A:$I,3,FALSE)),"0",(VLOOKUP($C75,CTEPULL!$A:$I,3,FALSE)))</f>
        <v>40</v>
      </c>
      <c r="X75" s="18">
        <f>IF(ISERROR(VLOOKUP($A75,PIVOTILC!$A:$I,3,FALSE)),"0",(VLOOKUP($A75,PIVOTILC!$A:$I,3,FALSE)))</f>
        <v>40</v>
      </c>
      <c r="Y75" s="13">
        <f t="shared" si="16"/>
        <v>0</v>
      </c>
      <c r="Z75" s="13" t="str">
        <f t="shared" si="25"/>
        <v>Good</v>
      </c>
      <c r="AA75" s="13">
        <f>IF(ISERROR(VLOOKUP($C75,CTEPULL!$A:$I,4,FALSE)),"0",(VLOOKUP($C75,CTEPULL!$A:$I,4,FALSE)))</f>
        <v>0</v>
      </c>
      <c r="AB75" s="18">
        <f>IF(ISERROR(VLOOKUP($A75,PIVOTILC!$A:$I,4,FALSE)),"0",(VLOOKUP($A75,PIVOTILC!$A:$I,4,FALSE)))</f>
        <v>0</v>
      </c>
      <c r="AC75" s="13">
        <f t="shared" si="17"/>
        <v>0</v>
      </c>
      <c r="AD75" s="13" t="str">
        <f t="shared" si="26"/>
        <v/>
      </c>
      <c r="AE75" s="13">
        <f>IF(ISERROR(VLOOKUP($C75,CTEPULL!$A:$I,5,FALSE)),"0",(VLOOKUP($C75,CTEPULL!$A:$I,5,FALSE)))</f>
        <v>0</v>
      </c>
      <c r="AF75" s="18">
        <f>IF(ISERROR(VLOOKUP($A75,PIVOTILC!$A:$I,5,FALSE)),"0",(VLOOKUP($A75,PIVOTILC!$A:$I,5,FALSE)))</f>
        <v>0</v>
      </c>
      <c r="AG75" s="13">
        <f t="shared" si="18"/>
        <v>0</v>
      </c>
      <c r="AH75" s="13" t="str">
        <f t="shared" si="27"/>
        <v/>
      </c>
      <c r="AI75" s="13">
        <f>IF(ISERROR(VLOOKUP($C75,CTEPULL!$A:$I,6,FALSE)),"0",(VLOOKUP($C75,CTEPULL!$A:$I,6,FALSE)))</f>
        <v>0</v>
      </c>
      <c r="AJ75" s="18">
        <f>IF(ISERROR(VLOOKUP($A75,PIVOTILC!$A:$I,6,FALSE)),"0",(VLOOKUP($A75,PIVOTILC!$A:$I,6,FALSE)))</f>
        <v>0</v>
      </c>
      <c r="AK75" s="13">
        <f t="shared" si="19"/>
        <v>0</v>
      </c>
      <c r="AL75" s="13" t="str">
        <f t="shared" si="28"/>
        <v/>
      </c>
      <c r="AM75" s="13">
        <f>IF(ISERROR(VLOOKUP($C75,CTEPULL!$A:$I,7,FALSE)),"0",(VLOOKUP($C75,CTEPULL!$A:$I,7,FALSE)))</f>
        <v>0</v>
      </c>
      <c r="AN75" s="18">
        <f>IF(ISERROR(VLOOKUP($A75,PIVOTILC!$A:$I,7,FALSE)),"0",(VLOOKUP($A75,PIVOTILC!$A:$I,7,FALSE)))</f>
        <v>0</v>
      </c>
      <c r="AO75" s="13">
        <f t="shared" si="20"/>
        <v>0</v>
      </c>
      <c r="AP75" s="13" t="str">
        <f t="shared" si="29"/>
        <v/>
      </c>
      <c r="AQ75" s="13">
        <f>IF(ISERROR(VLOOKUP($C75,CTEPULL!$A:$I,8,FALSE)),"0",(VLOOKUP($C75,CTEPULL!$A:$I,8,FALSE)))</f>
        <v>0</v>
      </c>
      <c r="AR75" s="18">
        <f>IF(ISERROR(VLOOKUP($A75,PIVOTILC!$A:$I,8,FALSE)),"0",(VLOOKUP($A75,PIVOTILC!$A:$I,8,FALSE)))</f>
        <v>0</v>
      </c>
      <c r="AS75" s="13">
        <f t="shared" si="21"/>
        <v>0</v>
      </c>
      <c r="AT75" s="13" t="str">
        <f t="shared" si="30"/>
        <v/>
      </c>
      <c r="AU75" s="19">
        <f>IF(ISERROR(VLOOKUP($C75,CTEPULL!$A:$I,9,FALSE)),"0",(VLOOKUP($C75,CTEPULL!$A:$I,9,FALSE)))</f>
        <v>40</v>
      </c>
      <c r="AV75" s="18">
        <f>IF(ISERROR(VLOOKUP($A75,PIVOTILC!$A:$I,8,FALSE)),"0",(VLOOKUP($A75,PIVOTILC!$A:$I,9,FALSE)))</f>
        <v>40</v>
      </c>
      <c r="AW75" s="18">
        <f t="shared" si="22"/>
        <v>0</v>
      </c>
      <c r="AX75" s="13">
        <f t="shared" si="23"/>
        <v>0</v>
      </c>
      <c r="AY75" s="13" t="str">
        <f t="shared" si="24"/>
        <v>No</v>
      </c>
      <c r="AZ75" s="13" t="str">
        <f t="shared" si="31"/>
        <v>No</v>
      </c>
    </row>
    <row r="76" spans="1:52" x14ac:dyDescent="0.2">
      <c r="A76" s="1" t="s">
        <v>7003</v>
      </c>
      <c r="B76" s="16" t="s">
        <v>3003</v>
      </c>
      <c r="C76" s="13" t="s">
        <v>849</v>
      </c>
      <c r="D76" s="13" t="s">
        <v>550</v>
      </c>
      <c r="E76" s="13" t="s">
        <v>492</v>
      </c>
      <c r="F76" s="13" t="s">
        <v>187</v>
      </c>
      <c r="G76" s="13" t="s">
        <v>321</v>
      </c>
      <c r="H76" s="13" t="s">
        <v>2831</v>
      </c>
      <c r="I76" s="13" t="s">
        <v>100</v>
      </c>
      <c r="J76" s="13" t="s">
        <v>2378</v>
      </c>
      <c r="K76" s="13" t="s">
        <v>2396</v>
      </c>
      <c r="L76" s="13" t="s">
        <v>2392</v>
      </c>
      <c r="M76" s="13" t="s">
        <v>2393</v>
      </c>
      <c r="N76" s="13" t="s">
        <v>25</v>
      </c>
      <c r="O76" s="17">
        <v>39395</v>
      </c>
      <c r="P76" s="23"/>
      <c r="Q76" s="41" t="s">
        <v>2428</v>
      </c>
      <c r="R76" s="13" t="s">
        <v>129</v>
      </c>
      <c r="S76" s="13" t="s">
        <v>2877</v>
      </c>
      <c r="T76" s="13" t="s">
        <v>8348</v>
      </c>
      <c r="U76" s="13" t="s">
        <v>5567</v>
      </c>
      <c r="V76" s="13" t="s">
        <v>8354</v>
      </c>
      <c r="W76" s="13">
        <f>IF(ISERROR(VLOOKUP($C76,CTEPULL!$A:$I,3,FALSE)),"0",(VLOOKUP($C76,CTEPULL!$A:$I,3,FALSE)))</f>
        <v>50</v>
      </c>
      <c r="X76" s="18">
        <f>IF(ISERROR(VLOOKUP($A76,PIVOTILC!$A:$I,3,FALSE)),"0",(VLOOKUP($A76,PIVOTILC!$A:$I,3,FALSE)))</f>
        <v>50</v>
      </c>
      <c r="Y76" s="13">
        <f t="shared" si="16"/>
        <v>0</v>
      </c>
      <c r="Z76" s="13" t="str">
        <f t="shared" si="25"/>
        <v>Good</v>
      </c>
      <c r="AA76" s="13">
        <f>IF(ISERROR(VLOOKUP($C76,CTEPULL!$A:$I,4,FALSE)),"0",(VLOOKUP($C76,CTEPULL!$A:$I,4,FALSE)))</f>
        <v>0</v>
      </c>
      <c r="AB76" s="18">
        <f>IF(ISERROR(VLOOKUP($A76,PIVOTILC!$A:$I,4,FALSE)),"0",(VLOOKUP($A76,PIVOTILC!$A:$I,4,FALSE)))</f>
        <v>0</v>
      </c>
      <c r="AC76" s="13">
        <f t="shared" si="17"/>
        <v>0</v>
      </c>
      <c r="AD76" s="13" t="str">
        <f t="shared" si="26"/>
        <v/>
      </c>
      <c r="AE76" s="13">
        <f>IF(ISERROR(VLOOKUP($C76,CTEPULL!$A:$I,5,FALSE)),"0",(VLOOKUP($C76,CTEPULL!$A:$I,5,FALSE)))</f>
        <v>0</v>
      </c>
      <c r="AF76" s="18">
        <f>IF(ISERROR(VLOOKUP($A76,PIVOTILC!$A:$I,5,FALSE)),"0",(VLOOKUP($A76,PIVOTILC!$A:$I,5,FALSE)))</f>
        <v>0</v>
      </c>
      <c r="AG76" s="13">
        <f t="shared" si="18"/>
        <v>0</v>
      </c>
      <c r="AH76" s="13" t="str">
        <f t="shared" si="27"/>
        <v/>
      </c>
      <c r="AI76" s="13">
        <f>IF(ISERROR(VLOOKUP($C76,CTEPULL!$A:$I,6,FALSE)),"0",(VLOOKUP($C76,CTEPULL!$A:$I,6,FALSE)))</f>
        <v>0</v>
      </c>
      <c r="AJ76" s="18">
        <f>IF(ISERROR(VLOOKUP($A76,PIVOTILC!$A:$I,6,FALSE)),"0",(VLOOKUP($A76,PIVOTILC!$A:$I,6,FALSE)))</f>
        <v>0</v>
      </c>
      <c r="AK76" s="13">
        <f t="shared" si="19"/>
        <v>0</v>
      </c>
      <c r="AL76" s="13" t="str">
        <f t="shared" si="28"/>
        <v/>
      </c>
      <c r="AM76" s="13">
        <f>IF(ISERROR(VLOOKUP($C76,CTEPULL!$A:$I,7,FALSE)),"0",(VLOOKUP($C76,CTEPULL!$A:$I,7,FALSE)))</f>
        <v>0</v>
      </c>
      <c r="AN76" s="18">
        <f>IF(ISERROR(VLOOKUP($A76,PIVOTILC!$A:$I,7,FALSE)),"0",(VLOOKUP($A76,PIVOTILC!$A:$I,7,FALSE)))</f>
        <v>0</v>
      </c>
      <c r="AO76" s="13">
        <f t="shared" si="20"/>
        <v>0</v>
      </c>
      <c r="AP76" s="13" t="str">
        <f t="shared" si="29"/>
        <v/>
      </c>
      <c r="AQ76" s="13">
        <f>IF(ISERROR(VLOOKUP($C76,CTEPULL!$A:$I,8,FALSE)),"0",(VLOOKUP($C76,CTEPULL!$A:$I,8,FALSE)))</f>
        <v>0</v>
      </c>
      <c r="AR76" s="18">
        <f>IF(ISERROR(VLOOKUP($A76,PIVOTILC!$A:$I,8,FALSE)),"0",(VLOOKUP($A76,PIVOTILC!$A:$I,8,FALSE)))</f>
        <v>0</v>
      </c>
      <c r="AS76" s="13">
        <f t="shared" si="21"/>
        <v>0</v>
      </c>
      <c r="AT76" s="13" t="str">
        <f t="shared" si="30"/>
        <v/>
      </c>
      <c r="AU76" s="19">
        <f>IF(ISERROR(VLOOKUP($C76,CTEPULL!$A:$I,9,FALSE)),"0",(VLOOKUP($C76,CTEPULL!$A:$I,9,FALSE)))</f>
        <v>50</v>
      </c>
      <c r="AV76" s="18">
        <f>IF(ISERROR(VLOOKUP($A76,PIVOTILC!$A:$I,8,FALSE)),"0",(VLOOKUP($A76,PIVOTILC!$A:$I,9,FALSE)))</f>
        <v>50</v>
      </c>
      <c r="AW76" s="18">
        <f t="shared" si="22"/>
        <v>0</v>
      </c>
      <c r="AX76" s="13">
        <f t="shared" si="23"/>
        <v>0</v>
      </c>
      <c r="AY76" s="13" t="str">
        <f t="shared" si="24"/>
        <v>No</v>
      </c>
      <c r="AZ76" s="13" t="str">
        <f t="shared" si="31"/>
        <v>No</v>
      </c>
    </row>
    <row r="77" spans="1:52" x14ac:dyDescent="0.2">
      <c r="A77" s="1" t="s">
        <v>9142</v>
      </c>
      <c r="B77" s="16" t="s">
        <v>6904</v>
      </c>
      <c r="C77" s="13" t="s">
        <v>6905</v>
      </c>
      <c r="D77" s="13" t="s">
        <v>6906</v>
      </c>
      <c r="E77" s="13" t="s">
        <v>6907</v>
      </c>
      <c r="F77" s="13" t="s">
        <v>4772</v>
      </c>
      <c r="G77" s="13" t="s">
        <v>6908</v>
      </c>
      <c r="H77" s="13" t="s">
        <v>2828</v>
      </c>
      <c r="I77" s="13" t="s">
        <v>100</v>
      </c>
      <c r="J77" s="13" t="s">
        <v>2378</v>
      </c>
      <c r="K77" s="13" t="s">
        <v>4970</v>
      </c>
      <c r="L77" s="13" t="s">
        <v>11256</v>
      </c>
      <c r="M77" s="13" t="s">
        <v>11908</v>
      </c>
      <c r="N77" s="13" t="s">
        <v>6956</v>
      </c>
      <c r="O77" s="17">
        <v>43157</v>
      </c>
      <c r="P77" s="23"/>
      <c r="Q77" s="41" t="s">
        <v>6909</v>
      </c>
      <c r="R77" s="13" t="s">
        <v>187</v>
      </c>
      <c r="S77" s="13" t="s">
        <v>2866</v>
      </c>
      <c r="T77" s="13" t="s">
        <v>8348</v>
      </c>
      <c r="U77" s="13" t="s">
        <v>6967</v>
      </c>
      <c r="V77" s="13" t="s">
        <v>8358</v>
      </c>
      <c r="W77" s="13">
        <f>IF(ISERROR(VLOOKUP($C77,CTEPULL!$A:$I,3,FALSE)),"0",(VLOOKUP($C77,CTEPULL!$A:$I,3,FALSE)))</f>
        <v>36</v>
      </c>
      <c r="X77" s="18">
        <f>IF(ISERROR(VLOOKUP($A77,PIVOTILC!$A:$I,3,FALSE)),"0",(VLOOKUP($A77,PIVOTILC!$A:$I,3,FALSE)))</f>
        <v>36</v>
      </c>
      <c r="Y77" s="13">
        <f t="shared" si="16"/>
        <v>0</v>
      </c>
      <c r="Z77" s="13" t="str">
        <f t="shared" si="25"/>
        <v>Good</v>
      </c>
      <c r="AA77" s="13">
        <f>IF(ISERROR(VLOOKUP($C77,CTEPULL!$A:$I,4,FALSE)),"0",(VLOOKUP($C77,CTEPULL!$A:$I,4,FALSE)))</f>
        <v>0</v>
      </c>
      <c r="AB77" s="18">
        <f>IF(ISERROR(VLOOKUP($A77,PIVOTILC!$A:$I,4,FALSE)),"0",(VLOOKUP($A77,PIVOTILC!$A:$I,4,FALSE)))</f>
        <v>0</v>
      </c>
      <c r="AC77" s="13">
        <f t="shared" si="17"/>
        <v>0</v>
      </c>
      <c r="AD77" s="13" t="str">
        <f t="shared" si="26"/>
        <v/>
      </c>
      <c r="AE77" s="13">
        <f>IF(ISERROR(VLOOKUP($C77,CTEPULL!$A:$I,5,FALSE)),"0",(VLOOKUP($C77,CTEPULL!$A:$I,5,FALSE)))</f>
        <v>0</v>
      </c>
      <c r="AF77" s="18">
        <f>IF(ISERROR(VLOOKUP($A77,PIVOTILC!$A:$I,5,FALSE)),"0",(VLOOKUP($A77,PIVOTILC!$A:$I,5,FALSE)))</f>
        <v>0</v>
      </c>
      <c r="AG77" s="13">
        <f t="shared" si="18"/>
        <v>0</v>
      </c>
      <c r="AH77" s="13" t="str">
        <f t="shared" si="27"/>
        <v/>
      </c>
      <c r="AI77" s="13">
        <f>IF(ISERROR(VLOOKUP($C77,CTEPULL!$A:$I,6,FALSE)),"0",(VLOOKUP($C77,CTEPULL!$A:$I,6,FALSE)))</f>
        <v>0</v>
      </c>
      <c r="AJ77" s="18">
        <f>IF(ISERROR(VLOOKUP($A77,PIVOTILC!$A:$I,6,FALSE)),"0",(VLOOKUP($A77,PIVOTILC!$A:$I,6,FALSE)))</f>
        <v>0</v>
      </c>
      <c r="AK77" s="13">
        <f t="shared" si="19"/>
        <v>0</v>
      </c>
      <c r="AL77" s="13" t="str">
        <f t="shared" si="28"/>
        <v/>
      </c>
      <c r="AM77" s="13">
        <f>IF(ISERROR(VLOOKUP($C77,CTEPULL!$A:$I,7,FALSE)),"0",(VLOOKUP($C77,CTEPULL!$A:$I,7,FALSE)))</f>
        <v>0</v>
      </c>
      <c r="AN77" s="18">
        <f>IF(ISERROR(VLOOKUP($A77,PIVOTILC!$A:$I,7,FALSE)),"0",(VLOOKUP($A77,PIVOTILC!$A:$I,7,FALSE)))</f>
        <v>0</v>
      </c>
      <c r="AO77" s="13">
        <f t="shared" si="20"/>
        <v>0</v>
      </c>
      <c r="AP77" s="13" t="str">
        <f t="shared" si="29"/>
        <v/>
      </c>
      <c r="AQ77" s="13">
        <f>IF(ISERROR(VLOOKUP($C77,CTEPULL!$A:$I,8,FALSE)),"0",(VLOOKUP($C77,CTEPULL!$A:$I,8,FALSE)))</f>
        <v>0</v>
      </c>
      <c r="AR77" s="18">
        <f>IF(ISERROR(VLOOKUP($A77,PIVOTILC!$A:$I,8,FALSE)),"0",(VLOOKUP($A77,PIVOTILC!$A:$I,8,FALSE)))</f>
        <v>0</v>
      </c>
      <c r="AS77" s="13">
        <f t="shared" si="21"/>
        <v>0</v>
      </c>
      <c r="AT77" s="13" t="str">
        <f t="shared" si="30"/>
        <v/>
      </c>
      <c r="AU77" s="19">
        <f>IF(ISERROR(VLOOKUP($C77,CTEPULL!$A:$I,9,FALSE)),"0",(VLOOKUP($C77,CTEPULL!$A:$I,9,FALSE)))</f>
        <v>36</v>
      </c>
      <c r="AV77" s="18">
        <f>IF(ISERROR(VLOOKUP($A77,PIVOTILC!$A:$I,8,FALSE)),"0",(VLOOKUP($A77,PIVOTILC!$A:$I,9,FALSE)))</f>
        <v>36</v>
      </c>
      <c r="AW77" s="18">
        <f t="shared" si="22"/>
        <v>0</v>
      </c>
      <c r="AX77" s="13">
        <f t="shared" si="23"/>
        <v>0</v>
      </c>
      <c r="AY77" s="13" t="str">
        <f t="shared" si="24"/>
        <v>No</v>
      </c>
      <c r="AZ77" s="13" t="str">
        <f t="shared" si="31"/>
        <v>No</v>
      </c>
    </row>
    <row r="78" spans="1:52" x14ac:dyDescent="0.2">
      <c r="A78" s="1" t="s">
        <v>12692</v>
      </c>
      <c r="B78" s="16" t="s">
        <v>12693</v>
      </c>
      <c r="C78" s="13" t="s">
        <v>8174</v>
      </c>
      <c r="D78" s="13" t="s">
        <v>8175</v>
      </c>
      <c r="E78" s="13" t="s">
        <v>8176</v>
      </c>
      <c r="F78" s="13" t="s">
        <v>179</v>
      </c>
      <c r="G78" s="13" t="s">
        <v>8177</v>
      </c>
      <c r="H78" s="13" t="s">
        <v>2829</v>
      </c>
      <c r="I78" s="13" t="s">
        <v>100</v>
      </c>
      <c r="J78" s="13" t="s">
        <v>2378</v>
      </c>
      <c r="K78" s="13" t="s">
        <v>2396</v>
      </c>
      <c r="L78" s="13" t="s">
        <v>2392</v>
      </c>
      <c r="M78" s="13" t="s">
        <v>8943</v>
      </c>
      <c r="N78" s="13" t="s">
        <v>8219</v>
      </c>
      <c r="O78" s="17">
        <v>43286</v>
      </c>
      <c r="P78" s="23"/>
      <c r="Q78" s="41" t="s">
        <v>12694</v>
      </c>
      <c r="R78" s="13" t="s">
        <v>112</v>
      </c>
      <c r="S78" s="13" t="s">
        <v>2866</v>
      </c>
      <c r="T78" s="13" t="s">
        <v>8348</v>
      </c>
      <c r="U78" s="13" t="s">
        <v>8236</v>
      </c>
      <c r="V78" s="13" t="s">
        <v>8353</v>
      </c>
      <c r="W78" s="13">
        <f>IF(ISERROR(VLOOKUP($C78,CTEPULL!$A:$I,3,FALSE)),"0",(VLOOKUP($C78,CTEPULL!$A:$I,3,FALSE)))</f>
        <v>53</v>
      </c>
      <c r="X78" s="18">
        <f>IF(ISERROR(VLOOKUP($A78,PIVOTILC!$A:$I,3,FALSE)),"0",(VLOOKUP($A78,PIVOTILC!$A:$I,3,FALSE)))</f>
        <v>53</v>
      </c>
      <c r="Y78" s="13">
        <f t="shared" si="16"/>
        <v>0</v>
      </c>
      <c r="Z78" s="13" t="str">
        <f t="shared" si="25"/>
        <v>Good</v>
      </c>
      <c r="AA78" s="13">
        <f>IF(ISERROR(VLOOKUP($C78,CTEPULL!$A:$I,4,FALSE)),"0",(VLOOKUP($C78,CTEPULL!$A:$I,4,FALSE)))</f>
        <v>0</v>
      </c>
      <c r="AB78" s="18">
        <f>IF(ISERROR(VLOOKUP($A78,PIVOTILC!$A:$I,4,FALSE)),"0",(VLOOKUP($A78,PIVOTILC!$A:$I,4,FALSE)))</f>
        <v>0</v>
      </c>
      <c r="AC78" s="13">
        <f t="shared" si="17"/>
        <v>0</v>
      </c>
      <c r="AD78" s="13" t="str">
        <f t="shared" si="26"/>
        <v/>
      </c>
      <c r="AE78" s="13">
        <f>IF(ISERROR(VLOOKUP($C78,CTEPULL!$A:$I,5,FALSE)),"0",(VLOOKUP($C78,CTEPULL!$A:$I,5,FALSE)))</f>
        <v>0</v>
      </c>
      <c r="AF78" s="18">
        <f>IF(ISERROR(VLOOKUP($A78,PIVOTILC!$A:$I,5,FALSE)),"0",(VLOOKUP($A78,PIVOTILC!$A:$I,5,FALSE)))</f>
        <v>0</v>
      </c>
      <c r="AG78" s="13">
        <f t="shared" si="18"/>
        <v>0</v>
      </c>
      <c r="AH78" s="13" t="str">
        <f t="shared" si="27"/>
        <v/>
      </c>
      <c r="AI78" s="13">
        <f>IF(ISERROR(VLOOKUP($C78,CTEPULL!$A:$I,6,FALSE)),"0",(VLOOKUP($C78,CTEPULL!$A:$I,6,FALSE)))</f>
        <v>0</v>
      </c>
      <c r="AJ78" s="18">
        <f>IF(ISERROR(VLOOKUP($A78,PIVOTILC!$A:$I,6,FALSE)),"0",(VLOOKUP($A78,PIVOTILC!$A:$I,6,FALSE)))</f>
        <v>0</v>
      </c>
      <c r="AK78" s="13">
        <f t="shared" si="19"/>
        <v>0</v>
      </c>
      <c r="AL78" s="13" t="str">
        <f t="shared" si="28"/>
        <v/>
      </c>
      <c r="AM78" s="13">
        <f>IF(ISERROR(VLOOKUP($C78,CTEPULL!$A:$I,7,FALSE)),"0",(VLOOKUP($C78,CTEPULL!$A:$I,7,FALSE)))</f>
        <v>0</v>
      </c>
      <c r="AN78" s="18">
        <f>IF(ISERROR(VLOOKUP($A78,PIVOTILC!$A:$I,7,FALSE)),"0",(VLOOKUP($A78,PIVOTILC!$A:$I,7,FALSE)))</f>
        <v>0</v>
      </c>
      <c r="AO78" s="13">
        <f t="shared" si="20"/>
        <v>0</v>
      </c>
      <c r="AP78" s="13" t="str">
        <f t="shared" si="29"/>
        <v/>
      </c>
      <c r="AQ78" s="13">
        <f>IF(ISERROR(VLOOKUP($C78,CTEPULL!$A:$I,8,FALSE)),"0",(VLOOKUP($C78,CTEPULL!$A:$I,8,FALSE)))</f>
        <v>0</v>
      </c>
      <c r="AR78" s="18">
        <f>IF(ISERROR(VLOOKUP($A78,PIVOTILC!$A:$I,8,FALSE)),"0",(VLOOKUP($A78,PIVOTILC!$A:$I,8,FALSE)))</f>
        <v>0</v>
      </c>
      <c r="AS78" s="13">
        <f t="shared" si="21"/>
        <v>0</v>
      </c>
      <c r="AT78" s="13" t="str">
        <f t="shared" si="30"/>
        <v/>
      </c>
      <c r="AU78" s="19">
        <f>IF(ISERROR(VLOOKUP($C78,CTEPULL!$A:$I,9,FALSE)),"0",(VLOOKUP($C78,CTEPULL!$A:$I,9,FALSE)))</f>
        <v>53</v>
      </c>
      <c r="AV78" s="18">
        <f>IF(ISERROR(VLOOKUP($A78,PIVOTILC!$A:$I,8,FALSE)),"0",(VLOOKUP($A78,PIVOTILC!$A:$I,9,FALSE)))</f>
        <v>53</v>
      </c>
      <c r="AW78" s="18">
        <f t="shared" si="22"/>
        <v>0</v>
      </c>
      <c r="AX78" s="13">
        <f t="shared" si="23"/>
        <v>0</v>
      </c>
      <c r="AY78" s="13" t="str">
        <f t="shared" si="24"/>
        <v>No</v>
      </c>
      <c r="AZ78" s="13" t="str">
        <f t="shared" si="31"/>
        <v>No</v>
      </c>
    </row>
    <row r="79" spans="1:52" x14ac:dyDescent="0.2">
      <c r="A79" s="1" t="s">
        <v>9143</v>
      </c>
      <c r="B79" s="16" t="s">
        <v>6432</v>
      </c>
      <c r="C79" s="13" t="s">
        <v>6433</v>
      </c>
      <c r="D79" s="13" t="s">
        <v>6434</v>
      </c>
      <c r="E79" s="13" t="s">
        <v>795</v>
      </c>
      <c r="F79" s="13" t="s">
        <v>178</v>
      </c>
      <c r="G79" s="13" t="s">
        <v>6435</v>
      </c>
      <c r="H79" s="13" t="s">
        <v>2828</v>
      </c>
      <c r="I79" s="13" t="s">
        <v>98</v>
      </c>
      <c r="J79" s="13" t="s">
        <v>2378</v>
      </c>
      <c r="K79" s="13" t="s">
        <v>2389</v>
      </c>
      <c r="L79" s="13" t="s">
        <v>11236</v>
      </c>
      <c r="M79" s="13" t="s">
        <v>2384</v>
      </c>
      <c r="N79" s="13" t="s">
        <v>6436</v>
      </c>
      <c r="O79" s="17">
        <v>43024</v>
      </c>
      <c r="P79" s="23"/>
      <c r="Q79" s="41" t="s">
        <v>6437</v>
      </c>
      <c r="R79" s="13" t="s">
        <v>187</v>
      </c>
      <c r="S79" s="13" t="s">
        <v>2867</v>
      </c>
      <c r="T79" s="13" t="s">
        <v>8348</v>
      </c>
      <c r="U79" s="13" t="s">
        <v>6511</v>
      </c>
      <c r="V79" s="13" t="s">
        <v>8358</v>
      </c>
      <c r="W79" s="13">
        <f>IF(ISERROR(VLOOKUP($C79,CTEPULL!$A:$I,3,FALSE)),"0",(VLOOKUP($C79,CTEPULL!$A:$I,3,FALSE)))</f>
        <v>40</v>
      </c>
      <c r="X79" s="18">
        <f>IF(ISERROR(VLOOKUP($A79,PIVOTILC!$A:$I,3,FALSE)),"0",(VLOOKUP($A79,PIVOTILC!$A:$I,3,FALSE)))</f>
        <v>40</v>
      </c>
      <c r="Y79" s="13">
        <f t="shared" si="16"/>
        <v>0</v>
      </c>
      <c r="Z79" s="13" t="str">
        <f t="shared" si="25"/>
        <v>Good</v>
      </c>
      <c r="AA79" s="13">
        <f>IF(ISERROR(VLOOKUP($C79,CTEPULL!$A:$I,4,FALSE)),"0",(VLOOKUP($C79,CTEPULL!$A:$I,4,FALSE)))</f>
        <v>0</v>
      </c>
      <c r="AB79" s="18">
        <f>IF(ISERROR(VLOOKUP($A79,PIVOTILC!$A:$I,4,FALSE)),"0",(VLOOKUP($A79,PIVOTILC!$A:$I,4,FALSE)))</f>
        <v>0</v>
      </c>
      <c r="AC79" s="13">
        <f t="shared" si="17"/>
        <v>0</v>
      </c>
      <c r="AD79" s="13" t="str">
        <f t="shared" si="26"/>
        <v/>
      </c>
      <c r="AE79" s="13">
        <f>IF(ISERROR(VLOOKUP($C79,CTEPULL!$A:$I,5,FALSE)),"0",(VLOOKUP($C79,CTEPULL!$A:$I,5,FALSE)))</f>
        <v>0</v>
      </c>
      <c r="AF79" s="18">
        <f>IF(ISERROR(VLOOKUP($A79,PIVOTILC!$A:$I,5,FALSE)),"0",(VLOOKUP($A79,PIVOTILC!$A:$I,5,FALSE)))</f>
        <v>0</v>
      </c>
      <c r="AG79" s="13">
        <f t="shared" si="18"/>
        <v>0</v>
      </c>
      <c r="AH79" s="13" t="str">
        <f t="shared" si="27"/>
        <v/>
      </c>
      <c r="AI79" s="13">
        <f>IF(ISERROR(VLOOKUP($C79,CTEPULL!$A:$I,6,FALSE)),"0",(VLOOKUP($C79,CTEPULL!$A:$I,6,FALSE)))</f>
        <v>0</v>
      </c>
      <c r="AJ79" s="18">
        <f>IF(ISERROR(VLOOKUP($A79,PIVOTILC!$A:$I,6,FALSE)),"0",(VLOOKUP($A79,PIVOTILC!$A:$I,6,FALSE)))</f>
        <v>0</v>
      </c>
      <c r="AK79" s="13">
        <f t="shared" si="19"/>
        <v>0</v>
      </c>
      <c r="AL79" s="13" t="str">
        <f t="shared" si="28"/>
        <v/>
      </c>
      <c r="AM79" s="13">
        <f>IF(ISERROR(VLOOKUP($C79,CTEPULL!$A:$I,7,FALSE)),"0",(VLOOKUP($C79,CTEPULL!$A:$I,7,FALSE)))</f>
        <v>0</v>
      </c>
      <c r="AN79" s="18">
        <f>IF(ISERROR(VLOOKUP($A79,PIVOTILC!$A:$I,7,FALSE)),"0",(VLOOKUP($A79,PIVOTILC!$A:$I,7,FALSE)))</f>
        <v>0</v>
      </c>
      <c r="AO79" s="13">
        <f t="shared" si="20"/>
        <v>0</v>
      </c>
      <c r="AP79" s="13" t="str">
        <f t="shared" si="29"/>
        <v/>
      </c>
      <c r="AQ79" s="13">
        <f>IF(ISERROR(VLOOKUP($C79,CTEPULL!$A:$I,8,FALSE)),"0",(VLOOKUP($C79,CTEPULL!$A:$I,8,FALSE)))</f>
        <v>0</v>
      </c>
      <c r="AR79" s="18">
        <f>IF(ISERROR(VLOOKUP($A79,PIVOTILC!$A:$I,8,FALSE)),"0",(VLOOKUP($A79,PIVOTILC!$A:$I,8,FALSE)))</f>
        <v>0</v>
      </c>
      <c r="AS79" s="13">
        <f t="shared" si="21"/>
        <v>0</v>
      </c>
      <c r="AT79" s="13" t="str">
        <f t="shared" si="30"/>
        <v/>
      </c>
      <c r="AU79" s="19">
        <f>IF(ISERROR(VLOOKUP($C79,CTEPULL!$A:$I,9,FALSE)),"0",(VLOOKUP($C79,CTEPULL!$A:$I,9,FALSE)))</f>
        <v>40</v>
      </c>
      <c r="AV79" s="18">
        <f>IF(ISERROR(VLOOKUP($A79,PIVOTILC!$A:$I,8,FALSE)),"0",(VLOOKUP($A79,PIVOTILC!$A:$I,9,FALSE)))</f>
        <v>40</v>
      </c>
      <c r="AW79" s="18">
        <f t="shared" si="22"/>
        <v>0</v>
      </c>
      <c r="AX79" s="13">
        <f t="shared" si="23"/>
        <v>0</v>
      </c>
      <c r="AY79" s="13" t="str">
        <f t="shared" si="24"/>
        <v>No</v>
      </c>
      <c r="AZ79" s="13" t="str">
        <f t="shared" si="31"/>
        <v>No</v>
      </c>
    </row>
    <row r="80" spans="1:52" x14ac:dyDescent="0.2">
      <c r="A80" s="1" t="s">
        <v>7004</v>
      </c>
      <c r="B80" s="16" t="s">
        <v>3004</v>
      </c>
      <c r="C80" s="13" t="s">
        <v>2908</v>
      </c>
      <c r="D80" s="13" t="s">
        <v>2909</v>
      </c>
      <c r="E80" s="13" t="s">
        <v>1180</v>
      </c>
      <c r="F80" s="13" t="s">
        <v>179</v>
      </c>
      <c r="G80" s="13" t="s">
        <v>2910</v>
      </c>
      <c r="H80" s="13" t="s">
        <v>2829</v>
      </c>
      <c r="I80" s="13" t="s">
        <v>98</v>
      </c>
      <c r="J80" s="13" t="s">
        <v>2378</v>
      </c>
      <c r="K80" s="13" t="s">
        <v>2389</v>
      </c>
      <c r="L80" s="13" t="s">
        <v>11236</v>
      </c>
      <c r="M80" s="13" t="s">
        <v>11958</v>
      </c>
      <c r="N80" s="13" t="s">
        <v>2911</v>
      </c>
      <c r="O80" s="17">
        <v>42431</v>
      </c>
      <c r="P80" s="23"/>
      <c r="Q80" s="41" t="s">
        <v>2918</v>
      </c>
      <c r="R80" s="13" t="s">
        <v>129</v>
      </c>
      <c r="S80" s="13" t="s">
        <v>2871</v>
      </c>
      <c r="T80" s="13" t="s">
        <v>8348</v>
      </c>
      <c r="U80" s="13" t="s">
        <v>5568</v>
      </c>
      <c r="V80" s="13" t="s">
        <v>8365</v>
      </c>
      <c r="W80" s="13">
        <f>IF(ISERROR(VLOOKUP($C80,CTEPULL!$A:$I,3,FALSE)),"0",(VLOOKUP($C80,CTEPULL!$A:$I,3,FALSE)))</f>
        <v>48</v>
      </c>
      <c r="X80" s="18">
        <f>IF(ISERROR(VLOOKUP($A80,PIVOTILC!$A:$I,3,FALSE)),"0",(VLOOKUP($A80,PIVOTILC!$A:$I,3,FALSE)))</f>
        <v>48</v>
      </c>
      <c r="Y80" s="13">
        <f t="shared" si="16"/>
        <v>0</v>
      </c>
      <c r="Z80" s="13" t="str">
        <f t="shared" si="25"/>
        <v>Good</v>
      </c>
      <c r="AA80" s="13">
        <f>IF(ISERROR(VLOOKUP($C80,CTEPULL!$A:$I,4,FALSE)),"0",(VLOOKUP($C80,CTEPULL!$A:$I,4,FALSE)))</f>
        <v>0</v>
      </c>
      <c r="AB80" s="18">
        <f>IF(ISERROR(VLOOKUP($A80,PIVOTILC!$A:$I,4,FALSE)),"0",(VLOOKUP($A80,PIVOTILC!$A:$I,4,FALSE)))</f>
        <v>0</v>
      </c>
      <c r="AC80" s="13">
        <f t="shared" si="17"/>
        <v>0</v>
      </c>
      <c r="AD80" s="13" t="str">
        <f t="shared" si="26"/>
        <v/>
      </c>
      <c r="AE80" s="13">
        <f>IF(ISERROR(VLOOKUP($C80,CTEPULL!$A:$I,5,FALSE)),"0",(VLOOKUP($C80,CTEPULL!$A:$I,5,FALSE)))</f>
        <v>0</v>
      </c>
      <c r="AF80" s="18">
        <f>IF(ISERROR(VLOOKUP($A80,PIVOTILC!$A:$I,5,FALSE)),"0",(VLOOKUP($A80,PIVOTILC!$A:$I,5,FALSE)))</f>
        <v>0</v>
      </c>
      <c r="AG80" s="13">
        <f t="shared" si="18"/>
        <v>0</v>
      </c>
      <c r="AH80" s="13" t="str">
        <f t="shared" si="27"/>
        <v/>
      </c>
      <c r="AI80" s="13">
        <f>IF(ISERROR(VLOOKUP($C80,CTEPULL!$A:$I,6,FALSE)),"0",(VLOOKUP($C80,CTEPULL!$A:$I,6,FALSE)))</f>
        <v>0</v>
      </c>
      <c r="AJ80" s="18">
        <f>IF(ISERROR(VLOOKUP($A80,PIVOTILC!$A:$I,6,FALSE)),"0",(VLOOKUP($A80,PIVOTILC!$A:$I,6,FALSE)))</f>
        <v>0</v>
      </c>
      <c r="AK80" s="13">
        <f t="shared" si="19"/>
        <v>0</v>
      </c>
      <c r="AL80" s="13" t="str">
        <f t="shared" si="28"/>
        <v/>
      </c>
      <c r="AM80" s="13">
        <f>IF(ISERROR(VLOOKUP($C80,CTEPULL!$A:$I,7,FALSE)),"0",(VLOOKUP($C80,CTEPULL!$A:$I,7,FALSE)))</f>
        <v>0</v>
      </c>
      <c r="AN80" s="18">
        <f>IF(ISERROR(VLOOKUP($A80,PIVOTILC!$A:$I,7,FALSE)),"0",(VLOOKUP($A80,PIVOTILC!$A:$I,7,FALSE)))</f>
        <v>0</v>
      </c>
      <c r="AO80" s="13">
        <f t="shared" si="20"/>
        <v>0</v>
      </c>
      <c r="AP80" s="13" t="str">
        <f t="shared" si="29"/>
        <v/>
      </c>
      <c r="AQ80" s="13">
        <f>IF(ISERROR(VLOOKUP($C80,CTEPULL!$A:$I,8,FALSE)),"0",(VLOOKUP($C80,CTEPULL!$A:$I,8,FALSE)))</f>
        <v>0</v>
      </c>
      <c r="AR80" s="18">
        <f>IF(ISERROR(VLOOKUP($A80,PIVOTILC!$A:$I,8,FALSE)),"0",(VLOOKUP($A80,PIVOTILC!$A:$I,8,FALSE)))</f>
        <v>0</v>
      </c>
      <c r="AS80" s="13">
        <f t="shared" si="21"/>
        <v>0</v>
      </c>
      <c r="AT80" s="13" t="str">
        <f t="shared" si="30"/>
        <v/>
      </c>
      <c r="AU80" s="19">
        <f>IF(ISERROR(VLOOKUP($C80,CTEPULL!$A:$I,9,FALSE)),"0",(VLOOKUP($C80,CTEPULL!$A:$I,9,FALSE)))</f>
        <v>48</v>
      </c>
      <c r="AV80" s="18">
        <f>IF(ISERROR(VLOOKUP($A80,PIVOTILC!$A:$I,8,FALSE)),"0",(VLOOKUP($A80,PIVOTILC!$A:$I,9,FALSE)))</f>
        <v>48</v>
      </c>
      <c r="AW80" s="18">
        <f t="shared" si="22"/>
        <v>0</v>
      </c>
      <c r="AX80" s="13">
        <f t="shared" si="23"/>
        <v>0</v>
      </c>
      <c r="AY80" s="13" t="str">
        <f t="shared" si="24"/>
        <v>No</v>
      </c>
      <c r="AZ80" s="13" t="str">
        <f t="shared" si="31"/>
        <v>No</v>
      </c>
    </row>
    <row r="81" spans="1:52" x14ac:dyDescent="0.2">
      <c r="A81" s="1" t="s">
        <v>7005</v>
      </c>
      <c r="B81" s="16" t="s">
        <v>4975</v>
      </c>
      <c r="C81" s="13" t="s">
        <v>4976</v>
      </c>
      <c r="D81" s="13" t="s">
        <v>4977</v>
      </c>
      <c r="E81" s="13" t="s">
        <v>4978</v>
      </c>
      <c r="F81" s="13" t="s">
        <v>2830</v>
      </c>
      <c r="G81" s="13" t="s">
        <v>4979</v>
      </c>
      <c r="H81" s="13" t="s">
        <v>99</v>
      </c>
      <c r="I81" s="13" t="s">
        <v>102</v>
      </c>
      <c r="J81" s="13" t="s">
        <v>2378</v>
      </c>
      <c r="K81" s="13" t="s">
        <v>4970</v>
      </c>
      <c r="L81" s="13" t="s">
        <v>4970</v>
      </c>
      <c r="M81" s="13" t="s">
        <v>4970</v>
      </c>
      <c r="N81" s="13" t="s">
        <v>4980</v>
      </c>
      <c r="O81" s="17">
        <v>38246</v>
      </c>
      <c r="P81" s="23"/>
      <c r="Q81" s="41" t="s">
        <v>4981</v>
      </c>
      <c r="R81" s="13" t="s">
        <v>187</v>
      </c>
      <c r="S81" s="13" t="s">
        <v>2878</v>
      </c>
      <c r="T81" s="13" t="s">
        <v>8359</v>
      </c>
      <c r="U81" s="13" t="s">
        <v>5569</v>
      </c>
      <c r="V81" s="13" t="s">
        <v>8361</v>
      </c>
      <c r="W81" s="13">
        <f>IF(ISERROR(VLOOKUP($C81,CTEPULL!$A:$I,3,FALSE)),"0",(VLOOKUP($C81,CTEPULL!$A:$I,3,FALSE)))</f>
        <v>43</v>
      </c>
      <c r="X81" s="18">
        <f>IF(ISERROR(VLOOKUP($A81,PIVOTILC!$A:$I,3,FALSE)),"0",(VLOOKUP($A81,PIVOTILC!$A:$I,3,FALSE)))</f>
        <v>43</v>
      </c>
      <c r="Y81" s="13">
        <f t="shared" si="16"/>
        <v>0</v>
      </c>
      <c r="Z81" s="13" t="str">
        <f t="shared" si="25"/>
        <v>Good</v>
      </c>
      <c r="AA81" s="13">
        <f>IF(ISERROR(VLOOKUP($C81,CTEPULL!$A:$I,4,FALSE)),"0",(VLOOKUP($C81,CTEPULL!$A:$I,4,FALSE)))</f>
        <v>0</v>
      </c>
      <c r="AB81" s="18">
        <f>IF(ISERROR(VLOOKUP($A81,PIVOTILC!$A:$I,4,FALSE)),"0",(VLOOKUP($A81,PIVOTILC!$A:$I,4,FALSE)))</f>
        <v>0</v>
      </c>
      <c r="AC81" s="13">
        <f t="shared" si="17"/>
        <v>0</v>
      </c>
      <c r="AD81" s="13" t="str">
        <f t="shared" si="26"/>
        <v/>
      </c>
      <c r="AE81" s="13">
        <f>IF(ISERROR(VLOOKUP($C81,CTEPULL!$A:$I,5,FALSE)),"0",(VLOOKUP($C81,CTEPULL!$A:$I,5,FALSE)))</f>
        <v>0</v>
      </c>
      <c r="AF81" s="18">
        <f>IF(ISERROR(VLOOKUP($A81,PIVOTILC!$A:$I,5,FALSE)),"0",(VLOOKUP($A81,PIVOTILC!$A:$I,5,FALSE)))</f>
        <v>0</v>
      </c>
      <c r="AG81" s="13">
        <f t="shared" si="18"/>
        <v>0</v>
      </c>
      <c r="AH81" s="13" t="str">
        <f t="shared" si="27"/>
        <v/>
      </c>
      <c r="AI81" s="13">
        <f>IF(ISERROR(VLOOKUP($C81,CTEPULL!$A:$I,6,FALSE)),"0",(VLOOKUP($C81,CTEPULL!$A:$I,6,FALSE)))</f>
        <v>0</v>
      </c>
      <c r="AJ81" s="18">
        <f>IF(ISERROR(VLOOKUP($A81,PIVOTILC!$A:$I,6,FALSE)),"0",(VLOOKUP($A81,PIVOTILC!$A:$I,6,FALSE)))</f>
        <v>0</v>
      </c>
      <c r="AK81" s="13">
        <f t="shared" si="19"/>
        <v>0</v>
      </c>
      <c r="AL81" s="13" t="str">
        <f t="shared" si="28"/>
        <v/>
      </c>
      <c r="AM81" s="13">
        <f>IF(ISERROR(VLOOKUP($C81,CTEPULL!$A:$I,7,FALSE)),"0",(VLOOKUP($C81,CTEPULL!$A:$I,7,FALSE)))</f>
        <v>0</v>
      </c>
      <c r="AN81" s="18">
        <f>IF(ISERROR(VLOOKUP($A81,PIVOTILC!$A:$I,7,FALSE)),"0",(VLOOKUP($A81,PIVOTILC!$A:$I,7,FALSE)))</f>
        <v>0</v>
      </c>
      <c r="AO81" s="13">
        <f t="shared" si="20"/>
        <v>0</v>
      </c>
      <c r="AP81" s="13" t="str">
        <f t="shared" si="29"/>
        <v/>
      </c>
      <c r="AQ81" s="13">
        <f>IF(ISERROR(VLOOKUP($C81,CTEPULL!$A:$I,8,FALSE)),"0",(VLOOKUP($C81,CTEPULL!$A:$I,8,FALSE)))</f>
        <v>0</v>
      </c>
      <c r="AR81" s="18">
        <f>IF(ISERROR(VLOOKUP($A81,PIVOTILC!$A:$I,8,FALSE)),"0",(VLOOKUP($A81,PIVOTILC!$A:$I,8,FALSE)))</f>
        <v>0</v>
      </c>
      <c r="AS81" s="13">
        <f t="shared" si="21"/>
        <v>0</v>
      </c>
      <c r="AT81" s="13" t="str">
        <f t="shared" si="30"/>
        <v/>
      </c>
      <c r="AU81" s="19">
        <f>IF(ISERROR(VLOOKUP($C81,CTEPULL!$A:$I,9,FALSE)),"0",(VLOOKUP($C81,CTEPULL!$A:$I,9,FALSE)))</f>
        <v>43</v>
      </c>
      <c r="AV81" s="18">
        <f>IF(ISERROR(VLOOKUP($A81,PIVOTILC!$A:$I,8,FALSE)),"0",(VLOOKUP($A81,PIVOTILC!$A:$I,9,FALSE)))</f>
        <v>43</v>
      </c>
      <c r="AW81" s="18">
        <f t="shared" si="22"/>
        <v>0</v>
      </c>
      <c r="AX81" s="13">
        <f t="shared" si="23"/>
        <v>0</v>
      </c>
      <c r="AY81" s="13" t="str">
        <f t="shared" si="24"/>
        <v>No</v>
      </c>
      <c r="AZ81" s="13" t="str">
        <f t="shared" si="31"/>
        <v>No</v>
      </c>
    </row>
    <row r="82" spans="1:52" x14ac:dyDescent="0.2">
      <c r="A82" s="1" t="s">
        <v>7006</v>
      </c>
      <c r="B82" s="16" t="s">
        <v>5384</v>
      </c>
      <c r="C82" s="13" t="s">
        <v>5445</v>
      </c>
      <c r="D82" s="13" t="s">
        <v>5385</v>
      </c>
      <c r="E82" s="13" t="s">
        <v>5386</v>
      </c>
      <c r="F82" s="13" t="s">
        <v>178</v>
      </c>
      <c r="G82" s="13" t="s">
        <v>5387</v>
      </c>
      <c r="H82" s="13" t="s">
        <v>2832</v>
      </c>
      <c r="I82" s="13" t="s">
        <v>100</v>
      </c>
      <c r="J82" s="13" t="s">
        <v>2378</v>
      </c>
      <c r="K82" s="13" t="s">
        <v>2396</v>
      </c>
      <c r="L82" s="13" t="s">
        <v>2392</v>
      </c>
      <c r="M82" s="13" t="s">
        <v>8943</v>
      </c>
      <c r="N82" s="13" t="s">
        <v>5446</v>
      </c>
      <c r="O82" s="17">
        <v>42975</v>
      </c>
      <c r="P82" s="23"/>
      <c r="Q82" s="41" t="s">
        <v>5388</v>
      </c>
      <c r="R82" s="13" t="s">
        <v>129</v>
      </c>
      <c r="S82" s="13" t="s">
        <v>2870</v>
      </c>
      <c r="T82" s="13" t="s">
        <v>8348</v>
      </c>
      <c r="U82" s="13" t="s">
        <v>5570</v>
      </c>
      <c r="V82" s="13" t="s">
        <v>8352</v>
      </c>
      <c r="W82" s="13">
        <f>IF(ISERROR(VLOOKUP($C82,CTEPULL!$A:$I,3,FALSE)),"0",(VLOOKUP($C82,CTEPULL!$A:$I,3,FALSE)))</f>
        <v>54</v>
      </c>
      <c r="X82" s="18">
        <f>IF(ISERROR(VLOOKUP($A82,PIVOTILC!$A:$I,3,FALSE)),"0",(VLOOKUP($A82,PIVOTILC!$A:$I,3,FALSE)))</f>
        <v>54</v>
      </c>
      <c r="Y82" s="13">
        <f t="shared" si="16"/>
        <v>0</v>
      </c>
      <c r="Z82" s="13" t="str">
        <f t="shared" si="25"/>
        <v>Good</v>
      </c>
      <c r="AA82" s="13">
        <f>IF(ISERROR(VLOOKUP($C82,CTEPULL!$A:$I,4,FALSE)),"0",(VLOOKUP($C82,CTEPULL!$A:$I,4,FALSE)))</f>
        <v>0</v>
      </c>
      <c r="AB82" s="18">
        <f>IF(ISERROR(VLOOKUP($A82,PIVOTILC!$A:$I,4,FALSE)),"0",(VLOOKUP($A82,PIVOTILC!$A:$I,4,FALSE)))</f>
        <v>0</v>
      </c>
      <c r="AC82" s="13">
        <f t="shared" si="17"/>
        <v>0</v>
      </c>
      <c r="AD82" s="13" t="str">
        <f t="shared" si="26"/>
        <v/>
      </c>
      <c r="AE82" s="13">
        <f>IF(ISERROR(VLOOKUP($C82,CTEPULL!$A:$I,5,FALSE)),"0",(VLOOKUP($C82,CTEPULL!$A:$I,5,FALSE)))</f>
        <v>0</v>
      </c>
      <c r="AF82" s="18">
        <f>IF(ISERROR(VLOOKUP($A82,PIVOTILC!$A:$I,5,FALSE)),"0",(VLOOKUP($A82,PIVOTILC!$A:$I,5,FALSE)))</f>
        <v>0</v>
      </c>
      <c r="AG82" s="13">
        <f t="shared" si="18"/>
        <v>0</v>
      </c>
      <c r="AH82" s="13" t="str">
        <f t="shared" si="27"/>
        <v/>
      </c>
      <c r="AI82" s="13">
        <f>IF(ISERROR(VLOOKUP($C82,CTEPULL!$A:$I,6,FALSE)),"0",(VLOOKUP($C82,CTEPULL!$A:$I,6,FALSE)))</f>
        <v>0</v>
      </c>
      <c r="AJ82" s="18">
        <f>IF(ISERROR(VLOOKUP($A82,PIVOTILC!$A:$I,6,FALSE)),"0",(VLOOKUP($A82,PIVOTILC!$A:$I,6,FALSE)))</f>
        <v>0</v>
      </c>
      <c r="AK82" s="13">
        <f t="shared" si="19"/>
        <v>0</v>
      </c>
      <c r="AL82" s="13" t="str">
        <f t="shared" si="28"/>
        <v/>
      </c>
      <c r="AM82" s="13">
        <f>IF(ISERROR(VLOOKUP($C82,CTEPULL!$A:$I,7,FALSE)),"0",(VLOOKUP($C82,CTEPULL!$A:$I,7,FALSE)))</f>
        <v>0</v>
      </c>
      <c r="AN82" s="18">
        <f>IF(ISERROR(VLOOKUP($A82,PIVOTILC!$A:$I,7,FALSE)),"0",(VLOOKUP($A82,PIVOTILC!$A:$I,7,FALSE)))</f>
        <v>0</v>
      </c>
      <c r="AO82" s="13">
        <f t="shared" si="20"/>
        <v>0</v>
      </c>
      <c r="AP82" s="13" t="str">
        <f t="shared" si="29"/>
        <v/>
      </c>
      <c r="AQ82" s="13">
        <f>IF(ISERROR(VLOOKUP($C82,CTEPULL!$A:$I,8,FALSE)),"0",(VLOOKUP($C82,CTEPULL!$A:$I,8,FALSE)))</f>
        <v>0</v>
      </c>
      <c r="AR82" s="18">
        <f>IF(ISERROR(VLOOKUP($A82,PIVOTILC!$A:$I,8,FALSE)),"0",(VLOOKUP($A82,PIVOTILC!$A:$I,8,FALSE)))</f>
        <v>0</v>
      </c>
      <c r="AS82" s="13">
        <f t="shared" si="21"/>
        <v>0</v>
      </c>
      <c r="AT82" s="13" t="str">
        <f t="shared" si="30"/>
        <v/>
      </c>
      <c r="AU82" s="19">
        <f>IF(ISERROR(VLOOKUP($C82,CTEPULL!$A:$I,9,FALSE)),"0",(VLOOKUP($C82,CTEPULL!$A:$I,9,FALSE)))</f>
        <v>54</v>
      </c>
      <c r="AV82" s="18">
        <f>IF(ISERROR(VLOOKUP($A82,PIVOTILC!$A:$I,8,FALSE)),"0",(VLOOKUP($A82,PIVOTILC!$A:$I,9,FALSE)))</f>
        <v>54</v>
      </c>
      <c r="AW82" s="18">
        <f t="shared" si="22"/>
        <v>0</v>
      </c>
      <c r="AX82" s="13">
        <f t="shared" si="23"/>
        <v>0</v>
      </c>
      <c r="AY82" s="13" t="str">
        <f t="shared" si="24"/>
        <v>No</v>
      </c>
      <c r="AZ82" s="13" t="str">
        <f t="shared" si="31"/>
        <v>No</v>
      </c>
    </row>
    <row r="83" spans="1:52" x14ac:dyDescent="0.2">
      <c r="A83" s="1" t="s">
        <v>7007</v>
      </c>
      <c r="B83" s="16" t="s">
        <v>3005</v>
      </c>
      <c r="C83" s="13" t="s">
        <v>2064</v>
      </c>
      <c r="D83" s="13" t="s">
        <v>2065</v>
      </c>
      <c r="E83" s="13" t="s">
        <v>2066</v>
      </c>
      <c r="F83" s="13" t="s">
        <v>182</v>
      </c>
      <c r="G83" s="13" t="s">
        <v>2067</v>
      </c>
      <c r="H83" s="13" t="s">
        <v>2828</v>
      </c>
      <c r="I83" s="13" t="s">
        <v>98</v>
      </c>
      <c r="J83" s="13" t="s">
        <v>2378</v>
      </c>
      <c r="K83" s="13" t="s">
        <v>2379</v>
      </c>
      <c r="L83" s="13" t="s">
        <v>2383</v>
      </c>
      <c r="M83" s="13" t="s">
        <v>7713</v>
      </c>
      <c r="N83" s="13" t="s">
        <v>2068</v>
      </c>
      <c r="O83" s="17">
        <v>42100</v>
      </c>
      <c r="P83" s="23"/>
      <c r="Q83" s="41" t="s">
        <v>2429</v>
      </c>
      <c r="R83" s="13" t="s">
        <v>129</v>
      </c>
      <c r="S83" s="13" t="s">
        <v>2871</v>
      </c>
      <c r="T83" s="13" t="s">
        <v>8348</v>
      </c>
      <c r="U83" s="13" t="s">
        <v>5571</v>
      </c>
      <c r="V83" s="13" t="s">
        <v>8365</v>
      </c>
      <c r="W83" s="13">
        <f>IF(ISERROR(VLOOKUP($C83,CTEPULL!$A:$I,3,FALSE)),"0",(VLOOKUP($C83,CTEPULL!$A:$I,3,FALSE)))</f>
        <v>40</v>
      </c>
      <c r="X83" s="18">
        <f>IF(ISERROR(VLOOKUP($A83,PIVOTILC!$A:$I,3,FALSE)),"0",(VLOOKUP($A83,PIVOTILC!$A:$I,3,FALSE)))</f>
        <v>40</v>
      </c>
      <c r="Y83" s="13">
        <f t="shared" si="16"/>
        <v>0</v>
      </c>
      <c r="Z83" s="13" t="str">
        <f t="shared" si="25"/>
        <v>Good</v>
      </c>
      <c r="AA83" s="13">
        <f>IF(ISERROR(VLOOKUP($C83,CTEPULL!$A:$I,4,FALSE)),"0",(VLOOKUP($C83,CTEPULL!$A:$I,4,FALSE)))</f>
        <v>0</v>
      </c>
      <c r="AB83" s="18">
        <f>IF(ISERROR(VLOOKUP($A83,PIVOTILC!$A:$I,4,FALSE)),"0",(VLOOKUP($A83,PIVOTILC!$A:$I,4,FALSE)))</f>
        <v>0</v>
      </c>
      <c r="AC83" s="13">
        <f t="shared" si="17"/>
        <v>0</v>
      </c>
      <c r="AD83" s="13" t="str">
        <f t="shared" si="26"/>
        <v/>
      </c>
      <c r="AE83" s="13">
        <f>IF(ISERROR(VLOOKUP($C83,CTEPULL!$A:$I,5,FALSE)),"0",(VLOOKUP($C83,CTEPULL!$A:$I,5,FALSE)))</f>
        <v>0</v>
      </c>
      <c r="AF83" s="18">
        <f>IF(ISERROR(VLOOKUP($A83,PIVOTILC!$A:$I,5,FALSE)),"0",(VLOOKUP($A83,PIVOTILC!$A:$I,5,FALSE)))</f>
        <v>0</v>
      </c>
      <c r="AG83" s="13">
        <f t="shared" si="18"/>
        <v>0</v>
      </c>
      <c r="AH83" s="13" t="str">
        <f t="shared" si="27"/>
        <v/>
      </c>
      <c r="AI83" s="13">
        <f>IF(ISERROR(VLOOKUP($C83,CTEPULL!$A:$I,6,FALSE)),"0",(VLOOKUP($C83,CTEPULL!$A:$I,6,FALSE)))</f>
        <v>0</v>
      </c>
      <c r="AJ83" s="18">
        <f>IF(ISERROR(VLOOKUP($A83,PIVOTILC!$A:$I,6,FALSE)),"0",(VLOOKUP($A83,PIVOTILC!$A:$I,6,FALSE)))</f>
        <v>0</v>
      </c>
      <c r="AK83" s="13">
        <f t="shared" si="19"/>
        <v>0</v>
      </c>
      <c r="AL83" s="13" t="str">
        <f t="shared" si="28"/>
        <v/>
      </c>
      <c r="AM83" s="13">
        <f>IF(ISERROR(VLOOKUP($C83,CTEPULL!$A:$I,7,FALSE)),"0",(VLOOKUP($C83,CTEPULL!$A:$I,7,FALSE)))</f>
        <v>0</v>
      </c>
      <c r="AN83" s="18">
        <f>IF(ISERROR(VLOOKUP($A83,PIVOTILC!$A:$I,7,FALSE)),"0",(VLOOKUP($A83,PIVOTILC!$A:$I,7,FALSE)))</f>
        <v>0</v>
      </c>
      <c r="AO83" s="13">
        <f t="shared" si="20"/>
        <v>0</v>
      </c>
      <c r="AP83" s="13" t="str">
        <f t="shared" si="29"/>
        <v/>
      </c>
      <c r="AQ83" s="13">
        <f>IF(ISERROR(VLOOKUP($C83,CTEPULL!$A:$I,8,FALSE)),"0",(VLOOKUP($C83,CTEPULL!$A:$I,8,FALSE)))</f>
        <v>0</v>
      </c>
      <c r="AR83" s="18">
        <f>IF(ISERROR(VLOOKUP($A83,PIVOTILC!$A:$I,8,FALSE)),"0",(VLOOKUP($A83,PIVOTILC!$A:$I,8,FALSE)))</f>
        <v>0</v>
      </c>
      <c r="AS83" s="13">
        <f t="shared" si="21"/>
        <v>0</v>
      </c>
      <c r="AT83" s="13" t="str">
        <f t="shared" si="30"/>
        <v/>
      </c>
      <c r="AU83" s="19">
        <f>IF(ISERROR(VLOOKUP($C83,CTEPULL!$A:$I,9,FALSE)),"0",(VLOOKUP($C83,CTEPULL!$A:$I,9,FALSE)))</f>
        <v>40</v>
      </c>
      <c r="AV83" s="18">
        <f>IF(ISERROR(VLOOKUP($A83,PIVOTILC!$A:$I,8,FALSE)),"0",(VLOOKUP($A83,PIVOTILC!$A:$I,9,FALSE)))</f>
        <v>40</v>
      </c>
      <c r="AW83" s="18">
        <f t="shared" si="22"/>
        <v>0</v>
      </c>
      <c r="AX83" s="13">
        <f t="shared" si="23"/>
        <v>0</v>
      </c>
      <c r="AY83" s="13" t="str">
        <f t="shared" si="24"/>
        <v>No</v>
      </c>
      <c r="AZ83" s="13" t="str">
        <f t="shared" si="31"/>
        <v>No</v>
      </c>
    </row>
    <row r="84" spans="1:52" x14ac:dyDescent="0.2">
      <c r="A84" s="1" t="s">
        <v>9144</v>
      </c>
      <c r="B84" s="16" t="s">
        <v>3006</v>
      </c>
      <c r="C84" s="13" t="s">
        <v>944</v>
      </c>
      <c r="D84" s="13" t="s">
        <v>737</v>
      </c>
      <c r="E84" s="13" t="s">
        <v>738</v>
      </c>
      <c r="F84" s="13" t="s">
        <v>1947</v>
      </c>
      <c r="G84" s="13" t="s">
        <v>410</v>
      </c>
      <c r="H84" s="13" t="s">
        <v>2828</v>
      </c>
      <c r="I84" s="13" t="s">
        <v>100</v>
      </c>
      <c r="J84" s="13" t="s">
        <v>2378</v>
      </c>
      <c r="K84" s="13" t="s">
        <v>2396</v>
      </c>
      <c r="L84" s="13" t="s">
        <v>2392</v>
      </c>
      <c r="M84" s="13" t="s">
        <v>4971</v>
      </c>
      <c r="N84" s="13" t="s">
        <v>244</v>
      </c>
      <c r="O84" s="17">
        <v>40962</v>
      </c>
      <c r="P84" s="23"/>
      <c r="Q84" s="41" t="s">
        <v>2430</v>
      </c>
      <c r="R84" s="13" t="s">
        <v>129</v>
      </c>
      <c r="S84" s="13" t="s">
        <v>2870</v>
      </c>
      <c r="T84" s="13" t="s">
        <v>8348</v>
      </c>
      <c r="U84" s="13" t="s">
        <v>5572</v>
      </c>
      <c r="V84" s="13" t="s">
        <v>8354</v>
      </c>
      <c r="W84" s="13">
        <f>IF(ISERROR(VLOOKUP($C84,CTEPULL!$A:$I,3,FALSE)),"0",(VLOOKUP($C84,CTEPULL!$A:$I,3,FALSE)))</f>
        <v>45</v>
      </c>
      <c r="X84" s="18">
        <f>IF(ISERROR(VLOOKUP($A84,PIVOTILC!$A:$I,3,FALSE)),"0",(VLOOKUP($A84,PIVOTILC!$A:$I,3,FALSE)))</f>
        <v>45</v>
      </c>
      <c r="Y84" s="13">
        <f t="shared" si="16"/>
        <v>0</v>
      </c>
      <c r="Z84" s="13" t="str">
        <f t="shared" si="25"/>
        <v>Good</v>
      </c>
      <c r="AA84" s="13">
        <f>IF(ISERROR(VLOOKUP($C84,CTEPULL!$A:$I,4,FALSE)),"0",(VLOOKUP($C84,CTEPULL!$A:$I,4,FALSE)))</f>
        <v>0</v>
      </c>
      <c r="AB84" s="18">
        <f>IF(ISERROR(VLOOKUP($A84,PIVOTILC!$A:$I,4,FALSE)),"0",(VLOOKUP($A84,PIVOTILC!$A:$I,4,FALSE)))</f>
        <v>0</v>
      </c>
      <c r="AC84" s="13">
        <f t="shared" si="17"/>
        <v>0</v>
      </c>
      <c r="AD84" s="13" t="str">
        <f t="shared" si="26"/>
        <v/>
      </c>
      <c r="AE84" s="13">
        <f>IF(ISERROR(VLOOKUP($C84,CTEPULL!$A:$I,5,FALSE)),"0",(VLOOKUP($C84,CTEPULL!$A:$I,5,FALSE)))</f>
        <v>0</v>
      </c>
      <c r="AF84" s="18">
        <f>IF(ISERROR(VLOOKUP($A84,PIVOTILC!$A:$I,5,FALSE)),"0",(VLOOKUP($A84,PIVOTILC!$A:$I,5,FALSE)))</f>
        <v>0</v>
      </c>
      <c r="AG84" s="13">
        <f t="shared" si="18"/>
        <v>0</v>
      </c>
      <c r="AH84" s="13" t="str">
        <f t="shared" si="27"/>
        <v/>
      </c>
      <c r="AI84" s="13">
        <f>IF(ISERROR(VLOOKUP($C84,CTEPULL!$A:$I,6,FALSE)),"0",(VLOOKUP($C84,CTEPULL!$A:$I,6,FALSE)))</f>
        <v>0</v>
      </c>
      <c r="AJ84" s="18">
        <f>IF(ISERROR(VLOOKUP($A84,PIVOTILC!$A:$I,6,FALSE)),"0",(VLOOKUP($A84,PIVOTILC!$A:$I,6,FALSE)))</f>
        <v>0</v>
      </c>
      <c r="AK84" s="13">
        <f t="shared" si="19"/>
        <v>0</v>
      </c>
      <c r="AL84" s="13" t="str">
        <f t="shared" si="28"/>
        <v/>
      </c>
      <c r="AM84" s="13">
        <f>IF(ISERROR(VLOOKUP($C84,CTEPULL!$A:$I,7,FALSE)),"0",(VLOOKUP($C84,CTEPULL!$A:$I,7,FALSE)))</f>
        <v>0</v>
      </c>
      <c r="AN84" s="18">
        <f>IF(ISERROR(VLOOKUP($A84,PIVOTILC!$A:$I,7,FALSE)),"0",(VLOOKUP($A84,PIVOTILC!$A:$I,7,FALSE)))</f>
        <v>0</v>
      </c>
      <c r="AO84" s="13">
        <f t="shared" si="20"/>
        <v>0</v>
      </c>
      <c r="AP84" s="13" t="str">
        <f t="shared" si="29"/>
        <v/>
      </c>
      <c r="AQ84" s="13">
        <f>IF(ISERROR(VLOOKUP($C84,CTEPULL!$A:$I,8,FALSE)),"0",(VLOOKUP($C84,CTEPULL!$A:$I,8,FALSE)))</f>
        <v>0</v>
      </c>
      <c r="AR84" s="18">
        <f>IF(ISERROR(VLOOKUP($A84,PIVOTILC!$A:$I,8,FALSE)),"0",(VLOOKUP($A84,PIVOTILC!$A:$I,8,FALSE)))</f>
        <v>0</v>
      </c>
      <c r="AS84" s="13">
        <f t="shared" si="21"/>
        <v>0</v>
      </c>
      <c r="AT84" s="13" t="str">
        <f t="shared" si="30"/>
        <v/>
      </c>
      <c r="AU84" s="19">
        <f>IF(ISERROR(VLOOKUP($C84,CTEPULL!$A:$I,9,FALSE)),"0",(VLOOKUP($C84,CTEPULL!$A:$I,9,FALSE)))</f>
        <v>45</v>
      </c>
      <c r="AV84" s="18">
        <f>IF(ISERROR(VLOOKUP($A84,PIVOTILC!$A:$I,8,FALSE)),"0",(VLOOKUP($A84,PIVOTILC!$A:$I,9,FALSE)))</f>
        <v>45</v>
      </c>
      <c r="AW84" s="18">
        <f t="shared" si="22"/>
        <v>0</v>
      </c>
      <c r="AX84" s="13">
        <f t="shared" si="23"/>
        <v>0</v>
      </c>
      <c r="AY84" s="13" t="str">
        <f t="shared" si="24"/>
        <v>No</v>
      </c>
      <c r="AZ84" s="13" t="str">
        <f t="shared" si="31"/>
        <v>No</v>
      </c>
    </row>
    <row r="85" spans="1:52" x14ac:dyDescent="0.2">
      <c r="A85" s="1" t="s">
        <v>7008</v>
      </c>
      <c r="B85" s="16" t="s">
        <v>3007</v>
      </c>
      <c r="C85" s="13" t="s">
        <v>1044</v>
      </c>
      <c r="D85" s="13" t="s">
        <v>1045</v>
      </c>
      <c r="E85" s="13" t="s">
        <v>1046</v>
      </c>
      <c r="F85" s="13" t="s">
        <v>179</v>
      </c>
      <c r="G85" s="13" t="s">
        <v>1047</v>
      </c>
      <c r="H85" s="13" t="s">
        <v>2829</v>
      </c>
      <c r="I85" s="13" t="s">
        <v>98</v>
      </c>
      <c r="J85" s="13" t="s">
        <v>2378</v>
      </c>
      <c r="K85" s="13" t="s">
        <v>2395</v>
      </c>
      <c r="L85" s="13" t="s">
        <v>2385</v>
      </c>
      <c r="M85" s="13" t="s">
        <v>10350</v>
      </c>
      <c r="N85" s="13" t="s">
        <v>1048</v>
      </c>
      <c r="O85" s="17">
        <v>41400</v>
      </c>
      <c r="P85" s="23"/>
      <c r="Q85" s="41" t="s">
        <v>2431</v>
      </c>
      <c r="R85" s="13" t="s">
        <v>187</v>
      </c>
      <c r="S85" s="13" t="s">
        <v>2867</v>
      </c>
      <c r="T85" s="13" t="s">
        <v>8348</v>
      </c>
      <c r="U85" s="13" t="s">
        <v>5573</v>
      </c>
      <c r="V85" s="13" t="s">
        <v>8354</v>
      </c>
      <c r="W85" s="13">
        <f>IF(ISERROR(VLOOKUP($C85,CTEPULL!$A:$I,3,FALSE)),"0",(VLOOKUP($C85,CTEPULL!$A:$I,3,FALSE)))</f>
        <v>40</v>
      </c>
      <c r="X85" s="18">
        <f>IF(ISERROR(VLOOKUP($A85,PIVOTILC!$A:$I,3,FALSE)),"0",(VLOOKUP($A85,PIVOTILC!$A:$I,3,FALSE)))</f>
        <v>40</v>
      </c>
      <c r="Y85" s="13">
        <f t="shared" si="16"/>
        <v>0</v>
      </c>
      <c r="Z85" s="13" t="str">
        <f t="shared" si="25"/>
        <v>Good</v>
      </c>
      <c r="AA85" s="13">
        <f>IF(ISERROR(VLOOKUP($C85,CTEPULL!$A:$I,4,FALSE)),"0",(VLOOKUP($C85,CTEPULL!$A:$I,4,FALSE)))</f>
        <v>0</v>
      </c>
      <c r="AB85" s="18">
        <f>IF(ISERROR(VLOOKUP($A85,PIVOTILC!$A:$I,4,FALSE)),"0",(VLOOKUP($A85,PIVOTILC!$A:$I,4,FALSE)))</f>
        <v>0</v>
      </c>
      <c r="AC85" s="13">
        <f t="shared" si="17"/>
        <v>0</v>
      </c>
      <c r="AD85" s="13" t="str">
        <f t="shared" si="26"/>
        <v/>
      </c>
      <c r="AE85" s="13">
        <f>IF(ISERROR(VLOOKUP($C85,CTEPULL!$A:$I,5,FALSE)),"0",(VLOOKUP($C85,CTEPULL!$A:$I,5,FALSE)))</f>
        <v>0</v>
      </c>
      <c r="AF85" s="18">
        <f>IF(ISERROR(VLOOKUP($A85,PIVOTILC!$A:$I,5,FALSE)),"0",(VLOOKUP($A85,PIVOTILC!$A:$I,5,FALSE)))</f>
        <v>0</v>
      </c>
      <c r="AG85" s="13">
        <f t="shared" si="18"/>
        <v>0</v>
      </c>
      <c r="AH85" s="13" t="str">
        <f t="shared" si="27"/>
        <v/>
      </c>
      <c r="AI85" s="13">
        <f>IF(ISERROR(VLOOKUP($C85,CTEPULL!$A:$I,6,FALSE)),"0",(VLOOKUP($C85,CTEPULL!$A:$I,6,FALSE)))</f>
        <v>0</v>
      </c>
      <c r="AJ85" s="18">
        <f>IF(ISERROR(VLOOKUP($A85,PIVOTILC!$A:$I,6,FALSE)),"0",(VLOOKUP($A85,PIVOTILC!$A:$I,6,FALSE)))</f>
        <v>0</v>
      </c>
      <c r="AK85" s="13">
        <f t="shared" si="19"/>
        <v>0</v>
      </c>
      <c r="AL85" s="13" t="str">
        <f t="shared" si="28"/>
        <v/>
      </c>
      <c r="AM85" s="13">
        <f>IF(ISERROR(VLOOKUP($C85,CTEPULL!$A:$I,7,FALSE)),"0",(VLOOKUP($C85,CTEPULL!$A:$I,7,FALSE)))</f>
        <v>0</v>
      </c>
      <c r="AN85" s="18">
        <f>IF(ISERROR(VLOOKUP($A85,PIVOTILC!$A:$I,7,FALSE)),"0",(VLOOKUP($A85,PIVOTILC!$A:$I,7,FALSE)))</f>
        <v>0</v>
      </c>
      <c r="AO85" s="13">
        <f t="shared" si="20"/>
        <v>0</v>
      </c>
      <c r="AP85" s="13" t="str">
        <f t="shared" si="29"/>
        <v/>
      </c>
      <c r="AQ85" s="13">
        <f>IF(ISERROR(VLOOKUP($C85,CTEPULL!$A:$I,8,FALSE)),"0",(VLOOKUP($C85,CTEPULL!$A:$I,8,FALSE)))</f>
        <v>0</v>
      </c>
      <c r="AR85" s="18">
        <f>IF(ISERROR(VLOOKUP($A85,PIVOTILC!$A:$I,8,FALSE)),"0",(VLOOKUP($A85,PIVOTILC!$A:$I,8,FALSE)))</f>
        <v>0</v>
      </c>
      <c r="AS85" s="13">
        <f t="shared" si="21"/>
        <v>0</v>
      </c>
      <c r="AT85" s="13" t="str">
        <f t="shared" si="30"/>
        <v/>
      </c>
      <c r="AU85" s="19">
        <f>IF(ISERROR(VLOOKUP($C85,CTEPULL!$A:$I,9,FALSE)),"0",(VLOOKUP($C85,CTEPULL!$A:$I,9,FALSE)))</f>
        <v>40</v>
      </c>
      <c r="AV85" s="18">
        <f>IF(ISERROR(VLOOKUP($A85,PIVOTILC!$A:$I,8,FALSE)),"0",(VLOOKUP($A85,PIVOTILC!$A:$I,9,FALSE)))</f>
        <v>40</v>
      </c>
      <c r="AW85" s="18">
        <f t="shared" si="22"/>
        <v>0</v>
      </c>
      <c r="AX85" s="13">
        <f t="shared" si="23"/>
        <v>0</v>
      </c>
      <c r="AY85" s="13" t="str">
        <f t="shared" si="24"/>
        <v>No</v>
      </c>
      <c r="AZ85" s="13" t="str">
        <f t="shared" si="31"/>
        <v>No</v>
      </c>
    </row>
    <row r="86" spans="1:52" x14ac:dyDescent="0.2">
      <c r="A86" s="1" t="s">
        <v>8809</v>
      </c>
      <c r="B86" s="16" t="s">
        <v>8810</v>
      </c>
      <c r="C86" s="13" t="s">
        <v>8839</v>
      </c>
      <c r="D86" s="13" t="s">
        <v>8811</v>
      </c>
      <c r="E86" s="13" t="s">
        <v>8812</v>
      </c>
      <c r="F86" s="13" t="s">
        <v>3740</v>
      </c>
      <c r="G86" s="13" t="s">
        <v>8813</v>
      </c>
      <c r="H86" s="13" t="s">
        <v>2828</v>
      </c>
      <c r="I86" s="13" t="s">
        <v>98</v>
      </c>
      <c r="J86" s="13" t="s">
        <v>2378</v>
      </c>
      <c r="K86" s="13" t="s">
        <v>2379</v>
      </c>
      <c r="L86" s="13" t="s">
        <v>2380</v>
      </c>
      <c r="M86" s="13" t="s">
        <v>2403</v>
      </c>
      <c r="N86" s="13" t="s">
        <v>8840</v>
      </c>
      <c r="O86" s="17">
        <v>43381</v>
      </c>
      <c r="P86" s="23"/>
      <c r="Q86" s="41" t="s">
        <v>8814</v>
      </c>
      <c r="R86" s="13" t="s">
        <v>112</v>
      </c>
      <c r="S86" s="13" t="s">
        <v>2866</v>
      </c>
      <c r="T86" s="13" t="s">
        <v>8348</v>
      </c>
      <c r="U86" s="13" t="s">
        <v>8848</v>
      </c>
      <c r="V86" s="13" t="s">
        <v>8355</v>
      </c>
      <c r="W86" s="13">
        <f>IF(ISERROR(VLOOKUP($C86,CTEPULL!$A:$I,3,FALSE)),"0",(VLOOKUP($C86,CTEPULL!$A:$I,3,FALSE)))</f>
        <v>40</v>
      </c>
      <c r="X86" s="18">
        <f>IF(ISERROR(VLOOKUP($A86,PIVOTILC!$A:$I,3,FALSE)),"0",(VLOOKUP($A86,PIVOTILC!$A:$I,3,FALSE)))</f>
        <v>40</v>
      </c>
      <c r="Y86" s="13">
        <f t="shared" si="16"/>
        <v>0</v>
      </c>
      <c r="Z86" s="13" t="str">
        <f t="shared" si="25"/>
        <v>Good</v>
      </c>
      <c r="AA86" s="13">
        <f>IF(ISERROR(VLOOKUP($C86,CTEPULL!$A:$I,4,FALSE)),"0",(VLOOKUP($C86,CTEPULL!$A:$I,4,FALSE)))</f>
        <v>0</v>
      </c>
      <c r="AB86" s="18">
        <f>IF(ISERROR(VLOOKUP($A86,PIVOTILC!$A:$I,4,FALSE)),"0",(VLOOKUP($A86,PIVOTILC!$A:$I,4,FALSE)))</f>
        <v>0</v>
      </c>
      <c r="AC86" s="13">
        <f t="shared" si="17"/>
        <v>0</v>
      </c>
      <c r="AD86" s="13" t="str">
        <f t="shared" si="26"/>
        <v/>
      </c>
      <c r="AE86" s="13">
        <f>IF(ISERROR(VLOOKUP($C86,CTEPULL!$A:$I,5,FALSE)),"0",(VLOOKUP($C86,CTEPULL!$A:$I,5,FALSE)))</f>
        <v>0</v>
      </c>
      <c r="AF86" s="18">
        <f>IF(ISERROR(VLOOKUP($A86,PIVOTILC!$A:$I,5,FALSE)),"0",(VLOOKUP($A86,PIVOTILC!$A:$I,5,FALSE)))</f>
        <v>0</v>
      </c>
      <c r="AG86" s="13">
        <f t="shared" si="18"/>
        <v>0</v>
      </c>
      <c r="AH86" s="13" t="str">
        <f t="shared" si="27"/>
        <v/>
      </c>
      <c r="AI86" s="13">
        <f>IF(ISERROR(VLOOKUP($C86,CTEPULL!$A:$I,6,FALSE)),"0",(VLOOKUP($C86,CTEPULL!$A:$I,6,FALSE)))</f>
        <v>0</v>
      </c>
      <c r="AJ86" s="18">
        <f>IF(ISERROR(VLOOKUP($A86,PIVOTILC!$A:$I,6,FALSE)),"0",(VLOOKUP($A86,PIVOTILC!$A:$I,6,FALSE)))</f>
        <v>0</v>
      </c>
      <c r="AK86" s="13">
        <f t="shared" si="19"/>
        <v>0</v>
      </c>
      <c r="AL86" s="13" t="str">
        <f t="shared" si="28"/>
        <v/>
      </c>
      <c r="AM86" s="13">
        <f>IF(ISERROR(VLOOKUP($C86,CTEPULL!$A:$I,7,FALSE)),"0",(VLOOKUP($C86,CTEPULL!$A:$I,7,FALSE)))</f>
        <v>0</v>
      </c>
      <c r="AN86" s="18">
        <f>IF(ISERROR(VLOOKUP($A86,PIVOTILC!$A:$I,7,FALSE)),"0",(VLOOKUP($A86,PIVOTILC!$A:$I,7,FALSE)))</f>
        <v>0</v>
      </c>
      <c r="AO86" s="13">
        <f t="shared" si="20"/>
        <v>0</v>
      </c>
      <c r="AP86" s="13" t="str">
        <f t="shared" si="29"/>
        <v/>
      </c>
      <c r="AQ86" s="13">
        <f>IF(ISERROR(VLOOKUP($C86,CTEPULL!$A:$I,8,FALSE)),"0",(VLOOKUP($C86,CTEPULL!$A:$I,8,FALSE)))</f>
        <v>0</v>
      </c>
      <c r="AR86" s="18">
        <f>IF(ISERROR(VLOOKUP($A86,PIVOTILC!$A:$I,8,FALSE)),"0",(VLOOKUP($A86,PIVOTILC!$A:$I,8,FALSE)))</f>
        <v>0</v>
      </c>
      <c r="AS86" s="13">
        <f t="shared" si="21"/>
        <v>0</v>
      </c>
      <c r="AT86" s="13" t="str">
        <f t="shared" si="30"/>
        <v/>
      </c>
      <c r="AU86" s="19">
        <f>IF(ISERROR(VLOOKUP($C86,CTEPULL!$A:$I,9,FALSE)),"0",(VLOOKUP($C86,CTEPULL!$A:$I,9,FALSE)))</f>
        <v>40</v>
      </c>
      <c r="AV86" s="18">
        <f>IF(ISERROR(VLOOKUP($A86,PIVOTILC!$A:$I,8,FALSE)),"0",(VLOOKUP($A86,PIVOTILC!$A:$I,9,FALSE)))</f>
        <v>40</v>
      </c>
      <c r="AW86" s="18">
        <f t="shared" si="22"/>
        <v>0</v>
      </c>
      <c r="AX86" s="13">
        <f t="shared" si="23"/>
        <v>0</v>
      </c>
      <c r="AY86" s="13" t="str">
        <f t="shared" si="24"/>
        <v>No</v>
      </c>
      <c r="AZ86" s="13" t="str">
        <f t="shared" si="31"/>
        <v>No</v>
      </c>
    </row>
    <row r="87" spans="1:52" x14ac:dyDescent="0.2">
      <c r="A87" s="1" t="s">
        <v>7009</v>
      </c>
      <c r="B87" s="16" t="s">
        <v>6748</v>
      </c>
      <c r="C87" s="13" t="s">
        <v>6749</v>
      </c>
      <c r="D87" s="13" t="s">
        <v>6750</v>
      </c>
      <c r="E87" s="13" t="s">
        <v>6751</v>
      </c>
      <c r="F87" s="13" t="s">
        <v>179</v>
      </c>
      <c r="G87" s="13" t="s">
        <v>6752</v>
      </c>
      <c r="H87" s="13" t="s">
        <v>2829</v>
      </c>
      <c r="I87" s="13" t="s">
        <v>98</v>
      </c>
      <c r="J87" s="13" t="s">
        <v>2378</v>
      </c>
      <c r="K87" s="13" t="s">
        <v>2395</v>
      </c>
      <c r="L87" s="13" t="s">
        <v>4946</v>
      </c>
      <c r="M87" s="13" t="s">
        <v>2405</v>
      </c>
      <c r="N87" s="13" t="s">
        <v>6753</v>
      </c>
      <c r="O87" s="17">
        <v>43108</v>
      </c>
      <c r="P87" s="23"/>
      <c r="Q87" s="41" t="s">
        <v>6754</v>
      </c>
      <c r="R87" s="13" t="s">
        <v>112</v>
      </c>
      <c r="S87" s="13" t="s">
        <v>2866</v>
      </c>
      <c r="T87" s="13" t="s">
        <v>8348</v>
      </c>
      <c r="U87" s="13" t="s">
        <v>6783</v>
      </c>
      <c r="V87" s="13" t="s">
        <v>8366</v>
      </c>
      <c r="W87" s="13">
        <f>IF(ISERROR(VLOOKUP($C87,CTEPULL!$A:$I,3,FALSE)),"0",(VLOOKUP($C87,CTEPULL!$A:$I,3,FALSE)))</f>
        <v>47</v>
      </c>
      <c r="X87" s="18">
        <f>IF(ISERROR(VLOOKUP($A87,PIVOTILC!$A:$I,3,FALSE)),"0",(VLOOKUP($A87,PIVOTILC!$A:$I,3,FALSE)))</f>
        <v>47</v>
      </c>
      <c r="Y87" s="13">
        <f t="shared" si="16"/>
        <v>0</v>
      </c>
      <c r="Z87" s="13" t="str">
        <f t="shared" si="25"/>
        <v>Good</v>
      </c>
      <c r="AA87" s="13">
        <f>IF(ISERROR(VLOOKUP($C87,CTEPULL!$A:$I,4,FALSE)),"0",(VLOOKUP($C87,CTEPULL!$A:$I,4,FALSE)))</f>
        <v>0</v>
      </c>
      <c r="AB87" s="18">
        <f>IF(ISERROR(VLOOKUP($A87,PIVOTILC!$A:$I,4,FALSE)),"0",(VLOOKUP($A87,PIVOTILC!$A:$I,4,FALSE)))</f>
        <v>0</v>
      </c>
      <c r="AC87" s="13">
        <f t="shared" si="17"/>
        <v>0</v>
      </c>
      <c r="AD87" s="13" t="str">
        <f t="shared" si="26"/>
        <v/>
      </c>
      <c r="AE87" s="13">
        <f>IF(ISERROR(VLOOKUP($C87,CTEPULL!$A:$I,5,FALSE)),"0",(VLOOKUP($C87,CTEPULL!$A:$I,5,FALSE)))</f>
        <v>0</v>
      </c>
      <c r="AF87" s="18">
        <f>IF(ISERROR(VLOOKUP($A87,PIVOTILC!$A:$I,5,FALSE)),"0",(VLOOKUP($A87,PIVOTILC!$A:$I,5,FALSE)))</f>
        <v>0</v>
      </c>
      <c r="AG87" s="13">
        <f t="shared" si="18"/>
        <v>0</v>
      </c>
      <c r="AH87" s="13" t="str">
        <f t="shared" si="27"/>
        <v/>
      </c>
      <c r="AI87" s="13">
        <f>IF(ISERROR(VLOOKUP($C87,CTEPULL!$A:$I,6,FALSE)),"0",(VLOOKUP($C87,CTEPULL!$A:$I,6,FALSE)))</f>
        <v>0</v>
      </c>
      <c r="AJ87" s="18">
        <f>IF(ISERROR(VLOOKUP($A87,PIVOTILC!$A:$I,6,FALSE)),"0",(VLOOKUP($A87,PIVOTILC!$A:$I,6,FALSE)))</f>
        <v>0</v>
      </c>
      <c r="AK87" s="13">
        <f t="shared" si="19"/>
        <v>0</v>
      </c>
      <c r="AL87" s="13" t="str">
        <f t="shared" si="28"/>
        <v/>
      </c>
      <c r="AM87" s="13">
        <f>IF(ISERROR(VLOOKUP($C87,CTEPULL!$A:$I,7,FALSE)),"0",(VLOOKUP($C87,CTEPULL!$A:$I,7,FALSE)))</f>
        <v>0</v>
      </c>
      <c r="AN87" s="18">
        <f>IF(ISERROR(VLOOKUP($A87,PIVOTILC!$A:$I,7,FALSE)),"0",(VLOOKUP($A87,PIVOTILC!$A:$I,7,FALSE)))</f>
        <v>0</v>
      </c>
      <c r="AO87" s="13">
        <f t="shared" si="20"/>
        <v>0</v>
      </c>
      <c r="AP87" s="13" t="str">
        <f t="shared" si="29"/>
        <v/>
      </c>
      <c r="AQ87" s="13">
        <f>IF(ISERROR(VLOOKUP($C87,CTEPULL!$A:$I,8,FALSE)),"0",(VLOOKUP($C87,CTEPULL!$A:$I,8,FALSE)))</f>
        <v>0</v>
      </c>
      <c r="AR87" s="18">
        <f>IF(ISERROR(VLOOKUP($A87,PIVOTILC!$A:$I,8,FALSE)),"0",(VLOOKUP($A87,PIVOTILC!$A:$I,8,FALSE)))</f>
        <v>0</v>
      </c>
      <c r="AS87" s="13">
        <f t="shared" si="21"/>
        <v>0</v>
      </c>
      <c r="AT87" s="13" t="str">
        <f t="shared" si="30"/>
        <v/>
      </c>
      <c r="AU87" s="19">
        <f>IF(ISERROR(VLOOKUP($C87,CTEPULL!$A:$I,9,FALSE)),"0",(VLOOKUP($C87,CTEPULL!$A:$I,9,FALSE)))</f>
        <v>47</v>
      </c>
      <c r="AV87" s="18">
        <f>IF(ISERROR(VLOOKUP($A87,PIVOTILC!$A:$I,8,FALSE)),"0",(VLOOKUP($A87,PIVOTILC!$A:$I,9,FALSE)))</f>
        <v>47</v>
      </c>
      <c r="AW87" s="18">
        <f t="shared" si="22"/>
        <v>0</v>
      </c>
      <c r="AX87" s="13">
        <f t="shared" si="23"/>
        <v>0</v>
      </c>
      <c r="AY87" s="13" t="str">
        <f t="shared" si="24"/>
        <v>No</v>
      </c>
      <c r="AZ87" s="13" t="str">
        <f t="shared" si="31"/>
        <v>No</v>
      </c>
    </row>
    <row r="88" spans="1:52" x14ac:dyDescent="0.2">
      <c r="A88" s="1" t="s">
        <v>9745</v>
      </c>
      <c r="B88" s="16" t="s">
        <v>9746</v>
      </c>
      <c r="C88" s="13" t="s">
        <v>9704</v>
      </c>
      <c r="D88" s="13" t="s">
        <v>9705</v>
      </c>
      <c r="E88" s="13" t="s">
        <v>9706</v>
      </c>
      <c r="F88" s="13" t="s">
        <v>179</v>
      </c>
      <c r="G88" s="13" t="s">
        <v>9707</v>
      </c>
      <c r="H88" s="13" t="s">
        <v>2829</v>
      </c>
      <c r="I88" s="13" t="s">
        <v>100</v>
      </c>
      <c r="J88" s="13" t="s">
        <v>2378</v>
      </c>
      <c r="K88" s="13" t="s">
        <v>2395</v>
      </c>
      <c r="L88" s="13" t="s">
        <v>2385</v>
      </c>
      <c r="M88" s="13" t="s">
        <v>10350</v>
      </c>
      <c r="N88" s="13" t="s">
        <v>9708</v>
      </c>
      <c r="O88" s="17">
        <v>43469</v>
      </c>
      <c r="P88" s="23"/>
      <c r="Q88" s="41" t="s">
        <v>9747</v>
      </c>
      <c r="R88" s="13" t="s">
        <v>187</v>
      </c>
      <c r="S88" s="13" t="s">
        <v>2873</v>
      </c>
      <c r="T88" s="13" t="s">
        <v>8348</v>
      </c>
      <c r="U88" s="13" t="s">
        <v>9739</v>
      </c>
      <c r="V88" s="13" t="s">
        <v>8352</v>
      </c>
      <c r="W88" s="13">
        <f>IF(ISERROR(VLOOKUP($C88,CTEPULL!$A:$I,3,FALSE)),"0",(VLOOKUP($C88,CTEPULL!$A:$I,3,FALSE)))</f>
        <v>40</v>
      </c>
      <c r="X88" s="18">
        <f>IF(ISERROR(VLOOKUP($A88,PIVOTILC!$A:$I,3,FALSE)),"0",(VLOOKUP($A88,PIVOTILC!$A:$I,3,FALSE)))</f>
        <v>40</v>
      </c>
      <c r="Y88" s="13">
        <f t="shared" si="16"/>
        <v>0</v>
      </c>
      <c r="Z88" s="13" t="str">
        <f t="shared" si="25"/>
        <v>Good</v>
      </c>
      <c r="AA88" s="13">
        <f>IF(ISERROR(VLOOKUP($C88,CTEPULL!$A:$I,4,FALSE)),"0",(VLOOKUP($C88,CTEPULL!$A:$I,4,FALSE)))</f>
        <v>0</v>
      </c>
      <c r="AB88" s="18">
        <f>IF(ISERROR(VLOOKUP($A88,PIVOTILC!$A:$I,4,FALSE)),"0",(VLOOKUP($A88,PIVOTILC!$A:$I,4,FALSE)))</f>
        <v>0</v>
      </c>
      <c r="AC88" s="13">
        <f t="shared" si="17"/>
        <v>0</v>
      </c>
      <c r="AD88" s="13" t="str">
        <f t="shared" si="26"/>
        <v/>
      </c>
      <c r="AE88" s="13">
        <f>IF(ISERROR(VLOOKUP($C88,CTEPULL!$A:$I,5,FALSE)),"0",(VLOOKUP($C88,CTEPULL!$A:$I,5,FALSE)))</f>
        <v>0</v>
      </c>
      <c r="AF88" s="18">
        <f>IF(ISERROR(VLOOKUP($A88,PIVOTILC!$A:$I,5,FALSE)),"0",(VLOOKUP($A88,PIVOTILC!$A:$I,5,FALSE)))</f>
        <v>0</v>
      </c>
      <c r="AG88" s="13">
        <f t="shared" si="18"/>
        <v>0</v>
      </c>
      <c r="AH88" s="13" t="str">
        <f t="shared" si="27"/>
        <v/>
      </c>
      <c r="AI88" s="13">
        <f>IF(ISERROR(VLOOKUP($C88,CTEPULL!$A:$I,6,FALSE)),"0",(VLOOKUP($C88,CTEPULL!$A:$I,6,FALSE)))</f>
        <v>0</v>
      </c>
      <c r="AJ88" s="18">
        <f>IF(ISERROR(VLOOKUP($A88,PIVOTILC!$A:$I,6,FALSE)),"0",(VLOOKUP($A88,PIVOTILC!$A:$I,6,FALSE)))</f>
        <v>0</v>
      </c>
      <c r="AK88" s="13">
        <f t="shared" si="19"/>
        <v>0</v>
      </c>
      <c r="AL88" s="13" t="str">
        <f t="shared" si="28"/>
        <v/>
      </c>
      <c r="AM88" s="13">
        <f>IF(ISERROR(VLOOKUP($C88,CTEPULL!$A:$I,7,FALSE)),"0",(VLOOKUP($C88,CTEPULL!$A:$I,7,FALSE)))</f>
        <v>0</v>
      </c>
      <c r="AN88" s="18">
        <f>IF(ISERROR(VLOOKUP($A88,PIVOTILC!$A:$I,7,FALSE)),"0",(VLOOKUP($A88,PIVOTILC!$A:$I,7,FALSE)))</f>
        <v>0</v>
      </c>
      <c r="AO88" s="13">
        <f t="shared" si="20"/>
        <v>0</v>
      </c>
      <c r="AP88" s="13" t="str">
        <f t="shared" si="29"/>
        <v/>
      </c>
      <c r="AQ88" s="13">
        <f>IF(ISERROR(VLOOKUP($C88,CTEPULL!$A:$I,8,FALSE)),"0",(VLOOKUP($C88,CTEPULL!$A:$I,8,FALSE)))</f>
        <v>0</v>
      </c>
      <c r="AR88" s="18">
        <f>IF(ISERROR(VLOOKUP($A88,PIVOTILC!$A:$I,8,FALSE)),"0",(VLOOKUP($A88,PIVOTILC!$A:$I,8,FALSE)))</f>
        <v>0</v>
      </c>
      <c r="AS88" s="13">
        <f t="shared" si="21"/>
        <v>0</v>
      </c>
      <c r="AT88" s="13" t="str">
        <f t="shared" si="30"/>
        <v/>
      </c>
      <c r="AU88" s="19">
        <f>IF(ISERROR(VLOOKUP($C88,CTEPULL!$A:$I,9,FALSE)),"0",(VLOOKUP($C88,CTEPULL!$A:$I,9,FALSE)))</f>
        <v>40</v>
      </c>
      <c r="AV88" s="18">
        <f>IF(ISERROR(VLOOKUP($A88,PIVOTILC!$A:$I,8,FALSE)),"0",(VLOOKUP($A88,PIVOTILC!$A:$I,9,FALSE)))</f>
        <v>40</v>
      </c>
      <c r="AW88" s="18">
        <f t="shared" si="22"/>
        <v>0</v>
      </c>
      <c r="AX88" s="13">
        <f t="shared" si="23"/>
        <v>0</v>
      </c>
      <c r="AY88" s="13" t="str">
        <f t="shared" si="24"/>
        <v>No</v>
      </c>
      <c r="AZ88" s="13" t="str">
        <f t="shared" si="31"/>
        <v>No</v>
      </c>
    </row>
    <row r="89" spans="1:52" x14ac:dyDescent="0.2">
      <c r="A89" s="1" t="s">
        <v>11220</v>
      </c>
      <c r="B89" s="16" t="s">
        <v>11257</v>
      </c>
      <c r="C89" s="13" t="s">
        <v>11211</v>
      </c>
      <c r="D89" s="13" t="s">
        <v>11258</v>
      </c>
      <c r="E89" s="13" t="s">
        <v>702</v>
      </c>
      <c r="F89" s="13" t="s">
        <v>603</v>
      </c>
      <c r="G89" s="13" t="s">
        <v>11259</v>
      </c>
      <c r="H89" s="13" t="s">
        <v>2829</v>
      </c>
      <c r="I89" s="13" t="s">
        <v>98</v>
      </c>
      <c r="J89" s="13" t="s">
        <v>2378</v>
      </c>
      <c r="K89" s="13" t="s">
        <v>2389</v>
      </c>
      <c r="L89" s="13" t="s">
        <v>11236</v>
      </c>
      <c r="M89" s="13" t="s">
        <v>2420</v>
      </c>
      <c r="N89" s="13" t="s">
        <v>11260</v>
      </c>
      <c r="O89" s="17">
        <v>43675</v>
      </c>
      <c r="P89" s="23"/>
      <c r="Q89" s="41" t="s">
        <v>11261</v>
      </c>
      <c r="R89" s="13" t="s">
        <v>112</v>
      </c>
      <c r="S89" s="13" t="s">
        <v>2866</v>
      </c>
      <c r="T89" s="13" t="s">
        <v>8348</v>
      </c>
      <c r="U89" s="13" t="s">
        <v>11311</v>
      </c>
      <c r="V89" s="13" t="s">
        <v>8356</v>
      </c>
      <c r="W89" s="13">
        <f>IF(ISERROR(VLOOKUP($C89,CTEPULL!$A:$I,3,FALSE)),"0",(VLOOKUP($C89,CTEPULL!$A:$I,3,FALSE)))</f>
        <v>45</v>
      </c>
      <c r="X89" s="18">
        <f>IF(ISERROR(VLOOKUP($A89,PIVOTILC!$A:$I,3,FALSE)),"0",(VLOOKUP($A89,PIVOTILC!$A:$I,3,FALSE)))</f>
        <v>45</v>
      </c>
      <c r="Y89" s="13">
        <f t="shared" si="16"/>
        <v>0</v>
      </c>
      <c r="Z89" s="13" t="str">
        <f t="shared" si="25"/>
        <v>Good</v>
      </c>
      <c r="AA89" s="13">
        <f>IF(ISERROR(VLOOKUP($C89,CTEPULL!$A:$I,4,FALSE)),"0",(VLOOKUP($C89,CTEPULL!$A:$I,4,FALSE)))</f>
        <v>0</v>
      </c>
      <c r="AB89" s="18">
        <f>IF(ISERROR(VLOOKUP($A89,PIVOTILC!$A:$I,4,FALSE)),"0",(VLOOKUP($A89,PIVOTILC!$A:$I,4,FALSE)))</f>
        <v>0</v>
      </c>
      <c r="AC89" s="13">
        <f t="shared" si="17"/>
        <v>0</v>
      </c>
      <c r="AD89" s="13" t="str">
        <f t="shared" si="26"/>
        <v/>
      </c>
      <c r="AE89" s="13">
        <f>IF(ISERROR(VLOOKUP($C89,CTEPULL!$A:$I,5,FALSE)),"0",(VLOOKUP($C89,CTEPULL!$A:$I,5,FALSE)))</f>
        <v>0</v>
      </c>
      <c r="AF89" s="18">
        <f>IF(ISERROR(VLOOKUP($A89,PIVOTILC!$A:$I,5,FALSE)),"0",(VLOOKUP($A89,PIVOTILC!$A:$I,5,FALSE)))</f>
        <v>0</v>
      </c>
      <c r="AG89" s="13">
        <f t="shared" si="18"/>
        <v>0</v>
      </c>
      <c r="AH89" s="13" t="str">
        <f t="shared" si="27"/>
        <v/>
      </c>
      <c r="AI89" s="13">
        <f>IF(ISERROR(VLOOKUP($C89,CTEPULL!$A:$I,6,FALSE)),"0",(VLOOKUP($C89,CTEPULL!$A:$I,6,FALSE)))</f>
        <v>0</v>
      </c>
      <c r="AJ89" s="18">
        <f>IF(ISERROR(VLOOKUP($A89,PIVOTILC!$A:$I,6,FALSE)),"0",(VLOOKUP($A89,PIVOTILC!$A:$I,6,FALSE)))</f>
        <v>0</v>
      </c>
      <c r="AK89" s="13">
        <f t="shared" si="19"/>
        <v>0</v>
      </c>
      <c r="AL89" s="13" t="str">
        <f t="shared" si="28"/>
        <v/>
      </c>
      <c r="AM89" s="13">
        <f>IF(ISERROR(VLOOKUP($C89,CTEPULL!$A:$I,7,FALSE)),"0",(VLOOKUP($C89,CTEPULL!$A:$I,7,FALSE)))</f>
        <v>0</v>
      </c>
      <c r="AN89" s="18">
        <f>IF(ISERROR(VLOOKUP($A89,PIVOTILC!$A:$I,7,FALSE)),"0",(VLOOKUP($A89,PIVOTILC!$A:$I,7,FALSE)))</f>
        <v>0</v>
      </c>
      <c r="AO89" s="13">
        <f t="shared" si="20"/>
        <v>0</v>
      </c>
      <c r="AP89" s="13" t="str">
        <f t="shared" si="29"/>
        <v/>
      </c>
      <c r="AQ89" s="13">
        <f>IF(ISERROR(VLOOKUP($C89,CTEPULL!$A:$I,8,FALSE)),"0",(VLOOKUP($C89,CTEPULL!$A:$I,8,FALSE)))</f>
        <v>0</v>
      </c>
      <c r="AR89" s="18">
        <f>IF(ISERROR(VLOOKUP($A89,PIVOTILC!$A:$I,8,FALSE)),"0",(VLOOKUP($A89,PIVOTILC!$A:$I,8,FALSE)))</f>
        <v>0</v>
      </c>
      <c r="AS89" s="13">
        <f t="shared" si="21"/>
        <v>0</v>
      </c>
      <c r="AT89" s="13" t="str">
        <f t="shared" si="30"/>
        <v/>
      </c>
      <c r="AU89" s="19">
        <f>IF(ISERROR(VLOOKUP($C89,CTEPULL!$A:$I,9,FALSE)),"0",(VLOOKUP($C89,CTEPULL!$A:$I,9,FALSE)))</f>
        <v>45</v>
      </c>
      <c r="AV89" s="18">
        <f>IF(ISERROR(VLOOKUP($A89,PIVOTILC!$A:$I,8,FALSE)),"0",(VLOOKUP($A89,PIVOTILC!$A:$I,9,FALSE)))</f>
        <v>45</v>
      </c>
      <c r="AW89" s="18">
        <f t="shared" si="22"/>
        <v>0</v>
      </c>
      <c r="AX89" s="13">
        <f t="shared" si="23"/>
        <v>0</v>
      </c>
      <c r="AY89" s="13" t="str">
        <f t="shared" si="24"/>
        <v>No</v>
      </c>
      <c r="AZ89" s="13" t="str">
        <f t="shared" si="31"/>
        <v>No</v>
      </c>
    </row>
    <row r="90" spans="1:52" x14ac:dyDescent="0.2">
      <c r="A90" s="1" t="s">
        <v>9145</v>
      </c>
      <c r="B90" s="16" t="s">
        <v>3008</v>
      </c>
      <c r="C90" s="13" t="s">
        <v>909</v>
      </c>
      <c r="D90" s="13" t="s">
        <v>675</v>
      </c>
      <c r="E90" s="13" t="s">
        <v>676</v>
      </c>
      <c r="F90" s="13" t="s">
        <v>179</v>
      </c>
      <c r="G90" s="13" t="s">
        <v>378</v>
      </c>
      <c r="H90" s="13" t="s">
        <v>2829</v>
      </c>
      <c r="I90" s="13" t="s">
        <v>98</v>
      </c>
      <c r="J90" s="13" t="s">
        <v>2378</v>
      </c>
      <c r="K90" s="13" t="s">
        <v>2381</v>
      </c>
      <c r="L90" s="13" t="s">
        <v>2387</v>
      </c>
      <c r="M90" s="13" t="s">
        <v>4327</v>
      </c>
      <c r="N90" s="13" t="s">
        <v>37</v>
      </c>
      <c r="O90" s="17">
        <v>39696</v>
      </c>
      <c r="P90" s="23"/>
      <c r="Q90" s="41" t="s">
        <v>2432</v>
      </c>
      <c r="R90" s="13" t="s">
        <v>129</v>
      </c>
      <c r="S90" s="13" t="s">
        <v>2870</v>
      </c>
      <c r="T90" s="13" t="s">
        <v>8348</v>
      </c>
      <c r="U90" s="13" t="s">
        <v>5574</v>
      </c>
      <c r="V90" s="13" t="s">
        <v>8364</v>
      </c>
      <c r="W90" s="13">
        <f>IF(ISERROR(VLOOKUP($C90,CTEPULL!$A:$I,3,FALSE)),"0",(VLOOKUP($C90,CTEPULL!$A:$I,3,FALSE)))</f>
        <v>40</v>
      </c>
      <c r="X90" s="18">
        <f>IF(ISERROR(VLOOKUP($A90,PIVOTILC!$A:$I,3,FALSE)),"0",(VLOOKUP($A90,PIVOTILC!$A:$I,3,FALSE)))</f>
        <v>40</v>
      </c>
      <c r="Y90" s="13">
        <f t="shared" si="16"/>
        <v>0</v>
      </c>
      <c r="Z90" s="13" t="str">
        <f t="shared" si="25"/>
        <v>Good</v>
      </c>
      <c r="AA90" s="13">
        <f>IF(ISERROR(VLOOKUP($C90,CTEPULL!$A:$I,4,FALSE)),"0",(VLOOKUP($C90,CTEPULL!$A:$I,4,FALSE)))</f>
        <v>0</v>
      </c>
      <c r="AB90" s="18">
        <f>IF(ISERROR(VLOOKUP($A90,PIVOTILC!$A:$I,4,FALSE)),"0",(VLOOKUP($A90,PIVOTILC!$A:$I,4,FALSE)))</f>
        <v>0</v>
      </c>
      <c r="AC90" s="13">
        <f t="shared" si="17"/>
        <v>0</v>
      </c>
      <c r="AD90" s="13" t="str">
        <f t="shared" si="26"/>
        <v/>
      </c>
      <c r="AE90" s="13">
        <f>IF(ISERROR(VLOOKUP($C90,CTEPULL!$A:$I,5,FALSE)),"0",(VLOOKUP($C90,CTEPULL!$A:$I,5,FALSE)))</f>
        <v>0</v>
      </c>
      <c r="AF90" s="18">
        <f>IF(ISERROR(VLOOKUP($A90,PIVOTILC!$A:$I,5,FALSE)),"0",(VLOOKUP($A90,PIVOTILC!$A:$I,5,FALSE)))</f>
        <v>0</v>
      </c>
      <c r="AG90" s="13">
        <f t="shared" si="18"/>
        <v>0</v>
      </c>
      <c r="AH90" s="13" t="str">
        <f t="shared" si="27"/>
        <v/>
      </c>
      <c r="AI90" s="13">
        <f>IF(ISERROR(VLOOKUP($C90,CTEPULL!$A:$I,6,FALSE)),"0",(VLOOKUP($C90,CTEPULL!$A:$I,6,FALSE)))</f>
        <v>0</v>
      </c>
      <c r="AJ90" s="18">
        <f>IF(ISERROR(VLOOKUP($A90,PIVOTILC!$A:$I,6,FALSE)),"0",(VLOOKUP($A90,PIVOTILC!$A:$I,6,FALSE)))</f>
        <v>0</v>
      </c>
      <c r="AK90" s="13">
        <f t="shared" si="19"/>
        <v>0</v>
      </c>
      <c r="AL90" s="13" t="str">
        <f t="shared" si="28"/>
        <v/>
      </c>
      <c r="AM90" s="13">
        <f>IF(ISERROR(VLOOKUP($C90,CTEPULL!$A:$I,7,FALSE)),"0",(VLOOKUP($C90,CTEPULL!$A:$I,7,FALSE)))</f>
        <v>0</v>
      </c>
      <c r="AN90" s="18">
        <f>IF(ISERROR(VLOOKUP($A90,PIVOTILC!$A:$I,7,FALSE)),"0",(VLOOKUP($A90,PIVOTILC!$A:$I,7,FALSE)))</f>
        <v>0</v>
      </c>
      <c r="AO90" s="13">
        <f t="shared" si="20"/>
        <v>0</v>
      </c>
      <c r="AP90" s="13" t="str">
        <f t="shared" si="29"/>
        <v/>
      </c>
      <c r="AQ90" s="13">
        <f>IF(ISERROR(VLOOKUP($C90,CTEPULL!$A:$I,8,FALSE)),"0",(VLOOKUP($C90,CTEPULL!$A:$I,8,FALSE)))</f>
        <v>0</v>
      </c>
      <c r="AR90" s="18">
        <f>IF(ISERROR(VLOOKUP($A90,PIVOTILC!$A:$I,8,FALSE)),"0",(VLOOKUP($A90,PIVOTILC!$A:$I,8,FALSE)))</f>
        <v>0</v>
      </c>
      <c r="AS90" s="13">
        <f t="shared" si="21"/>
        <v>0</v>
      </c>
      <c r="AT90" s="13" t="str">
        <f t="shared" si="30"/>
        <v/>
      </c>
      <c r="AU90" s="19">
        <f>IF(ISERROR(VLOOKUP($C90,CTEPULL!$A:$I,9,FALSE)),"0",(VLOOKUP($C90,CTEPULL!$A:$I,9,FALSE)))</f>
        <v>40</v>
      </c>
      <c r="AV90" s="18">
        <f>IF(ISERROR(VLOOKUP($A90,PIVOTILC!$A:$I,8,FALSE)),"0",(VLOOKUP($A90,PIVOTILC!$A:$I,9,FALSE)))</f>
        <v>40</v>
      </c>
      <c r="AW90" s="18">
        <f t="shared" si="22"/>
        <v>0</v>
      </c>
      <c r="AX90" s="13">
        <f t="shared" si="23"/>
        <v>0</v>
      </c>
      <c r="AY90" s="13" t="str">
        <f t="shared" si="24"/>
        <v>No</v>
      </c>
      <c r="AZ90" s="13" t="str">
        <f t="shared" si="31"/>
        <v>No</v>
      </c>
    </row>
    <row r="91" spans="1:52" x14ac:dyDescent="0.2">
      <c r="A91" s="1" t="s">
        <v>7010</v>
      </c>
      <c r="B91" s="16" t="s">
        <v>6805</v>
      </c>
      <c r="C91" s="13" t="s">
        <v>6804</v>
      </c>
      <c r="D91" s="13" t="s">
        <v>6806</v>
      </c>
      <c r="E91" s="13" t="s">
        <v>6807</v>
      </c>
      <c r="F91" s="13" t="s">
        <v>4928</v>
      </c>
      <c r="G91" s="13" t="s">
        <v>6803</v>
      </c>
      <c r="H91" s="13" t="s">
        <v>2828</v>
      </c>
      <c r="I91" s="13" t="s">
        <v>98</v>
      </c>
      <c r="J91" s="13" t="s">
        <v>2378</v>
      </c>
      <c r="K91" s="13" t="s">
        <v>2395</v>
      </c>
      <c r="L91" s="13" t="s">
        <v>2385</v>
      </c>
      <c r="M91" s="13" t="s">
        <v>3823</v>
      </c>
      <c r="N91" s="13" t="s">
        <v>6808</v>
      </c>
      <c r="O91" s="17">
        <v>43112</v>
      </c>
      <c r="P91" s="23"/>
      <c r="Q91" s="41" t="s">
        <v>6810</v>
      </c>
      <c r="R91" s="13" t="s">
        <v>129</v>
      </c>
      <c r="S91" s="13" t="s">
        <v>2870</v>
      </c>
      <c r="T91" s="13" t="s">
        <v>8348</v>
      </c>
      <c r="U91" s="13" t="s">
        <v>6821</v>
      </c>
      <c r="V91" s="13" t="s">
        <v>8352</v>
      </c>
      <c r="W91" s="13">
        <f>IF(ISERROR(VLOOKUP($C91,CTEPULL!$A:$I,3,FALSE)),"0",(VLOOKUP($C91,CTEPULL!$A:$I,3,FALSE)))</f>
        <v>40</v>
      </c>
      <c r="X91" s="18">
        <f>IF(ISERROR(VLOOKUP($A91,PIVOTILC!$A:$I,3,FALSE)),"0",(VLOOKUP($A91,PIVOTILC!$A:$I,3,FALSE)))</f>
        <v>40</v>
      </c>
      <c r="Y91" s="13">
        <f t="shared" si="16"/>
        <v>0</v>
      </c>
      <c r="Z91" s="13" t="str">
        <f t="shared" si="25"/>
        <v>Good</v>
      </c>
      <c r="AA91" s="13">
        <f>IF(ISERROR(VLOOKUP($C91,CTEPULL!$A:$I,4,FALSE)),"0",(VLOOKUP($C91,CTEPULL!$A:$I,4,FALSE)))</f>
        <v>0</v>
      </c>
      <c r="AB91" s="18">
        <f>IF(ISERROR(VLOOKUP($A91,PIVOTILC!$A:$I,4,FALSE)),"0",(VLOOKUP($A91,PIVOTILC!$A:$I,4,FALSE)))</f>
        <v>0</v>
      </c>
      <c r="AC91" s="13">
        <f t="shared" si="17"/>
        <v>0</v>
      </c>
      <c r="AD91" s="13" t="str">
        <f t="shared" si="26"/>
        <v/>
      </c>
      <c r="AE91" s="13">
        <f>IF(ISERROR(VLOOKUP($C91,CTEPULL!$A:$I,5,FALSE)),"0",(VLOOKUP($C91,CTEPULL!$A:$I,5,FALSE)))</f>
        <v>0</v>
      </c>
      <c r="AF91" s="18">
        <f>IF(ISERROR(VLOOKUP($A91,PIVOTILC!$A:$I,5,FALSE)),"0",(VLOOKUP($A91,PIVOTILC!$A:$I,5,FALSE)))</f>
        <v>0</v>
      </c>
      <c r="AG91" s="13">
        <f t="shared" si="18"/>
        <v>0</v>
      </c>
      <c r="AH91" s="13" t="str">
        <f t="shared" si="27"/>
        <v/>
      </c>
      <c r="AI91" s="13">
        <f>IF(ISERROR(VLOOKUP($C91,CTEPULL!$A:$I,6,FALSE)),"0",(VLOOKUP($C91,CTEPULL!$A:$I,6,FALSE)))</f>
        <v>0</v>
      </c>
      <c r="AJ91" s="18">
        <f>IF(ISERROR(VLOOKUP($A91,PIVOTILC!$A:$I,6,FALSE)),"0",(VLOOKUP($A91,PIVOTILC!$A:$I,6,FALSE)))</f>
        <v>0</v>
      </c>
      <c r="AK91" s="13">
        <f t="shared" si="19"/>
        <v>0</v>
      </c>
      <c r="AL91" s="13" t="str">
        <f t="shared" si="28"/>
        <v/>
      </c>
      <c r="AM91" s="13">
        <f>IF(ISERROR(VLOOKUP($C91,CTEPULL!$A:$I,7,FALSE)),"0",(VLOOKUP($C91,CTEPULL!$A:$I,7,FALSE)))</f>
        <v>0</v>
      </c>
      <c r="AN91" s="18">
        <f>IF(ISERROR(VLOOKUP($A91,PIVOTILC!$A:$I,7,FALSE)),"0",(VLOOKUP($A91,PIVOTILC!$A:$I,7,FALSE)))</f>
        <v>0</v>
      </c>
      <c r="AO91" s="13">
        <f t="shared" si="20"/>
        <v>0</v>
      </c>
      <c r="AP91" s="13" t="str">
        <f t="shared" si="29"/>
        <v/>
      </c>
      <c r="AQ91" s="13">
        <f>IF(ISERROR(VLOOKUP($C91,CTEPULL!$A:$I,8,FALSE)),"0",(VLOOKUP($C91,CTEPULL!$A:$I,8,FALSE)))</f>
        <v>0</v>
      </c>
      <c r="AR91" s="18">
        <f>IF(ISERROR(VLOOKUP($A91,PIVOTILC!$A:$I,8,FALSE)),"0",(VLOOKUP($A91,PIVOTILC!$A:$I,8,FALSE)))</f>
        <v>0</v>
      </c>
      <c r="AS91" s="13">
        <f t="shared" si="21"/>
        <v>0</v>
      </c>
      <c r="AT91" s="13" t="str">
        <f t="shared" si="30"/>
        <v/>
      </c>
      <c r="AU91" s="19">
        <f>IF(ISERROR(VLOOKUP($C91,CTEPULL!$A:$I,9,FALSE)),"0",(VLOOKUP($C91,CTEPULL!$A:$I,9,FALSE)))</f>
        <v>40</v>
      </c>
      <c r="AV91" s="18">
        <f>IF(ISERROR(VLOOKUP($A91,PIVOTILC!$A:$I,8,FALSE)),"0",(VLOOKUP($A91,PIVOTILC!$A:$I,9,FALSE)))</f>
        <v>40</v>
      </c>
      <c r="AW91" s="18">
        <f t="shared" si="22"/>
        <v>0</v>
      </c>
      <c r="AX91" s="13">
        <f t="shared" si="23"/>
        <v>0</v>
      </c>
      <c r="AY91" s="13" t="str">
        <f t="shared" si="24"/>
        <v>No</v>
      </c>
      <c r="AZ91" s="13" t="str">
        <f t="shared" si="31"/>
        <v>No</v>
      </c>
    </row>
    <row r="92" spans="1:52" x14ac:dyDescent="0.2">
      <c r="A92" s="1" t="s">
        <v>7011</v>
      </c>
      <c r="B92" s="16" t="s">
        <v>4320</v>
      </c>
      <c r="C92" s="13" t="s">
        <v>4321</v>
      </c>
      <c r="D92" s="13" t="s">
        <v>4322</v>
      </c>
      <c r="E92" s="13" t="s">
        <v>4323</v>
      </c>
      <c r="F92" s="13" t="s">
        <v>179</v>
      </c>
      <c r="G92" s="13" t="s">
        <v>4324</v>
      </c>
      <c r="H92" s="13" t="s">
        <v>2829</v>
      </c>
      <c r="I92" s="13" t="s">
        <v>98</v>
      </c>
      <c r="J92" s="13" t="s">
        <v>2378</v>
      </c>
      <c r="K92" s="13" t="s">
        <v>2381</v>
      </c>
      <c r="L92" s="13" t="s">
        <v>2387</v>
      </c>
      <c r="M92" s="13" t="s">
        <v>4327</v>
      </c>
      <c r="N92" s="13" t="s">
        <v>4325</v>
      </c>
      <c r="O92" s="17">
        <v>42772</v>
      </c>
      <c r="P92" s="23"/>
      <c r="Q92" s="41" t="s">
        <v>4326</v>
      </c>
      <c r="R92" s="13" t="s">
        <v>129</v>
      </c>
      <c r="S92" s="13" t="s">
        <v>2868</v>
      </c>
      <c r="T92" s="13" t="s">
        <v>8348</v>
      </c>
      <c r="U92" s="13" t="s">
        <v>5575</v>
      </c>
      <c r="V92" s="13" t="s">
        <v>8362</v>
      </c>
      <c r="W92" s="13">
        <f>IF(ISERROR(VLOOKUP($C92,CTEPULL!$A:$I,3,FALSE)),"0",(VLOOKUP($C92,CTEPULL!$A:$I,3,FALSE)))</f>
        <v>40</v>
      </c>
      <c r="X92" s="18">
        <f>IF(ISERROR(VLOOKUP($A92,PIVOTILC!$A:$I,3,FALSE)),"0",(VLOOKUP($A92,PIVOTILC!$A:$I,3,FALSE)))</f>
        <v>40</v>
      </c>
      <c r="Y92" s="13">
        <f t="shared" si="16"/>
        <v>0</v>
      </c>
      <c r="Z92" s="13" t="str">
        <f t="shared" si="25"/>
        <v>Good</v>
      </c>
      <c r="AA92" s="13">
        <f>IF(ISERROR(VLOOKUP($C92,CTEPULL!$A:$I,4,FALSE)),"0",(VLOOKUP($C92,CTEPULL!$A:$I,4,FALSE)))</f>
        <v>0</v>
      </c>
      <c r="AB92" s="18">
        <f>IF(ISERROR(VLOOKUP($A92,PIVOTILC!$A:$I,4,FALSE)),"0",(VLOOKUP($A92,PIVOTILC!$A:$I,4,FALSE)))</f>
        <v>0</v>
      </c>
      <c r="AC92" s="13">
        <f t="shared" si="17"/>
        <v>0</v>
      </c>
      <c r="AD92" s="13" t="str">
        <f t="shared" si="26"/>
        <v/>
      </c>
      <c r="AE92" s="13">
        <f>IF(ISERROR(VLOOKUP($C92,CTEPULL!$A:$I,5,FALSE)),"0",(VLOOKUP($C92,CTEPULL!$A:$I,5,FALSE)))</f>
        <v>0</v>
      </c>
      <c r="AF92" s="18">
        <f>IF(ISERROR(VLOOKUP($A92,PIVOTILC!$A:$I,5,FALSE)),"0",(VLOOKUP($A92,PIVOTILC!$A:$I,5,FALSE)))</f>
        <v>0</v>
      </c>
      <c r="AG92" s="13">
        <f t="shared" si="18"/>
        <v>0</v>
      </c>
      <c r="AH92" s="13" t="str">
        <f t="shared" si="27"/>
        <v/>
      </c>
      <c r="AI92" s="13">
        <f>IF(ISERROR(VLOOKUP($C92,CTEPULL!$A:$I,6,FALSE)),"0",(VLOOKUP($C92,CTEPULL!$A:$I,6,FALSE)))</f>
        <v>0</v>
      </c>
      <c r="AJ92" s="18">
        <f>IF(ISERROR(VLOOKUP($A92,PIVOTILC!$A:$I,6,FALSE)),"0",(VLOOKUP($A92,PIVOTILC!$A:$I,6,FALSE)))</f>
        <v>0</v>
      </c>
      <c r="AK92" s="13">
        <f t="shared" si="19"/>
        <v>0</v>
      </c>
      <c r="AL92" s="13" t="str">
        <f t="shared" si="28"/>
        <v/>
      </c>
      <c r="AM92" s="13">
        <f>IF(ISERROR(VLOOKUP($C92,CTEPULL!$A:$I,7,FALSE)),"0",(VLOOKUP($C92,CTEPULL!$A:$I,7,FALSE)))</f>
        <v>0</v>
      </c>
      <c r="AN92" s="18">
        <f>IF(ISERROR(VLOOKUP($A92,PIVOTILC!$A:$I,7,FALSE)),"0",(VLOOKUP($A92,PIVOTILC!$A:$I,7,FALSE)))</f>
        <v>0</v>
      </c>
      <c r="AO92" s="13">
        <f t="shared" si="20"/>
        <v>0</v>
      </c>
      <c r="AP92" s="13" t="str">
        <f t="shared" si="29"/>
        <v/>
      </c>
      <c r="AQ92" s="13">
        <f>IF(ISERROR(VLOOKUP($C92,CTEPULL!$A:$I,8,FALSE)),"0",(VLOOKUP($C92,CTEPULL!$A:$I,8,FALSE)))</f>
        <v>0</v>
      </c>
      <c r="AR92" s="18">
        <f>IF(ISERROR(VLOOKUP($A92,PIVOTILC!$A:$I,8,FALSE)),"0",(VLOOKUP($A92,PIVOTILC!$A:$I,8,FALSE)))</f>
        <v>0</v>
      </c>
      <c r="AS92" s="13">
        <f t="shared" si="21"/>
        <v>0</v>
      </c>
      <c r="AT92" s="13" t="str">
        <f t="shared" si="30"/>
        <v/>
      </c>
      <c r="AU92" s="19">
        <f>IF(ISERROR(VLOOKUP($C92,CTEPULL!$A:$I,9,FALSE)),"0",(VLOOKUP($C92,CTEPULL!$A:$I,9,FALSE)))</f>
        <v>40</v>
      </c>
      <c r="AV92" s="18">
        <f>IF(ISERROR(VLOOKUP($A92,PIVOTILC!$A:$I,8,FALSE)),"0",(VLOOKUP($A92,PIVOTILC!$A:$I,9,FALSE)))</f>
        <v>40</v>
      </c>
      <c r="AW92" s="18">
        <f t="shared" si="22"/>
        <v>0</v>
      </c>
      <c r="AX92" s="13">
        <f t="shared" si="23"/>
        <v>0</v>
      </c>
      <c r="AY92" s="13" t="str">
        <f t="shared" si="24"/>
        <v>No</v>
      </c>
      <c r="AZ92" s="13" t="str">
        <f t="shared" si="31"/>
        <v>No</v>
      </c>
    </row>
    <row r="93" spans="1:52" x14ac:dyDescent="0.2">
      <c r="A93" s="1" t="s">
        <v>8290</v>
      </c>
      <c r="B93" s="16" t="s">
        <v>8291</v>
      </c>
      <c r="C93" s="13" t="s">
        <v>8292</v>
      </c>
      <c r="D93" s="13" t="s">
        <v>8293</v>
      </c>
      <c r="E93" s="13" t="s">
        <v>8294</v>
      </c>
      <c r="F93" s="13" t="s">
        <v>3740</v>
      </c>
      <c r="G93" s="13" t="s">
        <v>8295</v>
      </c>
      <c r="H93" s="13" t="s">
        <v>2828</v>
      </c>
      <c r="I93" s="13" t="s">
        <v>100</v>
      </c>
      <c r="J93" s="13" t="s">
        <v>2378</v>
      </c>
      <c r="K93" s="13" t="s">
        <v>2396</v>
      </c>
      <c r="L93" s="13" t="s">
        <v>2392</v>
      </c>
      <c r="M93" s="13" t="s">
        <v>4971</v>
      </c>
      <c r="N93" s="13" t="s">
        <v>8296</v>
      </c>
      <c r="O93" s="17">
        <v>43299</v>
      </c>
      <c r="P93" s="23"/>
      <c r="Q93" s="41" t="s">
        <v>8297</v>
      </c>
      <c r="R93" s="13" t="s">
        <v>187</v>
      </c>
      <c r="S93" s="13" t="s">
        <v>2873</v>
      </c>
      <c r="T93" s="13" t="s">
        <v>8348</v>
      </c>
      <c r="U93" s="13" t="s">
        <v>8309</v>
      </c>
      <c r="V93" s="13" t="s">
        <v>8354</v>
      </c>
      <c r="W93" s="13">
        <f>IF(ISERROR(VLOOKUP($C93,CTEPULL!$A:$I,3,FALSE)),"0",(VLOOKUP($C93,CTEPULL!$A:$I,3,FALSE)))</f>
        <v>45</v>
      </c>
      <c r="X93" s="18">
        <f>IF(ISERROR(VLOOKUP($A93,PIVOTILC!$A:$I,3,FALSE)),"0",(VLOOKUP($A93,PIVOTILC!$A:$I,3,FALSE)))</f>
        <v>45</v>
      </c>
      <c r="Y93" s="13">
        <f t="shared" si="16"/>
        <v>0</v>
      </c>
      <c r="Z93" s="13" t="str">
        <f t="shared" si="25"/>
        <v>Good</v>
      </c>
      <c r="AA93" s="13">
        <f>IF(ISERROR(VLOOKUP($C93,CTEPULL!$A:$I,4,FALSE)),"0",(VLOOKUP($C93,CTEPULL!$A:$I,4,FALSE)))</f>
        <v>0</v>
      </c>
      <c r="AB93" s="18">
        <f>IF(ISERROR(VLOOKUP($A93,PIVOTILC!$A:$I,4,FALSE)),"0",(VLOOKUP($A93,PIVOTILC!$A:$I,4,FALSE)))</f>
        <v>0</v>
      </c>
      <c r="AC93" s="13">
        <f t="shared" si="17"/>
        <v>0</v>
      </c>
      <c r="AD93" s="13" t="str">
        <f t="shared" si="26"/>
        <v/>
      </c>
      <c r="AE93" s="13">
        <f>IF(ISERROR(VLOOKUP($C93,CTEPULL!$A:$I,5,FALSE)),"0",(VLOOKUP($C93,CTEPULL!$A:$I,5,FALSE)))</f>
        <v>0</v>
      </c>
      <c r="AF93" s="18">
        <f>IF(ISERROR(VLOOKUP($A93,PIVOTILC!$A:$I,5,FALSE)),"0",(VLOOKUP($A93,PIVOTILC!$A:$I,5,FALSE)))</f>
        <v>0</v>
      </c>
      <c r="AG93" s="13">
        <f t="shared" si="18"/>
        <v>0</v>
      </c>
      <c r="AH93" s="13" t="str">
        <f t="shared" si="27"/>
        <v/>
      </c>
      <c r="AI93" s="13">
        <f>IF(ISERROR(VLOOKUP($C93,CTEPULL!$A:$I,6,FALSE)),"0",(VLOOKUP($C93,CTEPULL!$A:$I,6,FALSE)))</f>
        <v>0</v>
      </c>
      <c r="AJ93" s="18">
        <f>IF(ISERROR(VLOOKUP($A93,PIVOTILC!$A:$I,6,FALSE)),"0",(VLOOKUP($A93,PIVOTILC!$A:$I,6,FALSE)))</f>
        <v>0</v>
      </c>
      <c r="AK93" s="13">
        <f t="shared" si="19"/>
        <v>0</v>
      </c>
      <c r="AL93" s="13" t="str">
        <f t="shared" si="28"/>
        <v/>
      </c>
      <c r="AM93" s="13">
        <f>IF(ISERROR(VLOOKUP($C93,CTEPULL!$A:$I,7,FALSE)),"0",(VLOOKUP($C93,CTEPULL!$A:$I,7,FALSE)))</f>
        <v>0</v>
      </c>
      <c r="AN93" s="18">
        <f>IF(ISERROR(VLOOKUP($A93,PIVOTILC!$A:$I,7,FALSE)),"0",(VLOOKUP($A93,PIVOTILC!$A:$I,7,FALSE)))</f>
        <v>0</v>
      </c>
      <c r="AO93" s="13">
        <f t="shared" si="20"/>
        <v>0</v>
      </c>
      <c r="AP93" s="13" t="str">
        <f t="shared" si="29"/>
        <v/>
      </c>
      <c r="AQ93" s="13">
        <f>IF(ISERROR(VLOOKUP($C93,CTEPULL!$A:$I,8,FALSE)),"0",(VLOOKUP($C93,CTEPULL!$A:$I,8,FALSE)))</f>
        <v>0</v>
      </c>
      <c r="AR93" s="18">
        <f>IF(ISERROR(VLOOKUP($A93,PIVOTILC!$A:$I,8,FALSE)),"0",(VLOOKUP($A93,PIVOTILC!$A:$I,8,FALSE)))</f>
        <v>0</v>
      </c>
      <c r="AS93" s="13">
        <f t="shared" si="21"/>
        <v>0</v>
      </c>
      <c r="AT93" s="13" t="str">
        <f t="shared" si="30"/>
        <v/>
      </c>
      <c r="AU93" s="19">
        <f>IF(ISERROR(VLOOKUP($C93,CTEPULL!$A:$I,9,FALSE)),"0",(VLOOKUP($C93,CTEPULL!$A:$I,9,FALSE)))</f>
        <v>45</v>
      </c>
      <c r="AV93" s="18">
        <f>IF(ISERROR(VLOOKUP($A93,PIVOTILC!$A:$I,8,FALSE)),"0",(VLOOKUP($A93,PIVOTILC!$A:$I,9,FALSE)))</f>
        <v>45</v>
      </c>
      <c r="AW93" s="18">
        <f t="shared" si="22"/>
        <v>0</v>
      </c>
      <c r="AX93" s="13">
        <f t="shared" si="23"/>
        <v>0</v>
      </c>
      <c r="AY93" s="13" t="str">
        <f t="shared" si="24"/>
        <v>No</v>
      </c>
      <c r="AZ93" s="13" t="str">
        <f t="shared" si="31"/>
        <v>No</v>
      </c>
    </row>
    <row r="94" spans="1:52" x14ac:dyDescent="0.2">
      <c r="A94" s="1" t="s">
        <v>8883</v>
      </c>
      <c r="B94" s="12" t="s">
        <v>8884</v>
      </c>
      <c r="C94" s="3" t="s">
        <v>8721</v>
      </c>
      <c r="D94" s="3" t="s">
        <v>8722</v>
      </c>
      <c r="E94" s="3" t="s">
        <v>8723</v>
      </c>
      <c r="F94" s="3" t="s">
        <v>179</v>
      </c>
      <c r="G94" s="3" t="s">
        <v>8724</v>
      </c>
      <c r="H94" s="3" t="s">
        <v>2829</v>
      </c>
      <c r="I94" s="3" t="s">
        <v>98</v>
      </c>
      <c r="J94" s="3" t="s">
        <v>2378</v>
      </c>
      <c r="K94" s="3" t="s">
        <v>2379</v>
      </c>
      <c r="L94" s="3" t="s">
        <v>2407</v>
      </c>
      <c r="M94" s="3" t="s">
        <v>2480</v>
      </c>
      <c r="N94" s="3" t="s">
        <v>8725</v>
      </c>
      <c r="O94" s="11">
        <v>43367</v>
      </c>
      <c r="Q94" s="41" t="s">
        <v>8885</v>
      </c>
      <c r="R94" s="3" t="s">
        <v>187</v>
      </c>
      <c r="S94" s="3" t="s">
        <v>2873</v>
      </c>
      <c r="T94" s="3" t="s">
        <v>8348</v>
      </c>
      <c r="U94" s="3" t="s">
        <v>8757</v>
      </c>
      <c r="V94" s="3" t="s">
        <v>8349</v>
      </c>
      <c r="W94" s="13">
        <f>IF(ISERROR(VLOOKUP($C94,CTEPULL!$A:$I,3,FALSE)),"0",(VLOOKUP($C94,CTEPULL!$A:$I,3,FALSE)))</f>
        <v>45</v>
      </c>
      <c r="X94" s="18">
        <f>IF(ISERROR(VLOOKUP($A94,PIVOTILC!$A:$I,3,FALSE)),"0",(VLOOKUP($A94,PIVOTILC!$A:$I,3,FALSE)))</f>
        <v>45</v>
      </c>
      <c r="Y94" s="13">
        <f t="shared" si="16"/>
        <v>0</v>
      </c>
      <c r="Z94" s="13" t="str">
        <f t="shared" si="25"/>
        <v>Good</v>
      </c>
      <c r="AA94" s="13">
        <f>IF(ISERROR(VLOOKUP($C94,CTEPULL!$A:$I,4,FALSE)),"0",(VLOOKUP($C94,CTEPULL!$A:$I,4,FALSE)))</f>
        <v>0</v>
      </c>
      <c r="AB94" s="18">
        <f>IF(ISERROR(VLOOKUP($A94,PIVOTILC!$A:$I,4,FALSE)),"0",(VLOOKUP($A94,PIVOTILC!$A:$I,4,FALSE)))</f>
        <v>0</v>
      </c>
      <c r="AC94" s="13">
        <f t="shared" si="17"/>
        <v>0</v>
      </c>
      <c r="AD94" s="13" t="str">
        <f t="shared" si="26"/>
        <v/>
      </c>
      <c r="AE94" s="13">
        <f>IF(ISERROR(VLOOKUP($C94,CTEPULL!$A:$I,5,FALSE)),"0",(VLOOKUP($C94,CTEPULL!$A:$I,5,FALSE)))</f>
        <v>0</v>
      </c>
      <c r="AF94" s="18">
        <f>IF(ISERROR(VLOOKUP($A94,PIVOTILC!$A:$I,5,FALSE)),"0",(VLOOKUP($A94,PIVOTILC!$A:$I,5,FALSE)))</f>
        <v>0</v>
      </c>
      <c r="AG94" s="13">
        <f t="shared" si="18"/>
        <v>0</v>
      </c>
      <c r="AH94" s="13" t="str">
        <f t="shared" si="27"/>
        <v/>
      </c>
      <c r="AI94" s="13">
        <f>IF(ISERROR(VLOOKUP($C94,CTEPULL!$A:$I,6,FALSE)),"0",(VLOOKUP($C94,CTEPULL!$A:$I,6,FALSE)))</f>
        <v>0</v>
      </c>
      <c r="AJ94" s="18">
        <f>IF(ISERROR(VLOOKUP($A94,PIVOTILC!$A:$I,6,FALSE)),"0",(VLOOKUP($A94,PIVOTILC!$A:$I,6,FALSE)))</f>
        <v>0</v>
      </c>
      <c r="AK94" s="13">
        <f t="shared" si="19"/>
        <v>0</v>
      </c>
      <c r="AL94" s="13" t="str">
        <f t="shared" si="28"/>
        <v/>
      </c>
      <c r="AM94" s="13">
        <f>IF(ISERROR(VLOOKUP($C94,CTEPULL!$A:$I,7,FALSE)),"0",(VLOOKUP($C94,CTEPULL!$A:$I,7,FALSE)))</f>
        <v>0</v>
      </c>
      <c r="AN94" s="18">
        <f>IF(ISERROR(VLOOKUP($A94,PIVOTILC!$A:$I,7,FALSE)),"0",(VLOOKUP($A94,PIVOTILC!$A:$I,7,FALSE)))</f>
        <v>0</v>
      </c>
      <c r="AO94" s="13">
        <f t="shared" si="20"/>
        <v>0</v>
      </c>
      <c r="AP94" s="13" t="str">
        <f t="shared" si="29"/>
        <v/>
      </c>
      <c r="AQ94" s="13">
        <f>IF(ISERROR(VLOOKUP($C94,CTEPULL!$A:$I,8,FALSE)),"0",(VLOOKUP($C94,CTEPULL!$A:$I,8,FALSE)))</f>
        <v>0</v>
      </c>
      <c r="AR94" s="18">
        <f>IF(ISERROR(VLOOKUP($A94,PIVOTILC!$A:$I,8,FALSE)),"0",(VLOOKUP($A94,PIVOTILC!$A:$I,8,FALSE)))</f>
        <v>0</v>
      </c>
      <c r="AS94" s="13">
        <f t="shared" si="21"/>
        <v>0</v>
      </c>
      <c r="AT94" s="13" t="str">
        <f t="shared" si="30"/>
        <v/>
      </c>
      <c r="AU94" s="19">
        <f>IF(ISERROR(VLOOKUP($C94,CTEPULL!$A:$I,9,FALSE)),"0",(VLOOKUP($C94,CTEPULL!$A:$I,9,FALSE)))</f>
        <v>45</v>
      </c>
      <c r="AV94" s="18">
        <f>IF(ISERROR(VLOOKUP($A94,PIVOTILC!$A:$I,8,FALSE)),"0",(VLOOKUP($A94,PIVOTILC!$A:$I,9,FALSE)))</f>
        <v>45</v>
      </c>
      <c r="AW94" s="18">
        <f t="shared" si="22"/>
        <v>0</v>
      </c>
      <c r="AX94" s="13">
        <f t="shared" si="23"/>
        <v>0</v>
      </c>
      <c r="AY94" s="13" t="str">
        <f t="shared" si="24"/>
        <v>No</v>
      </c>
      <c r="AZ94" s="13" t="str">
        <f t="shared" si="31"/>
        <v>No</v>
      </c>
    </row>
    <row r="95" spans="1:52" x14ac:dyDescent="0.2">
      <c r="A95" s="1" t="s">
        <v>7012</v>
      </c>
      <c r="B95" s="16" t="s">
        <v>4031</v>
      </c>
      <c r="C95" s="13" t="s">
        <v>4032</v>
      </c>
      <c r="D95" s="13" t="s">
        <v>4033</v>
      </c>
      <c r="E95" s="13" t="s">
        <v>3922</v>
      </c>
      <c r="F95" s="13" t="s">
        <v>179</v>
      </c>
      <c r="G95" s="13" t="s">
        <v>4034</v>
      </c>
      <c r="H95" s="13" t="s">
        <v>2829</v>
      </c>
      <c r="I95" s="13" t="s">
        <v>98</v>
      </c>
      <c r="J95" s="13" t="s">
        <v>2378</v>
      </c>
      <c r="K95" s="13" t="s">
        <v>2395</v>
      </c>
      <c r="L95" s="13" t="s">
        <v>2385</v>
      </c>
      <c r="M95" s="13" t="s">
        <v>10350</v>
      </c>
      <c r="N95" s="13" t="s">
        <v>4035</v>
      </c>
      <c r="O95" s="17">
        <v>42667</v>
      </c>
      <c r="P95" s="23"/>
      <c r="Q95" s="41" t="s">
        <v>4036</v>
      </c>
      <c r="R95" s="13" t="s">
        <v>112</v>
      </c>
      <c r="S95" s="13" t="s">
        <v>2866</v>
      </c>
      <c r="T95" s="13" t="s">
        <v>8348</v>
      </c>
      <c r="U95" s="13" t="s">
        <v>5576</v>
      </c>
      <c r="V95" s="13" t="s">
        <v>8356</v>
      </c>
      <c r="W95" s="13">
        <f>IF(ISERROR(VLOOKUP($C95,CTEPULL!$A:$I,3,FALSE)),"0",(VLOOKUP($C95,CTEPULL!$A:$I,3,FALSE)))</f>
        <v>45</v>
      </c>
      <c r="X95" s="18">
        <f>IF(ISERROR(VLOOKUP($A95,PIVOTILC!$A:$I,3,FALSE)),"0",(VLOOKUP($A95,PIVOTILC!$A:$I,3,FALSE)))</f>
        <v>45</v>
      </c>
      <c r="Y95" s="13">
        <f t="shared" si="16"/>
        <v>0</v>
      </c>
      <c r="Z95" s="13" t="str">
        <f t="shared" si="25"/>
        <v>Good</v>
      </c>
      <c r="AA95" s="13">
        <f>IF(ISERROR(VLOOKUP($C95,CTEPULL!$A:$I,4,FALSE)),"0",(VLOOKUP($C95,CTEPULL!$A:$I,4,FALSE)))</f>
        <v>0</v>
      </c>
      <c r="AB95" s="18">
        <f>IF(ISERROR(VLOOKUP($A95,PIVOTILC!$A:$I,4,FALSE)),"0",(VLOOKUP($A95,PIVOTILC!$A:$I,4,FALSE)))</f>
        <v>0</v>
      </c>
      <c r="AC95" s="13">
        <f t="shared" si="17"/>
        <v>0</v>
      </c>
      <c r="AD95" s="13" t="str">
        <f t="shared" si="26"/>
        <v/>
      </c>
      <c r="AE95" s="13">
        <f>IF(ISERROR(VLOOKUP($C95,CTEPULL!$A:$I,5,FALSE)),"0",(VLOOKUP($C95,CTEPULL!$A:$I,5,FALSE)))</f>
        <v>0</v>
      </c>
      <c r="AF95" s="18">
        <f>IF(ISERROR(VLOOKUP($A95,PIVOTILC!$A:$I,5,FALSE)),"0",(VLOOKUP($A95,PIVOTILC!$A:$I,5,FALSE)))</f>
        <v>0</v>
      </c>
      <c r="AG95" s="13">
        <f t="shared" si="18"/>
        <v>0</v>
      </c>
      <c r="AH95" s="13" t="str">
        <f t="shared" si="27"/>
        <v/>
      </c>
      <c r="AI95" s="13">
        <f>IF(ISERROR(VLOOKUP($C95,CTEPULL!$A:$I,6,FALSE)),"0",(VLOOKUP($C95,CTEPULL!$A:$I,6,FALSE)))</f>
        <v>0</v>
      </c>
      <c r="AJ95" s="18">
        <f>IF(ISERROR(VLOOKUP($A95,PIVOTILC!$A:$I,6,FALSE)),"0",(VLOOKUP($A95,PIVOTILC!$A:$I,6,FALSE)))</f>
        <v>0</v>
      </c>
      <c r="AK95" s="13">
        <f t="shared" si="19"/>
        <v>0</v>
      </c>
      <c r="AL95" s="13" t="str">
        <f t="shared" si="28"/>
        <v/>
      </c>
      <c r="AM95" s="13">
        <f>IF(ISERROR(VLOOKUP($C95,CTEPULL!$A:$I,7,FALSE)),"0",(VLOOKUP($C95,CTEPULL!$A:$I,7,FALSE)))</f>
        <v>0</v>
      </c>
      <c r="AN95" s="18">
        <f>IF(ISERROR(VLOOKUP($A95,PIVOTILC!$A:$I,7,FALSE)),"0",(VLOOKUP($A95,PIVOTILC!$A:$I,7,FALSE)))</f>
        <v>0</v>
      </c>
      <c r="AO95" s="13">
        <f t="shared" si="20"/>
        <v>0</v>
      </c>
      <c r="AP95" s="13" t="str">
        <f t="shared" si="29"/>
        <v/>
      </c>
      <c r="AQ95" s="13">
        <f>IF(ISERROR(VLOOKUP($C95,CTEPULL!$A:$I,8,FALSE)),"0",(VLOOKUP($C95,CTEPULL!$A:$I,8,FALSE)))</f>
        <v>0</v>
      </c>
      <c r="AR95" s="18">
        <f>IF(ISERROR(VLOOKUP($A95,PIVOTILC!$A:$I,8,FALSE)),"0",(VLOOKUP($A95,PIVOTILC!$A:$I,8,FALSE)))</f>
        <v>0</v>
      </c>
      <c r="AS95" s="13">
        <f t="shared" si="21"/>
        <v>0</v>
      </c>
      <c r="AT95" s="13" t="str">
        <f t="shared" si="30"/>
        <v/>
      </c>
      <c r="AU95" s="19">
        <f>IF(ISERROR(VLOOKUP($C95,CTEPULL!$A:$I,9,FALSE)),"0",(VLOOKUP($C95,CTEPULL!$A:$I,9,FALSE)))</f>
        <v>45</v>
      </c>
      <c r="AV95" s="18">
        <f>IF(ISERROR(VLOOKUP($A95,PIVOTILC!$A:$I,8,FALSE)),"0",(VLOOKUP($A95,PIVOTILC!$A:$I,9,FALSE)))</f>
        <v>45</v>
      </c>
      <c r="AW95" s="18">
        <f t="shared" si="22"/>
        <v>0</v>
      </c>
      <c r="AX95" s="13">
        <f t="shared" si="23"/>
        <v>0</v>
      </c>
      <c r="AY95" s="13" t="str">
        <f t="shared" si="24"/>
        <v>No</v>
      </c>
      <c r="AZ95" s="13" t="str">
        <f t="shared" si="31"/>
        <v>No</v>
      </c>
    </row>
    <row r="96" spans="1:52" x14ac:dyDescent="0.2">
      <c r="A96" s="58" t="s">
        <v>7013</v>
      </c>
      <c r="B96" s="16" t="s">
        <v>3614</v>
      </c>
      <c r="C96" s="13" t="s">
        <v>3615</v>
      </c>
      <c r="D96" s="13" t="s">
        <v>3616</v>
      </c>
      <c r="E96" s="13" t="s">
        <v>3617</v>
      </c>
      <c r="F96" s="13" t="s">
        <v>179</v>
      </c>
      <c r="G96" s="13" t="s">
        <v>3618</v>
      </c>
      <c r="H96" s="13" t="s">
        <v>2829</v>
      </c>
      <c r="I96" s="13" t="s">
        <v>98</v>
      </c>
      <c r="J96" s="13" t="s">
        <v>2378</v>
      </c>
      <c r="K96" s="13" t="s">
        <v>2379</v>
      </c>
      <c r="L96" s="13" t="s">
        <v>2407</v>
      </c>
      <c r="M96" s="13" t="s">
        <v>2480</v>
      </c>
      <c r="N96" s="13" t="s">
        <v>3669</v>
      </c>
      <c r="O96" s="17">
        <v>42541</v>
      </c>
      <c r="P96" s="23"/>
      <c r="Q96" s="41" t="s">
        <v>3619</v>
      </c>
      <c r="R96" s="13" t="s">
        <v>129</v>
      </c>
      <c r="S96" s="13" t="s">
        <v>2870</v>
      </c>
      <c r="T96" s="13" t="s">
        <v>8348</v>
      </c>
      <c r="U96" s="13" t="s">
        <v>5577</v>
      </c>
      <c r="V96" s="13" t="s">
        <v>8352</v>
      </c>
      <c r="W96" s="13">
        <f>IF(ISERROR(VLOOKUP($C96,CTEPULL!$A:$I,3,FALSE)),"0",(VLOOKUP($C96,CTEPULL!$A:$I,3,FALSE)))</f>
        <v>44</v>
      </c>
      <c r="X96" s="18">
        <f>IF(ISERROR(VLOOKUP($A96,PIVOTILC!$A:$I,3,FALSE)),"0",(VLOOKUP($A96,PIVOTILC!$A:$I,3,FALSE)))</f>
        <v>44</v>
      </c>
      <c r="Y96" s="13">
        <f t="shared" si="16"/>
        <v>0</v>
      </c>
      <c r="Z96" s="13" t="str">
        <f t="shared" si="25"/>
        <v>Good</v>
      </c>
      <c r="AA96" s="13">
        <f>IF(ISERROR(VLOOKUP($C96,CTEPULL!$A:$I,4,FALSE)),"0",(VLOOKUP($C96,CTEPULL!$A:$I,4,FALSE)))</f>
        <v>0</v>
      </c>
      <c r="AB96" s="18">
        <f>IF(ISERROR(VLOOKUP($A96,PIVOTILC!$A:$I,4,FALSE)),"0",(VLOOKUP($A96,PIVOTILC!$A:$I,4,FALSE)))</f>
        <v>0</v>
      </c>
      <c r="AC96" s="13">
        <f t="shared" si="17"/>
        <v>0</v>
      </c>
      <c r="AD96" s="13" t="str">
        <f t="shared" si="26"/>
        <v/>
      </c>
      <c r="AE96" s="13">
        <f>IF(ISERROR(VLOOKUP($C96,CTEPULL!$A:$I,5,FALSE)),"0",(VLOOKUP($C96,CTEPULL!$A:$I,5,FALSE)))</f>
        <v>0</v>
      </c>
      <c r="AF96" s="18">
        <f>IF(ISERROR(VLOOKUP($A96,PIVOTILC!$A:$I,5,FALSE)),"0",(VLOOKUP($A96,PIVOTILC!$A:$I,5,FALSE)))</f>
        <v>0</v>
      </c>
      <c r="AG96" s="13">
        <f t="shared" si="18"/>
        <v>0</v>
      </c>
      <c r="AH96" s="13" t="str">
        <f t="shared" si="27"/>
        <v/>
      </c>
      <c r="AI96" s="13">
        <f>IF(ISERROR(VLOOKUP($C96,CTEPULL!$A:$I,6,FALSE)),"0",(VLOOKUP($C96,CTEPULL!$A:$I,6,FALSE)))</f>
        <v>0</v>
      </c>
      <c r="AJ96" s="18">
        <f>IF(ISERROR(VLOOKUP($A96,PIVOTILC!$A:$I,6,FALSE)),"0",(VLOOKUP($A96,PIVOTILC!$A:$I,6,FALSE)))</f>
        <v>0</v>
      </c>
      <c r="AK96" s="13">
        <f t="shared" si="19"/>
        <v>0</v>
      </c>
      <c r="AL96" s="13" t="str">
        <f t="shared" si="28"/>
        <v/>
      </c>
      <c r="AM96" s="13">
        <f>IF(ISERROR(VLOOKUP($C96,CTEPULL!$A:$I,7,FALSE)),"0",(VLOOKUP($C96,CTEPULL!$A:$I,7,FALSE)))</f>
        <v>0</v>
      </c>
      <c r="AN96" s="18">
        <f>IF(ISERROR(VLOOKUP($A96,PIVOTILC!$A:$I,7,FALSE)),"0",(VLOOKUP($A96,PIVOTILC!$A:$I,7,FALSE)))</f>
        <v>0</v>
      </c>
      <c r="AO96" s="13">
        <f t="shared" si="20"/>
        <v>0</v>
      </c>
      <c r="AP96" s="13" t="str">
        <f t="shared" si="29"/>
        <v/>
      </c>
      <c r="AQ96" s="13">
        <f>IF(ISERROR(VLOOKUP($C96,CTEPULL!$A:$I,8,FALSE)),"0",(VLOOKUP($C96,CTEPULL!$A:$I,8,FALSE)))</f>
        <v>0</v>
      </c>
      <c r="AR96" s="18">
        <f>IF(ISERROR(VLOOKUP($A96,PIVOTILC!$A:$I,8,FALSE)),"0",(VLOOKUP($A96,PIVOTILC!$A:$I,8,FALSE)))</f>
        <v>0</v>
      </c>
      <c r="AS96" s="13">
        <f t="shared" si="21"/>
        <v>0</v>
      </c>
      <c r="AT96" s="13" t="str">
        <f t="shared" si="30"/>
        <v/>
      </c>
      <c r="AU96" s="19">
        <f>IF(ISERROR(VLOOKUP($C96,CTEPULL!$A:$I,9,FALSE)),"0",(VLOOKUP($C96,CTEPULL!$A:$I,9,FALSE)))</f>
        <v>44</v>
      </c>
      <c r="AV96" s="18">
        <f>IF(ISERROR(VLOOKUP($A96,PIVOTILC!$A:$I,8,FALSE)),"0",(VLOOKUP($A96,PIVOTILC!$A:$I,9,FALSE)))</f>
        <v>44</v>
      </c>
      <c r="AW96" s="18">
        <f t="shared" si="22"/>
        <v>0</v>
      </c>
      <c r="AX96" s="13">
        <f t="shared" si="23"/>
        <v>0</v>
      </c>
      <c r="AY96" s="13" t="str">
        <f t="shared" si="24"/>
        <v>No</v>
      </c>
      <c r="AZ96" s="13" t="str">
        <f t="shared" si="31"/>
        <v>No</v>
      </c>
    </row>
    <row r="97" spans="1:52" x14ac:dyDescent="0.2">
      <c r="A97" s="1" t="s">
        <v>7014</v>
      </c>
      <c r="B97" s="16" t="s">
        <v>3009</v>
      </c>
      <c r="C97" s="13" t="s">
        <v>1954</v>
      </c>
      <c r="D97" s="13" t="s">
        <v>1725</v>
      </c>
      <c r="E97" s="13" t="s">
        <v>1410</v>
      </c>
      <c r="F97" s="13" t="s">
        <v>179</v>
      </c>
      <c r="G97" s="13" t="s">
        <v>1955</v>
      </c>
      <c r="H97" s="13" t="s">
        <v>2829</v>
      </c>
      <c r="I97" s="13" t="s">
        <v>98</v>
      </c>
      <c r="J97" s="13" t="s">
        <v>2378</v>
      </c>
      <c r="K97" s="13" t="s">
        <v>2381</v>
      </c>
      <c r="L97" s="13" t="s">
        <v>2387</v>
      </c>
      <c r="M97" s="13" t="s">
        <v>2508</v>
      </c>
      <c r="N97" s="13" t="s">
        <v>1991</v>
      </c>
      <c r="O97" s="17">
        <v>42047</v>
      </c>
      <c r="P97" s="23"/>
      <c r="Q97" s="41" t="s">
        <v>2434</v>
      </c>
      <c r="R97" s="13" t="s">
        <v>129</v>
      </c>
      <c r="S97" s="13" t="s">
        <v>2871</v>
      </c>
      <c r="T97" s="13" t="s">
        <v>8348</v>
      </c>
      <c r="U97" s="13" t="s">
        <v>5578</v>
      </c>
      <c r="V97" s="13" t="s">
        <v>8361</v>
      </c>
      <c r="W97" s="13">
        <f>IF(ISERROR(VLOOKUP($C97,CTEPULL!$A:$I,3,FALSE)),"0",(VLOOKUP($C97,CTEPULL!$A:$I,3,FALSE)))</f>
        <v>40</v>
      </c>
      <c r="X97" s="18">
        <f>IF(ISERROR(VLOOKUP($A97,PIVOTILC!$A:$I,3,FALSE)),"0",(VLOOKUP($A97,PIVOTILC!$A:$I,3,FALSE)))</f>
        <v>40</v>
      </c>
      <c r="Y97" s="13">
        <f t="shared" si="16"/>
        <v>0</v>
      </c>
      <c r="Z97" s="13" t="str">
        <f t="shared" si="25"/>
        <v>Good</v>
      </c>
      <c r="AA97" s="13">
        <f>IF(ISERROR(VLOOKUP($C97,CTEPULL!$A:$I,4,FALSE)),"0",(VLOOKUP($C97,CTEPULL!$A:$I,4,FALSE)))</f>
        <v>0</v>
      </c>
      <c r="AB97" s="18">
        <f>IF(ISERROR(VLOOKUP($A97,PIVOTILC!$A:$I,4,FALSE)),"0",(VLOOKUP($A97,PIVOTILC!$A:$I,4,FALSE)))</f>
        <v>0</v>
      </c>
      <c r="AC97" s="13">
        <f t="shared" si="17"/>
        <v>0</v>
      </c>
      <c r="AD97" s="13" t="str">
        <f t="shared" si="26"/>
        <v/>
      </c>
      <c r="AE97" s="13">
        <f>IF(ISERROR(VLOOKUP($C97,CTEPULL!$A:$I,5,FALSE)),"0",(VLOOKUP($C97,CTEPULL!$A:$I,5,FALSE)))</f>
        <v>0</v>
      </c>
      <c r="AF97" s="18">
        <f>IF(ISERROR(VLOOKUP($A97,PIVOTILC!$A:$I,5,FALSE)),"0",(VLOOKUP($A97,PIVOTILC!$A:$I,5,FALSE)))</f>
        <v>0</v>
      </c>
      <c r="AG97" s="13">
        <f t="shared" si="18"/>
        <v>0</v>
      </c>
      <c r="AH97" s="13" t="str">
        <f t="shared" si="27"/>
        <v/>
      </c>
      <c r="AI97" s="13">
        <f>IF(ISERROR(VLOOKUP($C97,CTEPULL!$A:$I,6,FALSE)),"0",(VLOOKUP($C97,CTEPULL!$A:$I,6,FALSE)))</f>
        <v>0</v>
      </c>
      <c r="AJ97" s="18">
        <f>IF(ISERROR(VLOOKUP($A97,PIVOTILC!$A:$I,6,FALSE)),"0",(VLOOKUP($A97,PIVOTILC!$A:$I,6,FALSE)))</f>
        <v>0</v>
      </c>
      <c r="AK97" s="13">
        <f t="shared" si="19"/>
        <v>0</v>
      </c>
      <c r="AL97" s="13" t="str">
        <f t="shared" si="28"/>
        <v/>
      </c>
      <c r="AM97" s="13">
        <f>IF(ISERROR(VLOOKUP($C97,CTEPULL!$A:$I,7,FALSE)),"0",(VLOOKUP($C97,CTEPULL!$A:$I,7,FALSE)))</f>
        <v>0</v>
      </c>
      <c r="AN97" s="18">
        <f>IF(ISERROR(VLOOKUP($A97,PIVOTILC!$A:$I,7,FALSE)),"0",(VLOOKUP($A97,PIVOTILC!$A:$I,7,FALSE)))</f>
        <v>0</v>
      </c>
      <c r="AO97" s="13">
        <f t="shared" si="20"/>
        <v>0</v>
      </c>
      <c r="AP97" s="13" t="str">
        <f t="shared" si="29"/>
        <v/>
      </c>
      <c r="AQ97" s="13">
        <f>IF(ISERROR(VLOOKUP($C97,CTEPULL!$A:$I,8,FALSE)),"0",(VLOOKUP($C97,CTEPULL!$A:$I,8,FALSE)))</f>
        <v>0</v>
      </c>
      <c r="AR97" s="18">
        <f>IF(ISERROR(VLOOKUP($A97,PIVOTILC!$A:$I,8,FALSE)),"0",(VLOOKUP($A97,PIVOTILC!$A:$I,8,FALSE)))</f>
        <v>0</v>
      </c>
      <c r="AS97" s="13">
        <f t="shared" si="21"/>
        <v>0</v>
      </c>
      <c r="AT97" s="13" t="str">
        <f t="shared" si="30"/>
        <v/>
      </c>
      <c r="AU97" s="19">
        <f>IF(ISERROR(VLOOKUP($C97,CTEPULL!$A:$I,9,FALSE)),"0",(VLOOKUP($C97,CTEPULL!$A:$I,9,FALSE)))</f>
        <v>40</v>
      </c>
      <c r="AV97" s="18">
        <f>IF(ISERROR(VLOOKUP($A97,PIVOTILC!$A:$I,8,FALSE)),"0",(VLOOKUP($A97,PIVOTILC!$A:$I,9,FALSE)))</f>
        <v>40</v>
      </c>
      <c r="AW97" s="18">
        <f t="shared" si="22"/>
        <v>0</v>
      </c>
      <c r="AX97" s="13">
        <f t="shared" si="23"/>
        <v>0</v>
      </c>
      <c r="AY97" s="13" t="str">
        <f t="shared" si="24"/>
        <v>No</v>
      </c>
      <c r="AZ97" s="13" t="str">
        <f t="shared" si="31"/>
        <v>No</v>
      </c>
    </row>
    <row r="98" spans="1:52" x14ac:dyDescent="0.2">
      <c r="A98" s="1" t="s">
        <v>7015</v>
      </c>
      <c r="B98" s="16" t="s">
        <v>3697</v>
      </c>
      <c r="C98" s="13" t="s">
        <v>3670</v>
      </c>
      <c r="D98" s="13" t="s">
        <v>3671</v>
      </c>
      <c r="E98" s="13" t="s">
        <v>3672</v>
      </c>
      <c r="F98" s="13" t="s">
        <v>179</v>
      </c>
      <c r="G98" s="13" t="s">
        <v>3673</v>
      </c>
      <c r="H98" s="13" t="s">
        <v>2829</v>
      </c>
      <c r="I98" s="13" t="s">
        <v>98</v>
      </c>
      <c r="J98" s="13" t="s">
        <v>2378</v>
      </c>
      <c r="K98" s="13" t="s">
        <v>2389</v>
      </c>
      <c r="L98" s="13" t="s">
        <v>11236</v>
      </c>
      <c r="M98" s="13" t="s">
        <v>2948</v>
      </c>
      <c r="N98" s="13" t="s">
        <v>3674</v>
      </c>
      <c r="O98" s="17">
        <v>42545</v>
      </c>
      <c r="P98" s="23"/>
      <c r="Q98" s="41" t="s">
        <v>3700</v>
      </c>
      <c r="R98" s="13" t="s">
        <v>129</v>
      </c>
      <c r="S98" s="13" t="s">
        <v>2877</v>
      </c>
      <c r="T98" s="13" t="s">
        <v>8348</v>
      </c>
      <c r="U98" s="13" t="s">
        <v>5579</v>
      </c>
      <c r="V98" s="13" t="s">
        <v>8365</v>
      </c>
      <c r="W98" s="13">
        <f>IF(ISERROR(VLOOKUP($C98,CTEPULL!$A:$I,3,FALSE)),"0",(VLOOKUP($C98,CTEPULL!$A:$I,3,FALSE)))</f>
        <v>32</v>
      </c>
      <c r="X98" s="18">
        <f>IF(ISERROR(VLOOKUP($A98,PIVOTILC!$A:$I,3,FALSE)),"0",(VLOOKUP($A98,PIVOTILC!$A:$I,3,FALSE)))</f>
        <v>32</v>
      </c>
      <c r="Y98" s="13">
        <f t="shared" si="16"/>
        <v>0</v>
      </c>
      <c r="Z98" s="13" t="str">
        <f t="shared" si="25"/>
        <v>Good</v>
      </c>
      <c r="AA98" s="13">
        <f>IF(ISERROR(VLOOKUP($C98,CTEPULL!$A:$I,4,FALSE)),"0",(VLOOKUP($C98,CTEPULL!$A:$I,4,FALSE)))</f>
        <v>0</v>
      </c>
      <c r="AB98" s="18">
        <f>IF(ISERROR(VLOOKUP($A98,PIVOTILC!$A:$I,4,FALSE)),"0",(VLOOKUP($A98,PIVOTILC!$A:$I,4,FALSE)))</f>
        <v>0</v>
      </c>
      <c r="AC98" s="13">
        <f t="shared" si="17"/>
        <v>0</v>
      </c>
      <c r="AD98" s="13" t="str">
        <f t="shared" si="26"/>
        <v/>
      </c>
      <c r="AE98" s="13">
        <f>IF(ISERROR(VLOOKUP($C98,CTEPULL!$A:$I,5,FALSE)),"0",(VLOOKUP($C98,CTEPULL!$A:$I,5,FALSE)))</f>
        <v>0</v>
      </c>
      <c r="AF98" s="18">
        <f>IF(ISERROR(VLOOKUP($A98,PIVOTILC!$A:$I,5,FALSE)),"0",(VLOOKUP($A98,PIVOTILC!$A:$I,5,FALSE)))</f>
        <v>0</v>
      </c>
      <c r="AG98" s="13">
        <f t="shared" si="18"/>
        <v>0</v>
      </c>
      <c r="AH98" s="13" t="str">
        <f t="shared" si="27"/>
        <v/>
      </c>
      <c r="AI98" s="13">
        <f>IF(ISERROR(VLOOKUP($C98,CTEPULL!$A:$I,6,FALSE)),"0",(VLOOKUP($C98,CTEPULL!$A:$I,6,FALSE)))</f>
        <v>0</v>
      </c>
      <c r="AJ98" s="18">
        <f>IF(ISERROR(VLOOKUP($A98,PIVOTILC!$A:$I,6,FALSE)),"0",(VLOOKUP($A98,PIVOTILC!$A:$I,6,FALSE)))</f>
        <v>0</v>
      </c>
      <c r="AK98" s="13">
        <f t="shared" si="19"/>
        <v>0</v>
      </c>
      <c r="AL98" s="13" t="str">
        <f t="shared" si="28"/>
        <v/>
      </c>
      <c r="AM98" s="13">
        <f>IF(ISERROR(VLOOKUP($C98,CTEPULL!$A:$I,7,FALSE)),"0",(VLOOKUP($C98,CTEPULL!$A:$I,7,FALSE)))</f>
        <v>0</v>
      </c>
      <c r="AN98" s="18">
        <f>IF(ISERROR(VLOOKUP($A98,PIVOTILC!$A:$I,7,FALSE)),"0",(VLOOKUP($A98,PIVOTILC!$A:$I,7,FALSE)))</f>
        <v>0</v>
      </c>
      <c r="AO98" s="13">
        <f t="shared" si="20"/>
        <v>0</v>
      </c>
      <c r="AP98" s="13" t="str">
        <f t="shared" si="29"/>
        <v/>
      </c>
      <c r="AQ98" s="13">
        <f>IF(ISERROR(VLOOKUP($C98,CTEPULL!$A:$I,8,FALSE)),"0",(VLOOKUP($C98,CTEPULL!$A:$I,8,FALSE)))</f>
        <v>0</v>
      </c>
      <c r="AR98" s="18">
        <f>IF(ISERROR(VLOOKUP($A98,PIVOTILC!$A:$I,8,FALSE)),"0",(VLOOKUP($A98,PIVOTILC!$A:$I,8,FALSE)))</f>
        <v>0</v>
      </c>
      <c r="AS98" s="13">
        <f t="shared" si="21"/>
        <v>0</v>
      </c>
      <c r="AT98" s="13" t="str">
        <f t="shared" si="30"/>
        <v/>
      </c>
      <c r="AU98" s="19">
        <f>IF(ISERROR(VLOOKUP($C98,CTEPULL!$A:$I,9,FALSE)),"0",(VLOOKUP($C98,CTEPULL!$A:$I,9,FALSE)))</f>
        <v>32</v>
      </c>
      <c r="AV98" s="18">
        <f>IF(ISERROR(VLOOKUP($A98,PIVOTILC!$A:$I,8,FALSE)),"0",(VLOOKUP($A98,PIVOTILC!$A:$I,9,FALSE)))</f>
        <v>32</v>
      </c>
      <c r="AW98" s="18">
        <f t="shared" si="22"/>
        <v>0</v>
      </c>
      <c r="AX98" s="13">
        <f t="shared" si="23"/>
        <v>0</v>
      </c>
      <c r="AY98" s="13" t="str">
        <f t="shared" si="24"/>
        <v>No</v>
      </c>
      <c r="AZ98" s="13" t="str">
        <f t="shared" si="31"/>
        <v>No</v>
      </c>
    </row>
    <row r="99" spans="1:52" x14ac:dyDescent="0.2">
      <c r="A99" s="1" t="s">
        <v>9146</v>
      </c>
      <c r="B99" s="16" t="s">
        <v>3010</v>
      </c>
      <c r="C99" s="13" t="s">
        <v>1567</v>
      </c>
      <c r="D99" s="13" t="s">
        <v>1568</v>
      </c>
      <c r="E99" s="13" t="s">
        <v>1569</v>
      </c>
      <c r="F99" s="13" t="s">
        <v>185</v>
      </c>
      <c r="G99" s="13" t="s">
        <v>1570</v>
      </c>
      <c r="H99" s="13" t="s">
        <v>2831</v>
      </c>
      <c r="I99" s="13" t="s">
        <v>98</v>
      </c>
      <c r="J99" s="13" t="s">
        <v>2378</v>
      </c>
      <c r="K99" s="13" t="s">
        <v>2395</v>
      </c>
      <c r="L99" s="13" t="s">
        <v>4946</v>
      </c>
      <c r="M99" s="13" t="s">
        <v>2398</v>
      </c>
      <c r="N99" s="13" t="s">
        <v>1571</v>
      </c>
      <c r="O99" s="17">
        <v>41871</v>
      </c>
      <c r="P99" s="23"/>
      <c r="Q99" s="41" t="s">
        <v>2435</v>
      </c>
      <c r="R99" s="13" t="s">
        <v>187</v>
      </c>
      <c r="S99" s="13" t="s">
        <v>2867</v>
      </c>
      <c r="T99" s="13" t="s">
        <v>8348</v>
      </c>
      <c r="U99" s="13" t="s">
        <v>5580</v>
      </c>
      <c r="V99" s="13" t="s">
        <v>8369</v>
      </c>
      <c r="W99" s="13">
        <f>IF(ISERROR(VLOOKUP($C99,CTEPULL!$A:$I,3,FALSE)),"0",(VLOOKUP($C99,CTEPULL!$A:$I,3,FALSE)))</f>
        <v>44.5</v>
      </c>
      <c r="X99" s="18">
        <f>IF(ISERROR(VLOOKUP($A99,PIVOTILC!$A:$I,3,FALSE)),"0",(VLOOKUP($A99,PIVOTILC!$A:$I,3,FALSE)))</f>
        <v>44.5</v>
      </c>
      <c r="Y99" s="13">
        <f t="shared" si="16"/>
        <v>0</v>
      </c>
      <c r="Z99" s="13" t="str">
        <f t="shared" si="25"/>
        <v>Good</v>
      </c>
      <c r="AA99" s="13">
        <f>IF(ISERROR(VLOOKUP($C99,CTEPULL!$A:$I,4,FALSE)),"0",(VLOOKUP($C99,CTEPULL!$A:$I,4,FALSE)))</f>
        <v>0</v>
      </c>
      <c r="AB99" s="18">
        <f>IF(ISERROR(VLOOKUP($A99,PIVOTILC!$A:$I,4,FALSE)),"0",(VLOOKUP($A99,PIVOTILC!$A:$I,4,FALSE)))</f>
        <v>0</v>
      </c>
      <c r="AC99" s="13">
        <f t="shared" si="17"/>
        <v>0</v>
      </c>
      <c r="AD99" s="13" t="str">
        <f t="shared" si="26"/>
        <v/>
      </c>
      <c r="AE99" s="13">
        <f>IF(ISERROR(VLOOKUP($C99,CTEPULL!$A:$I,5,FALSE)),"0",(VLOOKUP($C99,CTEPULL!$A:$I,5,FALSE)))</f>
        <v>0</v>
      </c>
      <c r="AF99" s="18">
        <f>IF(ISERROR(VLOOKUP($A99,PIVOTILC!$A:$I,5,FALSE)),"0",(VLOOKUP($A99,PIVOTILC!$A:$I,5,FALSE)))</f>
        <v>0</v>
      </c>
      <c r="AG99" s="13">
        <f t="shared" si="18"/>
        <v>0</v>
      </c>
      <c r="AH99" s="13" t="str">
        <f t="shared" si="27"/>
        <v/>
      </c>
      <c r="AI99" s="13">
        <f>IF(ISERROR(VLOOKUP($C99,CTEPULL!$A:$I,6,FALSE)),"0",(VLOOKUP($C99,CTEPULL!$A:$I,6,FALSE)))</f>
        <v>0</v>
      </c>
      <c r="AJ99" s="18">
        <f>IF(ISERROR(VLOOKUP($A99,PIVOTILC!$A:$I,6,FALSE)),"0",(VLOOKUP($A99,PIVOTILC!$A:$I,6,FALSE)))</f>
        <v>0</v>
      </c>
      <c r="AK99" s="13">
        <f t="shared" si="19"/>
        <v>0</v>
      </c>
      <c r="AL99" s="13" t="str">
        <f t="shared" si="28"/>
        <v/>
      </c>
      <c r="AM99" s="13">
        <f>IF(ISERROR(VLOOKUP($C99,CTEPULL!$A:$I,7,FALSE)),"0",(VLOOKUP($C99,CTEPULL!$A:$I,7,FALSE)))</f>
        <v>0</v>
      </c>
      <c r="AN99" s="18">
        <f>IF(ISERROR(VLOOKUP($A99,PIVOTILC!$A:$I,7,FALSE)),"0",(VLOOKUP($A99,PIVOTILC!$A:$I,7,FALSE)))</f>
        <v>0</v>
      </c>
      <c r="AO99" s="13">
        <f t="shared" si="20"/>
        <v>0</v>
      </c>
      <c r="AP99" s="13" t="str">
        <f t="shared" si="29"/>
        <v/>
      </c>
      <c r="AQ99" s="13">
        <f>IF(ISERROR(VLOOKUP($C99,CTEPULL!$A:$I,8,FALSE)),"0",(VLOOKUP($C99,CTEPULL!$A:$I,8,FALSE)))</f>
        <v>0</v>
      </c>
      <c r="AR99" s="18">
        <f>IF(ISERROR(VLOOKUP($A99,PIVOTILC!$A:$I,8,FALSE)),"0",(VLOOKUP($A99,PIVOTILC!$A:$I,8,FALSE)))</f>
        <v>0</v>
      </c>
      <c r="AS99" s="13">
        <f t="shared" si="21"/>
        <v>0</v>
      </c>
      <c r="AT99" s="13" t="str">
        <f t="shared" si="30"/>
        <v/>
      </c>
      <c r="AU99" s="19">
        <f>IF(ISERROR(VLOOKUP($C99,CTEPULL!$A:$I,9,FALSE)),"0",(VLOOKUP($C99,CTEPULL!$A:$I,9,FALSE)))</f>
        <v>44.5</v>
      </c>
      <c r="AV99" s="18">
        <f>IF(ISERROR(VLOOKUP($A99,PIVOTILC!$A:$I,8,FALSE)),"0",(VLOOKUP($A99,PIVOTILC!$A:$I,9,FALSE)))</f>
        <v>44.5</v>
      </c>
      <c r="AW99" s="18">
        <f t="shared" si="22"/>
        <v>0</v>
      </c>
      <c r="AX99" s="13">
        <f t="shared" si="23"/>
        <v>0</v>
      </c>
      <c r="AY99" s="13" t="str">
        <f t="shared" si="24"/>
        <v>No</v>
      </c>
      <c r="AZ99" s="13" t="str">
        <f t="shared" si="31"/>
        <v>No</v>
      </c>
    </row>
    <row r="100" spans="1:52" x14ac:dyDescent="0.2">
      <c r="A100" s="1" t="s">
        <v>7016</v>
      </c>
      <c r="B100" s="16" t="s">
        <v>3675</v>
      </c>
      <c r="C100" s="13" t="s">
        <v>3676</v>
      </c>
      <c r="D100" s="13" t="s">
        <v>3677</v>
      </c>
      <c r="E100" s="13" t="s">
        <v>485</v>
      </c>
      <c r="F100" s="13" t="s">
        <v>112</v>
      </c>
      <c r="G100" s="13" t="s">
        <v>3678</v>
      </c>
      <c r="H100" s="13" t="s">
        <v>2832</v>
      </c>
      <c r="I100" s="13" t="s">
        <v>100</v>
      </c>
      <c r="J100" s="13" t="s">
        <v>2378</v>
      </c>
      <c r="K100" s="13" t="s">
        <v>2396</v>
      </c>
      <c r="L100" s="13" t="s">
        <v>2392</v>
      </c>
      <c r="M100" s="13" t="s">
        <v>8943</v>
      </c>
      <c r="N100" s="13" t="s">
        <v>3679</v>
      </c>
      <c r="O100" s="17">
        <v>42541</v>
      </c>
      <c r="P100" s="23"/>
      <c r="Q100" s="41" t="s">
        <v>3680</v>
      </c>
      <c r="R100" s="13" t="s">
        <v>129</v>
      </c>
      <c r="S100" s="13" t="s">
        <v>2871</v>
      </c>
      <c r="T100" s="13" t="s">
        <v>8348</v>
      </c>
      <c r="U100" s="13" t="s">
        <v>5581</v>
      </c>
      <c r="V100" s="13" t="s">
        <v>8354</v>
      </c>
      <c r="W100" s="13">
        <f>IF(ISERROR(VLOOKUP($C100,CTEPULL!$A:$I,3,FALSE)),"0",(VLOOKUP($C100,CTEPULL!$A:$I,3,FALSE)))</f>
        <v>40</v>
      </c>
      <c r="X100" s="18">
        <f>IF(ISERROR(VLOOKUP($A100,PIVOTILC!$A:$I,3,FALSE)),"0",(VLOOKUP($A100,PIVOTILC!$A:$I,3,FALSE)))</f>
        <v>40</v>
      </c>
      <c r="Y100" s="13">
        <f t="shared" si="16"/>
        <v>0</v>
      </c>
      <c r="Z100" s="13" t="str">
        <f t="shared" si="25"/>
        <v>Good</v>
      </c>
      <c r="AA100" s="13">
        <f>IF(ISERROR(VLOOKUP($C100,CTEPULL!$A:$I,4,FALSE)),"0",(VLOOKUP($C100,CTEPULL!$A:$I,4,FALSE)))</f>
        <v>0</v>
      </c>
      <c r="AB100" s="18">
        <f>IF(ISERROR(VLOOKUP($A100,PIVOTILC!$A:$I,4,FALSE)),"0",(VLOOKUP($A100,PIVOTILC!$A:$I,4,FALSE)))</f>
        <v>0</v>
      </c>
      <c r="AC100" s="13">
        <f t="shared" si="17"/>
        <v>0</v>
      </c>
      <c r="AD100" s="13" t="str">
        <f t="shared" si="26"/>
        <v/>
      </c>
      <c r="AE100" s="13">
        <f>IF(ISERROR(VLOOKUP($C100,CTEPULL!$A:$I,5,FALSE)),"0",(VLOOKUP($C100,CTEPULL!$A:$I,5,FALSE)))</f>
        <v>0</v>
      </c>
      <c r="AF100" s="18">
        <f>IF(ISERROR(VLOOKUP($A100,PIVOTILC!$A:$I,5,FALSE)),"0",(VLOOKUP($A100,PIVOTILC!$A:$I,5,FALSE)))</f>
        <v>0</v>
      </c>
      <c r="AG100" s="13">
        <f t="shared" si="18"/>
        <v>0</v>
      </c>
      <c r="AH100" s="13" t="str">
        <f t="shared" si="27"/>
        <v/>
      </c>
      <c r="AI100" s="13">
        <f>IF(ISERROR(VLOOKUP($C100,CTEPULL!$A:$I,6,FALSE)),"0",(VLOOKUP($C100,CTEPULL!$A:$I,6,FALSE)))</f>
        <v>0</v>
      </c>
      <c r="AJ100" s="18">
        <f>IF(ISERROR(VLOOKUP($A100,PIVOTILC!$A:$I,6,FALSE)),"0",(VLOOKUP($A100,PIVOTILC!$A:$I,6,FALSE)))</f>
        <v>0</v>
      </c>
      <c r="AK100" s="13">
        <f t="shared" si="19"/>
        <v>0</v>
      </c>
      <c r="AL100" s="13" t="str">
        <f t="shared" si="28"/>
        <v/>
      </c>
      <c r="AM100" s="13">
        <f>IF(ISERROR(VLOOKUP($C100,CTEPULL!$A:$I,7,FALSE)),"0",(VLOOKUP($C100,CTEPULL!$A:$I,7,FALSE)))</f>
        <v>0</v>
      </c>
      <c r="AN100" s="18">
        <f>IF(ISERROR(VLOOKUP($A100,PIVOTILC!$A:$I,7,FALSE)),"0",(VLOOKUP($A100,PIVOTILC!$A:$I,7,FALSE)))</f>
        <v>0</v>
      </c>
      <c r="AO100" s="13">
        <f t="shared" si="20"/>
        <v>0</v>
      </c>
      <c r="AP100" s="13" t="str">
        <f t="shared" si="29"/>
        <v/>
      </c>
      <c r="AQ100" s="13">
        <f>IF(ISERROR(VLOOKUP($C100,CTEPULL!$A:$I,8,FALSE)),"0",(VLOOKUP($C100,CTEPULL!$A:$I,8,FALSE)))</f>
        <v>0</v>
      </c>
      <c r="AR100" s="18">
        <f>IF(ISERROR(VLOOKUP($A100,PIVOTILC!$A:$I,8,FALSE)),"0",(VLOOKUP($A100,PIVOTILC!$A:$I,8,FALSE)))</f>
        <v>0</v>
      </c>
      <c r="AS100" s="13">
        <f t="shared" si="21"/>
        <v>0</v>
      </c>
      <c r="AT100" s="13" t="str">
        <f t="shared" si="30"/>
        <v/>
      </c>
      <c r="AU100" s="19">
        <f>IF(ISERROR(VLOOKUP($C100,CTEPULL!$A:$I,9,FALSE)),"0",(VLOOKUP($C100,CTEPULL!$A:$I,9,FALSE)))</f>
        <v>40</v>
      </c>
      <c r="AV100" s="18">
        <f>IF(ISERROR(VLOOKUP($A100,PIVOTILC!$A:$I,8,FALSE)),"0",(VLOOKUP($A100,PIVOTILC!$A:$I,9,FALSE)))</f>
        <v>40</v>
      </c>
      <c r="AW100" s="18">
        <f t="shared" si="22"/>
        <v>0</v>
      </c>
      <c r="AX100" s="13">
        <f t="shared" si="23"/>
        <v>0</v>
      </c>
      <c r="AY100" s="13" t="str">
        <f t="shared" si="24"/>
        <v>No</v>
      </c>
      <c r="AZ100" s="13" t="str">
        <f t="shared" si="31"/>
        <v>No</v>
      </c>
    </row>
    <row r="101" spans="1:52" x14ac:dyDescent="0.2">
      <c r="A101" s="1" t="s">
        <v>9147</v>
      </c>
      <c r="B101" s="16" t="s">
        <v>3011</v>
      </c>
      <c r="C101" s="13" t="s">
        <v>1822</v>
      </c>
      <c r="D101" s="13" t="s">
        <v>1795</v>
      </c>
      <c r="E101" s="13" t="s">
        <v>1796</v>
      </c>
      <c r="F101" s="13" t="s">
        <v>179</v>
      </c>
      <c r="G101" s="13" t="s">
        <v>1797</v>
      </c>
      <c r="H101" s="13" t="s">
        <v>2829</v>
      </c>
      <c r="I101" s="13" t="s">
        <v>98</v>
      </c>
      <c r="J101" s="13" t="s">
        <v>2378</v>
      </c>
      <c r="K101" s="13" t="s">
        <v>2379</v>
      </c>
      <c r="L101" s="13" t="s">
        <v>2380</v>
      </c>
      <c r="M101" s="13" t="s">
        <v>2433</v>
      </c>
      <c r="N101" s="13" t="s">
        <v>2436</v>
      </c>
      <c r="O101" s="17">
        <v>41988</v>
      </c>
      <c r="P101" s="23"/>
      <c r="Q101" s="41" t="s">
        <v>2437</v>
      </c>
      <c r="R101" s="13" t="s">
        <v>129</v>
      </c>
      <c r="S101" s="13" t="s">
        <v>2870</v>
      </c>
      <c r="T101" s="13" t="s">
        <v>8348</v>
      </c>
      <c r="U101" s="13" t="s">
        <v>5582</v>
      </c>
      <c r="V101" s="13" t="s">
        <v>8361</v>
      </c>
      <c r="W101" s="13">
        <f>IF(ISERROR(VLOOKUP($C101,CTEPULL!$A:$I,3,FALSE)),"0",(VLOOKUP($C101,CTEPULL!$A:$I,3,FALSE)))</f>
        <v>42</v>
      </c>
      <c r="X101" s="18">
        <f>IF(ISERROR(VLOOKUP($A101,PIVOTILC!$A:$I,3,FALSE)),"0",(VLOOKUP($A101,PIVOTILC!$A:$I,3,FALSE)))</f>
        <v>42</v>
      </c>
      <c r="Y101" s="13">
        <f t="shared" si="16"/>
        <v>0</v>
      </c>
      <c r="Z101" s="13" t="str">
        <f t="shared" si="25"/>
        <v>Good</v>
      </c>
      <c r="AA101" s="13">
        <f>IF(ISERROR(VLOOKUP($C101,CTEPULL!$A:$I,4,FALSE)),"0",(VLOOKUP($C101,CTEPULL!$A:$I,4,FALSE)))</f>
        <v>0</v>
      </c>
      <c r="AB101" s="18">
        <f>IF(ISERROR(VLOOKUP($A101,PIVOTILC!$A:$I,4,FALSE)),"0",(VLOOKUP($A101,PIVOTILC!$A:$I,4,FALSE)))</f>
        <v>0</v>
      </c>
      <c r="AC101" s="13">
        <f t="shared" si="17"/>
        <v>0</v>
      </c>
      <c r="AD101" s="13" t="str">
        <f t="shared" si="26"/>
        <v/>
      </c>
      <c r="AE101" s="13">
        <f>IF(ISERROR(VLOOKUP($C101,CTEPULL!$A:$I,5,FALSE)),"0",(VLOOKUP($C101,CTEPULL!$A:$I,5,FALSE)))</f>
        <v>0</v>
      </c>
      <c r="AF101" s="18">
        <f>IF(ISERROR(VLOOKUP($A101,PIVOTILC!$A:$I,5,FALSE)),"0",(VLOOKUP($A101,PIVOTILC!$A:$I,5,FALSE)))</f>
        <v>0</v>
      </c>
      <c r="AG101" s="13">
        <f t="shared" si="18"/>
        <v>0</v>
      </c>
      <c r="AH101" s="13" t="str">
        <f t="shared" si="27"/>
        <v/>
      </c>
      <c r="AI101" s="13">
        <f>IF(ISERROR(VLOOKUP($C101,CTEPULL!$A:$I,6,FALSE)),"0",(VLOOKUP($C101,CTEPULL!$A:$I,6,FALSE)))</f>
        <v>0</v>
      </c>
      <c r="AJ101" s="18">
        <f>IF(ISERROR(VLOOKUP($A101,PIVOTILC!$A:$I,6,FALSE)),"0",(VLOOKUP($A101,PIVOTILC!$A:$I,6,FALSE)))</f>
        <v>0</v>
      </c>
      <c r="AK101" s="13">
        <f t="shared" si="19"/>
        <v>0</v>
      </c>
      <c r="AL101" s="13" t="str">
        <f t="shared" si="28"/>
        <v/>
      </c>
      <c r="AM101" s="13">
        <f>IF(ISERROR(VLOOKUP($C101,CTEPULL!$A:$I,7,FALSE)),"0",(VLOOKUP($C101,CTEPULL!$A:$I,7,FALSE)))</f>
        <v>0</v>
      </c>
      <c r="AN101" s="18">
        <f>IF(ISERROR(VLOOKUP($A101,PIVOTILC!$A:$I,7,FALSE)),"0",(VLOOKUP($A101,PIVOTILC!$A:$I,7,FALSE)))</f>
        <v>0</v>
      </c>
      <c r="AO101" s="13">
        <f t="shared" si="20"/>
        <v>0</v>
      </c>
      <c r="AP101" s="13" t="str">
        <f t="shared" si="29"/>
        <v/>
      </c>
      <c r="AQ101" s="13">
        <f>IF(ISERROR(VLOOKUP($C101,CTEPULL!$A:$I,8,FALSE)),"0",(VLOOKUP($C101,CTEPULL!$A:$I,8,FALSE)))</f>
        <v>0</v>
      </c>
      <c r="AR101" s="18">
        <f>IF(ISERROR(VLOOKUP($A101,PIVOTILC!$A:$I,8,FALSE)),"0",(VLOOKUP($A101,PIVOTILC!$A:$I,8,FALSE)))</f>
        <v>0</v>
      </c>
      <c r="AS101" s="13">
        <f t="shared" si="21"/>
        <v>0</v>
      </c>
      <c r="AT101" s="13" t="str">
        <f t="shared" si="30"/>
        <v/>
      </c>
      <c r="AU101" s="19">
        <f>IF(ISERROR(VLOOKUP($C101,CTEPULL!$A:$I,9,FALSE)),"0",(VLOOKUP($C101,CTEPULL!$A:$I,9,FALSE)))</f>
        <v>42</v>
      </c>
      <c r="AV101" s="18">
        <f>IF(ISERROR(VLOOKUP($A101,PIVOTILC!$A:$I,8,FALSE)),"0",(VLOOKUP($A101,PIVOTILC!$A:$I,9,FALSE)))</f>
        <v>42</v>
      </c>
      <c r="AW101" s="18">
        <f t="shared" si="22"/>
        <v>0</v>
      </c>
      <c r="AX101" s="13">
        <f t="shared" si="23"/>
        <v>0</v>
      </c>
      <c r="AY101" s="13" t="str">
        <f t="shared" si="24"/>
        <v>No</v>
      </c>
      <c r="AZ101" s="13" t="str">
        <f t="shared" si="31"/>
        <v>No</v>
      </c>
    </row>
    <row r="102" spans="1:52" x14ac:dyDescent="0.2">
      <c r="A102" s="1" t="s">
        <v>9148</v>
      </c>
      <c r="B102" s="12" t="s">
        <v>4070</v>
      </c>
      <c r="C102" s="3" t="s">
        <v>4071</v>
      </c>
      <c r="D102" s="3" t="s">
        <v>4072</v>
      </c>
      <c r="E102" s="3" t="s">
        <v>510</v>
      </c>
      <c r="F102" s="3" t="s">
        <v>2830</v>
      </c>
      <c r="G102" s="3" t="s">
        <v>4073</v>
      </c>
      <c r="H102" s="3" t="s">
        <v>2831</v>
      </c>
      <c r="I102" s="3" t="s">
        <v>98</v>
      </c>
      <c r="J102" s="3" t="s">
        <v>2378</v>
      </c>
      <c r="K102" s="3" t="s">
        <v>2379</v>
      </c>
      <c r="L102" s="3" t="s">
        <v>2383</v>
      </c>
      <c r="M102" s="3" t="s">
        <v>2409</v>
      </c>
      <c r="N102" s="3" t="s">
        <v>4074</v>
      </c>
      <c r="O102" s="11">
        <v>42682</v>
      </c>
      <c r="Q102" s="41" t="s">
        <v>4075</v>
      </c>
      <c r="R102" s="3" t="s">
        <v>187</v>
      </c>
      <c r="S102" s="3" t="s">
        <v>2867</v>
      </c>
      <c r="T102" s="3" t="s">
        <v>8348</v>
      </c>
      <c r="U102" s="3" t="s">
        <v>5583</v>
      </c>
      <c r="V102" s="3" t="s">
        <v>8352</v>
      </c>
      <c r="W102" s="13">
        <f>IF(ISERROR(VLOOKUP($C102,CTEPULL!$A:$I,3,FALSE)),"0",(VLOOKUP($C102,CTEPULL!$A:$I,3,FALSE)))</f>
        <v>44</v>
      </c>
      <c r="X102" s="18">
        <f>IF(ISERROR(VLOOKUP($A102,PIVOTILC!$A:$I,3,FALSE)),"0",(VLOOKUP($A102,PIVOTILC!$A:$I,3,FALSE)))</f>
        <v>44</v>
      </c>
      <c r="Y102" s="13">
        <f t="shared" si="16"/>
        <v>0</v>
      </c>
      <c r="Z102" s="13" t="str">
        <f t="shared" si="25"/>
        <v>Good</v>
      </c>
      <c r="AA102" s="13">
        <f>IF(ISERROR(VLOOKUP($C102,CTEPULL!$A:$I,4,FALSE)),"0",(VLOOKUP($C102,CTEPULL!$A:$I,4,FALSE)))</f>
        <v>0</v>
      </c>
      <c r="AB102" s="18">
        <f>IF(ISERROR(VLOOKUP($A102,PIVOTILC!$A:$I,4,FALSE)),"0",(VLOOKUP($A102,PIVOTILC!$A:$I,4,FALSE)))</f>
        <v>0</v>
      </c>
      <c r="AC102" s="13">
        <f t="shared" si="17"/>
        <v>0</v>
      </c>
      <c r="AD102" s="13" t="str">
        <f t="shared" si="26"/>
        <v/>
      </c>
      <c r="AE102" s="13">
        <f>IF(ISERROR(VLOOKUP($C102,CTEPULL!$A:$I,5,FALSE)),"0",(VLOOKUP($C102,CTEPULL!$A:$I,5,FALSE)))</f>
        <v>0</v>
      </c>
      <c r="AF102" s="18">
        <f>IF(ISERROR(VLOOKUP($A102,PIVOTILC!$A:$I,5,FALSE)),"0",(VLOOKUP($A102,PIVOTILC!$A:$I,5,FALSE)))</f>
        <v>0</v>
      </c>
      <c r="AG102" s="13">
        <f t="shared" si="18"/>
        <v>0</v>
      </c>
      <c r="AH102" s="13" t="str">
        <f t="shared" si="27"/>
        <v/>
      </c>
      <c r="AI102" s="13">
        <f>IF(ISERROR(VLOOKUP($C102,CTEPULL!$A:$I,6,FALSE)),"0",(VLOOKUP($C102,CTEPULL!$A:$I,6,FALSE)))</f>
        <v>0</v>
      </c>
      <c r="AJ102" s="18">
        <f>IF(ISERROR(VLOOKUP($A102,PIVOTILC!$A:$I,6,FALSE)),"0",(VLOOKUP($A102,PIVOTILC!$A:$I,6,FALSE)))</f>
        <v>0</v>
      </c>
      <c r="AK102" s="13">
        <f t="shared" si="19"/>
        <v>0</v>
      </c>
      <c r="AL102" s="13" t="str">
        <f t="shared" si="28"/>
        <v/>
      </c>
      <c r="AM102" s="13">
        <f>IF(ISERROR(VLOOKUP($C102,CTEPULL!$A:$I,7,FALSE)),"0",(VLOOKUP($C102,CTEPULL!$A:$I,7,FALSE)))</f>
        <v>0</v>
      </c>
      <c r="AN102" s="18">
        <f>IF(ISERROR(VLOOKUP($A102,PIVOTILC!$A:$I,7,FALSE)),"0",(VLOOKUP($A102,PIVOTILC!$A:$I,7,FALSE)))</f>
        <v>0</v>
      </c>
      <c r="AO102" s="13">
        <f t="shared" si="20"/>
        <v>0</v>
      </c>
      <c r="AP102" s="13" t="str">
        <f t="shared" si="29"/>
        <v/>
      </c>
      <c r="AQ102" s="13">
        <f>IF(ISERROR(VLOOKUP($C102,CTEPULL!$A:$I,8,FALSE)),"0",(VLOOKUP($C102,CTEPULL!$A:$I,8,FALSE)))</f>
        <v>0</v>
      </c>
      <c r="AR102" s="18">
        <f>IF(ISERROR(VLOOKUP($A102,PIVOTILC!$A:$I,8,FALSE)),"0",(VLOOKUP($A102,PIVOTILC!$A:$I,8,FALSE)))</f>
        <v>0</v>
      </c>
      <c r="AS102" s="13">
        <f t="shared" si="21"/>
        <v>0</v>
      </c>
      <c r="AT102" s="13" t="str">
        <f t="shared" si="30"/>
        <v/>
      </c>
      <c r="AU102" s="19">
        <f>IF(ISERROR(VLOOKUP($C102,CTEPULL!$A:$I,9,FALSE)),"0",(VLOOKUP($C102,CTEPULL!$A:$I,9,FALSE)))</f>
        <v>44</v>
      </c>
      <c r="AV102" s="18">
        <f>IF(ISERROR(VLOOKUP($A102,PIVOTILC!$A:$I,8,FALSE)),"0",(VLOOKUP($A102,PIVOTILC!$A:$I,9,FALSE)))</f>
        <v>44</v>
      </c>
      <c r="AW102" s="18">
        <f t="shared" si="22"/>
        <v>0</v>
      </c>
      <c r="AX102" s="13">
        <f t="shared" si="23"/>
        <v>0</v>
      </c>
      <c r="AY102" s="13" t="str">
        <f t="shared" si="24"/>
        <v>No</v>
      </c>
      <c r="AZ102" s="13" t="str">
        <f t="shared" si="31"/>
        <v>No</v>
      </c>
    </row>
    <row r="103" spans="1:52" x14ac:dyDescent="0.2">
      <c r="A103" s="1" t="s">
        <v>9149</v>
      </c>
      <c r="B103" s="16" t="s">
        <v>7812</v>
      </c>
      <c r="C103" s="13" t="s">
        <v>7813</v>
      </c>
      <c r="D103" s="13" t="s">
        <v>7814</v>
      </c>
      <c r="E103" s="13" t="s">
        <v>7815</v>
      </c>
      <c r="F103" s="13" t="s">
        <v>4931</v>
      </c>
      <c r="G103" s="13" t="s">
        <v>7816</v>
      </c>
      <c r="H103" s="13" t="s">
        <v>2828</v>
      </c>
      <c r="I103" s="13" t="s">
        <v>98</v>
      </c>
      <c r="J103" s="13" t="s">
        <v>2378</v>
      </c>
      <c r="K103" s="13" t="s">
        <v>2379</v>
      </c>
      <c r="L103" s="13" t="s">
        <v>2383</v>
      </c>
      <c r="M103" s="13" t="s">
        <v>7713</v>
      </c>
      <c r="N103" s="13" t="s">
        <v>7817</v>
      </c>
      <c r="O103" s="17">
        <v>43185</v>
      </c>
      <c r="P103" s="23"/>
      <c r="Q103" s="41" t="s">
        <v>7818</v>
      </c>
      <c r="R103" s="13" t="s">
        <v>187</v>
      </c>
      <c r="S103" s="13" t="s">
        <v>2867</v>
      </c>
      <c r="T103" s="13" t="s">
        <v>8348</v>
      </c>
      <c r="U103" s="13" t="s">
        <v>7828</v>
      </c>
      <c r="V103" s="13" t="s">
        <v>8369</v>
      </c>
      <c r="W103" s="13">
        <f>IF(ISERROR(VLOOKUP($C103,CTEPULL!$A:$I,3,FALSE)),"0",(VLOOKUP($C103,CTEPULL!$A:$I,3,FALSE)))</f>
        <v>40</v>
      </c>
      <c r="X103" s="18">
        <f>IF(ISERROR(VLOOKUP($A103,PIVOTILC!$A:$I,3,FALSE)),"0",(VLOOKUP($A103,PIVOTILC!$A:$I,3,FALSE)))</f>
        <v>40</v>
      </c>
      <c r="Y103" s="13">
        <f t="shared" si="16"/>
        <v>0</v>
      </c>
      <c r="Z103" s="13" t="str">
        <f t="shared" si="25"/>
        <v>Good</v>
      </c>
      <c r="AA103" s="13">
        <f>IF(ISERROR(VLOOKUP($C103,CTEPULL!$A:$I,4,FALSE)),"0",(VLOOKUP($C103,CTEPULL!$A:$I,4,FALSE)))</f>
        <v>0</v>
      </c>
      <c r="AB103" s="18">
        <f>IF(ISERROR(VLOOKUP($A103,PIVOTILC!$A:$I,4,FALSE)),"0",(VLOOKUP($A103,PIVOTILC!$A:$I,4,FALSE)))</f>
        <v>0</v>
      </c>
      <c r="AC103" s="13">
        <f t="shared" si="17"/>
        <v>0</v>
      </c>
      <c r="AD103" s="13" t="str">
        <f t="shared" si="26"/>
        <v/>
      </c>
      <c r="AE103" s="13">
        <f>IF(ISERROR(VLOOKUP($C103,CTEPULL!$A:$I,5,FALSE)),"0",(VLOOKUP($C103,CTEPULL!$A:$I,5,FALSE)))</f>
        <v>0</v>
      </c>
      <c r="AF103" s="18">
        <f>IF(ISERROR(VLOOKUP($A103,PIVOTILC!$A:$I,5,FALSE)),"0",(VLOOKUP($A103,PIVOTILC!$A:$I,5,FALSE)))</f>
        <v>0</v>
      </c>
      <c r="AG103" s="13">
        <f t="shared" si="18"/>
        <v>0</v>
      </c>
      <c r="AH103" s="13" t="str">
        <f t="shared" si="27"/>
        <v/>
      </c>
      <c r="AI103" s="13">
        <f>IF(ISERROR(VLOOKUP($C103,CTEPULL!$A:$I,6,FALSE)),"0",(VLOOKUP($C103,CTEPULL!$A:$I,6,FALSE)))</f>
        <v>0</v>
      </c>
      <c r="AJ103" s="18">
        <f>IF(ISERROR(VLOOKUP($A103,PIVOTILC!$A:$I,6,FALSE)),"0",(VLOOKUP($A103,PIVOTILC!$A:$I,6,FALSE)))</f>
        <v>0</v>
      </c>
      <c r="AK103" s="13">
        <f t="shared" si="19"/>
        <v>0</v>
      </c>
      <c r="AL103" s="13" t="str">
        <f t="shared" si="28"/>
        <v/>
      </c>
      <c r="AM103" s="13">
        <f>IF(ISERROR(VLOOKUP($C103,CTEPULL!$A:$I,7,FALSE)),"0",(VLOOKUP($C103,CTEPULL!$A:$I,7,FALSE)))</f>
        <v>0</v>
      </c>
      <c r="AN103" s="18">
        <f>IF(ISERROR(VLOOKUP($A103,PIVOTILC!$A:$I,7,FALSE)),"0",(VLOOKUP($A103,PIVOTILC!$A:$I,7,FALSE)))</f>
        <v>0</v>
      </c>
      <c r="AO103" s="13">
        <f t="shared" si="20"/>
        <v>0</v>
      </c>
      <c r="AP103" s="13" t="str">
        <f t="shared" si="29"/>
        <v/>
      </c>
      <c r="AQ103" s="13">
        <f>IF(ISERROR(VLOOKUP($C103,CTEPULL!$A:$I,8,FALSE)),"0",(VLOOKUP($C103,CTEPULL!$A:$I,8,FALSE)))</f>
        <v>0</v>
      </c>
      <c r="AR103" s="18">
        <f>IF(ISERROR(VLOOKUP($A103,PIVOTILC!$A:$I,8,FALSE)),"0",(VLOOKUP($A103,PIVOTILC!$A:$I,8,FALSE)))</f>
        <v>0</v>
      </c>
      <c r="AS103" s="13">
        <f t="shared" si="21"/>
        <v>0</v>
      </c>
      <c r="AT103" s="13" t="str">
        <f t="shared" si="30"/>
        <v/>
      </c>
      <c r="AU103" s="19">
        <f>IF(ISERROR(VLOOKUP($C103,CTEPULL!$A:$I,9,FALSE)),"0",(VLOOKUP($C103,CTEPULL!$A:$I,9,FALSE)))</f>
        <v>40</v>
      </c>
      <c r="AV103" s="18">
        <f>IF(ISERROR(VLOOKUP($A103,PIVOTILC!$A:$I,8,FALSE)),"0",(VLOOKUP($A103,PIVOTILC!$A:$I,9,FALSE)))</f>
        <v>40</v>
      </c>
      <c r="AW103" s="18">
        <f t="shared" si="22"/>
        <v>0</v>
      </c>
      <c r="AX103" s="13">
        <f t="shared" si="23"/>
        <v>0</v>
      </c>
      <c r="AY103" s="13" t="str">
        <f t="shared" si="24"/>
        <v>No</v>
      </c>
      <c r="AZ103" s="13" t="str">
        <f t="shared" si="31"/>
        <v>No</v>
      </c>
    </row>
    <row r="104" spans="1:52" x14ac:dyDescent="0.2">
      <c r="A104" s="1" t="s">
        <v>9150</v>
      </c>
      <c r="B104" s="16" t="s">
        <v>3012</v>
      </c>
      <c r="C104" s="13" t="s">
        <v>842</v>
      </c>
      <c r="D104" s="13" t="s">
        <v>538</v>
      </c>
      <c r="E104" s="13" t="s">
        <v>492</v>
      </c>
      <c r="F104" s="13" t="s">
        <v>105</v>
      </c>
      <c r="G104" s="13" t="s">
        <v>314</v>
      </c>
      <c r="H104" s="13" t="s">
        <v>2831</v>
      </c>
      <c r="I104" s="13" t="s">
        <v>100</v>
      </c>
      <c r="J104" s="13" t="s">
        <v>2378</v>
      </c>
      <c r="K104" s="13" t="s">
        <v>2396</v>
      </c>
      <c r="L104" s="13" t="s">
        <v>2392</v>
      </c>
      <c r="M104" s="13" t="s">
        <v>2393</v>
      </c>
      <c r="N104" s="13" t="s">
        <v>18</v>
      </c>
      <c r="O104" s="17">
        <v>38656</v>
      </c>
      <c r="P104" s="23"/>
      <c r="Q104" s="41" t="s">
        <v>2438</v>
      </c>
      <c r="R104" s="13" t="s">
        <v>129</v>
      </c>
      <c r="S104" s="13" t="s">
        <v>2868</v>
      </c>
      <c r="T104" s="13" t="s">
        <v>8348</v>
      </c>
      <c r="U104" s="13" t="s">
        <v>5584</v>
      </c>
      <c r="V104" s="13" t="s">
        <v>8351</v>
      </c>
      <c r="W104" s="13" t="str">
        <f>IF(ISERROR(VLOOKUP($C104,CTEPULL!$A:$I,3,FALSE)),"0",(VLOOKUP($C104,CTEPULL!$A:$I,3,FALSE)))</f>
        <v>0</v>
      </c>
      <c r="X104" s="18" t="str">
        <f>IF(ISERROR(VLOOKUP($A104,PIVOTILC!$A:$I,3,FALSE)),"0",(VLOOKUP($A104,PIVOTILC!$A:$I,3,FALSE)))</f>
        <v>0</v>
      </c>
      <c r="Y104" s="13">
        <f t="shared" si="16"/>
        <v>0</v>
      </c>
      <c r="Z104" s="13" t="str">
        <f t="shared" si="25"/>
        <v>Good</v>
      </c>
      <c r="AA104" s="13" t="str">
        <f>IF(ISERROR(VLOOKUP($C104,CTEPULL!$A:$I,4,FALSE)),"0",(VLOOKUP($C104,CTEPULL!$A:$I,4,FALSE)))</f>
        <v>0</v>
      </c>
      <c r="AB104" s="18" t="str">
        <f>IF(ISERROR(VLOOKUP($A104,PIVOTILC!$A:$I,4,FALSE)),"0",(VLOOKUP($A104,PIVOTILC!$A:$I,4,FALSE)))</f>
        <v>0</v>
      </c>
      <c r="AC104" s="13">
        <f t="shared" si="17"/>
        <v>0</v>
      </c>
      <c r="AD104" s="13" t="str">
        <f t="shared" si="26"/>
        <v/>
      </c>
      <c r="AE104" s="13" t="str">
        <f>IF(ISERROR(VLOOKUP($C104,CTEPULL!$A:$I,5,FALSE)),"0",(VLOOKUP($C104,CTEPULL!$A:$I,5,FALSE)))</f>
        <v>0</v>
      </c>
      <c r="AF104" s="18" t="str">
        <f>IF(ISERROR(VLOOKUP($A104,PIVOTILC!$A:$I,5,FALSE)),"0",(VLOOKUP($A104,PIVOTILC!$A:$I,5,FALSE)))</f>
        <v>0</v>
      </c>
      <c r="AG104" s="13">
        <f t="shared" si="18"/>
        <v>0</v>
      </c>
      <c r="AH104" s="13" t="str">
        <f t="shared" si="27"/>
        <v/>
      </c>
      <c r="AI104" s="13" t="str">
        <f>IF(ISERROR(VLOOKUP($C104,CTEPULL!$A:$I,6,FALSE)),"0",(VLOOKUP($C104,CTEPULL!$A:$I,6,FALSE)))</f>
        <v>0</v>
      </c>
      <c r="AJ104" s="18" t="str">
        <f>IF(ISERROR(VLOOKUP($A104,PIVOTILC!$A:$I,6,FALSE)),"0",(VLOOKUP($A104,PIVOTILC!$A:$I,6,FALSE)))</f>
        <v>0</v>
      </c>
      <c r="AK104" s="13">
        <f t="shared" si="19"/>
        <v>0</v>
      </c>
      <c r="AL104" s="13" t="str">
        <f t="shared" si="28"/>
        <v/>
      </c>
      <c r="AM104" s="13" t="str">
        <f>IF(ISERROR(VLOOKUP($C104,CTEPULL!$A:$I,7,FALSE)),"0",(VLOOKUP($C104,CTEPULL!$A:$I,7,FALSE)))</f>
        <v>0</v>
      </c>
      <c r="AN104" s="18" t="str">
        <f>IF(ISERROR(VLOOKUP($A104,PIVOTILC!$A:$I,7,FALSE)),"0",(VLOOKUP($A104,PIVOTILC!$A:$I,7,FALSE)))</f>
        <v>0</v>
      </c>
      <c r="AO104" s="13">
        <f t="shared" si="20"/>
        <v>0</v>
      </c>
      <c r="AP104" s="13" t="str">
        <f t="shared" si="29"/>
        <v/>
      </c>
      <c r="AQ104" s="13" t="str">
        <f>IF(ISERROR(VLOOKUP($C104,CTEPULL!$A:$I,8,FALSE)),"0",(VLOOKUP($C104,CTEPULL!$A:$I,8,FALSE)))</f>
        <v>0</v>
      </c>
      <c r="AR104" s="18" t="str">
        <f>IF(ISERROR(VLOOKUP($A104,PIVOTILC!$A:$I,8,FALSE)),"0",(VLOOKUP($A104,PIVOTILC!$A:$I,8,FALSE)))</f>
        <v>0</v>
      </c>
      <c r="AS104" s="13">
        <f t="shared" si="21"/>
        <v>0</v>
      </c>
      <c r="AT104" s="13" t="str">
        <f t="shared" si="30"/>
        <v/>
      </c>
      <c r="AU104" s="19" t="str">
        <f>IF(ISERROR(VLOOKUP($C104,CTEPULL!$A:$I,9,FALSE)),"0",(VLOOKUP($C104,CTEPULL!$A:$I,9,FALSE)))</f>
        <v>0</v>
      </c>
      <c r="AV104" s="18" t="str">
        <f>IF(ISERROR(VLOOKUP($A104,PIVOTILC!$A:$I,8,FALSE)),"0",(VLOOKUP($A104,PIVOTILC!$A:$I,9,FALSE)))</f>
        <v>0</v>
      </c>
      <c r="AW104" s="18">
        <f t="shared" si="22"/>
        <v>0</v>
      </c>
      <c r="AX104" s="13">
        <f t="shared" si="23"/>
        <v>0</v>
      </c>
      <c r="AY104" s="13" t="str">
        <f t="shared" si="24"/>
        <v>No</v>
      </c>
      <c r="AZ104" s="13" t="str">
        <f t="shared" si="31"/>
        <v>No</v>
      </c>
    </row>
    <row r="105" spans="1:52" x14ac:dyDescent="0.2">
      <c r="A105" s="1" t="s">
        <v>11666</v>
      </c>
      <c r="B105" s="16" t="s">
        <v>11667</v>
      </c>
      <c r="C105" s="13" t="s">
        <v>11668</v>
      </c>
      <c r="D105" s="13" t="s">
        <v>11669</v>
      </c>
      <c r="E105" s="13" t="s">
        <v>4546</v>
      </c>
      <c r="F105" s="13" t="s">
        <v>179</v>
      </c>
      <c r="G105" s="13" t="s">
        <v>11670</v>
      </c>
      <c r="H105" s="13" t="s">
        <v>2833</v>
      </c>
      <c r="I105" s="13" t="s">
        <v>102</v>
      </c>
      <c r="J105" s="13" t="s">
        <v>2378</v>
      </c>
      <c r="K105" s="13" t="s">
        <v>2389</v>
      </c>
      <c r="L105" s="13" t="s">
        <v>11236</v>
      </c>
      <c r="M105" s="13" t="s">
        <v>2389</v>
      </c>
      <c r="N105" s="13" t="s">
        <v>11671</v>
      </c>
      <c r="O105" s="17">
        <v>43717</v>
      </c>
      <c r="P105" s="23"/>
      <c r="Q105" s="41" t="s">
        <v>11672</v>
      </c>
      <c r="R105" s="13" t="s">
        <v>129</v>
      </c>
      <c r="S105" s="13" t="s">
        <v>11957</v>
      </c>
      <c r="T105" s="13" t="s">
        <v>8348</v>
      </c>
      <c r="U105" s="13" t="s">
        <v>11714</v>
      </c>
      <c r="V105" s="13" t="s">
        <v>8370</v>
      </c>
      <c r="W105" s="13">
        <f>IF(ISERROR(VLOOKUP($C105,CTEPULL!$A:$I,3,FALSE)),"0",(VLOOKUP($C105,CTEPULL!$A:$I,3,FALSE)))</f>
        <v>40</v>
      </c>
      <c r="X105" s="18">
        <f>IF(ISERROR(VLOOKUP($A105,PIVOTILC!$A:$I,3,FALSE)),"0",(VLOOKUP($A105,PIVOTILC!$A:$I,3,FALSE)))</f>
        <v>40</v>
      </c>
      <c r="Y105" s="13">
        <f t="shared" si="16"/>
        <v>0</v>
      </c>
      <c r="Z105" s="13" t="str">
        <f t="shared" si="25"/>
        <v>Good</v>
      </c>
      <c r="AA105" s="13">
        <f>IF(ISERROR(VLOOKUP($C105,CTEPULL!$A:$I,4,FALSE)),"0",(VLOOKUP($C105,CTEPULL!$A:$I,4,FALSE)))</f>
        <v>0</v>
      </c>
      <c r="AB105" s="18">
        <f>IF(ISERROR(VLOOKUP($A105,PIVOTILC!$A:$I,4,FALSE)),"0",(VLOOKUP($A105,PIVOTILC!$A:$I,4,FALSE)))</f>
        <v>0</v>
      </c>
      <c r="AC105" s="13">
        <f t="shared" si="17"/>
        <v>0</v>
      </c>
      <c r="AD105" s="13" t="str">
        <f t="shared" si="26"/>
        <v/>
      </c>
      <c r="AE105" s="13">
        <f>IF(ISERROR(VLOOKUP($C105,CTEPULL!$A:$I,5,FALSE)),"0",(VLOOKUP($C105,CTEPULL!$A:$I,5,FALSE)))</f>
        <v>0</v>
      </c>
      <c r="AF105" s="18">
        <f>IF(ISERROR(VLOOKUP($A105,PIVOTILC!$A:$I,5,FALSE)),"0",(VLOOKUP($A105,PIVOTILC!$A:$I,5,FALSE)))</f>
        <v>0</v>
      </c>
      <c r="AG105" s="13">
        <f t="shared" si="18"/>
        <v>0</v>
      </c>
      <c r="AH105" s="13" t="str">
        <f t="shared" si="27"/>
        <v/>
      </c>
      <c r="AI105" s="13">
        <f>IF(ISERROR(VLOOKUP($C105,CTEPULL!$A:$I,6,FALSE)),"0",(VLOOKUP($C105,CTEPULL!$A:$I,6,FALSE)))</f>
        <v>0</v>
      </c>
      <c r="AJ105" s="18">
        <f>IF(ISERROR(VLOOKUP($A105,PIVOTILC!$A:$I,6,FALSE)),"0",(VLOOKUP($A105,PIVOTILC!$A:$I,6,FALSE)))</f>
        <v>0</v>
      </c>
      <c r="AK105" s="13">
        <f t="shared" si="19"/>
        <v>0</v>
      </c>
      <c r="AL105" s="13" t="str">
        <f t="shared" si="28"/>
        <v/>
      </c>
      <c r="AM105" s="13">
        <f>IF(ISERROR(VLOOKUP($C105,CTEPULL!$A:$I,7,FALSE)),"0",(VLOOKUP($C105,CTEPULL!$A:$I,7,FALSE)))</f>
        <v>0</v>
      </c>
      <c r="AN105" s="18">
        <f>IF(ISERROR(VLOOKUP($A105,PIVOTILC!$A:$I,7,FALSE)),"0",(VLOOKUP($A105,PIVOTILC!$A:$I,7,FALSE)))</f>
        <v>0</v>
      </c>
      <c r="AO105" s="13">
        <f t="shared" si="20"/>
        <v>0</v>
      </c>
      <c r="AP105" s="13" t="str">
        <f t="shared" si="29"/>
        <v/>
      </c>
      <c r="AQ105" s="13">
        <f>IF(ISERROR(VLOOKUP($C105,CTEPULL!$A:$I,8,FALSE)),"0",(VLOOKUP($C105,CTEPULL!$A:$I,8,FALSE)))</f>
        <v>0</v>
      </c>
      <c r="AR105" s="18">
        <f>IF(ISERROR(VLOOKUP($A105,PIVOTILC!$A:$I,8,FALSE)),"0",(VLOOKUP($A105,PIVOTILC!$A:$I,8,FALSE)))</f>
        <v>0</v>
      </c>
      <c r="AS105" s="13">
        <f t="shared" si="21"/>
        <v>0</v>
      </c>
      <c r="AT105" s="13" t="str">
        <f t="shared" si="30"/>
        <v/>
      </c>
      <c r="AU105" s="19">
        <f>IF(ISERROR(VLOOKUP($C105,CTEPULL!$A:$I,9,FALSE)),"0",(VLOOKUP($C105,CTEPULL!$A:$I,9,FALSE)))</f>
        <v>40</v>
      </c>
      <c r="AV105" s="18">
        <f>IF(ISERROR(VLOOKUP($A105,PIVOTILC!$A:$I,8,FALSE)),"0",(VLOOKUP($A105,PIVOTILC!$A:$I,9,FALSE)))</f>
        <v>40</v>
      </c>
      <c r="AW105" s="18">
        <f t="shared" si="22"/>
        <v>0</v>
      </c>
      <c r="AX105" s="13">
        <f t="shared" si="23"/>
        <v>0</v>
      </c>
      <c r="AY105" s="13" t="str">
        <f t="shared" si="24"/>
        <v>No</v>
      </c>
      <c r="AZ105" s="13" t="str">
        <f t="shared" si="31"/>
        <v>No</v>
      </c>
    </row>
    <row r="106" spans="1:52" x14ac:dyDescent="0.2">
      <c r="A106" s="1" t="s">
        <v>11013</v>
      </c>
      <c r="B106" s="16" t="s">
        <v>11014</v>
      </c>
      <c r="C106" s="13" t="s">
        <v>10543</v>
      </c>
      <c r="D106" s="13" t="s">
        <v>10544</v>
      </c>
      <c r="E106" s="13" t="s">
        <v>10545</v>
      </c>
      <c r="F106" s="13" t="s">
        <v>187</v>
      </c>
      <c r="G106" s="13" t="s">
        <v>10546</v>
      </c>
      <c r="H106" s="13" t="s">
        <v>2831</v>
      </c>
      <c r="I106" s="13" t="s">
        <v>100</v>
      </c>
      <c r="J106" s="13" t="s">
        <v>2378</v>
      </c>
      <c r="K106" s="13" t="s">
        <v>2396</v>
      </c>
      <c r="L106" s="13" t="s">
        <v>2392</v>
      </c>
      <c r="M106" s="13" t="s">
        <v>2393</v>
      </c>
      <c r="N106" s="13" t="s">
        <v>10609</v>
      </c>
      <c r="O106" s="17">
        <v>43614</v>
      </c>
      <c r="P106" s="23"/>
      <c r="Q106" s="41" t="s">
        <v>11015</v>
      </c>
      <c r="R106" s="13" t="s">
        <v>112</v>
      </c>
      <c r="S106" s="13" t="s">
        <v>2872</v>
      </c>
      <c r="T106" s="13" t="s">
        <v>8348</v>
      </c>
      <c r="U106" s="13" t="s">
        <v>10586</v>
      </c>
      <c r="V106" s="13" t="s">
        <v>8353</v>
      </c>
      <c r="W106" s="13">
        <f>IF(ISERROR(VLOOKUP($C106,CTEPULL!$A:$I,3,FALSE)),"0",(VLOOKUP($C106,CTEPULL!$A:$I,3,FALSE)))</f>
        <v>48</v>
      </c>
      <c r="X106" s="18">
        <f>IF(ISERROR(VLOOKUP($A106,PIVOTILC!$A:$I,3,FALSE)),"0",(VLOOKUP($A106,PIVOTILC!$A:$I,3,FALSE)))</f>
        <v>48</v>
      </c>
      <c r="Y106" s="13">
        <f t="shared" si="16"/>
        <v>0</v>
      </c>
      <c r="Z106" s="13" t="str">
        <f t="shared" si="25"/>
        <v>Good</v>
      </c>
      <c r="AA106" s="13">
        <f>IF(ISERROR(VLOOKUP($C106,CTEPULL!$A:$I,4,FALSE)),"0",(VLOOKUP($C106,CTEPULL!$A:$I,4,FALSE)))</f>
        <v>0</v>
      </c>
      <c r="AB106" s="18">
        <f>IF(ISERROR(VLOOKUP($A106,PIVOTILC!$A:$I,4,FALSE)),"0",(VLOOKUP($A106,PIVOTILC!$A:$I,4,FALSE)))</f>
        <v>0</v>
      </c>
      <c r="AC106" s="13">
        <f t="shared" si="17"/>
        <v>0</v>
      </c>
      <c r="AD106" s="13" t="str">
        <f t="shared" si="26"/>
        <v/>
      </c>
      <c r="AE106" s="13">
        <f>IF(ISERROR(VLOOKUP($C106,CTEPULL!$A:$I,5,FALSE)),"0",(VLOOKUP($C106,CTEPULL!$A:$I,5,FALSE)))</f>
        <v>0</v>
      </c>
      <c r="AF106" s="18">
        <f>IF(ISERROR(VLOOKUP($A106,PIVOTILC!$A:$I,5,FALSE)),"0",(VLOOKUP($A106,PIVOTILC!$A:$I,5,FALSE)))</f>
        <v>0</v>
      </c>
      <c r="AG106" s="13">
        <f t="shared" si="18"/>
        <v>0</v>
      </c>
      <c r="AH106" s="13" t="str">
        <f t="shared" si="27"/>
        <v/>
      </c>
      <c r="AI106" s="13">
        <f>IF(ISERROR(VLOOKUP($C106,CTEPULL!$A:$I,6,FALSE)),"0",(VLOOKUP($C106,CTEPULL!$A:$I,6,FALSE)))</f>
        <v>0</v>
      </c>
      <c r="AJ106" s="18">
        <f>IF(ISERROR(VLOOKUP($A106,PIVOTILC!$A:$I,6,FALSE)),"0",(VLOOKUP($A106,PIVOTILC!$A:$I,6,FALSE)))</f>
        <v>0</v>
      </c>
      <c r="AK106" s="13">
        <f t="shared" si="19"/>
        <v>0</v>
      </c>
      <c r="AL106" s="13" t="str">
        <f t="shared" si="28"/>
        <v/>
      </c>
      <c r="AM106" s="13">
        <f>IF(ISERROR(VLOOKUP($C106,CTEPULL!$A:$I,7,FALSE)),"0",(VLOOKUP($C106,CTEPULL!$A:$I,7,FALSE)))</f>
        <v>0</v>
      </c>
      <c r="AN106" s="18">
        <f>IF(ISERROR(VLOOKUP($A106,PIVOTILC!$A:$I,7,FALSE)),"0",(VLOOKUP($A106,PIVOTILC!$A:$I,7,FALSE)))</f>
        <v>0</v>
      </c>
      <c r="AO106" s="13">
        <f t="shared" si="20"/>
        <v>0</v>
      </c>
      <c r="AP106" s="13" t="str">
        <f t="shared" si="29"/>
        <v/>
      </c>
      <c r="AQ106" s="13">
        <f>IF(ISERROR(VLOOKUP($C106,CTEPULL!$A:$I,8,FALSE)),"0",(VLOOKUP($C106,CTEPULL!$A:$I,8,FALSE)))</f>
        <v>0</v>
      </c>
      <c r="AR106" s="18">
        <f>IF(ISERROR(VLOOKUP($A106,PIVOTILC!$A:$I,8,FALSE)),"0",(VLOOKUP($A106,PIVOTILC!$A:$I,8,FALSE)))</f>
        <v>0</v>
      </c>
      <c r="AS106" s="13">
        <f t="shared" si="21"/>
        <v>0</v>
      </c>
      <c r="AT106" s="13" t="str">
        <f t="shared" si="30"/>
        <v/>
      </c>
      <c r="AU106" s="19">
        <f>IF(ISERROR(VLOOKUP($C106,CTEPULL!$A:$I,9,FALSE)),"0",(VLOOKUP($C106,CTEPULL!$A:$I,9,FALSE)))</f>
        <v>48</v>
      </c>
      <c r="AV106" s="18">
        <f>IF(ISERROR(VLOOKUP($A106,PIVOTILC!$A:$I,8,FALSE)),"0",(VLOOKUP($A106,PIVOTILC!$A:$I,9,FALSE)))</f>
        <v>48</v>
      </c>
      <c r="AW106" s="18">
        <f t="shared" si="22"/>
        <v>0</v>
      </c>
      <c r="AX106" s="13">
        <f t="shared" si="23"/>
        <v>0</v>
      </c>
      <c r="AY106" s="13" t="str">
        <f t="shared" si="24"/>
        <v>No</v>
      </c>
      <c r="AZ106" s="13" t="str">
        <f t="shared" si="31"/>
        <v>No</v>
      </c>
    </row>
    <row r="107" spans="1:52" x14ac:dyDescent="0.2">
      <c r="A107" s="1" t="s">
        <v>12074</v>
      </c>
      <c r="B107" s="16" t="s">
        <v>12075</v>
      </c>
      <c r="C107" s="13" t="s">
        <v>12076</v>
      </c>
      <c r="D107" s="13" t="s">
        <v>12077</v>
      </c>
      <c r="E107" s="13" t="s">
        <v>12078</v>
      </c>
      <c r="F107" s="13" t="s">
        <v>3740</v>
      </c>
      <c r="G107" s="13" t="s">
        <v>12079</v>
      </c>
      <c r="H107" s="13" t="s">
        <v>2828</v>
      </c>
      <c r="I107" s="13" t="s">
        <v>98</v>
      </c>
      <c r="J107" s="13" t="s">
        <v>2378</v>
      </c>
      <c r="K107" s="13" t="s">
        <v>2379</v>
      </c>
      <c r="L107" s="13" t="s">
        <v>2380</v>
      </c>
      <c r="M107" s="13" t="s">
        <v>2403</v>
      </c>
      <c r="N107" s="13" t="s">
        <v>12140</v>
      </c>
      <c r="O107" s="17">
        <v>43766</v>
      </c>
      <c r="P107" s="23"/>
      <c r="Q107" s="41" t="s">
        <v>12080</v>
      </c>
      <c r="R107" s="13" t="s">
        <v>129</v>
      </c>
      <c r="S107" s="13" t="s">
        <v>2867</v>
      </c>
      <c r="T107" s="13" t="s">
        <v>8348</v>
      </c>
      <c r="U107" s="13" t="s">
        <v>12158</v>
      </c>
      <c r="V107" s="13" t="s">
        <v>8352</v>
      </c>
      <c r="W107" s="13">
        <f>IF(ISERROR(VLOOKUP($C107,CTEPULL!$A:$I,3,FALSE)),"0",(VLOOKUP($C107,CTEPULL!$A:$I,3,FALSE)))</f>
        <v>40</v>
      </c>
      <c r="X107" s="18">
        <f>IF(ISERROR(VLOOKUP($A107,PIVOTILC!$A:$I,3,FALSE)),"0",(VLOOKUP($A107,PIVOTILC!$A:$I,3,FALSE)))</f>
        <v>40</v>
      </c>
      <c r="Y107" s="13">
        <f t="shared" si="16"/>
        <v>0</v>
      </c>
      <c r="Z107" s="13" t="str">
        <f t="shared" si="25"/>
        <v>Good</v>
      </c>
      <c r="AA107" s="13">
        <f>IF(ISERROR(VLOOKUP($C107,CTEPULL!$A:$I,4,FALSE)),"0",(VLOOKUP($C107,CTEPULL!$A:$I,4,FALSE)))</f>
        <v>0</v>
      </c>
      <c r="AB107" s="18">
        <f>IF(ISERROR(VLOOKUP($A107,PIVOTILC!$A:$I,4,FALSE)),"0",(VLOOKUP($A107,PIVOTILC!$A:$I,4,FALSE)))</f>
        <v>0</v>
      </c>
      <c r="AC107" s="13">
        <f t="shared" si="17"/>
        <v>0</v>
      </c>
      <c r="AD107" s="13" t="str">
        <f t="shared" si="26"/>
        <v/>
      </c>
      <c r="AE107" s="13">
        <f>IF(ISERROR(VLOOKUP($C107,CTEPULL!$A:$I,5,FALSE)),"0",(VLOOKUP($C107,CTEPULL!$A:$I,5,FALSE)))</f>
        <v>0</v>
      </c>
      <c r="AF107" s="18">
        <f>IF(ISERROR(VLOOKUP($A107,PIVOTILC!$A:$I,5,FALSE)),"0",(VLOOKUP($A107,PIVOTILC!$A:$I,5,FALSE)))</f>
        <v>0</v>
      </c>
      <c r="AG107" s="13">
        <f t="shared" si="18"/>
        <v>0</v>
      </c>
      <c r="AH107" s="13" t="str">
        <f t="shared" si="27"/>
        <v/>
      </c>
      <c r="AI107" s="13">
        <f>IF(ISERROR(VLOOKUP($C107,CTEPULL!$A:$I,6,FALSE)),"0",(VLOOKUP($C107,CTEPULL!$A:$I,6,FALSE)))</f>
        <v>0</v>
      </c>
      <c r="AJ107" s="18">
        <f>IF(ISERROR(VLOOKUP($A107,PIVOTILC!$A:$I,6,FALSE)),"0",(VLOOKUP($A107,PIVOTILC!$A:$I,6,FALSE)))</f>
        <v>0</v>
      </c>
      <c r="AK107" s="13">
        <f t="shared" si="19"/>
        <v>0</v>
      </c>
      <c r="AL107" s="13" t="str">
        <f t="shared" si="28"/>
        <v/>
      </c>
      <c r="AM107" s="13">
        <f>IF(ISERROR(VLOOKUP($C107,CTEPULL!$A:$I,7,FALSE)),"0",(VLOOKUP($C107,CTEPULL!$A:$I,7,FALSE)))</f>
        <v>0</v>
      </c>
      <c r="AN107" s="18">
        <f>IF(ISERROR(VLOOKUP($A107,PIVOTILC!$A:$I,7,FALSE)),"0",(VLOOKUP($A107,PIVOTILC!$A:$I,7,FALSE)))</f>
        <v>0</v>
      </c>
      <c r="AO107" s="13">
        <f t="shared" si="20"/>
        <v>0</v>
      </c>
      <c r="AP107" s="13" t="str">
        <f t="shared" si="29"/>
        <v/>
      </c>
      <c r="AQ107" s="13">
        <f>IF(ISERROR(VLOOKUP($C107,CTEPULL!$A:$I,8,FALSE)),"0",(VLOOKUP($C107,CTEPULL!$A:$I,8,FALSE)))</f>
        <v>0</v>
      </c>
      <c r="AR107" s="18">
        <f>IF(ISERROR(VLOOKUP($A107,PIVOTILC!$A:$I,8,FALSE)),"0",(VLOOKUP($A107,PIVOTILC!$A:$I,8,FALSE)))</f>
        <v>0</v>
      </c>
      <c r="AS107" s="13">
        <f t="shared" si="21"/>
        <v>0</v>
      </c>
      <c r="AT107" s="13" t="str">
        <f t="shared" si="30"/>
        <v/>
      </c>
      <c r="AU107" s="19">
        <f>IF(ISERROR(VLOOKUP($C107,CTEPULL!$A:$I,9,FALSE)),"0",(VLOOKUP($C107,CTEPULL!$A:$I,9,FALSE)))</f>
        <v>40</v>
      </c>
      <c r="AV107" s="18">
        <f>IF(ISERROR(VLOOKUP($A107,PIVOTILC!$A:$I,8,FALSE)),"0",(VLOOKUP($A107,PIVOTILC!$A:$I,9,FALSE)))</f>
        <v>40</v>
      </c>
      <c r="AW107" s="18">
        <f t="shared" si="22"/>
        <v>0</v>
      </c>
      <c r="AX107" s="13">
        <f t="shared" si="23"/>
        <v>0</v>
      </c>
      <c r="AY107" s="13" t="str">
        <f t="shared" si="24"/>
        <v>No</v>
      </c>
      <c r="AZ107" s="13" t="str">
        <f t="shared" si="31"/>
        <v>No</v>
      </c>
    </row>
    <row r="108" spans="1:52" x14ac:dyDescent="0.2">
      <c r="A108" s="1" t="s">
        <v>9151</v>
      </c>
      <c r="B108" s="16" t="s">
        <v>3013</v>
      </c>
      <c r="C108" s="13" t="s">
        <v>845</v>
      </c>
      <c r="D108" s="13" t="s">
        <v>542</v>
      </c>
      <c r="E108" s="13" t="s">
        <v>543</v>
      </c>
      <c r="F108" s="13" t="s">
        <v>103</v>
      </c>
      <c r="G108" s="13" t="s">
        <v>317</v>
      </c>
      <c r="H108" s="13" t="s">
        <v>2831</v>
      </c>
      <c r="I108" s="13" t="s">
        <v>100</v>
      </c>
      <c r="J108" s="13" t="s">
        <v>2378</v>
      </c>
      <c r="K108" s="13" t="s">
        <v>4970</v>
      </c>
      <c r="L108" s="13" t="s">
        <v>11256</v>
      </c>
      <c r="M108" s="13" t="s">
        <v>2409</v>
      </c>
      <c r="N108" s="13" t="s">
        <v>21</v>
      </c>
      <c r="O108" s="17">
        <v>38957</v>
      </c>
      <c r="P108" s="23"/>
      <c r="Q108" s="41" t="s">
        <v>2439</v>
      </c>
      <c r="R108" s="13" t="s">
        <v>129</v>
      </c>
      <c r="S108" s="13" t="s">
        <v>2868</v>
      </c>
      <c r="T108" s="13" t="s">
        <v>8348</v>
      </c>
      <c r="U108" s="13" t="s">
        <v>5585</v>
      </c>
      <c r="V108" s="13" t="s">
        <v>8367</v>
      </c>
      <c r="W108" s="13">
        <f>IF(ISERROR(VLOOKUP($C108,CTEPULL!$A:$I,3,FALSE)),"0",(VLOOKUP($C108,CTEPULL!$A:$I,3,FALSE)))</f>
        <v>44</v>
      </c>
      <c r="X108" s="18">
        <f>IF(ISERROR(VLOOKUP($A108,PIVOTILC!$A:$I,3,FALSE)),"0",(VLOOKUP($A108,PIVOTILC!$A:$I,3,FALSE)))</f>
        <v>44</v>
      </c>
      <c r="Y108" s="13">
        <f t="shared" si="16"/>
        <v>0</v>
      </c>
      <c r="Z108" s="13" t="str">
        <f t="shared" si="25"/>
        <v>Good</v>
      </c>
      <c r="AA108" s="13">
        <f>IF(ISERROR(VLOOKUP($C108,CTEPULL!$A:$I,4,FALSE)),"0",(VLOOKUP($C108,CTEPULL!$A:$I,4,FALSE)))</f>
        <v>0</v>
      </c>
      <c r="AB108" s="18">
        <f>IF(ISERROR(VLOOKUP($A108,PIVOTILC!$A:$I,4,FALSE)),"0",(VLOOKUP($A108,PIVOTILC!$A:$I,4,FALSE)))</f>
        <v>0</v>
      </c>
      <c r="AC108" s="13">
        <f t="shared" si="17"/>
        <v>0</v>
      </c>
      <c r="AD108" s="13" t="str">
        <f t="shared" si="26"/>
        <v/>
      </c>
      <c r="AE108" s="13">
        <f>IF(ISERROR(VLOOKUP($C108,CTEPULL!$A:$I,5,FALSE)),"0",(VLOOKUP($C108,CTEPULL!$A:$I,5,FALSE)))</f>
        <v>0</v>
      </c>
      <c r="AF108" s="18">
        <f>IF(ISERROR(VLOOKUP($A108,PIVOTILC!$A:$I,5,FALSE)),"0",(VLOOKUP($A108,PIVOTILC!$A:$I,5,FALSE)))</f>
        <v>0</v>
      </c>
      <c r="AG108" s="13">
        <f t="shared" si="18"/>
        <v>0</v>
      </c>
      <c r="AH108" s="13" t="str">
        <f t="shared" si="27"/>
        <v/>
      </c>
      <c r="AI108" s="13">
        <f>IF(ISERROR(VLOOKUP($C108,CTEPULL!$A:$I,6,FALSE)),"0",(VLOOKUP($C108,CTEPULL!$A:$I,6,FALSE)))</f>
        <v>0</v>
      </c>
      <c r="AJ108" s="18">
        <f>IF(ISERROR(VLOOKUP($A108,PIVOTILC!$A:$I,6,FALSE)),"0",(VLOOKUP($A108,PIVOTILC!$A:$I,6,FALSE)))</f>
        <v>0</v>
      </c>
      <c r="AK108" s="13">
        <f t="shared" si="19"/>
        <v>0</v>
      </c>
      <c r="AL108" s="13" t="str">
        <f t="shared" si="28"/>
        <v/>
      </c>
      <c r="AM108" s="13">
        <f>IF(ISERROR(VLOOKUP($C108,CTEPULL!$A:$I,7,FALSE)),"0",(VLOOKUP($C108,CTEPULL!$A:$I,7,FALSE)))</f>
        <v>0</v>
      </c>
      <c r="AN108" s="18">
        <f>IF(ISERROR(VLOOKUP($A108,PIVOTILC!$A:$I,7,FALSE)),"0",(VLOOKUP($A108,PIVOTILC!$A:$I,7,FALSE)))</f>
        <v>0</v>
      </c>
      <c r="AO108" s="13">
        <f t="shared" si="20"/>
        <v>0</v>
      </c>
      <c r="AP108" s="13" t="str">
        <f t="shared" si="29"/>
        <v/>
      </c>
      <c r="AQ108" s="13">
        <f>IF(ISERROR(VLOOKUP($C108,CTEPULL!$A:$I,8,FALSE)),"0",(VLOOKUP($C108,CTEPULL!$A:$I,8,FALSE)))</f>
        <v>0</v>
      </c>
      <c r="AR108" s="18">
        <f>IF(ISERROR(VLOOKUP($A108,PIVOTILC!$A:$I,8,FALSE)),"0",(VLOOKUP($A108,PIVOTILC!$A:$I,8,FALSE)))</f>
        <v>0</v>
      </c>
      <c r="AS108" s="13">
        <f t="shared" si="21"/>
        <v>0</v>
      </c>
      <c r="AT108" s="13" t="str">
        <f t="shared" si="30"/>
        <v/>
      </c>
      <c r="AU108" s="19">
        <f>IF(ISERROR(VLOOKUP($C108,CTEPULL!$A:$I,9,FALSE)),"0",(VLOOKUP($C108,CTEPULL!$A:$I,9,FALSE)))</f>
        <v>44</v>
      </c>
      <c r="AV108" s="18">
        <f>IF(ISERROR(VLOOKUP($A108,PIVOTILC!$A:$I,8,FALSE)),"0",(VLOOKUP($A108,PIVOTILC!$A:$I,9,FALSE)))</f>
        <v>44</v>
      </c>
      <c r="AW108" s="18">
        <f t="shared" si="22"/>
        <v>0</v>
      </c>
      <c r="AX108" s="13">
        <f t="shared" si="23"/>
        <v>0</v>
      </c>
      <c r="AY108" s="13" t="str">
        <f t="shared" si="24"/>
        <v>No</v>
      </c>
      <c r="AZ108" s="13" t="str">
        <f t="shared" si="31"/>
        <v>No</v>
      </c>
    </row>
    <row r="109" spans="1:52" x14ac:dyDescent="0.2">
      <c r="A109" s="1" t="s">
        <v>11262</v>
      </c>
      <c r="B109" s="16" t="s">
        <v>11263</v>
      </c>
      <c r="C109" s="13" t="s">
        <v>10873</v>
      </c>
      <c r="D109" s="13" t="s">
        <v>3548</v>
      </c>
      <c r="E109" s="13" t="s">
        <v>10874</v>
      </c>
      <c r="F109" s="13" t="s">
        <v>240</v>
      </c>
      <c r="G109" s="13" t="s">
        <v>10875</v>
      </c>
      <c r="H109" s="13" t="s">
        <v>2831</v>
      </c>
      <c r="I109" s="13" t="s">
        <v>98</v>
      </c>
      <c r="J109" s="13" t="s">
        <v>2378</v>
      </c>
      <c r="K109" s="13" t="s">
        <v>2379</v>
      </c>
      <c r="L109" s="13" t="s">
        <v>2407</v>
      </c>
      <c r="M109" s="13" t="s">
        <v>3948</v>
      </c>
      <c r="N109" s="13" t="s">
        <v>10876</v>
      </c>
      <c r="O109" s="17">
        <v>43640</v>
      </c>
      <c r="P109" s="23"/>
      <c r="Q109" s="41" t="s">
        <v>11264</v>
      </c>
      <c r="R109" s="13" t="s">
        <v>112</v>
      </c>
      <c r="S109" s="13" t="s">
        <v>2872</v>
      </c>
      <c r="T109" s="13" t="s">
        <v>8348</v>
      </c>
      <c r="U109" s="13" t="s">
        <v>10903</v>
      </c>
      <c r="V109" s="13" t="s">
        <v>8356</v>
      </c>
      <c r="W109" s="13">
        <f>IF(ISERROR(VLOOKUP($C109,CTEPULL!$A:$I,3,FALSE)),"0",(VLOOKUP($C109,CTEPULL!$A:$I,3,FALSE)))</f>
        <v>47</v>
      </c>
      <c r="X109" s="18">
        <f>IF(ISERROR(VLOOKUP($A109,PIVOTILC!$A:$I,3,FALSE)),"0",(VLOOKUP($A109,PIVOTILC!$A:$I,3,FALSE)))</f>
        <v>47</v>
      </c>
      <c r="Y109" s="13">
        <f t="shared" si="16"/>
        <v>0</v>
      </c>
      <c r="Z109" s="13" t="str">
        <f t="shared" si="25"/>
        <v>Good</v>
      </c>
      <c r="AA109" s="13">
        <f>IF(ISERROR(VLOOKUP($C109,CTEPULL!$A:$I,4,FALSE)),"0",(VLOOKUP($C109,CTEPULL!$A:$I,4,FALSE)))</f>
        <v>0</v>
      </c>
      <c r="AB109" s="18">
        <f>IF(ISERROR(VLOOKUP($A109,PIVOTILC!$A:$I,4,FALSE)),"0",(VLOOKUP($A109,PIVOTILC!$A:$I,4,FALSE)))</f>
        <v>0</v>
      </c>
      <c r="AC109" s="13">
        <f t="shared" si="17"/>
        <v>0</v>
      </c>
      <c r="AD109" s="13" t="str">
        <f t="shared" si="26"/>
        <v/>
      </c>
      <c r="AE109" s="13">
        <f>IF(ISERROR(VLOOKUP($C109,CTEPULL!$A:$I,5,FALSE)),"0",(VLOOKUP($C109,CTEPULL!$A:$I,5,FALSE)))</f>
        <v>0</v>
      </c>
      <c r="AF109" s="18">
        <f>IF(ISERROR(VLOOKUP($A109,PIVOTILC!$A:$I,5,FALSE)),"0",(VLOOKUP($A109,PIVOTILC!$A:$I,5,FALSE)))</f>
        <v>0</v>
      </c>
      <c r="AG109" s="13">
        <f t="shared" si="18"/>
        <v>0</v>
      </c>
      <c r="AH109" s="13" t="str">
        <f t="shared" si="27"/>
        <v/>
      </c>
      <c r="AI109" s="13">
        <f>IF(ISERROR(VLOOKUP($C109,CTEPULL!$A:$I,6,FALSE)),"0",(VLOOKUP($C109,CTEPULL!$A:$I,6,FALSE)))</f>
        <v>0</v>
      </c>
      <c r="AJ109" s="18">
        <f>IF(ISERROR(VLOOKUP($A109,PIVOTILC!$A:$I,6,FALSE)),"0",(VLOOKUP($A109,PIVOTILC!$A:$I,6,FALSE)))</f>
        <v>0</v>
      </c>
      <c r="AK109" s="13">
        <f t="shared" si="19"/>
        <v>0</v>
      </c>
      <c r="AL109" s="13" t="str">
        <f t="shared" si="28"/>
        <v/>
      </c>
      <c r="AM109" s="13">
        <f>IF(ISERROR(VLOOKUP($C109,CTEPULL!$A:$I,7,FALSE)),"0",(VLOOKUP($C109,CTEPULL!$A:$I,7,FALSE)))</f>
        <v>0</v>
      </c>
      <c r="AN109" s="18">
        <f>IF(ISERROR(VLOOKUP($A109,PIVOTILC!$A:$I,7,FALSE)),"0",(VLOOKUP($A109,PIVOTILC!$A:$I,7,FALSE)))</f>
        <v>0</v>
      </c>
      <c r="AO109" s="13">
        <f t="shared" si="20"/>
        <v>0</v>
      </c>
      <c r="AP109" s="13" t="str">
        <f t="shared" si="29"/>
        <v/>
      </c>
      <c r="AQ109" s="13">
        <f>IF(ISERROR(VLOOKUP($C109,CTEPULL!$A:$I,8,FALSE)),"0",(VLOOKUP($C109,CTEPULL!$A:$I,8,FALSE)))</f>
        <v>0</v>
      </c>
      <c r="AR109" s="18">
        <f>IF(ISERROR(VLOOKUP($A109,PIVOTILC!$A:$I,8,FALSE)),"0",(VLOOKUP($A109,PIVOTILC!$A:$I,8,FALSE)))</f>
        <v>0</v>
      </c>
      <c r="AS109" s="13">
        <f t="shared" si="21"/>
        <v>0</v>
      </c>
      <c r="AT109" s="13" t="str">
        <f t="shared" si="30"/>
        <v/>
      </c>
      <c r="AU109" s="19">
        <f>IF(ISERROR(VLOOKUP($C109,CTEPULL!$A:$I,9,FALSE)),"0",(VLOOKUP($C109,CTEPULL!$A:$I,9,FALSE)))</f>
        <v>47</v>
      </c>
      <c r="AV109" s="18">
        <f>IF(ISERROR(VLOOKUP($A109,PIVOTILC!$A:$I,8,FALSE)),"0",(VLOOKUP($A109,PIVOTILC!$A:$I,9,FALSE)))</f>
        <v>47</v>
      </c>
      <c r="AW109" s="18">
        <f t="shared" si="22"/>
        <v>0</v>
      </c>
      <c r="AX109" s="13">
        <f t="shared" si="23"/>
        <v>0</v>
      </c>
      <c r="AY109" s="13" t="str">
        <f t="shared" si="24"/>
        <v>No</v>
      </c>
      <c r="AZ109" s="13" t="str">
        <f t="shared" si="31"/>
        <v>No</v>
      </c>
    </row>
    <row r="110" spans="1:52" x14ac:dyDescent="0.2">
      <c r="A110" s="1" t="s">
        <v>9152</v>
      </c>
      <c r="B110" s="16" t="s">
        <v>3546</v>
      </c>
      <c r="C110" s="13" t="s">
        <v>3547</v>
      </c>
      <c r="D110" s="13" t="s">
        <v>3548</v>
      </c>
      <c r="E110" s="13" t="s">
        <v>3549</v>
      </c>
      <c r="F110" s="13" t="s">
        <v>104</v>
      </c>
      <c r="G110" s="13" t="s">
        <v>3550</v>
      </c>
      <c r="H110" s="13" t="s">
        <v>2831</v>
      </c>
      <c r="I110" s="13" t="s">
        <v>98</v>
      </c>
      <c r="J110" s="13" t="s">
        <v>2378</v>
      </c>
      <c r="K110" s="13" t="s">
        <v>2382</v>
      </c>
      <c r="L110" s="13" t="s">
        <v>3758</v>
      </c>
      <c r="M110" s="13" t="s">
        <v>2397</v>
      </c>
      <c r="N110" s="13" t="s">
        <v>3551</v>
      </c>
      <c r="O110" s="17">
        <v>42527</v>
      </c>
      <c r="P110" s="23"/>
      <c r="Q110" s="41" t="s">
        <v>3552</v>
      </c>
      <c r="R110" s="13" t="s">
        <v>187</v>
      </c>
      <c r="S110" s="13" t="s">
        <v>2866</v>
      </c>
      <c r="T110" s="13" t="s">
        <v>8348</v>
      </c>
      <c r="U110" s="13" t="s">
        <v>5586</v>
      </c>
      <c r="V110" s="13" t="s">
        <v>8352</v>
      </c>
      <c r="W110" s="13">
        <f>IF(ISERROR(VLOOKUP($C110,CTEPULL!$A:$I,3,FALSE)),"0",(VLOOKUP($C110,CTEPULL!$A:$I,3,FALSE)))</f>
        <v>40</v>
      </c>
      <c r="X110" s="18">
        <f>IF(ISERROR(VLOOKUP($A110,PIVOTILC!$A:$I,3,FALSE)),"0",(VLOOKUP($A110,PIVOTILC!$A:$I,3,FALSE)))</f>
        <v>40</v>
      </c>
      <c r="Y110" s="13">
        <f t="shared" si="16"/>
        <v>0</v>
      </c>
      <c r="Z110" s="13" t="str">
        <f t="shared" si="25"/>
        <v>Good</v>
      </c>
      <c r="AA110" s="13">
        <f>IF(ISERROR(VLOOKUP($C110,CTEPULL!$A:$I,4,FALSE)),"0",(VLOOKUP($C110,CTEPULL!$A:$I,4,FALSE)))</f>
        <v>0</v>
      </c>
      <c r="AB110" s="18">
        <f>IF(ISERROR(VLOOKUP($A110,PIVOTILC!$A:$I,4,FALSE)),"0",(VLOOKUP($A110,PIVOTILC!$A:$I,4,FALSE)))</f>
        <v>0</v>
      </c>
      <c r="AC110" s="13">
        <f t="shared" si="17"/>
        <v>0</v>
      </c>
      <c r="AD110" s="13" t="str">
        <f t="shared" si="26"/>
        <v/>
      </c>
      <c r="AE110" s="13">
        <f>IF(ISERROR(VLOOKUP($C110,CTEPULL!$A:$I,5,FALSE)),"0",(VLOOKUP($C110,CTEPULL!$A:$I,5,FALSE)))</f>
        <v>0</v>
      </c>
      <c r="AF110" s="18">
        <f>IF(ISERROR(VLOOKUP($A110,PIVOTILC!$A:$I,5,FALSE)),"0",(VLOOKUP($A110,PIVOTILC!$A:$I,5,FALSE)))</f>
        <v>0</v>
      </c>
      <c r="AG110" s="13">
        <f t="shared" si="18"/>
        <v>0</v>
      </c>
      <c r="AH110" s="13" t="str">
        <f t="shared" si="27"/>
        <v/>
      </c>
      <c r="AI110" s="13">
        <f>IF(ISERROR(VLOOKUP($C110,CTEPULL!$A:$I,6,FALSE)),"0",(VLOOKUP($C110,CTEPULL!$A:$I,6,FALSE)))</f>
        <v>0</v>
      </c>
      <c r="AJ110" s="18">
        <f>IF(ISERROR(VLOOKUP($A110,PIVOTILC!$A:$I,6,FALSE)),"0",(VLOOKUP($A110,PIVOTILC!$A:$I,6,FALSE)))</f>
        <v>0</v>
      </c>
      <c r="AK110" s="13">
        <f t="shared" si="19"/>
        <v>0</v>
      </c>
      <c r="AL110" s="13" t="str">
        <f t="shared" si="28"/>
        <v/>
      </c>
      <c r="AM110" s="13">
        <f>IF(ISERROR(VLOOKUP($C110,CTEPULL!$A:$I,7,FALSE)),"0",(VLOOKUP($C110,CTEPULL!$A:$I,7,FALSE)))</f>
        <v>0</v>
      </c>
      <c r="AN110" s="18">
        <f>IF(ISERROR(VLOOKUP($A110,PIVOTILC!$A:$I,7,FALSE)),"0",(VLOOKUP($A110,PIVOTILC!$A:$I,7,FALSE)))</f>
        <v>0</v>
      </c>
      <c r="AO110" s="13">
        <f t="shared" si="20"/>
        <v>0</v>
      </c>
      <c r="AP110" s="13" t="str">
        <f t="shared" si="29"/>
        <v/>
      </c>
      <c r="AQ110" s="13">
        <f>IF(ISERROR(VLOOKUP($C110,CTEPULL!$A:$I,8,FALSE)),"0",(VLOOKUP($C110,CTEPULL!$A:$I,8,FALSE)))</f>
        <v>0</v>
      </c>
      <c r="AR110" s="18">
        <f>IF(ISERROR(VLOOKUP($A110,PIVOTILC!$A:$I,8,FALSE)),"0",(VLOOKUP($A110,PIVOTILC!$A:$I,8,FALSE)))</f>
        <v>0</v>
      </c>
      <c r="AS110" s="13">
        <f t="shared" si="21"/>
        <v>0</v>
      </c>
      <c r="AT110" s="13" t="str">
        <f t="shared" si="30"/>
        <v/>
      </c>
      <c r="AU110" s="19">
        <f>IF(ISERROR(VLOOKUP($C110,CTEPULL!$A:$I,9,FALSE)),"0",(VLOOKUP($C110,CTEPULL!$A:$I,9,FALSE)))</f>
        <v>40</v>
      </c>
      <c r="AV110" s="18">
        <f>IF(ISERROR(VLOOKUP($A110,PIVOTILC!$A:$I,8,FALSE)),"0",(VLOOKUP($A110,PIVOTILC!$A:$I,9,FALSE)))</f>
        <v>40</v>
      </c>
      <c r="AW110" s="18">
        <f t="shared" si="22"/>
        <v>0</v>
      </c>
      <c r="AX110" s="13">
        <f t="shared" si="23"/>
        <v>0</v>
      </c>
      <c r="AY110" s="13" t="str">
        <f t="shared" si="24"/>
        <v>No</v>
      </c>
      <c r="AZ110" s="13" t="str">
        <f t="shared" si="31"/>
        <v>No</v>
      </c>
    </row>
    <row r="111" spans="1:52" x14ac:dyDescent="0.2">
      <c r="A111" s="1" t="s">
        <v>9860</v>
      </c>
      <c r="B111" s="16" t="s">
        <v>9861</v>
      </c>
      <c r="C111" s="13" t="s">
        <v>9862</v>
      </c>
      <c r="D111" s="13" t="s">
        <v>9863</v>
      </c>
      <c r="E111" s="13" t="s">
        <v>9864</v>
      </c>
      <c r="F111" s="13" t="s">
        <v>3740</v>
      </c>
      <c r="G111" s="13" t="s">
        <v>9865</v>
      </c>
      <c r="H111" s="13" t="s">
        <v>2828</v>
      </c>
      <c r="I111" s="13" t="s">
        <v>98</v>
      </c>
      <c r="J111" s="13" t="s">
        <v>2378</v>
      </c>
      <c r="K111" s="13" t="s">
        <v>2395</v>
      </c>
      <c r="L111" s="13" t="s">
        <v>2385</v>
      </c>
      <c r="M111" s="13" t="s">
        <v>3823</v>
      </c>
      <c r="N111" s="13" t="s">
        <v>9866</v>
      </c>
      <c r="O111" s="17">
        <v>43486</v>
      </c>
      <c r="P111" s="23"/>
      <c r="Q111" s="41" t="s">
        <v>9867</v>
      </c>
      <c r="R111" s="13" t="s">
        <v>112</v>
      </c>
      <c r="S111" s="13" t="s">
        <v>2866</v>
      </c>
      <c r="T111" s="13" t="s">
        <v>8348</v>
      </c>
      <c r="U111" s="13" t="s">
        <v>9886</v>
      </c>
      <c r="V111" s="13" t="s">
        <v>8355</v>
      </c>
      <c r="W111" s="13">
        <f>IF(ISERROR(VLOOKUP($C111,CTEPULL!$A:$I,3,FALSE)),"0",(VLOOKUP($C111,CTEPULL!$A:$I,3,FALSE)))</f>
        <v>40</v>
      </c>
      <c r="X111" s="18">
        <f>IF(ISERROR(VLOOKUP($A111,PIVOTILC!$A:$I,3,FALSE)),"0",(VLOOKUP($A111,PIVOTILC!$A:$I,3,FALSE)))</f>
        <v>40</v>
      </c>
      <c r="Y111" s="13">
        <f t="shared" si="16"/>
        <v>0</v>
      </c>
      <c r="Z111" s="13" t="str">
        <f t="shared" si="25"/>
        <v>Good</v>
      </c>
      <c r="AA111" s="13">
        <f>IF(ISERROR(VLOOKUP($C111,CTEPULL!$A:$I,4,FALSE)),"0",(VLOOKUP($C111,CTEPULL!$A:$I,4,FALSE)))</f>
        <v>0</v>
      </c>
      <c r="AB111" s="18">
        <f>IF(ISERROR(VLOOKUP($A111,PIVOTILC!$A:$I,4,FALSE)),"0",(VLOOKUP($A111,PIVOTILC!$A:$I,4,FALSE)))</f>
        <v>0</v>
      </c>
      <c r="AC111" s="13">
        <f t="shared" si="17"/>
        <v>0</v>
      </c>
      <c r="AD111" s="13" t="str">
        <f t="shared" si="26"/>
        <v/>
      </c>
      <c r="AE111" s="13">
        <f>IF(ISERROR(VLOOKUP($C111,CTEPULL!$A:$I,5,FALSE)),"0",(VLOOKUP($C111,CTEPULL!$A:$I,5,FALSE)))</f>
        <v>0</v>
      </c>
      <c r="AF111" s="18">
        <f>IF(ISERROR(VLOOKUP($A111,PIVOTILC!$A:$I,5,FALSE)),"0",(VLOOKUP($A111,PIVOTILC!$A:$I,5,FALSE)))</f>
        <v>0</v>
      </c>
      <c r="AG111" s="13">
        <f t="shared" si="18"/>
        <v>0</v>
      </c>
      <c r="AH111" s="13" t="str">
        <f t="shared" si="27"/>
        <v/>
      </c>
      <c r="AI111" s="13">
        <f>IF(ISERROR(VLOOKUP($C111,CTEPULL!$A:$I,6,FALSE)),"0",(VLOOKUP($C111,CTEPULL!$A:$I,6,FALSE)))</f>
        <v>0</v>
      </c>
      <c r="AJ111" s="18">
        <f>IF(ISERROR(VLOOKUP($A111,PIVOTILC!$A:$I,6,FALSE)),"0",(VLOOKUP($A111,PIVOTILC!$A:$I,6,FALSE)))</f>
        <v>0</v>
      </c>
      <c r="AK111" s="13">
        <f t="shared" si="19"/>
        <v>0</v>
      </c>
      <c r="AL111" s="13" t="str">
        <f t="shared" si="28"/>
        <v/>
      </c>
      <c r="AM111" s="13">
        <f>IF(ISERROR(VLOOKUP($C111,CTEPULL!$A:$I,7,FALSE)),"0",(VLOOKUP($C111,CTEPULL!$A:$I,7,FALSE)))</f>
        <v>0</v>
      </c>
      <c r="AN111" s="18">
        <f>IF(ISERROR(VLOOKUP($A111,PIVOTILC!$A:$I,7,FALSE)),"0",(VLOOKUP($A111,PIVOTILC!$A:$I,7,FALSE)))</f>
        <v>0</v>
      </c>
      <c r="AO111" s="13">
        <f t="shared" si="20"/>
        <v>0</v>
      </c>
      <c r="AP111" s="13" t="str">
        <f t="shared" si="29"/>
        <v/>
      </c>
      <c r="AQ111" s="13">
        <f>IF(ISERROR(VLOOKUP($C111,CTEPULL!$A:$I,8,FALSE)),"0",(VLOOKUP($C111,CTEPULL!$A:$I,8,FALSE)))</f>
        <v>0</v>
      </c>
      <c r="AR111" s="18">
        <f>IF(ISERROR(VLOOKUP($A111,PIVOTILC!$A:$I,8,FALSE)),"0",(VLOOKUP($A111,PIVOTILC!$A:$I,8,FALSE)))</f>
        <v>0</v>
      </c>
      <c r="AS111" s="13">
        <f t="shared" si="21"/>
        <v>0</v>
      </c>
      <c r="AT111" s="13" t="str">
        <f t="shared" si="30"/>
        <v/>
      </c>
      <c r="AU111" s="19">
        <f>IF(ISERROR(VLOOKUP($C111,CTEPULL!$A:$I,9,FALSE)),"0",(VLOOKUP($C111,CTEPULL!$A:$I,9,FALSE)))</f>
        <v>40</v>
      </c>
      <c r="AV111" s="18">
        <f>IF(ISERROR(VLOOKUP($A111,PIVOTILC!$A:$I,8,FALSE)),"0",(VLOOKUP($A111,PIVOTILC!$A:$I,9,FALSE)))</f>
        <v>40</v>
      </c>
      <c r="AW111" s="18">
        <f t="shared" si="22"/>
        <v>0</v>
      </c>
      <c r="AX111" s="13">
        <f t="shared" si="23"/>
        <v>0</v>
      </c>
      <c r="AY111" s="13" t="str">
        <f t="shared" si="24"/>
        <v>No</v>
      </c>
      <c r="AZ111" s="13" t="str">
        <f t="shared" si="31"/>
        <v>No</v>
      </c>
    </row>
    <row r="112" spans="1:52" x14ac:dyDescent="0.2">
      <c r="A112" s="1" t="s">
        <v>7017</v>
      </c>
      <c r="B112" s="16" t="s">
        <v>3014</v>
      </c>
      <c r="C112" s="13" t="s">
        <v>1591</v>
      </c>
      <c r="D112" s="13" t="s">
        <v>1592</v>
      </c>
      <c r="E112" s="13" t="s">
        <v>1593</v>
      </c>
      <c r="F112" s="13" t="s">
        <v>179</v>
      </c>
      <c r="G112" s="13" t="s">
        <v>1594</v>
      </c>
      <c r="H112" s="13" t="s">
        <v>2829</v>
      </c>
      <c r="I112" s="13" t="s">
        <v>98</v>
      </c>
      <c r="J112" s="13" t="s">
        <v>2378</v>
      </c>
      <c r="K112" s="13" t="s">
        <v>2389</v>
      </c>
      <c r="L112" s="13" t="s">
        <v>11236</v>
      </c>
      <c r="M112" s="13" t="s">
        <v>2420</v>
      </c>
      <c r="N112" s="13" t="s">
        <v>2440</v>
      </c>
      <c r="O112" s="17">
        <v>41890</v>
      </c>
      <c r="P112" s="23"/>
      <c r="Q112" s="41" t="s">
        <v>2441</v>
      </c>
      <c r="R112" s="13" t="s">
        <v>187</v>
      </c>
      <c r="S112" s="13" t="s">
        <v>2867</v>
      </c>
      <c r="T112" s="13" t="s">
        <v>8348</v>
      </c>
      <c r="U112" s="13" t="s">
        <v>5587</v>
      </c>
      <c r="V112" s="13" t="s">
        <v>8358</v>
      </c>
      <c r="W112" s="13">
        <f>IF(ISERROR(VLOOKUP($C112,CTEPULL!$A:$I,3,FALSE)),"0",(VLOOKUP($C112,CTEPULL!$A:$I,3,FALSE)))</f>
        <v>45</v>
      </c>
      <c r="X112" s="18">
        <f>IF(ISERROR(VLOOKUP($A112,PIVOTILC!$A:$I,3,FALSE)),"0",(VLOOKUP($A112,PIVOTILC!$A:$I,3,FALSE)))</f>
        <v>45</v>
      </c>
      <c r="Y112" s="13">
        <f t="shared" si="16"/>
        <v>0</v>
      </c>
      <c r="Z112" s="13" t="str">
        <f t="shared" si="25"/>
        <v>Good</v>
      </c>
      <c r="AA112" s="13">
        <f>IF(ISERROR(VLOOKUP($C112,CTEPULL!$A:$I,4,FALSE)),"0",(VLOOKUP($C112,CTEPULL!$A:$I,4,FALSE)))</f>
        <v>0</v>
      </c>
      <c r="AB112" s="18">
        <f>IF(ISERROR(VLOOKUP($A112,PIVOTILC!$A:$I,4,FALSE)),"0",(VLOOKUP($A112,PIVOTILC!$A:$I,4,FALSE)))</f>
        <v>0</v>
      </c>
      <c r="AC112" s="13">
        <f t="shared" si="17"/>
        <v>0</v>
      </c>
      <c r="AD112" s="13" t="str">
        <f t="shared" si="26"/>
        <v/>
      </c>
      <c r="AE112" s="13">
        <f>IF(ISERROR(VLOOKUP($C112,CTEPULL!$A:$I,5,FALSE)),"0",(VLOOKUP($C112,CTEPULL!$A:$I,5,FALSE)))</f>
        <v>0</v>
      </c>
      <c r="AF112" s="18">
        <f>IF(ISERROR(VLOOKUP($A112,PIVOTILC!$A:$I,5,FALSE)),"0",(VLOOKUP($A112,PIVOTILC!$A:$I,5,FALSE)))</f>
        <v>0</v>
      </c>
      <c r="AG112" s="13">
        <f t="shared" si="18"/>
        <v>0</v>
      </c>
      <c r="AH112" s="13" t="str">
        <f t="shared" si="27"/>
        <v/>
      </c>
      <c r="AI112" s="13">
        <f>IF(ISERROR(VLOOKUP($C112,CTEPULL!$A:$I,6,FALSE)),"0",(VLOOKUP($C112,CTEPULL!$A:$I,6,FALSE)))</f>
        <v>0</v>
      </c>
      <c r="AJ112" s="18">
        <f>IF(ISERROR(VLOOKUP($A112,PIVOTILC!$A:$I,6,FALSE)),"0",(VLOOKUP($A112,PIVOTILC!$A:$I,6,FALSE)))</f>
        <v>0</v>
      </c>
      <c r="AK112" s="13">
        <f t="shared" si="19"/>
        <v>0</v>
      </c>
      <c r="AL112" s="13" t="str">
        <f t="shared" si="28"/>
        <v/>
      </c>
      <c r="AM112" s="13">
        <f>IF(ISERROR(VLOOKUP($C112,CTEPULL!$A:$I,7,FALSE)),"0",(VLOOKUP($C112,CTEPULL!$A:$I,7,FALSE)))</f>
        <v>0</v>
      </c>
      <c r="AN112" s="18">
        <f>IF(ISERROR(VLOOKUP($A112,PIVOTILC!$A:$I,7,FALSE)),"0",(VLOOKUP($A112,PIVOTILC!$A:$I,7,FALSE)))</f>
        <v>0</v>
      </c>
      <c r="AO112" s="13">
        <f t="shared" si="20"/>
        <v>0</v>
      </c>
      <c r="AP112" s="13" t="str">
        <f t="shared" si="29"/>
        <v/>
      </c>
      <c r="AQ112" s="13">
        <f>IF(ISERROR(VLOOKUP($C112,CTEPULL!$A:$I,8,FALSE)),"0",(VLOOKUP($C112,CTEPULL!$A:$I,8,FALSE)))</f>
        <v>0</v>
      </c>
      <c r="AR112" s="18">
        <f>IF(ISERROR(VLOOKUP($A112,PIVOTILC!$A:$I,8,FALSE)),"0",(VLOOKUP($A112,PIVOTILC!$A:$I,8,FALSE)))</f>
        <v>0</v>
      </c>
      <c r="AS112" s="13">
        <f t="shared" si="21"/>
        <v>0</v>
      </c>
      <c r="AT112" s="13" t="str">
        <f t="shared" si="30"/>
        <v/>
      </c>
      <c r="AU112" s="19">
        <f>IF(ISERROR(VLOOKUP($C112,CTEPULL!$A:$I,9,FALSE)),"0",(VLOOKUP($C112,CTEPULL!$A:$I,9,FALSE)))</f>
        <v>45</v>
      </c>
      <c r="AV112" s="18">
        <f>IF(ISERROR(VLOOKUP($A112,PIVOTILC!$A:$I,8,FALSE)),"0",(VLOOKUP($A112,PIVOTILC!$A:$I,9,FALSE)))</f>
        <v>45</v>
      </c>
      <c r="AW112" s="18">
        <f t="shared" si="22"/>
        <v>0</v>
      </c>
      <c r="AX112" s="13">
        <f t="shared" si="23"/>
        <v>0</v>
      </c>
      <c r="AY112" s="13" t="str">
        <f t="shared" si="24"/>
        <v>No</v>
      </c>
      <c r="AZ112" s="13" t="str">
        <f t="shared" si="31"/>
        <v>No</v>
      </c>
    </row>
    <row r="113" spans="1:52" x14ac:dyDescent="0.2">
      <c r="A113" s="1" t="s">
        <v>9153</v>
      </c>
      <c r="B113" s="16" t="s">
        <v>4379</v>
      </c>
      <c r="C113" s="13" t="s">
        <v>4380</v>
      </c>
      <c r="D113" s="13" t="s">
        <v>3620</v>
      </c>
      <c r="E113" s="13" t="s">
        <v>4381</v>
      </c>
      <c r="F113" s="13" t="s">
        <v>104</v>
      </c>
      <c r="G113" s="13" t="s">
        <v>4382</v>
      </c>
      <c r="H113" s="13" t="s">
        <v>2831</v>
      </c>
      <c r="I113" s="13" t="s">
        <v>98</v>
      </c>
      <c r="J113" s="13" t="s">
        <v>2378</v>
      </c>
      <c r="K113" s="13" t="s">
        <v>2382</v>
      </c>
      <c r="L113" s="13" t="s">
        <v>3758</v>
      </c>
      <c r="M113" s="13" t="s">
        <v>2400</v>
      </c>
      <c r="N113" s="13" t="s">
        <v>4383</v>
      </c>
      <c r="O113" s="17">
        <v>42787</v>
      </c>
      <c r="P113" s="23"/>
      <c r="Q113" s="41" t="s">
        <v>4384</v>
      </c>
      <c r="R113" s="13" t="s">
        <v>187</v>
      </c>
      <c r="S113" s="13" t="s">
        <v>2866</v>
      </c>
      <c r="T113" s="13" t="s">
        <v>8348</v>
      </c>
      <c r="U113" s="13" t="s">
        <v>5588</v>
      </c>
      <c r="V113" s="13" t="s">
        <v>8370</v>
      </c>
      <c r="W113" s="13">
        <f>IF(ISERROR(VLOOKUP($C113,CTEPULL!$A:$I,3,FALSE)),"0",(VLOOKUP($C113,CTEPULL!$A:$I,3,FALSE)))</f>
        <v>32</v>
      </c>
      <c r="X113" s="18">
        <f>IF(ISERROR(VLOOKUP($A113,PIVOTILC!$A:$I,3,FALSE)),"0",(VLOOKUP($A113,PIVOTILC!$A:$I,3,FALSE)))</f>
        <v>32</v>
      </c>
      <c r="Y113" s="13">
        <f t="shared" si="16"/>
        <v>0</v>
      </c>
      <c r="Z113" s="13" t="str">
        <f t="shared" si="25"/>
        <v>Good</v>
      </c>
      <c r="AA113" s="13">
        <f>IF(ISERROR(VLOOKUP($C113,CTEPULL!$A:$I,4,FALSE)),"0",(VLOOKUP($C113,CTEPULL!$A:$I,4,FALSE)))</f>
        <v>0</v>
      </c>
      <c r="AB113" s="18">
        <f>IF(ISERROR(VLOOKUP($A113,PIVOTILC!$A:$I,4,FALSE)),"0",(VLOOKUP($A113,PIVOTILC!$A:$I,4,FALSE)))</f>
        <v>0</v>
      </c>
      <c r="AC113" s="13">
        <f t="shared" si="17"/>
        <v>0</v>
      </c>
      <c r="AD113" s="13" t="str">
        <f t="shared" si="26"/>
        <v/>
      </c>
      <c r="AE113" s="13">
        <f>IF(ISERROR(VLOOKUP($C113,CTEPULL!$A:$I,5,FALSE)),"0",(VLOOKUP($C113,CTEPULL!$A:$I,5,FALSE)))</f>
        <v>0</v>
      </c>
      <c r="AF113" s="18">
        <f>IF(ISERROR(VLOOKUP($A113,PIVOTILC!$A:$I,5,FALSE)),"0",(VLOOKUP($A113,PIVOTILC!$A:$I,5,FALSE)))</f>
        <v>0</v>
      </c>
      <c r="AG113" s="13">
        <f t="shared" si="18"/>
        <v>0</v>
      </c>
      <c r="AH113" s="13" t="str">
        <f t="shared" si="27"/>
        <v/>
      </c>
      <c r="AI113" s="13">
        <f>IF(ISERROR(VLOOKUP($C113,CTEPULL!$A:$I,6,FALSE)),"0",(VLOOKUP($C113,CTEPULL!$A:$I,6,FALSE)))</f>
        <v>0</v>
      </c>
      <c r="AJ113" s="18">
        <f>IF(ISERROR(VLOOKUP($A113,PIVOTILC!$A:$I,6,FALSE)),"0",(VLOOKUP($A113,PIVOTILC!$A:$I,6,FALSE)))</f>
        <v>0</v>
      </c>
      <c r="AK113" s="13">
        <f t="shared" si="19"/>
        <v>0</v>
      </c>
      <c r="AL113" s="13" t="str">
        <f t="shared" si="28"/>
        <v/>
      </c>
      <c r="AM113" s="13">
        <f>IF(ISERROR(VLOOKUP($C113,CTEPULL!$A:$I,7,FALSE)),"0",(VLOOKUP($C113,CTEPULL!$A:$I,7,FALSE)))</f>
        <v>0</v>
      </c>
      <c r="AN113" s="18">
        <f>IF(ISERROR(VLOOKUP($A113,PIVOTILC!$A:$I,7,FALSE)),"0",(VLOOKUP($A113,PIVOTILC!$A:$I,7,FALSE)))</f>
        <v>0</v>
      </c>
      <c r="AO113" s="13">
        <f t="shared" si="20"/>
        <v>0</v>
      </c>
      <c r="AP113" s="13" t="str">
        <f t="shared" si="29"/>
        <v/>
      </c>
      <c r="AQ113" s="13">
        <f>IF(ISERROR(VLOOKUP($C113,CTEPULL!$A:$I,8,FALSE)),"0",(VLOOKUP($C113,CTEPULL!$A:$I,8,FALSE)))</f>
        <v>0</v>
      </c>
      <c r="AR113" s="18">
        <f>IF(ISERROR(VLOOKUP($A113,PIVOTILC!$A:$I,8,FALSE)),"0",(VLOOKUP($A113,PIVOTILC!$A:$I,8,FALSE)))</f>
        <v>0</v>
      </c>
      <c r="AS113" s="13">
        <f t="shared" si="21"/>
        <v>0</v>
      </c>
      <c r="AT113" s="13" t="str">
        <f t="shared" si="30"/>
        <v/>
      </c>
      <c r="AU113" s="19">
        <f>IF(ISERROR(VLOOKUP($C113,CTEPULL!$A:$I,9,FALSE)),"0",(VLOOKUP($C113,CTEPULL!$A:$I,9,FALSE)))</f>
        <v>32</v>
      </c>
      <c r="AV113" s="18">
        <f>IF(ISERROR(VLOOKUP($A113,PIVOTILC!$A:$I,8,FALSE)),"0",(VLOOKUP($A113,PIVOTILC!$A:$I,9,FALSE)))</f>
        <v>32</v>
      </c>
      <c r="AW113" s="18">
        <f t="shared" si="22"/>
        <v>0</v>
      </c>
      <c r="AX113" s="13">
        <f t="shared" si="23"/>
        <v>0</v>
      </c>
      <c r="AY113" s="13" t="str">
        <f t="shared" si="24"/>
        <v>No</v>
      </c>
      <c r="AZ113" s="13" t="str">
        <f t="shared" si="31"/>
        <v>No</v>
      </c>
    </row>
    <row r="114" spans="1:52" x14ac:dyDescent="0.2">
      <c r="A114" s="1" t="s">
        <v>9154</v>
      </c>
      <c r="B114" s="16" t="s">
        <v>4333</v>
      </c>
      <c r="C114" s="13" t="s">
        <v>4334</v>
      </c>
      <c r="D114" s="13" t="s">
        <v>1760</v>
      </c>
      <c r="E114" s="13" t="s">
        <v>4335</v>
      </c>
      <c r="F114" s="13" t="s">
        <v>131</v>
      </c>
      <c r="G114" s="13" t="s">
        <v>4336</v>
      </c>
      <c r="H114" s="13" t="s">
        <v>2828</v>
      </c>
      <c r="I114" s="13" t="s">
        <v>98</v>
      </c>
      <c r="J114" s="13" t="s">
        <v>2378</v>
      </c>
      <c r="K114" s="13" t="s">
        <v>2382</v>
      </c>
      <c r="L114" s="13" t="s">
        <v>3758</v>
      </c>
      <c r="M114" s="13" t="s">
        <v>2384</v>
      </c>
      <c r="N114" s="13" t="s">
        <v>4337</v>
      </c>
      <c r="O114" s="17">
        <v>42786</v>
      </c>
      <c r="P114" s="23"/>
      <c r="Q114" s="41" t="s">
        <v>4338</v>
      </c>
      <c r="R114" s="13" t="s">
        <v>187</v>
      </c>
      <c r="S114" s="13" t="s">
        <v>2867</v>
      </c>
      <c r="T114" s="13" t="s">
        <v>8348</v>
      </c>
      <c r="U114" s="13" t="s">
        <v>5589</v>
      </c>
      <c r="V114" s="13" t="s">
        <v>8361</v>
      </c>
      <c r="W114" s="13">
        <f>IF(ISERROR(VLOOKUP($C114,CTEPULL!$A:$I,3,FALSE)),"0",(VLOOKUP($C114,CTEPULL!$A:$I,3,FALSE)))</f>
        <v>45</v>
      </c>
      <c r="X114" s="18">
        <f>IF(ISERROR(VLOOKUP($A114,PIVOTILC!$A:$I,3,FALSE)),"0",(VLOOKUP($A114,PIVOTILC!$A:$I,3,FALSE)))</f>
        <v>45</v>
      </c>
      <c r="Y114" s="13">
        <f t="shared" si="16"/>
        <v>0</v>
      </c>
      <c r="Z114" s="13" t="str">
        <f t="shared" si="25"/>
        <v>Good</v>
      </c>
      <c r="AA114" s="13">
        <f>IF(ISERROR(VLOOKUP($C114,CTEPULL!$A:$I,4,FALSE)),"0",(VLOOKUP($C114,CTEPULL!$A:$I,4,FALSE)))</f>
        <v>0</v>
      </c>
      <c r="AB114" s="18">
        <f>IF(ISERROR(VLOOKUP($A114,PIVOTILC!$A:$I,4,FALSE)),"0",(VLOOKUP($A114,PIVOTILC!$A:$I,4,FALSE)))</f>
        <v>0</v>
      </c>
      <c r="AC114" s="13">
        <f t="shared" si="17"/>
        <v>0</v>
      </c>
      <c r="AD114" s="13" t="str">
        <f t="shared" si="26"/>
        <v/>
      </c>
      <c r="AE114" s="13">
        <f>IF(ISERROR(VLOOKUP($C114,CTEPULL!$A:$I,5,FALSE)),"0",(VLOOKUP($C114,CTEPULL!$A:$I,5,FALSE)))</f>
        <v>0</v>
      </c>
      <c r="AF114" s="18">
        <f>IF(ISERROR(VLOOKUP($A114,PIVOTILC!$A:$I,5,FALSE)),"0",(VLOOKUP($A114,PIVOTILC!$A:$I,5,FALSE)))</f>
        <v>0</v>
      </c>
      <c r="AG114" s="13">
        <f t="shared" si="18"/>
        <v>0</v>
      </c>
      <c r="AH114" s="13" t="str">
        <f t="shared" si="27"/>
        <v/>
      </c>
      <c r="AI114" s="13">
        <f>IF(ISERROR(VLOOKUP($C114,CTEPULL!$A:$I,6,FALSE)),"0",(VLOOKUP($C114,CTEPULL!$A:$I,6,FALSE)))</f>
        <v>0</v>
      </c>
      <c r="AJ114" s="18">
        <f>IF(ISERROR(VLOOKUP($A114,PIVOTILC!$A:$I,6,FALSE)),"0",(VLOOKUP($A114,PIVOTILC!$A:$I,6,FALSE)))</f>
        <v>0</v>
      </c>
      <c r="AK114" s="13">
        <f t="shared" si="19"/>
        <v>0</v>
      </c>
      <c r="AL114" s="13" t="str">
        <f t="shared" si="28"/>
        <v/>
      </c>
      <c r="AM114" s="13">
        <f>IF(ISERROR(VLOOKUP($C114,CTEPULL!$A:$I,7,FALSE)),"0",(VLOOKUP($C114,CTEPULL!$A:$I,7,FALSE)))</f>
        <v>0</v>
      </c>
      <c r="AN114" s="18">
        <f>IF(ISERROR(VLOOKUP($A114,PIVOTILC!$A:$I,7,FALSE)),"0",(VLOOKUP($A114,PIVOTILC!$A:$I,7,FALSE)))</f>
        <v>0</v>
      </c>
      <c r="AO114" s="13">
        <f t="shared" si="20"/>
        <v>0</v>
      </c>
      <c r="AP114" s="13" t="str">
        <f t="shared" si="29"/>
        <v/>
      </c>
      <c r="AQ114" s="13">
        <f>IF(ISERROR(VLOOKUP($C114,CTEPULL!$A:$I,8,FALSE)),"0",(VLOOKUP($C114,CTEPULL!$A:$I,8,FALSE)))</f>
        <v>0</v>
      </c>
      <c r="AR114" s="18">
        <f>IF(ISERROR(VLOOKUP($A114,PIVOTILC!$A:$I,8,FALSE)),"0",(VLOOKUP($A114,PIVOTILC!$A:$I,8,FALSE)))</f>
        <v>0</v>
      </c>
      <c r="AS114" s="13">
        <f t="shared" si="21"/>
        <v>0</v>
      </c>
      <c r="AT114" s="13" t="str">
        <f t="shared" si="30"/>
        <v/>
      </c>
      <c r="AU114" s="19">
        <f>IF(ISERROR(VLOOKUP($C114,CTEPULL!$A:$I,9,FALSE)),"0",(VLOOKUP($C114,CTEPULL!$A:$I,9,FALSE)))</f>
        <v>45</v>
      </c>
      <c r="AV114" s="18">
        <f>IF(ISERROR(VLOOKUP($A114,PIVOTILC!$A:$I,8,FALSE)),"0",(VLOOKUP($A114,PIVOTILC!$A:$I,9,FALSE)))</f>
        <v>45</v>
      </c>
      <c r="AW114" s="18">
        <f t="shared" si="22"/>
        <v>0</v>
      </c>
      <c r="AX114" s="13">
        <f t="shared" si="23"/>
        <v>0</v>
      </c>
      <c r="AY114" s="13" t="str">
        <f t="shared" si="24"/>
        <v>No</v>
      </c>
      <c r="AZ114" s="13" t="str">
        <f t="shared" si="31"/>
        <v>No</v>
      </c>
    </row>
    <row r="115" spans="1:52" x14ac:dyDescent="0.2">
      <c r="A115" s="1" t="s">
        <v>9155</v>
      </c>
      <c r="B115" s="16" t="s">
        <v>3015</v>
      </c>
      <c r="C115" s="13" t="s">
        <v>939</v>
      </c>
      <c r="D115" s="13" t="s">
        <v>730</v>
      </c>
      <c r="E115" s="13" t="s">
        <v>731</v>
      </c>
      <c r="F115" s="13" t="s">
        <v>179</v>
      </c>
      <c r="G115" s="13" t="s">
        <v>405</v>
      </c>
      <c r="H115" s="13" t="s">
        <v>2828</v>
      </c>
      <c r="I115" s="13" t="s">
        <v>100</v>
      </c>
      <c r="J115" s="13" t="s">
        <v>2378</v>
      </c>
      <c r="K115" s="13" t="s">
        <v>4970</v>
      </c>
      <c r="L115" s="13" t="s">
        <v>11256</v>
      </c>
      <c r="M115" s="13" t="s">
        <v>11908</v>
      </c>
      <c r="N115" s="13" t="s">
        <v>63</v>
      </c>
      <c r="O115" s="17">
        <v>40619</v>
      </c>
      <c r="P115" s="23"/>
      <c r="Q115" s="41" t="s">
        <v>2442</v>
      </c>
      <c r="R115" s="13" t="s">
        <v>129</v>
      </c>
      <c r="S115" s="13" t="s">
        <v>2870</v>
      </c>
      <c r="T115" s="13" t="s">
        <v>8348</v>
      </c>
      <c r="U115" s="13" t="s">
        <v>5590</v>
      </c>
      <c r="V115" s="13" t="s">
        <v>8361</v>
      </c>
      <c r="W115" s="13">
        <f>IF(ISERROR(VLOOKUP($C115,CTEPULL!$A:$I,3,FALSE)),"0",(VLOOKUP($C115,CTEPULL!$A:$I,3,FALSE)))</f>
        <v>45</v>
      </c>
      <c r="X115" s="18">
        <f>IF(ISERROR(VLOOKUP($A115,PIVOTILC!$A:$I,3,FALSE)),"0",(VLOOKUP($A115,PIVOTILC!$A:$I,3,FALSE)))</f>
        <v>45</v>
      </c>
      <c r="Y115" s="13">
        <f t="shared" si="16"/>
        <v>0</v>
      </c>
      <c r="Z115" s="13" t="str">
        <f t="shared" si="25"/>
        <v>Good</v>
      </c>
      <c r="AA115" s="13">
        <f>IF(ISERROR(VLOOKUP($C115,CTEPULL!$A:$I,4,FALSE)),"0",(VLOOKUP($C115,CTEPULL!$A:$I,4,FALSE)))</f>
        <v>0</v>
      </c>
      <c r="AB115" s="18">
        <f>IF(ISERROR(VLOOKUP($A115,PIVOTILC!$A:$I,4,FALSE)),"0",(VLOOKUP($A115,PIVOTILC!$A:$I,4,FALSE)))</f>
        <v>0</v>
      </c>
      <c r="AC115" s="13">
        <f t="shared" si="17"/>
        <v>0</v>
      </c>
      <c r="AD115" s="13" t="str">
        <f t="shared" si="26"/>
        <v/>
      </c>
      <c r="AE115" s="13">
        <f>IF(ISERROR(VLOOKUP($C115,CTEPULL!$A:$I,5,FALSE)),"0",(VLOOKUP($C115,CTEPULL!$A:$I,5,FALSE)))</f>
        <v>0</v>
      </c>
      <c r="AF115" s="18">
        <f>IF(ISERROR(VLOOKUP($A115,PIVOTILC!$A:$I,5,FALSE)),"0",(VLOOKUP($A115,PIVOTILC!$A:$I,5,FALSE)))</f>
        <v>0</v>
      </c>
      <c r="AG115" s="13">
        <f t="shared" si="18"/>
        <v>0</v>
      </c>
      <c r="AH115" s="13" t="str">
        <f t="shared" si="27"/>
        <v/>
      </c>
      <c r="AI115" s="13">
        <f>IF(ISERROR(VLOOKUP($C115,CTEPULL!$A:$I,6,FALSE)),"0",(VLOOKUP($C115,CTEPULL!$A:$I,6,FALSE)))</f>
        <v>0</v>
      </c>
      <c r="AJ115" s="18">
        <f>IF(ISERROR(VLOOKUP($A115,PIVOTILC!$A:$I,6,FALSE)),"0",(VLOOKUP($A115,PIVOTILC!$A:$I,6,FALSE)))</f>
        <v>0</v>
      </c>
      <c r="AK115" s="13">
        <f t="shared" si="19"/>
        <v>0</v>
      </c>
      <c r="AL115" s="13" t="str">
        <f t="shared" si="28"/>
        <v/>
      </c>
      <c r="AM115" s="13">
        <f>IF(ISERROR(VLOOKUP($C115,CTEPULL!$A:$I,7,FALSE)),"0",(VLOOKUP($C115,CTEPULL!$A:$I,7,FALSE)))</f>
        <v>0</v>
      </c>
      <c r="AN115" s="18">
        <f>IF(ISERROR(VLOOKUP($A115,PIVOTILC!$A:$I,7,FALSE)),"0",(VLOOKUP($A115,PIVOTILC!$A:$I,7,FALSE)))</f>
        <v>0</v>
      </c>
      <c r="AO115" s="13">
        <f t="shared" si="20"/>
        <v>0</v>
      </c>
      <c r="AP115" s="13" t="str">
        <f t="shared" si="29"/>
        <v/>
      </c>
      <c r="AQ115" s="13">
        <f>IF(ISERROR(VLOOKUP($C115,CTEPULL!$A:$I,8,FALSE)),"0",(VLOOKUP($C115,CTEPULL!$A:$I,8,FALSE)))</f>
        <v>0</v>
      </c>
      <c r="AR115" s="18">
        <f>IF(ISERROR(VLOOKUP($A115,PIVOTILC!$A:$I,8,FALSE)),"0",(VLOOKUP($A115,PIVOTILC!$A:$I,8,FALSE)))</f>
        <v>0</v>
      </c>
      <c r="AS115" s="13">
        <f t="shared" si="21"/>
        <v>0</v>
      </c>
      <c r="AT115" s="13" t="str">
        <f t="shared" si="30"/>
        <v/>
      </c>
      <c r="AU115" s="19">
        <f>IF(ISERROR(VLOOKUP($C115,CTEPULL!$A:$I,9,FALSE)),"0",(VLOOKUP($C115,CTEPULL!$A:$I,9,FALSE)))</f>
        <v>45</v>
      </c>
      <c r="AV115" s="18">
        <f>IF(ISERROR(VLOOKUP($A115,PIVOTILC!$A:$I,8,FALSE)),"0",(VLOOKUP($A115,PIVOTILC!$A:$I,9,FALSE)))</f>
        <v>45</v>
      </c>
      <c r="AW115" s="18">
        <f t="shared" si="22"/>
        <v>0</v>
      </c>
      <c r="AX115" s="13">
        <f t="shared" si="23"/>
        <v>0</v>
      </c>
      <c r="AY115" s="13" t="str">
        <f t="shared" si="24"/>
        <v>No</v>
      </c>
      <c r="AZ115" s="13" t="str">
        <f t="shared" si="31"/>
        <v>No</v>
      </c>
    </row>
    <row r="116" spans="1:52" x14ac:dyDescent="0.2">
      <c r="A116" s="1" t="s">
        <v>7018</v>
      </c>
      <c r="B116" s="16" t="s">
        <v>3824</v>
      </c>
      <c r="C116" s="13" t="s">
        <v>2108</v>
      </c>
      <c r="D116" s="13" t="s">
        <v>732</v>
      </c>
      <c r="E116" s="13" t="s">
        <v>2109</v>
      </c>
      <c r="F116" s="13" t="s">
        <v>2830</v>
      </c>
      <c r="G116" s="13" t="s">
        <v>2110</v>
      </c>
      <c r="H116" s="13" t="s">
        <v>2828</v>
      </c>
      <c r="I116" s="13" t="s">
        <v>98</v>
      </c>
      <c r="J116" s="13" t="s">
        <v>2378</v>
      </c>
      <c r="K116" s="13" t="s">
        <v>2395</v>
      </c>
      <c r="L116" s="13" t="s">
        <v>2385</v>
      </c>
      <c r="M116" s="13" t="s">
        <v>3823</v>
      </c>
      <c r="N116" s="13" t="s">
        <v>2126</v>
      </c>
      <c r="O116" s="17">
        <v>42122</v>
      </c>
      <c r="P116" s="23"/>
      <c r="Q116" s="41" t="s">
        <v>3832</v>
      </c>
      <c r="R116" s="13" t="s">
        <v>129</v>
      </c>
      <c r="S116" s="13" t="s">
        <v>2868</v>
      </c>
      <c r="T116" s="13" t="s">
        <v>8348</v>
      </c>
      <c r="U116" s="13" t="s">
        <v>5591</v>
      </c>
      <c r="V116" s="13" t="s">
        <v>8352</v>
      </c>
      <c r="W116" s="13">
        <f>IF(ISERROR(VLOOKUP($C116,CTEPULL!$A:$I,3,FALSE)),"0",(VLOOKUP($C116,CTEPULL!$A:$I,3,FALSE)))</f>
        <v>40</v>
      </c>
      <c r="X116" s="18">
        <f>IF(ISERROR(VLOOKUP($A116,PIVOTILC!$A:$I,3,FALSE)),"0",(VLOOKUP($A116,PIVOTILC!$A:$I,3,FALSE)))</f>
        <v>40</v>
      </c>
      <c r="Y116" s="13">
        <f t="shared" si="16"/>
        <v>0</v>
      </c>
      <c r="Z116" s="13" t="str">
        <f t="shared" si="25"/>
        <v>Good</v>
      </c>
      <c r="AA116" s="13">
        <f>IF(ISERROR(VLOOKUP($C116,CTEPULL!$A:$I,4,FALSE)),"0",(VLOOKUP($C116,CTEPULL!$A:$I,4,FALSE)))</f>
        <v>0</v>
      </c>
      <c r="AB116" s="18">
        <f>IF(ISERROR(VLOOKUP($A116,PIVOTILC!$A:$I,4,FALSE)),"0",(VLOOKUP($A116,PIVOTILC!$A:$I,4,FALSE)))</f>
        <v>0</v>
      </c>
      <c r="AC116" s="13">
        <f t="shared" si="17"/>
        <v>0</v>
      </c>
      <c r="AD116" s="13" t="str">
        <f t="shared" si="26"/>
        <v/>
      </c>
      <c r="AE116" s="13">
        <f>IF(ISERROR(VLOOKUP($C116,CTEPULL!$A:$I,5,FALSE)),"0",(VLOOKUP($C116,CTEPULL!$A:$I,5,FALSE)))</f>
        <v>0</v>
      </c>
      <c r="AF116" s="18">
        <f>IF(ISERROR(VLOOKUP($A116,PIVOTILC!$A:$I,5,FALSE)),"0",(VLOOKUP($A116,PIVOTILC!$A:$I,5,FALSE)))</f>
        <v>0</v>
      </c>
      <c r="AG116" s="13">
        <f t="shared" si="18"/>
        <v>0</v>
      </c>
      <c r="AH116" s="13" t="str">
        <f t="shared" si="27"/>
        <v/>
      </c>
      <c r="AI116" s="13">
        <f>IF(ISERROR(VLOOKUP($C116,CTEPULL!$A:$I,6,FALSE)),"0",(VLOOKUP($C116,CTEPULL!$A:$I,6,FALSE)))</f>
        <v>0</v>
      </c>
      <c r="AJ116" s="18">
        <f>IF(ISERROR(VLOOKUP($A116,PIVOTILC!$A:$I,6,FALSE)),"0",(VLOOKUP($A116,PIVOTILC!$A:$I,6,FALSE)))</f>
        <v>0</v>
      </c>
      <c r="AK116" s="13">
        <f t="shared" si="19"/>
        <v>0</v>
      </c>
      <c r="AL116" s="13" t="str">
        <f t="shared" si="28"/>
        <v/>
      </c>
      <c r="AM116" s="13">
        <f>IF(ISERROR(VLOOKUP($C116,CTEPULL!$A:$I,7,FALSE)),"0",(VLOOKUP($C116,CTEPULL!$A:$I,7,FALSE)))</f>
        <v>0</v>
      </c>
      <c r="AN116" s="18">
        <f>IF(ISERROR(VLOOKUP($A116,PIVOTILC!$A:$I,7,FALSE)),"0",(VLOOKUP($A116,PIVOTILC!$A:$I,7,FALSE)))</f>
        <v>0</v>
      </c>
      <c r="AO116" s="13">
        <f t="shared" si="20"/>
        <v>0</v>
      </c>
      <c r="AP116" s="13" t="str">
        <f t="shared" si="29"/>
        <v/>
      </c>
      <c r="AQ116" s="13">
        <f>IF(ISERROR(VLOOKUP($C116,CTEPULL!$A:$I,8,FALSE)),"0",(VLOOKUP($C116,CTEPULL!$A:$I,8,FALSE)))</f>
        <v>0</v>
      </c>
      <c r="AR116" s="18">
        <f>IF(ISERROR(VLOOKUP($A116,PIVOTILC!$A:$I,8,FALSE)),"0",(VLOOKUP($A116,PIVOTILC!$A:$I,8,FALSE)))</f>
        <v>0</v>
      </c>
      <c r="AS116" s="13">
        <f t="shared" si="21"/>
        <v>0</v>
      </c>
      <c r="AT116" s="13" t="str">
        <f t="shared" si="30"/>
        <v/>
      </c>
      <c r="AU116" s="19">
        <f>IF(ISERROR(VLOOKUP($C116,CTEPULL!$A:$I,9,FALSE)),"0",(VLOOKUP($C116,CTEPULL!$A:$I,9,FALSE)))</f>
        <v>40</v>
      </c>
      <c r="AV116" s="18">
        <f>IF(ISERROR(VLOOKUP($A116,PIVOTILC!$A:$I,8,FALSE)),"0",(VLOOKUP($A116,PIVOTILC!$A:$I,9,FALSE)))</f>
        <v>40</v>
      </c>
      <c r="AW116" s="18">
        <f t="shared" si="22"/>
        <v>0</v>
      </c>
      <c r="AX116" s="13">
        <f t="shared" si="23"/>
        <v>0</v>
      </c>
      <c r="AY116" s="13" t="str">
        <f t="shared" si="24"/>
        <v>No</v>
      </c>
      <c r="AZ116" s="13" t="str">
        <f t="shared" si="31"/>
        <v>No</v>
      </c>
    </row>
    <row r="117" spans="1:52" x14ac:dyDescent="0.2">
      <c r="A117" s="1" t="s">
        <v>9156</v>
      </c>
      <c r="B117" s="16" t="s">
        <v>3016</v>
      </c>
      <c r="C117" s="13" t="s">
        <v>1309</v>
      </c>
      <c r="D117" s="13" t="s">
        <v>1310</v>
      </c>
      <c r="E117" s="13" t="s">
        <v>1311</v>
      </c>
      <c r="F117" s="13" t="s">
        <v>101</v>
      </c>
      <c r="G117" s="13" t="s">
        <v>1312</v>
      </c>
      <c r="H117" s="13" t="s">
        <v>2828</v>
      </c>
      <c r="I117" s="13" t="s">
        <v>100</v>
      </c>
      <c r="J117" s="13" t="s">
        <v>2378</v>
      </c>
      <c r="K117" s="13" t="s">
        <v>4970</v>
      </c>
      <c r="L117" s="13" t="s">
        <v>11256</v>
      </c>
      <c r="M117" s="13" t="s">
        <v>11908</v>
      </c>
      <c r="N117" s="13" t="s">
        <v>1313</v>
      </c>
      <c r="O117" s="17">
        <v>41631</v>
      </c>
      <c r="P117" s="23"/>
      <c r="Q117" s="41" t="s">
        <v>2443</v>
      </c>
      <c r="R117" s="13" t="s">
        <v>187</v>
      </c>
      <c r="S117" s="13" t="s">
        <v>2867</v>
      </c>
      <c r="T117" s="13" t="s">
        <v>8348</v>
      </c>
      <c r="U117" s="13" t="s">
        <v>5592</v>
      </c>
      <c r="V117" s="13" t="s">
        <v>8361</v>
      </c>
      <c r="W117" s="13" t="str">
        <f>IF(ISERROR(VLOOKUP($C117,CTEPULL!$A:$I,3,FALSE)),"0",(VLOOKUP($C117,CTEPULL!$A:$I,3,FALSE)))</f>
        <v>0</v>
      </c>
      <c r="X117" s="18">
        <f>IF(ISERROR(VLOOKUP($A117,PIVOTILC!$A:$I,3,FALSE)),"0",(VLOOKUP($A117,PIVOTILC!$A:$I,3,FALSE)))</f>
        <v>40</v>
      </c>
      <c r="Y117" s="13">
        <f t="shared" si="16"/>
        <v>-40</v>
      </c>
      <c r="Z117" s="13" t="str">
        <f t="shared" si="25"/>
        <v>With Variance</v>
      </c>
      <c r="AA117" s="13" t="str">
        <f>IF(ISERROR(VLOOKUP($C117,CTEPULL!$A:$I,4,FALSE)),"0",(VLOOKUP($C117,CTEPULL!$A:$I,4,FALSE)))</f>
        <v>0</v>
      </c>
      <c r="AB117" s="18">
        <f>IF(ISERROR(VLOOKUP($A117,PIVOTILC!$A:$I,4,FALSE)),"0",(VLOOKUP($A117,PIVOTILC!$A:$I,4,FALSE)))</f>
        <v>0</v>
      </c>
      <c r="AC117" s="13">
        <f t="shared" si="17"/>
        <v>0</v>
      </c>
      <c r="AD117" s="13" t="str">
        <f t="shared" si="26"/>
        <v/>
      </c>
      <c r="AE117" s="13" t="str">
        <f>IF(ISERROR(VLOOKUP($C117,CTEPULL!$A:$I,5,FALSE)),"0",(VLOOKUP($C117,CTEPULL!$A:$I,5,FALSE)))</f>
        <v>0</v>
      </c>
      <c r="AF117" s="18">
        <f>IF(ISERROR(VLOOKUP($A117,PIVOTILC!$A:$I,5,FALSE)),"0",(VLOOKUP($A117,PIVOTILC!$A:$I,5,FALSE)))</f>
        <v>0</v>
      </c>
      <c r="AG117" s="13">
        <f t="shared" si="18"/>
        <v>0</v>
      </c>
      <c r="AH117" s="13" t="str">
        <f t="shared" si="27"/>
        <v/>
      </c>
      <c r="AI117" s="13" t="str">
        <f>IF(ISERROR(VLOOKUP($C117,CTEPULL!$A:$I,6,FALSE)),"0",(VLOOKUP($C117,CTEPULL!$A:$I,6,FALSE)))</f>
        <v>0</v>
      </c>
      <c r="AJ117" s="18">
        <f>IF(ISERROR(VLOOKUP($A117,PIVOTILC!$A:$I,6,FALSE)),"0",(VLOOKUP($A117,PIVOTILC!$A:$I,6,FALSE)))</f>
        <v>0</v>
      </c>
      <c r="AK117" s="13">
        <f t="shared" si="19"/>
        <v>0</v>
      </c>
      <c r="AL117" s="13" t="str">
        <f t="shared" si="28"/>
        <v/>
      </c>
      <c r="AM117" s="13" t="str">
        <f>IF(ISERROR(VLOOKUP($C117,CTEPULL!$A:$I,7,FALSE)),"0",(VLOOKUP($C117,CTEPULL!$A:$I,7,FALSE)))</f>
        <v>0</v>
      </c>
      <c r="AN117" s="18">
        <f>IF(ISERROR(VLOOKUP($A117,PIVOTILC!$A:$I,7,FALSE)),"0",(VLOOKUP($A117,PIVOTILC!$A:$I,7,FALSE)))</f>
        <v>0</v>
      </c>
      <c r="AO117" s="13">
        <f t="shared" si="20"/>
        <v>0</v>
      </c>
      <c r="AP117" s="13" t="str">
        <f t="shared" si="29"/>
        <v/>
      </c>
      <c r="AQ117" s="13" t="str">
        <f>IF(ISERROR(VLOOKUP($C117,CTEPULL!$A:$I,8,FALSE)),"0",(VLOOKUP($C117,CTEPULL!$A:$I,8,FALSE)))</f>
        <v>0</v>
      </c>
      <c r="AR117" s="18">
        <f>IF(ISERROR(VLOOKUP($A117,PIVOTILC!$A:$I,8,FALSE)),"0",(VLOOKUP($A117,PIVOTILC!$A:$I,8,FALSE)))</f>
        <v>0</v>
      </c>
      <c r="AS117" s="13">
        <f t="shared" si="21"/>
        <v>0</v>
      </c>
      <c r="AT117" s="13" t="str">
        <f t="shared" si="30"/>
        <v/>
      </c>
      <c r="AU117" s="19" t="str">
        <f>IF(ISERROR(VLOOKUP($C117,CTEPULL!$A:$I,9,FALSE)),"0",(VLOOKUP($C117,CTEPULL!$A:$I,9,FALSE)))</f>
        <v>0</v>
      </c>
      <c r="AV117" s="18">
        <f>IF(ISERROR(VLOOKUP($A117,PIVOTILC!$A:$I,8,FALSE)),"0",(VLOOKUP($A117,PIVOTILC!$A:$I,9,FALSE)))</f>
        <v>40</v>
      </c>
      <c r="AW117" s="18">
        <f t="shared" si="22"/>
        <v>0</v>
      </c>
      <c r="AX117" s="13">
        <f t="shared" si="23"/>
        <v>-40</v>
      </c>
      <c r="AY117" s="13" t="str">
        <f t="shared" si="24"/>
        <v>Yes</v>
      </c>
      <c r="AZ117" s="13" t="str">
        <f t="shared" si="31"/>
        <v>No</v>
      </c>
    </row>
    <row r="118" spans="1:52" x14ac:dyDescent="0.2">
      <c r="A118" s="1" t="s">
        <v>8930</v>
      </c>
      <c r="B118" s="16" t="s">
        <v>8944</v>
      </c>
      <c r="C118" s="13" t="s">
        <v>8934</v>
      </c>
      <c r="D118" s="13" t="s">
        <v>8945</v>
      </c>
      <c r="E118" s="13" t="s">
        <v>8946</v>
      </c>
      <c r="F118" s="13" t="s">
        <v>179</v>
      </c>
      <c r="G118" s="13" t="s">
        <v>8947</v>
      </c>
      <c r="H118" s="13" t="s">
        <v>2829</v>
      </c>
      <c r="I118" s="13" t="s">
        <v>98</v>
      </c>
      <c r="J118" s="13" t="s">
        <v>2378</v>
      </c>
      <c r="K118" s="13" t="s">
        <v>2379</v>
      </c>
      <c r="L118" s="13" t="s">
        <v>2407</v>
      </c>
      <c r="M118" s="13" t="s">
        <v>2508</v>
      </c>
      <c r="N118" s="13" t="s">
        <v>8948</v>
      </c>
      <c r="O118" s="17">
        <v>43403</v>
      </c>
      <c r="P118" s="23"/>
      <c r="Q118" s="41" t="s">
        <v>8949</v>
      </c>
      <c r="R118" s="13" t="s">
        <v>187</v>
      </c>
      <c r="S118" s="13" t="s">
        <v>2867</v>
      </c>
      <c r="T118" s="13" t="s">
        <v>8348</v>
      </c>
      <c r="U118" s="13" t="s">
        <v>8960</v>
      </c>
      <c r="V118" s="13" t="s">
        <v>8354</v>
      </c>
      <c r="W118" s="13">
        <f>IF(ISERROR(VLOOKUP($C118,CTEPULL!$A:$I,3,FALSE)),"0",(VLOOKUP($C118,CTEPULL!$A:$I,3,FALSE)))</f>
        <v>45</v>
      </c>
      <c r="X118" s="18">
        <f>IF(ISERROR(VLOOKUP($A118,PIVOTILC!$A:$I,3,FALSE)),"0",(VLOOKUP($A118,PIVOTILC!$A:$I,3,FALSE)))</f>
        <v>45</v>
      </c>
      <c r="Y118" s="13">
        <f t="shared" si="16"/>
        <v>0</v>
      </c>
      <c r="Z118" s="13" t="str">
        <f t="shared" si="25"/>
        <v>Good</v>
      </c>
      <c r="AA118" s="13">
        <f>IF(ISERROR(VLOOKUP($C118,CTEPULL!$A:$I,4,FALSE)),"0",(VLOOKUP($C118,CTEPULL!$A:$I,4,FALSE)))</f>
        <v>0</v>
      </c>
      <c r="AB118" s="18">
        <f>IF(ISERROR(VLOOKUP($A118,PIVOTILC!$A:$I,4,FALSE)),"0",(VLOOKUP($A118,PIVOTILC!$A:$I,4,FALSE)))</f>
        <v>0</v>
      </c>
      <c r="AC118" s="13">
        <f t="shared" si="17"/>
        <v>0</v>
      </c>
      <c r="AD118" s="13" t="str">
        <f t="shared" si="26"/>
        <v/>
      </c>
      <c r="AE118" s="13">
        <f>IF(ISERROR(VLOOKUP($C118,CTEPULL!$A:$I,5,FALSE)),"0",(VLOOKUP($C118,CTEPULL!$A:$I,5,FALSE)))</f>
        <v>0</v>
      </c>
      <c r="AF118" s="18">
        <f>IF(ISERROR(VLOOKUP($A118,PIVOTILC!$A:$I,5,FALSE)),"0",(VLOOKUP($A118,PIVOTILC!$A:$I,5,FALSE)))</f>
        <v>0</v>
      </c>
      <c r="AG118" s="13">
        <f t="shared" si="18"/>
        <v>0</v>
      </c>
      <c r="AH118" s="13" t="str">
        <f t="shared" si="27"/>
        <v/>
      </c>
      <c r="AI118" s="13">
        <f>IF(ISERROR(VLOOKUP($C118,CTEPULL!$A:$I,6,FALSE)),"0",(VLOOKUP($C118,CTEPULL!$A:$I,6,FALSE)))</f>
        <v>0</v>
      </c>
      <c r="AJ118" s="18">
        <f>IF(ISERROR(VLOOKUP($A118,PIVOTILC!$A:$I,6,FALSE)),"0",(VLOOKUP($A118,PIVOTILC!$A:$I,6,FALSE)))</f>
        <v>0</v>
      </c>
      <c r="AK118" s="13">
        <f t="shared" si="19"/>
        <v>0</v>
      </c>
      <c r="AL118" s="13" t="str">
        <f t="shared" si="28"/>
        <v/>
      </c>
      <c r="AM118" s="13">
        <f>IF(ISERROR(VLOOKUP($C118,CTEPULL!$A:$I,7,FALSE)),"0",(VLOOKUP($C118,CTEPULL!$A:$I,7,FALSE)))</f>
        <v>0</v>
      </c>
      <c r="AN118" s="18">
        <f>IF(ISERROR(VLOOKUP($A118,PIVOTILC!$A:$I,7,FALSE)),"0",(VLOOKUP($A118,PIVOTILC!$A:$I,7,FALSE)))</f>
        <v>0</v>
      </c>
      <c r="AO118" s="13">
        <f t="shared" si="20"/>
        <v>0</v>
      </c>
      <c r="AP118" s="13" t="str">
        <f t="shared" si="29"/>
        <v/>
      </c>
      <c r="AQ118" s="13">
        <f>IF(ISERROR(VLOOKUP($C118,CTEPULL!$A:$I,8,FALSE)),"0",(VLOOKUP($C118,CTEPULL!$A:$I,8,FALSE)))</f>
        <v>0</v>
      </c>
      <c r="AR118" s="18">
        <f>IF(ISERROR(VLOOKUP($A118,PIVOTILC!$A:$I,8,FALSE)),"0",(VLOOKUP($A118,PIVOTILC!$A:$I,8,FALSE)))</f>
        <v>0</v>
      </c>
      <c r="AS118" s="13">
        <f t="shared" si="21"/>
        <v>0</v>
      </c>
      <c r="AT118" s="13" t="str">
        <f t="shared" si="30"/>
        <v/>
      </c>
      <c r="AU118" s="19">
        <f>IF(ISERROR(VLOOKUP($C118,CTEPULL!$A:$I,9,FALSE)),"0",(VLOOKUP($C118,CTEPULL!$A:$I,9,FALSE)))</f>
        <v>45</v>
      </c>
      <c r="AV118" s="18">
        <f>IF(ISERROR(VLOOKUP($A118,PIVOTILC!$A:$I,8,FALSE)),"0",(VLOOKUP($A118,PIVOTILC!$A:$I,9,FALSE)))</f>
        <v>45</v>
      </c>
      <c r="AW118" s="18">
        <f t="shared" si="22"/>
        <v>0</v>
      </c>
      <c r="AX118" s="13">
        <f t="shared" si="23"/>
        <v>0</v>
      </c>
      <c r="AY118" s="13" t="str">
        <f t="shared" si="24"/>
        <v>No</v>
      </c>
      <c r="AZ118" s="13" t="str">
        <f t="shared" si="31"/>
        <v>No</v>
      </c>
    </row>
    <row r="119" spans="1:52" x14ac:dyDescent="0.2">
      <c r="A119" s="1" t="s">
        <v>9157</v>
      </c>
      <c r="B119" s="16" t="s">
        <v>4982</v>
      </c>
      <c r="C119" s="13" t="s">
        <v>4983</v>
      </c>
      <c r="D119" s="13" t="s">
        <v>4984</v>
      </c>
      <c r="E119" s="13" t="s">
        <v>4985</v>
      </c>
      <c r="F119" s="13" t="s">
        <v>2830</v>
      </c>
      <c r="G119" s="13" t="s">
        <v>4986</v>
      </c>
      <c r="H119" s="13" t="s">
        <v>4974</v>
      </c>
      <c r="I119" s="13" t="s">
        <v>98</v>
      </c>
      <c r="J119" s="13" t="s">
        <v>2378</v>
      </c>
      <c r="K119" s="13" t="s">
        <v>4970</v>
      </c>
      <c r="L119" s="13" t="s">
        <v>4970</v>
      </c>
      <c r="M119" s="13" t="s">
        <v>11959</v>
      </c>
      <c r="N119" s="13" t="s">
        <v>4987</v>
      </c>
      <c r="O119" s="17">
        <v>38246</v>
      </c>
      <c r="P119" s="23"/>
      <c r="Q119" s="41" t="s">
        <v>4988</v>
      </c>
      <c r="R119" s="13" t="s">
        <v>129</v>
      </c>
      <c r="S119" s="13" t="s">
        <v>2870</v>
      </c>
      <c r="T119" s="13" t="s">
        <v>8359</v>
      </c>
      <c r="U119" s="13" t="s">
        <v>5593</v>
      </c>
      <c r="V119" s="13" t="s">
        <v>8352</v>
      </c>
      <c r="W119" s="13">
        <f>IF(ISERROR(VLOOKUP($C119,CTEPULL!$A:$I,3,FALSE)),"0",(VLOOKUP($C119,CTEPULL!$A:$I,3,FALSE)))</f>
        <v>32</v>
      </c>
      <c r="X119" s="18">
        <f>IF(ISERROR(VLOOKUP($A119,PIVOTILC!$A:$I,3,FALSE)),"0",(VLOOKUP($A119,PIVOTILC!$A:$I,3,FALSE)))</f>
        <v>32</v>
      </c>
      <c r="Y119" s="13">
        <f t="shared" si="16"/>
        <v>0</v>
      </c>
      <c r="Z119" s="13" t="str">
        <f t="shared" si="25"/>
        <v>Good</v>
      </c>
      <c r="AA119" s="13">
        <f>IF(ISERROR(VLOOKUP($C119,CTEPULL!$A:$I,4,FALSE)),"0",(VLOOKUP($C119,CTEPULL!$A:$I,4,FALSE)))</f>
        <v>0</v>
      </c>
      <c r="AB119" s="18">
        <f>IF(ISERROR(VLOOKUP($A119,PIVOTILC!$A:$I,4,FALSE)),"0",(VLOOKUP($A119,PIVOTILC!$A:$I,4,FALSE)))</f>
        <v>0</v>
      </c>
      <c r="AC119" s="13">
        <f t="shared" si="17"/>
        <v>0</v>
      </c>
      <c r="AD119" s="13" t="str">
        <f t="shared" si="26"/>
        <v/>
      </c>
      <c r="AE119" s="13">
        <f>IF(ISERROR(VLOOKUP($C119,CTEPULL!$A:$I,5,FALSE)),"0",(VLOOKUP($C119,CTEPULL!$A:$I,5,FALSE)))</f>
        <v>0</v>
      </c>
      <c r="AF119" s="18">
        <f>IF(ISERROR(VLOOKUP($A119,PIVOTILC!$A:$I,5,FALSE)),"0",(VLOOKUP($A119,PIVOTILC!$A:$I,5,FALSE)))</f>
        <v>0</v>
      </c>
      <c r="AG119" s="13">
        <f t="shared" si="18"/>
        <v>0</v>
      </c>
      <c r="AH119" s="13" t="str">
        <f t="shared" si="27"/>
        <v/>
      </c>
      <c r="AI119" s="13">
        <f>IF(ISERROR(VLOOKUP($C119,CTEPULL!$A:$I,6,FALSE)),"0",(VLOOKUP($C119,CTEPULL!$A:$I,6,FALSE)))</f>
        <v>0</v>
      </c>
      <c r="AJ119" s="18">
        <f>IF(ISERROR(VLOOKUP($A119,PIVOTILC!$A:$I,6,FALSE)),"0",(VLOOKUP($A119,PIVOTILC!$A:$I,6,FALSE)))</f>
        <v>0</v>
      </c>
      <c r="AK119" s="13">
        <f t="shared" si="19"/>
        <v>0</v>
      </c>
      <c r="AL119" s="13" t="str">
        <f t="shared" si="28"/>
        <v/>
      </c>
      <c r="AM119" s="13">
        <f>IF(ISERROR(VLOOKUP($C119,CTEPULL!$A:$I,7,FALSE)),"0",(VLOOKUP($C119,CTEPULL!$A:$I,7,FALSE)))</f>
        <v>0</v>
      </c>
      <c r="AN119" s="18">
        <f>IF(ISERROR(VLOOKUP($A119,PIVOTILC!$A:$I,7,FALSE)),"0",(VLOOKUP($A119,PIVOTILC!$A:$I,7,FALSE)))</f>
        <v>0</v>
      </c>
      <c r="AO119" s="13">
        <f t="shared" si="20"/>
        <v>0</v>
      </c>
      <c r="AP119" s="13" t="str">
        <f t="shared" si="29"/>
        <v/>
      </c>
      <c r="AQ119" s="13">
        <f>IF(ISERROR(VLOOKUP($C119,CTEPULL!$A:$I,8,FALSE)),"0",(VLOOKUP($C119,CTEPULL!$A:$I,8,FALSE)))</f>
        <v>0</v>
      </c>
      <c r="AR119" s="18">
        <f>IF(ISERROR(VLOOKUP($A119,PIVOTILC!$A:$I,8,FALSE)),"0",(VLOOKUP($A119,PIVOTILC!$A:$I,8,FALSE)))</f>
        <v>0</v>
      </c>
      <c r="AS119" s="13">
        <f t="shared" si="21"/>
        <v>0</v>
      </c>
      <c r="AT119" s="13" t="str">
        <f t="shared" si="30"/>
        <v/>
      </c>
      <c r="AU119" s="19">
        <f>IF(ISERROR(VLOOKUP($C119,CTEPULL!$A:$I,9,FALSE)),"0",(VLOOKUP($C119,CTEPULL!$A:$I,9,FALSE)))</f>
        <v>32</v>
      </c>
      <c r="AV119" s="18">
        <f>IF(ISERROR(VLOOKUP($A119,PIVOTILC!$A:$I,8,FALSE)),"0",(VLOOKUP($A119,PIVOTILC!$A:$I,9,FALSE)))</f>
        <v>32</v>
      </c>
      <c r="AW119" s="18">
        <f t="shared" si="22"/>
        <v>0</v>
      </c>
      <c r="AX119" s="13">
        <f t="shared" si="23"/>
        <v>0</v>
      </c>
      <c r="AY119" s="13" t="str">
        <f t="shared" si="24"/>
        <v>No</v>
      </c>
      <c r="AZ119" s="13" t="str">
        <f t="shared" si="31"/>
        <v>No</v>
      </c>
    </row>
    <row r="120" spans="1:52" x14ac:dyDescent="0.2">
      <c r="A120" s="1" t="s">
        <v>9158</v>
      </c>
      <c r="B120" s="16" t="s">
        <v>3869</v>
      </c>
      <c r="C120" s="13" t="s">
        <v>3870</v>
      </c>
      <c r="D120" s="13" t="s">
        <v>3871</v>
      </c>
      <c r="E120" s="13" t="s">
        <v>3872</v>
      </c>
      <c r="F120" s="13" t="s">
        <v>489</v>
      </c>
      <c r="G120" s="13" t="s">
        <v>3893</v>
      </c>
      <c r="H120" s="13" t="s">
        <v>2831</v>
      </c>
      <c r="I120" s="13" t="s">
        <v>100</v>
      </c>
      <c r="J120" s="13" t="s">
        <v>2378</v>
      </c>
      <c r="K120" s="13" t="s">
        <v>2396</v>
      </c>
      <c r="L120" s="13" t="s">
        <v>2392</v>
      </c>
      <c r="M120" s="13" t="s">
        <v>2393</v>
      </c>
      <c r="N120" s="13" t="s">
        <v>3894</v>
      </c>
      <c r="O120" s="17">
        <v>42634</v>
      </c>
      <c r="P120" s="23"/>
      <c r="Q120" s="41" t="s">
        <v>3895</v>
      </c>
      <c r="R120" s="13" t="s">
        <v>129</v>
      </c>
      <c r="S120" s="13" t="s">
        <v>2870</v>
      </c>
      <c r="T120" s="13" t="s">
        <v>8348</v>
      </c>
      <c r="U120" s="13" t="s">
        <v>5594</v>
      </c>
      <c r="V120" s="13" t="s">
        <v>8352</v>
      </c>
      <c r="W120" s="13">
        <f>IF(ISERROR(VLOOKUP($C120,CTEPULL!$A:$I,3,FALSE)),"0",(VLOOKUP($C120,CTEPULL!$A:$I,3,FALSE)))</f>
        <v>46.5</v>
      </c>
      <c r="X120" s="18">
        <f>IF(ISERROR(VLOOKUP($A120,PIVOTILC!$A:$I,3,FALSE)),"0",(VLOOKUP($A120,PIVOTILC!$A:$I,3,FALSE)))</f>
        <v>46.5</v>
      </c>
      <c r="Y120" s="13">
        <f t="shared" si="16"/>
        <v>0</v>
      </c>
      <c r="Z120" s="13" t="str">
        <f t="shared" si="25"/>
        <v>Good</v>
      </c>
      <c r="AA120" s="13">
        <f>IF(ISERROR(VLOOKUP($C120,CTEPULL!$A:$I,4,FALSE)),"0",(VLOOKUP($C120,CTEPULL!$A:$I,4,FALSE)))</f>
        <v>0</v>
      </c>
      <c r="AB120" s="18">
        <f>IF(ISERROR(VLOOKUP($A120,PIVOTILC!$A:$I,4,FALSE)),"0",(VLOOKUP($A120,PIVOTILC!$A:$I,4,FALSE)))</f>
        <v>0</v>
      </c>
      <c r="AC120" s="13">
        <f t="shared" si="17"/>
        <v>0</v>
      </c>
      <c r="AD120" s="13" t="str">
        <f t="shared" si="26"/>
        <v/>
      </c>
      <c r="AE120" s="13">
        <f>IF(ISERROR(VLOOKUP($C120,CTEPULL!$A:$I,5,FALSE)),"0",(VLOOKUP($C120,CTEPULL!$A:$I,5,FALSE)))</f>
        <v>0</v>
      </c>
      <c r="AF120" s="18">
        <f>IF(ISERROR(VLOOKUP($A120,PIVOTILC!$A:$I,5,FALSE)),"0",(VLOOKUP($A120,PIVOTILC!$A:$I,5,FALSE)))</f>
        <v>0</v>
      </c>
      <c r="AG120" s="13">
        <f t="shared" si="18"/>
        <v>0</v>
      </c>
      <c r="AH120" s="13" t="str">
        <f t="shared" si="27"/>
        <v/>
      </c>
      <c r="AI120" s="13">
        <f>IF(ISERROR(VLOOKUP($C120,CTEPULL!$A:$I,6,FALSE)),"0",(VLOOKUP($C120,CTEPULL!$A:$I,6,FALSE)))</f>
        <v>0</v>
      </c>
      <c r="AJ120" s="18">
        <f>IF(ISERROR(VLOOKUP($A120,PIVOTILC!$A:$I,6,FALSE)),"0",(VLOOKUP($A120,PIVOTILC!$A:$I,6,FALSE)))</f>
        <v>0</v>
      </c>
      <c r="AK120" s="13">
        <f t="shared" si="19"/>
        <v>0</v>
      </c>
      <c r="AL120" s="13" t="str">
        <f t="shared" si="28"/>
        <v/>
      </c>
      <c r="AM120" s="13">
        <f>IF(ISERROR(VLOOKUP($C120,CTEPULL!$A:$I,7,FALSE)),"0",(VLOOKUP($C120,CTEPULL!$A:$I,7,FALSE)))</f>
        <v>0</v>
      </c>
      <c r="AN120" s="18">
        <f>IF(ISERROR(VLOOKUP($A120,PIVOTILC!$A:$I,7,FALSE)),"0",(VLOOKUP($A120,PIVOTILC!$A:$I,7,FALSE)))</f>
        <v>0</v>
      </c>
      <c r="AO120" s="13">
        <f t="shared" si="20"/>
        <v>0</v>
      </c>
      <c r="AP120" s="13" t="str">
        <f t="shared" si="29"/>
        <v/>
      </c>
      <c r="AQ120" s="13">
        <f>IF(ISERROR(VLOOKUP($C120,CTEPULL!$A:$I,8,FALSE)),"0",(VLOOKUP($C120,CTEPULL!$A:$I,8,FALSE)))</f>
        <v>0</v>
      </c>
      <c r="AR120" s="18">
        <f>IF(ISERROR(VLOOKUP($A120,PIVOTILC!$A:$I,8,FALSE)),"0",(VLOOKUP($A120,PIVOTILC!$A:$I,8,FALSE)))</f>
        <v>0</v>
      </c>
      <c r="AS120" s="13">
        <f t="shared" si="21"/>
        <v>0</v>
      </c>
      <c r="AT120" s="13" t="str">
        <f t="shared" si="30"/>
        <v/>
      </c>
      <c r="AU120" s="19">
        <f>IF(ISERROR(VLOOKUP($C120,CTEPULL!$A:$I,9,FALSE)),"0",(VLOOKUP($C120,CTEPULL!$A:$I,9,FALSE)))</f>
        <v>46.5</v>
      </c>
      <c r="AV120" s="18">
        <f>IF(ISERROR(VLOOKUP($A120,PIVOTILC!$A:$I,8,FALSE)),"0",(VLOOKUP($A120,PIVOTILC!$A:$I,9,FALSE)))</f>
        <v>46.5</v>
      </c>
      <c r="AW120" s="18">
        <f t="shared" si="22"/>
        <v>0</v>
      </c>
      <c r="AX120" s="13">
        <f t="shared" si="23"/>
        <v>0</v>
      </c>
      <c r="AY120" s="13" t="str">
        <f t="shared" si="24"/>
        <v>No</v>
      </c>
      <c r="AZ120" s="13" t="str">
        <f t="shared" si="31"/>
        <v>No</v>
      </c>
    </row>
    <row r="121" spans="1:52" x14ac:dyDescent="0.2">
      <c r="A121" s="1" t="s">
        <v>12554</v>
      </c>
      <c r="B121" s="16" t="s">
        <v>12524</v>
      </c>
      <c r="C121" s="13" t="s">
        <v>12525</v>
      </c>
      <c r="D121" s="13" t="s">
        <v>12526</v>
      </c>
      <c r="E121" s="13" t="s">
        <v>12527</v>
      </c>
      <c r="F121" s="13" t="s">
        <v>179</v>
      </c>
      <c r="G121" s="13" t="s">
        <v>12528</v>
      </c>
      <c r="H121" s="13" t="s">
        <v>2829</v>
      </c>
      <c r="I121" s="13" t="s">
        <v>98</v>
      </c>
      <c r="J121" s="13" t="s">
        <v>2378</v>
      </c>
      <c r="K121" s="13" t="s">
        <v>2395</v>
      </c>
      <c r="L121" s="13" t="s">
        <v>2385</v>
      </c>
      <c r="M121" s="13" t="s">
        <v>10350</v>
      </c>
      <c r="N121" s="13" t="s">
        <v>12529</v>
      </c>
      <c r="O121" s="17">
        <v>43773</v>
      </c>
      <c r="P121" s="23"/>
      <c r="Q121" s="41" t="s">
        <v>12530</v>
      </c>
      <c r="R121" s="13" t="s">
        <v>187</v>
      </c>
      <c r="S121" s="13" t="s">
        <v>2867</v>
      </c>
      <c r="T121" s="13" t="s">
        <v>8348</v>
      </c>
      <c r="U121" s="13" t="s">
        <v>12556</v>
      </c>
      <c r="V121" s="13" t="s">
        <v>8349</v>
      </c>
      <c r="W121" s="13">
        <f>IF(ISERROR(VLOOKUP($C121,CTEPULL!$A:$I,3,FALSE)),"0",(VLOOKUP($C121,CTEPULL!$A:$I,3,FALSE)))</f>
        <v>40</v>
      </c>
      <c r="X121" s="18">
        <f>IF(ISERROR(VLOOKUP($A121,PIVOTILC!$A:$I,3,FALSE)),"0",(VLOOKUP($A121,PIVOTILC!$A:$I,3,FALSE)))</f>
        <v>40</v>
      </c>
      <c r="Y121" s="13">
        <f t="shared" si="16"/>
        <v>0</v>
      </c>
      <c r="Z121" s="13" t="str">
        <f t="shared" si="25"/>
        <v>Good</v>
      </c>
      <c r="AA121" s="13">
        <f>IF(ISERROR(VLOOKUP($C121,CTEPULL!$A:$I,4,FALSE)),"0",(VLOOKUP($C121,CTEPULL!$A:$I,4,FALSE)))</f>
        <v>0</v>
      </c>
      <c r="AB121" s="18">
        <f>IF(ISERROR(VLOOKUP($A121,PIVOTILC!$A:$I,4,FALSE)),"0",(VLOOKUP($A121,PIVOTILC!$A:$I,4,FALSE)))</f>
        <v>0</v>
      </c>
      <c r="AC121" s="13">
        <f t="shared" si="17"/>
        <v>0</v>
      </c>
      <c r="AD121" s="13" t="str">
        <f t="shared" si="26"/>
        <v/>
      </c>
      <c r="AE121" s="13">
        <f>IF(ISERROR(VLOOKUP($C121,CTEPULL!$A:$I,5,FALSE)),"0",(VLOOKUP($C121,CTEPULL!$A:$I,5,FALSE)))</f>
        <v>0</v>
      </c>
      <c r="AF121" s="18">
        <f>IF(ISERROR(VLOOKUP($A121,PIVOTILC!$A:$I,5,FALSE)),"0",(VLOOKUP($A121,PIVOTILC!$A:$I,5,FALSE)))</f>
        <v>0</v>
      </c>
      <c r="AG121" s="13">
        <f t="shared" si="18"/>
        <v>0</v>
      </c>
      <c r="AH121" s="13" t="str">
        <f t="shared" si="27"/>
        <v/>
      </c>
      <c r="AI121" s="13">
        <f>IF(ISERROR(VLOOKUP($C121,CTEPULL!$A:$I,6,FALSE)),"0",(VLOOKUP($C121,CTEPULL!$A:$I,6,FALSE)))</f>
        <v>0</v>
      </c>
      <c r="AJ121" s="18">
        <f>IF(ISERROR(VLOOKUP($A121,PIVOTILC!$A:$I,6,FALSE)),"0",(VLOOKUP($A121,PIVOTILC!$A:$I,6,FALSE)))</f>
        <v>0</v>
      </c>
      <c r="AK121" s="13">
        <f t="shared" si="19"/>
        <v>0</v>
      </c>
      <c r="AL121" s="13" t="str">
        <f t="shared" si="28"/>
        <v/>
      </c>
      <c r="AM121" s="13">
        <f>IF(ISERROR(VLOOKUP($C121,CTEPULL!$A:$I,7,FALSE)),"0",(VLOOKUP($C121,CTEPULL!$A:$I,7,FALSE)))</f>
        <v>0</v>
      </c>
      <c r="AN121" s="18">
        <f>IF(ISERROR(VLOOKUP($A121,PIVOTILC!$A:$I,7,FALSE)),"0",(VLOOKUP($A121,PIVOTILC!$A:$I,7,FALSE)))</f>
        <v>0</v>
      </c>
      <c r="AO121" s="13">
        <f t="shared" si="20"/>
        <v>0</v>
      </c>
      <c r="AP121" s="13" t="str">
        <f t="shared" si="29"/>
        <v/>
      </c>
      <c r="AQ121" s="13">
        <f>IF(ISERROR(VLOOKUP($C121,CTEPULL!$A:$I,8,FALSE)),"0",(VLOOKUP($C121,CTEPULL!$A:$I,8,FALSE)))</f>
        <v>0</v>
      </c>
      <c r="AR121" s="18">
        <f>IF(ISERROR(VLOOKUP($A121,PIVOTILC!$A:$I,8,FALSE)),"0",(VLOOKUP($A121,PIVOTILC!$A:$I,8,FALSE)))</f>
        <v>0</v>
      </c>
      <c r="AS121" s="13">
        <f t="shared" si="21"/>
        <v>0</v>
      </c>
      <c r="AT121" s="13" t="str">
        <f t="shared" si="30"/>
        <v/>
      </c>
      <c r="AU121" s="19">
        <f>IF(ISERROR(VLOOKUP($C121,CTEPULL!$A:$I,9,FALSE)),"0",(VLOOKUP($C121,CTEPULL!$A:$I,9,FALSE)))</f>
        <v>40</v>
      </c>
      <c r="AV121" s="18">
        <f>IF(ISERROR(VLOOKUP($A121,PIVOTILC!$A:$I,8,FALSE)),"0",(VLOOKUP($A121,PIVOTILC!$A:$I,9,FALSE)))</f>
        <v>40</v>
      </c>
      <c r="AW121" s="18">
        <f t="shared" si="22"/>
        <v>0</v>
      </c>
      <c r="AX121" s="13">
        <f t="shared" si="23"/>
        <v>0</v>
      </c>
      <c r="AY121" s="13" t="str">
        <f t="shared" si="24"/>
        <v>No</v>
      </c>
      <c r="AZ121" s="13" t="str">
        <f t="shared" si="31"/>
        <v>No</v>
      </c>
    </row>
    <row r="122" spans="1:52" x14ac:dyDescent="0.2">
      <c r="A122" s="1" t="s">
        <v>7019</v>
      </c>
      <c r="B122" s="16" t="s">
        <v>3017</v>
      </c>
      <c r="C122" s="13" t="s">
        <v>1106</v>
      </c>
      <c r="D122" s="13" t="s">
        <v>1107</v>
      </c>
      <c r="E122" s="13" t="s">
        <v>1108</v>
      </c>
      <c r="F122" s="13" t="s">
        <v>179</v>
      </c>
      <c r="G122" s="13" t="s">
        <v>1109</v>
      </c>
      <c r="H122" s="13" t="s">
        <v>2829</v>
      </c>
      <c r="I122" s="13" t="s">
        <v>98</v>
      </c>
      <c r="J122" s="13" t="s">
        <v>2378</v>
      </c>
      <c r="K122" s="13" t="s">
        <v>2379</v>
      </c>
      <c r="L122" s="13" t="s">
        <v>2380</v>
      </c>
      <c r="M122" s="13" t="s">
        <v>2433</v>
      </c>
      <c r="N122" s="13" t="s">
        <v>1110</v>
      </c>
      <c r="O122" s="17">
        <v>41498</v>
      </c>
      <c r="P122" s="23"/>
      <c r="Q122" s="41" t="s">
        <v>2444</v>
      </c>
      <c r="R122" s="13" t="s">
        <v>129</v>
      </c>
      <c r="S122" s="13" t="s">
        <v>2870</v>
      </c>
      <c r="T122" s="13" t="s">
        <v>8348</v>
      </c>
      <c r="U122" s="13" t="s">
        <v>5595</v>
      </c>
      <c r="V122" s="13" t="s">
        <v>8354</v>
      </c>
      <c r="W122" s="13">
        <f>IF(ISERROR(VLOOKUP($C122,CTEPULL!$A:$I,3,FALSE)),"0",(VLOOKUP($C122,CTEPULL!$A:$I,3,FALSE)))</f>
        <v>40</v>
      </c>
      <c r="X122" s="18">
        <f>IF(ISERROR(VLOOKUP($A122,PIVOTILC!$A:$I,3,FALSE)),"0",(VLOOKUP($A122,PIVOTILC!$A:$I,3,FALSE)))</f>
        <v>40</v>
      </c>
      <c r="Y122" s="13">
        <f t="shared" si="16"/>
        <v>0</v>
      </c>
      <c r="Z122" s="13" t="str">
        <f t="shared" si="25"/>
        <v>Good</v>
      </c>
      <c r="AA122" s="13">
        <f>IF(ISERROR(VLOOKUP($C122,CTEPULL!$A:$I,4,FALSE)),"0",(VLOOKUP($C122,CTEPULL!$A:$I,4,FALSE)))</f>
        <v>0</v>
      </c>
      <c r="AB122" s="18">
        <f>IF(ISERROR(VLOOKUP($A122,PIVOTILC!$A:$I,4,FALSE)),"0",(VLOOKUP($A122,PIVOTILC!$A:$I,4,FALSE)))</f>
        <v>0</v>
      </c>
      <c r="AC122" s="13">
        <f t="shared" si="17"/>
        <v>0</v>
      </c>
      <c r="AD122" s="13" t="str">
        <f t="shared" si="26"/>
        <v/>
      </c>
      <c r="AE122" s="13">
        <f>IF(ISERROR(VLOOKUP($C122,CTEPULL!$A:$I,5,FALSE)),"0",(VLOOKUP($C122,CTEPULL!$A:$I,5,FALSE)))</f>
        <v>0</v>
      </c>
      <c r="AF122" s="18">
        <f>IF(ISERROR(VLOOKUP($A122,PIVOTILC!$A:$I,5,FALSE)),"0",(VLOOKUP($A122,PIVOTILC!$A:$I,5,FALSE)))</f>
        <v>0</v>
      </c>
      <c r="AG122" s="13">
        <f t="shared" si="18"/>
        <v>0</v>
      </c>
      <c r="AH122" s="13" t="str">
        <f t="shared" si="27"/>
        <v/>
      </c>
      <c r="AI122" s="13">
        <f>IF(ISERROR(VLOOKUP($C122,CTEPULL!$A:$I,6,FALSE)),"0",(VLOOKUP($C122,CTEPULL!$A:$I,6,FALSE)))</f>
        <v>0</v>
      </c>
      <c r="AJ122" s="18">
        <f>IF(ISERROR(VLOOKUP($A122,PIVOTILC!$A:$I,6,FALSE)),"0",(VLOOKUP($A122,PIVOTILC!$A:$I,6,FALSE)))</f>
        <v>0</v>
      </c>
      <c r="AK122" s="13">
        <f t="shared" si="19"/>
        <v>0</v>
      </c>
      <c r="AL122" s="13" t="str">
        <f t="shared" si="28"/>
        <v/>
      </c>
      <c r="AM122" s="13">
        <f>IF(ISERROR(VLOOKUP($C122,CTEPULL!$A:$I,7,FALSE)),"0",(VLOOKUP($C122,CTEPULL!$A:$I,7,FALSE)))</f>
        <v>0</v>
      </c>
      <c r="AN122" s="18">
        <f>IF(ISERROR(VLOOKUP($A122,PIVOTILC!$A:$I,7,FALSE)),"0",(VLOOKUP($A122,PIVOTILC!$A:$I,7,FALSE)))</f>
        <v>0</v>
      </c>
      <c r="AO122" s="13">
        <f t="shared" si="20"/>
        <v>0</v>
      </c>
      <c r="AP122" s="13" t="str">
        <f t="shared" si="29"/>
        <v/>
      </c>
      <c r="AQ122" s="13">
        <f>IF(ISERROR(VLOOKUP($C122,CTEPULL!$A:$I,8,FALSE)),"0",(VLOOKUP($C122,CTEPULL!$A:$I,8,FALSE)))</f>
        <v>0</v>
      </c>
      <c r="AR122" s="18">
        <f>IF(ISERROR(VLOOKUP($A122,PIVOTILC!$A:$I,8,FALSE)),"0",(VLOOKUP($A122,PIVOTILC!$A:$I,8,FALSE)))</f>
        <v>0</v>
      </c>
      <c r="AS122" s="13">
        <f t="shared" si="21"/>
        <v>0</v>
      </c>
      <c r="AT122" s="13" t="str">
        <f t="shared" si="30"/>
        <v/>
      </c>
      <c r="AU122" s="19">
        <f>IF(ISERROR(VLOOKUP($C122,CTEPULL!$A:$I,9,FALSE)),"0",(VLOOKUP($C122,CTEPULL!$A:$I,9,FALSE)))</f>
        <v>40</v>
      </c>
      <c r="AV122" s="18">
        <f>IF(ISERROR(VLOOKUP($A122,PIVOTILC!$A:$I,8,FALSE)),"0",(VLOOKUP($A122,PIVOTILC!$A:$I,9,FALSE)))</f>
        <v>40</v>
      </c>
      <c r="AW122" s="18">
        <f t="shared" si="22"/>
        <v>0</v>
      </c>
      <c r="AX122" s="13">
        <f t="shared" si="23"/>
        <v>0</v>
      </c>
      <c r="AY122" s="13" t="str">
        <f t="shared" si="24"/>
        <v>No</v>
      </c>
      <c r="AZ122" s="13" t="str">
        <f t="shared" si="31"/>
        <v>No</v>
      </c>
    </row>
    <row r="123" spans="1:52" x14ac:dyDescent="0.2">
      <c r="A123" s="1" t="s">
        <v>9159</v>
      </c>
      <c r="B123" s="16" t="s">
        <v>3018</v>
      </c>
      <c r="C123" s="13" t="s">
        <v>919</v>
      </c>
      <c r="D123" s="13" t="s">
        <v>695</v>
      </c>
      <c r="E123" s="13" t="s">
        <v>696</v>
      </c>
      <c r="F123" s="13" t="s">
        <v>148</v>
      </c>
      <c r="G123" s="13" t="s">
        <v>388</v>
      </c>
      <c r="H123" s="13" t="s">
        <v>2829</v>
      </c>
      <c r="I123" s="13" t="s">
        <v>98</v>
      </c>
      <c r="J123" s="13" t="s">
        <v>2378</v>
      </c>
      <c r="K123" s="13" t="s">
        <v>2381</v>
      </c>
      <c r="L123" s="13" t="s">
        <v>2387</v>
      </c>
      <c r="M123" s="13" t="s">
        <v>4327</v>
      </c>
      <c r="N123" s="13" t="s">
        <v>218</v>
      </c>
      <c r="O123" s="17">
        <v>40777</v>
      </c>
      <c r="P123" s="23"/>
      <c r="Q123" s="41" t="s">
        <v>2445</v>
      </c>
      <c r="R123" s="13" t="s">
        <v>129</v>
      </c>
      <c r="S123" s="13" t="s">
        <v>2870</v>
      </c>
      <c r="T123" s="13" t="s">
        <v>8348</v>
      </c>
      <c r="U123" s="13" t="s">
        <v>5596</v>
      </c>
      <c r="V123" s="13" t="s">
        <v>8364</v>
      </c>
      <c r="W123" s="13">
        <f>IF(ISERROR(VLOOKUP($C123,CTEPULL!$A:$I,3,FALSE)),"0",(VLOOKUP($C123,CTEPULL!$A:$I,3,FALSE)))</f>
        <v>40</v>
      </c>
      <c r="X123" s="18">
        <f>IF(ISERROR(VLOOKUP($A123,PIVOTILC!$A:$I,3,FALSE)),"0",(VLOOKUP($A123,PIVOTILC!$A:$I,3,FALSE)))</f>
        <v>40</v>
      </c>
      <c r="Y123" s="13">
        <f t="shared" si="16"/>
        <v>0</v>
      </c>
      <c r="Z123" s="13" t="str">
        <f t="shared" si="25"/>
        <v>Good</v>
      </c>
      <c r="AA123" s="13">
        <f>IF(ISERROR(VLOOKUP($C123,CTEPULL!$A:$I,4,FALSE)),"0",(VLOOKUP($C123,CTEPULL!$A:$I,4,FALSE)))</f>
        <v>0</v>
      </c>
      <c r="AB123" s="18">
        <f>IF(ISERROR(VLOOKUP($A123,PIVOTILC!$A:$I,4,FALSE)),"0",(VLOOKUP($A123,PIVOTILC!$A:$I,4,FALSE)))</f>
        <v>0</v>
      </c>
      <c r="AC123" s="13">
        <f t="shared" si="17"/>
        <v>0</v>
      </c>
      <c r="AD123" s="13" t="str">
        <f t="shared" si="26"/>
        <v/>
      </c>
      <c r="AE123" s="13">
        <f>IF(ISERROR(VLOOKUP($C123,CTEPULL!$A:$I,5,FALSE)),"0",(VLOOKUP($C123,CTEPULL!$A:$I,5,FALSE)))</f>
        <v>0</v>
      </c>
      <c r="AF123" s="18">
        <f>IF(ISERROR(VLOOKUP($A123,PIVOTILC!$A:$I,5,FALSE)),"0",(VLOOKUP($A123,PIVOTILC!$A:$I,5,FALSE)))</f>
        <v>0</v>
      </c>
      <c r="AG123" s="13">
        <f t="shared" si="18"/>
        <v>0</v>
      </c>
      <c r="AH123" s="13" t="str">
        <f t="shared" si="27"/>
        <v/>
      </c>
      <c r="AI123" s="13">
        <f>IF(ISERROR(VLOOKUP($C123,CTEPULL!$A:$I,6,FALSE)),"0",(VLOOKUP($C123,CTEPULL!$A:$I,6,FALSE)))</f>
        <v>0</v>
      </c>
      <c r="AJ123" s="18">
        <f>IF(ISERROR(VLOOKUP($A123,PIVOTILC!$A:$I,6,FALSE)),"0",(VLOOKUP($A123,PIVOTILC!$A:$I,6,FALSE)))</f>
        <v>0</v>
      </c>
      <c r="AK123" s="13">
        <f t="shared" si="19"/>
        <v>0</v>
      </c>
      <c r="AL123" s="13" t="str">
        <f t="shared" si="28"/>
        <v/>
      </c>
      <c r="AM123" s="13">
        <f>IF(ISERROR(VLOOKUP($C123,CTEPULL!$A:$I,7,FALSE)),"0",(VLOOKUP($C123,CTEPULL!$A:$I,7,FALSE)))</f>
        <v>0</v>
      </c>
      <c r="AN123" s="18">
        <f>IF(ISERROR(VLOOKUP($A123,PIVOTILC!$A:$I,7,FALSE)),"0",(VLOOKUP($A123,PIVOTILC!$A:$I,7,FALSE)))</f>
        <v>0</v>
      </c>
      <c r="AO123" s="13">
        <f t="shared" si="20"/>
        <v>0</v>
      </c>
      <c r="AP123" s="13" t="str">
        <f t="shared" si="29"/>
        <v/>
      </c>
      <c r="AQ123" s="13">
        <f>IF(ISERROR(VLOOKUP($C123,CTEPULL!$A:$I,8,FALSE)),"0",(VLOOKUP($C123,CTEPULL!$A:$I,8,FALSE)))</f>
        <v>0</v>
      </c>
      <c r="AR123" s="18">
        <f>IF(ISERROR(VLOOKUP($A123,PIVOTILC!$A:$I,8,FALSE)),"0",(VLOOKUP($A123,PIVOTILC!$A:$I,8,FALSE)))</f>
        <v>0</v>
      </c>
      <c r="AS123" s="13">
        <f t="shared" si="21"/>
        <v>0</v>
      </c>
      <c r="AT123" s="13" t="str">
        <f t="shared" si="30"/>
        <v/>
      </c>
      <c r="AU123" s="19">
        <f>IF(ISERROR(VLOOKUP($C123,CTEPULL!$A:$I,9,FALSE)),"0",(VLOOKUP($C123,CTEPULL!$A:$I,9,FALSE)))</f>
        <v>40</v>
      </c>
      <c r="AV123" s="18">
        <f>IF(ISERROR(VLOOKUP($A123,PIVOTILC!$A:$I,8,FALSE)),"0",(VLOOKUP($A123,PIVOTILC!$A:$I,9,FALSE)))</f>
        <v>40</v>
      </c>
      <c r="AW123" s="18">
        <f t="shared" si="22"/>
        <v>0</v>
      </c>
      <c r="AX123" s="13">
        <f t="shared" si="23"/>
        <v>0</v>
      </c>
      <c r="AY123" s="13" t="str">
        <f t="shared" si="24"/>
        <v>No</v>
      </c>
      <c r="AZ123" s="13" t="str">
        <f t="shared" si="31"/>
        <v>No</v>
      </c>
    </row>
    <row r="124" spans="1:52" x14ac:dyDescent="0.2">
      <c r="A124" s="1" t="s">
        <v>7020</v>
      </c>
      <c r="B124" s="16" t="s">
        <v>3019</v>
      </c>
      <c r="C124" s="13" t="s">
        <v>2069</v>
      </c>
      <c r="D124" s="13" t="s">
        <v>2070</v>
      </c>
      <c r="E124" s="13" t="s">
        <v>445</v>
      </c>
      <c r="F124" s="13" t="s">
        <v>176</v>
      </c>
      <c r="G124" s="13" t="s">
        <v>2071</v>
      </c>
      <c r="H124" s="13" t="s">
        <v>2829</v>
      </c>
      <c r="I124" s="13" t="s">
        <v>100</v>
      </c>
      <c r="J124" s="13" t="s">
        <v>2378</v>
      </c>
      <c r="K124" s="13" t="s">
        <v>2396</v>
      </c>
      <c r="L124" s="13" t="s">
        <v>2392</v>
      </c>
      <c r="M124" s="13" t="s">
        <v>8943</v>
      </c>
      <c r="N124" s="13" t="s">
        <v>2101</v>
      </c>
      <c r="O124" s="17">
        <v>42103</v>
      </c>
      <c r="P124" s="23"/>
      <c r="Q124" s="41" t="s">
        <v>2446</v>
      </c>
      <c r="R124" s="13" t="s">
        <v>129</v>
      </c>
      <c r="S124" s="13" t="s">
        <v>2871</v>
      </c>
      <c r="T124" s="13" t="s">
        <v>8348</v>
      </c>
      <c r="U124" s="13" t="s">
        <v>5597</v>
      </c>
      <c r="V124" s="13" t="s">
        <v>8352</v>
      </c>
      <c r="W124" s="13">
        <f>IF(ISERROR(VLOOKUP($C124,CTEPULL!$A:$I,3,FALSE)),"0",(VLOOKUP($C124,CTEPULL!$A:$I,3,FALSE)))</f>
        <v>50</v>
      </c>
      <c r="X124" s="18">
        <f>IF(ISERROR(VLOOKUP($A124,PIVOTILC!$A:$I,3,FALSE)),"0",(VLOOKUP($A124,PIVOTILC!$A:$I,3,FALSE)))</f>
        <v>50</v>
      </c>
      <c r="Y124" s="13">
        <f t="shared" si="16"/>
        <v>0</v>
      </c>
      <c r="Z124" s="13" t="str">
        <f t="shared" si="25"/>
        <v>Good</v>
      </c>
      <c r="AA124" s="13">
        <f>IF(ISERROR(VLOOKUP($C124,CTEPULL!$A:$I,4,FALSE)),"0",(VLOOKUP($C124,CTEPULL!$A:$I,4,FALSE)))</f>
        <v>0</v>
      </c>
      <c r="AB124" s="18">
        <f>IF(ISERROR(VLOOKUP($A124,PIVOTILC!$A:$I,4,FALSE)),"0",(VLOOKUP($A124,PIVOTILC!$A:$I,4,FALSE)))</f>
        <v>0</v>
      </c>
      <c r="AC124" s="13">
        <f t="shared" si="17"/>
        <v>0</v>
      </c>
      <c r="AD124" s="13" t="str">
        <f t="shared" si="26"/>
        <v/>
      </c>
      <c r="AE124" s="13">
        <f>IF(ISERROR(VLOOKUP($C124,CTEPULL!$A:$I,5,FALSE)),"0",(VLOOKUP($C124,CTEPULL!$A:$I,5,FALSE)))</f>
        <v>0</v>
      </c>
      <c r="AF124" s="18">
        <f>IF(ISERROR(VLOOKUP($A124,PIVOTILC!$A:$I,5,FALSE)),"0",(VLOOKUP($A124,PIVOTILC!$A:$I,5,FALSE)))</f>
        <v>0</v>
      </c>
      <c r="AG124" s="13">
        <f t="shared" si="18"/>
        <v>0</v>
      </c>
      <c r="AH124" s="13" t="str">
        <f t="shared" si="27"/>
        <v/>
      </c>
      <c r="AI124" s="13">
        <f>IF(ISERROR(VLOOKUP($C124,CTEPULL!$A:$I,6,FALSE)),"0",(VLOOKUP($C124,CTEPULL!$A:$I,6,FALSE)))</f>
        <v>0</v>
      </c>
      <c r="AJ124" s="18">
        <f>IF(ISERROR(VLOOKUP($A124,PIVOTILC!$A:$I,6,FALSE)),"0",(VLOOKUP($A124,PIVOTILC!$A:$I,6,FALSE)))</f>
        <v>0</v>
      </c>
      <c r="AK124" s="13">
        <f t="shared" si="19"/>
        <v>0</v>
      </c>
      <c r="AL124" s="13" t="str">
        <f t="shared" si="28"/>
        <v/>
      </c>
      <c r="AM124" s="13">
        <f>IF(ISERROR(VLOOKUP($C124,CTEPULL!$A:$I,7,FALSE)),"0",(VLOOKUP($C124,CTEPULL!$A:$I,7,FALSE)))</f>
        <v>0</v>
      </c>
      <c r="AN124" s="18">
        <f>IF(ISERROR(VLOOKUP($A124,PIVOTILC!$A:$I,7,FALSE)),"0",(VLOOKUP($A124,PIVOTILC!$A:$I,7,FALSE)))</f>
        <v>0</v>
      </c>
      <c r="AO124" s="13">
        <f t="shared" si="20"/>
        <v>0</v>
      </c>
      <c r="AP124" s="13" t="str">
        <f t="shared" si="29"/>
        <v/>
      </c>
      <c r="AQ124" s="13">
        <f>IF(ISERROR(VLOOKUP($C124,CTEPULL!$A:$I,8,FALSE)),"0",(VLOOKUP($C124,CTEPULL!$A:$I,8,FALSE)))</f>
        <v>0</v>
      </c>
      <c r="AR124" s="18">
        <f>IF(ISERROR(VLOOKUP($A124,PIVOTILC!$A:$I,8,FALSE)),"0",(VLOOKUP($A124,PIVOTILC!$A:$I,8,FALSE)))</f>
        <v>0</v>
      </c>
      <c r="AS124" s="13">
        <f t="shared" si="21"/>
        <v>0</v>
      </c>
      <c r="AT124" s="13" t="str">
        <f t="shared" si="30"/>
        <v/>
      </c>
      <c r="AU124" s="19">
        <f>IF(ISERROR(VLOOKUP($C124,CTEPULL!$A:$I,9,FALSE)),"0",(VLOOKUP($C124,CTEPULL!$A:$I,9,FALSE)))</f>
        <v>50</v>
      </c>
      <c r="AV124" s="18">
        <f>IF(ISERROR(VLOOKUP($A124,PIVOTILC!$A:$I,8,FALSE)),"0",(VLOOKUP($A124,PIVOTILC!$A:$I,9,FALSE)))</f>
        <v>50</v>
      </c>
      <c r="AW124" s="18">
        <f t="shared" si="22"/>
        <v>0</v>
      </c>
      <c r="AX124" s="13">
        <f t="shared" si="23"/>
        <v>0</v>
      </c>
      <c r="AY124" s="13" t="str">
        <f t="shared" si="24"/>
        <v>No</v>
      </c>
      <c r="AZ124" s="13" t="str">
        <f t="shared" si="31"/>
        <v>No</v>
      </c>
    </row>
    <row r="125" spans="1:52" x14ac:dyDescent="0.2">
      <c r="A125" s="1" t="s">
        <v>7021</v>
      </c>
      <c r="B125" s="16" t="s">
        <v>5460</v>
      </c>
      <c r="C125" s="13" t="s">
        <v>5461</v>
      </c>
      <c r="D125" s="13" t="s">
        <v>5462</v>
      </c>
      <c r="E125" s="13" t="s">
        <v>5463</v>
      </c>
      <c r="F125" s="13" t="s">
        <v>5288</v>
      </c>
      <c r="G125" s="13" t="s">
        <v>5464</v>
      </c>
      <c r="H125" s="13" t="s">
        <v>2828</v>
      </c>
      <c r="I125" s="13" t="s">
        <v>98</v>
      </c>
      <c r="J125" s="13" t="s">
        <v>2378</v>
      </c>
      <c r="K125" s="13" t="s">
        <v>2382</v>
      </c>
      <c r="L125" s="13" t="s">
        <v>3758</v>
      </c>
      <c r="M125" s="13" t="s">
        <v>2384</v>
      </c>
      <c r="N125" s="13" t="s">
        <v>5465</v>
      </c>
      <c r="O125" s="17">
        <v>42954</v>
      </c>
      <c r="P125" s="23"/>
      <c r="Q125" s="41" t="s">
        <v>5466</v>
      </c>
      <c r="R125" s="13" t="s">
        <v>129</v>
      </c>
      <c r="S125" s="13" t="s">
        <v>2870</v>
      </c>
      <c r="T125" s="13" t="s">
        <v>8348</v>
      </c>
      <c r="U125" s="13" t="s">
        <v>5598</v>
      </c>
      <c r="V125" s="13" t="s">
        <v>8365</v>
      </c>
      <c r="W125" s="13">
        <f>IF(ISERROR(VLOOKUP($C125,CTEPULL!$A:$I,3,FALSE)),"0",(VLOOKUP($C125,CTEPULL!$A:$I,3,FALSE)))</f>
        <v>45</v>
      </c>
      <c r="X125" s="18">
        <f>IF(ISERROR(VLOOKUP($A125,PIVOTILC!$A:$I,3,FALSE)),"0",(VLOOKUP($A125,PIVOTILC!$A:$I,3,FALSE)))</f>
        <v>45</v>
      </c>
      <c r="Y125" s="13">
        <f t="shared" si="16"/>
        <v>0</v>
      </c>
      <c r="Z125" s="13" t="str">
        <f t="shared" si="25"/>
        <v>Good</v>
      </c>
      <c r="AA125" s="13">
        <f>IF(ISERROR(VLOOKUP($C125,CTEPULL!$A:$I,4,FALSE)),"0",(VLOOKUP($C125,CTEPULL!$A:$I,4,FALSE)))</f>
        <v>0</v>
      </c>
      <c r="AB125" s="18">
        <f>IF(ISERROR(VLOOKUP($A125,PIVOTILC!$A:$I,4,FALSE)),"0",(VLOOKUP($A125,PIVOTILC!$A:$I,4,FALSE)))</f>
        <v>0</v>
      </c>
      <c r="AC125" s="13">
        <f t="shared" si="17"/>
        <v>0</v>
      </c>
      <c r="AD125" s="13" t="str">
        <f t="shared" si="26"/>
        <v/>
      </c>
      <c r="AE125" s="13">
        <f>IF(ISERROR(VLOOKUP($C125,CTEPULL!$A:$I,5,FALSE)),"0",(VLOOKUP($C125,CTEPULL!$A:$I,5,FALSE)))</f>
        <v>0</v>
      </c>
      <c r="AF125" s="18">
        <f>IF(ISERROR(VLOOKUP($A125,PIVOTILC!$A:$I,5,FALSE)),"0",(VLOOKUP($A125,PIVOTILC!$A:$I,5,FALSE)))</f>
        <v>0</v>
      </c>
      <c r="AG125" s="13">
        <f t="shared" si="18"/>
        <v>0</v>
      </c>
      <c r="AH125" s="13" t="str">
        <f t="shared" si="27"/>
        <v/>
      </c>
      <c r="AI125" s="13">
        <f>IF(ISERROR(VLOOKUP($C125,CTEPULL!$A:$I,6,FALSE)),"0",(VLOOKUP($C125,CTEPULL!$A:$I,6,FALSE)))</f>
        <v>0</v>
      </c>
      <c r="AJ125" s="18">
        <f>IF(ISERROR(VLOOKUP($A125,PIVOTILC!$A:$I,6,FALSE)),"0",(VLOOKUP($A125,PIVOTILC!$A:$I,6,FALSE)))</f>
        <v>0</v>
      </c>
      <c r="AK125" s="13">
        <f t="shared" si="19"/>
        <v>0</v>
      </c>
      <c r="AL125" s="13" t="str">
        <f t="shared" si="28"/>
        <v/>
      </c>
      <c r="AM125" s="13">
        <f>IF(ISERROR(VLOOKUP($C125,CTEPULL!$A:$I,7,FALSE)),"0",(VLOOKUP($C125,CTEPULL!$A:$I,7,FALSE)))</f>
        <v>0</v>
      </c>
      <c r="AN125" s="18">
        <f>IF(ISERROR(VLOOKUP($A125,PIVOTILC!$A:$I,7,FALSE)),"0",(VLOOKUP($A125,PIVOTILC!$A:$I,7,FALSE)))</f>
        <v>0</v>
      </c>
      <c r="AO125" s="13">
        <f t="shared" si="20"/>
        <v>0</v>
      </c>
      <c r="AP125" s="13" t="str">
        <f t="shared" si="29"/>
        <v/>
      </c>
      <c r="AQ125" s="13">
        <f>IF(ISERROR(VLOOKUP($C125,CTEPULL!$A:$I,8,FALSE)),"0",(VLOOKUP($C125,CTEPULL!$A:$I,8,FALSE)))</f>
        <v>0</v>
      </c>
      <c r="AR125" s="18">
        <f>IF(ISERROR(VLOOKUP($A125,PIVOTILC!$A:$I,8,FALSE)),"0",(VLOOKUP($A125,PIVOTILC!$A:$I,8,FALSE)))</f>
        <v>0</v>
      </c>
      <c r="AS125" s="13">
        <f t="shared" si="21"/>
        <v>0</v>
      </c>
      <c r="AT125" s="13" t="str">
        <f t="shared" si="30"/>
        <v/>
      </c>
      <c r="AU125" s="19">
        <f>IF(ISERROR(VLOOKUP($C125,CTEPULL!$A:$I,9,FALSE)),"0",(VLOOKUP($C125,CTEPULL!$A:$I,9,FALSE)))</f>
        <v>45</v>
      </c>
      <c r="AV125" s="18">
        <f>IF(ISERROR(VLOOKUP($A125,PIVOTILC!$A:$I,8,FALSE)),"0",(VLOOKUP($A125,PIVOTILC!$A:$I,9,FALSE)))</f>
        <v>45</v>
      </c>
      <c r="AW125" s="18">
        <f t="shared" si="22"/>
        <v>0</v>
      </c>
      <c r="AX125" s="13">
        <f t="shared" si="23"/>
        <v>0</v>
      </c>
      <c r="AY125" s="13" t="str">
        <f t="shared" si="24"/>
        <v>No</v>
      </c>
      <c r="AZ125" s="13" t="str">
        <f t="shared" si="31"/>
        <v>No</v>
      </c>
    </row>
    <row r="126" spans="1:52" x14ac:dyDescent="0.2">
      <c r="A126" s="1" t="s">
        <v>9160</v>
      </c>
      <c r="B126" s="16" t="s">
        <v>3020</v>
      </c>
      <c r="C126" s="13" t="s">
        <v>2919</v>
      </c>
      <c r="D126" s="13" t="s">
        <v>2920</v>
      </c>
      <c r="E126" s="13" t="s">
        <v>586</v>
      </c>
      <c r="F126" s="13" t="s">
        <v>1240</v>
      </c>
      <c r="G126" s="13" t="s">
        <v>2921</v>
      </c>
      <c r="H126" s="13" t="s">
        <v>2831</v>
      </c>
      <c r="I126" s="13" t="s">
        <v>98</v>
      </c>
      <c r="J126" s="13" t="s">
        <v>2378</v>
      </c>
      <c r="K126" s="13" t="s">
        <v>2382</v>
      </c>
      <c r="L126" s="13" t="s">
        <v>3758</v>
      </c>
      <c r="M126" s="13" t="s">
        <v>2416</v>
      </c>
      <c r="N126" s="13" t="s">
        <v>2922</v>
      </c>
      <c r="O126" s="17">
        <v>42450</v>
      </c>
      <c r="P126" s="23"/>
      <c r="Q126" s="41" t="s">
        <v>2923</v>
      </c>
      <c r="R126" s="13" t="s">
        <v>187</v>
      </c>
      <c r="S126" s="13" t="s">
        <v>2866</v>
      </c>
      <c r="T126" s="13" t="s">
        <v>8348</v>
      </c>
      <c r="U126" s="13" t="s">
        <v>5599</v>
      </c>
      <c r="V126" s="13" t="s">
        <v>8350</v>
      </c>
      <c r="W126" s="13">
        <f>IF(ISERROR(VLOOKUP($C126,CTEPULL!$A:$I,3,FALSE)),"0",(VLOOKUP($C126,CTEPULL!$A:$I,3,FALSE)))</f>
        <v>44</v>
      </c>
      <c r="X126" s="18">
        <f>IF(ISERROR(VLOOKUP($A126,PIVOTILC!$A:$I,3,FALSE)),"0",(VLOOKUP($A126,PIVOTILC!$A:$I,3,FALSE)))</f>
        <v>44</v>
      </c>
      <c r="Y126" s="13">
        <f t="shared" si="16"/>
        <v>0</v>
      </c>
      <c r="Z126" s="13" t="str">
        <f t="shared" si="25"/>
        <v>Good</v>
      </c>
      <c r="AA126" s="13">
        <f>IF(ISERROR(VLOOKUP($C126,CTEPULL!$A:$I,4,FALSE)),"0",(VLOOKUP($C126,CTEPULL!$A:$I,4,FALSE)))</f>
        <v>0</v>
      </c>
      <c r="AB126" s="18">
        <f>IF(ISERROR(VLOOKUP($A126,PIVOTILC!$A:$I,4,FALSE)),"0",(VLOOKUP($A126,PIVOTILC!$A:$I,4,FALSE)))</f>
        <v>0</v>
      </c>
      <c r="AC126" s="13">
        <f t="shared" si="17"/>
        <v>0</v>
      </c>
      <c r="AD126" s="13" t="str">
        <f t="shared" si="26"/>
        <v/>
      </c>
      <c r="AE126" s="13">
        <f>IF(ISERROR(VLOOKUP($C126,CTEPULL!$A:$I,5,FALSE)),"0",(VLOOKUP($C126,CTEPULL!$A:$I,5,FALSE)))</f>
        <v>0</v>
      </c>
      <c r="AF126" s="18">
        <f>IF(ISERROR(VLOOKUP($A126,PIVOTILC!$A:$I,5,FALSE)),"0",(VLOOKUP($A126,PIVOTILC!$A:$I,5,FALSE)))</f>
        <v>0</v>
      </c>
      <c r="AG126" s="13">
        <f t="shared" si="18"/>
        <v>0</v>
      </c>
      <c r="AH126" s="13" t="str">
        <f t="shared" si="27"/>
        <v/>
      </c>
      <c r="AI126" s="13">
        <f>IF(ISERROR(VLOOKUP($C126,CTEPULL!$A:$I,6,FALSE)),"0",(VLOOKUP($C126,CTEPULL!$A:$I,6,FALSE)))</f>
        <v>0</v>
      </c>
      <c r="AJ126" s="18">
        <f>IF(ISERROR(VLOOKUP($A126,PIVOTILC!$A:$I,6,FALSE)),"0",(VLOOKUP($A126,PIVOTILC!$A:$I,6,FALSE)))</f>
        <v>0</v>
      </c>
      <c r="AK126" s="13">
        <f t="shared" si="19"/>
        <v>0</v>
      </c>
      <c r="AL126" s="13" t="str">
        <f t="shared" si="28"/>
        <v/>
      </c>
      <c r="AM126" s="13">
        <f>IF(ISERROR(VLOOKUP($C126,CTEPULL!$A:$I,7,FALSE)),"0",(VLOOKUP($C126,CTEPULL!$A:$I,7,FALSE)))</f>
        <v>0</v>
      </c>
      <c r="AN126" s="18">
        <f>IF(ISERROR(VLOOKUP($A126,PIVOTILC!$A:$I,7,FALSE)),"0",(VLOOKUP($A126,PIVOTILC!$A:$I,7,FALSE)))</f>
        <v>0</v>
      </c>
      <c r="AO126" s="13">
        <f t="shared" si="20"/>
        <v>0</v>
      </c>
      <c r="AP126" s="13" t="str">
        <f t="shared" si="29"/>
        <v/>
      </c>
      <c r="AQ126" s="13">
        <f>IF(ISERROR(VLOOKUP($C126,CTEPULL!$A:$I,8,FALSE)),"0",(VLOOKUP($C126,CTEPULL!$A:$I,8,FALSE)))</f>
        <v>0</v>
      </c>
      <c r="AR126" s="18">
        <f>IF(ISERROR(VLOOKUP($A126,PIVOTILC!$A:$I,8,FALSE)),"0",(VLOOKUP($A126,PIVOTILC!$A:$I,8,FALSE)))</f>
        <v>0</v>
      </c>
      <c r="AS126" s="13">
        <f t="shared" si="21"/>
        <v>0</v>
      </c>
      <c r="AT126" s="13" t="str">
        <f t="shared" si="30"/>
        <v/>
      </c>
      <c r="AU126" s="19">
        <f>IF(ISERROR(VLOOKUP($C126,CTEPULL!$A:$I,9,FALSE)),"0",(VLOOKUP($C126,CTEPULL!$A:$I,9,FALSE)))</f>
        <v>44</v>
      </c>
      <c r="AV126" s="18">
        <f>IF(ISERROR(VLOOKUP($A126,PIVOTILC!$A:$I,8,FALSE)),"0",(VLOOKUP($A126,PIVOTILC!$A:$I,9,FALSE)))</f>
        <v>44</v>
      </c>
      <c r="AW126" s="18">
        <f t="shared" si="22"/>
        <v>0</v>
      </c>
      <c r="AX126" s="13">
        <f t="shared" si="23"/>
        <v>0</v>
      </c>
      <c r="AY126" s="13" t="str">
        <f t="shared" si="24"/>
        <v>No</v>
      </c>
      <c r="AZ126" s="13" t="str">
        <f t="shared" si="31"/>
        <v>No</v>
      </c>
    </row>
    <row r="127" spans="1:52" x14ac:dyDescent="0.2">
      <c r="A127" s="1" t="s">
        <v>7022</v>
      </c>
      <c r="B127" s="16" t="s">
        <v>3021</v>
      </c>
      <c r="C127" s="13" t="s">
        <v>1768</v>
      </c>
      <c r="D127" s="13" t="s">
        <v>1769</v>
      </c>
      <c r="E127" s="13" t="s">
        <v>1770</v>
      </c>
      <c r="F127" s="13" t="s">
        <v>179</v>
      </c>
      <c r="G127" s="13" t="s">
        <v>1771</v>
      </c>
      <c r="H127" s="13" t="s">
        <v>2829</v>
      </c>
      <c r="I127" s="13" t="s">
        <v>98</v>
      </c>
      <c r="J127" s="13" t="s">
        <v>2378</v>
      </c>
      <c r="K127" s="13" t="s">
        <v>2379</v>
      </c>
      <c r="L127" s="13" t="s">
        <v>2407</v>
      </c>
      <c r="M127" s="13" t="s">
        <v>2508</v>
      </c>
      <c r="N127" s="13" t="s">
        <v>1772</v>
      </c>
      <c r="O127" s="17">
        <v>41976</v>
      </c>
      <c r="P127" s="23"/>
      <c r="Q127" s="41" t="s">
        <v>2447</v>
      </c>
      <c r="R127" s="13" t="s">
        <v>187</v>
      </c>
      <c r="S127" s="13" t="s">
        <v>2866</v>
      </c>
      <c r="T127" s="13" t="s">
        <v>8348</v>
      </c>
      <c r="U127" s="13" t="s">
        <v>5600</v>
      </c>
      <c r="V127" s="13" t="s">
        <v>8350</v>
      </c>
      <c r="W127" s="13">
        <f>IF(ISERROR(VLOOKUP($C127,CTEPULL!$A:$I,3,FALSE)),"0",(VLOOKUP($C127,CTEPULL!$A:$I,3,FALSE)))</f>
        <v>45</v>
      </c>
      <c r="X127" s="18">
        <f>IF(ISERROR(VLOOKUP($A127,PIVOTILC!$A:$I,3,FALSE)),"0",(VLOOKUP($A127,PIVOTILC!$A:$I,3,FALSE)))</f>
        <v>45</v>
      </c>
      <c r="Y127" s="13">
        <f t="shared" si="16"/>
        <v>0</v>
      </c>
      <c r="Z127" s="13" t="str">
        <f t="shared" si="25"/>
        <v>Good</v>
      </c>
      <c r="AA127" s="13">
        <f>IF(ISERROR(VLOOKUP($C127,CTEPULL!$A:$I,4,FALSE)),"0",(VLOOKUP($C127,CTEPULL!$A:$I,4,FALSE)))</f>
        <v>0</v>
      </c>
      <c r="AB127" s="18">
        <f>IF(ISERROR(VLOOKUP($A127,PIVOTILC!$A:$I,4,FALSE)),"0",(VLOOKUP($A127,PIVOTILC!$A:$I,4,FALSE)))</f>
        <v>0</v>
      </c>
      <c r="AC127" s="13">
        <f t="shared" si="17"/>
        <v>0</v>
      </c>
      <c r="AD127" s="13" t="str">
        <f t="shared" si="26"/>
        <v/>
      </c>
      <c r="AE127" s="13">
        <f>IF(ISERROR(VLOOKUP($C127,CTEPULL!$A:$I,5,FALSE)),"0",(VLOOKUP($C127,CTEPULL!$A:$I,5,FALSE)))</f>
        <v>0</v>
      </c>
      <c r="AF127" s="18">
        <f>IF(ISERROR(VLOOKUP($A127,PIVOTILC!$A:$I,5,FALSE)),"0",(VLOOKUP($A127,PIVOTILC!$A:$I,5,FALSE)))</f>
        <v>0</v>
      </c>
      <c r="AG127" s="13">
        <f t="shared" si="18"/>
        <v>0</v>
      </c>
      <c r="AH127" s="13" t="str">
        <f t="shared" si="27"/>
        <v/>
      </c>
      <c r="AI127" s="13">
        <f>IF(ISERROR(VLOOKUP($C127,CTEPULL!$A:$I,6,FALSE)),"0",(VLOOKUP($C127,CTEPULL!$A:$I,6,FALSE)))</f>
        <v>0</v>
      </c>
      <c r="AJ127" s="18">
        <f>IF(ISERROR(VLOOKUP($A127,PIVOTILC!$A:$I,6,FALSE)),"0",(VLOOKUP($A127,PIVOTILC!$A:$I,6,FALSE)))</f>
        <v>0</v>
      </c>
      <c r="AK127" s="13">
        <f t="shared" si="19"/>
        <v>0</v>
      </c>
      <c r="AL127" s="13" t="str">
        <f t="shared" si="28"/>
        <v/>
      </c>
      <c r="AM127" s="13">
        <f>IF(ISERROR(VLOOKUP($C127,CTEPULL!$A:$I,7,FALSE)),"0",(VLOOKUP($C127,CTEPULL!$A:$I,7,FALSE)))</f>
        <v>0</v>
      </c>
      <c r="AN127" s="18">
        <f>IF(ISERROR(VLOOKUP($A127,PIVOTILC!$A:$I,7,FALSE)),"0",(VLOOKUP($A127,PIVOTILC!$A:$I,7,FALSE)))</f>
        <v>0</v>
      </c>
      <c r="AO127" s="13">
        <f t="shared" si="20"/>
        <v>0</v>
      </c>
      <c r="AP127" s="13" t="str">
        <f t="shared" si="29"/>
        <v/>
      </c>
      <c r="AQ127" s="13">
        <f>IF(ISERROR(VLOOKUP($C127,CTEPULL!$A:$I,8,FALSE)),"0",(VLOOKUP($C127,CTEPULL!$A:$I,8,FALSE)))</f>
        <v>0</v>
      </c>
      <c r="AR127" s="18">
        <f>IF(ISERROR(VLOOKUP($A127,PIVOTILC!$A:$I,8,FALSE)),"0",(VLOOKUP($A127,PIVOTILC!$A:$I,8,FALSE)))</f>
        <v>0</v>
      </c>
      <c r="AS127" s="13">
        <f t="shared" si="21"/>
        <v>0</v>
      </c>
      <c r="AT127" s="13" t="str">
        <f t="shared" si="30"/>
        <v/>
      </c>
      <c r="AU127" s="19">
        <f>IF(ISERROR(VLOOKUP($C127,CTEPULL!$A:$I,9,FALSE)),"0",(VLOOKUP($C127,CTEPULL!$A:$I,9,FALSE)))</f>
        <v>45</v>
      </c>
      <c r="AV127" s="18">
        <f>IF(ISERROR(VLOOKUP($A127,PIVOTILC!$A:$I,8,FALSE)),"0",(VLOOKUP($A127,PIVOTILC!$A:$I,9,FALSE)))</f>
        <v>45</v>
      </c>
      <c r="AW127" s="18">
        <f t="shared" si="22"/>
        <v>0</v>
      </c>
      <c r="AX127" s="13">
        <f t="shared" si="23"/>
        <v>0</v>
      </c>
      <c r="AY127" s="13" t="str">
        <f t="shared" si="24"/>
        <v>No</v>
      </c>
      <c r="AZ127" s="13" t="str">
        <f t="shared" si="31"/>
        <v>No</v>
      </c>
    </row>
    <row r="128" spans="1:52" x14ac:dyDescent="0.2">
      <c r="A128" s="1" t="s">
        <v>9161</v>
      </c>
      <c r="B128" s="16" t="s">
        <v>3022</v>
      </c>
      <c r="C128" s="13" t="s">
        <v>1671</v>
      </c>
      <c r="D128" s="13" t="s">
        <v>729</v>
      </c>
      <c r="E128" s="13" t="s">
        <v>1672</v>
      </c>
      <c r="F128" s="13" t="s">
        <v>179</v>
      </c>
      <c r="G128" s="13" t="s">
        <v>1673</v>
      </c>
      <c r="H128" s="13" t="s">
        <v>2828</v>
      </c>
      <c r="I128" s="13" t="s">
        <v>98</v>
      </c>
      <c r="J128" s="13" t="s">
        <v>2378</v>
      </c>
      <c r="K128" s="13" t="s">
        <v>2381</v>
      </c>
      <c r="L128" s="13" t="s">
        <v>2387</v>
      </c>
      <c r="M128" s="13" t="s">
        <v>3823</v>
      </c>
      <c r="N128" s="13" t="s">
        <v>1674</v>
      </c>
      <c r="O128" s="17">
        <v>41932</v>
      </c>
      <c r="P128" s="23"/>
      <c r="Q128" s="41" t="s">
        <v>2448</v>
      </c>
      <c r="R128" s="13" t="s">
        <v>129</v>
      </c>
      <c r="S128" s="13" t="s">
        <v>2870</v>
      </c>
      <c r="T128" s="13" t="s">
        <v>8348</v>
      </c>
      <c r="U128" s="13" t="s">
        <v>5601</v>
      </c>
      <c r="V128" s="13" t="s">
        <v>8364</v>
      </c>
      <c r="W128" s="13">
        <f>IF(ISERROR(VLOOKUP($C128,CTEPULL!$A:$I,3,FALSE)),"0",(VLOOKUP($C128,CTEPULL!$A:$I,3,FALSE)))</f>
        <v>40</v>
      </c>
      <c r="X128" s="18">
        <f>IF(ISERROR(VLOOKUP($A128,PIVOTILC!$A:$I,3,FALSE)),"0",(VLOOKUP($A128,PIVOTILC!$A:$I,3,FALSE)))</f>
        <v>40</v>
      </c>
      <c r="Y128" s="13">
        <f t="shared" si="16"/>
        <v>0</v>
      </c>
      <c r="Z128" s="13" t="str">
        <f t="shared" si="25"/>
        <v>Good</v>
      </c>
      <c r="AA128" s="13">
        <f>IF(ISERROR(VLOOKUP($C128,CTEPULL!$A:$I,4,FALSE)),"0",(VLOOKUP($C128,CTEPULL!$A:$I,4,FALSE)))</f>
        <v>0</v>
      </c>
      <c r="AB128" s="18">
        <f>IF(ISERROR(VLOOKUP($A128,PIVOTILC!$A:$I,4,FALSE)),"0",(VLOOKUP($A128,PIVOTILC!$A:$I,4,FALSE)))</f>
        <v>0</v>
      </c>
      <c r="AC128" s="13">
        <f t="shared" si="17"/>
        <v>0</v>
      </c>
      <c r="AD128" s="13" t="str">
        <f t="shared" si="26"/>
        <v/>
      </c>
      <c r="AE128" s="13">
        <f>IF(ISERROR(VLOOKUP($C128,CTEPULL!$A:$I,5,FALSE)),"0",(VLOOKUP($C128,CTEPULL!$A:$I,5,FALSE)))</f>
        <v>0</v>
      </c>
      <c r="AF128" s="18">
        <f>IF(ISERROR(VLOOKUP($A128,PIVOTILC!$A:$I,5,FALSE)),"0",(VLOOKUP($A128,PIVOTILC!$A:$I,5,FALSE)))</f>
        <v>0</v>
      </c>
      <c r="AG128" s="13">
        <f t="shared" si="18"/>
        <v>0</v>
      </c>
      <c r="AH128" s="13" t="str">
        <f t="shared" si="27"/>
        <v/>
      </c>
      <c r="AI128" s="13">
        <f>IF(ISERROR(VLOOKUP($C128,CTEPULL!$A:$I,6,FALSE)),"0",(VLOOKUP($C128,CTEPULL!$A:$I,6,FALSE)))</f>
        <v>0</v>
      </c>
      <c r="AJ128" s="18">
        <f>IF(ISERROR(VLOOKUP($A128,PIVOTILC!$A:$I,6,FALSE)),"0",(VLOOKUP($A128,PIVOTILC!$A:$I,6,FALSE)))</f>
        <v>0</v>
      </c>
      <c r="AK128" s="13">
        <f t="shared" si="19"/>
        <v>0</v>
      </c>
      <c r="AL128" s="13" t="str">
        <f t="shared" si="28"/>
        <v/>
      </c>
      <c r="AM128" s="13">
        <f>IF(ISERROR(VLOOKUP($C128,CTEPULL!$A:$I,7,FALSE)),"0",(VLOOKUP($C128,CTEPULL!$A:$I,7,FALSE)))</f>
        <v>0</v>
      </c>
      <c r="AN128" s="18">
        <f>IF(ISERROR(VLOOKUP($A128,PIVOTILC!$A:$I,7,FALSE)),"0",(VLOOKUP($A128,PIVOTILC!$A:$I,7,FALSE)))</f>
        <v>0</v>
      </c>
      <c r="AO128" s="13">
        <f t="shared" si="20"/>
        <v>0</v>
      </c>
      <c r="AP128" s="13" t="str">
        <f t="shared" si="29"/>
        <v/>
      </c>
      <c r="AQ128" s="13">
        <f>IF(ISERROR(VLOOKUP($C128,CTEPULL!$A:$I,8,FALSE)),"0",(VLOOKUP($C128,CTEPULL!$A:$I,8,FALSE)))</f>
        <v>0</v>
      </c>
      <c r="AR128" s="18">
        <f>IF(ISERROR(VLOOKUP($A128,PIVOTILC!$A:$I,8,FALSE)),"0",(VLOOKUP($A128,PIVOTILC!$A:$I,8,FALSE)))</f>
        <v>0</v>
      </c>
      <c r="AS128" s="13">
        <f t="shared" si="21"/>
        <v>0</v>
      </c>
      <c r="AT128" s="13" t="str">
        <f t="shared" si="30"/>
        <v/>
      </c>
      <c r="AU128" s="19">
        <f>IF(ISERROR(VLOOKUP($C128,CTEPULL!$A:$I,9,FALSE)),"0",(VLOOKUP($C128,CTEPULL!$A:$I,9,FALSE)))</f>
        <v>40</v>
      </c>
      <c r="AV128" s="18">
        <f>IF(ISERROR(VLOOKUP($A128,PIVOTILC!$A:$I,8,FALSE)),"0",(VLOOKUP($A128,PIVOTILC!$A:$I,9,FALSE)))</f>
        <v>40</v>
      </c>
      <c r="AW128" s="18">
        <f t="shared" si="22"/>
        <v>0</v>
      </c>
      <c r="AX128" s="13">
        <f t="shared" si="23"/>
        <v>0</v>
      </c>
      <c r="AY128" s="13" t="str">
        <f t="shared" si="24"/>
        <v>No</v>
      </c>
      <c r="AZ128" s="13" t="str">
        <f t="shared" si="31"/>
        <v>No</v>
      </c>
    </row>
    <row r="129" spans="1:52" x14ac:dyDescent="0.2">
      <c r="A129" s="1" t="s">
        <v>9698</v>
      </c>
      <c r="B129" s="16" t="s">
        <v>9709</v>
      </c>
      <c r="C129" s="13" t="s">
        <v>9710</v>
      </c>
      <c r="D129" s="13" t="s">
        <v>729</v>
      </c>
      <c r="E129" s="13" t="s">
        <v>9711</v>
      </c>
      <c r="F129" s="13" t="s">
        <v>3740</v>
      </c>
      <c r="G129" s="13" t="s">
        <v>9712</v>
      </c>
      <c r="H129" s="13" t="s">
        <v>2828</v>
      </c>
      <c r="I129" s="13" t="s">
        <v>98</v>
      </c>
      <c r="J129" s="13" t="s">
        <v>2378</v>
      </c>
      <c r="K129" s="13" t="s">
        <v>2379</v>
      </c>
      <c r="L129" s="13" t="s">
        <v>2380</v>
      </c>
      <c r="M129" s="13" t="s">
        <v>2403</v>
      </c>
      <c r="N129" s="13" t="s">
        <v>9713</v>
      </c>
      <c r="O129" s="17">
        <v>43467</v>
      </c>
      <c r="P129" s="23"/>
      <c r="Q129" s="41" t="s">
        <v>9714</v>
      </c>
      <c r="R129" s="13" t="s">
        <v>129</v>
      </c>
      <c r="S129" s="13" t="s">
        <v>2870</v>
      </c>
      <c r="T129" s="13" t="s">
        <v>8348</v>
      </c>
      <c r="U129" s="13" t="s">
        <v>9740</v>
      </c>
      <c r="V129" s="13" t="s">
        <v>8352</v>
      </c>
      <c r="W129" s="13">
        <f>IF(ISERROR(VLOOKUP($C129,CTEPULL!$A:$I,3,FALSE)),"0",(VLOOKUP($C129,CTEPULL!$A:$I,3,FALSE)))</f>
        <v>40</v>
      </c>
      <c r="X129" s="18">
        <f>IF(ISERROR(VLOOKUP($A129,PIVOTILC!$A:$I,3,FALSE)),"0",(VLOOKUP($A129,PIVOTILC!$A:$I,3,FALSE)))</f>
        <v>40</v>
      </c>
      <c r="Y129" s="13">
        <f t="shared" si="16"/>
        <v>0</v>
      </c>
      <c r="Z129" s="13" t="str">
        <f t="shared" si="25"/>
        <v>Good</v>
      </c>
      <c r="AA129" s="13">
        <f>IF(ISERROR(VLOOKUP($C129,CTEPULL!$A:$I,4,FALSE)),"0",(VLOOKUP($C129,CTEPULL!$A:$I,4,FALSE)))</f>
        <v>0</v>
      </c>
      <c r="AB129" s="18">
        <f>IF(ISERROR(VLOOKUP($A129,PIVOTILC!$A:$I,4,FALSE)),"0",(VLOOKUP($A129,PIVOTILC!$A:$I,4,FALSE)))</f>
        <v>0</v>
      </c>
      <c r="AC129" s="13">
        <f t="shared" si="17"/>
        <v>0</v>
      </c>
      <c r="AD129" s="13" t="str">
        <f t="shared" si="26"/>
        <v/>
      </c>
      <c r="AE129" s="13">
        <f>IF(ISERROR(VLOOKUP($C129,CTEPULL!$A:$I,5,FALSE)),"0",(VLOOKUP($C129,CTEPULL!$A:$I,5,FALSE)))</f>
        <v>0</v>
      </c>
      <c r="AF129" s="18">
        <f>IF(ISERROR(VLOOKUP($A129,PIVOTILC!$A:$I,5,FALSE)),"0",(VLOOKUP($A129,PIVOTILC!$A:$I,5,FALSE)))</f>
        <v>0</v>
      </c>
      <c r="AG129" s="13">
        <f t="shared" si="18"/>
        <v>0</v>
      </c>
      <c r="AH129" s="13" t="str">
        <f t="shared" si="27"/>
        <v/>
      </c>
      <c r="AI129" s="13">
        <f>IF(ISERROR(VLOOKUP($C129,CTEPULL!$A:$I,6,FALSE)),"0",(VLOOKUP($C129,CTEPULL!$A:$I,6,FALSE)))</f>
        <v>0</v>
      </c>
      <c r="AJ129" s="18">
        <f>IF(ISERROR(VLOOKUP($A129,PIVOTILC!$A:$I,6,FALSE)),"0",(VLOOKUP($A129,PIVOTILC!$A:$I,6,FALSE)))</f>
        <v>0</v>
      </c>
      <c r="AK129" s="13">
        <f t="shared" si="19"/>
        <v>0</v>
      </c>
      <c r="AL129" s="13" t="str">
        <f t="shared" si="28"/>
        <v/>
      </c>
      <c r="AM129" s="13">
        <f>IF(ISERROR(VLOOKUP($C129,CTEPULL!$A:$I,7,FALSE)),"0",(VLOOKUP($C129,CTEPULL!$A:$I,7,FALSE)))</f>
        <v>0</v>
      </c>
      <c r="AN129" s="18">
        <f>IF(ISERROR(VLOOKUP($A129,PIVOTILC!$A:$I,7,FALSE)),"0",(VLOOKUP($A129,PIVOTILC!$A:$I,7,FALSE)))</f>
        <v>0</v>
      </c>
      <c r="AO129" s="13">
        <f t="shared" si="20"/>
        <v>0</v>
      </c>
      <c r="AP129" s="13" t="str">
        <f t="shared" si="29"/>
        <v/>
      </c>
      <c r="AQ129" s="13">
        <f>IF(ISERROR(VLOOKUP($C129,CTEPULL!$A:$I,8,FALSE)),"0",(VLOOKUP($C129,CTEPULL!$A:$I,8,FALSE)))</f>
        <v>0</v>
      </c>
      <c r="AR129" s="18">
        <f>IF(ISERROR(VLOOKUP($A129,PIVOTILC!$A:$I,8,FALSE)),"0",(VLOOKUP($A129,PIVOTILC!$A:$I,8,FALSE)))</f>
        <v>0</v>
      </c>
      <c r="AS129" s="13">
        <f t="shared" si="21"/>
        <v>0</v>
      </c>
      <c r="AT129" s="13" t="str">
        <f t="shared" si="30"/>
        <v/>
      </c>
      <c r="AU129" s="19">
        <f>IF(ISERROR(VLOOKUP($C129,CTEPULL!$A:$I,9,FALSE)),"0",(VLOOKUP($C129,CTEPULL!$A:$I,9,FALSE)))</f>
        <v>40</v>
      </c>
      <c r="AV129" s="18">
        <f>IF(ISERROR(VLOOKUP($A129,PIVOTILC!$A:$I,8,FALSE)),"0",(VLOOKUP($A129,PIVOTILC!$A:$I,9,FALSE)))</f>
        <v>40</v>
      </c>
      <c r="AW129" s="18">
        <f t="shared" si="22"/>
        <v>0</v>
      </c>
      <c r="AX129" s="13">
        <f t="shared" si="23"/>
        <v>0</v>
      </c>
      <c r="AY129" s="13" t="str">
        <f t="shared" si="24"/>
        <v>No</v>
      </c>
      <c r="AZ129" s="13" t="str">
        <f t="shared" si="31"/>
        <v>No</v>
      </c>
    </row>
    <row r="130" spans="1:52" x14ac:dyDescent="0.2">
      <c r="A130" s="1" t="s">
        <v>7023</v>
      </c>
      <c r="B130" s="16" t="s">
        <v>3023</v>
      </c>
      <c r="C130" s="13" t="s">
        <v>837</v>
      </c>
      <c r="D130" s="13" t="s">
        <v>531</v>
      </c>
      <c r="E130" s="13" t="s">
        <v>532</v>
      </c>
      <c r="F130" s="13" t="s">
        <v>112</v>
      </c>
      <c r="G130" s="13" t="s">
        <v>310</v>
      </c>
      <c r="H130" s="13" t="s">
        <v>2831</v>
      </c>
      <c r="I130" s="13" t="s">
        <v>100</v>
      </c>
      <c r="J130" s="13" t="s">
        <v>2378</v>
      </c>
      <c r="K130" s="13" t="s">
        <v>4970</v>
      </c>
      <c r="L130" s="13" t="s">
        <v>11256</v>
      </c>
      <c r="M130" s="13" t="s">
        <v>2409</v>
      </c>
      <c r="N130" s="13" t="s">
        <v>210</v>
      </c>
      <c r="O130" s="17">
        <v>40721</v>
      </c>
      <c r="P130" s="23"/>
      <c r="Q130" s="41" t="s">
        <v>2449</v>
      </c>
      <c r="R130" s="13" t="s">
        <v>129</v>
      </c>
      <c r="S130" s="13" t="s">
        <v>2873</v>
      </c>
      <c r="T130" s="13" t="s">
        <v>8348</v>
      </c>
      <c r="U130" s="13" t="s">
        <v>5602</v>
      </c>
      <c r="V130" s="13" t="s">
        <v>8361</v>
      </c>
      <c r="W130" s="13">
        <f>IF(ISERROR(VLOOKUP($C130,CTEPULL!$A:$I,3,FALSE)),"0",(VLOOKUP($C130,CTEPULL!$A:$I,3,FALSE)))</f>
        <v>46</v>
      </c>
      <c r="X130" s="18">
        <f>IF(ISERROR(VLOOKUP($A130,PIVOTILC!$A:$I,3,FALSE)),"0",(VLOOKUP($A130,PIVOTILC!$A:$I,3,FALSE)))</f>
        <v>45</v>
      </c>
      <c r="Y130" s="13">
        <f t="shared" ref="Y130:Y193" si="32">W130-X130</f>
        <v>1</v>
      </c>
      <c r="Z130" s="13" t="str">
        <f t="shared" si="25"/>
        <v>With Variance</v>
      </c>
      <c r="AA130" s="13">
        <f>IF(ISERROR(VLOOKUP($C130,CTEPULL!$A:$I,4,FALSE)),"0",(VLOOKUP($C130,CTEPULL!$A:$I,4,FALSE)))</f>
        <v>0</v>
      </c>
      <c r="AB130" s="18">
        <f>IF(ISERROR(VLOOKUP($A130,PIVOTILC!$A:$I,4,FALSE)),"0",(VLOOKUP($A130,PIVOTILC!$A:$I,4,FALSE)))</f>
        <v>0</v>
      </c>
      <c r="AC130" s="13">
        <f t="shared" ref="AC130:AC193" si="33">AA130-AB130</f>
        <v>0</v>
      </c>
      <c r="AD130" s="13" t="str">
        <f t="shared" si="26"/>
        <v/>
      </c>
      <c r="AE130" s="13">
        <f>IF(ISERROR(VLOOKUP($C130,CTEPULL!$A:$I,5,FALSE)),"0",(VLOOKUP($C130,CTEPULL!$A:$I,5,FALSE)))</f>
        <v>0</v>
      </c>
      <c r="AF130" s="18">
        <f>IF(ISERROR(VLOOKUP($A130,PIVOTILC!$A:$I,5,FALSE)),"0",(VLOOKUP($A130,PIVOTILC!$A:$I,5,FALSE)))</f>
        <v>0</v>
      </c>
      <c r="AG130" s="13">
        <f t="shared" ref="AG130:AG193" si="34">AE130-AF130</f>
        <v>0</v>
      </c>
      <c r="AH130" s="13" t="str">
        <f t="shared" si="27"/>
        <v/>
      </c>
      <c r="AI130" s="13">
        <f>IF(ISERROR(VLOOKUP($C130,CTEPULL!$A:$I,6,FALSE)),"0",(VLOOKUP($C130,CTEPULL!$A:$I,6,FALSE)))</f>
        <v>0</v>
      </c>
      <c r="AJ130" s="18">
        <f>IF(ISERROR(VLOOKUP($A130,PIVOTILC!$A:$I,6,FALSE)),"0",(VLOOKUP($A130,PIVOTILC!$A:$I,6,FALSE)))</f>
        <v>0</v>
      </c>
      <c r="AK130" s="13">
        <f t="shared" ref="AK130:AK193" si="35">AI130-AJ130</f>
        <v>0</v>
      </c>
      <c r="AL130" s="13" t="str">
        <f t="shared" si="28"/>
        <v/>
      </c>
      <c r="AM130" s="13">
        <f>IF(ISERROR(VLOOKUP($C130,CTEPULL!$A:$I,7,FALSE)),"0",(VLOOKUP($C130,CTEPULL!$A:$I,7,FALSE)))</f>
        <v>0</v>
      </c>
      <c r="AN130" s="18">
        <f>IF(ISERROR(VLOOKUP($A130,PIVOTILC!$A:$I,7,FALSE)),"0",(VLOOKUP($A130,PIVOTILC!$A:$I,7,FALSE)))</f>
        <v>0</v>
      </c>
      <c r="AO130" s="13">
        <f t="shared" ref="AO130:AO193" si="36">AM130-AN130</f>
        <v>0</v>
      </c>
      <c r="AP130" s="13" t="str">
        <f t="shared" si="29"/>
        <v/>
      </c>
      <c r="AQ130" s="13">
        <f>IF(ISERROR(VLOOKUP($C130,CTEPULL!$A:$I,8,FALSE)),"0",(VLOOKUP($C130,CTEPULL!$A:$I,8,FALSE)))</f>
        <v>0</v>
      </c>
      <c r="AR130" s="18">
        <f>IF(ISERROR(VLOOKUP($A130,PIVOTILC!$A:$I,8,FALSE)),"0",(VLOOKUP($A130,PIVOTILC!$A:$I,8,FALSE)))</f>
        <v>0</v>
      </c>
      <c r="AS130" s="13">
        <f t="shared" ref="AS130:AS193" si="37">AQ130-AR130</f>
        <v>0</v>
      </c>
      <c r="AT130" s="13" t="str">
        <f t="shared" si="30"/>
        <v/>
      </c>
      <c r="AU130" s="19">
        <f>IF(ISERROR(VLOOKUP($C130,CTEPULL!$A:$I,9,FALSE)),"0",(VLOOKUP($C130,CTEPULL!$A:$I,9,FALSE)))</f>
        <v>46</v>
      </c>
      <c r="AV130" s="18">
        <f>IF(ISERROR(VLOOKUP($A130,PIVOTILC!$A:$I,8,FALSE)),"0",(VLOOKUP($A130,PIVOTILC!$A:$I,9,FALSE)))</f>
        <v>45</v>
      </c>
      <c r="AW130" s="18">
        <f t="shared" ref="AW130:AW193" si="38">SUMIF(AS130, "&gt;0")+ SUMIF(AO130, "&gt;0")+ SUMIF(AK130, "&gt;0")+ SUMIF(AG130, "&gt;0")+ SUMIF(AC130, "&gt;0")+ SUMIF(Y130, "&gt;0")</f>
        <v>1</v>
      </c>
      <c r="AX130" s="13">
        <f t="shared" ref="AX130:AX193" si="39">SUMIF(AS130, "&lt;0")+ SUMIF(AO130, "&lt;0")+ SUMIF(AK130, "&lt;0")+ SUMIF(AG130, "&lt;0")+ SUMIF(AC130, "&lt;0")+ SUMIF(Y130, "&lt;0")</f>
        <v>0</v>
      </c>
      <c r="AY130" s="13" t="str">
        <f t="shared" ref="AY130:AY193" si="40">IF(AND(AW130=0, AX130=0), "No", "Yes")</f>
        <v>Yes</v>
      </c>
      <c r="AZ130" s="13" t="str">
        <f t="shared" si="31"/>
        <v>No</v>
      </c>
    </row>
    <row r="131" spans="1:52" x14ac:dyDescent="0.2">
      <c r="A131" s="1" t="s">
        <v>7024</v>
      </c>
      <c r="B131" s="16" t="s">
        <v>5264</v>
      </c>
      <c r="C131" s="13" t="s">
        <v>5310</v>
      </c>
      <c r="D131" s="13" t="s">
        <v>5265</v>
      </c>
      <c r="E131" s="13" t="s">
        <v>5266</v>
      </c>
      <c r="F131" s="13" t="s">
        <v>4711</v>
      </c>
      <c r="G131" s="13" t="s">
        <v>5267</v>
      </c>
      <c r="H131" s="13" t="s">
        <v>2828</v>
      </c>
      <c r="I131" s="13" t="s">
        <v>98</v>
      </c>
      <c r="J131" s="13" t="s">
        <v>2378</v>
      </c>
      <c r="K131" s="13" t="s">
        <v>2379</v>
      </c>
      <c r="L131" s="13" t="s">
        <v>2380</v>
      </c>
      <c r="M131" s="13" t="s">
        <v>2403</v>
      </c>
      <c r="N131" s="13" t="s">
        <v>5311</v>
      </c>
      <c r="O131" s="17">
        <v>42926</v>
      </c>
      <c r="P131" s="23"/>
      <c r="Q131" s="41" t="s">
        <v>5268</v>
      </c>
      <c r="R131" s="13" t="s">
        <v>112</v>
      </c>
      <c r="S131" s="13" t="s">
        <v>2866</v>
      </c>
      <c r="T131" s="13" t="s">
        <v>8348</v>
      </c>
      <c r="U131" s="13" t="s">
        <v>5603</v>
      </c>
      <c r="V131" s="13" t="s">
        <v>8356</v>
      </c>
      <c r="W131" s="13">
        <f>IF(ISERROR(VLOOKUP($C131,CTEPULL!$A:$I,3,FALSE)),"0",(VLOOKUP($C131,CTEPULL!$A:$I,3,FALSE)))</f>
        <v>34</v>
      </c>
      <c r="X131" s="18">
        <f>IF(ISERROR(VLOOKUP($A131,PIVOTILC!$A:$I,3,FALSE)),"0",(VLOOKUP($A131,PIVOTILC!$A:$I,3,FALSE)))</f>
        <v>34</v>
      </c>
      <c r="Y131" s="13">
        <f t="shared" si="32"/>
        <v>0</v>
      </c>
      <c r="Z131" s="13" t="str">
        <f t="shared" ref="Z131:Z194" si="41">IF(ISBLANK(Z$1), IF(AND(W131=0, X131=0), "0 Entry Verify", IF(Y131&lt;&gt;0, "With Variance", "Good")), "")</f>
        <v>Good</v>
      </c>
      <c r="AA131" s="13">
        <f>IF(ISERROR(VLOOKUP($C131,CTEPULL!$A:$I,4,FALSE)),"0",(VLOOKUP($C131,CTEPULL!$A:$I,4,FALSE)))</f>
        <v>0</v>
      </c>
      <c r="AB131" s="18">
        <f>IF(ISERROR(VLOOKUP($A131,PIVOTILC!$A:$I,4,FALSE)),"0",(VLOOKUP($A131,PIVOTILC!$A:$I,4,FALSE)))</f>
        <v>0</v>
      </c>
      <c r="AC131" s="13">
        <f t="shared" si="33"/>
        <v>0</v>
      </c>
      <c r="AD131" s="13" t="str">
        <f t="shared" ref="AD131:AD194" si="42">IF(ISBLANK(AD$1), IF(AND(AA131=0, AB131=0), "0 Entry Verify", IF(AC131&lt;&gt;0, "With Variance", "Good")), "")</f>
        <v/>
      </c>
      <c r="AE131" s="13">
        <f>IF(ISERROR(VLOOKUP($C131,CTEPULL!$A:$I,5,FALSE)),"0",(VLOOKUP($C131,CTEPULL!$A:$I,5,FALSE)))</f>
        <v>0</v>
      </c>
      <c r="AF131" s="18">
        <f>IF(ISERROR(VLOOKUP($A131,PIVOTILC!$A:$I,5,FALSE)),"0",(VLOOKUP($A131,PIVOTILC!$A:$I,5,FALSE)))</f>
        <v>0</v>
      </c>
      <c r="AG131" s="13">
        <f t="shared" si="34"/>
        <v>0</v>
      </c>
      <c r="AH131" s="13" t="str">
        <f t="shared" ref="AH131:AH194" si="43">IF(ISBLANK(AH$1), IF(AND(AE131=0, AF131=0), "0 Entry Verify", IF(AG131&lt;&gt;0, "With Variance", "Good")), "")</f>
        <v/>
      </c>
      <c r="AI131" s="13">
        <f>IF(ISERROR(VLOOKUP($C131,CTEPULL!$A:$I,6,FALSE)),"0",(VLOOKUP($C131,CTEPULL!$A:$I,6,FALSE)))</f>
        <v>0</v>
      </c>
      <c r="AJ131" s="18">
        <f>IF(ISERROR(VLOOKUP($A131,PIVOTILC!$A:$I,6,FALSE)),"0",(VLOOKUP($A131,PIVOTILC!$A:$I,6,FALSE)))</f>
        <v>0</v>
      </c>
      <c r="AK131" s="13">
        <f t="shared" si="35"/>
        <v>0</v>
      </c>
      <c r="AL131" s="13" t="str">
        <f t="shared" ref="AL131:AL194" si="44">IF(ISBLANK(AL$1), IF(AND(AI131=0, AJ131=0), "0 Entry Verify", IF(AK131&lt;&gt;0, "With Variance", "Good")), "")</f>
        <v/>
      </c>
      <c r="AM131" s="13">
        <f>IF(ISERROR(VLOOKUP($C131,CTEPULL!$A:$I,7,FALSE)),"0",(VLOOKUP($C131,CTEPULL!$A:$I,7,FALSE)))</f>
        <v>0</v>
      </c>
      <c r="AN131" s="18">
        <f>IF(ISERROR(VLOOKUP($A131,PIVOTILC!$A:$I,7,FALSE)),"0",(VLOOKUP($A131,PIVOTILC!$A:$I,7,FALSE)))</f>
        <v>0</v>
      </c>
      <c r="AO131" s="13">
        <f t="shared" si="36"/>
        <v>0</v>
      </c>
      <c r="AP131" s="13" t="str">
        <f t="shared" ref="AP131:AP194" si="45">IF(ISBLANK(AP$1), IF(AND(AM131=0, AN131=0), "0 Entry Verify", IF(AO131&lt;&gt;0, "With Variance", "Good")), "")</f>
        <v/>
      </c>
      <c r="AQ131" s="13">
        <f>IF(ISERROR(VLOOKUP($C131,CTEPULL!$A:$I,8,FALSE)),"0",(VLOOKUP($C131,CTEPULL!$A:$I,8,FALSE)))</f>
        <v>0</v>
      </c>
      <c r="AR131" s="18">
        <f>IF(ISERROR(VLOOKUP($A131,PIVOTILC!$A:$I,8,FALSE)),"0",(VLOOKUP($A131,PIVOTILC!$A:$I,8,FALSE)))</f>
        <v>0</v>
      </c>
      <c r="AS131" s="13">
        <f t="shared" si="37"/>
        <v>0</v>
      </c>
      <c r="AT131" s="13" t="str">
        <f t="shared" ref="AT131:AT194" si="46">IF(ISBLANK(AT$1), IF(AND(AQ131=0, AR131=0), "0 Entry Verify", IF(AS131&lt;&gt;0, "With Variance", "Good")), "")</f>
        <v/>
      </c>
      <c r="AU131" s="19">
        <f>IF(ISERROR(VLOOKUP($C131,CTEPULL!$A:$I,9,FALSE)),"0",(VLOOKUP($C131,CTEPULL!$A:$I,9,FALSE)))</f>
        <v>34</v>
      </c>
      <c r="AV131" s="18">
        <f>IF(ISERROR(VLOOKUP($A131,PIVOTILC!$A:$I,8,FALSE)),"0",(VLOOKUP($A131,PIVOTILC!$A:$I,9,FALSE)))</f>
        <v>34</v>
      </c>
      <c r="AW131" s="18">
        <f t="shared" si="38"/>
        <v>0</v>
      </c>
      <c r="AX131" s="13">
        <f t="shared" si="39"/>
        <v>0</v>
      </c>
      <c r="AY131" s="13" t="str">
        <f t="shared" si="40"/>
        <v>No</v>
      </c>
      <c r="AZ131" s="13" t="str">
        <f t="shared" ref="AZ131:AZ194" si="47">IF(OR($Z131="0 Entry Verify", $AD131="0 Entry Verify", $AH131="0 Entry Verify", $AL131="0 Entry Verify", $AP131="0 Entry Verify", $AT131="0 Entry Verify"), "Yes", "No")</f>
        <v>No</v>
      </c>
    </row>
    <row r="132" spans="1:52" x14ac:dyDescent="0.2">
      <c r="A132" s="1" t="s">
        <v>7025</v>
      </c>
      <c r="B132" s="16" t="s">
        <v>3024</v>
      </c>
      <c r="C132" s="13" t="s">
        <v>1455</v>
      </c>
      <c r="D132" s="13" t="s">
        <v>1456</v>
      </c>
      <c r="E132" s="13" t="s">
        <v>1457</v>
      </c>
      <c r="F132" s="13" t="s">
        <v>179</v>
      </c>
      <c r="G132" s="13" t="s">
        <v>1458</v>
      </c>
      <c r="H132" s="13" t="s">
        <v>2829</v>
      </c>
      <c r="I132" s="13" t="s">
        <v>100</v>
      </c>
      <c r="J132" s="13" t="s">
        <v>2378</v>
      </c>
      <c r="K132" s="13" t="s">
        <v>2396</v>
      </c>
      <c r="L132" s="13" t="s">
        <v>2392</v>
      </c>
      <c r="M132" s="13" t="s">
        <v>8943</v>
      </c>
      <c r="N132" s="13" t="s">
        <v>1459</v>
      </c>
      <c r="O132" s="17">
        <v>41778</v>
      </c>
      <c r="P132" s="23"/>
      <c r="Q132" s="41" t="s">
        <v>2450</v>
      </c>
      <c r="R132" s="13" t="s">
        <v>187</v>
      </c>
      <c r="S132" s="13" t="s">
        <v>2867</v>
      </c>
      <c r="T132" s="13" t="s">
        <v>8348</v>
      </c>
      <c r="U132" s="13" t="s">
        <v>5604</v>
      </c>
      <c r="V132" s="13" t="s">
        <v>8350</v>
      </c>
      <c r="W132" s="13">
        <f>IF(ISERROR(VLOOKUP($C132,CTEPULL!$A:$I,3,FALSE)),"0",(VLOOKUP($C132,CTEPULL!$A:$I,3,FALSE)))</f>
        <v>53</v>
      </c>
      <c r="X132" s="18">
        <f>IF(ISERROR(VLOOKUP($A132,PIVOTILC!$A:$I,3,FALSE)),"0",(VLOOKUP($A132,PIVOTILC!$A:$I,3,FALSE)))</f>
        <v>53</v>
      </c>
      <c r="Y132" s="13">
        <f t="shared" si="32"/>
        <v>0</v>
      </c>
      <c r="Z132" s="13" t="str">
        <f t="shared" si="41"/>
        <v>Good</v>
      </c>
      <c r="AA132" s="13">
        <f>IF(ISERROR(VLOOKUP($C132,CTEPULL!$A:$I,4,FALSE)),"0",(VLOOKUP($C132,CTEPULL!$A:$I,4,FALSE)))</f>
        <v>0</v>
      </c>
      <c r="AB132" s="18">
        <f>IF(ISERROR(VLOOKUP($A132,PIVOTILC!$A:$I,4,FALSE)),"0",(VLOOKUP($A132,PIVOTILC!$A:$I,4,FALSE)))</f>
        <v>0</v>
      </c>
      <c r="AC132" s="13">
        <f t="shared" si="33"/>
        <v>0</v>
      </c>
      <c r="AD132" s="13" t="str">
        <f t="shared" si="42"/>
        <v/>
      </c>
      <c r="AE132" s="13">
        <f>IF(ISERROR(VLOOKUP($C132,CTEPULL!$A:$I,5,FALSE)),"0",(VLOOKUP($C132,CTEPULL!$A:$I,5,FALSE)))</f>
        <v>0</v>
      </c>
      <c r="AF132" s="18">
        <f>IF(ISERROR(VLOOKUP($A132,PIVOTILC!$A:$I,5,FALSE)),"0",(VLOOKUP($A132,PIVOTILC!$A:$I,5,FALSE)))</f>
        <v>0</v>
      </c>
      <c r="AG132" s="13">
        <f t="shared" si="34"/>
        <v>0</v>
      </c>
      <c r="AH132" s="13" t="str">
        <f t="shared" si="43"/>
        <v/>
      </c>
      <c r="AI132" s="13">
        <f>IF(ISERROR(VLOOKUP($C132,CTEPULL!$A:$I,6,FALSE)),"0",(VLOOKUP($C132,CTEPULL!$A:$I,6,FALSE)))</f>
        <v>0</v>
      </c>
      <c r="AJ132" s="18">
        <f>IF(ISERROR(VLOOKUP($A132,PIVOTILC!$A:$I,6,FALSE)),"0",(VLOOKUP($A132,PIVOTILC!$A:$I,6,FALSE)))</f>
        <v>0</v>
      </c>
      <c r="AK132" s="13">
        <f t="shared" si="35"/>
        <v>0</v>
      </c>
      <c r="AL132" s="13" t="str">
        <f t="shared" si="44"/>
        <v/>
      </c>
      <c r="AM132" s="13">
        <f>IF(ISERROR(VLOOKUP($C132,CTEPULL!$A:$I,7,FALSE)),"0",(VLOOKUP($C132,CTEPULL!$A:$I,7,FALSE)))</f>
        <v>0</v>
      </c>
      <c r="AN132" s="18">
        <f>IF(ISERROR(VLOOKUP($A132,PIVOTILC!$A:$I,7,FALSE)),"0",(VLOOKUP($A132,PIVOTILC!$A:$I,7,FALSE)))</f>
        <v>0</v>
      </c>
      <c r="AO132" s="13">
        <f t="shared" si="36"/>
        <v>0</v>
      </c>
      <c r="AP132" s="13" t="str">
        <f t="shared" si="45"/>
        <v/>
      </c>
      <c r="AQ132" s="13">
        <f>IF(ISERROR(VLOOKUP($C132,CTEPULL!$A:$I,8,FALSE)),"0",(VLOOKUP($C132,CTEPULL!$A:$I,8,FALSE)))</f>
        <v>0</v>
      </c>
      <c r="AR132" s="18">
        <f>IF(ISERROR(VLOOKUP($A132,PIVOTILC!$A:$I,8,FALSE)),"0",(VLOOKUP($A132,PIVOTILC!$A:$I,8,FALSE)))</f>
        <v>0</v>
      </c>
      <c r="AS132" s="13">
        <f t="shared" si="37"/>
        <v>0</v>
      </c>
      <c r="AT132" s="13" t="str">
        <f t="shared" si="46"/>
        <v/>
      </c>
      <c r="AU132" s="19">
        <f>IF(ISERROR(VLOOKUP($C132,CTEPULL!$A:$I,9,FALSE)),"0",(VLOOKUP($C132,CTEPULL!$A:$I,9,FALSE)))</f>
        <v>53</v>
      </c>
      <c r="AV132" s="18">
        <f>IF(ISERROR(VLOOKUP($A132,PIVOTILC!$A:$I,8,FALSE)),"0",(VLOOKUP($A132,PIVOTILC!$A:$I,9,FALSE)))</f>
        <v>53</v>
      </c>
      <c r="AW132" s="18">
        <f t="shared" si="38"/>
        <v>0</v>
      </c>
      <c r="AX132" s="13">
        <f t="shared" si="39"/>
        <v>0</v>
      </c>
      <c r="AY132" s="13" t="str">
        <f t="shared" si="40"/>
        <v>No</v>
      </c>
      <c r="AZ132" s="13" t="str">
        <f t="shared" si="47"/>
        <v>No</v>
      </c>
    </row>
    <row r="133" spans="1:52" x14ac:dyDescent="0.2">
      <c r="A133" s="1" t="s">
        <v>7026</v>
      </c>
      <c r="B133" s="16" t="s">
        <v>3025</v>
      </c>
      <c r="C133" s="13" t="s">
        <v>1943</v>
      </c>
      <c r="D133" s="13" t="s">
        <v>1916</v>
      </c>
      <c r="E133" s="13" t="s">
        <v>1917</v>
      </c>
      <c r="F133" s="13" t="s">
        <v>178</v>
      </c>
      <c r="G133" s="13" t="s">
        <v>1918</v>
      </c>
      <c r="H133" s="13" t="s">
        <v>2828</v>
      </c>
      <c r="I133" s="13" t="s">
        <v>98</v>
      </c>
      <c r="J133" s="13" t="s">
        <v>2378</v>
      </c>
      <c r="K133" s="13" t="s">
        <v>2389</v>
      </c>
      <c r="L133" s="13" t="s">
        <v>11236</v>
      </c>
      <c r="M133" s="13" t="s">
        <v>2384</v>
      </c>
      <c r="N133" s="13" t="s">
        <v>1956</v>
      </c>
      <c r="O133" s="17">
        <v>42034</v>
      </c>
      <c r="P133" s="23"/>
      <c r="Q133" s="41" t="s">
        <v>2451</v>
      </c>
      <c r="R133" s="13" t="s">
        <v>129</v>
      </c>
      <c r="S133" s="13" t="s">
        <v>2867</v>
      </c>
      <c r="T133" s="13" t="s">
        <v>8348</v>
      </c>
      <c r="U133" s="13" t="s">
        <v>5605</v>
      </c>
      <c r="V133" s="13" t="s">
        <v>8361</v>
      </c>
      <c r="W133" s="13">
        <f>IF(ISERROR(VLOOKUP($C133,CTEPULL!$A:$I,3,FALSE)),"0",(VLOOKUP($C133,CTEPULL!$A:$I,3,FALSE)))</f>
        <v>54</v>
      </c>
      <c r="X133" s="18">
        <f>IF(ISERROR(VLOOKUP($A133,PIVOTILC!$A:$I,3,FALSE)),"0",(VLOOKUP($A133,PIVOTILC!$A:$I,3,FALSE)))</f>
        <v>54</v>
      </c>
      <c r="Y133" s="13">
        <f t="shared" si="32"/>
        <v>0</v>
      </c>
      <c r="Z133" s="13" t="str">
        <f t="shared" si="41"/>
        <v>Good</v>
      </c>
      <c r="AA133" s="13">
        <f>IF(ISERROR(VLOOKUP($C133,CTEPULL!$A:$I,4,FALSE)),"0",(VLOOKUP($C133,CTEPULL!$A:$I,4,FALSE)))</f>
        <v>0</v>
      </c>
      <c r="AB133" s="18">
        <f>IF(ISERROR(VLOOKUP($A133,PIVOTILC!$A:$I,4,FALSE)),"0",(VLOOKUP($A133,PIVOTILC!$A:$I,4,FALSE)))</f>
        <v>0</v>
      </c>
      <c r="AC133" s="13">
        <f t="shared" si="33"/>
        <v>0</v>
      </c>
      <c r="AD133" s="13" t="str">
        <f t="shared" si="42"/>
        <v/>
      </c>
      <c r="AE133" s="13">
        <f>IF(ISERROR(VLOOKUP($C133,CTEPULL!$A:$I,5,FALSE)),"0",(VLOOKUP($C133,CTEPULL!$A:$I,5,FALSE)))</f>
        <v>0</v>
      </c>
      <c r="AF133" s="18">
        <f>IF(ISERROR(VLOOKUP($A133,PIVOTILC!$A:$I,5,FALSE)),"0",(VLOOKUP($A133,PIVOTILC!$A:$I,5,FALSE)))</f>
        <v>0</v>
      </c>
      <c r="AG133" s="13">
        <f t="shared" si="34"/>
        <v>0</v>
      </c>
      <c r="AH133" s="13" t="str">
        <f t="shared" si="43"/>
        <v/>
      </c>
      <c r="AI133" s="13">
        <f>IF(ISERROR(VLOOKUP($C133,CTEPULL!$A:$I,6,FALSE)),"0",(VLOOKUP($C133,CTEPULL!$A:$I,6,FALSE)))</f>
        <v>0</v>
      </c>
      <c r="AJ133" s="18">
        <f>IF(ISERROR(VLOOKUP($A133,PIVOTILC!$A:$I,6,FALSE)),"0",(VLOOKUP($A133,PIVOTILC!$A:$I,6,FALSE)))</f>
        <v>0</v>
      </c>
      <c r="AK133" s="13">
        <f t="shared" si="35"/>
        <v>0</v>
      </c>
      <c r="AL133" s="13" t="str">
        <f t="shared" si="44"/>
        <v/>
      </c>
      <c r="AM133" s="13">
        <f>IF(ISERROR(VLOOKUP($C133,CTEPULL!$A:$I,7,FALSE)),"0",(VLOOKUP($C133,CTEPULL!$A:$I,7,FALSE)))</f>
        <v>0</v>
      </c>
      <c r="AN133" s="18">
        <f>IF(ISERROR(VLOOKUP($A133,PIVOTILC!$A:$I,7,FALSE)),"0",(VLOOKUP($A133,PIVOTILC!$A:$I,7,FALSE)))</f>
        <v>0</v>
      </c>
      <c r="AO133" s="13">
        <f t="shared" si="36"/>
        <v>0</v>
      </c>
      <c r="AP133" s="13" t="str">
        <f t="shared" si="45"/>
        <v/>
      </c>
      <c r="AQ133" s="13">
        <f>IF(ISERROR(VLOOKUP($C133,CTEPULL!$A:$I,8,FALSE)),"0",(VLOOKUP($C133,CTEPULL!$A:$I,8,FALSE)))</f>
        <v>0</v>
      </c>
      <c r="AR133" s="18">
        <f>IF(ISERROR(VLOOKUP($A133,PIVOTILC!$A:$I,8,FALSE)),"0",(VLOOKUP($A133,PIVOTILC!$A:$I,8,FALSE)))</f>
        <v>0</v>
      </c>
      <c r="AS133" s="13">
        <f t="shared" si="37"/>
        <v>0</v>
      </c>
      <c r="AT133" s="13" t="str">
        <f t="shared" si="46"/>
        <v/>
      </c>
      <c r="AU133" s="19">
        <f>IF(ISERROR(VLOOKUP($C133,CTEPULL!$A:$I,9,FALSE)),"0",(VLOOKUP($C133,CTEPULL!$A:$I,9,FALSE)))</f>
        <v>54</v>
      </c>
      <c r="AV133" s="18">
        <f>IF(ISERROR(VLOOKUP($A133,PIVOTILC!$A:$I,8,FALSE)),"0",(VLOOKUP($A133,PIVOTILC!$A:$I,9,FALSE)))</f>
        <v>54</v>
      </c>
      <c r="AW133" s="18">
        <f t="shared" si="38"/>
        <v>0</v>
      </c>
      <c r="AX133" s="13">
        <f t="shared" si="39"/>
        <v>0</v>
      </c>
      <c r="AY133" s="13" t="str">
        <f t="shared" si="40"/>
        <v>No</v>
      </c>
      <c r="AZ133" s="13" t="str">
        <f t="shared" si="47"/>
        <v>No</v>
      </c>
    </row>
    <row r="134" spans="1:52" x14ac:dyDescent="0.2">
      <c r="A134" s="1" t="s">
        <v>9162</v>
      </c>
      <c r="B134" s="16" t="s">
        <v>3026</v>
      </c>
      <c r="C134" s="13" t="s">
        <v>1460</v>
      </c>
      <c r="D134" s="13" t="s">
        <v>1461</v>
      </c>
      <c r="E134" s="13" t="s">
        <v>1462</v>
      </c>
      <c r="F134" s="13" t="s">
        <v>104</v>
      </c>
      <c r="G134" s="13" t="s">
        <v>1463</v>
      </c>
      <c r="H134" s="13" t="s">
        <v>2828</v>
      </c>
      <c r="I134" s="13" t="s">
        <v>98</v>
      </c>
      <c r="J134" s="13" t="s">
        <v>2378</v>
      </c>
      <c r="K134" s="13" t="s">
        <v>2379</v>
      </c>
      <c r="L134" s="13" t="s">
        <v>2380</v>
      </c>
      <c r="M134" s="13" t="s">
        <v>2403</v>
      </c>
      <c r="N134" s="13" t="s">
        <v>1464</v>
      </c>
      <c r="O134" s="17">
        <v>41785</v>
      </c>
      <c r="P134" s="23"/>
      <c r="Q134" s="41" t="s">
        <v>2452</v>
      </c>
      <c r="R134" s="13" t="s">
        <v>129</v>
      </c>
      <c r="S134" s="13" t="s">
        <v>2871</v>
      </c>
      <c r="T134" s="13" t="s">
        <v>8348</v>
      </c>
      <c r="U134" s="13" t="s">
        <v>5606</v>
      </c>
      <c r="V134" s="13" t="s">
        <v>8367</v>
      </c>
      <c r="W134" s="13">
        <f>IF(ISERROR(VLOOKUP($C134,CTEPULL!$A:$I,3,FALSE)),"0",(VLOOKUP($C134,CTEPULL!$A:$I,3,FALSE)))</f>
        <v>45</v>
      </c>
      <c r="X134" s="18">
        <f>IF(ISERROR(VLOOKUP($A134,PIVOTILC!$A:$I,3,FALSE)),"0",(VLOOKUP($A134,PIVOTILC!$A:$I,3,FALSE)))</f>
        <v>45</v>
      </c>
      <c r="Y134" s="13">
        <f t="shared" si="32"/>
        <v>0</v>
      </c>
      <c r="Z134" s="13" t="str">
        <f t="shared" si="41"/>
        <v>Good</v>
      </c>
      <c r="AA134" s="13">
        <f>IF(ISERROR(VLOOKUP($C134,CTEPULL!$A:$I,4,FALSE)),"0",(VLOOKUP($C134,CTEPULL!$A:$I,4,FALSE)))</f>
        <v>0</v>
      </c>
      <c r="AB134" s="18">
        <f>IF(ISERROR(VLOOKUP($A134,PIVOTILC!$A:$I,4,FALSE)),"0",(VLOOKUP($A134,PIVOTILC!$A:$I,4,FALSE)))</f>
        <v>0</v>
      </c>
      <c r="AC134" s="13">
        <f t="shared" si="33"/>
        <v>0</v>
      </c>
      <c r="AD134" s="13" t="str">
        <f t="shared" si="42"/>
        <v/>
      </c>
      <c r="AE134" s="13">
        <f>IF(ISERROR(VLOOKUP($C134,CTEPULL!$A:$I,5,FALSE)),"0",(VLOOKUP($C134,CTEPULL!$A:$I,5,FALSE)))</f>
        <v>0</v>
      </c>
      <c r="AF134" s="18">
        <f>IF(ISERROR(VLOOKUP($A134,PIVOTILC!$A:$I,5,FALSE)),"0",(VLOOKUP($A134,PIVOTILC!$A:$I,5,FALSE)))</f>
        <v>0</v>
      </c>
      <c r="AG134" s="13">
        <f t="shared" si="34"/>
        <v>0</v>
      </c>
      <c r="AH134" s="13" t="str">
        <f t="shared" si="43"/>
        <v/>
      </c>
      <c r="AI134" s="13">
        <f>IF(ISERROR(VLOOKUP($C134,CTEPULL!$A:$I,6,FALSE)),"0",(VLOOKUP($C134,CTEPULL!$A:$I,6,FALSE)))</f>
        <v>0</v>
      </c>
      <c r="AJ134" s="18">
        <f>IF(ISERROR(VLOOKUP($A134,PIVOTILC!$A:$I,6,FALSE)),"0",(VLOOKUP($A134,PIVOTILC!$A:$I,6,FALSE)))</f>
        <v>0</v>
      </c>
      <c r="AK134" s="13">
        <f t="shared" si="35"/>
        <v>0</v>
      </c>
      <c r="AL134" s="13" t="str">
        <f t="shared" si="44"/>
        <v/>
      </c>
      <c r="AM134" s="13">
        <f>IF(ISERROR(VLOOKUP($C134,CTEPULL!$A:$I,7,FALSE)),"0",(VLOOKUP($C134,CTEPULL!$A:$I,7,FALSE)))</f>
        <v>0</v>
      </c>
      <c r="AN134" s="18">
        <f>IF(ISERROR(VLOOKUP($A134,PIVOTILC!$A:$I,7,FALSE)),"0",(VLOOKUP($A134,PIVOTILC!$A:$I,7,FALSE)))</f>
        <v>0</v>
      </c>
      <c r="AO134" s="13">
        <f t="shared" si="36"/>
        <v>0</v>
      </c>
      <c r="AP134" s="13" t="str">
        <f t="shared" si="45"/>
        <v/>
      </c>
      <c r="AQ134" s="13">
        <f>IF(ISERROR(VLOOKUP($C134,CTEPULL!$A:$I,8,FALSE)),"0",(VLOOKUP($C134,CTEPULL!$A:$I,8,FALSE)))</f>
        <v>0</v>
      </c>
      <c r="AR134" s="18">
        <f>IF(ISERROR(VLOOKUP($A134,PIVOTILC!$A:$I,8,FALSE)),"0",(VLOOKUP($A134,PIVOTILC!$A:$I,8,FALSE)))</f>
        <v>0</v>
      </c>
      <c r="AS134" s="13">
        <f t="shared" si="37"/>
        <v>0</v>
      </c>
      <c r="AT134" s="13" t="str">
        <f t="shared" si="46"/>
        <v/>
      </c>
      <c r="AU134" s="19">
        <f>IF(ISERROR(VLOOKUP($C134,CTEPULL!$A:$I,9,FALSE)),"0",(VLOOKUP($C134,CTEPULL!$A:$I,9,FALSE)))</f>
        <v>45</v>
      </c>
      <c r="AV134" s="18">
        <f>IF(ISERROR(VLOOKUP($A134,PIVOTILC!$A:$I,8,FALSE)),"0",(VLOOKUP($A134,PIVOTILC!$A:$I,9,FALSE)))</f>
        <v>45</v>
      </c>
      <c r="AW134" s="18">
        <f t="shared" si="38"/>
        <v>0</v>
      </c>
      <c r="AX134" s="13">
        <f t="shared" si="39"/>
        <v>0</v>
      </c>
      <c r="AY134" s="13" t="str">
        <f t="shared" si="40"/>
        <v>No</v>
      </c>
      <c r="AZ134" s="13" t="str">
        <f t="shared" si="47"/>
        <v>No</v>
      </c>
    </row>
    <row r="135" spans="1:52" x14ac:dyDescent="0.2">
      <c r="A135" s="1" t="s">
        <v>9163</v>
      </c>
      <c r="B135" s="16" t="s">
        <v>3027</v>
      </c>
      <c r="C135" s="13" t="s">
        <v>1919</v>
      </c>
      <c r="D135" s="13" t="s">
        <v>1920</v>
      </c>
      <c r="E135" s="13" t="s">
        <v>1921</v>
      </c>
      <c r="F135" s="13" t="s">
        <v>179</v>
      </c>
      <c r="G135" s="13" t="s">
        <v>1922</v>
      </c>
      <c r="H135" s="13" t="s">
        <v>2828</v>
      </c>
      <c r="I135" s="13" t="s">
        <v>98</v>
      </c>
      <c r="J135" s="13" t="s">
        <v>2378</v>
      </c>
      <c r="K135" s="13" t="s">
        <v>2379</v>
      </c>
      <c r="L135" s="13" t="s">
        <v>2383</v>
      </c>
      <c r="M135" s="13" t="s">
        <v>7713</v>
      </c>
      <c r="N135" s="13" t="s">
        <v>1923</v>
      </c>
      <c r="O135" s="17">
        <v>41974</v>
      </c>
      <c r="P135" s="23"/>
      <c r="Q135" s="41" t="s">
        <v>2453</v>
      </c>
      <c r="R135" s="13" t="s">
        <v>129</v>
      </c>
      <c r="S135" s="13" t="s">
        <v>2870</v>
      </c>
      <c r="T135" s="13" t="s">
        <v>8348</v>
      </c>
      <c r="U135" s="13" t="s">
        <v>5607</v>
      </c>
      <c r="V135" s="13" t="s">
        <v>8352</v>
      </c>
      <c r="W135" s="13">
        <f>IF(ISERROR(VLOOKUP($C135,CTEPULL!$A:$I,3,FALSE)),"0",(VLOOKUP($C135,CTEPULL!$A:$I,3,FALSE)))</f>
        <v>40</v>
      </c>
      <c r="X135" s="18">
        <f>IF(ISERROR(VLOOKUP($A135,PIVOTILC!$A:$I,3,FALSE)),"0",(VLOOKUP($A135,PIVOTILC!$A:$I,3,FALSE)))</f>
        <v>40</v>
      </c>
      <c r="Y135" s="13">
        <f t="shared" si="32"/>
        <v>0</v>
      </c>
      <c r="Z135" s="13" t="str">
        <f t="shared" si="41"/>
        <v>Good</v>
      </c>
      <c r="AA135" s="13">
        <f>IF(ISERROR(VLOOKUP($C135,CTEPULL!$A:$I,4,FALSE)),"0",(VLOOKUP($C135,CTEPULL!$A:$I,4,FALSE)))</f>
        <v>0</v>
      </c>
      <c r="AB135" s="18">
        <f>IF(ISERROR(VLOOKUP($A135,PIVOTILC!$A:$I,4,FALSE)),"0",(VLOOKUP($A135,PIVOTILC!$A:$I,4,FALSE)))</f>
        <v>0</v>
      </c>
      <c r="AC135" s="13">
        <f t="shared" si="33"/>
        <v>0</v>
      </c>
      <c r="AD135" s="13" t="str">
        <f t="shared" si="42"/>
        <v/>
      </c>
      <c r="AE135" s="13">
        <f>IF(ISERROR(VLOOKUP($C135,CTEPULL!$A:$I,5,FALSE)),"0",(VLOOKUP($C135,CTEPULL!$A:$I,5,FALSE)))</f>
        <v>0</v>
      </c>
      <c r="AF135" s="18">
        <f>IF(ISERROR(VLOOKUP($A135,PIVOTILC!$A:$I,5,FALSE)),"0",(VLOOKUP($A135,PIVOTILC!$A:$I,5,FALSE)))</f>
        <v>0</v>
      </c>
      <c r="AG135" s="13">
        <f t="shared" si="34"/>
        <v>0</v>
      </c>
      <c r="AH135" s="13" t="str">
        <f t="shared" si="43"/>
        <v/>
      </c>
      <c r="AI135" s="13">
        <f>IF(ISERROR(VLOOKUP($C135,CTEPULL!$A:$I,6,FALSE)),"0",(VLOOKUP($C135,CTEPULL!$A:$I,6,FALSE)))</f>
        <v>0</v>
      </c>
      <c r="AJ135" s="18">
        <f>IF(ISERROR(VLOOKUP($A135,PIVOTILC!$A:$I,6,FALSE)),"0",(VLOOKUP($A135,PIVOTILC!$A:$I,6,FALSE)))</f>
        <v>0</v>
      </c>
      <c r="AK135" s="13">
        <f t="shared" si="35"/>
        <v>0</v>
      </c>
      <c r="AL135" s="13" t="str">
        <f t="shared" si="44"/>
        <v/>
      </c>
      <c r="AM135" s="13">
        <f>IF(ISERROR(VLOOKUP($C135,CTEPULL!$A:$I,7,FALSE)),"0",(VLOOKUP($C135,CTEPULL!$A:$I,7,FALSE)))</f>
        <v>0</v>
      </c>
      <c r="AN135" s="18">
        <f>IF(ISERROR(VLOOKUP($A135,PIVOTILC!$A:$I,7,FALSE)),"0",(VLOOKUP($A135,PIVOTILC!$A:$I,7,FALSE)))</f>
        <v>0</v>
      </c>
      <c r="AO135" s="13">
        <f t="shared" si="36"/>
        <v>0</v>
      </c>
      <c r="AP135" s="13" t="str">
        <f t="shared" si="45"/>
        <v/>
      </c>
      <c r="AQ135" s="13">
        <f>IF(ISERROR(VLOOKUP($C135,CTEPULL!$A:$I,8,FALSE)),"0",(VLOOKUP($C135,CTEPULL!$A:$I,8,FALSE)))</f>
        <v>0</v>
      </c>
      <c r="AR135" s="18">
        <f>IF(ISERROR(VLOOKUP($A135,PIVOTILC!$A:$I,8,FALSE)),"0",(VLOOKUP($A135,PIVOTILC!$A:$I,8,FALSE)))</f>
        <v>0</v>
      </c>
      <c r="AS135" s="13">
        <f t="shared" si="37"/>
        <v>0</v>
      </c>
      <c r="AT135" s="13" t="str">
        <f t="shared" si="46"/>
        <v/>
      </c>
      <c r="AU135" s="19">
        <f>IF(ISERROR(VLOOKUP($C135,CTEPULL!$A:$I,9,FALSE)),"0",(VLOOKUP($C135,CTEPULL!$A:$I,9,FALSE)))</f>
        <v>40</v>
      </c>
      <c r="AV135" s="18">
        <f>IF(ISERROR(VLOOKUP($A135,PIVOTILC!$A:$I,8,FALSE)),"0",(VLOOKUP($A135,PIVOTILC!$A:$I,9,FALSE)))</f>
        <v>40</v>
      </c>
      <c r="AW135" s="18">
        <f t="shared" si="38"/>
        <v>0</v>
      </c>
      <c r="AX135" s="13">
        <f t="shared" si="39"/>
        <v>0</v>
      </c>
      <c r="AY135" s="13" t="str">
        <f t="shared" si="40"/>
        <v>No</v>
      </c>
      <c r="AZ135" s="13" t="str">
        <f t="shared" si="47"/>
        <v>No</v>
      </c>
    </row>
    <row r="136" spans="1:52" x14ac:dyDescent="0.2">
      <c r="A136" s="1" t="s">
        <v>9164</v>
      </c>
      <c r="B136" s="16" t="s">
        <v>3028</v>
      </c>
      <c r="C136" s="13" t="s">
        <v>1823</v>
      </c>
      <c r="D136" s="13" t="s">
        <v>1824</v>
      </c>
      <c r="E136" s="13" t="s">
        <v>1825</v>
      </c>
      <c r="F136" s="13" t="s">
        <v>179</v>
      </c>
      <c r="G136" s="13" t="s">
        <v>1826</v>
      </c>
      <c r="H136" s="13" t="s">
        <v>2831</v>
      </c>
      <c r="I136" s="13" t="s">
        <v>98</v>
      </c>
      <c r="J136" s="13" t="s">
        <v>2378</v>
      </c>
      <c r="K136" s="13" t="s">
        <v>4970</v>
      </c>
      <c r="L136" s="13" t="s">
        <v>11256</v>
      </c>
      <c r="M136" s="13" t="s">
        <v>2393</v>
      </c>
      <c r="N136" s="13" t="s">
        <v>1846</v>
      </c>
      <c r="O136" s="17">
        <v>41995</v>
      </c>
      <c r="P136" s="23"/>
      <c r="Q136" s="41" t="s">
        <v>2454</v>
      </c>
      <c r="R136" s="13" t="s">
        <v>129</v>
      </c>
      <c r="S136" s="13" t="s">
        <v>2870</v>
      </c>
      <c r="T136" s="13" t="s">
        <v>8348</v>
      </c>
      <c r="U136" s="13" t="s">
        <v>5608</v>
      </c>
      <c r="V136" s="13" t="s">
        <v>8352</v>
      </c>
      <c r="W136" s="13">
        <f>IF(ISERROR(VLOOKUP($C136,CTEPULL!$A:$I,3,FALSE)),"0",(VLOOKUP($C136,CTEPULL!$A:$I,3,FALSE)))</f>
        <v>40</v>
      </c>
      <c r="X136" s="18">
        <f>IF(ISERROR(VLOOKUP($A136,PIVOTILC!$A:$I,3,FALSE)),"0",(VLOOKUP($A136,PIVOTILC!$A:$I,3,FALSE)))</f>
        <v>40</v>
      </c>
      <c r="Y136" s="13">
        <f t="shared" si="32"/>
        <v>0</v>
      </c>
      <c r="Z136" s="13" t="str">
        <f t="shared" si="41"/>
        <v>Good</v>
      </c>
      <c r="AA136" s="13">
        <f>IF(ISERROR(VLOOKUP($C136,CTEPULL!$A:$I,4,FALSE)),"0",(VLOOKUP($C136,CTEPULL!$A:$I,4,FALSE)))</f>
        <v>0</v>
      </c>
      <c r="AB136" s="18">
        <f>IF(ISERROR(VLOOKUP($A136,PIVOTILC!$A:$I,4,FALSE)),"0",(VLOOKUP($A136,PIVOTILC!$A:$I,4,FALSE)))</f>
        <v>0</v>
      </c>
      <c r="AC136" s="13">
        <f t="shared" si="33"/>
        <v>0</v>
      </c>
      <c r="AD136" s="13" t="str">
        <f t="shared" si="42"/>
        <v/>
      </c>
      <c r="AE136" s="13">
        <f>IF(ISERROR(VLOOKUP($C136,CTEPULL!$A:$I,5,FALSE)),"0",(VLOOKUP($C136,CTEPULL!$A:$I,5,FALSE)))</f>
        <v>0</v>
      </c>
      <c r="AF136" s="18">
        <f>IF(ISERROR(VLOOKUP($A136,PIVOTILC!$A:$I,5,FALSE)),"0",(VLOOKUP($A136,PIVOTILC!$A:$I,5,FALSE)))</f>
        <v>0</v>
      </c>
      <c r="AG136" s="13">
        <f t="shared" si="34"/>
        <v>0</v>
      </c>
      <c r="AH136" s="13" t="str">
        <f t="shared" si="43"/>
        <v/>
      </c>
      <c r="AI136" s="13">
        <f>IF(ISERROR(VLOOKUP($C136,CTEPULL!$A:$I,6,FALSE)),"0",(VLOOKUP($C136,CTEPULL!$A:$I,6,FALSE)))</f>
        <v>0</v>
      </c>
      <c r="AJ136" s="18">
        <f>IF(ISERROR(VLOOKUP($A136,PIVOTILC!$A:$I,6,FALSE)),"0",(VLOOKUP($A136,PIVOTILC!$A:$I,6,FALSE)))</f>
        <v>0</v>
      </c>
      <c r="AK136" s="13">
        <f t="shared" si="35"/>
        <v>0</v>
      </c>
      <c r="AL136" s="13" t="str">
        <f t="shared" si="44"/>
        <v/>
      </c>
      <c r="AM136" s="13">
        <f>IF(ISERROR(VLOOKUP($C136,CTEPULL!$A:$I,7,FALSE)),"0",(VLOOKUP($C136,CTEPULL!$A:$I,7,FALSE)))</f>
        <v>0</v>
      </c>
      <c r="AN136" s="18">
        <f>IF(ISERROR(VLOOKUP($A136,PIVOTILC!$A:$I,7,FALSE)),"0",(VLOOKUP($A136,PIVOTILC!$A:$I,7,FALSE)))</f>
        <v>0</v>
      </c>
      <c r="AO136" s="13">
        <f t="shared" si="36"/>
        <v>0</v>
      </c>
      <c r="AP136" s="13" t="str">
        <f t="shared" si="45"/>
        <v/>
      </c>
      <c r="AQ136" s="13">
        <f>IF(ISERROR(VLOOKUP($C136,CTEPULL!$A:$I,8,FALSE)),"0",(VLOOKUP($C136,CTEPULL!$A:$I,8,FALSE)))</f>
        <v>0</v>
      </c>
      <c r="AR136" s="18">
        <f>IF(ISERROR(VLOOKUP($A136,PIVOTILC!$A:$I,8,FALSE)),"0",(VLOOKUP($A136,PIVOTILC!$A:$I,8,FALSE)))</f>
        <v>0</v>
      </c>
      <c r="AS136" s="13">
        <f t="shared" si="37"/>
        <v>0</v>
      </c>
      <c r="AT136" s="13" t="str">
        <f t="shared" si="46"/>
        <v/>
      </c>
      <c r="AU136" s="19">
        <f>IF(ISERROR(VLOOKUP($C136,CTEPULL!$A:$I,9,FALSE)),"0",(VLOOKUP($C136,CTEPULL!$A:$I,9,FALSE)))</f>
        <v>40</v>
      </c>
      <c r="AV136" s="18">
        <f>IF(ISERROR(VLOOKUP($A136,PIVOTILC!$A:$I,8,FALSE)),"0",(VLOOKUP($A136,PIVOTILC!$A:$I,9,FALSE)))</f>
        <v>40</v>
      </c>
      <c r="AW136" s="18">
        <f t="shared" si="38"/>
        <v>0</v>
      </c>
      <c r="AX136" s="13">
        <f t="shared" si="39"/>
        <v>0</v>
      </c>
      <c r="AY136" s="13" t="str">
        <f t="shared" si="40"/>
        <v>No</v>
      </c>
      <c r="AZ136" s="13" t="str">
        <f t="shared" si="47"/>
        <v>No</v>
      </c>
    </row>
    <row r="137" spans="1:52" x14ac:dyDescent="0.2">
      <c r="A137" s="1" t="s">
        <v>10547</v>
      </c>
      <c r="B137" s="16" t="s">
        <v>10548</v>
      </c>
      <c r="C137" s="13" t="s">
        <v>10549</v>
      </c>
      <c r="D137" s="13" t="s">
        <v>10550</v>
      </c>
      <c r="E137" s="13" t="s">
        <v>10551</v>
      </c>
      <c r="F137" s="13" t="s">
        <v>113</v>
      </c>
      <c r="G137" s="13" t="s">
        <v>10552</v>
      </c>
      <c r="H137" s="13" t="s">
        <v>2832</v>
      </c>
      <c r="I137" s="13" t="s">
        <v>102</v>
      </c>
      <c r="J137" s="13" t="s">
        <v>2378</v>
      </c>
      <c r="K137" s="13" t="s">
        <v>2395</v>
      </c>
      <c r="L137" s="13" t="s">
        <v>4946</v>
      </c>
      <c r="M137" s="13" t="s">
        <v>2405</v>
      </c>
      <c r="N137" s="13" t="s">
        <v>10553</v>
      </c>
      <c r="O137" s="17">
        <v>43613</v>
      </c>
      <c r="P137" s="23"/>
      <c r="Q137" s="41" t="s">
        <v>10554</v>
      </c>
      <c r="R137" s="13" t="s">
        <v>129</v>
      </c>
      <c r="S137" s="13" t="s">
        <v>2867</v>
      </c>
      <c r="T137" s="13" t="s">
        <v>8348</v>
      </c>
      <c r="U137" s="13" t="s">
        <v>10587</v>
      </c>
      <c r="V137" s="13" t="s">
        <v>8361</v>
      </c>
      <c r="W137" s="13">
        <f>IF(ISERROR(VLOOKUP($C137,CTEPULL!$A:$I,3,FALSE)),"0",(VLOOKUP($C137,CTEPULL!$A:$I,3,FALSE)))</f>
        <v>45</v>
      </c>
      <c r="X137" s="18">
        <f>IF(ISERROR(VLOOKUP($A137,PIVOTILC!$A:$I,3,FALSE)),"0",(VLOOKUP($A137,PIVOTILC!$A:$I,3,FALSE)))</f>
        <v>45</v>
      </c>
      <c r="Y137" s="13">
        <f t="shared" si="32"/>
        <v>0</v>
      </c>
      <c r="Z137" s="13" t="str">
        <f t="shared" si="41"/>
        <v>Good</v>
      </c>
      <c r="AA137" s="13">
        <f>IF(ISERROR(VLOOKUP($C137,CTEPULL!$A:$I,4,FALSE)),"0",(VLOOKUP($C137,CTEPULL!$A:$I,4,FALSE)))</f>
        <v>0</v>
      </c>
      <c r="AB137" s="18">
        <f>IF(ISERROR(VLOOKUP($A137,PIVOTILC!$A:$I,4,FALSE)),"0",(VLOOKUP($A137,PIVOTILC!$A:$I,4,FALSE)))</f>
        <v>0</v>
      </c>
      <c r="AC137" s="13">
        <f t="shared" si="33"/>
        <v>0</v>
      </c>
      <c r="AD137" s="13" t="str">
        <f t="shared" si="42"/>
        <v/>
      </c>
      <c r="AE137" s="13">
        <f>IF(ISERROR(VLOOKUP($C137,CTEPULL!$A:$I,5,FALSE)),"0",(VLOOKUP($C137,CTEPULL!$A:$I,5,FALSE)))</f>
        <v>0</v>
      </c>
      <c r="AF137" s="18">
        <f>IF(ISERROR(VLOOKUP($A137,PIVOTILC!$A:$I,5,FALSE)),"0",(VLOOKUP($A137,PIVOTILC!$A:$I,5,FALSE)))</f>
        <v>0</v>
      </c>
      <c r="AG137" s="13">
        <f t="shared" si="34"/>
        <v>0</v>
      </c>
      <c r="AH137" s="13" t="str">
        <f t="shared" si="43"/>
        <v/>
      </c>
      <c r="AI137" s="13">
        <f>IF(ISERROR(VLOOKUP($C137,CTEPULL!$A:$I,6,FALSE)),"0",(VLOOKUP($C137,CTEPULL!$A:$I,6,FALSE)))</f>
        <v>0</v>
      </c>
      <c r="AJ137" s="18">
        <f>IF(ISERROR(VLOOKUP($A137,PIVOTILC!$A:$I,6,FALSE)),"0",(VLOOKUP($A137,PIVOTILC!$A:$I,6,FALSE)))</f>
        <v>0</v>
      </c>
      <c r="AK137" s="13">
        <f t="shared" si="35"/>
        <v>0</v>
      </c>
      <c r="AL137" s="13" t="str">
        <f t="shared" si="44"/>
        <v/>
      </c>
      <c r="AM137" s="13">
        <f>IF(ISERROR(VLOOKUP($C137,CTEPULL!$A:$I,7,FALSE)),"0",(VLOOKUP($C137,CTEPULL!$A:$I,7,FALSE)))</f>
        <v>0</v>
      </c>
      <c r="AN137" s="18">
        <f>IF(ISERROR(VLOOKUP($A137,PIVOTILC!$A:$I,7,FALSE)),"0",(VLOOKUP($A137,PIVOTILC!$A:$I,7,FALSE)))</f>
        <v>0</v>
      </c>
      <c r="AO137" s="13">
        <f t="shared" si="36"/>
        <v>0</v>
      </c>
      <c r="AP137" s="13" t="str">
        <f t="shared" si="45"/>
        <v/>
      </c>
      <c r="AQ137" s="13">
        <f>IF(ISERROR(VLOOKUP($C137,CTEPULL!$A:$I,8,FALSE)),"0",(VLOOKUP($C137,CTEPULL!$A:$I,8,FALSE)))</f>
        <v>0</v>
      </c>
      <c r="AR137" s="18">
        <f>IF(ISERROR(VLOOKUP($A137,PIVOTILC!$A:$I,8,FALSE)),"0",(VLOOKUP($A137,PIVOTILC!$A:$I,8,FALSE)))</f>
        <v>0</v>
      </c>
      <c r="AS137" s="13">
        <f t="shared" si="37"/>
        <v>0</v>
      </c>
      <c r="AT137" s="13" t="str">
        <f t="shared" si="46"/>
        <v/>
      </c>
      <c r="AU137" s="19">
        <f>IF(ISERROR(VLOOKUP($C137,CTEPULL!$A:$I,9,FALSE)),"0",(VLOOKUP($C137,CTEPULL!$A:$I,9,FALSE)))</f>
        <v>45</v>
      </c>
      <c r="AV137" s="18">
        <f>IF(ISERROR(VLOOKUP($A137,PIVOTILC!$A:$I,8,FALSE)),"0",(VLOOKUP($A137,PIVOTILC!$A:$I,9,FALSE)))</f>
        <v>45</v>
      </c>
      <c r="AW137" s="18">
        <f t="shared" si="38"/>
        <v>0</v>
      </c>
      <c r="AX137" s="13">
        <f t="shared" si="39"/>
        <v>0</v>
      </c>
      <c r="AY137" s="13" t="str">
        <f t="shared" si="40"/>
        <v>No</v>
      </c>
      <c r="AZ137" s="13" t="str">
        <f t="shared" si="47"/>
        <v>No</v>
      </c>
    </row>
    <row r="138" spans="1:52" x14ac:dyDescent="0.2">
      <c r="A138" s="1" t="s">
        <v>7027</v>
      </c>
      <c r="B138" s="16" t="s">
        <v>3029</v>
      </c>
      <c r="C138" s="13" t="s">
        <v>2967</v>
      </c>
      <c r="D138" s="13" t="s">
        <v>2958</v>
      </c>
      <c r="E138" s="13" t="s">
        <v>2959</v>
      </c>
      <c r="F138" s="13" t="s">
        <v>179</v>
      </c>
      <c r="G138" s="13" t="s">
        <v>2960</v>
      </c>
      <c r="H138" s="13" t="s">
        <v>2829</v>
      </c>
      <c r="I138" s="13" t="s">
        <v>98</v>
      </c>
      <c r="J138" s="13" t="s">
        <v>2378</v>
      </c>
      <c r="K138" s="13" t="s">
        <v>2381</v>
      </c>
      <c r="L138" s="13" t="s">
        <v>2387</v>
      </c>
      <c r="M138" s="13" t="s">
        <v>4327</v>
      </c>
      <c r="N138" s="13" t="s">
        <v>2969</v>
      </c>
      <c r="O138" s="17">
        <v>42487</v>
      </c>
      <c r="P138" s="23"/>
      <c r="Q138" s="41" t="s">
        <v>2961</v>
      </c>
      <c r="R138" s="13" t="s">
        <v>129</v>
      </c>
      <c r="S138" s="13" t="s">
        <v>2870</v>
      </c>
      <c r="T138" s="13" t="s">
        <v>8348</v>
      </c>
      <c r="U138" s="13" t="s">
        <v>5609</v>
      </c>
      <c r="V138" s="13" t="s">
        <v>8364</v>
      </c>
      <c r="W138" s="13">
        <f>IF(ISERROR(VLOOKUP($C138,CTEPULL!$A:$I,3,FALSE)),"0",(VLOOKUP($C138,CTEPULL!$A:$I,3,FALSE)))</f>
        <v>40</v>
      </c>
      <c r="X138" s="18">
        <f>IF(ISERROR(VLOOKUP($A138,PIVOTILC!$A:$I,3,FALSE)),"0",(VLOOKUP($A138,PIVOTILC!$A:$I,3,FALSE)))</f>
        <v>40</v>
      </c>
      <c r="Y138" s="13">
        <f t="shared" si="32"/>
        <v>0</v>
      </c>
      <c r="Z138" s="13" t="str">
        <f t="shared" si="41"/>
        <v>Good</v>
      </c>
      <c r="AA138" s="13">
        <f>IF(ISERROR(VLOOKUP($C138,CTEPULL!$A:$I,4,FALSE)),"0",(VLOOKUP($C138,CTEPULL!$A:$I,4,FALSE)))</f>
        <v>0</v>
      </c>
      <c r="AB138" s="18">
        <f>IF(ISERROR(VLOOKUP($A138,PIVOTILC!$A:$I,4,FALSE)),"0",(VLOOKUP($A138,PIVOTILC!$A:$I,4,FALSE)))</f>
        <v>0</v>
      </c>
      <c r="AC138" s="13">
        <f t="shared" si="33"/>
        <v>0</v>
      </c>
      <c r="AD138" s="13" t="str">
        <f t="shared" si="42"/>
        <v/>
      </c>
      <c r="AE138" s="13">
        <f>IF(ISERROR(VLOOKUP($C138,CTEPULL!$A:$I,5,FALSE)),"0",(VLOOKUP($C138,CTEPULL!$A:$I,5,FALSE)))</f>
        <v>0</v>
      </c>
      <c r="AF138" s="18">
        <f>IF(ISERROR(VLOOKUP($A138,PIVOTILC!$A:$I,5,FALSE)),"0",(VLOOKUP($A138,PIVOTILC!$A:$I,5,FALSE)))</f>
        <v>0</v>
      </c>
      <c r="AG138" s="13">
        <f t="shared" si="34"/>
        <v>0</v>
      </c>
      <c r="AH138" s="13" t="str">
        <f t="shared" si="43"/>
        <v/>
      </c>
      <c r="AI138" s="13">
        <f>IF(ISERROR(VLOOKUP($C138,CTEPULL!$A:$I,6,FALSE)),"0",(VLOOKUP($C138,CTEPULL!$A:$I,6,FALSE)))</f>
        <v>0</v>
      </c>
      <c r="AJ138" s="18">
        <f>IF(ISERROR(VLOOKUP($A138,PIVOTILC!$A:$I,6,FALSE)),"0",(VLOOKUP($A138,PIVOTILC!$A:$I,6,FALSE)))</f>
        <v>0</v>
      </c>
      <c r="AK138" s="13">
        <f t="shared" si="35"/>
        <v>0</v>
      </c>
      <c r="AL138" s="13" t="str">
        <f t="shared" si="44"/>
        <v/>
      </c>
      <c r="AM138" s="13">
        <f>IF(ISERROR(VLOOKUP($C138,CTEPULL!$A:$I,7,FALSE)),"0",(VLOOKUP($C138,CTEPULL!$A:$I,7,FALSE)))</f>
        <v>0</v>
      </c>
      <c r="AN138" s="18">
        <f>IF(ISERROR(VLOOKUP($A138,PIVOTILC!$A:$I,7,FALSE)),"0",(VLOOKUP($A138,PIVOTILC!$A:$I,7,FALSE)))</f>
        <v>0</v>
      </c>
      <c r="AO138" s="13">
        <f t="shared" si="36"/>
        <v>0</v>
      </c>
      <c r="AP138" s="13" t="str">
        <f t="shared" si="45"/>
        <v/>
      </c>
      <c r="AQ138" s="13">
        <f>IF(ISERROR(VLOOKUP($C138,CTEPULL!$A:$I,8,FALSE)),"0",(VLOOKUP($C138,CTEPULL!$A:$I,8,FALSE)))</f>
        <v>0</v>
      </c>
      <c r="AR138" s="18">
        <f>IF(ISERROR(VLOOKUP($A138,PIVOTILC!$A:$I,8,FALSE)),"0",(VLOOKUP($A138,PIVOTILC!$A:$I,8,FALSE)))</f>
        <v>0</v>
      </c>
      <c r="AS138" s="13">
        <f t="shared" si="37"/>
        <v>0</v>
      </c>
      <c r="AT138" s="13" t="str">
        <f t="shared" si="46"/>
        <v/>
      </c>
      <c r="AU138" s="19">
        <f>IF(ISERROR(VLOOKUP($C138,CTEPULL!$A:$I,9,FALSE)),"0",(VLOOKUP($C138,CTEPULL!$A:$I,9,FALSE)))</f>
        <v>40</v>
      </c>
      <c r="AV138" s="18">
        <f>IF(ISERROR(VLOOKUP($A138,PIVOTILC!$A:$I,8,FALSE)),"0",(VLOOKUP($A138,PIVOTILC!$A:$I,9,FALSE)))</f>
        <v>40</v>
      </c>
      <c r="AW138" s="18">
        <f t="shared" si="38"/>
        <v>0</v>
      </c>
      <c r="AX138" s="13">
        <f t="shared" si="39"/>
        <v>0</v>
      </c>
      <c r="AY138" s="13" t="str">
        <f t="shared" si="40"/>
        <v>No</v>
      </c>
      <c r="AZ138" s="13" t="str">
        <f t="shared" si="47"/>
        <v>No</v>
      </c>
    </row>
    <row r="139" spans="1:52" x14ac:dyDescent="0.2">
      <c r="A139" s="1" t="s">
        <v>9165</v>
      </c>
      <c r="B139" s="12" t="s">
        <v>6465</v>
      </c>
      <c r="C139" s="3" t="s">
        <v>6530</v>
      </c>
      <c r="D139" s="3" t="s">
        <v>6466</v>
      </c>
      <c r="E139" s="3" t="s">
        <v>6467</v>
      </c>
      <c r="F139" s="3" t="s">
        <v>104</v>
      </c>
      <c r="G139" s="3" t="s">
        <v>6468</v>
      </c>
      <c r="H139" s="3" t="s">
        <v>2829</v>
      </c>
      <c r="I139" s="3" t="s">
        <v>100</v>
      </c>
      <c r="J139" s="3" t="s">
        <v>2378</v>
      </c>
      <c r="K139" s="3" t="s">
        <v>4970</v>
      </c>
      <c r="L139" s="3" t="s">
        <v>11256</v>
      </c>
      <c r="M139" s="3" t="s">
        <v>8943</v>
      </c>
      <c r="N139" s="3" t="s">
        <v>6541</v>
      </c>
      <c r="O139" s="11">
        <v>43038</v>
      </c>
      <c r="Q139" s="41" t="s">
        <v>6469</v>
      </c>
      <c r="R139" s="3" t="s">
        <v>129</v>
      </c>
      <c r="S139" s="3" t="s">
        <v>2870</v>
      </c>
      <c r="T139" s="3" t="s">
        <v>8348</v>
      </c>
      <c r="U139" s="3" t="s">
        <v>6557</v>
      </c>
      <c r="V139" s="3" t="s">
        <v>8361</v>
      </c>
      <c r="W139" s="13">
        <f>IF(ISERROR(VLOOKUP($C139,CTEPULL!$A:$I,3,FALSE)),"0",(VLOOKUP($C139,CTEPULL!$A:$I,3,FALSE)))</f>
        <v>54</v>
      </c>
      <c r="X139" s="18">
        <f>IF(ISERROR(VLOOKUP($A139,PIVOTILC!$A:$I,3,FALSE)),"0",(VLOOKUP($A139,PIVOTILC!$A:$I,3,FALSE)))</f>
        <v>54</v>
      </c>
      <c r="Y139" s="13">
        <f t="shared" si="32"/>
        <v>0</v>
      </c>
      <c r="Z139" s="13" t="str">
        <f t="shared" si="41"/>
        <v>Good</v>
      </c>
      <c r="AA139" s="13">
        <f>IF(ISERROR(VLOOKUP($C139,CTEPULL!$A:$I,4,FALSE)),"0",(VLOOKUP($C139,CTEPULL!$A:$I,4,FALSE)))</f>
        <v>0</v>
      </c>
      <c r="AB139" s="18">
        <f>IF(ISERROR(VLOOKUP($A139,PIVOTILC!$A:$I,4,FALSE)),"0",(VLOOKUP($A139,PIVOTILC!$A:$I,4,FALSE)))</f>
        <v>0</v>
      </c>
      <c r="AC139" s="13">
        <f t="shared" si="33"/>
        <v>0</v>
      </c>
      <c r="AD139" s="13" t="str">
        <f t="shared" si="42"/>
        <v/>
      </c>
      <c r="AE139" s="13">
        <f>IF(ISERROR(VLOOKUP($C139,CTEPULL!$A:$I,5,FALSE)),"0",(VLOOKUP($C139,CTEPULL!$A:$I,5,FALSE)))</f>
        <v>0</v>
      </c>
      <c r="AF139" s="18">
        <f>IF(ISERROR(VLOOKUP($A139,PIVOTILC!$A:$I,5,FALSE)),"0",(VLOOKUP($A139,PIVOTILC!$A:$I,5,FALSE)))</f>
        <v>0</v>
      </c>
      <c r="AG139" s="13">
        <f t="shared" si="34"/>
        <v>0</v>
      </c>
      <c r="AH139" s="13" t="str">
        <f t="shared" si="43"/>
        <v/>
      </c>
      <c r="AI139" s="13">
        <f>IF(ISERROR(VLOOKUP($C139,CTEPULL!$A:$I,6,FALSE)),"0",(VLOOKUP($C139,CTEPULL!$A:$I,6,FALSE)))</f>
        <v>0</v>
      </c>
      <c r="AJ139" s="18">
        <f>IF(ISERROR(VLOOKUP($A139,PIVOTILC!$A:$I,6,FALSE)),"0",(VLOOKUP($A139,PIVOTILC!$A:$I,6,FALSE)))</f>
        <v>0</v>
      </c>
      <c r="AK139" s="13">
        <f t="shared" si="35"/>
        <v>0</v>
      </c>
      <c r="AL139" s="13" t="str">
        <f t="shared" si="44"/>
        <v/>
      </c>
      <c r="AM139" s="13">
        <f>IF(ISERROR(VLOOKUP($C139,CTEPULL!$A:$I,7,FALSE)),"0",(VLOOKUP($C139,CTEPULL!$A:$I,7,FALSE)))</f>
        <v>0</v>
      </c>
      <c r="AN139" s="18">
        <f>IF(ISERROR(VLOOKUP($A139,PIVOTILC!$A:$I,7,FALSE)),"0",(VLOOKUP($A139,PIVOTILC!$A:$I,7,FALSE)))</f>
        <v>0</v>
      </c>
      <c r="AO139" s="13">
        <f t="shared" si="36"/>
        <v>0</v>
      </c>
      <c r="AP139" s="13" t="str">
        <f t="shared" si="45"/>
        <v/>
      </c>
      <c r="AQ139" s="13">
        <f>IF(ISERROR(VLOOKUP($C139,CTEPULL!$A:$I,8,FALSE)),"0",(VLOOKUP($C139,CTEPULL!$A:$I,8,FALSE)))</f>
        <v>0</v>
      </c>
      <c r="AR139" s="18">
        <f>IF(ISERROR(VLOOKUP($A139,PIVOTILC!$A:$I,8,FALSE)),"0",(VLOOKUP($A139,PIVOTILC!$A:$I,8,FALSE)))</f>
        <v>0</v>
      </c>
      <c r="AS139" s="13">
        <f t="shared" si="37"/>
        <v>0</v>
      </c>
      <c r="AT139" s="13" t="str">
        <f t="shared" si="46"/>
        <v/>
      </c>
      <c r="AU139" s="19">
        <f>IF(ISERROR(VLOOKUP($C139,CTEPULL!$A:$I,9,FALSE)),"0",(VLOOKUP($C139,CTEPULL!$A:$I,9,FALSE)))</f>
        <v>54</v>
      </c>
      <c r="AV139" s="18">
        <f>IF(ISERROR(VLOOKUP($A139,PIVOTILC!$A:$I,8,FALSE)),"0",(VLOOKUP($A139,PIVOTILC!$A:$I,9,FALSE)))</f>
        <v>54</v>
      </c>
      <c r="AW139" s="18">
        <f t="shared" si="38"/>
        <v>0</v>
      </c>
      <c r="AX139" s="13">
        <f t="shared" si="39"/>
        <v>0</v>
      </c>
      <c r="AY139" s="13" t="str">
        <f t="shared" si="40"/>
        <v>No</v>
      </c>
      <c r="AZ139" s="13" t="str">
        <f t="shared" si="47"/>
        <v>No</v>
      </c>
    </row>
    <row r="140" spans="1:52" x14ac:dyDescent="0.2">
      <c r="A140" s="1" t="s">
        <v>7028</v>
      </c>
      <c r="B140" s="16" t="s">
        <v>3030</v>
      </c>
      <c r="C140" s="13" t="s">
        <v>1265</v>
      </c>
      <c r="D140" s="13" t="s">
        <v>1266</v>
      </c>
      <c r="E140" s="13" t="s">
        <v>1267</v>
      </c>
      <c r="F140" s="13" t="s">
        <v>179</v>
      </c>
      <c r="G140" s="13" t="s">
        <v>1268</v>
      </c>
      <c r="H140" s="13" t="s">
        <v>2829</v>
      </c>
      <c r="I140" s="13" t="s">
        <v>98</v>
      </c>
      <c r="J140" s="13" t="s">
        <v>2378</v>
      </c>
      <c r="K140" s="13" t="s">
        <v>2379</v>
      </c>
      <c r="L140" s="13" t="s">
        <v>2383</v>
      </c>
      <c r="M140" s="13" t="s">
        <v>2433</v>
      </c>
      <c r="N140" s="13" t="s">
        <v>1269</v>
      </c>
      <c r="O140" s="17">
        <v>41591</v>
      </c>
      <c r="P140" s="23"/>
      <c r="Q140" s="41" t="s">
        <v>2455</v>
      </c>
      <c r="R140" s="13" t="s">
        <v>187</v>
      </c>
      <c r="S140" s="13" t="s">
        <v>2867</v>
      </c>
      <c r="T140" s="13" t="s">
        <v>8348</v>
      </c>
      <c r="U140" s="13" t="s">
        <v>5610</v>
      </c>
      <c r="V140" s="13" t="s">
        <v>8363</v>
      </c>
      <c r="W140" s="13">
        <f>IF(ISERROR(VLOOKUP($C140,CTEPULL!$A:$I,3,FALSE)),"0",(VLOOKUP($C140,CTEPULL!$A:$I,3,FALSE)))</f>
        <v>44</v>
      </c>
      <c r="X140" s="18">
        <f>IF(ISERROR(VLOOKUP($A140,PIVOTILC!$A:$I,3,FALSE)),"0",(VLOOKUP($A140,PIVOTILC!$A:$I,3,FALSE)))</f>
        <v>44</v>
      </c>
      <c r="Y140" s="13">
        <f t="shared" si="32"/>
        <v>0</v>
      </c>
      <c r="Z140" s="13" t="str">
        <f t="shared" si="41"/>
        <v>Good</v>
      </c>
      <c r="AA140" s="13">
        <f>IF(ISERROR(VLOOKUP($C140,CTEPULL!$A:$I,4,FALSE)),"0",(VLOOKUP($C140,CTEPULL!$A:$I,4,FALSE)))</f>
        <v>0</v>
      </c>
      <c r="AB140" s="18">
        <f>IF(ISERROR(VLOOKUP($A140,PIVOTILC!$A:$I,4,FALSE)),"0",(VLOOKUP($A140,PIVOTILC!$A:$I,4,FALSE)))</f>
        <v>0</v>
      </c>
      <c r="AC140" s="13">
        <f t="shared" si="33"/>
        <v>0</v>
      </c>
      <c r="AD140" s="13" t="str">
        <f t="shared" si="42"/>
        <v/>
      </c>
      <c r="AE140" s="13">
        <f>IF(ISERROR(VLOOKUP($C140,CTEPULL!$A:$I,5,FALSE)),"0",(VLOOKUP($C140,CTEPULL!$A:$I,5,FALSE)))</f>
        <v>0</v>
      </c>
      <c r="AF140" s="18">
        <f>IF(ISERROR(VLOOKUP($A140,PIVOTILC!$A:$I,5,FALSE)),"0",(VLOOKUP($A140,PIVOTILC!$A:$I,5,FALSE)))</f>
        <v>0</v>
      </c>
      <c r="AG140" s="13">
        <f t="shared" si="34"/>
        <v>0</v>
      </c>
      <c r="AH140" s="13" t="str">
        <f t="shared" si="43"/>
        <v/>
      </c>
      <c r="AI140" s="13">
        <f>IF(ISERROR(VLOOKUP($C140,CTEPULL!$A:$I,6,FALSE)),"0",(VLOOKUP($C140,CTEPULL!$A:$I,6,FALSE)))</f>
        <v>0</v>
      </c>
      <c r="AJ140" s="18">
        <f>IF(ISERROR(VLOOKUP($A140,PIVOTILC!$A:$I,6,FALSE)),"0",(VLOOKUP($A140,PIVOTILC!$A:$I,6,FALSE)))</f>
        <v>0</v>
      </c>
      <c r="AK140" s="13">
        <f t="shared" si="35"/>
        <v>0</v>
      </c>
      <c r="AL140" s="13" t="str">
        <f t="shared" si="44"/>
        <v/>
      </c>
      <c r="AM140" s="13">
        <f>IF(ISERROR(VLOOKUP($C140,CTEPULL!$A:$I,7,FALSE)),"0",(VLOOKUP($C140,CTEPULL!$A:$I,7,FALSE)))</f>
        <v>0</v>
      </c>
      <c r="AN140" s="18">
        <f>IF(ISERROR(VLOOKUP($A140,PIVOTILC!$A:$I,7,FALSE)),"0",(VLOOKUP($A140,PIVOTILC!$A:$I,7,FALSE)))</f>
        <v>0</v>
      </c>
      <c r="AO140" s="13">
        <f t="shared" si="36"/>
        <v>0</v>
      </c>
      <c r="AP140" s="13" t="str">
        <f t="shared" si="45"/>
        <v/>
      </c>
      <c r="AQ140" s="13">
        <f>IF(ISERROR(VLOOKUP($C140,CTEPULL!$A:$I,8,FALSE)),"0",(VLOOKUP($C140,CTEPULL!$A:$I,8,FALSE)))</f>
        <v>0</v>
      </c>
      <c r="AR140" s="18">
        <f>IF(ISERROR(VLOOKUP($A140,PIVOTILC!$A:$I,8,FALSE)),"0",(VLOOKUP($A140,PIVOTILC!$A:$I,8,FALSE)))</f>
        <v>0</v>
      </c>
      <c r="AS140" s="13">
        <f t="shared" si="37"/>
        <v>0</v>
      </c>
      <c r="AT140" s="13" t="str">
        <f t="shared" si="46"/>
        <v/>
      </c>
      <c r="AU140" s="19">
        <f>IF(ISERROR(VLOOKUP($C140,CTEPULL!$A:$I,9,FALSE)),"0",(VLOOKUP($C140,CTEPULL!$A:$I,9,FALSE)))</f>
        <v>44</v>
      </c>
      <c r="AV140" s="18">
        <f>IF(ISERROR(VLOOKUP($A140,PIVOTILC!$A:$I,8,FALSE)),"0",(VLOOKUP($A140,PIVOTILC!$A:$I,9,FALSE)))</f>
        <v>44</v>
      </c>
      <c r="AW140" s="18">
        <f t="shared" si="38"/>
        <v>0</v>
      </c>
      <c r="AX140" s="13">
        <f t="shared" si="39"/>
        <v>0</v>
      </c>
      <c r="AY140" s="13" t="str">
        <f t="shared" si="40"/>
        <v>No</v>
      </c>
      <c r="AZ140" s="13" t="str">
        <f t="shared" si="47"/>
        <v>No</v>
      </c>
    </row>
    <row r="141" spans="1:52" x14ac:dyDescent="0.2">
      <c r="A141" s="1" t="s">
        <v>7029</v>
      </c>
      <c r="B141" s="16" t="s">
        <v>3759</v>
      </c>
      <c r="C141" s="13" t="s">
        <v>3760</v>
      </c>
      <c r="D141" s="13" t="s">
        <v>3761</v>
      </c>
      <c r="E141" s="13" t="s">
        <v>3762</v>
      </c>
      <c r="F141" s="13" t="s">
        <v>179</v>
      </c>
      <c r="G141" s="13" t="s">
        <v>3763</v>
      </c>
      <c r="H141" s="13" t="s">
        <v>2829</v>
      </c>
      <c r="I141" s="13" t="s">
        <v>98</v>
      </c>
      <c r="J141" s="13" t="s">
        <v>2378</v>
      </c>
      <c r="K141" s="13" t="s">
        <v>2379</v>
      </c>
      <c r="L141" s="13" t="s">
        <v>2380</v>
      </c>
      <c r="M141" s="13" t="s">
        <v>2433</v>
      </c>
      <c r="N141" s="13" t="s">
        <v>3764</v>
      </c>
      <c r="O141" s="17">
        <v>42570</v>
      </c>
      <c r="P141" s="23"/>
      <c r="Q141" s="41" t="s">
        <v>3765</v>
      </c>
      <c r="R141" s="13" t="s">
        <v>129</v>
      </c>
      <c r="S141" s="13" t="s">
        <v>2870</v>
      </c>
      <c r="T141" s="13" t="s">
        <v>8348</v>
      </c>
      <c r="U141" s="13" t="s">
        <v>5611</v>
      </c>
      <c r="V141" s="13" t="s">
        <v>8352</v>
      </c>
      <c r="W141" s="13">
        <f>IF(ISERROR(VLOOKUP($C141,CTEPULL!$A:$I,3,FALSE)),"0",(VLOOKUP($C141,CTEPULL!$A:$I,3,FALSE)))</f>
        <v>32</v>
      </c>
      <c r="X141" s="18">
        <f>IF(ISERROR(VLOOKUP($A141,PIVOTILC!$A:$I,3,FALSE)),"0",(VLOOKUP($A141,PIVOTILC!$A:$I,3,FALSE)))</f>
        <v>32</v>
      </c>
      <c r="Y141" s="13">
        <f t="shared" si="32"/>
        <v>0</v>
      </c>
      <c r="Z141" s="13" t="str">
        <f t="shared" si="41"/>
        <v>Good</v>
      </c>
      <c r="AA141" s="13">
        <f>IF(ISERROR(VLOOKUP($C141,CTEPULL!$A:$I,4,FALSE)),"0",(VLOOKUP($C141,CTEPULL!$A:$I,4,FALSE)))</f>
        <v>0</v>
      </c>
      <c r="AB141" s="18">
        <f>IF(ISERROR(VLOOKUP($A141,PIVOTILC!$A:$I,4,FALSE)),"0",(VLOOKUP($A141,PIVOTILC!$A:$I,4,FALSE)))</f>
        <v>0</v>
      </c>
      <c r="AC141" s="13">
        <f t="shared" si="33"/>
        <v>0</v>
      </c>
      <c r="AD141" s="13" t="str">
        <f t="shared" si="42"/>
        <v/>
      </c>
      <c r="AE141" s="13">
        <f>IF(ISERROR(VLOOKUP($C141,CTEPULL!$A:$I,5,FALSE)),"0",(VLOOKUP($C141,CTEPULL!$A:$I,5,FALSE)))</f>
        <v>0</v>
      </c>
      <c r="AF141" s="18">
        <f>IF(ISERROR(VLOOKUP($A141,PIVOTILC!$A:$I,5,FALSE)),"0",(VLOOKUP($A141,PIVOTILC!$A:$I,5,FALSE)))</f>
        <v>0</v>
      </c>
      <c r="AG141" s="13">
        <f t="shared" si="34"/>
        <v>0</v>
      </c>
      <c r="AH141" s="13" t="str">
        <f t="shared" si="43"/>
        <v/>
      </c>
      <c r="AI141" s="13">
        <f>IF(ISERROR(VLOOKUP($C141,CTEPULL!$A:$I,6,FALSE)),"0",(VLOOKUP($C141,CTEPULL!$A:$I,6,FALSE)))</f>
        <v>0</v>
      </c>
      <c r="AJ141" s="18">
        <f>IF(ISERROR(VLOOKUP($A141,PIVOTILC!$A:$I,6,FALSE)),"0",(VLOOKUP($A141,PIVOTILC!$A:$I,6,FALSE)))</f>
        <v>0</v>
      </c>
      <c r="AK141" s="13">
        <f t="shared" si="35"/>
        <v>0</v>
      </c>
      <c r="AL141" s="13" t="str">
        <f t="shared" si="44"/>
        <v/>
      </c>
      <c r="AM141" s="13">
        <f>IF(ISERROR(VLOOKUP($C141,CTEPULL!$A:$I,7,FALSE)),"0",(VLOOKUP($C141,CTEPULL!$A:$I,7,FALSE)))</f>
        <v>0</v>
      </c>
      <c r="AN141" s="18">
        <f>IF(ISERROR(VLOOKUP($A141,PIVOTILC!$A:$I,7,FALSE)),"0",(VLOOKUP($A141,PIVOTILC!$A:$I,7,FALSE)))</f>
        <v>0</v>
      </c>
      <c r="AO141" s="13">
        <f t="shared" si="36"/>
        <v>0</v>
      </c>
      <c r="AP141" s="13" t="str">
        <f t="shared" si="45"/>
        <v/>
      </c>
      <c r="AQ141" s="13">
        <f>IF(ISERROR(VLOOKUP($C141,CTEPULL!$A:$I,8,FALSE)),"0",(VLOOKUP($C141,CTEPULL!$A:$I,8,FALSE)))</f>
        <v>0</v>
      </c>
      <c r="AR141" s="18">
        <f>IF(ISERROR(VLOOKUP($A141,PIVOTILC!$A:$I,8,FALSE)),"0",(VLOOKUP($A141,PIVOTILC!$A:$I,8,FALSE)))</f>
        <v>0</v>
      </c>
      <c r="AS141" s="13">
        <f t="shared" si="37"/>
        <v>0</v>
      </c>
      <c r="AT141" s="13" t="str">
        <f t="shared" si="46"/>
        <v/>
      </c>
      <c r="AU141" s="19">
        <f>IF(ISERROR(VLOOKUP($C141,CTEPULL!$A:$I,9,FALSE)),"0",(VLOOKUP($C141,CTEPULL!$A:$I,9,FALSE)))</f>
        <v>32</v>
      </c>
      <c r="AV141" s="18">
        <f>IF(ISERROR(VLOOKUP($A141,PIVOTILC!$A:$I,8,FALSE)),"0",(VLOOKUP($A141,PIVOTILC!$A:$I,9,FALSE)))</f>
        <v>32</v>
      </c>
      <c r="AW141" s="18">
        <f t="shared" si="38"/>
        <v>0</v>
      </c>
      <c r="AX141" s="13">
        <f t="shared" si="39"/>
        <v>0</v>
      </c>
      <c r="AY141" s="13" t="str">
        <f t="shared" si="40"/>
        <v>No</v>
      </c>
      <c r="AZ141" s="13" t="str">
        <f t="shared" si="47"/>
        <v>No</v>
      </c>
    </row>
    <row r="142" spans="1:52" x14ac:dyDescent="0.2">
      <c r="A142" s="1" t="s">
        <v>7030</v>
      </c>
      <c r="B142" s="16" t="s">
        <v>4218</v>
      </c>
      <c r="C142" s="13" t="s">
        <v>4219</v>
      </c>
      <c r="D142" s="13" t="s">
        <v>4220</v>
      </c>
      <c r="E142" s="13" t="s">
        <v>4221</v>
      </c>
      <c r="F142" s="13" t="s">
        <v>4222</v>
      </c>
      <c r="G142" s="13" t="s">
        <v>4223</v>
      </c>
      <c r="H142" s="13" t="s">
        <v>2829</v>
      </c>
      <c r="I142" s="13" t="s">
        <v>98</v>
      </c>
      <c r="J142" s="13" t="s">
        <v>2378</v>
      </c>
      <c r="K142" s="13" t="s">
        <v>2382</v>
      </c>
      <c r="L142" s="13" t="s">
        <v>3758</v>
      </c>
      <c r="M142" s="13" t="s">
        <v>2423</v>
      </c>
      <c r="N142" s="13" t="s">
        <v>4224</v>
      </c>
      <c r="O142" s="17">
        <v>42738</v>
      </c>
      <c r="P142" s="23"/>
      <c r="Q142" s="41" t="s">
        <v>4225</v>
      </c>
      <c r="R142" s="13" t="s">
        <v>129</v>
      </c>
      <c r="S142" s="13" t="s">
        <v>2870</v>
      </c>
      <c r="T142" s="13" t="s">
        <v>8348</v>
      </c>
      <c r="U142" s="13" t="s">
        <v>5612</v>
      </c>
      <c r="V142" s="13" t="s">
        <v>8363</v>
      </c>
      <c r="W142" s="13">
        <f>IF(ISERROR(VLOOKUP($C142,CTEPULL!$A:$I,3,FALSE)),"0",(VLOOKUP($C142,CTEPULL!$A:$I,3,FALSE)))</f>
        <v>40</v>
      </c>
      <c r="X142" s="18">
        <f>IF(ISERROR(VLOOKUP($A142,PIVOTILC!$A:$I,3,FALSE)),"0",(VLOOKUP($A142,PIVOTILC!$A:$I,3,FALSE)))</f>
        <v>40</v>
      </c>
      <c r="Y142" s="13">
        <f t="shared" si="32"/>
        <v>0</v>
      </c>
      <c r="Z142" s="13" t="str">
        <f t="shared" si="41"/>
        <v>Good</v>
      </c>
      <c r="AA142" s="13">
        <f>IF(ISERROR(VLOOKUP($C142,CTEPULL!$A:$I,4,FALSE)),"0",(VLOOKUP($C142,CTEPULL!$A:$I,4,FALSE)))</f>
        <v>0</v>
      </c>
      <c r="AB142" s="18">
        <f>IF(ISERROR(VLOOKUP($A142,PIVOTILC!$A:$I,4,FALSE)),"0",(VLOOKUP($A142,PIVOTILC!$A:$I,4,FALSE)))</f>
        <v>0</v>
      </c>
      <c r="AC142" s="13">
        <f t="shared" si="33"/>
        <v>0</v>
      </c>
      <c r="AD142" s="13" t="str">
        <f t="shared" si="42"/>
        <v/>
      </c>
      <c r="AE142" s="13">
        <f>IF(ISERROR(VLOOKUP($C142,CTEPULL!$A:$I,5,FALSE)),"0",(VLOOKUP($C142,CTEPULL!$A:$I,5,FALSE)))</f>
        <v>0</v>
      </c>
      <c r="AF142" s="18">
        <f>IF(ISERROR(VLOOKUP($A142,PIVOTILC!$A:$I,5,FALSE)),"0",(VLOOKUP($A142,PIVOTILC!$A:$I,5,FALSE)))</f>
        <v>0</v>
      </c>
      <c r="AG142" s="13">
        <f t="shared" si="34"/>
        <v>0</v>
      </c>
      <c r="AH142" s="13" t="str">
        <f t="shared" si="43"/>
        <v/>
      </c>
      <c r="AI142" s="13">
        <f>IF(ISERROR(VLOOKUP($C142,CTEPULL!$A:$I,6,FALSE)),"0",(VLOOKUP($C142,CTEPULL!$A:$I,6,FALSE)))</f>
        <v>0</v>
      </c>
      <c r="AJ142" s="18">
        <f>IF(ISERROR(VLOOKUP($A142,PIVOTILC!$A:$I,6,FALSE)),"0",(VLOOKUP($A142,PIVOTILC!$A:$I,6,FALSE)))</f>
        <v>0</v>
      </c>
      <c r="AK142" s="13">
        <f t="shared" si="35"/>
        <v>0</v>
      </c>
      <c r="AL142" s="13" t="str">
        <f t="shared" si="44"/>
        <v/>
      </c>
      <c r="AM142" s="13">
        <f>IF(ISERROR(VLOOKUP($C142,CTEPULL!$A:$I,7,FALSE)),"0",(VLOOKUP($C142,CTEPULL!$A:$I,7,FALSE)))</f>
        <v>0</v>
      </c>
      <c r="AN142" s="18">
        <f>IF(ISERROR(VLOOKUP($A142,PIVOTILC!$A:$I,7,FALSE)),"0",(VLOOKUP($A142,PIVOTILC!$A:$I,7,FALSE)))</f>
        <v>0</v>
      </c>
      <c r="AO142" s="13">
        <f t="shared" si="36"/>
        <v>0</v>
      </c>
      <c r="AP142" s="13" t="str">
        <f t="shared" si="45"/>
        <v/>
      </c>
      <c r="AQ142" s="13">
        <f>IF(ISERROR(VLOOKUP($C142,CTEPULL!$A:$I,8,FALSE)),"0",(VLOOKUP($C142,CTEPULL!$A:$I,8,FALSE)))</f>
        <v>0</v>
      </c>
      <c r="AR142" s="18">
        <f>IF(ISERROR(VLOOKUP($A142,PIVOTILC!$A:$I,8,FALSE)),"0",(VLOOKUP($A142,PIVOTILC!$A:$I,8,FALSE)))</f>
        <v>0</v>
      </c>
      <c r="AS142" s="13">
        <f t="shared" si="37"/>
        <v>0</v>
      </c>
      <c r="AT142" s="13" t="str">
        <f t="shared" si="46"/>
        <v/>
      </c>
      <c r="AU142" s="19">
        <f>IF(ISERROR(VLOOKUP($C142,CTEPULL!$A:$I,9,FALSE)),"0",(VLOOKUP($C142,CTEPULL!$A:$I,9,FALSE)))</f>
        <v>40</v>
      </c>
      <c r="AV142" s="18">
        <f>IF(ISERROR(VLOOKUP($A142,PIVOTILC!$A:$I,8,FALSE)),"0",(VLOOKUP($A142,PIVOTILC!$A:$I,9,FALSE)))</f>
        <v>40</v>
      </c>
      <c r="AW142" s="18">
        <f t="shared" si="38"/>
        <v>0</v>
      </c>
      <c r="AX142" s="13">
        <f t="shared" si="39"/>
        <v>0</v>
      </c>
      <c r="AY142" s="13" t="str">
        <f t="shared" si="40"/>
        <v>No</v>
      </c>
      <c r="AZ142" s="13" t="str">
        <f t="shared" si="47"/>
        <v>No</v>
      </c>
    </row>
    <row r="143" spans="1:52" x14ac:dyDescent="0.2">
      <c r="A143" s="1" t="s">
        <v>7031</v>
      </c>
      <c r="B143" s="16" t="s">
        <v>3031</v>
      </c>
      <c r="C143" s="13" t="s">
        <v>917</v>
      </c>
      <c r="D143" s="13" t="s">
        <v>692</v>
      </c>
      <c r="E143" s="13" t="s">
        <v>693</v>
      </c>
      <c r="F143" s="13" t="s">
        <v>179</v>
      </c>
      <c r="G143" s="13" t="s">
        <v>386</v>
      </c>
      <c r="H143" s="13" t="s">
        <v>2832</v>
      </c>
      <c r="I143" s="13" t="s">
        <v>100</v>
      </c>
      <c r="J143" s="13" t="s">
        <v>2378</v>
      </c>
      <c r="K143" s="13" t="s">
        <v>2395</v>
      </c>
      <c r="L143" s="13" t="s">
        <v>2385</v>
      </c>
      <c r="M143" s="13" t="s">
        <v>10350</v>
      </c>
      <c r="N143" s="13" t="s">
        <v>208</v>
      </c>
      <c r="O143" s="17">
        <v>40714</v>
      </c>
      <c r="P143" s="23"/>
      <c r="Q143" s="41" t="s">
        <v>2456</v>
      </c>
      <c r="R143" s="13" t="s">
        <v>129</v>
      </c>
      <c r="S143" s="13" t="s">
        <v>2870</v>
      </c>
      <c r="T143" s="13" t="s">
        <v>8348</v>
      </c>
      <c r="U143" s="13" t="s">
        <v>5613</v>
      </c>
      <c r="V143" s="13" t="s">
        <v>8352</v>
      </c>
      <c r="W143" s="13">
        <f>IF(ISERROR(VLOOKUP($C143,CTEPULL!$A:$I,3,FALSE)),"0",(VLOOKUP($C143,CTEPULL!$A:$I,3,FALSE)))</f>
        <v>40</v>
      </c>
      <c r="X143" s="18">
        <f>IF(ISERROR(VLOOKUP($A143,PIVOTILC!$A:$I,3,FALSE)),"0",(VLOOKUP($A143,PIVOTILC!$A:$I,3,FALSE)))</f>
        <v>40</v>
      </c>
      <c r="Y143" s="13">
        <f t="shared" si="32"/>
        <v>0</v>
      </c>
      <c r="Z143" s="13" t="str">
        <f t="shared" si="41"/>
        <v>Good</v>
      </c>
      <c r="AA143" s="13">
        <f>IF(ISERROR(VLOOKUP($C143,CTEPULL!$A:$I,4,FALSE)),"0",(VLOOKUP($C143,CTEPULL!$A:$I,4,FALSE)))</f>
        <v>0</v>
      </c>
      <c r="AB143" s="18">
        <f>IF(ISERROR(VLOOKUP($A143,PIVOTILC!$A:$I,4,FALSE)),"0",(VLOOKUP($A143,PIVOTILC!$A:$I,4,FALSE)))</f>
        <v>0</v>
      </c>
      <c r="AC143" s="13">
        <f t="shared" si="33"/>
        <v>0</v>
      </c>
      <c r="AD143" s="13" t="str">
        <f t="shared" si="42"/>
        <v/>
      </c>
      <c r="AE143" s="13">
        <f>IF(ISERROR(VLOOKUP($C143,CTEPULL!$A:$I,5,FALSE)),"0",(VLOOKUP($C143,CTEPULL!$A:$I,5,FALSE)))</f>
        <v>0</v>
      </c>
      <c r="AF143" s="18">
        <f>IF(ISERROR(VLOOKUP($A143,PIVOTILC!$A:$I,5,FALSE)),"0",(VLOOKUP($A143,PIVOTILC!$A:$I,5,FALSE)))</f>
        <v>0</v>
      </c>
      <c r="AG143" s="13">
        <f t="shared" si="34"/>
        <v>0</v>
      </c>
      <c r="AH143" s="13" t="str">
        <f t="shared" si="43"/>
        <v/>
      </c>
      <c r="AI143" s="13">
        <f>IF(ISERROR(VLOOKUP($C143,CTEPULL!$A:$I,6,FALSE)),"0",(VLOOKUP($C143,CTEPULL!$A:$I,6,FALSE)))</f>
        <v>0</v>
      </c>
      <c r="AJ143" s="18">
        <f>IF(ISERROR(VLOOKUP($A143,PIVOTILC!$A:$I,6,FALSE)),"0",(VLOOKUP($A143,PIVOTILC!$A:$I,6,FALSE)))</f>
        <v>0</v>
      </c>
      <c r="AK143" s="13">
        <f t="shared" si="35"/>
        <v>0</v>
      </c>
      <c r="AL143" s="13" t="str">
        <f t="shared" si="44"/>
        <v/>
      </c>
      <c r="AM143" s="13">
        <f>IF(ISERROR(VLOOKUP($C143,CTEPULL!$A:$I,7,FALSE)),"0",(VLOOKUP($C143,CTEPULL!$A:$I,7,FALSE)))</f>
        <v>0</v>
      </c>
      <c r="AN143" s="18">
        <f>IF(ISERROR(VLOOKUP($A143,PIVOTILC!$A:$I,7,FALSE)),"0",(VLOOKUP($A143,PIVOTILC!$A:$I,7,FALSE)))</f>
        <v>0</v>
      </c>
      <c r="AO143" s="13">
        <f t="shared" si="36"/>
        <v>0</v>
      </c>
      <c r="AP143" s="13" t="str">
        <f t="shared" si="45"/>
        <v/>
      </c>
      <c r="AQ143" s="13">
        <f>IF(ISERROR(VLOOKUP($C143,CTEPULL!$A:$I,8,FALSE)),"0",(VLOOKUP($C143,CTEPULL!$A:$I,8,FALSE)))</f>
        <v>0</v>
      </c>
      <c r="AR143" s="18">
        <f>IF(ISERROR(VLOOKUP($A143,PIVOTILC!$A:$I,8,FALSE)),"0",(VLOOKUP($A143,PIVOTILC!$A:$I,8,FALSE)))</f>
        <v>0</v>
      </c>
      <c r="AS143" s="13">
        <f t="shared" si="37"/>
        <v>0</v>
      </c>
      <c r="AT143" s="13" t="str">
        <f t="shared" si="46"/>
        <v/>
      </c>
      <c r="AU143" s="19">
        <f>IF(ISERROR(VLOOKUP($C143,CTEPULL!$A:$I,9,FALSE)),"0",(VLOOKUP($C143,CTEPULL!$A:$I,9,FALSE)))</f>
        <v>40</v>
      </c>
      <c r="AV143" s="18">
        <f>IF(ISERROR(VLOOKUP($A143,PIVOTILC!$A:$I,8,FALSE)),"0",(VLOOKUP($A143,PIVOTILC!$A:$I,9,FALSE)))</f>
        <v>40</v>
      </c>
      <c r="AW143" s="18">
        <f t="shared" si="38"/>
        <v>0</v>
      </c>
      <c r="AX143" s="13">
        <f t="shared" si="39"/>
        <v>0</v>
      </c>
      <c r="AY143" s="13" t="str">
        <f t="shared" si="40"/>
        <v>No</v>
      </c>
      <c r="AZ143" s="13" t="str">
        <f t="shared" si="47"/>
        <v>No</v>
      </c>
    </row>
    <row r="144" spans="1:52" x14ac:dyDescent="0.2">
      <c r="A144" s="1" t="s">
        <v>9120</v>
      </c>
      <c r="B144" s="16" t="s">
        <v>9121</v>
      </c>
      <c r="C144" s="13" t="s">
        <v>9122</v>
      </c>
      <c r="D144" s="13" t="s">
        <v>9123</v>
      </c>
      <c r="E144" s="13" t="s">
        <v>9124</v>
      </c>
      <c r="F144" s="13" t="s">
        <v>179</v>
      </c>
      <c r="G144" s="13" t="s">
        <v>9125</v>
      </c>
      <c r="H144" s="13" t="s">
        <v>2829</v>
      </c>
      <c r="I144" s="13" t="s">
        <v>98</v>
      </c>
      <c r="J144" s="13" t="s">
        <v>2378</v>
      </c>
      <c r="K144" s="13" t="s">
        <v>2395</v>
      </c>
      <c r="L144" s="13" t="s">
        <v>4946</v>
      </c>
      <c r="M144" s="13" t="s">
        <v>2405</v>
      </c>
      <c r="N144" s="13" t="s">
        <v>9544</v>
      </c>
      <c r="O144" s="17">
        <v>43434</v>
      </c>
      <c r="P144" s="23"/>
      <c r="Q144" s="41" t="s">
        <v>9126</v>
      </c>
      <c r="R144" s="13" t="s">
        <v>129</v>
      </c>
      <c r="S144" s="13" t="s">
        <v>2870</v>
      </c>
      <c r="T144" s="13" t="s">
        <v>8348</v>
      </c>
      <c r="U144" s="13" t="s">
        <v>9562</v>
      </c>
      <c r="V144" s="13" t="s">
        <v>8354</v>
      </c>
      <c r="W144" s="13">
        <f>IF(ISERROR(VLOOKUP($C144,CTEPULL!$A:$I,3,FALSE)),"0",(VLOOKUP($C144,CTEPULL!$A:$I,3,FALSE)))</f>
        <v>40</v>
      </c>
      <c r="X144" s="18">
        <f>IF(ISERROR(VLOOKUP($A144,PIVOTILC!$A:$I,3,FALSE)),"0",(VLOOKUP($A144,PIVOTILC!$A:$I,3,FALSE)))</f>
        <v>40</v>
      </c>
      <c r="Y144" s="13">
        <f t="shared" si="32"/>
        <v>0</v>
      </c>
      <c r="Z144" s="13" t="str">
        <f t="shared" si="41"/>
        <v>Good</v>
      </c>
      <c r="AA144" s="13">
        <f>IF(ISERROR(VLOOKUP($C144,CTEPULL!$A:$I,4,FALSE)),"0",(VLOOKUP($C144,CTEPULL!$A:$I,4,FALSE)))</f>
        <v>0</v>
      </c>
      <c r="AB144" s="18">
        <f>IF(ISERROR(VLOOKUP($A144,PIVOTILC!$A:$I,4,FALSE)),"0",(VLOOKUP($A144,PIVOTILC!$A:$I,4,FALSE)))</f>
        <v>0</v>
      </c>
      <c r="AC144" s="13">
        <f t="shared" si="33"/>
        <v>0</v>
      </c>
      <c r="AD144" s="13" t="str">
        <f t="shared" si="42"/>
        <v/>
      </c>
      <c r="AE144" s="13">
        <f>IF(ISERROR(VLOOKUP($C144,CTEPULL!$A:$I,5,FALSE)),"0",(VLOOKUP($C144,CTEPULL!$A:$I,5,FALSE)))</f>
        <v>0</v>
      </c>
      <c r="AF144" s="18">
        <f>IF(ISERROR(VLOOKUP($A144,PIVOTILC!$A:$I,5,FALSE)),"0",(VLOOKUP($A144,PIVOTILC!$A:$I,5,FALSE)))</f>
        <v>0</v>
      </c>
      <c r="AG144" s="13">
        <f t="shared" si="34"/>
        <v>0</v>
      </c>
      <c r="AH144" s="13" t="str">
        <f t="shared" si="43"/>
        <v/>
      </c>
      <c r="AI144" s="13">
        <f>IF(ISERROR(VLOOKUP($C144,CTEPULL!$A:$I,6,FALSE)),"0",(VLOOKUP($C144,CTEPULL!$A:$I,6,FALSE)))</f>
        <v>0</v>
      </c>
      <c r="AJ144" s="18">
        <f>IF(ISERROR(VLOOKUP($A144,PIVOTILC!$A:$I,6,FALSE)),"0",(VLOOKUP($A144,PIVOTILC!$A:$I,6,FALSE)))</f>
        <v>0</v>
      </c>
      <c r="AK144" s="13">
        <f t="shared" si="35"/>
        <v>0</v>
      </c>
      <c r="AL144" s="13" t="str">
        <f t="shared" si="44"/>
        <v/>
      </c>
      <c r="AM144" s="13">
        <f>IF(ISERROR(VLOOKUP($C144,CTEPULL!$A:$I,7,FALSE)),"0",(VLOOKUP($C144,CTEPULL!$A:$I,7,FALSE)))</f>
        <v>0</v>
      </c>
      <c r="AN144" s="18">
        <f>IF(ISERROR(VLOOKUP($A144,PIVOTILC!$A:$I,7,FALSE)),"0",(VLOOKUP($A144,PIVOTILC!$A:$I,7,FALSE)))</f>
        <v>0</v>
      </c>
      <c r="AO144" s="13">
        <f t="shared" si="36"/>
        <v>0</v>
      </c>
      <c r="AP144" s="13" t="str">
        <f t="shared" si="45"/>
        <v/>
      </c>
      <c r="AQ144" s="13">
        <f>IF(ISERROR(VLOOKUP($C144,CTEPULL!$A:$I,8,FALSE)),"0",(VLOOKUP($C144,CTEPULL!$A:$I,8,FALSE)))</f>
        <v>0</v>
      </c>
      <c r="AR144" s="18">
        <f>IF(ISERROR(VLOOKUP($A144,PIVOTILC!$A:$I,8,FALSE)),"0",(VLOOKUP($A144,PIVOTILC!$A:$I,8,FALSE)))</f>
        <v>0</v>
      </c>
      <c r="AS144" s="13">
        <f t="shared" si="37"/>
        <v>0</v>
      </c>
      <c r="AT144" s="13" t="str">
        <f t="shared" si="46"/>
        <v/>
      </c>
      <c r="AU144" s="19">
        <f>IF(ISERROR(VLOOKUP($C144,CTEPULL!$A:$I,9,FALSE)),"0",(VLOOKUP($C144,CTEPULL!$A:$I,9,FALSE)))</f>
        <v>40</v>
      </c>
      <c r="AV144" s="18">
        <f>IF(ISERROR(VLOOKUP($A144,PIVOTILC!$A:$I,8,FALSE)),"0",(VLOOKUP($A144,PIVOTILC!$A:$I,9,FALSE)))</f>
        <v>40</v>
      </c>
      <c r="AW144" s="18">
        <f t="shared" si="38"/>
        <v>0</v>
      </c>
      <c r="AX144" s="13">
        <f t="shared" si="39"/>
        <v>0</v>
      </c>
      <c r="AY144" s="13" t="str">
        <f t="shared" si="40"/>
        <v>No</v>
      </c>
      <c r="AZ144" s="13" t="str">
        <f t="shared" si="47"/>
        <v>No</v>
      </c>
    </row>
    <row r="145" spans="1:52" x14ac:dyDescent="0.2">
      <c r="A145" s="1" t="s">
        <v>12885</v>
      </c>
      <c r="B145" s="12" t="s">
        <v>12886</v>
      </c>
      <c r="C145" s="3" t="s">
        <v>12951</v>
      </c>
      <c r="D145" s="3" t="s">
        <v>12887</v>
      </c>
      <c r="E145" s="3" t="s">
        <v>12888</v>
      </c>
      <c r="F145" s="3" t="s">
        <v>179</v>
      </c>
      <c r="G145" s="3" t="s">
        <v>12889</v>
      </c>
      <c r="H145" s="3" t="s">
        <v>2829</v>
      </c>
      <c r="I145" s="3" t="s">
        <v>98</v>
      </c>
      <c r="J145" s="3" t="s">
        <v>2378</v>
      </c>
      <c r="K145" s="3" t="s">
        <v>2382</v>
      </c>
      <c r="L145" s="3" t="s">
        <v>3758</v>
      </c>
      <c r="M145" s="3" t="s">
        <v>2423</v>
      </c>
      <c r="N145" s="3" t="s">
        <v>12955</v>
      </c>
      <c r="O145" s="11">
        <v>43838</v>
      </c>
      <c r="Q145" s="41" t="s">
        <v>12890</v>
      </c>
      <c r="R145" s="3" t="s">
        <v>129</v>
      </c>
      <c r="S145" s="3" t="s">
        <v>2867</v>
      </c>
      <c r="T145" s="3" t="s">
        <v>8348</v>
      </c>
      <c r="U145" s="3" t="s">
        <v>12992</v>
      </c>
      <c r="V145" s="3" t="s">
        <v>8361</v>
      </c>
      <c r="W145" s="13">
        <f>IF(ISERROR(VLOOKUP($C145,CTEPULL!$A:$I,3,FALSE)),"0",(VLOOKUP($C145,CTEPULL!$A:$I,3,FALSE)))</f>
        <v>40</v>
      </c>
      <c r="X145" s="18">
        <f>IF(ISERROR(VLOOKUP($A145,PIVOTILC!$A:$I,3,FALSE)),"0",(VLOOKUP($A145,PIVOTILC!$A:$I,3,FALSE)))</f>
        <v>40</v>
      </c>
      <c r="Y145" s="13">
        <f t="shared" si="32"/>
        <v>0</v>
      </c>
      <c r="Z145" s="13" t="str">
        <f t="shared" si="41"/>
        <v>Good</v>
      </c>
      <c r="AA145" s="13">
        <f>IF(ISERROR(VLOOKUP($C145,CTEPULL!$A:$I,4,FALSE)),"0",(VLOOKUP($C145,CTEPULL!$A:$I,4,FALSE)))</f>
        <v>0</v>
      </c>
      <c r="AB145" s="18">
        <f>IF(ISERROR(VLOOKUP($A145,PIVOTILC!$A:$I,4,FALSE)),"0",(VLOOKUP($A145,PIVOTILC!$A:$I,4,FALSE)))</f>
        <v>0</v>
      </c>
      <c r="AC145" s="13">
        <f t="shared" si="33"/>
        <v>0</v>
      </c>
      <c r="AD145" s="13" t="str">
        <f t="shared" si="42"/>
        <v/>
      </c>
      <c r="AE145" s="13">
        <f>IF(ISERROR(VLOOKUP($C145,CTEPULL!$A:$I,5,FALSE)),"0",(VLOOKUP($C145,CTEPULL!$A:$I,5,FALSE)))</f>
        <v>0</v>
      </c>
      <c r="AF145" s="18">
        <f>IF(ISERROR(VLOOKUP($A145,PIVOTILC!$A:$I,5,FALSE)),"0",(VLOOKUP($A145,PIVOTILC!$A:$I,5,FALSE)))</f>
        <v>0</v>
      </c>
      <c r="AG145" s="13">
        <f t="shared" si="34"/>
        <v>0</v>
      </c>
      <c r="AH145" s="13" t="str">
        <f t="shared" si="43"/>
        <v/>
      </c>
      <c r="AI145" s="13">
        <f>IF(ISERROR(VLOOKUP($C145,CTEPULL!$A:$I,6,FALSE)),"0",(VLOOKUP($C145,CTEPULL!$A:$I,6,FALSE)))</f>
        <v>0</v>
      </c>
      <c r="AJ145" s="18">
        <f>IF(ISERROR(VLOOKUP($A145,PIVOTILC!$A:$I,6,FALSE)),"0",(VLOOKUP($A145,PIVOTILC!$A:$I,6,FALSE)))</f>
        <v>0</v>
      </c>
      <c r="AK145" s="13">
        <f t="shared" si="35"/>
        <v>0</v>
      </c>
      <c r="AL145" s="13" t="str">
        <f t="shared" si="44"/>
        <v/>
      </c>
      <c r="AM145" s="13">
        <f>IF(ISERROR(VLOOKUP($C145,CTEPULL!$A:$I,7,FALSE)),"0",(VLOOKUP($C145,CTEPULL!$A:$I,7,FALSE)))</f>
        <v>0</v>
      </c>
      <c r="AN145" s="18">
        <f>IF(ISERROR(VLOOKUP($A145,PIVOTILC!$A:$I,7,FALSE)),"0",(VLOOKUP($A145,PIVOTILC!$A:$I,7,FALSE)))</f>
        <v>0</v>
      </c>
      <c r="AO145" s="13">
        <f t="shared" si="36"/>
        <v>0</v>
      </c>
      <c r="AP145" s="13" t="str">
        <f t="shared" si="45"/>
        <v/>
      </c>
      <c r="AQ145" s="13">
        <f>IF(ISERROR(VLOOKUP($C145,CTEPULL!$A:$I,8,FALSE)),"0",(VLOOKUP($C145,CTEPULL!$A:$I,8,FALSE)))</f>
        <v>0</v>
      </c>
      <c r="AR145" s="18">
        <f>IF(ISERROR(VLOOKUP($A145,PIVOTILC!$A:$I,8,FALSE)),"0",(VLOOKUP($A145,PIVOTILC!$A:$I,8,FALSE)))</f>
        <v>0</v>
      </c>
      <c r="AS145" s="13">
        <f t="shared" si="37"/>
        <v>0</v>
      </c>
      <c r="AT145" s="13" t="str">
        <f t="shared" si="46"/>
        <v/>
      </c>
      <c r="AU145" s="19">
        <f>IF(ISERROR(VLOOKUP($C145,CTEPULL!$A:$I,9,FALSE)),"0",(VLOOKUP($C145,CTEPULL!$A:$I,9,FALSE)))</f>
        <v>40</v>
      </c>
      <c r="AV145" s="18">
        <f>IF(ISERROR(VLOOKUP($A145,PIVOTILC!$A:$I,8,FALSE)),"0",(VLOOKUP($A145,PIVOTILC!$A:$I,9,FALSE)))</f>
        <v>40</v>
      </c>
      <c r="AW145" s="18">
        <f t="shared" si="38"/>
        <v>0</v>
      </c>
      <c r="AX145" s="13">
        <f t="shared" si="39"/>
        <v>0</v>
      </c>
      <c r="AY145" s="13" t="str">
        <f t="shared" si="40"/>
        <v>No</v>
      </c>
      <c r="AZ145" s="13" t="str">
        <f t="shared" si="47"/>
        <v>No</v>
      </c>
    </row>
    <row r="146" spans="1:52" x14ac:dyDescent="0.2">
      <c r="A146" s="1" t="s">
        <v>10445</v>
      </c>
      <c r="B146" s="16" t="s">
        <v>10446</v>
      </c>
      <c r="C146" s="13" t="s">
        <v>10250</v>
      </c>
      <c r="D146" s="13" t="s">
        <v>10251</v>
      </c>
      <c r="E146" s="13" t="s">
        <v>10252</v>
      </c>
      <c r="F146" s="13" t="s">
        <v>112</v>
      </c>
      <c r="G146" s="13" t="s">
        <v>10253</v>
      </c>
      <c r="H146" s="13" t="s">
        <v>2831</v>
      </c>
      <c r="I146" s="13" t="s">
        <v>100</v>
      </c>
      <c r="J146" s="13" t="s">
        <v>2378</v>
      </c>
      <c r="K146" s="13" t="s">
        <v>2396</v>
      </c>
      <c r="L146" s="13" t="s">
        <v>2392</v>
      </c>
      <c r="M146" s="13" t="s">
        <v>2393</v>
      </c>
      <c r="N146" s="13" t="s">
        <v>10254</v>
      </c>
      <c r="O146" s="17">
        <v>43452</v>
      </c>
      <c r="P146" s="23"/>
      <c r="Q146" s="41" t="s">
        <v>10447</v>
      </c>
      <c r="R146" s="13" t="s">
        <v>112</v>
      </c>
      <c r="S146" s="13" t="s">
        <v>2872</v>
      </c>
      <c r="T146" s="13" t="s">
        <v>8348</v>
      </c>
      <c r="U146" s="13" t="s">
        <v>10281</v>
      </c>
      <c r="V146" s="13" t="s">
        <v>8355</v>
      </c>
      <c r="W146" s="13">
        <f>IF(ISERROR(VLOOKUP($C146,CTEPULL!$A:$I,3,FALSE)),"0",(VLOOKUP($C146,CTEPULL!$A:$I,3,FALSE)))</f>
        <v>40</v>
      </c>
      <c r="X146" s="18">
        <f>IF(ISERROR(VLOOKUP($A146,PIVOTILC!$A:$I,3,FALSE)),"0",(VLOOKUP($A146,PIVOTILC!$A:$I,3,FALSE)))</f>
        <v>40</v>
      </c>
      <c r="Y146" s="13">
        <f t="shared" si="32"/>
        <v>0</v>
      </c>
      <c r="Z146" s="13" t="str">
        <f t="shared" si="41"/>
        <v>Good</v>
      </c>
      <c r="AA146" s="13">
        <f>IF(ISERROR(VLOOKUP($C146,CTEPULL!$A:$I,4,FALSE)),"0",(VLOOKUP($C146,CTEPULL!$A:$I,4,FALSE)))</f>
        <v>0</v>
      </c>
      <c r="AB146" s="18">
        <f>IF(ISERROR(VLOOKUP($A146,PIVOTILC!$A:$I,4,FALSE)),"0",(VLOOKUP($A146,PIVOTILC!$A:$I,4,FALSE)))</f>
        <v>0</v>
      </c>
      <c r="AC146" s="13">
        <f t="shared" si="33"/>
        <v>0</v>
      </c>
      <c r="AD146" s="13" t="str">
        <f t="shared" si="42"/>
        <v/>
      </c>
      <c r="AE146" s="13">
        <f>IF(ISERROR(VLOOKUP($C146,CTEPULL!$A:$I,5,FALSE)),"0",(VLOOKUP($C146,CTEPULL!$A:$I,5,FALSE)))</f>
        <v>0</v>
      </c>
      <c r="AF146" s="18">
        <f>IF(ISERROR(VLOOKUP($A146,PIVOTILC!$A:$I,5,FALSE)),"0",(VLOOKUP($A146,PIVOTILC!$A:$I,5,FALSE)))</f>
        <v>0</v>
      </c>
      <c r="AG146" s="13">
        <f t="shared" si="34"/>
        <v>0</v>
      </c>
      <c r="AH146" s="13" t="str">
        <f t="shared" si="43"/>
        <v/>
      </c>
      <c r="AI146" s="13">
        <f>IF(ISERROR(VLOOKUP($C146,CTEPULL!$A:$I,6,FALSE)),"0",(VLOOKUP($C146,CTEPULL!$A:$I,6,FALSE)))</f>
        <v>0</v>
      </c>
      <c r="AJ146" s="18">
        <f>IF(ISERROR(VLOOKUP($A146,PIVOTILC!$A:$I,6,FALSE)),"0",(VLOOKUP($A146,PIVOTILC!$A:$I,6,FALSE)))</f>
        <v>0</v>
      </c>
      <c r="AK146" s="13">
        <f t="shared" si="35"/>
        <v>0</v>
      </c>
      <c r="AL146" s="13" t="str">
        <f t="shared" si="44"/>
        <v/>
      </c>
      <c r="AM146" s="13">
        <f>IF(ISERROR(VLOOKUP($C146,CTEPULL!$A:$I,7,FALSE)),"0",(VLOOKUP($C146,CTEPULL!$A:$I,7,FALSE)))</f>
        <v>0</v>
      </c>
      <c r="AN146" s="18">
        <f>IF(ISERROR(VLOOKUP($A146,PIVOTILC!$A:$I,7,FALSE)),"0",(VLOOKUP($A146,PIVOTILC!$A:$I,7,FALSE)))</f>
        <v>0</v>
      </c>
      <c r="AO146" s="13">
        <f t="shared" si="36"/>
        <v>0</v>
      </c>
      <c r="AP146" s="13" t="str">
        <f t="shared" si="45"/>
        <v/>
      </c>
      <c r="AQ146" s="13">
        <f>IF(ISERROR(VLOOKUP($C146,CTEPULL!$A:$I,8,FALSE)),"0",(VLOOKUP($C146,CTEPULL!$A:$I,8,FALSE)))</f>
        <v>0</v>
      </c>
      <c r="AR146" s="18">
        <f>IF(ISERROR(VLOOKUP($A146,PIVOTILC!$A:$I,8,FALSE)),"0",(VLOOKUP($A146,PIVOTILC!$A:$I,8,FALSE)))</f>
        <v>0</v>
      </c>
      <c r="AS146" s="13">
        <f t="shared" si="37"/>
        <v>0</v>
      </c>
      <c r="AT146" s="13" t="str">
        <f t="shared" si="46"/>
        <v/>
      </c>
      <c r="AU146" s="19">
        <f>IF(ISERROR(VLOOKUP($C146,CTEPULL!$A:$I,9,FALSE)),"0",(VLOOKUP($C146,CTEPULL!$A:$I,9,FALSE)))</f>
        <v>40</v>
      </c>
      <c r="AV146" s="18">
        <f>IF(ISERROR(VLOOKUP($A146,PIVOTILC!$A:$I,8,FALSE)),"0",(VLOOKUP($A146,PIVOTILC!$A:$I,9,FALSE)))</f>
        <v>40</v>
      </c>
      <c r="AW146" s="18">
        <f t="shared" si="38"/>
        <v>0</v>
      </c>
      <c r="AX146" s="13">
        <f t="shared" si="39"/>
        <v>0</v>
      </c>
      <c r="AY146" s="13" t="str">
        <f t="shared" si="40"/>
        <v>No</v>
      </c>
      <c r="AZ146" s="13" t="str">
        <f t="shared" si="47"/>
        <v>No</v>
      </c>
    </row>
    <row r="147" spans="1:52" x14ac:dyDescent="0.2">
      <c r="A147" s="1" t="s">
        <v>9166</v>
      </c>
      <c r="B147" s="16" t="s">
        <v>3032</v>
      </c>
      <c r="C147" s="13" t="s">
        <v>866</v>
      </c>
      <c r="D147" s="13" t="s">
        <v>581</v>
      </c>
      <c r="E147" s="13" t="s">
        <v>578</v>
      </c>
      <c r="F147" s="13" t="s">
        <v>129</v>
      </c>
      <c r="G147" s="13" t="s">
        <v>337</v>
      </c>
      <c r="H147" s="13" t="s">
        <v>2831</v>
      </c>
      <c r="I147" s="13" t="s">
        <v>98</v>
      </c>
      <c r="J147" s="13" t="s">
        <v>2378</v>
      </c>
      <c r="K147" s="13" t="s">
        <v>2379</v>
      </c>
      <c r="L147" s="13" t="s">
        <v>2383</v>
      </c>
      <c r="M147" s="13" t="s">
        <v>2409</v>
      </c>
      <c r="N147" s="13" t="s">
        <v>14</v>
      </c>
      <c r="O147" s="17">
        <v>39587</v>
      </c>
      <c r="P147" s="23"/>
      <c r="Q147" s="41" t="s">
        <v>2457</v>
      </c>
      <c r="R147" s="13" t="s">
        <v>129</v>
      </c>
      <c r="S147" s="13" t="s">
        <v>2871</v>
      </c>
      <c r="T147" s="13" t="s">
        <v>8348</v>
      </c>
      <c r="U147" s="13" t="s">
        <v>5614</v>
      </c>
      <c r="V147" s="13" t="s">
        <v>8361</v>
      </c>
      <c r="W147" s="13">
        <f>IF(ISERROR(VLOOKUP($C147,CTEPULL!$A:$I,3,FALSE)),"0",(VLOOKUP($C147,CTEPULL!$A:$I,3,FALSE)))</f>
        <v>40</v>
      </c>
      <c r="X147" s="18">
        <f>IF(ISERROR(VLOOKUP($A147,PIVOTILC!$A:$I,3,FALSE)),"0",(VLOOKUP($A147,PIVOTILC!$A:$I,3,FALSE)))</f>
        <v>40</v>
      </c>
      <c r="Y147" s="13">
        <f t="shared" si="32"/>
        <v>0</v>
      </c>
      <c r="Z147" s="13" t="str">
        <f t="shared" si="41"/>
        <v>Good</v>
      </c>
      <c r="AA147" s="13">
        <f>IF(ISERROR(VLOOKUP($C147,CTEPULL!$A:$I,4,FALSE)),"0",(VLOOKUP($C147,CTEPULL!$A:$I,4,FALSE)))</f>
        <v>0</v>
      </c>
      <c r="AB147" s="18">
        <f>IF(ISERROR(VLOOKUP($A147,PIVOTILC!$A:$I,4,FALSE)),"0",(VLOOKUP($A147,PIVOTILC!$A:$I,4,FALSE)))</f>
        <v>0</v>
      </c>
      <c r="AC147" s="13">
        <f t="shared" si="33"/>
        <v>0</v>
      </c>
      <c r="AD147" s="13" t="str">
        <f t="shared" si="42"/>
        <v/>
      </c>
      <c r="AE147" s="13">
        <f>IF(ISERROR(VLOOKUP($C147,CTEPULL!$A:$I,5,FALSE)),"0",(VLOOKUP($C147,CTEPULL!$A:$I,5,FALSE)))</f>
        <v>0</v>
      </c>
      <c r="AF147" s="18">
        <f>IF(ISERROR(VLOOKUP($A147,PIVOTILC!$A:$I,5,FALSE)),"0",(VLOOKUP($A147,PIVOTILC!$A:$I,5,FALSE)))</f>
        <v>0</v>
      </c>
      <c r="AG147" s="13">
        <f t="shared" si="34"/>
        <v>0</v>
      </c>
      <c r="AH147" s="13" t="str">
        <f t="shared" si="43"/>
        <v/>
      </c>
      <c r="AI147" s="13">
        <f>IF(ISERROR(VLOOKUP($C147,CTEPULL!$A:$I,6,FALSE)),"0",(VLOOKUP($C147,CTEPULL!$A:$I,6,FALSE)))</f>
        <v>0</v>
      </c>
      <c r="AJ147" s="18">
        <f>IF(ISERROR(VLOOKUP($A147,PIVOTILC!$A:$I,6,FALSE)),"0",(VLOOKUP($A147,PIVOTILC!$A:$I,6,FALSE)))</f>
        <v>0</v>
      </c>
      <c r="AK147" s="13">
        <f t="shared" si="35"/>
        <v>0</v>
      </c>
      <c r="AL147" s="13" t="str">
        <f t="shared" si="44"/>
        <v/>
      </c>
      <c r="AM147" s="13">
        <f>IF(ISERROR(VLOOKUP($C147,CTEPULL!$A:$I,7,FALSE)),"0",(VLOOKUP($C147,CTEPULL!$A:$I,7,FALSE)))</f>
        <v>0</v>
      </c>
      <c r="AN147" s="18">
        <f>IF(ISERROR(VLOOKUP($A147,PIVOTILC!$A:$I,7,FALSE)),"0",(VLOOKUP($A147,PIVOTILC!$A:$I,7,FALSE)))</f>
        <v>0</v>
      </c>
      <c r="AO147" s="13">
        <f t="shared" si="36"/>
        <v>0</v>
      </c>
      <c r="AP147" s="13" t="str">
        <f t="shared" si="45"/>
        <v/>
      </c>
      <c r="AQ147" s="13">
        <f>IF(ISERROR(VLOOKUP($C147,CTEPULL!$A:$I,8,FALSE)),"0",(VLOOKUP($C147,CTEPULL!$A:$I,8,FALSE)))</f>
        <v>0</v>
      </c>
      <c r="AR147" s="18">
        <f>IF(ISERROR(VLOOKUP($A147,PIVOTILC!$A:$I,8,FALSE)),"0",(VLOOKUP($A147,PIVOTILC!$A:$I,8,FALSE)))</f>
        <v>0</v>
      </c>
      <c r="AS147" s="13">
        <f t="shared" si="37"/>
        <v>0</v>
      </c>
      <c r="AT147" s="13" t="str">
        <f t="shared" si="46"/>
        <v/>
      </c>
      <c r="AU147" s="19">
        <f>IF(ISERROR(VLOOKUP($C147,CTEPULL!$A:$I,9,FALSE)),"0",(VLOOKUP($C147,CTEPULL!$A:$I,9,FALSE)))</f>
        <v>40</v>
      </c>
      <c r="AV147" s="18">
        <f>IF(ISERROR(VLOOKUP($A147,PIVOTILC!$A:$I,8,FALSE)),"0",(VLOOKUP($A147,PIVOTILC!$A:$I,9,FALSE)))</f>
        <v>40</v>
      </c>
      <c r="AW147" s="18">
        <f t="shared" si="38"/>
        <v>0</v>
      </c>
      <c r="AX147" s="13">
        <f t="shared" si="39"/>
        <v>0</v>
      </c>
      <c r="AY147" s="13" t="str">
        <f t="shared" si="40"/>
        <v>No</v>
      </c>
      <c r="AZ147" s="13" t="str">
        <f t="shared" si="47"/>
        <v>No</v>
      </c>
    </row>
    <row r="148" spans="1:52" x14ac:dyDescent="0.2">
      <c r="A148" s="1" t="s">
        <v>7032</v>
      </c>
      <c r="B148" s="16" t="s">
        <v>3033</v>
      </c>
      <c r="C148" s="13" t="s">
        <v>1957</v>
      </c>
      <c r="D148" s="13" t="s">
        <v>1958</v>
      </c>
      <c r="E148" s="13" t="s">
        <v>445</v>
      </c>
      <c r="F148" s="13" t="s">
        <v>179</v>
      </c>
      <c r="G148" s="13" t="s">
        <v>1959</v>
      </c>
      <c r="H148" s="13" t="s">
        <v>2829</v>
      </c>
      <c r="I148" s="13" t="s">
        <v>98</v>
      </c>
      <c r="J148" s="13" t="s">
        <v>2378</v>
      </c>
      <c r="K148" s="13" t="s">
        <v>2395</v>
      </c>
      <c r="L148" s="13" t="s">
        <v>4946</v>
      </c>
      <c r="M148" s="13" t="s">
        <v>2405</v>
      </c>
      <c r="N148" s="13" t="s">
        <v>1992</v>
      </c>
      <c r="O148" s="17">
        <v>42044</v>
      </c>
      <c r="P148" s="23"/>
      <c r="Q148" s="41" t="s">
        <v>2458</v>
      </c>
      <c r="R148" s="13" t="s">
        <v>187</v>
      </c>
      <c r="S148" s="13" t="s">
        <v>2867</v>
      </c>
      <c r="T148" s="13" t="s">
        <v>8348</v>
      </c>
      <c r="U148" s="13" t="s">
        <v>5615</v>
      </c>
      <c r="V148" s="13" t="s">
        <v>8350</v>
      </c>
      <c r="W148" s="13">
        <f>IF(ISERROR(VLOOKUP($C148,CTEPULL!$A:$I,3,FALSE)),"0",(VLOOKUP($C148,CTEPULL!$A:$I,3,FALSE)))</f>
        <v>40</v>
      </c>
      <c r="X148" s="18">
        <f>IF(ISERROR(VLOOKUP($A148,PIVOTILC!$A:$I,3,FALSE)),"0",(VLOOKUP($A148,PIVOTILC!$A:$I,3,FALSE)))</f>
        <v>40</v>
      </c>
      <c r="Y148" s="13">
        <f t="shared" si="32"/>
        <v>0</v>
      </c>
      <c r="Z148" s="13" t="str">
        <f t="shared" si="41"/>
        <v>Good</v>
      </c>
      <c r="AA148" s="13">
        <f>IF(ISERROR(VLOOKUP($C148,CTEPULL!$A:$I,4,FALSE)),"0",(VLOOKUP($C148,CTEPULL!$A:$I,4,FALSE)))</f>
        <v>0</v>
      </c>
      <c r="AB148" s="18">
        <f>IF(ISERROR(VLOOKUP($A148,PIVOTILC!$A:$I,4,FALSE)),"0",(VLOOKUP($A148,PIVOTILC!$A:$I,4,FALSE)))</f>
        <v>0</v>
      </c>
      <c r="AC148" s="13">
        <f t="shared" si="33"/>
        <v>0</v>
      </c>
      <c r="AD148" s="13" t="str">
        <f t="shared" si="42"/>
        <v/>
      </c>
      <c r="AE148" s="13">
        <f>IF(ISERROR(VLOOKUP($C148,CTEPULL!$A:$I,5,FALSE)),"0",(VLOOKUP($C148,CTEPULL!$A:$I,5,FALSE)))</f>
        <v>0</v>
      </c>
      <c r="AF148" s="18">
        <f>IF(ISERROR(VLOOKUP($A148,PIVOTILC!$A:$I,5,FALSE)),"0",(VLOOKUP($A148,PIVOTILC!$A:$I,5,FALSE)))</f>
        <v>0</v>
      </c>
      <c r="AG148" s="13">
        <f t="shared" si="34"/>
        <v>0</v>
      </c>
      <c r="AH148" s="13" t="str">
        <f t="shared" si="43"/>
        <v/>
      </c>
      <c r="AI148" s="13">
        <f>IF(ISERROR(VLOOKUP($C148,CTEPULL!$A:$I,6,FALSE)),"0",(VLOOKUP($C148,CTEPULL!$A:$I,6,FALSE)))</f>
        <v>0</v>
      </c>
      <c r="AJ148" s="18">
        <f>IF(ISERROR(VLOOKUP($A148,PIVOTILC!$A:$I,6,FALSE)),"0",(VLOOKUP($A148,PIVOTILC!$A:$I,6,FALSE)))</f>
        <v>0</v>
      </c>
      <c r="AK148" s="13">
        <f t="shared" si="35"/>
        <v>0</v>
      </c>
      <c r="AL148" s="13" t="str">
        <f t="shared" si="44"/>
        <v/>
      </c>
      <c r="AM148" s="13">
        <f>IF(ISERROR(VLOOKUP($C148,CTEPULL!$A:$I,7,FALSE)),"0",(VLOOKUP($C148,CTEPULL!$A:$I,7,FALSE)))</f>
        <v>0</v>
      </c>
      <c r="AN148" s="18">
        <f>IF(ISERROR(VLOOKUP($A148,PIVOTILC!$A:$I,7,FALSE)),"0",(VLOOKUP($A148,PIVOTILC!$A:$I,7,FALSE)))</f>
        <v>0</v>
      </c>
      <c r="AO148" s="13">
        <f t="shared" si="36"/>
        <v>0</v>
      </c>
      <c r="AP148" s="13" t="str">
        <f t="shared" si="45"/>
        <v/>
      </c>
      <c r="AQ148" s="13">
        <f>IF(ISERROR(VLOOKUP($C148,CTEPULL!$A:$I,8,FALSE)),"0",(VLOOKUP($C148,CTEPULL!$A:$I,8,FALSE)))</f>
        <v>0</v>
      </c>
      <c r="AR148" s="18">
        <f>IF(ISERROR(VLOOKUP($A148,PIVOTILC!$A:$I,8,FALSE)),"0",(VLOOKUP($A148,PIVOTILC!$A:$I,8,FALSE)))</f>
        <v>0</v>
      </c>
      <c r="AS148" s="13">
        <f t="shared" si="37"/>
        <v>0</v>
      </c>
      <c r="AT148" s="13" t="str">
        <f t="shared" si="46"/>
        <v/>
      </c>
      <c r="AU148" s="19">
        <f>IF(ISERROR(VLOOKUP($C148,CTEPULL!$A:$I,9,FALSE)),"0",(VLOOKUP($C148,CTEPULL!$A:$I,9,FALSE)))</f>
        <v>40</v>
      </c>
      <c r="AV148" s="18">
        <f>IF(ISERROR(VLOOKUP($A148,PIVOTILC!$A:$I,8,FALSE)),"0",(VLOOKUP($A148,PIVOTILC!$A:$I,9,FALSE)))</f>
        <v>40</v>
      </c>
      <c r="AW148" s="18">
        <f t="shared" si="38"/>
        <v>0</v>
      </c>
      <c r="AX148" s="13">
        <f t="shared" si="39"/>
        <v>0</v>
      </c>
      <c r="AY148" s="13" t="str">
        <f t="shared" si="40"/>
        <v>No</v>
      </c>
      <c r="AZ148" s="13" t="str">
        <f t="shared" si="47"/>
        <v>No</v>
      </c>
    </row>
    <row r="149" spans="1:52" x14ac:dyDescent="0.2">
      <c r="A149" s="1" t="s">
        <v>8638</v>
      </c>
      <c r="B149" s="16" t="s">
        <v>8639</v>
      </c>
      <c r="C149" s="13" t="s">
        <v>8640</v>
      </c>
      <c r="D149" s="13" t="s">
        <v>8641</v>
      </c>
      <c r="E149" s="13" t="s">
        <v>8642</v>
      </c>
      <c r="F149" s="13" t="s">
        <v>179</v>
      </c>
      <c r="G149" s="13" t="s">
        <v>8643</v>
      </c>
      <c r="H149" s="13" t="s">
        <v>2829</v>
      </c>
      <c r="I149" s="13" t="s">
        <v>100</v>
      </c>
      <c r="J149" s="13" t="s">
        <v>2378</v>
      </c>
      <c r="K149" s="13" t="s">
        <v>2396</v>
      </c>
      <c r="L149" s="13" t="s">
        <v>2392</v>
      </c>
      <c r="M149" s="13" t="s">
        <v>8943</v>
      </c>
      <c r="N149" s="13" t="s">
        <v>8644</v>
      </c>
      <c r="O149" s="17">
        <v>43362</v>
      </c>
      <c r="P149" s="23"/>
      <c r="Q149" s="41" t="s">
        <v>8645</v>
      </c>
      <c r="R149" s="13" t="s">
        <v>112</v>
      </c>
      <c r="S149" s="13" t="s">
        <v>2866</v>
      </c>
      <c r="T149" s="13" t="s">
        <v>8348</v>
      </c>
      <c r="U149" s="13" t="s">
        <v>8693</v>
      </c>
      <c r="V149" s="13" t="s">
        <v>8353</v>
      </c>
      <c r="W149" s="13">
        <f>IF(ISERROR(VLOOKUP($C149,CTEPULL!$A:$I,3,FALSE)),"0",(VLOOKUP($C149,CTEPULL!$A:$I,3,FALSE)))</f>
        <v>45</v>
      </c>
      <c r="X149" s="18">
        <f>IF(ISERROR(VLOOKUP($A149,PIVOTILC!$A:$I,3,FALSE)),"0",(VLOOKUP($A149,PIVOTILC!$A:$I,3,FALSE)))</f>
        <v>45</v>
      </c>
      <c r="Y149" s="13">
        <f t="shared" si="32"/>
        <v>0</v>
      </c>
      <c r="Z149" s="13" t="str">
        <f t="shared" si="41"/>
        <v>Good</v>
      </c>
      <c r="AA149" s="13">
        <f>IF(ISERROR(VLOOKUP($C149,CTEPULL!$A:$I,4,FALSE)),"0",(VLOOKUP($C149,CTEPULL!$A:$I,4,FALSE)))</f>
        <v>0</v>
      </c>
      <c r="AB149" s="18">
        <f>IF(ISERROR(VLOOKUP($A149,PIVOTILC!$A:$I,4,FALSE)),"0",(VLOOKUP($A149,PIVOTILC!$A:$I,4,FALSE)))</f>
        <v>0</v>
      </c>
      <c r="AC149" s="13">
        <f t="shared" si="33"/>
        <v>0</v>
      </c>
      <c r="AD149" s="13" t="str">
        <f t="shared" si="42"/>
        <v/>
      </c>
      <c r="AE149" s="13">
        <f>IF(ISERROR(VLOOKUP($C149,CTEPULL!$A:$I,5,FALSE)),"0",(VLOOKUP($C149,CTEPULL!$A:$I,5,FALSE)))</f>
        <v>0</v>
      </c>
      <c r="AF149" s="18">
        <f>IF(ISERROR(VLOOKUP($A149,PIVOTILC!$A:$I,5,FALSE)),"0",(VLOOKUP($A149,PIVOTILC!$A:$I,5,FALSE)))</f>
        <v>0</v>
      </c>
      <c r="AG149" s="13">
        <f t="shared" si="34"/>
        <v>0</v>
      </c>
      <c r="AH149" s="13" t="str">
        <f t="shared" si="43"/>
        <v/>
      </c>
      <c r="AI149" s="13">
        <f>IF(ISERROR(VLOOKUP($C149,CTEPULL!$A:$I,6,FALSE)),"0",(VLOOKUP($C149,CTEPULL!$A:$I,6,FALSE)))</f>
        <v>0</v>
      </c>
      <c r="AJ149" s="18">
        <f>IF(ISERROR(VLOOKUP($A149,PIVOTILC!$A:$I,6,FALSE)),"0",(VLOOKUP($A149,PIVOTILC!$A:$I,6,FALSE)))</f>
        <v>0</v>
      </c>
      <c r="AK149" s="13">
        <f t="shared" si="35"/>
        <v>0</v>
      </c>
      <c r="AL149" s="13" t="str">
        <f t="shared" si="44"/>
        <v/>
      </c>
      <c r="AM149" s="13">
        <f>IF(ISERROR(VLOOKUP($C149,CTEPULL!$A:$I,7,FALSE)),"0",(VLOOKUP($C149,CTEPULL!$A:$I,7,FALSE)))</f>
        <v>0</v>
      </c>
      <c r="AN149" s="18">
        <f>IF(ISERROR(VLOOKUP($A149,PIVOTILC!$A:$I,7,FALSE)),"0",(VLOOKUP($A149,PIVOTILC!$A:$I,7,FALSE)))</f>
        <v>0</v>
      </c>
      <c r="AO149" s="13">
        <f t="shared" si="36"/>
        <v>0</v>
      </c>
      <c r="AP149" s="13" t="str">
        <f t="shared" si="45"/>
        <v/>
      </c>
      <c r="AQ149" s="13">
        <f>IF(ISERROR(VLOOKUP($C149,CTEPULL!$A:$I,8,FALSE)),"0",(VLOOKUP($C149,CTEPULL!$A:$I,8,FALSE)))</f>
        <v>0</v>
      </c>
      <c r="AR149" s="18">
        <f>IF(ISERROR(VLOOKUP($A149,PIVOTILC!$A:$I,8,FALSE)),"0",(VLOOKUP($A149,PIVOTILC!$A:$I,8,FALSE)))</f>
        <v>0</v>
      </c>
      <c r="AS149" s="13">
        <f t="shared" si="37"/>
        <v>0</v>
      </c>
      <c r="AT149" s="13" t="str">
        <f t="shared" si="46"/>
        <v/>
      </c>
      <c r="AU149" s="19">
        <f>IF(ISERROR(VLOOKUP($C149,CTEPULL!$A:$I,9,FALSE)),"0",(VLOOKUP($C149,CTEPULL!$A:$I,9,FALSE)))</f>
        <v>45</v>
      </c>
      <c r="AV149" s="18">
        <f>IF(ISERROR(VLOOKUP($A149,PIVOTILC!$A:$I,8,FALSE)),"0",(VLOOKUP($A149,PIVOTILC!$A:$I,9,FALSE)))</f>
        <v>45</v>
      </c>
      <c r="AW149" s="18">
        <f t="shared" si="38"/>
        <v>0</v>
      </c>
      <c r="AX149" s="13">
        <f t="shared" si="39"/>
        <v>0</v>
      </c>
      <c r="AY149" s="13" t="str">
        <f t="shared" si="40"/>
        <v>No</v>
      </c>
      <c r="AZ149" s="13" t="str">
        <f t="shared" si="47"/>
        <v>No</v>
      </c>
    </row>
    <row r="150" spans="1:52" x14ac:dyDescent="0.2">
      <c r="A150" s="1" t="s">
        <v>9167</v>
      </c>
      <c r="B150" s="16" t="s">
        <v>3034</v>
      </c>
      <c r="C150" s="13" t="s">
        <v>843</v>
      </c>
      <c r="D150" s="13" t="s">
        <v>540</v>
      </c>
      <c r="E150" s="13" t="s">
        <v>521</v>
      </c>
      <c r="F150" s="13" t="s">
        <v>128</v>
      </c>
      <c r="G150" s="13" t="s">
        <v>315</v>
      </c>
      <c r="H150" s="13" t="s">
        <v>2831</v>
      </c>
      <c r="I150" s="13" t="s">
        <v>98</v>
      </c>
      <c r="J150" s="13" t="s">
        <v>2378</v>
      </c>
      <c r="K150" s="13" t="s">
        <v>2379</v>
      </c>
      <c r="L150" s="13" t="s">
        <v>2383</v>
      </c>
      <c r="M150" s="13" t="s">
        <v>2409</v>
      </c>
      <c r="N150" s="13" t="s">
        <v>19</v>
      </c>
      <c r="O150" s="17">
        <v>38929</v>
      </c>
      <c r="P150" s="23"/>
      <c r="Q150" s="41" t="s">
        <v>2459</v>
      </c>
      <c r="R150" s="13" t="s">
        <v>129</v>
      </c>
      <c r="S150" s="13" t="s">
        <v>2867</v>
      </c>
      <c r="T150" s="13" t="s">
        <v>8348</v>
      </c>
      <c r="U150" s="13" t="s">
        <v>5616</v>
      </c>
      <c r="V150" s="13" t="s">
        <v>8365</v>
      </c>
      <c r="W150" s="13">
        <f>IF(ISERROR(VLOOKUP($C150,CTEPULL!$A:$I,3,FALSE)),"0",(VLOOKUP($C150,CTEPULL!$A:$I,3,FALSE)))</f>
        <v>45</v>
      </c>
      <c r="X150" s="18">
        <f>IF(ISERROR(VLOOKUP($A150,PIVOTILC!$A:$I,3,FALSE)),"0",(VLOOKUP($A150,PIVOTILC!$A:$I,3,FALSE)))</f>
        <v>45</v>
      </c>
      <c r="Y150" s="13">
        <f t="shared" si="32"/>
        <v>0</v>
      </c>
      <c r="Z150" s="13" t="str">
        <f t="shared" si="41"/>
        <v>Good</v>
      </c>
      <c r="AA150" s="13">
        <f>IF(ISERROR(VLOOKUP($C150,CTEPULL!$A:$I,4,FALSE)),"0",(VLOOKUP($C150,CTEPULL!$A:$I,4,FALSE)))</f>
        <v>0</v>
      </c>
      <c r="AB150" s="18">
        <f>IF(ISERROR(VLOOKUP($A150,PIVOTILC!$A:$I,4,FALSE)),"0",(VLOOKUP($A150,PIVOTILC!$A:$I,4,FALSE)))</f>
        <v>0</v>
      </c>
      <c r="AC150" s="13">
        <f t="shared" si="33"/>
        <v>0</v>
      </c>
      <c r="AD150" s="13" t="str">
        <f t="shared" si="42"/>
        <v/>
      </c>
      <c r="AE150" s="13">
        <f>IF(ISERROR(VLOOKUP($C150,CTEPULL!$A:$I,5,FALSE)),"0",(VLOOKUP($C150,CTEPULL!$A:$I,5,FALSE)))</f>
        <v>0</v>
      </c>
      <c r="AF150" s="18">
        <f>IF(ISERROR(VLOOKUP($A150,PIVOTILC!$A:$I,5,FALSE)),"0",(VLOOKUP($A150,PIVOTILC!$A:$I,5,FALSE)))</f>
        <v>0</v>
      </c>
      <c r="AG150" s="13">
        <f t="shared" si="34"/>
        <v>0</v>
      </c>
      <c r="AH150" s="13" t="str">
        <f t="shared" si="43"/>
        <v/>
      </c>
      <c r="AI150" s="13">
        <f>IF(ISERROR(VLOOKUP($C150,CTEPULL!$A:$I,6,FALSE)),"0",(VLOOKUP($C150,CTEPULL!$A:$I,6,FALSE)))</f>
        <v>0</v>
      </c>
      <c r="AJ150" s="18">
        <f>IF(ISERROR(VLOOKUP($A150,PIVOTILC!$A:$I,6,FALSE)),"0",(VLOOKUP($A150,PIVOTILC!$A:$I,6,FALSE)))</f>
        <v>0</v>
      </c>
      <c r="AK150" s="13">
        <f t="shared" si="35"/>
        <v>0</v>
      </c>
      <c r="AL150" s="13" t="str">
        <f t="shared" si="44"/>
        <v/>
      </c>
      <c r="AM150" s="13">
        <f>IF(ISERROR(VLOOKUP($C150,CTEPULL!$A:$I,7,FALSE)),"0",(VLOOKUP($C150,CTEPULL!$A:$I,7,FALSE)))</f>
        <v>0</v>
      </c>
      <c r="AN150" s="18">
        <f>IF(ISERROR(VLOOKUP($A150,PIVOTILC!$A:$I,7,FALSE)),"0",(VLOOKUP($A150,PIVOTILC!$A:$I,7,FALSE)))</f>
        <v>0</v>
      </c>
      <c r="AO150" s="13">
        <f t="shared" si="36"/>
        <v>0</v>
      </c>
      <c r="AP150" s="13" t="str">
        <f t="shared" si="45"/>
        <v/>
      </c>
      <c r="AQ150" s="13">
        <f>IF(ISERROR(VLOOKUP($C150,CTEPULL!$A:$I,8,FALSE)),"0",(VLOOKUP($C150,CTEPULL!$A:$I,8,FALSE)))</f>
        <v>0</v>
      </c>
      <c r="AR150" s="18">
        <f>IF(ISERROR(VLOOKUP($A150,PIVOTILC!$A:$I,8,FALSE)),"0",(VLOOKUP($A150,PIVOTILC!$A:$I,8,FALSE)))</f>
        <v>0</v>
      </c>
      <c r="AS150" s="13">
        <f t="shared" si="37"/>
        <v>0</v>
      </c>
      <c r="AT150" s="13" t="str">
        <f t="shared" si="46"/>
        <v/>
      </c>
      <c r="AU150" s="19">
        <f>IF(ISERROR(VLOOKUP($C150,CTEPULL!$A:$I,9,FALSE)),"0",(VLOOKUP($C150,CTEPULL!$A:$I,9,FALSE)))</f>
        <v>45</v>
      </c>
      <c r="AV150" s="18">
        <f>IF(ISERROR(VLOOKUP($A150,PIVOTILC!$A:$I,8,FALSE)),"0",(VLOOKUP($A150,PIVOTILC!$A:$I,9,FALSE)))</f>
        <v>45</v>
      </c>
      <c r="AW150" s="18">
        <f t="shared" si="38"/>
        <v>0</v>
      </c>
      <c r="AX150" s="13">
        <f t="shared" si="39"/>
        <v>0</v>
      </c>
      <c r="AY150" s="13" t="str">
        <f t="shared" si="40"/>
        <v>No</v>
      </c>
      <c r="AZ150" s="13" t="str">
        <f t="shared" si="47"/>
        <v>No</v>
      </c>
    </row>
    <row r="151" spans="1:52" x14ac:dyDescent="0.2">
      <c r="A151" s="1" t="s">
        <v>10789</v>
      </c>
      <c r="B151" s="16" t="s">
        <v>10790</v>
      </c>
      <c r="C151" s="19" t="s">
        <v>10791</v>
      </c>
      <c r="D151" s="13" t="s">
        <v>10792</v>
      </c>
      <c r="E151" s="13" t="s">
        <v>10793</v>
      </c>
      <c r="F151" s="13" t="s">
        <v>3740</v>
      </c>
      <c r="G151" s="13" t="s">
        <v>10794</v>
      </c>
      <c r="H151" s="13" t="s">
        <v>2828</v>
      </c>
      <c r="I151" s="13" t="s">
        <v>98</v>
      </c>
      <c r="J151" s="13" t="s">
        <v>2378</v>
      </c>
      <c r="K151" s="13" t="s">
        <v>2395</v>
      </c>
      <c r="L151" s="13" t="s">
        <v>2385</v>
      </c>
      <c r="M151" s="13" t="s">
        <v>3823</v>
      </c>
      <c r="N151" s="13" t="s">
        <v>2830</v>
      </c>
      <c r="O151" s="17">
        <v>43633</v>
      </c>
      <c r="P151" s="23"/>
      <c r="Q151" s="41" t="s">
        <v>10795</v>
      </c>
      <c r="R151" s="13" t="s">
        <v>129</v>
      </c>
      <c r="S151" s="13" t="s">
        <v>2877</v>
      </c>
      <c r="T151" s="13" t="s">
        <v>8348</v>
      </c>
      <c r="U151" s="13" t="s">
        <v>2830</v>
      </c>
      <c r="V151" s="13" t="s">
        <v>8361</v>
      </c>
      <c r="W151" s="13">
        <f>IF(ISERROR(VLOOKUP($C151,CTEPULL!$A:$I,3,FALSE)),"0",(VLOOKUP($C151,CTEPULL!$A:$I,3,FALSE)))</f>
        <v>40</v>
      </c>
      <c r="X151" s="18">
        <f>IF(ISERROR(VLOOKUP($A151,PIVOTILC!$A:$I,3,FALSE)),"0",(VLOOKUP($A151,PIVOTILC!$A:$I,3,FALSE)))</f>
        <v>40</v>
      </c>
      <c r="Y151" s="13">
        <f t="shared" si="32"/>
        <v>0</v>
      </c>
      <c r="Z151" s="13" t="str">
        <f t="shared" si="41"/>
        <v>Good</v>
      </c>
      <c r="AA151" s="13">
        <f>IF(ISERROR(VLOOKUP($C151,CTEPULL!$A:$I,4,FALSE)),"0",(VLOOKUP($C151,CTEPULL!$A:$I,4,FALSE)))</f>
        <v>0</v>
      </c>
      <c r="AB151" s="18">
        <f>IF(ISERROR(VLOOKUP($A151,PIVOTILC!$A:$I,4,FALSE)),"0",(VLOOKUP($A151,PIVOTILC!$A:$I,4,FALSE)))</f>
        <v>0</v>
      </c>
      <c r="AC151" s="13">
        <f t="shared" si="33"/>
        <v>0</v>
      </c>
      <c r="AD151" s="13" t="str">
        <f t="shared" si="42"/>
        <v/>
      </c>
      <c r="AE151" s="13">
        <f>IF(ISERROR(VLOOKUP($C151,CTEPULL!$A:$I,5,FALSE)),"0",(VLOOKUP($C151,CTEPULL!$A:$I,5,FALSE)))</f>
        <v>0</v>
      </c>
      <c r="AF151" s="18">
        <f>IF(ISERROR(VLOOKUP($A151,PIVOTILC!$A:$I,5,FALSE)),"0",(VLOOKUP($A151,PIVOTILC!$A:$I,5,FALSE)))</f>
        <v>0</v>
      </c>
      <c r="AG151" s="13">
        <f t="shared" si="34"/>
        <v>0</v>
      </c>
      <c r="AH151" s="13" t="str">
        <f t="shared" si="43"/>
        <v/>
      </c>
      <c r="AI151" s="13">
        <f>IF(ISERROR(VLOOKUP($C151,CTEPULL!$A:$I,6,FALSE)),"0",(VLOOKUP($C151,CTEPULL!$A:$I,6,FALSE)))</f>
        <v>0</v>
      </c>
      <c r="AJ151" s="18">
        <f>IF(ISERROR(VLOOKUP($A151,PIVOTILC!$A:$I,6,FALSE)),"0",(VLOOKUP($A151,PIVOTILC!$A:$I,6,FALSE)))</f>
        <v>0</v>
      </c>
      <c r="AK151" s="13">
        <f t="shared" si="35"/>
        <v>0</v>
      </c>
      <c r="AL151" s="13" t="str">
        <f t="shared" si="44"/>
        <v/>
      </c>
      <c r="AM151" s="13">
        <f>IF(ISERROR(VLOOKUP($C151,CTEPULL!$A:$I,7,FALSE)),"0",(VLOOKUP($C151,CTEPULL!$A:$I,7,FALSE)))</f>
        <v>0</v>
      </c>
      <c r="AN151" s="18">
        <f>IF(ISERROR(VLOOKUP($A151,PIVOTILC!$A:$I,7,FALSE)),"0",(VLOOKUP($A151,PIVOTILC!$A:$I,7,FALSE)))</f>
        <v>0</v>
      </c>
      <c r="AO151" s="13">
        <f t="shared" si="36"/>
        <v>0</v>
      </c>
      <c r="AP151" s="13" t="str">
        <f t="shared" si="45"/>
        <v/>
      </c>
      <c r="AQ151" s="13">
        <f>IF(ISERROR(VLOOKUP($C151,CTEPULL!$A:$I,8,FALSE)),"0",(VLOOKUP($C151,CTEPULL!$A:$I,8,FALSE)))</f>
        <v>0</v>
      </c>
      <c r="AR151" s="18">
        <f>IF(ISERROR(VLOOKUP($A151,PIVOTILC!$A:$I,8,FALSE)),"0",(VLOOKUP($A151,PIVOTILC!$A:$I,8,FALSE)))</f>
        <v>0</v>
      </c>
      <c r="AS151" s="13">
        <f t="shared" si="37"/>
        <v>0</v>
      </c>
      <c r="AT151" s="13" t="str">
        <f t="shared" si="46"/>
        <v/>
      </c>
      <c r="AU151" s="19">
        <f>IF(ISERROR(VLOOKUP($C151,CTEPULL!$A:$I,9,FALSE)),"0",(VLOOKUP($C151,CTEPULL!$A:$I,9,FALSE)))</f>
        <v>40</v>
      </c>
      <c r="AV151" s="18">
        <f>IF(ISERROR(VLOOKUP($A151,PIVOTILC!$A:$I,8,FALSE)),"0",(VLOOKUP($A151,PIVOTILC!$A:$I,9,FALSE)))</f>
        <v>40</v>
      </c>
      <c r="AW151" s="18">
        <f t="shared" si="38"/>
        <v>0</v>
      </c>
      <c r="AX151" s="13">
        <f t="shared" si="39"/>
        <v>0</v>
      </c>
      <c r="AY151" s="13" t="str">
        <f t="shared" si="40"/>
        <v>No</v>
      </c>
      <c r="AZ151" s="13" t="str">
        <f t="shared" si="47"/>
        <v>No</v>
      </c>
    </row>
    <row r="152" spans="1:52" x14ac:dyDescent="0.2">
      <c r="A152" s="1" t="s">
        <v>9168</v>
      </c>
      <c r="B152" s="16" t="s">
        <v>3035</v>
      </c>
      <c r="C152" s="13" t="s">
        <v>1178</v>
      </c>
      <c r="D152" s="13" t="s">
        <v>1179</v>
      </c>
      <c r="E152" s="13" t="s">
        <v>1180</v>
      </c>
      <c r="F152" s="13" t="s">
        <v>180</v>
      </c>
      <c r="G152" s="13" t="s">
        <v>1181</v>
      </c>
      <c r="H152" s="13" t="s">
        <v>2832</v>
      </c>
      <c r="I152" s="13" t="s">
        <v>102</v>
      </c>
      <c r="J152" s="13" t="s">
        <v>2378</v>
      </c>
      <c r="K152" s="13" t="s">
        <v>2379</v>
      </c>
      <c r="L152" s="13" t="s">
        <v>2383</v>
      </c>
      <c r="M152" s="13" t="s">
        <v>2433</v>
      </c>
      <c r="N152" s="13" t="s">
        <v>1182</v>
      </c>
      <c r="O152" s="17">
        <v>41519</v>
      </c>
      <c r="P152" s="23"/>
      <c r="Q152" s="41" t="s">
        <v>2460</v>
      </c>
      <c r="R152" s="13" t="s">
        <v>129</v>
      </c>
      <c r="S152" s="13" t="s">
        <v>2871</v>
      </c>
      <c r="T152" s="13" t="s">
        <v>8348</v>
      </c>
      <c r="U152" s="13" t="s">
        <v>5617</v>
      </c>
      <c r="V152" s="13" t="s">
        <v>8354</v>
      </c>
      <c r="W152" s="13">
        <f>IF(ISERROR(VLOOKUP($C152,CTEPULL!$A:$I,3,FALSE)),"0",(VLOOKUP($C152,CTEPULL!$A:$I,3,FALSE)))</f>
        <v>40</v>
      </c>
      <c r="X152" s="18">
        <f>IF(ISERROR(VLOOKUP($A152,PIVOTILC!$A:$I,3,FALSE)),"0",(VLOOKUP($A152,PIVOTILC!$A:$I,3,FALSE)))</f>
        <v>40</v>
      </c>
      <c r="Y152" s="13">
        <f t="shared" si="32"/>
        <v>0</v>
      </c>
      <c r="Z152" s="13" t="str">
        <f t="shared" si="41"/>
        <v>Good</v>
      </c>
      <c r="AA152" s="13">
        <f>IF(ISERROR(VLOOKUP($C152,CTEPULL!$A:$I,4,FALSE)),"0",(VLOOKUP($C152,CTEPULL!$A:$I,4,FALSE)))</f>
        <v>0</v>
      </c>
      <c r="AB152" s="18">
        <f>IF(ISERROR(VLOOKUP($A152,PIVOTILC!$A:$I,4,FALSE)),"0",(VLOOKUP($A152,PIVOTILC!$A:$I,4,FALSE)))</f>
        <v>0</v>
      </c>
      <c r="AC152" s="13">
        <f t="shared" si="33"/>
        <v>0</v>
      </c>
      <c r="AD152" s="13" t="str">
        <f t="shared" si="42"/>
        <v/>
      </c>
      <c r="AE152" s="13">
        <f>IF(ISERROR(VLOOKUP($C152,CTEPULL!$A:$I,5,FALSE)),"0",(VLOOKUP($C152,CTEPULL!$A:$I,5,FALSE)))</f>
        <v>0</v>
      </c>
      <c r="AF152" s="18">
        <f>IF(ISERROR(VLOOKUP($A152,PIVOTILC!$A:$I,5,FALSE)),"0",(VLOOKUP($A152,PIVOTILC!$A:$I,5,FALSE)))</f>
        <v>0</v>
      </c>
      <c r="AG152" s="13">
        <f t="shared" si="34"/>
        <v>0</v>
      </c>
      <c r="AH152" s="13" t="str">
        <f t="shared" si="43"/>
        <v/>
      </c>
      <c r="AI152" s="13">
        <f>IF(ISERROR(VLOOKUP($C152,CTEPULL!$A:$I,6,FALSE)),"0",(VLOOKUP($C152,CTEPULL!$A:$I,6,FALSE)))</f>
        <v>0</v>
      </c>
      <c r="AJ152" s="18">
        <f>IF(ISERROR(VLOOKUP($A152,PIVOTILC!$A:$I,6,FALSE)),"0",(VLOOKUP($A152,PIVOTILC!$A:$I,6,FALSE)))</f>
        <v>0</v>
      </c>
      <c r="AK152" s="13">
        <f t="shared" si="35"/>
        <v>0</v>
      </c>
      <c r="AL152" s="13" t="str">
        <f t="shared" si="44"/>
        <v/>
      </c>
      <c r="AM152" s="13">
        <f>IF(ISERROR(VLOOKUP($C152,CTEPULL!$A:$I,7,FALSE)),"0",(VLOOKUP($C152,CTEPULL!$A:$I,7,FALSE)))</f>
        <v>0</v>
      </c>
      <c r="AN152" s="18">
        <f>IF(ISERROR(VLOOKUP($A152,PIVOTILC!$A:$I,7,FALSE)),"0",(VLOOKUP($A152,PIVOTILC!$A:$I,7,FALSE)))</f>
        <v>0</v>
      </c>
      <c r="AO152" s="13">
        <f t="shared" si="36"/>
        <v>0</v>
      </c>
      <c r="AP152" s="13" t="str">
        <f t="shared" si="45"/>
        <v/>
      </c>
      <c r="AQ152" s="13">
        <f>IF(ISERROR(VLOOKUP($C152,CTEPULL!$A:$I,8,FALSE)),"0",(VLOOKUP($C152,CTEPULL!$A:$I,8,FALSE)))</f>
        <v>0</v>
      </c>
      <c r="AR152" s="18">
        <f>IF(ISERROR(VLOOKUP($A152,PIVOTILC!$A:$I,8,FALSE)),"0",(VLOOKUP($A152,PIVOTILC!$A:$I,8,FALSE)))</f>
        <v>0</v>
      </c>
      <c r="AS152" s="13">
        <f t="shared" si="37"/>
        <v>0</v>
      </c>
      <c r="AT152" s="13" t="str">
        <f t="shared" si="46"/>
        <v/>
      </c>
      <c r="AU152" s="19">
        <f>IF(ISERROR(VLOOKUP($C152,CTEPULL!$A:$I,9,FALSE)),"0",(VLOOKUP($C152,CTEPULL!$A:$I,9,FALSE)))</f>
        <v>40</v>
      </c>
      <c r="AV152" s="18">
        <f>IF(ISERROR(VLOOKUP($A152,PIVOTILC!$A:$I,8,FALSE)),"0",(VLOOKUP($A152,PIVOTILC!$A:$I,9,FALSE)))</f>
        <v>40</v>
      </c>
      <c r="AW152" s="18">
        <f t="shared" si="38"/>
        <v>0</v>
      </c>
      <c r="AX152" s="13">
        <f t="shared" si="39"/>
        <v>0</v>
      </c>
      <c r="AY152" s="13" t="str">
        <f t="shared" si="40"/>
        <v>No</v>
      </c>
      <c r="AZ152" s="13" t="str">
        <f t="shared" si="47"/>
        <v>No</v>
      </c>
    </row>
    <row r="153" spans="1:52" x14ac:dyDescent="0.2">
      <c r="A153" s="1" t="s">
        <v>7033</v>
      </c>
      <c r="B153" s="16" t="s">
        <v>3036</v>
      </c>
      <c r="C153" s="13" t="s">
        <v>3902</v>
      </c>
      <c r="D153" s="13" t="s">
        <v>2307</v>
      </c>
      <c r="E153" s="13" t="s">
        <v>2308</v>
      </c>
      <c r="F153" s="13" t="s">
        <v>179</v>
      </c>
      <c r="G153" s="13" t="s">
        <v>3903</v>
      </c>
      <c r="H153" s="13" t="s">
        <v>2829</v>
      </c>
      <c r="I153" s="13" t="s">
        <v>98</v>
      </c>
      <c r="J153" s="13" t="s">
        <v>2378</v>
      </c>
      <c r="K153" s="13" t="s">
        <v>2395</v>
      </c>
      <c r="L153" s="13" t="s">
        <v>2385</v>
      </c>
      <c r="M153" s="13" t="s">
        <v>10350</v>
      </c>
      <c r="N153" s="13" t="s">
        <v>3904</v>
      </c>
      <c r="O153" s="17">
        <v>42639</v>
      </c>
      <c r="P153" s="23"/>
      <c r="Q153" s="41" t="s">
        <v>2461</v>
      </c>
      <c r="R153" s="13" t="s">
        <v>129</v>
      </c>
      <c r="S153" s="13" t="s">
        <v>2870</v>
      </c>
      <c r="T153" s="13" t="s">
        <v>8348</v>
      </c>
      <c r="U153" s="13" t="s">
        <v>5618</v>
      </c>
      <c r="V153" s="13" t="s">
        <v>8352</v>
      </c>
      <c r="W153" s="13">
        <f>IF(ISERROR(VLOOKUP($C153,CTEPULL!$A:$I,3,FALSE)),"0",(VLOOKUP($C153,CTEPULL!$A:$I,3,FALSE)))</f>
        <v>40</v>
      </c>
      <c r="X153" s="18">
        <f>IF(ISERROR(VLOOKUP($A153,PIVOTILC!$A:$I,3,FALSE)),"0",(VLOOKUP($A153,PIVOTILC!$A:$I,3,FALSE)))</f>
        <v>40</v>
      </c>
      <c r="Y153" s="13">
        <f t="shared" si="32"/>
        <v>0</v>
      </c>
      <c r="Z153" s="13" t="str">
        <f t="shared" si="41"/>
        <v>Good</v>
      </c>
      <c r="AA153" s="13">
        <f>IF(ISERROR(VLOOKUP($C153,CTEPULL!$A:$I,4,FALSE)),"0",(VLOOKUP($C153,CTEPULL!$A:$I,4,FALSE)))</f>
        <v>0</v>
      </c>
      <c r="AB153" s="18">
        <f>IF(ISERROR(VLOOKUP($A153,PIVOTILC!$A:$I,4,FALSE)),"0",(VLOOKUP($A153,PIVOTILC!$A:$I,4,FALSE)))</f>
        <v>0</v>
      </c>
      <c r="AC153" s="13">
        <f t="shared" si="33"/>
        <v>0</v>
      </c>
      <c r="AD153" s="13" t="str">
        <f t="shared" si="42"/>
        <v/>
      </c>
      <c r="AE153" s="13">
        <f>IF(ISERROR(VLOOKUP($C153,CTEPULL!$A:$I,5,FALSE)),"0",(VLOOKUP($C153,CTEPULL!$A:$I,5,FALSE)))</f>
        <v>0</v>
      </c>
      <c r="AF153" s="18">
        <f>IF(ISERROR(VLOOKUP($A153,PIVOTILC!$A:$I,5,FALSE)),"0",(VLOOKUP($A153,PIVOTILC!$A:$I,5,FALSE)))</f>
        <v>0</v>
      </c>
      <c r="AG153" s="13">
        <f t="shared" si="34"/>
        <v>0</v>
      </c>
      <c r="AH153" s="13" t="str">
        <f t="shared" si="43"/>
        <v/>
      </c>
      <c r="AI153" s="13">
        <f>IF(ISERROR(VLOOKUP($C153,CTEPULL!$A:$I,6,FALSE)),"0",(VLOOKUP($C153,CTEPULL!$A:$I,6,FALSE)))</f>
        <v>0</v>
      </c>
      <c r="AJ153" s="18">
        <f>IF(ISERROR(VLOOKUP($A153,PIVOTILC!$A:$I,6,FALSE)),"0",(VLOOKUP($A153,PIVOTILC!$A:$I,6,FALSE)))</f>
        <v>0</v>
      </c>
      <c r="AK153" s="13">
        <f t="shared" si="35"/>
        <v>0</v>
      </c>
      <c r="AL153" s="13" t="str">
        <f t="shared" si="44"/>
        <v/>
      </c>
      <c r="AM153" s="13">
        <f>IF(ISERROR(VLOOKUP($C153,CTEPULL!$A:$I,7,FALSE)),"0",(VLOOKUP($C153,CTEPULL!$A:$I,7,FALSE)))</f>
        <v>0</v>
      </c>
      <c r="AN153" s="18">
        <f>IF(ISERROR(VLOOKUP($A153,PIVOTILC!$A:$I,7,FALSE)),"0",(VLOOKUP($A153,PIVOTILC!$A:$I,7,FALSE)))</f>
        <v>0</v>
      </c>
      <c r="AO153" s="13">
        <f t="shared" si="36"/>
        <v>0</v>
      </c>
      <c r="AP153" s="13" t="str">
        <f t="shared" si="45"/>
        <v/>
      </c>
      <c r="AQ153" s="13">
        <f>IF(ISERROR(VLOOKUP($C153,CTEPULL!$A:$I,8,FALSE)),"0",(VLOOKUP($C153,CTEPULL!$A:$I,8,FALSE)))</f>
        <v>0</v>
      </c>
      <c r="AR153" s="18">
        <f>IF(ISERROR(VLOOKUP($A153,PIVOTILC!$A:$I,8,FALSE)),"0",(VLOOKUP($A153,PIVOTILC!$A:$I,8,FALSE)))</f>
        <v>0</v>
      </c>
      <c r="AS153" s="13">
        <f t="shared" si="37"/>
        <v>0</v>
      </c>
      <c r="AT153" s="13" t="str">
        <f t="shared" si="46"/>
        <v/>
      </c>
      <c r="AU153" s="19">
        <f>IF(ISERROR(VLOOKUP($C153,CTEPULL!$A:$I,9,FALSE)),"0",(VLOOKUP($C153,CTEPULL!$A:$I,9,FALSE)))</f>
        <v>40</v>
      </c>
      <c r="AV153" s="18">
        <f>IF(ISERROR(VLOOKUP($A153,PIVOTILC!$A:$I,8,FALSE)),"0",(VLOOKUP($A153,PIVOTILC!$A:$I,9,FALSE)))</f>
        <v>40</v>
      </c>
      <c r="AW153" s="18">
        <f t="shared" si="38"/>
        <v>0</v>
      </c>
      <c r="AX153" s="13">
        <f t="shared" si="39"/>
        <v>0</v>
      </c>
      <c r="AY153" s="13" t="str">
        <f t="shared" si="40"/>
        <v>No</v>
      </c>
      <c r="AZ153" s="13" t="str">
        <f t="shared" si="47"/>
        <v>No</v>
      </c>
    </row>
    <row r="154" spans="1:52" x14ac:dyDescent="0.2">
      <c r="A154" s="1" t="s">
        <v>7034</v>
      </c>
      <c r="B154" s="16" t="s">
        <v>4719</v>
      </c>
      <c r="C154" s="13" t="s">
        <v>4720</v>
      </c>
      <c r="D154" s="13" t="s">
        <v>4721</v>
      </c>
      <c r="E154" s="13" t="s">
        <v>4722</v>
      </c>
      <c r="F154" s="13" t="s">
        <v>4723</v>
      </c>
      <c r="G154" s="13" t="s">
        <v>4724</v>
      </c>
      <c r="H154" s="13" t="s">
        <v>2828</v>
      </c>
      <c r="I154" s="13" t="s">
        <v>98</v>
      </c>
      <c r="J154" s="13" t="s">
        <v>2378</v>
      </c>
      <c r="K154" s="13" t="s">
        <v>2880</v>
      </c>
      <c r="L154" s="13" t="s">
        <v>2880</v>
      </c>
      <c r="M154" s="13" t="s">
        <v>11908</v>
      </c>
      <c r="N154" s="13" t="s">
        <v>4819</v>
      </c>
      <c r="O154" s="17">
        <v>42870</v>
      </c>
      <c r="P154" s="23"/>
      <c r="Q154" s="41" t="s">
        <v>4725</v>
      </c>
      <c r="R154" s="13" t="s">
        <v>187</v>
      </c>
      <c r="S154" s="13" t="s">
        <v>2873</v>
      </c>
      <c r="T154" s="13" t="s">
        <v>8348</v>
      </c>
      <c r="U154" s="13" t="s">
        <v>5619</v>
      </c>
      <c r="V154" s="13" t="s">
        <v>8349</v>
      </c>
      <c r="W154" s="13">
        <f>IF(ISERROR(VLOOKUP($C154,CTEPULL!$A:$I,3,FALSE)),"0",(VLOOKUP($C154,CTEPULL!$A:$I,3,FALSE)))</f>
        <v>40</v>
      </c>
      <c r="X154" s="18">
        <f>IF(ISERROR(VLOOKUP($A154,PIVOTILC!$A:$I,3,FALSE)),"0",(VLOOKUP($A154,PIVOTILC!$A:$I,3,FALSE)))</f>
        <v>40</v>
      </c>
      <c r="Y154" s="13">
        <f t="shared" si="32"/>
        <v>0</v>
      </c>
      <c r="Z154" s="13" t="str">
        <f t="shared" si="41"/>
        <v>Good</v>
      </c>
      <c r="AA154" s="13">
        <f>IF(ISERROR(VLOOKUP($C154,CTEPULL!$A:$I,4,FALSE)),"0",(VLOOKUP($C154,CTEPULL!$A:$I,4,FALSE)))</f>
        <v>0</v>
      </c>
      <c r="AB154" s="18">
        <f>IF(ISERROR(VLOOKUP($A154,PIVOTILC!$A:$I,4,FALSE)),"0",(VLOOKUP($A154,PIVOTILC!$A:$I,4,FALSE)))</f>
        <v>0</v>
      </c>
      <c r="AC154" s="13">
        <f t="shared" si="33"/>
        <v>0</v>
      </c>
      <c r="AD154" s="13" t="str">
        <f t="shared" si="42"/>
        <v/>
      </c>
      <c r="AE154" s="13">
        <f>IF(ISERROR(VLOOKUP($C154,CTEPULL!$A:$I,5,FALSE)),"0",(VLOOKUP($C154,CTEPULL!$A:$I,5,FALSE)))</f>
        <v>0</v>
      </c>
      <c r="AF154" s="18">
        <f>IF(ISERROR(VLOOKUP($A154,PIVOTILC!$A:$I,5,FALSE)),"0",(VLOOKUP($A154,PIVOTILC!$A:$I,5,FALSE)))</f>
        <v>0</v>
      </c>
      <c r="AG154" s="13">
        <f t="shared" si="34"/>
        <v>0</v>
      </c>
      <c r="AH154" s="13" t="str">
        <f t="shared" si="43"/>
        <v/>
      </c>
      <c r="AI154" s="13">
        <f>IF(ISERROR(VLOOKUP($C154,CTEPULL!$A:$I,6,FALSE)),"0",(VLOOKUP($C154,CTEPULL!$A:$I,6,FALSE)))</f>
        <v>0</v>
      </c>
      <c r="AJ154" s="18">
        <f>IF(ISERROR(VLOOKUP($A154,PIVOTILC!$A:$I,6,FALSE)),"0",(VLOOKUP($A154,PIVOTILC!$A:$I,6,FALSE)))</f>
        <v>0</v>
      </c>
      <c r="AK154" s="13">
        <f t="shared" si="35"/>
        <v>0</v>
      </c>
      <c r="AL154" s="13" t="str">
        <f t="shared" si="44"/>
        <v/>
      </c>
      <c r="AM154" s="13">
        <f>IF(ISERROR(VLOOKUP($C154,CTEPULL!$A:$I,7,FALSE)),"0",(VLOOKUP($C154,CTEPULL!$A:$I,7,FALSE)))</f>
        <v>0</v>
      </c>
      <c r="AN154" s="18">
        <f>IF(ISERROR(VLOOKUP($A154,PIVOTILC!$A:$I,7,FALSE)),"0",(VLOOKUP($A154,PIVOTILC!$A:$I,7,FALSE)))</f>
        <v>0</v>
      </c>
      <c r="AO154" s="13">
        <f t="shared" si="36"/>
        <v>0</v>
      </c>
      <c r="AP154" s="13" t="str">
        <f t="shared" si="45"/>
        <v/>
      </c>
      <c r="AQ154" s="13">
        <f>IF(ISERROR(VLOOKUP($C154,CTEPULL!$A:$I,8,FALSE)),"0",(VLOOKUP($C154,CTEPULL!$A:$I,8,FALSE)))</f>
        <v>0</v>
      </c>
      <c r="AR154" s="18">
        <f>IF(ISERROR(VLOOKUP($A154,PIVOTILC!$A:$I,8,FALSE)),"0",(VLOOKUP($A154,PIVOTILC!$A:$I,8,FALSE)))</f>
        <v>0</v>
      </c>
      <c r="AS154" s="13">
        <f t="shared" si="37"/>
        <v>0</v>
      </c>
      <c r="AT154" s="13" t="str">
        <f t="shared" si="46"/>
        <v/>
      </c>
      <c r="AU154" s="19">
        <f>IF(ISERROR(VLOOKUP($C154,CTEPULL!$A:$I,9,FALSE)),"0",(VLOOKUP($C154,CTEPULL!$A:$I,9,FALSE)))</f>
        <v>40</v>
      </c>
      <c r="AV154" s="18">
        <f>IF(ISERROR(VLOOKUP($A154,PIVOTILC!$A:$I,8,FALSE)),"0",(VLOOKUP($A154,PIVOTILC!$A:$I,9,FALSE)))</f>
        <v>40</v>
      </c>
      <c r="AW154" s="18">
        <f t="shared" si="38"/>
        <v>0</v>
      </c>
      <c r="AX154" s="13">
        <f t="shared" si="39"/>
        <v>0</v>
      </c>
      <c r="AY154" s="13" t="str">
        <f t="shared" si="40"/>
        <v>No</v>
      </c>
      <c r="AZ154" s="13" t="str">
        <f t="shared" si="47"/>
        <v>No</v>
      </c>
    </row>
    <row r="155" spans="1:52" x14ac:dyDescent="0.2">
      <c r="A155" s="1" t="s">
        <v>9169</v>
      </c>
      <c r="B155" s="16" t="s">
        <v>4643</v>
      </c>
      <c r="C155" s="13" t="s">
        <v>4644</v>
      </c>
      <c r="D155" s="13" t="s">
        <v>4645</v>
      </c>
      <c r="E155" s="13" t="s">
        <v>1011</v>
      </c>
      <c r="F155" s="13" t="s">
        <v>113</v>
      </c>
      <c r="G155" s="13" t="s">
        <v>4646</v>
      </c>
      <c r="H155" s="13" t="s">
        <v>2832</v>
      </c>
      <c r="I155" s="13" t="s">
        <v>100</v>
      </c>
      <c r="J155" s="13" t="s">
        <v>2378</v>
      </c>
      <c r="K155" s="13" t="s">
        <v>2396</v>
      </c>
      <c r="L155" s="13" t="s">
        <v>2392</v>
      </c>
      <c r="M155" s="13" t="s">
        <v>8943</v>
      </c>
      <c r="N155" s="13" t="s">
        <v>4647</v>
      </c>
      <c r="O155" s="17">
        <v>42856</v>
      </c>
      <c r="P155" s="23"/>
      <c r="Q155" s="41" t="s">
        <v>4648</v>
      </c>
      <c r="R155" s="13" t="s">
        <v>129</v>
      </c>
      <c r="S155" s="13" t="s">
        <v>2871</v>
      </c>
      <c r="T155" s="13" t="s">
        <v>8348</v>
      </c>
      <c r="U155" s="13" t="s">
        <v>5620</v>
      </c>
      <c r="V155" s="13" t="s">
        <v>8351</v>
      </c>
      <c r="W155" s="13">
        <f>IF(ISERROR(VLOOKUP($C155,CTEPULL!$A:$I,3,FALSE)),"0",(VLOOKUP($C155,CTEPULL!$A:$I,3,FALSE)))</f>
        <v>36</v>
      </c>
      <c r="X155" s="18">
        <f>IF(ISERROR(VLOOKUP($A155,PIVOTILC!$A:$I,3,FALSE)),"0",(VLOOKUP($A155,PIVOTILC!$A:$I,3,FALSE)))</f>
        <v>36</v>
      </c>
      <c r="Y155" s="13">
        <f t="shared" si="32"/>
        <v>0</v>
      </c>
      <c r="Z155" s="13" t="str">
        <f t="shared" si="41"/>
        <v>Good</v>
      </c>
      <c r="AA155" s="13">
        <f>IF(ISERROR(VLOOKUP($C155,CTEPULL!$A:$I,4,FALSE)),"0",(VLOOKUP($C155,CTEPULL!$A:$I,4,FALSE)))</f>
        <v>0</v>
      </c>
      <c r="AB155" s="18">
        <f>IF(ISERROR(VLOOKUP($A155,PIVOTILC!$A:$I,4,FALSE)),"0",(VLOOKUP($A155,PIVOTILC!$A:$I,4,FALSE)))</f>
        <v>0</v>
      </c>
      <c r="AC155" s="13">
        <f t="shared" si="33"/>
        <v>0</v>
      </c>
      <c r="AD155" s="13" t="str">
        <f t="shared" si="42"/>
        <v/>
      </c>
      <c r="AE155" s="13">
        <f>IF(ISERROR(VLOOKUP($C155,CTEPULL!$A:$I,5,FALSE)),"0",(VLOOKUP($C155,CTEPULL!$A:$I,5,FALSE)))</f>
        <v>0</v>
      </c>
      <c r="AF155" s="18">
        <f>IF(ISERROR(VLOOKUP($A155,PIVOTILC!$A:$I,5,FALSE)),"0",(VLOOKUP($A155,PIVOTILC!$A:$I,5,FALSE)))</f>
        <v>0</v>
      </c>
      <c r="AG155" s="13">
        <f t="shared" si="34"/>
        <v>0</v>
      </c>
      <c r="AH155" s="13" t="str">
        <f t="shared" si="43"/>
        <v/>
      </c>
      <c r="AI155" s="13">
        <f>IF(ISERROR(VLOOKUP($C155,CTEPULL!$A:$I,6,FALSE)),"0",(VLOOKUP($C155,CTEPULL!$A:$I,6,FALSE)))</f>
        <v>0</v>
      </c>
      <c r="AJ155" s="18">
        <f>IF(ISERROR(VLOOKUP($A155,PIVOTILC!$A:$I,6,FALSE)),"0",(VLOOKUP($A155,PIVOTILC!$A:$I,6,FALSE)))</f>
        <v>0</v>
      </c>
      <c r="AK155" s="13">
        <f t="shared" si="35"/>
        <v>0</v>
      </c>
      <c r="AL155" s="13" t="str">
        <f t="shared" si="44"/>
        <v/>
      </c>
      <c r="AM155" s="13">
        <f>IF(ISERROR(VLOOKUP($C155,CTEPULL!$A:$I,7,FALSE)),"0",(VLOOKUP($C155,CTEPULL!$A:$I,7,FALSE)))</f>
        <v>0</v>
      </c>
      <c r="AN155" s="18">
        <f>IF(ISERROR(VLOOKUP($A155,PIVOTILC!$A:$I,7,FALSE)),"0",(VLOOKUP($A155,PIVOTILC!$A:$I,7,FALSE)))</f>
        <v>0</v>
      </c>
      <c r="AO155" s="13">
        <f t="shared" si="36"/>
        <v>0</v>
      </c>
      <c r="AP155" s="13" t="str">
        <f t="shared" si="45"/>
        <v/>
      </c>
      <c r="AQ155" s="13">
        <f>IF(ISERROR(VLOOKUP($C155,CTEPULL!$A:$I,8,FALSE)),"0",(VLOOKUP($C155,CTEPULL!$A:$I,8,FALSE)))</f>
        <v>0</v>
      </c>
      <c r="AR155" s="18">
        <f>IF(ISERROR(VLOOKUP($A155,PIVOTILC!$A:$I,8,FALSE)),"0",(VLOOKUP($A155,PIVOTILC!$A:$I,8,FALSE)))</f>
        <v>0</v>
      </c>
      <c r="AS155" s="13">
        <f t="shared" si="37"/>
        <v>0</v>
      </c>
      <c r="AT155" s="13" t="str">
        <f t="shared" si="46"/>
        <v/>
      </c>
      <c r="AU155" s="19">
        <f>IF(ISERROR(VLOOKUP($C155,CTEPULL!$A:$I,9,FALSE)),"0",(VLOOKUP($C155,CTEPULL!$A:$I,9,FALSE)))</f>
        <v>36</v>
      </c>
      <c r="AV155" s="18">
        <f>IF(ISERROR(VLOOKUP($A155,PIVOTILC!$A:$I,8,FALSE)),"0",(VLOOKUP($A155,PIVOTILC!$A:$I,9,FALSE)))</f>
        <v>36</v>
      </c>
      <c r="AW155" s="18">
        <f t="shared" si="38"/>
        <v>0</v>
      </c>
      <c r="AX155" s="13">
        <f t="shared" si="39"/>
        <v>0</v>
      </c>
      <c r="AY155" s="13" t="str">
        <f t="shared" si="40"/>
        <v>No</v>
      </c>
      <c r="AZ155" s="13" t="str">
        <f t="shared" si="47"/>
        <v>No</v>
      </c>
    </row>
    <row r="156" spans="1:52" x14ac:dyDescent="0.2">
      <c r="A156" s="1" t="s">
        <v>7035</v>
      </c>
      <c r="B156" s="16" t="s">
        <v>4577</v>
      </c>
      <c r="C156" s="13" t="s">
        <v>4578</v>
      </c>
      <c r="D156" s="13" t="s">
        <v>4579</v>
      </c>
      <c r="E156" s="13" t="s">
        <v>4580</v>
      </c>
      <c r="F156" s="13" t="s">
        <v>179</v>
      </c>
      <c r="G156" s="13" t="s">
        <v>4581</v>
      </c>
      <c r="H156" s="13" t="s">
        <v>2832</v>
      </c>
      <c r="I156" s="13" t="s">
        <v>102</v>
      </c>
      <c r="J156" s="13" t="s">
        <v>2378</v>
      </c>
      <c r="K156" s="13" t="s">
        <v>2395</v>
      </c>
      <c r="L156" s="13" t="s">
        <v>4946</v>
      </c>
      <c r="M156" s="13" t="s">
        <v>2405</v>
      </c>
      <c r="N156" s="13" t="s">
        <v>4582</v>
      </c>
      <c r="O156" s="17">
        <v>42836</v>
      </c>
      <c r="P156" s="23"/>
      <c r="Q156" s="41" t="s">
        <v>4583</v>
      </c>
      <c r="R156" s="13" t="s">
        <v>129</v>
      </c>
      <c r="S156" s="13" t="s">
        <v>2867</v>
      </c>
      <c r="T156" s="13" t="s">
        <v>8348</v>
      </c>
      <c r="U156" s="13" t="s">
        <v>5621</v>
      </c>
      <c r="V156" s="13" t="s">
        <v>8354</v>
      </c>
      <c r="W156" s="13">
        <f>IF(ISERROR(VLOOKUP($C156,CTEPULL!$A:$I,3,FALSE)),"0",(VLOOKUP($C156,CTEPULL!$A:$I,3,FALSE)))</f>
        <v>40</v>
      </c>
      <c r="X156" s="18">
        <f>IF(ISERROR(VLOOKUP($A156,PIVOTILC!$A:$I,3,FALSE)),"0",(VLOOKUP($A156,PIVOTILC!$A:$I,3,FALSE)))</f>
        <v>40</v>
      </c>
      <c r="Y156" s="13">
        <f t="shared" si="32"/>
        <v>0</v>
      </c>
      <c r="Z156" s="13" t="str">
        <f t="shared" si="41"/>
        <v>Good</v>
      </c>
      <c r="AA156" s="13">
        <f>IF(ISERROR(VLOOKUP($C156,CTEPULL!$A:$I,4,FALSE)),"0",(VLOOKUP($C156,CTEPULL!$A:$I,4,FALSE)))</f>
        <v>0</v>
      </c>
      <c r="AB156" s="18">
        <f>IF(ISERROR(VLOOKUP($A156,PIVOTILC!$A:$I,4,FALSE)),"0",(VLOOKUP($A156,PIVOTILC!$A:$I,4,FALSE)))</f>
        <v>0</v>
      </c>
      <c r="AC156" s="13">
        <f t="shared" si="33"/>
        <v>0</v>
      </c>
      <c r="AD156" s="13" t="str">
        <f t="shared" si="42"/>
        <v/>
      </c>
      <c r="AE156" s="13">
        <f>IF(ISERROR(VLOOKUP($C156,CTEPULL!$A:$I,5,FALSE)),"0",(VLOOKUP($C156,CTEPULL!$A:$I,5,FALSE)))</f>
        <v>0</v>
      </c>
      <c r="AF156" s="18">
        <f>IF(ISERROR(VLOOKUP($A156,PIVOTILC!$A:$I,5,FALSE)),"0",(VLOOKUP($A156,PIVOTILC!$A:$I,5,FALSE)))</f>
        <v>0</v>
      </c>
      <c r="AG156" s="13">
        <f t="shared" si="34"/>
        <v>0</v>
      </c>
      <c r="AH156" s="13" t="str">
        <f t="shared" si="43"/>
        <v/>
      </c>
      <c r="AI156" s="13">
        <f>IF(ISERROR(VLOOKUP($C156,CTEPULL!$A:$I,6,FALSE)),"0",(VLOOKUP($C156,CTEPULL!$A:$I,6,FALSE)))</f>
        <v>0</v>
      </c>
      <c r="AJ156" s="18">
        <f>IF(ISERROR(VLOOKUP($A156,PIVOTILC!$A:$I,6,FALSE)),"0",(VLOOKUP($A156,PIVOTILC!$A:$I,6,FALSE)))</f>
        <v>0</v>
      </c>
      <c r="AK156" s="13">
        <f t="shared" si="35"/>
        <v>0</v>
      </c>
      <c r="AL156" s="13" t="str">
        <f t="shared" si="44"/>
        <v/>
      </c>
      <c r="AM156" s="13">
        <f>IF(ISERROR(VLOOKUP($C156,CTEPULL!$A:$I,7,FALSE)),"0",(VLOOKUP($C156,CTEPULL!$A:$I,7,FALSE)))</f>
        <v>0</v>
      </c>
      <c r="AN156" s="18">
        <f>IF(ISERROR(VLOOKUP($A156,PIVOTILC!$A:$I,7,FALSE)),"0",(VLOOKUP($A156,PIVOTILC!$A:$I,7,FALSE)))</f>
        <v>0</v>
      </c>
      <c r="AO156" s="13">
        <f t="shared" si="36"/>
        <v>0</v>
      </c>
      <c r="AP156" s="13" t="str">
        <f t="shared" si="45"/>
        <v/>
      </c>
      <c r="AQ156" s="13">
        <f>IF(ISERROR(VLOOKUP($C156,CTEPULL!$A:$I,8,FALSE)),"0",(VLOOKUP($C156,CTEPULL!$A:$I,8,FALSE)))</f>
        <v>0</v>
      </c>
      <c r="AR156" s="18">
        <f>IF(ISERROR(VLOOKUP($A156,PIVOTILC!$A:$I,8,FALSE)),"0",(VLOOKUP($A156,PIVOTILC!$A:$I,8,FALSE)))</f>
        <v>0</v>
      </c>
      <c r="AS156" s="13">
        <f t="shared" si="37"/>
        <v>0</v>
      </c>
      <c r="AT156" s="13" t="str">
        <f t="shared" si="46"/>
        <v/>
      </c>
      <c r="AU156" s="19">
        <f>IF(ISERROR(VLOOKUP($C156,CTEPULL!$A:$I,9,FALSE)),"0",(VLOOKUP($C156,CTEPULL!$A:$I,9,FALSE)))</f>
        <v>40</v>
      </c>
      <c r="AV156" s="18">
        <f>IF(ISERROR(VLOOKUP($A156,PIVOTILC!$A:$I,8,FALSE)),"0",(VLOOKUP($A156,PIVOTILC!$A:$I,9,FALSE)))</f>
        <v>40</v>
      </c>
      <c r="AW156" s="18">
        <f t="shared" si="38"/>
        <v>0</v>
      </c>
      <c r="AX156" s="13">
        <f t="shared" si="39"/>
        <v>0</v>
      </c>
      <c r="AY156" s="13" t="str">
        <f t="shared" si="40"/>
        <v>No</v>
      </c>
      <c r="AZ156" s="13" t="str">
        <f t="shared" si="47"/>
        <v>No</v>
      </c>
    </row>
    <row r="157" spans="1:52" x14ac:dyDescent="0.2">
      <c r="A157" s="1" t="s">
        <v>10610</v>
      </c>
      <c r="B157" s="16" t="s">
        <v>10611</v>
      </c>
      <c r="C157" s="13" t="s">
        <v>10612</v>
      </c>
      <c r="D157" s="13" t="s">
        <v>10613</v>
      </c>
      <c r="E157" s="13" t="s">
        <v>10614</v>
      </c>
      <c r="F157" s="13" t="s">
        <v>3740</v>
      </c>
      <c r="G157" s="13" t="s">
        <v>10615</v>
      </c>
      <c r="H157" s="13" t="s">
        <v>2828</v>
      </c>
      <c r="I157" s="13" t="s">
        <v>98</v>
      </c>
      <c r="J157" s="13" t="s">
        <v>2378</v>
      </c>
      <c r="K157" s="13" t="s">
        <v>2382</v>
      </c>
      <c r="L157" s="13" t="s">
        <v>3758</v>
      </c>
      <c r="M157" s="13" t="s">
        <v>2384</v>
      </c>
      <c r="N157" s="13" t="s">
        <v>10796</v>
      </c>
      <c r="O157" s="17">
        <v>43623</v>
      </c>
      <c r="P157" s="23"/>
      <c r="Q157" s="41" t="s">
        <v>10616</v>
      </c>
      <c r="R157" s="13" t="s">
        <v>187</v>
      </c>
      <c r="S157" s="13" t="s">
        <v>2867</v>
      </c>
      <c r="T157" s="13" t="s">
        <v>8348</v>
      </c>
      <c r="U157" s="13" t="s">
        <v>10815</v>
      </c>
      <c r="V157" s="13" t="s">
        <v>8365</v>
      </c>
      <c r="W157" s="13">
        <f>IF(ISERROR(VLOOKUP($C157,CTEPULL!$A:$I,3,FALSE)),"0",(VLOOKUP($C157,CTEPULL!$A:$I,3,FALSE)))</f>
        <v>45</v>
      </c>
      <c r="X157" s="18">
        <f>IF(ISERROR(VLOOKUP($A157,PIVOTILC!$A:$I,3,FALSE)),"0",(VLOOKUP($A157,PIVOTILC!$A:$I,3,FALSE)))</f>
        <v>45</v>
      </c>
      <c r="Y157" s="13">
        <f t="shared" si="32"/>
        <v>0</v>
      </c>
      <c r="Z157" s="13" t="str">
        <f t="shared" si="41"/>
        <v>Good</v>
      </c>
      <c r="AA157" s="13">
        <f>IF(ISERROR(VLOOKUP($C157,CTEPULL!$A:$I,4,FALSE)),"0",(VLOOKUP($C157,CTEPULL!$A:$I,4,FALSE)))</f>
        <v>0</v>
      </c>
      <c r="AB157" s="18">
        <f>IF(ISERROR(VLOOKUP($A157,PIVOTILC!$A:$I,4,FALSE)),"0",(VLOOKUP($A157,PIVOTILC!$A:$I,4,FALSE)))</f>
        <v>0</v>
      </c>
      <c r="AC157" s="13">
        <f t="shared" si="33"/>
        <v>0</v>
      </c>
      <c r="AD157" s="13" t="str">
        <f t="shared" si="42"/>
        <v/>
      </c>
      <c r="AE157" s="13">
        <f>IF(ISERROR(VLOOKUP($C157,CTEPULL!$A:$I,5,FALSE)),"0",(VLOOKUP($C157,CTEPULL!$A:$I,5,FALSE)))</f>
        <v>0</v>
      </c>
      <c r="AF157" s="18">
        <f>IF(ISERROR(VLOOKUP($A157,PIVOTILC!$A:$I,5,FALSE)),"0",(VLOOKUP($A157,PIVOTILC!$A:$I,5,FALSE)))</f>
        <v>0</v>
      </c>
      <c r="AG157" s="13">
        <f t="shared" si="34"/>
        <v>0</v>
      </c>
      <c r="AH157" s="13" t="str">
        <f t="shared" si="43"/>
        <v/>
      </c>
      <c r="AI157" s="13">
        <f>IF(ISERROR(VLOOKUP($C157,CTEPULL!$A:$I,6,FALSE)),"0",(VLOOKUP($C157,CTEPULL!$A:$I,6,FALSE)))</f>
        <v>0</v>
      </c>
      <c r="AJ157" s="18">
        <f>IF(ISERROR(VLOOKUP($A157,PIVOTILC!$A:$I,6,FALSE)),"0",(VLOOKUP($A157,PIVOTILC!$A:$I,6,FALSE)))</f>
        <v>0</v>
      </c>
      <c r="AK157" s="13">
        <f t="shared" si="35"/>
        <v>0</v>
      </c>
      <c r="AL157" s="13" t="str">
        <f t="shared" si="44"/>
        <v/>
      </c>
      <c r="AM157" s="13">
        <f>IF(ISERROR(VLOOKUP($C157,CTEPULL!$A:$I,7,FALSE)),"0",(VLOOKUP($C157,CTEPULL!$A:$I,7,FALSE)))</f>
        <v>0</v>
      </c>
      <c r="AN157" s="18">
        <f>IF(ISERROR(VLOOKUP($A157,PIVOTILC!$A:$I,7,FALSE)),"0",(VLOOKUP($A157,PIVOTILC!$A:$I,7,FALSE)))</f>
        <v>0</v>
      </c>
      <c r="AO157" s="13">
        <f t="shared" si="36"/>
        <v>0</v>
      </c>
      <c r="AP157" s="13" t="str">
        <f t="shared" si="45"/>
        <v/>
      </c>
      <c r="AQ157" s="13">
        <f>IF(ISERROR(VLOOKUP($C157,CTEPULL!$A:$I,8,FALSE)),"0",(VLOOKUP($C157,CTEPULL!$A:$I,8,FALSE)))</f>
        <v>0</v>
      </c>
      <c r="AR157" s="18">
        <f>IF(ISERROR(VLOOKUP($A157,PIVOTILC!$A:$I,8,FALSE)),"0",(VLOOKUP($A157,PIVOTILC!$A:$I,8,FALSE)))</f>
        <v>0</v>
      </c>
      <c r="AS157" s="13">
        <f t="shared" si="37"/>
        <v>0</v>
      </c>
      <c r="AT157" s="13" t="str">
        <f t="shared" si="46"/>
        <v/>
      </c>
      <c r="AU157" s="19">
        <f>IF(ISERROR(VLOOKUP($C157,CTEPULL!$A:$I,9,FALSE)),"0",(VLOOKUP($C157,CTEPULL!$A:$I,9,FALSE)))</f>
        <v>45</v>
      </c>
      <c r="AV157" s="18">
        <f>IF(ISERROR(VLOOKUP($A157,PIVOTILC!$A:$I,8,FALSE)),"0",(VLOOKUP($A157,PIVOTILC!$A:$I,9,FALSE)))</f>
        <v>45</v>
      </c>
      <c r="AW157" s="18">
        <f t="shared" si="38"/>
        <v>0</v>
      </c>
      <c r="AX157" s="13">
        <f t="shared" si="39"/>
        <v>0</v>
      </c>
      <c r="AY157" s="13" t="str">
        <f t="shared" si="40"/>
        <v>No</v>
      </c>
      <c r="AZ157" s="13" t="str">
        <f t="shared" si="47"/>
        <v>No</v>
      </c>
    </row>
    <row r="158" spans="1:52" x14ac:dyDescent="0.2">
      <c r="A158" s="1" t="s">
        <v>11673</v>
      </c>
      <c r="B158" s="16" t="s">
        <v>11674</v>
      </c>
      <c r="C158" s="13" t="s">
        <v>11740</v>
      </c>
      <c r="D158" s="13" t="s">
        <v>11675</v>
      </c>
      <c r="E158" s="13" t="s">
        <v>546</v>
      </c>
      <c r="F158" s="13" t="s">
        <v>104</v>
      </c>
      <c r="G158" s="13" t="s">
        <v>11676</v>
      </c>
      <c r="H158" s="13" t="s">
        <v>2831</v>
      </c>
      <c r="I158" s="13" t="s">
        <v>98</v>
      </c>
      <c r="J158" s="13" t="s">
        <v>2378</v>
      </c>
      <c r="K158" s="13" t="s">
        <v>4970</v>
      </c>
      <c r="L158" s="13" t="s">
        <v>4970</v>
      </c>
      <c r="M158" s="13" t="s">
        <v>2398</v>
      </c>
      <c r="N158" s="13" t="s">
        <v>11741</v>
      </c>
      <c r="O158" s="17">
        <v>43718</v>
      </c>
      <c r="P158" s="23"/>
      <c r="Q158" s="41" t="s">
        <v>11677</v>
      </c>
      <c r="R158" s="13" t="s">
        <v>129</v>
      </c>
      <c r="S158" s="13" t="s">
        <v>2867</v>
      </c>
      <c r="T158" s="13" t="s">
        <v>8359</v>
      </c>
      <c r="U158" s="13" t="s">
        <v>11752</v>
      </c>
      <c r="V158" s="13" t="s">
        <v>8352</v>
      </c>
      <c r="W158" s="13">
        <f>IF(ISERROR(VLOOKUP($C158,CTEPULL!$A:$I,3,FALSE)),"0",(VLOOKUP($C158,CTEPULL!$A:$I,3,FALSE)))</f>
        <v>40</v>
      </c>
      <c r="X158" s="18">
        <f>IF(ISERROR(VLOOKUP($A158,PIVOTILC!$A:$I,3,FALSE)),"0",(VLOOKUP($A158,PIVOTILC!$A:$I,3,FALSE)))</f>
        <v>40</v>
      </c>
      <c r="Y158" s="13">
        <f t="shared" si="32"/>
        <v>0</v>
      </c>
      <c r="Z158" s="13" t="str">
        <f t="shared" si="41"/>
        <v>Good</v>
      </c>
      <c r="AA158" s="13">
        <f>IF(ISERROR(VLOOKUP($C158,CTEPULL!$A:$I,4,FALSE)),"0",(VLOOKUP($C158,CTEPULL!$A:$I,4,FALSE)))</f>
        <v>0</v>
      </c>
      <c r="AB158" s="18">
        <f>IF(ISERROR(VLOOKUP($A158,PIVOTILC!$A:$I,4,FALSE)),"0",(VLOOKUP($A158,PIVOTILC!$A:$I,4,FALSE)))</f>
        <v>0</v>
      </c>
      <c r="AC158" s="13">
        <f t="shared" si="33"/>
        <v>0</v>
      </c>
      <c r="AD158" s="13" t="str">
        <f t="shared" si="42"/>
        <v/>
      </c>
      <c r="AE158" s="13">
        <f>IF(ISERROR(VLOOKUP($C158,CTEPULL!$A:$I,5,FALSE)),"0",(VLOOKUP($C158,CTEPULL!$A:$I,5,FALSE)))</f>
        <v>0</v>
      </c>
      <c r="AF158" s="18">
        <f>IF(ISERROR(VLOOKUP($A158,PIVOTILC!$A:$I,5,FALSE)),"0",(VLOOKUP($A158,PIVOTILC!$A:$I,5,FALSE)))</f>
        <v>0</v>
      </c>
      <c r="AG158" s="13">
        <f t="shared" si="34"/>
        <v>0</v>
      </c>
      <c r="AH158" s="13" t="str">
        <f t="shared" si="43"/>
        <v/>
      </c>
      <c r="AI158" s="13">
        <f>IF(ISERROR(VLOOKUP($C158,CTEPULL!$A:$I,6,FALSE)),"0",(VLOOKUP($C158,CTEPULL!$A:$I,6,FALSE)))</f>
        <v>0</v>
      </c>
      <c r="AJ158" s="18">
        <f>IF(ISERROR(VLOOKUP($A158,PIVOTILC!$A:$I,6,FALSE)),"0",(VLOOKUP($A158,PIVOTILC!$A:$I,6,FALSE)))</f>
        <v>0</v>
      </c>
      <c r="AK158" s="13">
        <f t="shared" si="35"/>
        <v>0</v>
      </c>
      <c r="AL158" s="13" t="str">
        <f t="shared" si="44"/>
        <v/>
      </c>
      <c r="AM158" s="13">
        <f>IF(ISERROR(VLOOKUP($C158,CTEPULL!$A:$I,7,FALSE)),"0",(VLOOKUP($C158,CTEPULL!$A:$I,7,FALSE)))</f>
        <v>0</v>
      </c>
      <c r="AN158" s="18">
        <f>IF(ISERROR(VLOOKUP($A158,PIVOTILC!$A:$I,7,FALSE)),"0",(VLOOKUP($A158,PIVOTILC!$A:$I,7,FALSE)))</f>
        <v>0</v>
      </c>
      <c r="AO158" s="13">
        <f t="shared" si="36"/>
        <v>0</v>
      </c>
      <c r="AP158" s="13" t="str">
        <f t="shared" si="45"/>
        <v/>
      </c>
      <c r="AQ158" s="13">
        <f>IF(ISERROR(VLOOKUP($C158,CTEPULL!$A:$I,8,FALSE)),"0",(VLOOKUP($C158,CTEPULL!$A:$I,8,FALSE)))</f>
        <v>0</v>
      </c>
      <c r="AR158" s="18">
        <f>IF(ISERROR(VLOOKUP($A158,PIVOTILC!$A:$I,8,FALSE)),"0",(VLOOKUP($A158,PIVOTILC!$A:$I,8,FALSE)))</f>
        <v>0</v>
      </c>
      <c r="AS158" s="13">
        <f t="shared" si="37"/>
        <v>0</v>
      </c>
      <c r="AT158" s="13" t="str">
        <f t="shared" si="46"/>
        <v/>
      </c>
      <c r="AU158" s="19">
        <f>IF(ISERROR(VLOOKUP($C158,CTEPULL!$A:$I,9,FALSE)),"0",(VLOOKUP($C158,CTEPULL!$A:$I,9,FALSE)))</f>
        <v>40</v>
      </c>
      <c r="AV158" s="18">
        <f>IF(ISERROR(VLOOKUP($A158,PIVOTILC!$A:$I,8,FALSE)),"0",(VLOOKUP($A158,PIVOTILC!$A:$I,9,FALSE)))</f>
        <v>40</v>
      </c>
      <c r="AW158" s="18">
        <f t="shared" si="38"/>
        <v>0</v>
      </c>
      <c r="AX158" s="13">
        <f t="shared" si="39"/>
        <v>0</v>
      </c>
      <c r="AY158" s="13" t="str">
        <f t="shared" si="40"/>
        <v>No</v>
      </c>
      <c r="AZ158" s="13" t="str">
        <f t="shared" si="47"/>
        <v>No</v>
      </c>
    </row>
    <row r="159" spans="1:52" x14ac:dyDescent="0.2">
      <c r="A159" s="1" t="s">
        <v>9170</v>
      </c>
      <c r="B159" s="16" t="s">
        <v>3037</v>
      </c>
      <c r="C159" s="13" t="s">
        <v>1658</v>
      </c>
      <c r="D159" s="13" t="s">
        <v>1626</v>
      </c>
      <c r="E159" s="13" t="s">
        <v>762</v>
      </c>
      <c r="F159" s="13" t="s">
        <v>104</v>
      </c>
      <c r="G159" s="13" t="s">
        <v>1627</v>
      </c>
      <c r="H159" s="13" t="s">
        <v>2831</v>
      </c>
      <c r="I159" s="13" t="s">
        <v>98</v>
      </c>
      <c r="J159" s="13" t="s">
        <v>2378</v>
      </c>
      <c r="K159" s="13" t="s">
        <v>2389</v>
      </c>
      <c r="L159" s="13" t="s">
        <v>11236</v>
      </c>
      <c r="M159" s="13" t="s">
        <v>2416</v>
      </c>
      <c r="N159" s="13" t="s">
        <v>1659</v>
      </c>
      <c r="O159" s="17">
        <v>41925</v>
      </c>
      <c r="P159" s="23"/>
      <c r="Q159" s="41" t="s">
        <v>2462</v>
      </c>
      <c r="R159" s="13" t="s">
        <v>129</v>
      </c>
      <c r="S159" s="13" t="s">
        <v>2866</v>
      </c>
      <c r="T159" s="13" t="s">
        <v>8348</v>
      </c>
      <c r="U159" s="13" t="s">
        <v>5622</v>
      </c>
      <c r="V159" s="13" t="s">
        <v>8361</v>
      </c>
      <c r="W159" s="13">
        <f>IF(ISERROR(VLOOKUP($C159,CTEPULL!$A:$I,3,FALSE)),"0",(VLOOKUP($C159,CTEPULL!$A:$I,3,FALSE)))</f>
        <v>44</v>
      </c>
      <c r="X159" s="18">
        <f>IF(ISERROR(VLOOKUP($A159,PIVOTILC!$A:$I,3,FALSE)),"0",(VLOOKUP($A159,PIVOTILC!$A:$I,3,FALSE)))</f>
        <v>44</v>
      </c>
      <c r="Y159" s="13">
        <f t="shared" si="32"/>
        <v>0</v>
      </c>
      <c r="Z159" s="13" t="str">
        <f t="shared" si="41"/>
        <v>Good</v>
      </c>
      <c r="AA159" s="13">
        <f>IF(ISERROR(VLOOKUP($C159,CTEPULL!$A:$I,4,FALSE)),"0",(VLOOKUP($C159,CTEPULL!$A:$I,4,FALSE)))</f>
        <v>0</v>
      </c>
      <c r="AB159" s="18">
        <f>IF(ISERROR(VLOOKUP($A159,PIVOTILC!$A:$I,4,FALSE)),"0",(VLOOKUP($A159,PIVOTILC!$A:$I,4,FALSE)))</f>
        <v>0</v>
      </c>
      <c r="AC159" s="13">
        <f t="shared" si="33"/>
        <v>0</v>
      </c>
      <c r="AD159" s="13" t="str">
        <f t="shared" si="42"/>
        <v/>
      </c>
      <c r="AE159" s="13">
        <f>IF(ISERROR(VLOOKUP($C159,CTEPULL!$A:$I,5,FALSE)),"0",(VLOOKUP($C159,CTEPULL!$A:$I,5,FALSE)))</f>
        <v>0</v>
      </c>
      <c r="AF159" s="18">
        <f>IF(ISERROR(VLOOKUP($A159,PIVOTILC!$A:$I,5,FALSE)),"0",(VLOOKUP($A159,PIVOTILC!$A:$I,5,FALSE)))</f>
        <v>0</v>
      </c>
      <c r="AG159" s="13">
        <f t="shared" si="34"/>
        <v>0</v>
      </c>
      <c r="AH159" s="13" t="str">
        <f t="shared" si="43"/>
        <v/>
      </c>
      <c r="AI159" s="13">
        <f>IF(ISERROR(VLOOKUP($C159,CTEPULL!$A:$I,6,FALSE)),"0",(VLOOKUP($C159,CTEPULL!$A:$I,6,FALSE)))</f>
        <v>0</v>
      </c>
      <c r="AJ159" s="18">
        <f>IF(ISERROR(VLOOKUP($A159,PIVOTILC!$A:$I,6,FALSE)),"0",(VLOOKUP($A159,PIVOTILC!$A:$I,6,FALSE)))</f>
        <v>0</v>
      </c>
      <c r="AK159" s="13">
        <f t="shared" si="35"/>
        <v>0</v>
      </c>
      <c r="AL159" s="13" t="str">
        <f t="shared" si="44"/>
        <v/>
      </c>
      <c r="AM159" s="13">
        <f>IF(ISERROR(VLOOKUP($C159,CTEPULL!$A:$I,7,FALSE)),"0",(VLOOKUP($C159,CTEPULL!$A:$I,7,FALSE)))</f>
        <v>0</v>
      </c>
      <c r="AN159" s="18">
        <f>IF(ISERROR(VLOOKUP($A159,PIVOTILC!$A:$I,7,FALSE)),"0",(VLOOKUP($A159,PIVOTILC!$A:$I,7,FALSE)))</f>
        <v>0</v>
      </c>
      <c r="AO159" s="13">
        <f t="shared" si="36"/>
        <v>0</v>
      </c>
      <c r="AP159" s="13" t="str">
        <f t="shared" si="45"/>
        <v/>
      </c>
      <c r="AQ159" s="13">
        <f>IF(ISERROR(VLOOKUP($C159,CTEPULL!$A:$I,8,FALSE)),"0",(VLOOKUP($C159,CTEPULL!$A:$I,8,FALSE)))</f>
        <v>0</v>
      </c>
      <c r="AR159" s="18">
        <f>IF(ISERROR(VLOOKUP($A159,PIVOTILC!$A:$I,8,FALSE)),"0",(VLOOKUP($A159,PIVOTILC!$A:$I,8,FALSE)))</f>
        <v>0</v>
      </c>
      <c r="AS159" s="13">
        <f t="shared" si="37"/>
        <v>0</v>
      </c>
      <c r="AT159" s="13" t="str">
        <f t="shared" si="46"/>
        <v/>
      </c>
      <c r="AU159" s="19">
        <f>IF(ISERROR(VLOOKUP($C159,CTEPULL!$A:$I,9,FALSE)),"0",(VLOOKUP($C159,CTEPULL!$A:$I,9,FALSE)))</f>
        <v>44</v>
      </c>
      <c r="AV159" s="18">
        <f>IF(ISERROR(VLOOKUP($A159,PIVOTILC!$A:$I,8,FALSE)),"0",(VLOOKUP($A159,PIVOTILC!$A:$I,9,FALSE)))</f>
        <v>44</v>
      </c>
      <c r="AW159" s="18">
        <f t="shared" si="38"/>
        <v>0</v>
      </c>
      <c r="AX159" s="13">
        <f t="shared" si="39"/>
        <v>0</v>
      </c>
      <c r="AY159" s="13" t="str">
        <f t="shared" si="40"/>
        <v>No</v>
      </c>
      <c r="AZ159" s="13" t="str">
        <f t="shared" si="47"/>
        <v>No</v>
      </c>
    </row>
    <row r="160" spans="1:52" x14ac:dyDescent="0.2">
      <c r="A160" s="1" t="s">
        <v>9171</v>
      </c>
      <c r="B160" s="16" t="s">
        <v>3038</v>
      </c>
      <c r="C160" s="13" t="s">
        <v>2072</v>
      </c>
      <c r="D160" s="13" t="s">
        <v>2073</v>
      </c>
      <c r="E160" s="13" t="s">
        <v>2074</v>
      </c>
      <c r="F160" s="13" t="s">
        <v>99</v>
      </c>
      <c r="G160" s="13" t="s">
        <v>2075</v>
      </c>
      <c r="H160" s="13" t="s">
        <v>2831</v>
      </c>
      <c r="I160" s="13" t="s">
        <v>100</v>
      </c>
      <c r="J160" s="13" t="s">
        <v>2378</v>
      </c>
      <c r="K160" s="13" t="s">
        <v>4970</v>
      </c>
      <c r="L160" s="13" t="s">
        <v>11256</v>
      </c>
      <c r="M160" s="13" t="s">
        <v>2409</v>
      </c>
      <c r="N160" s="13" t="s">
        <v>2076</v>
      </c>
      <c r="O160" s="17">
        <v>42100</v>
      </c>
      <c r="P160" s="23"/>
      <c r="Q160" s="41" t="s">
        <v>2463</v>
      </c>
      <c r="R160" s="13" t="s">
        <v>187</v>
      </c>
      <c r="S160" s="13" t="s">
        <v>2866</v>
      </c>
      <c r="T160" s="13" t="s">
        <v>8348</v>
      </c>
      <c r="U160" s="13" t="s">
        <v>5623</v>
      </c>
      <c r="V160" s="13" t="s">
        <v>8358</v>
      </c>
      <c r="W160" s="13">
        <f>IF(ISERROR(VLOOKUP($C160,CTEPULL!$A:$I,3,FALSE)),"0",(VLOOKUP($C160,CTEPULL!$A:$I,3,FALSE)))</f>
        <v>44</v>
      </c>
      <c r="X160" s="18">
        <f>IF(ISERROR(VLOOKUP($A160,PIVOTILC!$A:$I,3,FALSE)),"0",(VLOOKUP($A160,PIVOTILC!$A:$I,3,FALSE)))</f>
        <v>44</v>
      </c>
      <c r="Y160" s="13">
        <f t="shared" si="32"/>
        <v>0</v>
      </c>
      <c r="Z160" s="13" t="str">
        <f t="shared" si="41"/>
        <v>Good</v>
      </c>
      <c r="AA160" s="13">
        <f>IF(ISERROR(VLOOKUP($C160,CTEPULL!$A:$I,4,FALSE)),"0",(VLOOKUP($C160,CTEPULL!$A:$I,4,FALSE)))</f>
        <v>0</v>
      </c>
      <c r="AB160" s="18">
        <f>IF(ISERROR(VLOOKUP($A160,PIVOTILC!$A:$I,4,FALSE)),"0",(VLOOKUP($A160,PIVOTILC!$A:$I,4,FALSE)))</f>
        <v>0</v>
      </c>
      <c r="AC160" s="13">
        <f t="shared" si="33"/>
        <v>0</v>
      </c>
      <c r="AD160" s="13" t="str">
        <f t="shared" si="42"/>
        <v/>
      </c>
      <c r="AE160" s="13">
        <f>IF(ISERROR(VLOOKUP($C160,CTEPULL!$A:$I,5,FALSE)),"0",(VLOOKUP($C160,CTEPULL!$A:$I,5,FALSE)))</f>
        <v>0</v>
      </c>
      <c r="AF160" s="18">
        <f>IF(ISERROR(VLOOKUP($A160,PIVOTILC!$A:$I,5,FALSE)),"0",(VLOOKUP($A160,PIVOTILC!$A:$I,5,FALSE)))</f>
        <v>0</v>
      </c>
      <c r="AG160" s="13">
        <f t="shared" si="34"/>
        <v>0</v>
      </c>
      <c r="AH160" s="13" t="str">
        <f t="shared" si="43"/>
        <v/>
      </c>
      <c r="AI160" s="13">
        <f>IF(ISERROR(VLOOKUP($C160,CTEPULL!$A:$I,6,FALSE)),"0",(VLOOKUP($C160,CTEPULL!$A:$I,6,FALSE)))</f>
        <v>0</v>
      </c>
      <c r="AJ160" s="18">
        <f>IF(ISERROR(VLOOKUP($A160,PIVOTILC!$A:$I,6,FALSE)),"0",(VLOOKUP($A160,PIVOTILC!$A:$I,6,FALSE)))</f>
        <v>0</v>
      </c>
      <c r="AK160" s="13">
        <f t="shared" si="35"/>
        <v>0</v>
      </c>
      <c r="AL160" s="13" t="str">
        <f t="shared" si="44"/>
        <v/>
      </c>
      <c r="AM160" s="13">
        <f>IF(ISERROR(VLOOKUP($C160,CTEPULL!$A:$I,7,FALSE)),"0",(VLOOKUP($C160,CTEPULL!$A:$I,7,FALSE)))</f>
        <v>0</v>
      </c>
      <c r="AN160" s="18">
        <f>IF(ISERROR(VLOOKUP($A160,PIVOTILC!$A:$I,7,FALSE)),"0",(VLOOKUP($A160,PIVOTILC!$A:$I,7,FALSE)))</f>
        <v>0</v>
      </c>
      <c r="AO160" s="13">
        <f t="shared" si="36"/>
        <v>0</v>
      </c>
      <c r="AP160" s="13" t="str">
        <f t="shared" si="45"/>
        <v/>
      </c>
      <c r="AQ160" s="13">
        <f>IF(ISERROR(VLOOKUP($C160,CTEPULL!$A:$I,8,FALSE)),"0",(VLOOKUP($C160,CTEPULL!$A:$I,8,FALSE)))</f>
        <v>0</v>
      </c>
      <c r="AR160" s="18">
        <f>IF(ISERROR(VLOOKUP($A160,PIVOTILC!$A:$I,8,FALSE)),"0",(VLOOKUP($A160,PIVOTILC!$A:$I,8,FALSE)))</f>
        <v>0</v>
      </c>
      <c r="AS160" s="13">
        <f t="shared" si="37"/>
        <v>0</v>
      </c>
      <c r="AT160" s="13" t="str">
        <f t="shared" si="46"/>
        <v/>
      </c>
      <c r="AU160" s="19">
        <f>IF(ISERROR(VLOOKUP($C160,CTEPULL!$A:$I,9,FALSE)),"0",(VLOOKUP($C160,CTEPULL!$A:$I,9,FALSE)))</f>
        <v>44</v>
      </c>
      <c r="AV160" s="18">
        <f>IF(ISERROR(VLOOKUP($A160,PIVOTILC!$A:$I,8,FALSE)),"0",(VLOOKUP($A160,PIVOTILC!$A:$I,9,FALSE)))</f>
        <v>44</v>
      </c>
      <c r="AW160" s="18">
        <f t="shared" si="38"/>
        <v>0</v>
      </c>
      <c r="AX160" s="13">
        <f t="shared" si="39"/>
        <v>0</v>
      </c>
      <c r="AY160" s="13" t="str">
        <f t="shared" si="40"/>
        <v>No</v>
      </c>
      <c r="AZ160" s="13" t="str">
        <f t="shared" si="47"/>
        <v>No</v>
      </c>
    </row>
    <row r="161" spans="1:52" x14ac:dyDescent="0.2">
      <c r="A161" s="1" t="s">
        <v>7036</v>
      </c>
      <c r="B161" s="16" t="s">
        <v>4132</v>
      </c>
      <c r="C161" s="13" t="s">
        <v>1052</v>
      </c>
      <c r="D161" s="13" t="s">
        <v>1053</v>
      </c>
      <c r="E161" s="13" t="s">
        <v>640</v>
      </c>
      <c r="F161" s="13" t="s">
        <v>179</v>
      </c>
      <c r="G161" s="13" t="s">
        <v>1054</v>
      </c>
      <c r="H161" s="13" t="s">
        <v>2829</v>
      </c>
      <c r="I161" s="13" t="s">
        <v>100</v>
      </c>
      <c r="J161" s="13" t="s">
        <v>2378</v>
      </c>
      <c r="K161" s="13" t="s">
        <v>2396</v>
      </c>
      <c r="L161" s="13" t="s">
        <v>2392</v>
      </c>
      <c r="M161" s="13" t="s">
        <v>8943</v>
      </c>
      <c r="N161" s="13" t="s">
        <v>1055</v>
      </c>
      <c r="O161" s="17">
        <v>41421</v>
      </c>
      <c r="P161" s="23"/>
      <c r="Q161" s="41" t="s">
        <v>4133</v>
      </c>
      <c r="R161" s="13" t="s">
        <v>129</v>
      </c>
      <c r="S161" s="13" t="s">
        <v>2867</v>
      </c>
      <c r="T161" s="13" t="s">
        <v>8348</v>
      </c>
      <c r="U161" s="13" t="s">
        <v>5624</v>
      </c>
      <c r="V161" s="13" t="s">
        <v>8352</v>
      </c>
      <c r="W161" s="13">
        <f>IF(ISERROR(VLOOKUP($C161,CTEPULL!$A:$I,3,FALSE)),"0",(VLOOKUP($C161,CTEPULL!$A:$I,3,FALSE)))</f>
        <v>45</v>
      </c>
      <c r="X161" s="18">
        <f>IF(ISERROR(VLOOKUP($A161,PIVOTILC!$A:$I,3,FALSE)),"0",(VLOOKUP($A161,PIVOTILC!$A:$I,3,FALSE)))</f>
        <v>45</v>
      </c>
      <c r="Y161" s="13">
        <f t="shared" si="32"/>
        <v>0</v>
      </c>
      <c r="Z161" s="13" t="str">
        <f t="shared" si="41"/>
        <v>Good</v>
      </c>
      <c r="AA161" s="13">
        <f>IF(ISERROR(VLOOKUP($C161,CTEPULL!$A:$I,4,FALSE)),"0",(VLOOKUP($C161,CTEPULL!$A:$I,4,FALSE)))</f>
        <v>0</v>
      </c>
      <c r="AB161" s="18">
        <f>IF(ISERROR(VLOOKUP($A161,PIVOTILC!$A:$I,4,FALSE)),"0",(VLOOKUP($A161,PIVOTILC!$A:$I,4,FALSE)))</f>
        <v>0</v>
      </c>
      <c r="AC161" s="13">
        <f t="shared" si="33"/>
        <v>0</v>
      </c>
      <c r="AD161" s="13" t="str">
        <f t="shared" si="42"/>
        <v/>
      </c>
      <c r="AE161" s="13">
        <f>IF(ISERROR(VLOOKUP($C161,CTEPULL!$A:$I,5,FALSE)),"0",(VLOOKUP($C161,CTEPULL!$A:$I,5,FALSE)))</f>
        <v>0</v>
      </c>
      <c r="AF161" s="18">
        <f>IF(ISERROR(VLOOKUP($A161,PIVOTILC!$A:$I,5,FALSE)),"0",(VLOOKUP($A161,PIVOTILC!$A:$I,5,FALSE)))</f>
        <v>0</v>
      </c>
      <c r="AG161" s="13">
        <f t="shared" si="34"/>
        <v>0</v>
      </c>
      <c r="AH161" s="13" t="str">
        <f t="shared" si="43"/>
        <v/>
      </c>
      <c r="AI161" s="13">
        <f>IF(ISERROR(VLOOKUP($C161,CTEPULL!$A:$I,6,FALSE)),"0",(VLOOKUP($C161,CTEPULL!$A:$I,6,FALSE)))</f>
        <v>0</v>
      </c>
      <c r="AJ161" s="18">
        <f>IF(ISERROR(VLOOKUP($A161,PIVOTILC!$A:$I,6,FALSE)),"0",(VLOOKUP($A161,PIVOTILC!$A:$I,6,FALSE)))</f>
        <v>0</v>
      </c>
      <c r="AK161" s="13">
        <f t="shared" si="35"/>
        <v>0</v>
      </c>
      <c r="AL161" s="13" t="str">
        <f t="shared" si="44"/>
        <v/>
      </c>
      <c r="AM161" s="13">
        <f>IF(ISERROR(VLOOKUP($C161,CTEPULL!$A:$I,7,FALSE)),"0",(VLOOKUP($C161,CTEPULL!$A:$I,7,FALSE)))</f>
        <v>0</v>
      </c>
      <c r="AN161" s="18">
        <f>IF(ISERROR(VLOOKUP($A161,PIVOTILC!$A:$I,7,FALSE)),"0",(VLOOKUP($A161,PIVOTILC!$A:$I,7,FALSE)))</f>
        <v>0</v>
      </c>
      <c r="AO161" s="13">
        <f t="shared" si="36"/>
        <v>0</v>
      </c>
      <c r="AP161" s="13" t="str">
        <f t="shared" si="45"/>
        <v/>
      </c>
      <c r="AQ161" s="13">
        <f>IF(ISERROR(VLOOKUP($C161,CTEPULL!$A:$I,8,FALSE)),"0",(VLOOKUP($C161,CTEPULL!$A:$I,8,FALSE)))</f>
        <v>0</v>
      </c>
      <c r="AR161" s="18">
        <f>IF(ISERROR(VLOOKUP($A161,PIVOTILC!$A:$I,8,FALSE)),"0",(VLOOKUP($A161,PIVOTILC!$A:$I,8,FALSE)))</f>
        <v>0</v>
      </c>
      <c r="AS161" s="13">
        <f t="shared" si="37"/>
        <v>0</v>
      </c>
      <c r="AT161" s="13" t="str">
        <f t="shared" si="46"/>
        <v/>
      </c>
      <c r="AU161" s="19">
        <f>IF(ISERROR(VLOOKUP($C161,CTEPULL!$A:$I,9,FALSE)),"0",(VLOOKUP($C161,CTEPULL!$A:$I,9,FALSE)))</f>
        <v>45</v>
      </c>
      <c r="AV161" s="18">
        <f>IF(ISERROR(VLOOKUP($A161,PIVOTILC!$A:$I,8,FALSE)),"0",(VLOOKUP($A161,PIVOTILC!$A:$I,9,FALSE)))</f>
        <v>45</v>
      </c>
      <c r="AW161" s="18">
        <f t="shared" si="38"/>
        <v>0</v>
      </c>
      <c r="AX161" s="13">
        <f t="shared" si="39"/>
        <v>0</v>
      </c>
      <c r="AY161" s="13" t="str">
        <f t="shared" si="40"/>
        <v>No</v>
      </c>
      <c r="AZ161" s="13" t="str">
        <f t="shared" si="47"/>
        <v>No</v>
      </c>
    </row>
    <row r="162" spans="1:52" x14ac:dyDescent="0.2">
      <c r="A162" s="1" t="s">
        <v>10687</v>
      </c>
      <c r="B162" s="16" t="s">
        <v>10688</v>
      </c>
      <c r="C162" s="13" t="s">
        <v>10689</v>
      </c>
      <c r="D162" s="13" t="s">
        <v>10690</v>
      </c>
      <c r="E162" s="13" t="s">
        <v>2311</v>
      </c>
      <c r="F162" s="13" t="s">
        <v>101</v>
      </c>
      <c r="G162" s="13" t="s">
        <v>10691</v>
      </c>
      <c r="H162" s="13" t="s">
        <v>2831</v>
      </c>
      <c r="I162" s="13" t="s">
        <v>100</v>
      </c>
      <c r="J162" s="13" t="s">
        <v>2378</v>
      </c>
      <c r="K162" s="13" t="s">
        <v>2396</v>
      </c>
      <c r="L162" s="13" t="s">
        <v>2392</v>
      </c>
      <c r="M162" s="13" t="s">
        <v>2393</v>
      </c>
      <c r="N162" s="13" t="s">
        <v>10877</v>
      </c>
      <c r="O162" s="17">
        <v>43627</v>
      </c>
      <c r="P162" s="23"/>
      <c r="Q162" s="41" t="s">
        <v>10692</v>
      </c>
      <c r="R162" s="13" t="s">
        <v>112</v>
      </c>
      <c r="S162" s="13" t="s">
        <v>2872</v>
      </c>
      <c r="T162" s="13" t="s">
        <v>8348</v>
      </c>
      <c r="U162" s="13" t="s">
        <v>10904</v>
      </c>
      <c r="V162" s="13" t="s">
        <v>8355</v>
      </c>
      <c r="W162" s="13">
        <f>IF(ISERROR(VLOOKUP($C162,CTEPULL!$A:$I,3,FALSE)),"0",(VLOOKUP($C162,CTEPULL!$A:$I,3,FALSE)))</f>
        <v>40</v>
      </c>
      <c r="X162" s="18">
        <f>IF(ISERROR(VLOOKUP($A162,PIVOTILC!$A:$I,3,FALSE)),"0",(VLOOKUP($A162,PIVOTILC!$A:$I,3,FALSE)))</f>
        <v>40</v>
      </c>
      <c r="Y162" s="13">
        <f t="shared" si="32"/>
        <v>0</v>
      </c>
      <c r="Z162" s="13" t="str">
        <f t="shared" si="41"/>
        <v>Good</v>
      </c>
      <c r="AA162" s="13">
        <f>IF(ISERROR(VLOOKUP($C162,CTEPULL!$A:$I,4,FALSE)),"0",(VLOOKUP($C162,CTEPULL!$A:$I,4,FALSE)))</f>
        <v>0</v>
      </c>
      <c r="AB162" s="18">
        <f>IF(ISERROR(VLOOKUP($A162,PIVOTILC!$A:$I,4,FALSE)),"0",(VLOOKUP($A162,PIVOTILC!$A:$I,4,FALSE)))</f>
        <v>0</v>
      </c>
      <c r="AC162" s="13">
        <f t="shared" si="33"/>
        <v>0</v>
      </c>
      <c r="AD162" s="13" t="str">
        <f t="shared" si="42"/>
        <v/>
      </c>
      <c r="AE162" s="13">
        <f>IF(ISERROR(VLOOKUP($C162,CTEPULL!$A:$I,5,FALSE)),"0",(VLOOKUP($C162,CTEPULL!$A:$I,5,FALSE)))</f>
        <v>0</v>
      </c>
      <c r="AF162" s="18">
        <f>IF(ISERROR(VLOOKUP($A162,PIVOTILC!$A:$I,5,FALSE)),"0",(VLOOKUP($A162,PIVOTILC!$A:$I,5,FALSE)))</f>
        <v>0</v>
      </c>
      <c r="AG162" s="13">
        <f t="shared" si="34"/>
        <v>0</v>
      </c>
      <c r="AH162" s="13" t="str">
        <f t="shared" si="43"/>
        <v/>
      </c>
      <c r="AI162" s="13">
        <f>IF(ISERROR(VLOOKUP($C162,CTEPULL!$A:$I,6,FALSE)),"0",(VLOOKUP($C162,CTEPULL!$A:$I,6,FALSE)))</f>
        <v>0</v>
      </c>
      <c r="AJ162" s="18">
        <f>IF(ISERROR(VLOOKUP($A162,PIVOTILC!$A:$I,6,FALSE)),"0",(VLOOKUP($A162,PIVOTILC!$A:$I,6,FALSE)))</f>
        <v>0</v>
      </c>
      <c r="AK162" s="13">
        <f t="shared" si="35"/>
        <v>0</v>
      </c>
      <c r="AL162" s="13" t="str">
        <f t="shared" si="44"/>
        <v/>
      </c>
      <c r="AM162" s="13">
        <f>IF(ISERROR(VLOOKUP($C162,CTEPULL!$A:$I,7,FALSE)),"0",(VLOOKUP($C162,CTEPULL!$A:$I,7,FALSE)))</f>
        <v>0</v>
      </c>
      <c r="AN162" s="18">
        <f>IF(ISERROR(VLOOKUP($A162,PIVOTILC!$A:$I,7,FALSE)),"0",(VLOOKUP($A162,PIVOTILC!$A:$I,7,FALSE)))</f>
        <v>0</v>
      </c>
      <c r="AO162" s="13">
        <f t="shared" si="36"/>
        <v>0</v>
      </c>
      <c r="AP162" s="13" t="str">
        <f t="shared" si="45"/>
        <v/>
      </c>
      <c r="AQ162" s="13">
        <f>IF(ISERROR(VLOOKUP($C162,CTEPULL!$A:$I,8,FALSE)),"0",(VLOOKUP($C162,CTEPULL!$A:$I,8,FALSE)))</f>
        <v>0</v>
      </c>
      <c r="AR162" s="18">
        <f>IF(ISERROR(VLOOKUP($A162,PIVOTILC!$A:$I,8,FALSE)),"0",(VLOOKUP($A162,PIVOTILC!$A:$I,8,FALSE)))</f>
        <v>0</v>
      </c>
      <c r="AS162" s="13">
        <f t="shared" si="37"/>
        <v>0</v>
      </c>
      <c r="AT162" s="13" t="str">
        <f t="shared" si="46"/>
        <v/>
      </c>
      <c r="AU162" s="19">
        <f>IF(ISERROR(VLOOKUP($C162,CTEPULL!$A:$I,9,FALSE)),"0",(VLOOKUP($C162,CTEPULL!$A:$I,9,FALSE)))</f>
        <v>40</v>
      </c>
      <c r="AV162" s="18">
        <f>IF(ISERROR(VLOOKUP($A162,PIVOTILC!$A:$I,8,FALSE)),"0",(VLOOKUP($A162,PIVOTILC!$A:$I,9,FALSE)))</f>
        <v>40</v>
      </c>
      <c r="AW162" s="18">
        <f t="shared" si="38"/>
        <v>0</v>
      </c>
      <c r="AX162" s="13">
        <f t="shared" si="39"/>
        <v>0</v>
      </c>
      <c r="AY162" s="13" t="str">
        <f t="shared" si="40"/>
        <v>No</v>
      </c>
      <c r="AZ162" s="13" t="str">
        <f t="shared" si="47"/>
        <v>No</v>
      </c>
    </row>
    <row r="163" spans="1:52" x14ac:dyDescent="0.2">
      <c r="A163" s="1" t="s">
        <v>9172</v>
      </c>
      <c r="B163" s="16" t="s">
        <v>3039</v>
      </c>
      <c r="C163" s="13" t="s">
        <v>895</v>
      </c>
      <c r="D163" s="13" t="s">
        <v>766</v>
      </c>
      <c r="E163" s="13" t="s">
        <v>601</v>
      </c>
      <c r="F163" s="13" t="s">
        <v>179</v>
      </c>
      <c r="G163" s="13" t="s">
        <v>767</v>
      </c>
      <c r="H163" s="13" t="s">
        <v>2829</v>
      </c>
      <c r="I163" s="13" t="s">
        <v>98</v>
      </c>
      <c r="J163" s="13" t="s">
        <v>2378</v>
      </c>
      <c r="K163" s="13" t="s">
        <v>2389</v>
      </c>
      <c r="L163" s="13" t="s">
        <v>11236</v>
      </c>
      <c r="M163" s="13" t="s">
        <v>2420</v>
      </c>
      <c r="N163" s="13" t="s">
        <v>768</v>
      </c>
      <c r="O163" s="17">
        <v>41142</v>
      </c>
      <c r="P163" s="23"/>
      <c r="Q163" s="41" t="s">
        <v>2464</v>
      </c>
      <c r="R163" s="13" t="s">
        <v>129</v>
      </c>
      <c r="S163" s="13" t="s">
        <v>2871</v>
      </c>
      <c r="T163" s="13" t="s">
        <v>8348</v>
      </c>
      <c r="U163" s="13" t="s">
        <v>5625</v>
      </c>
      <c r="V163" s="13" t="s">
        <v>8367</v>
      </c>
      <c r="W163" s="13">
        <f>IF(ISERROR(VLOOKUP($C163,CTEPULL!$A:$I,3,FALSE)),"0",(VLOOKUP($C163,CTEPULL!$A:$I,3,FALSE)))</f>
        <v>36</v>
      </c>
      <c r="X163" s="18">
        <f>IF(ISERROR(VLOOKUP($A163,PIVOTILC!$A:$I,3,FALSE)),"0",(VLOOKUP($A163,PIVOTILC!$A:$I,3,FALSE)))</f>
        <v>36</v>
      </c>
      <c r="Y163" s="13">
        <f t="shared" si="32"/>
        <v>0</v>
      </c>
      <c r="Z163" s="13" t="str">
        <f t="shared" si="41"/>
        <v>Good</v>
      </c>
      <c r="AA163" s="13">
        <f>IF(ISERROR(VLOOKUP($C163,CTEPULL!$A:$I,4,FALSE)),"0",(VLOOKUP($C163,CTEPULL!$A:$I,4,FALSE)))</f>
        <v>0</v>
      </c>
      <c r="AB163" s="18">
        <f>IF(ISERROR(VLOOKUP($A163,PIVOTILC!$A:$I,4,FALSE)),"0",(VLOOKUP($A163,PIVOTILC!$A:$I,4,FALSE)))</f>
        <v>0</v>
      </c>
      <c r="AC163" s="13">
        <f t="shared" si="33"/>
        <v>0</v>
      </c>
      <c r="AD163" s="13" t="str">
        <f t="shared" si="42"/>
        <v/>
      </c>
      <c r="AE163" s="13">
        <f>IF(ISERROR(VLOOKUP($C163,CTEPULL!$A:$I,5,FALSE)),"0",(VLOOKUP($C163,CTEPULL!$A:$I,5,FALSE)))</f>
        <v>0</v>
      </c>
      <c r="AF163" s="18">
        <f>IF(ISERROR(VLOOKUP($A163,PIVOTILC!$A:$I,5,FALSE)),"0",(VLOOKUP($A163,PIVOTILC!$A:$I,5,FALSE)))</f>
        <v>0</v>
      </c>
      <c r="AG163" s="13">
        <f t="shared" si="34"/>
        <v>0</v>
      </c>
      <c r="AH163" s="13" t="str">
        <f t="shared" si="43"/>
        <v/>
      </c>
      <c r="AI163" s="13">
        <f>IF(ISERROR(VLOOKUP($C163,CTEPULL!$A:$I,6,FALSE)),"0",(VLOOKUP($C163,CTEPULL!$A:$I,6,FALSE)))</f>
        <v>0</v>
      </c>
      <c r="AJ163" s="18">
        <f>IF(ISERROR(VLOOKUP($A163,PIVOTILC!$A:$I,6,FALSE)),"0",(VLOOKUP($A163,PIVOTILC!$A:$I,6,FALSE)))</f>
        <v>0</v>
      </c>
      <c r="AK163" s="13">
        <f t="shared" si="35"/>
        <v>0</v>
      </c>
      <c r="AL163" s="13" t="str">
        <f t="shared" si="44"/>
        <v/>
      </c>
      <c r="AM163" s="13">
        <f>IF(ISERROR(VLOOKUP($C163,CTEPULL!$A:$I,7,FALSE)),"0",(VLOOKUP($C163,CTEPULL!$A:$I,7,FALSE)))</f>
        <v>0</v>
      </c>
      <c r="AN163" s="18">
        <f>IF(ISERROR(VLOOKUP($A163,PIVOTILC!$A:$I,7,FALSE)),"0",(VLOOKUP($A163,PIVOTILC!$A:$I,7,FALSE)))</f>
        <v>0</v>
      </c>
      <c r="AO163" s="13">
        <f t="shared" si="36"/>
        <v>0</v>
      </c>
      <c r="AP163" s="13" t="str">
        <f t="shared" si="45"/>
        <v/>
      </c>
      <c r="AQ163" s="13">
        <f>IF(ISERROR(VLOOKUP($C163,CTEPULL!$A:$I,8,FALSE)),"0",(VLOOKUP($C163,CTEPULL!$A:$I,8,FALSE)))</f>
        <v>0</v>
      </c>
      <c r="AR163" s="18">
        <f>IF(ISERROR(VLOOKUP($A163,PIVOTILC!$A:$I,8,FALSE)),"0",(VLOOKUP($A163,PIVOTILC!$A:$I,8,FALSE)))</f>
        <v>0</v>
      </c>
      <c r="AS163" s="13">
        <f t="shared" si="37"/>
        <v>0</v>
      </c>
      <c r="AT163" s="13" t="str">
        <f t="shared" si="46"/>
        <v/>
      </c>
      <c r="AU163" s="19">
        <f>IF(ISERROR(VLOOKUP($C163,CTEPULL!$A:$I,9,FALSE)),"0",(VLOOKUP($C163,CTEPULL!$A:$I,9,FALSE)))</f>
        <v>36</v>
      </c>
      <c r="AV163" s="18">
        <f>IF(ISERROR(VLOOKUP($A163,PIVOTILC!$A:$I,8,FALSE)),"0",(VLOOKUP($A163,PIVOTILC!$A:$I,9,FALSE)))</f>
        <v>36</v>
      </c>
      <c r="AW163" s="18">
        <f t="shared" si="38"/>
        <v>0</v>
      </c>
      <c r="AX163" s="13">
        <f t="shared" si="39"/>
        <v>0</v>
      </c>
      <c r="AY163" s="13" t="str">
        <f t="shared" si="40"/>
        <v>No</v>
      </c>
      <c r="AZ163" s="13" t="str">
        <f t="shared" si="47"/>
        <v>No</v>
      </c>
    </row>
    <row r="164" spans="1:52" x14ac:dyDescent="0.2">
      <c r="A164" s="1" t="s">
        <v>7037</v>
      </c>
      <c r="B164" s="16" t="s">
        <v>3040</v>
      </c>
      <c r="C164" s="13" t="s">
        <v>1827</v>
      </c>
      <c r="D164" s="13" t="s">
        <v>1828</v>
      </c>
      <c r="E164" s="13" t="s">
        <v>586</v>
      </c>
      <c r="F164" s="13" t="s">
        <v>104</v>
      </c>
      <c r="G164" s="13" t="s">
        <v>1829</v>
      </c>
      <c r="H164" s="13" t="s">
        <v>2831</v>
      </c>
      <c r="I164" s="13" t="s">
        <v>98</v>
      </c>
      <c r="J164" s="13" t="s">
        <v>2378</v>
      </c>
      <c r="K164" s="13" t="s">
        <v>2382</v>
      </c>
      <c r="L164" s="13" t="s">
        <v>3758</v>
      </c>
      <c r="M164" s="13" t="s">
        <v>2416</v>
      </c>
      <c r="N164" s="13" t="s">
        <v>1847</v>
      </c>
      <c r="O164" s="17">
        <v>41997</v>
      </c>
      <c r="P164" s="23"/>
      <c r="Q164" s="41" t="s">
        <v>2465</v>
      </c>
      <c r="R164" s="13" t="s">
        <v>129</v>
      </c>
      <c r="S164" s="13" t="s">
        <v>2877</v>
      </c>
      <c r="T164" s="13" t="s">
        <v>8348</v>
      </c>
      <c r="U164" s="13" t="s">
        <v>5626</v>
      </c>
      <c r="V164" s="13" t="s">
        <v>8365</v>
      </c>
      <c r="W164" s="13">
        <f>IF(ISERROR(VLOOKUP($C164,CTEPULL!$A:$I,3,FALSE)),"0",(VLOOKUP($C164,CTEPULL!$A:$I,3,FALSE)))</f>
        <v>40</v>
      </c>
      <c r="X164" s="18">
        <f>IF(ISERROR(VLOOKUP($A164,PIVOTILC!$A:$I,3,FALSE)),"0",(VLOOKUP($A164,PIVOTILC!$A:$I,3,FALSE)))</f>
        <v>40</v>
      </c>
      <c r="Y164" s="13">
        <f t="shared" si="32"/>
        <v>0</v>
      </c>
      <c r="Z164" s="13" t="str">
        <f t="shared" si="41"/>
        <v>Good</v>
      </c>
      <c r="AA164" s="13">
        <f>IF(ISERROR(VLOOKUP($C164,CTEPULL!$A:$I,4,FALSE)),"0",(VLOOKUP($C164,CTEPULL!$A:$I,4,FALSE)))</f>
        <v>0</v>
      </c>
      <c r="AB164" s="18">
        <f>IF(ISERROR(VLOOKUP($A164,PIVOTILC!$A:$I,4,FALSE)),"0",(VLOOKUP($A164,PIVOTILC!$A:$I,4,FALSE)))</f>
        <v>0</v>
      </c>
      <c r="AC164" s="13">
        <f t="shared" si="33"/>
        <v>0</v>
      </c>
      <c r="AD164" s="13" t="str">
        <f t="shared" si="42"/>
        <v/>
      </c>
      <c r="AE164" s="13">
        <f>IF(ISERROR(VLOOKUP($C164,CTEPULL!$A:$I,5,FALSE)),"0",(VLOOKUP($C164,CTEPULL!$A:$I,5,FALSE)))</f>
        <v>0</v>
      </c>
      <c r="AF164" s="18">
        <f>IF(ISERROR(VLOOKUP($A164,PIVOTILC!$A:$I,5,FALSE)),"0",(VLOOKUP($A164,PIVOTILC!$A:$I,5,FALSE)))</f>
        <v>0</v>
      </c>
      <c r="AG164" s="13">
        <f t="shared" si="34"/>
        <v>0</v>
      </c>
      <c r="AH164" s="13" t="str">
        <f t="shared" si="43"/>
        <v/>
      </c>
      <c r="AI164" s="13">
        <f>IF(ISERROR(VLOOKUP($C164,CTEPULL!$A:$I,6,FALSE)),"0",(VLOOKUP($C164,CTEPULL!$A:$I,6,FALSE)))</f>
        <v>0</v>
      </c>
      <c r="AJ164" s="18">
        <f>IF(ISERROR(VLOOKUP($A164,PIVOTILC!$A:$I,6,FALSE)),"0",(VLOOKUP($A164,PIVOTILC!$A:$I,6,FALSE)))</f>
        <v>0</v>
      </c>
      <c r="AK164" s="13">
        <f t="shared" si="35"/>
        <v>0</v>
      </c>
      <c r="AL164" s="13" t="str">
        <f t="shared" si="44"/>
        <v/>
      </c>
      <c r="AM164" s="13">
        <f>IF(ISERROR(VLOOKUP($C164,CTEPULL!$A:$I,7,FALSE)),"0",(VLOOKUP($C164,CTEPULL!$A:$I,7,FALSE)))</f>
        <v>0</v>
      </c>
      <c r="AN164" s="18">
        <f>IF(ISERROR(VLOOKUP($A164,PIVOTILC!$A:$I,7,FALSE)),"0",(VLOOKUP($A164,PIVOTILC!$A:$I,7,FALSE)))</f>
        <v>0</v>
      </c>
      <c r="AO164" s="13">
        <f t="shared" si="36"/>
        <v>0</v>
      </c>
      <c r="AP164" s="13" t="str">
        <f t="shared" si="45"/>
        <v/>
      </c>
      <c r="AQ164" s="13">
        <f>IF(ISERROR(VLOOKUP($C164,CTEPULL!$A:$I,8,FALSE)),"0",(VLOOKUP($C164,CTEPULL!$A:$I,8,FALSE)))</f>
        <v>0</v>
      </c>
      <c r="AR164" s="18">
        <f>IF(ISERROR(VLOOKUP($A164,PIVOTILC!$A:$I,8,FALSE)),"0",(VLOOKUP($A164,PIVOTILC!$A:$I,8,FALSE)))</f>
        <v>0</v>
      </c>
      <c r="AS164" s="13">
        <f t="shared" si="37"/>
        <v>0</v>
      </c>
      <c r="AT164" s="13" t="str">
        <f t="shared" si="46"/>
        <v/>
      </c>
      <c r="AU164" s="19">
        <f>IF(ISERROR(VLOOKUP($C164,CTEPULL!$A:$I,9,FALSE)),"0",(VLOOKUP($C164,CTEPULL!$A:$I,9,FALSE)))</f>
        <v>40</v>
      </c>
      <c r="AV164" s="18">
        <f>IF(ISERROR(VLOOKUP($A164,PIVOTILC!$A:$I,8,FALSE)),"0",(VLOOKUP($A164,PIVOTILC!$A:$I,9,FALSE)))</f>
        <v>40</v>
      </c>
      <c r="AW164" s="18">
        <f t="shared" si="38"/>
        <v>0</v>
      </c>
      <c r="AX164" s="13">
        <f t="shared" si="39"/>
        <v>0</v>
      </c>
      <c r="AY164" s="13" t="str">
        <f t="shared" si="40"/>
        <v>No</v>
      </c>
      <c r="AZ164" s="13" t="str">
        <f t="shared" si="47"/>
        <v>No</v>
      </c>
    </row>
    <row r="165" spans="1:52" x14ac:dyDescent="0.2">
      <c r="A165" s="1" t="s">
        <v>9173</v>
      </c>
      <c r="B165" s="16" t="s">
        <v>4990</v>
      </c>
      <c r="C165" s="13" t="s">
        <v>4991</v>
      </c>
      <c r="D165" s="13" t="s">
        <v>4992</v>
      </c>
      <c r="E165" s="13" t="s">
        <v>4993</v>
      </c>
      <c r="F165" s="13" t="s">
        <v>2830</v>
      </c>
      <c r="G165" s="13" t="s">
        <v>4994</v>
      </c>
      <c r="H165" s="13" t="s">
        <v>99</v>
      </c>
      <c r="I165" s="13" t="s">
        <v>102</v>
      </c>
      <c r="J165" s="13" t="s">
        <v>2378</v>
      </c>
      <c r="K165" s="13" t="s">
        <v>4970</v>
      </c>
      <c r="L165" s="13" t="s">
        <v>4970</v>
      </c>
      <c r="M165" s="13" t="s">
        <v>4970</v>
      </c>
      <c r="N165" s="13" t="s">
        <v>4995</v>
      </c>
      <c r="O165" s="17">
        <v>38246</v>
      </c>
      <c r="P165" s="23"/>
      <c r="Q165" s="41" t="s">
        <v>4996</v>
      </c>
      <c r="R165" s="13" t="s">
        <v>129</v>
      </c>
      <c r="S165" s="13" t="s">
        <v>2875</v>
      </c>
      <c r="T165" s="13" t="s">
        <v>8359</v>
      </c>
      <c r="U165" s="13" t="s">
        <v>5627</v>
      </c>
      <c r="V165" s="13" t="s">
        <v>8360</v>
      </c>
      <c r="W165" s="13">
        <f>IF(ISERROR(VLOOKUP($C165,CTEPULL!$A:$I,3,FALSE)),"0",(VLOOKUP($C165,CTEPULL!$A:$I,3,FALSE)))</f>
        <v>45</v>
      </c>
      <c r="X165" s="18">
        <f>IF(ISERROR(VLOOKUP($A165,PIVOTILC!$A:$I,3,FALSE)),"0",(VLOOKUP($A165,PIVOTILC!$A:$I,3,FALSE)))</f>
        <v>45</v>
      </c>
      <c r="Y165" s="13">
        <f t="shared" si="32"/>
        <v>0</v>
      </c>
      <c r="Z165" s="13" t="str">
        <f t="shared" si="41"/>
        <v>Good</v>
      </c>
      <c r="AA165" s="13">
        <f>IF(ISERROR(VLOOKUP($C165,CTEPULL!$A:$I,4,FALSE)),"0",(VLOOKUP($C165,CTEPULL!$A:$I,4,FALSE)))</f>
        <v>0</v>
      </c>
      <c r="AB165" s="18">
        <f>IF(ISERROR(VLOOKUP($A165,PIVOTILC!$A:$I,4,FALSE)),"0",(VLOOKUP($A165,PIVOTILC!$A:$I,4,FALSE)))</f>
        <v>0</v>
      </c>
      <c r="AC165" s="13">
        <f t="shared" si="33"/>
        <v>0</v>
      </c>
      <c r="AD165" s="13" t="str">
        <f t="shared" si="42"/>
        <v/>
      </c>
      <c r="AE165" s="13">
        <f>IF(ISERROR(VLOOKUP($C165,CTEPULL!$A:$I,5,FALSE)),"0",(VLOOKUP($C165,CTEPULL!$A:$I,5,FALSE)))</f>
        <v>0</v>
      </c>
      <c r="AF165" s="18">
        <f>IF(ISERROR(VLOOKUP($A165,PIVOTILC!$A:$I,5,FALSE)),"0",(VLOOKUP($A165,PIVOTILC!$A:$I,5,FALSE)))</f>
        <v>0</v>
      </c>
      <c r="AG165" s="13">
        <f t="shared" si="34"/>
        <v>0</v>
      </c>
      <c r="AH165" s="13" t="str">
        <f t="shared" si="43"/>
        <v/>
      </c>
      <c r="AI165" s="13">
        <f>IF(ISERROR(VLOOKUP($C165,CTEPULL!$A:$I,6,FALSE)),"0",(VLOOKUP($C165,CTEPULL!$A:$I,6,FALSE)))</f>
        <v>0</v>
      </c>
      <c r="AJ165" s="18">
        <f>IF(ISERROR(VLOOKUP($A165,PIVOTILC!$A:$I,6,FALSE)),"0",(VLOOKUP($A165,PIVOTILC!$A:$I,6,FALSE)))</f>
        <v>0</v>
      </c>
      <c r="AK165" s="13">
        <f t="shared" si="35"/>
        <v>0</v>
      </c>
      <c r="AL165" s="13" t="str">
        <f t="shared" si="44"/>
        <v/>
      </c>
      <c r="AM165" s="13">
        <f>IF(ISERROR(VLOOKUP($C165,CTEPULL!$A:$I,7,FALSE)),"0",(VLOOKUP($C165,CTEPULL!$A:$I,7,FALSE)))</f>
        <v>0</v>
      </c>
      <c r="AN165" s="18">
        <f>IF(ISERROR(VLOOKUP($A165,PIVOTILC!$A:$I,7,FALSE)),"0",(VLOOKUP($A165,PIVOTILC!$A:$I,7,FALSE)))</f>
        <v>0</v>
      </c>
      <c r="AO165" s="13">
        <f t="shared" si="36"/>
        <v>0</v>
      </c>
      <c r="AP165" s="13" t="str">
        <f t="shared" si="45"/>
        <v/>
      </c>
      <c r="AQ165" s="13">
        <f>IF(ISERROR(VLOOKUP($C165,CTEPULL!$A:$I,8,FALSE)),"0",(VLOOKUP($C165,CTEPULL!$A:$I,8,FALSE)))</f>
        <v>0</v>
      </c>
      <c r="AR165" s="18">
        <f>IF(ISERROR(VLOOKUP($A165,PIVOTILC!$A:$I,8,FALSE)),"0",(VLOOKUP($A165,PIVOTILC!$A:$I,8,FALSE)))</f>
        <v>0</v>
      </c>
      <c r="AS165" s="13">
        <f t="shared" si="37"/>
        <v>0</v>
      </c>
      <c r="AT165" s="13" t="str">
        <f t="shared" si="46"/>
        <v/>
      </c>
      <c r="AU165" s="19">
        <f>IF(ISERROR(VLOOKUP($C165,CTEPULL!$A:$I,9,FALSE)),"0",(VLOOKUP($C165,CTEPULL!$A:$I,9,FALSE)))</f>
        <v>45</v>
      </c>
      <c r="AV165" s="18">
        <f>IF(ISERROR(VLOOKUP($A165,PIVOTILC!$A:$I,8,FALSE)),"0",(VLOOKUP($A165,PIVOTILC!$A:$I,9,FALSE)))</f>
        <v>45</v>
      </c>
      <c r="AW165" s="18">
        <f t="shared" si="38"/>
        <v>0</v>
      </c>
      <c r="AX165" s="13">
        <f t="shared" si="39"/>
        <v>0</v>
      </c>
      <c r="AY165" s="13" t="str">
        <f t="shared" si="40"/>
        <v>No</v>
      </c>
      <c r="AZ165" s="13" t="str">
        <f t="shared" si="47"/>
        <v>No</v>
      </c>
    </row>
    <row r="166" spans="1:52" x14ac:dyDescent="0.2">
      <c r="A166" s="1" t="s">
        <v>9622</v>
      </c>
      <c r="B166" s="16" t="s">
        <v>9623</v>
      </c>
      <c r="C166" s="13" t="s">
        <v>9624</v>
      </c>
      <c r="D166" s="13" t="s">
        <v>4921</v>
      </c>
      <c r="E166" s="13" t="s">
        <v>554</v>
      </c>
      <c r="F166" s="13" t="s">
        <v>128</v>
      </c>
      <c r="G166" s="13" t="s">
        <v>9625</v>
      </c>
      <c r="H166" s="13" t="s">
        <v>2831</v>
      </c>
      <c r="I166" s="13" t="s">
        <v>98</v>
      </c>
      <c r="J166" s="13" t="s">
        <v>2378</v>
      </c>
      <c r="K166" s="13" t="s">
        <v>2379</v>
      </c>
      <c r="L166" s="13" t="s">
        <v>2383</v>
      </c>
      <c r="M166" s="13" t="s">
        <v>2409</v>
      </c>
      <c r="N166" s="13" t="s">
        <v>9626</v>
      </c>
      <c r="O166" s="17">
        <v>43452</v>
      </c>
      <c r="P166" s="23"/>
      <c r="Q166" s="41" t="s">
        <v>9627</v>
      </c>
      <c r="R166" s="13" t="s">
        <v>129</v>
      </c>
      <c r="S166" s="13" t="s">
        <v>2867</v>
      </c>
      <c r="T166" s="13" t="s">
        <v>8348</v>
      </c>
      <c r="U166" s="13" t="s">
        <v>9647</v>
      </c>
      <c r="V166" s="13" t="s">
        <v>8352</v>
      </c>
      <c r="W166" s="13">
        <f>IF(ISERROR(VLOOKUP($C166,CTEPULL!$A:$I,3,FALSE)),"0",(VLOOKUP($C166,CTEPULL!$A:$I,3,FALSE)))</f>
        <v>40</v>
      </c>
      <c r="X166" s="18">
        <f>IF(ISERROR(VLOOKUP($A166,PIVOTILC!$A:$I,3,FALSE)),"0",(VLOOKUP($A166,PIVOTILC!$A:$I,3,FALSE)))</f>
        <v>40</v>
      </c>
      <c r="Y166" s="13">
        <f t="shared" si="32"/>
        <v>0</v>
      </c>
      <c r="Z166" s="13" t="str">
        <f t="shared" si="41"/>
        <v>Good</v>
      </c>
      <c r="AA166" s="13">
        <f>IF(ISERROR(VLOOKUP($C166,CTEPULL!$A:$I,4,FALSE)),"0",(VLOOKUP($C166,CTEPULL!$A:$I,4,FALSE)))</f>
        <v>0</v>
      </c>
      <c r="AB166" s="18">
        <f>IF(ISERROR(VLOOKUP($A166,PIVOTILC!$A:$I,4,FALSE)),"0",(VLOOKUP($A166,PIVOTILC!$A:$I,4,FALSE)))</f>
        <v>0</v>
      </c>
      <c r="AC166" s="13">
        <f t="shared" si="33"/>
        <v>0</v>
      </c>
      <c r="AD166" s="13" t="str">
        <f t="shared" si="42"/>
        <v/>
      </c>
      <c r="AE166" s="13">
        <f>IF(ISERROR(VLOOKUP($C166,CTEPULL!$A:$I,5,FALSE)),"0",(VLOOKUP($C166,CTEPULL!$A:$I,5,FALSE)))</f>
        <v>0</v>
      </c>
      <c r="AF166" s="18">
        <f>IF(ISERROR(VLOOKUP($A166,PIVOTILC!$A:$I,5,FALSE)),"0",(VLOOKUP($A166,PIVOTILC!$A:$I,5,FALSE)))</f>
        <v>0</v>
      </c>
      <c r="AG166" s="13">
        <f t="shared" si="34"/>
        <v>0</v>
      </c>
      <c r="AH166" s="13" t="str">
        <f t="shared" si="43"/>
        <v/>
      </c>
      <c r="AI166" s="13">
        <f>IF(ISERROR(VLOOKUP($C166,CTEPULL!$A:$I,6,FALSE)),"0",(VLOOKUP($C166,CTEPULL!$A:$I,6,FALSE)))</f>
        <v>0</v>
      </c>
      <c r="AJ166" s="18">
        <f>IF(ISERROR(VLOOKUP($A166,PIVOTILC!$A:$I,6,FALSE)),"0",(VLOOKUP($A166,PIVOTILC!$A:$I,6,FALSE)))</f>
        <v>0</v>
      </c>
      <c r="AK166" s="13">
        <f t="shared" si="35"/>
        <v>0</v>
      </c>
      <c r="AL166" s="13" t="str">
        <f t="shared" si="44"/>
        <v/>
      </c>
      <c r="AM166" s="13">
        <f>IF(ISERROR(VLOOKUP($C166,CTEPULL!$A:$I,7,FALSE)),"0",(VLOOKUP($C166,CTEPULL!$A:$I,7,FALSE)))</f>
        <v>0</v>
      </c>
      <c r="AN166" s="18">
        <f>IF(ISERROR(VLOOKUP($A166,PIVOTILC!$A:$I,7,FALSE)),"0",(VLOOKUP($A166,PIVOTILC!$A:$I,7,FALSE)))</f>
        <v>0</v>
      </c>
      <c r="AO166" s="13">
        <f t="shared" si="36"/>
        <v>0</v>
      </c>
      <c r="AP166" s="13" t="str">
        <f t="shared" si="45"/>
        <v/>
      </c>
      <c r="AQ166" s="13">
        <f>IF(ISERROR(VLOOKUP($C166,CTEPULL!$A:$I,8,FALSE)),"0",(VLOOKUP($C166,CTEPULL!$A:$I,8,FALSE)))</f>
        <v>0</v>
      </c>
      <c r="AR166" s="18">
        <f>IF(ISERROR(VLOOKUP($A166,PIVOTILC!$A:$I,8,FALSE)),"0",(VLOOKUP($A166,PIVOTILC!$A:$I,8,FALSE)))</f>
        <v>0</v>
      </c>
      <c r="AS166" s="13">
        <f t="shared" si="37"/>
        <v>0</v>
      </c>
      <c r="AT166" s="13" t="str">
        <f t="shared" si="46"/>
        <v/>
      </c>
      <c r="AU166" s="19">
        <f>IF(ISERROR(VLOOKUP($C166,CTEPULL!$A:$I,9,FALSE)),"0",(VLOOKUP($C166,CTEPULL!$A:$I,9,FALSE)))</f>
        <v>40</v>
      </c>
      <c r="AV166" s="18">
        <f>IF(ISERROR(VLOOKUP($A166,PIVOTILC!$A:$I,8,FALSE)),"0",(VLOOKUP($A166,PIVOTILC!$A:$I,9,FALSE)))</f>
        <v>40</v>
      </c>
      <c r="AW166" s="18">
        <f t="shared" si="38"/>
        <v>0</v>
      </c>
      <c r="AX166" s="13">
        <f t="shared" si="39"/>
        <v>0</v>
      </c>
      <c r="AY166" s="13" t="str">
        <f t="shared" si="40"/>
        <v>No</v>
      </c>
      <c r="AZ166" s="13" t="str">
        <f t="shared" si="47"/>
        <v>No</v>
      </c>
    </row>
    <row r="167" spans="1:52" x14ac:dyDescent="0.2">
      <c r="A167" s="1" t="s">
        <v>9174</v>
      </c>
      <c r="B167" s="16" t="s">
        <v>4920</v>
      </c>
      <c r="C167" s="13" t="s">
        <v>4997</v>
      </c>
      <c r="D167" s="13" t="s">
        <v>4921</v>
      </c>
      <c r="E167" s="13" t="s">
        <v>4922</v>
      </c>
      <c r="F167" s="13" t="s">
        <v>4923</v>
      </c>
      <c r="G167" s="13" t="s">
        <v>4924</v>
      </c>
      <c r="H167" s="13" t="s">
        <v>2828</v>
      </c>
      <c r="I167" s="13" t="s">
        <v>98</v>
      </c>
      <c r="J167" s="13" t="s">
        <v>2378</v>
      </c>
      <c r="K167" s="13" t="s">
        <v>2379</v>
      </c>
      <c r="L167" s="13" t="s">
        <v>2383</v>
      </c>
      <c r="M167" s="13" t="s">
        <v>7713</v>
      </c>
      <c r="N167" s="13" t="s">
        <v>4998</v>
      </c>
      <c r="O167" s="17">
        <v>42912</v>
      </c>
      <c r="P167" s="23"/>
      <c r="Q167" s="41" t="s">
        <v>4999</v>
      </c>
      <c r="R167" s="13" t="s">
        <v>129</v>
      </c>
      <c r="S167" s="13" t="s">
        <v>2867</v>
      </c>
      <c r="T167" s="13" t="s">
        <v>8348</v>
      </c>
      <c r="U167" s="13" t="s">
        <v>5628</v>
      </c>
      <c r="V167" s="13" t="s">
        <v>8361</v>
      </c>
      <c r="W167" s="13">
        <f>IF(ISERROR(VLOOKUP($C167,CTEPULL!$A:$I,3,FALSE)),"0",(VLOOKUP($C167,CTEPULL!$A:$I,3,FALSE)))</f>
        <v>40</v>
      </c>
      <c r="X167" s="18">
        <f>IF(ISERROR(VLOOKUP($A167,PIVOTILC!$A:$I,3,FALSE)),"0",(VLOOKUP($A167,PIVOTILC!$A:$I,3,FALSE)))</f>
        <v>40</v>
      </c>
      <c r="Y167" s="13">
        <f t="shared" si="32"/>
        <v>0</v>
      </c>
      <c r="Z167" s="13" t="str">
        <f t="shared" si="41"/>
        <v>Good</v>
      </c>
      <c r="AA167" s="13">
        <f>IF(ISERROR(VLOOKUP($C167,CTEPULL!$A:$I,4,FALSE)),"0",(VLOOKUP($C167,CTEPULL!$A:$I,4,FALSE)))</f>
        <v>0</v>
      </c>
      <c r="AB167" s="18">
        <f>IF(ISERROR(VLOOKUP($A167,PIVOTILC!$A:$I,4,FALSE)),"0",(VLOOKUP($A167,PIVOTILC!$A:$I,4,FALSE)))</f>
        <v>0</v>
      </c>
      <c r="AC167" s="13">
        <f t="shared" si="33"/>
        <v>0</v>
      </c>
      <c r="AD167" s="13" t="str">
        <f t="shared" si="42"/>
        <v/>
      </c>
      <c r="AE167" s="13">
        <f>IF(ISERROR(VLOOKUP($C167,CTEPULL!$A:$I,5,FALSE)),"0",(VLOOKUP($C167,CTEPULL!$A:$I,5,FALSE)))</f>
        <v>0</v>
      </c>
      <c r="AF167" s="18">
        <f>IF(ISERROR(VLOOKUP($A167,PIVOTILC!$A:$I,5,FALSE)),"0",(VLOOKUP($A167,PIVOTILC!$A:$I,5,FALSE)))</f>
        <v>0</v>
      </c>
      <c r="AG167" s="13">
        <f t="shared" si="34"/>
        <v>0</v>
      </c>
      <c r="AH167" s="13" t="str">
        <f t="shared" si="43"/>
        <v/>
      </c>
      <c r="AI167" s="13">
        <f>IF(ISERROR(VLOOKUP($C167,CTEPULL!$A:$I,6,FALSE)),"0",(VLOOKUP($C167,CTEPULL!$A:$I,6,FALSE)))</f>
        <v>0</v>
      </c>
      <c r="AJ167" s="18">
        <f>IF(ISERROR(VLOOKUP($A167,PIVOTILC!$A:$I,6,FALSE)),"0",(VLOOKUP($A167,PIVOTILC!$A:$I,6,FALSE)))</f>
        <v>0</v>
      </c>
      <c r="AK167" s="13">
        <f t="shared" si="35"/>
        <v>0</v>
      </c>
      <c r="AL167" s="13" t="str">
        <f t="shared" si="44"/>
        <v/>
      </c>
      <c r="AM167" s="13">
        <f>IF(ISERROR(VLOOKUP($C167,CTEPULL!$A:$I,7,FALSE)),"0",(VLOOKUP($C167,CTEPULL!$A:$I,7,FALSE)))</f>
        <v>0</v>
      </c>
      <c r="AN167" s="18">
        <f>IF(ISERROR(VLOOKUP($A167,PIVOTILC!$A:$I,7,FALSE)),"0",(VLOOKUP($A167,PIVOTILC!$A:$I,7,FALSE)))</f>
        <v>0</v>
      </c>
      <c r="AO167" s="13">
        <f t="shared" si="36"/>
        <v>0</v>
      </c>
      <c r="AP167" s="13" t="str">
        <f t="shared" si="45"/>
        <v/>
      </c>
      <c r="AQ167" s="13">
        <f>IF(ISERROR(VLOOKUP($C167,CTEPULL!$A:$I,8,FALSE)),"0",(VLOOKUP($C167,CTEPULL!$A:$I,8,FALSE)))</f>
        <v>0</v>
      </c>
      <c r="AR167" s="18">
        <f>IF(ISERROR(VLOOKUP($A167,PIVOTILC!$A:$I,8,FALSE)),"0",(VLOOKUP($A167,PIVOTILC!$A:$I,8,FALSE)))</f>
        <v>0</v>
      </c>
      <c r="AS167" s="13">
        <f t="shared" si="37"/>
        <v>0</v>
      </c>
      <c r="AT167" s="13" t="str">
        <f t="shared" si="46"/>
        <v/>
      </c>
      <c r="AU167" s="19">
        <f>IF(ISERROR(VLOOKUP($C167,CTEPULL!$A:$I,9,FALSE)),"0",(VLOOKUP($C167,CTEPULL!$A:$I,9,FALSE)))</f>
        <v>40</v>
      </c>
      <c r="AV167" s="18">
        <f>IF(ISERROR(VLOOKUP($A167,PIVOTILC!$A:$I,8,FALSE)),"0",(VLOOKUP($A167,PIVOTILC!$A:$I,9,FALSE)))</f>
        <v>40</v>
      </c>
      <c r="AW167" s="18">
        <f t="shared" si="38"/>
        <v>0</v>
      </c>
      <c r="AX167" s="13">
        <f t="shared" si="39"/>
        <v>0</v>
      </c>
      <c r="AY167" s="13" t="str">
        <f t="shared" si="40"/>
        <v>No</v>
      </c>
      <c r="AZ167" s="13" t="str">
        <f t="shared" si="47"/>
        <v>No</v>
      </c>
    </row>
    <row r="168" spans="1:52" x14ac:dyDescent="0.2">
      <c r="A168" s="1" t="s">
        <v>9175</v>
      </c>
      <c r="B168" s="16" t="s">
        <v>5000</v>
      </c>
      <c r="C168" s="13" t="s">
        <v>5001</v>
      </c>
      <c r="D168" s="13" t="s">
        <v>5002</v>
      </c>
      <c r="E168" s="13" t="s">
        <v>2216</v>
      </c>
      <c r="F168" s="13" t="s">
        <v>2830</v>
      </c>
      <c r="G168" s="13" t="s">
        <v>5003</v>
      </c>
      <c r="H168" s="13" t="s">
        <v>99</v>
      </c>
      <c r="I168" s="13" t="s">
        <v>102</v>
      </c>
      <c r="J168" s="13" t="s">
        <v>2378</v>
      </c>
      <c r="K168" s="13" t="s">
        <v>4970</v>
      </c>
      <c r="L168" s="13" t="s">
        <v>4970</v>
      </c>
      <c r="M168" s="13" t="s">
        <v>4970</v>
      </c>
      <c r="N168" s="13" t="s">
        <v>5004</v>
      </c>
      <c r="O168" s="17">
        <v>38246</v>
      </c>
      <c r="P168" s="23"/>
      <c r="Q168" s="41" t="s">
        <v>5005</v>
      </c>
      <c r="R168" s="13" t="s">
        <v>129</v>
      </c>
      <c r="S168" s="13" t="s">
        <v>2875</v>
      </c>
      <c r="T168" s="13" t="s">
        <v>8359</v>
      </c>
      <c r="U168" s="13" t="s">
        <v>5629</v>
      </c>
      <c r="V168" s="13" t="s">
        <v>8362</v>
      </c>
      <c r="W168" s="13">
        <f>IF(ISERROR(VLOOKUP($C168,CTEPULL!$A:$I,3,FALSE)),"0",(VLOOKUP($C168,CTEPULL!$A:$I,3,FALSE)))</f>
        <v>40</v>
      </c>
      <c r="X168" s="18">
        <f>IF(ISERROR(VLOOKUP($A168,PIVOTILC!$A:$I,3,FALSE)),"0",(VLOOKUP($A168,PIVOTILC!$A:$I,3,FALSE)))</f>
        <v>40</v>
      </c>
      <c r="Y168" s="13">
        <f t="shared" si="32"/>
        <v>0</v>
      </c>
      <c r="Z168" s="13" t="str">
        <f t="shared" si="41"/>
        <v>Good</v>
      </c>
      <c r="AA168" s="13">
        <f>IF(ISERROR(VLOOKUP($C168,CTEPULL!$A:$I,4,FALSE)),"0",(VLOOKUP($C168,CTEPULL!$A:$I,4,FALSE)))</f>
        <v>0</v>
      </c>
      <c r="AB168" s="18">
        <f>IF(ISERROR(VLOOKUP($A168,PIVOTILC!$A:$I,4,FALSE)),"0",(VLOOKUP($A168,PIVOTILC!$A:$I,4,FALSE)))</f>
        <v>0</v>
      </c>
      <c r="AC168" s="13">
        <f t="shared" si="33"/>
        <v>0</v>
      </c>
      <c r="AD168" s="13" t="str">
        <f t="shared" si="42"/>
        <v/>
      </c>
      <c r="AE168" s="13">
        <f>IF(ISERROR(VLOOKUP($C168,CTEPULL!$A:$I,5,FALSE)),"0",(VLOOKUP($C168,CTEPULL!$A:$I,5,FALSE)))</f>
        <v>0</v>
      </c>
      <c r="AF168" s="18">
        <f>IF(ISERROR(VLOOKUP($A168,PIVOTILC!$A:$I,5,FALSE)),"0",(VLOOKUP($A168,PIVOTILC!$A:$I,5,FALSE)))</f>
        <v>0</v>
      </c>
      <c r="AG168" s="13">
        <f t="shared" si="34"/>
        <v>0</v>
      </c>
      <c r="AH168" s="13" t="str">
        <f t="shared" si="43"/>
        <v/>
      </c>
      <c r="AI168" s="13">
        <f>IF(ISERROR(VLOOKUP($C168,CTEPULL!$A:$I,6,FALSE)),"0",(VLOOKUP($C168,CTEPULL!$A:$I,6,FALSE)))</f>
        <v>0</v>
      </c>
      <c r="AJ168" s="18">
        <f>IF(ISERROR(VLOOKUP($A168,PIVOTILC!$A:$I,6,FALSE)),"0",(VLOOKUP($A168,PIVOTILC!$A:$I,6,FALSE)))</f>
        <v>0</v>
      </c>
      <c r="AK168" s="13">
        <f t="shared" si="35"/>
        <v>0</v>
      </c>
      <c r="AL168" s="13" t="str">
        <f t="shared" si="44"/>
        <v/>
      </c>
      <c r="AM168" s="13">
        <f>IF(ISERROR(VLOOKUP($C168,CTEPULL!$A:$I,7,FALSE)),"0",(VLOOKUP($C168,CTEPULL!$A:$I,7,FALSE)))</f>
        <v>0</v>
      </c>
      <c r="AN168" s="18">
        <f>IF(ISERROR(VLOOKUP($A168,PIVOTILC!$A:$I,7,FALSE)),"0",(VLOOKUP($A168,PIVOTILC!$A:$I,7,FALSE)))</f>
        <v>0</v>
      </c>
      <c r="AO168" s="13">
        <f t="shared" si="36"/>
        <v>0</v>
      </c>
      <c r="AP168" s="13" t="str">
        <f t="shared" si="45"/>
        <v/>
      </c>
      <c r="AQ168" s="13">
        <f>IF(ISERROR(VLOOKUP($C168,CTEPULL!$A:$I,8,FALSE)),"0",(VLOOKUP($C168,CTEPULL!$A:$I,8,FALSE)))</f>
        <v>0</v>
      </c>
      <c r="AR168" s="18">
        <f>IF(ISERROR(VLOOKUP($A168,PIVOTILC!$A:$I,8,FALSE)),"0",(VLOOKUP($A168,PIVOTILC!$A:$I,8,FALSE)))</f>
        <v>0</v>
      </c>
      <c r="AS168" s="13">
        <f t="shared" si="37"/>
        <v>0</v>
      </c>
      <c r="AT168" s="13" t="str">
        <f t="shared" si="46"/>
        <v/>
      </c>
      <c r="AU168" s="19">
        <f>IF(ISERROR(VLOOKUP($C168,CTEPULL!$A:$I,9,FALSE)),"0",(VLOOKUP($C168,CTEPULL!$A:$I,9,FALSE)))</f>
        <v>40</v>
      </c>
      <c r="AV168" s="18">
        <f>IF(ISERROR(VLOOKUP($A168,PIVOTILC!$A:$I,8,FALSE)),"0",(VLOOKUP($A168,PIVOTILC!$A:$I,9,FALSE)))</f>
        <v>40</v>
      </c>
      <c r="AW168" s="18">
        <f t="shared" si="38"/>
        <v>0</v>
      </c>
      <c r="AX168" s="13">
        <f t="shared" si="39"/>
        <v>0</v>
      </c>
      <c r="AY168" s="13" t="str">
        <f t="shared" si="40"/>
        <v>No</v>
      </c>
      <c r="AZ168" s="13" t="str">
        <f t="shared" si="47"/>
        <v>No</v>
      </c>
    </row>
    <row r="169" spans="1:52" x14ac:dyDescent="0.2">
      <c r="A169" s="1" t="s">
        <v>9176</v>
      </c>
      <c r="B169" s="16" t="s">
        <v>6702</v>
      </c>
      <c r="C169" s="13" t="s">
        <v>6703</v>
      </c>
      <c r="D169" s="13" t="s">
        <v>6704</v>
      </c>
      <c r="E169" s="13" t="s">
        <v>512</v>
      </c>
      <c r="F169" s="13" t="s">
        <v>104</v>
      </c>
      <c r="G169" s="13" t="s">
        <v>6705</v>
      </c>
      <c r="H169" s="13" t="s">
        <v>2831</v>
      </c>
      <c r="I169" s="13" t="s">
        <v>98</v>
      </c>
      <c r="J169" s="13" t="s">
        <v>2378</v>
      </c>
      <c r="K169" s="13" t="s">
        <v>2382</v>
      </c>
      <c r="L169" s="13" t="s">
        <v>3758</v>
      </c>
      <c r="M169" s="13" t="s">
        <v>2397</v>
      </c>
      <c r="N169" s="13" t="s">
        <v>6706</v>
      </c>
      <c r="O169" s="17">
        <v>43089</v>
      </c>
      <c r="P169" s="23"/>
      <c r="Q169" s="41" t="s">
        <v>6707</v>
      </c>
      <c r="R169" s="13" t="s">
        <v>129</v>
      </c>
      <c r="S169" s="13" t="s">
        <v>2867</v>
      </c>
      <c r="T169" s="13" t="s">
        <v>8348</v>
      </c>
      <c r="U169" s="13" t="s">
        <v>6715</v>
      </c>
      <c r="V169" s="13" t="s">
        <v>8352</v>
      </c>
      <c r="W169" s="13">
        <f>IF(ISERROR(VLOOKUP($C169,CTEPULL!$A:$I,3,FALSE)),"0",(VLOOKUP($C169,CTEPULL!$A:$I,3,FALSE)))</f>
        <v>40</v>
      </c>
      <c r="X169" s="18">
        <f>IF(ISERROR(VLOOKUP($A169,PIVOTILC!$A:$I,3,FALSE)),"0",(VLOOKUP($A169,PIVOTILC!$A:$I,3,FALSE)))</f>
        <v>40</v>
      </c>
      <c r="Y169" s="13">
        <f t="shared" si="32"/>
        <v>0</v>
      </c>
      <c r="Z169" s="13" t="str">
        <f t="shared" si="41"/>
        <v>Good</v>
      </c>
      <c r="AA169" s="13">
        <f>IF(ISERROR(VLOOKUP($C169,CTEPULL!$A:$I,4,FALSE)),"0",(VLOOKUP($C169,CTEPULL!$A:$I,4,FALSE)))</f>
        <v>0</v>
      </c>
      <c r="AB169" s="18">
        <f>IF(ISERROR(VLOOKUP($A169,PIVOTILC!$A:$I,4,FALSE)),"0",(VLOOKUP($A169,PIVOTILC!$A:$I,4,FALSE)))</f>
        <v>0</v>
      </c>
      <c r="AC169" s="13">
        <f t="shared" si="33"/>
        <v>0</v>
      </c>
      <c r="AD169" s="13" t="str">
        <f t="shared" si="42"/>
        <v/>
      </c>
      <c r="AE169" s="13">
        <f>IF(ISERROR(VLOOKUP($C169,CTEPULL!$A:$I,5,FALSE)),"0",(VLOOKUP($C169,CTEPULL!$A:$I,5,FALSE)))</f>
        <v>0</v>
      </c>
      <c r="AF169" s="18">
        <f>IF(ISERROR(VLOOKUP($A169,PIVOTILC!$A:$I,5,FALSE)),"0",(VLOOKUP($A169,PIVOTILC!$A:$I,5,FALSE)))</f>
        <v>0</v>
      </c>
      <c r="AG169" s="13">
        <f t="shared" si="34"/>
        <v>0</v>
      </c>
      <c r="AH169" s="13" t="str">
        <f t="shared" si="43"/>
        <v/>
      </c>
      <c r="AI169" s="13">
        <f>IF(ISERROR(VLOOKUP($C169,CTEPULL!$A:$I,6,FALSE)),"0",(VLOOKUP($C169,CTEPULL!$A:$I,6,FALSE)))</f>
        <v>0</v>
      </c>
      <c r="AJ169" s="18">
        <f>IF(ISERROR(VLOOKUP($A169,PIVOTILC!$A:$I,6,FALSE)),"0",(VLOOKUP($A169,PIVOTILC!$A:$I,6,FALSE)))</f>
        <v>0</v>
      </c>
      <c r="AK169" s="13">
        <f t="shared" si="35"/>
        <v>0</v>
      </c>
      <c r="AL169" s="13" t="str">
        <f t="shared" si="44"/>
        <v/>
      </c>
      <c r="AM169" s="13">
        <f>IF(ISERROR(VLOOKUP($C169,CTEPULL!$A:$I,7,FALSE)),"0",(VLOOKUP($C169,CTEPULL!$A:$I,7,FALSE)))</f>
        <v>0</v>
      </c>
      <c r="AN169" s="18">
        <f>IF(ISERROR(VLOOKUP($A169,PIVOTILC!$A:$I,7,FALSE)),"0",(VLOOKUP($A169,PIVOTILC!$A:$I,7,FALSE)))</f>
        <v>0</v>
      </c>
      <c r="AO169" s="13">
        <f t="shared" si="36"/>
        <v>0</v>
      </c>
      <c r="AP169" s="13" t="str">
        <f t="shared" si="45"/>
        <v/>
      </c>
      <c r="AQ169" s="13">
        <f>IF(ISERROR(VLOOKUP($C169,CTEPULL!$A:$I,8,FALSE)),"0",(VLOOKUP($C169,CTEPULL!$A:$I,8,FALSE)))</f>
        <v>0</v>
      </c>
      <c r="AR169" s="18">
        <f>IF(ISERROR(VLOOKUP($A169,PIVOTILC!$A:$I,8,FALSE)),"0",(VLOOKUP($A169,PIVOTILC!$A:$I,8,FALSE)))</f>
        <v>0</v>
      </c>
      <c r="AS169" s="13">
        <f t="shared" si="37"/>
        <v>0</v>
      </c>
      <c r="AT169" s="13" t="str">
        <f t="shared" si="46"/>
        <v/>
      </c>
      <c r="AU169" s="19">
        <f>IF(ISERROR(VLOOKUP($C169,CTEPULL!$A:$I,9,FALSE)),"0",(VLOOKUP($C169,CTEPULL!$A:$I,9,FALSE)))</f>
        <v>40</v>
      </c>
      <c r="AV169" s="18">
        <f>IF(ISERROR(VLOOKUP($A169,PIVOTILC!$A:$I,8,FALSE)),"0",(VLOOKUP($A169,PIVOTILC!$A:$I,9,FALSE)))</f>
        <v>40</v>
      </c>
      <c r="AW169" s="18">
        <f t="shared" si="38"/>
        <v>0</v>
      </c>
      <c r="AX169" s="13">
        <f t="shared" si="39"/>
        <v>0</v>
      </c>
      <c r="AY169" s="13" t="str">
        <f t="shared" si="40"/>
        <v>No</v>
      </c>
      <c r="AZ169" s="13" t="str">
        <f t="shared" si="47"/>
        <v>No</v>
      </c>
    </row>
    <row r="170" spans="1:52" x14ac:dyDescent="0.2">
      <c r="A170" s="1" t="s">
        <v>7038</v>
      </c>
      <c r="B170" s="16" t="s">
        <v>5006</v>
      </c>
      <c r="C170" s="13" t="s">
        <v>5007</v>
      </c>
      <c r="D170" s="13" t="s">
        <v>5008</v>
      </c>
      <c r="E170" s="13" t="s">
        <v>5009</v>
      </c>
      <c r="F170" s="13" t="s">
        <v>2830</v>
      </c>
      <c r="G170" s="13" t="s">
        <v>5010</v>
      </c>
      <c r="H170" s="13" t="s">
        <v>99</v>
      </c>
      <c r="I170" s="13" t="s">
        <v>102</v>
      </c>
      <c r="J170" s="13" t="s">
        <v>2378</v>
      </c>
      <c r="K170" s="13" t="s">
        <v>4970</v>
      </c>
      <c r="L170" s="13" t="s">
        <v>4970</v>
      </c>
      <c r="M170" s="13" t="s">
        <v>4970</v>
      </c>
      <c r="N170" s="13" t="s">
        <v>5011</v>
      </c>
      <c r="O170" s="17">
        <v>38246</v>
      </c>
      <c r="P170" s="23"/>
      <c r="Q170" s="41" t="s">
        <v>5012</v>
      </c>
      <c r="R170" s="13" t="s">
        <v>187</v>
      </c>
      <c r="S170" s="13" t="s">
        <v>2868</v>
      </c>
      <c r="T170" s="13" t="s">
        <v>8359</v>
      </c>
      <c r="U170" s="13" t="s">
        <v>5630</v>
      </c>
      <c r="V170" s="13" t="s">
        <v>8352</v>
      </c>
      <c r="W170" s="13">
        <f>IF(ISERROR(VLOOKUP($C170,CTEPULL!$A:$I,3,FALSE)),"0",(VLOOKUP($C170,CTEPULL!$A:$I,3,FALSE)))</f>
        <v>36</v>
      </c>
      <c r="X170" s="18">
        <f>IF(ISERROR(VLOOKUP($A170,PIVOTILC!$A:$I,3,FALSE)),"0",(VLOOKUP($A170,PIVOTILC!$A:$I,3,FALSE)))</f>
        <v>36</v>
      </c>
      <c r="Y170" s="13">
        <f t="shared" si="32"/>
        <v>0</v>
      </c>
      <c r="Z170" s="13" t="str">
        <f t="shared" si="41"/>
        <v>Good</v>
      </c>
      <c r="AA170" s="13">
        <f>IF(ISERROR(VLOOKUP($C170,CTEPULL!$A:$I,4,FALSE)),"0",(VLOOKUP($C170,CTEPULL!$A:$I,4,FALSE)))</f>
        <v>0</v>
      </c>
      <c r="AB170" s="18">
        <f>IF(ISERROR(VLOOKUP($A170,PIVOTILC!$A:$I,4,FALSE)),"0",(VLOOKUP($A170,PIVOTILC!$A:$I,4,FALSE)))</f>
        <v>0</v>
      </c>
      <c r="AC170" s="13">
        <f t="shared" si="33"/>
        <v>0</v>
      </c>
      <c r="AD170" s="13" t="str">
        <f t="shared" si="42"/>
        <v/>
      </c>
      <c r="AE170" s="13">
        <f>IF(ISERROR(VLOOKUP($C170,CTEPULL!$A:$I,5,FALSE)),"0",(VLOOKUP($C170,CTEPULL!$A:$I,5,FALSE)))</f>
        <v>0</v>
      </c>
      <c r="AF170" s="18">
        <f>IF(ISERROR(VLOOKUP($A170,PIVOTILC!$A:$I,5,FALSE)),"0",(VLOOKUP($A170,PIVOTILC!$A:$I,5,FALSE)))</f>
        <v>0</v>
      </c>
      <c r="AG170" s="13">
        <f t="shared" si="34"/>
        <v>0</v>
      </c>
      <c r="AH170" s="13" t="str">
        <f t="shared" si="43"/>
        <v/>
      </c>
      <c r="AI170" s="13">
        <f>IF(ISERROR(VLOOKUP($C170,CTEPULL!$A:$I,6,FALSE)),"0",(VLOOKUP($C170,CTEPULL!$A:$I,6,FALSE)))</f>
        <v>0</v>
      </c>
      <c r="AJ170" s="18">
        <f>IF(ISERROR(VLOOKUP($A170,PIVOTILC!$A:$I,6,FALSE)),"0",(VLOOKUP($A170,PIVOTILC!$A:$I,6,FALSE)))</f>
        <v>0</v>
      </c>
      <c r="AK170" s="13">
        <f t="shared" si="35"/>
        <v>0</v>
      </c>
      <c r="AL170" s="13" t="str">
        <f t="shared" si="44"/>
        <v/>
      </c>
      <c r="AM170" s="13">
        <f>IF(ISERROR(VLOOKUP($C170,CTEPULL!$A:$I,7,FALSE)),"0",(VLOOKUP($C170,CTEPULL!$A:$I,7,FALSE)))</f>
        <v>0</v>
      </c>
      <c r="AN170" s="18">
        <f>IF(ISERROR(VLOOKUP($A170,PIVOTILC!$A:$I,7,FALSE)),"0",(VLOOKUP($A170,PIVOTILC!$A:$I,7,FALSE)))</f>
        <v>0</v>
      </c>
      <c r="AO170" s="13">
        <f t="shared" si="36"/>
        <v>0</v>
      </c>
      <c r="AP170" s="13" t="str">
        <f t="shared" si="45"/>
        <v/>
      </c>
      <c r="AQ170" s="13">
        <f>IF(ISERROR(VLOOKUP($C170,CTEPULL!$A:$I,8,FALSE)),"0",(VLOOKUP($C170,CTEPULL!$A:$I,8,FALSE)))</f>
        <v>0</v>
      </c>
      <c r="AR170" s="18">
        <f>IF(ISERROR(VLOOKUP($A170,PIVOTILC!$A:$I,8,FALSE)),"0",(VLOOKUP($A170,PIVOTILC!$A:$I,8,FALSE)))</f>
        <v>0</v>
      </c>
      <c r="AS170" s="13">
        <f t="shared" si="37"/>
        <v>0</v>
      </c>
      <c r="AT170" s="13" t="str">
        <f t="shared" si="46"/>
        <v/>
      </c>
      <c r="AU170" s="19">
        <f>IF(ISERROR(VLOOKUP($C170,CTEPULL!$A:$I,9,FALSE)),"0",(VLOOKUP($C170,CTEPULL!$A:$I,9,FALSE)))</f>
        <v>36</v>
      </c>
      <c r="AV170" s="18">
        <f>IF(ISERROR(VLOOKUP($A170,PIVOTILC!$A:$I,8,FALSE)),"0",(VLOOKUP($A170,PIVOTILC!$A:$I,9,FALSE)))</f>
        <v>36</v>
      </c>
      <c r="AW170" s="18">
        <f t="shared" si="38"/>
        <v>0</v>
      </c>
      <c r="AX170" s="13">
        <f t="shared" si="39"/>
        <v>0</v>
      </c>
      <c r="AY170" s="13" t="str">
        <f t="shared" si="40"/>
        <v>No</v>
      </c>
      <c r="AZ170" s="13" t="str">
        <f t="shared" si="47"/>
        <v>No</v>
      </c>
    </row>
    <row r="171" spans="1:52" x14ac:dyDescent="0.2">
      <c r="A171" s="1" t="s">
        <v>9695</v>
      </c>
      <c r="B171" s="12" t="s">
        <v>9715</v>
      </c>
      <c r="C171" s="3" t="s">
        <v>9716</v>
      </c>
      <c r="D171" s="3" t="s">
        <v>9717</v>
      </c>
      <c r="E171" s="3" t="s">
        <v>9718</v>
      </c>
      <c r="F171" s="3" t="s">
        <v>179</v>
      </c>
      <c r="G171" s="3" t="s">
        <v>9719</v>
      </c>
      <c r="H171" s="3" t="s">
        <v>2829</v>
      </c>
      <c r="I171" s="3" t="s">
        <v>100</v>
      </c>
      <c r="J171" s="3" t="s">
        <v>2378</v>
      </c>
      <c r="K171" s="3" t="s">
        <v>4970</v>
      </c>
      <c r="L171" s="3" t="s">
        <v>11256</v>
      </c>
      <c r="M171" s="3" t="s">
        <v>8943</v>
      </c>
      <c r="N171" s="3" t="s">
        <v>9720</v>
      </c>
      <c r="O171" s="11">
        <v>43466</v>
      </c>
      <c r="Q171" s="41" t="s">
        <v>9721</v>
      </c>
      <c r="R171" s="3" t="s">
        <v>112</v>
      </c>
      <c r="S171" s="3" t="s">
        <v>2866</v>
      </c>
      <c r="T171" s="3" t="s">
        <v>8348</v>
      </c>
      <c r="U171" s="3" t="s">
        <v>9741</v>
      </c>
      <c r="V171" s="3" t="s">
        <v>8356</v>
      </c>
      <c r="W171" s="13">
        <f>IF(ISERROR(VLOOKUP($C171,CTEPULL!$A:$I,3,FALSE)),"0",(VLOOKUP($C171,CTEPULL!$A:$I,3,FALSE)))</f>
        <v>53</v>
      </c>
      <c r="X171" s="18">
        <f>IF(ISERROR(VLOOKUP($A171,PIVOTILC!$A:$I,3,FALSE)),"0",(VLOOKUP($A171,PIVOTILC!$A:$I,3,FALSE)))</f>
        <v>53</v>
      </c>
      <c r="Y171" s="13">
        <f t="shared" si="32"/>
        <v>0</v>
      </c>
      <c r="Z171" s="13" t="str">
        <f t="shared" si="41"/>
        <v>Good</v>
      </c>
      <c r="AA171" s="13">
        <f>IF(ISERROR(VLOOKUP($C171,CTEPULL!$A:$I,4,FALSE)),"0",(VLOOKUP($C171,CTEPULL!$A:$I,4,FALSE)))</f>
        <v>0</v>
      </c>
      <c r="AB171" s="18">
        <f>IF(ISERROR(VLOOKUP($A171,PIVOTILC!$A:$I,4,FALSE)),"0",(VLOOKUP($A171,PIVOTILC!$A:$I,4,FALSE)))</f>
        <v>0</v>
      </c>
      <c r="AC171" s="13">
        <f t="shared" si="33"/>
        <v>0</v>
      </c>
      <c r="AD171" s="13" t="str">
        <f t="shared" si="42"/>
        <v/>
      </c>
      <c r="AE171" s="13">
        <f>IF(ISERROR(VLOOKUP($C171,CTEPULL!$A:$I,5,FALSE)),"0",(VLOOKUP($C171,CTEPULL!$A:$I,5,FALSE)))</f>
        <v>0</v>
      </c>
      <c r="AF171" s="18">
        <f>IF(ISERROR(VLOOKUP($A171,PIVOTILC!$A:$I,5,FALSE)),"0",(VLOOKUP($A171,PIVOTILC!$A:$I,5,FALSE)))</f>
        <v>0</v>
      </c>
      <c r="AG171" s="13">
        <f t="shared" si="34"/>
        <v>0</v>
      </c>
      <c r="AH171" s="13" t="str">
        <f t="shared" si="43"/>
        <v/>
      </c>
      <c r="AI171" s="13">
        <f>IF(ISERROR(VLOOKUP($C171,CTEPULL!$A:$I,6,FALSE)),"0",(VLOOKUP($C171,CTEPULL!$A:$I,6,FALSE)))</f>
        <v>0</v>
      </c>
      <c r="AJ171" s="18">
        <f>IF(ISERROR(VLOOKUP($A171,PIVOTILC!$A:$I,6,FALSE)),"0",(VLOOKUP($A171,PIVOTILC!$A:$I,6,FALSE)))</f>
        <v>0</v>
      </c>
      <c r="AK171" s="13">
        <f t="shared" si="35"/>
        <v>0</v>
      </c>
      <c r="AL171" s="13" t="str">
        <f t="shared" si="44"/>
        <v/>
      </c>
      <c r="AM171" s="13">
        <f>IF(ISERROR(VLOOKUP($C171,CTEPULL!$A:$I,7,FALSE)),"0",(VLOOKUP($C171,CTEPULL!$A:$I,7,FALSE)))</f>
        <v>0</v>
      </c>
      <c r="AN171" s="18">
        <f>IF(ISERROR(VLOOKUP($A171,PIVOTILC!$A:$I,7,FALSE)),"0",(VLOOKUP($A171,PIVOTILC!$A:$I,7,FALSE)))</f>
        <v>0</v>
      </c>
      <c r="AO171" s="13">
        <f t="shared" si="36"/>
        <v>0</v>
      </c>
      <c r="AP171" s="13" t="str">
        <f t="shared" si="45"/>
        <v/>
      </c>
      <c r="AQ171" s="13">
        <f>IF(ISERROR(VLOOKUP($C171,CTEPULL!$A:$I,8,FALSE)),"0",(VLOOKUP($C171,CTEPULL!$A:$I,8,FALSE)))</f>
        <v>0</v>
      </c>
      <c r="AR171" s="18">
        <f>IF(ISERROR(VLOOKUP($A171,PIVOTILC!$A:$I,8,FALSE)),"0",(VLOOKUP($A171,PIVOTILC!$A:$I,8,FALSE)))</f>
        <v>0</v>
      </c>
      <c r="AS171" s="13">
        <f t="shared" si="37"/>
        <v>0</v>
      </c>
      <c r="AT171" s="13" t="str">
        <f t="shared" si="46"/>
        <v/>
      </c>
      <c r="AU171" s="19">
        <f>IF(ISERROR(VLOOKUP($C171,CTEPULL!$A:$I,9,FALSE)),"0",(VLOOKUP($C171,CTEPULL!$A:$I,9,FALSE)))</f>
        <v>53</v>
      </c>
      <c r="AV171" s="18">
        <f>IF(ISERROR(VLOOKUP($A171,PIVOTILC!$A:$I,8,FALSE)),"0",(VLOOKUP($A171,PIVOTILC!$A:$I,9,FALSE)))</f>
        <v>53</v>
      </c>
      <c r="AW171" s="18">
        <f t="shared" si="38"/>
        <v>0</v>
      </c>
      <c r="AX171" s="13">
        <f t="shared" si="39"/>
        <v>0</v>
      </c>
      <c r="AY171" s="13" t="str">
        <f t="shared" si="40"/>
        <v>No</v>
      </c>
      <c r="AZ171" s="13" t="str">
        <f t="shared" si="47"/>
        <v>No</v>
      </c>
    </row>
    <row r="172" spans="1:52" x14ac:dyDescent="0.2">
      <c r="A172" s="1" t="s">
        <v>9177</v>
      </c>
      <c r="B172" s="16" t="s">
        <v>4294</v>
      </c>
      <c r="C172" s="13" t="s">
        <v>4295</v>
      </c>
      <c r="D172" s="13" t="s">
        <v>4296</v>
      </c>
      <c r="E172" s="13" t="s">
        <v>4297</v>
      </c>
      <c r="F172" s="13" t="s">
        <v>101</v>
      </c>
      <c r="G172" s="13" t="s">
        <v>4298</v>
      </c>
      <c r="H172" s="13" t="s">
        <v>2831</v>
      </c>
      <c r="I172" s="13" t="s">
        <v>98</v>
      </c>
      <c r="J172" s="13" t="s">
        <v>2378</v>
      </c>
      <c r="K172" s="13" t="s">
        <v>2381</v>
      </c>
      <c r="L172" s="13" t="s">
        <v>2387</v>
      </c>
      <c r="M172" s="13" t="s">
        <v>3948</v>
      </c>
      <c r="N172" s="13" t="s">
        <v>4319</v>
      </c>
      <c r="O172" s="17">
        <v>42765</v>
      </c>
      <c r="P172" s="23"/>
      <c r="Q172" s="41" t="s">
        <v>4299</v>
      </c>
      <c r="R172" s="13" t="s">
        <v>187</v>
      </c>
      <c r="S172" s="13" t="s">
        <v>2867</v>
      </c>
      <c r="T172" s="13" t="s">
        <v>8348</v>
      </c>
      <c r="U172" s="13" t="s">
        <v>5631</v>
      </c>
      <c r="V172" s="13" t="s">
        <v>8364</v>
      </c>
      <c r="W172" s="13">
        <f>IF(ISERROR(VLOOKUP($C172,CTEPULL!$A:$I,3,FALSE)),"0",(VLOOKUP($C172,CTEPULL!$A:$I,3,FALSE)))</f>
        <v>44</v>
      </c>
      <c r="X172" s="18">
        <f>IF(ISERROR(VLOOKUP($A172,PIVOTILC!$A:$I,3,FALSE)),"0",(VLOOKUP($A172,PIVOTILC!$A:$I,3,FALSE)))</f>
        <v>44</v>
      </c>
      <c r="Y172" s="13">
        <f t="shared" si="32"/>
        <v>0</v>
      </c>
      <c r="Z172" s="13" t="str">
        <f t="shared" si="41"/>
        <v>Good</v>
      </c>
      <c r="AA172" s="13">
        <f>IF(ISERROR(VLOOKUP($C172,CTEPULL!$A:$I,4,FALSE)),"0",(VLOOKUP($C172,CTEPULL!$A:$I,4,FALSE)))</f>
        <v>0</v>
      </c>
      <c r="AB172" s="18">
        <f>IF(ISERROR(VLOOKUP($A172,PIVOTILC!$A:$I,4,FALSE)),"0",(VLOOKUP($A172,PIVOTILC!$A:$I,4,FALSE)))</f>
        <v>0</v>
      </c>
      <c r="AC172" s="13">
        <f t="shared" si="33"/>
        <v>0</v>
      </c>
      <c r="AD172" s="13" t="str">
        <f t="shared" si="42"/>
        <v/>
      </c>
      <c r="AE172" s="13">
        <f>IF(ISERROR(VLOOKUP($C172,CTEPULL!$A:$I,5,FALSE)),"0",(VLOOKUP($C172,CTEPULL!$A:$I,5,FALSE)))</f>
        <v>0</v>
      </c>
      <c r="AF172" s="18">
        <f>IF(ISERROR(VLOOKUP($A172,PIVOTILC!$A:$I,5,FALSE)),"0",(VLOOKUP($A172,PIVOTILC!$A:$I,5,FALSE)))</f>
        <v>0</v>
      </c>
      <c r="AG172" s="13">
        <f t="shared" si="34"/>
        <v>0</v>
      </c>
      <c r="AH172" s="13" t="str">
        <f t="shared" si="43"/>
        <v/>
      </c>
      <c r="AI172" s="13">
        <f>IF(ISERROR(VLOOKUP($C172,CTEPULL!$A:$I,6,FALSE)),"0",(VLOOKUP($C172,CTEPULL!$A:$I,6,FALSE)))</f>
        <v>0</v>
      </c>
      <c r="AJ172" s="18">
        <f>IF(ISERROR(VLOOKUP($A172,PIVOTILC!$A:$I,6,FALSE)),"0",(VLOOKUP($A172,PIVOTILC!$A:$I,6,FALSE)))</f>
        <v>0</v>
      </c>
      <c r="AK172" s="13">
        <f t="shared" si="35"/>
        <v>0</v>
      </c>
      <c r="AL172" s="13" t="str">
        <f t="shared" si="44"/>
        <v/>
      </c>
      <c r="AM172" s="13">
        <f>IF(ISERROR(VLOOKUP($C172,CTEPULL!$A:$I,7,FALSE)),"0",(VLOOKUP($C172,CTEPULL!$A:$I,7,FALSE)))</f>
        <v>0</v>
      </c>
      <c r="AN172" s="18">
        <f>IF(ISERROR(VLOOKUP($A172,PIVOTILC!$A:$I,7,FALSE)),"0",(VLOOKUP($A172,PIVOTILC!$A:$I,7,FALSE)))</f>
        <v>0</v>
      </c>
      <c r="AO172" s="13">
        <f t="shared" si="36"/>
        <v>0</v>
      </c>
      <c r="AP172" s="13" t="str">
        <f t="shared" si="45"/>
        <v/>
      </c>
      <c r="AQ172" s="13">
        <f>IF(ISERROR(VLOOKUP($C172,CTEPULL!$A:$I,8,FALSE)),"0",(VLOOKUP($C172,CTEPULL!$A:$I,8,FALSE)))</f>
        <v>0</v>
      </c>
      <c r="AR172" s="18">
        <f>IF(ISERROR(VLOOKUP($A172,PIVOTILC!$A:$I,8,FALSE)),"0",(VLOOKUP($A172,PIVOTILC!$A:$I,8,FALSE)))</f>
        <v>0</v>
      </c>
      <c r="AS172" s="13">
        <f t="shared" si="37"/>
        <v>0</v>
      </c>
      <c r="AT172" s="13" t="str">
        <f t="shared" si="46"/>
        <v/>
      </c>
      <c r="AU172" s="19">
        <f>IF(ISERROR(VLOOKUP($C172,CTEPULL!$A:$I,9,FALSE)),"0",(VLOOKUP($C172,CTEPULL!$A:$I,9,FALSE)))</f>
        <v>44</v>
      </c>
      <c r="AV172" s="18">
        <f>IF(ISERROR(VLOOKUP($A172,PIVOTILC!$A:$I,8,FALSE)),"0",(VLOOKUP($A172,PIVOTILC!$A:$I,9,FALSE)))</f>
        <v>44</v>
      </c>
      <c r="AW172" s="18">
        <f t="shared" si="38"/>
        <v>0</v>
      </c>
      <c r="AX172" s="13">
        <f t="shared" si="39"/>
        <v>0</v>
      </c>
      <c r="AY172" s="13" t="str">
        <f t="shared" si="40"/>
        <v>No</v>
      </c>
      <c r="AZ172" s="13" t="str">
        <f t="shared" si="47"/>
        <v>No</v>
      </c>
    </row>
    <row r="173" spans="1:52" x14ac:dyDescent="0.2">
      <c r="A173" s="1" t="s">
        <v>9178</v>
      </c>
      <c r="B173" s="16" t="s">
        <v>6367</v>
      </c>
      <c r="C173" s="13" t="s">
        <v>6368</v>
      </c>
      <c r="D173" s="13" t="s">
        <v>6369</v>
      </c>
      <c r="E173" s="13" t="s">
        <v>6370</v>
      </c>
      <c r="F173" s="13" t="s">
        <v>12712</v>
      </c>
      <c r="G173" s="13" t="s">
        <v>6371</v>
      </c>
      <c r="H173" s="13" t="s">
        <v>2828</v>
      </c>
      <c r="I173" s="13" t="s">
        <v>98</v>
      </c>
      <c r="J173" s="13" t="s">
        <v>2378</v>
      </c>
      <c r="K173" s="13" t="s">
        <v>2382</v>
      </c>
      <c r="L173" s="13" t="s">
        <v>3758</v>
      </c>
      <c r="M173" s="13" t="s">
        <v>2384</v>
      </c>
      <c r="N173" s="13" t="s">
        <v>2830</v>
      </c>
      <c r="O173" s="17">
        <v>43017</v>
      </c>
      <c r="P173" s="23"/>
      <c r="Q173" s="41" t="s">
        <v>6372</v>
      </c>
      <c r="R173" s="13" t="s">
        <v>129</v>
      </c>
      <c r="S173" s="13" t="s">
        <v>2868</v>
      </c>
      <c r="T173" s="13" t="s">
        <v>8348</v>
      </c>
      <c r="U173" s="13" t="s">
        <v>6512</v>
      </c>
      <c r="V173" s="13" t="s">
        <v>8351</v>
      </c>
      <c r="W173" s="13">
        <f>IF(ISERROR(VLOOKUP($C173,CTEPULL!$A:$I,3,FALSE)),"0",(VLOOKUP($C173,CTEPULL!$A:$I,3,FALSE)))</f>
        <v>45</v>
      </c>
      <c r="X173" s="18">
        <f>IF(ISERROR(VLOOKUP($A173,PIVOTILC!$A:$I,3,FALSE)),"0",(VLOOKUP($A173,PIVOTILC!$A:$I,3,FALSE)))</f>
        <v>45</v>
      </c>
      <c r="Y173" s="13">
        <f t="shared" si="32"/>
        <v>0</v>
      </c>
      <c r="Z173" s="13" t="str">
        <f t="shared" si="41"/>
        <v>Good</v>
      </c>
      <c r="AA173" s="13">
        <f>IF(ISERROR(VLOOKUP($C173,CTEPULL!$A:$I,4,FALSE)),"0",(VLOOKUP($C173,CTEPULL!$A:$I,4,FALSE)))</f>
        <v>0</v>
      </c>
      <c r="AB173" s="18">
        <f>IF(ISERROR(VLOOKUP($A173,PIVOTILC!$A:$I,4,FALSE)),"0",(VLOOKUP($A173,PIVOTILC!$A:$I,4,FALSE)))</f>
        <v>0</v>
      </c>
      <c r="AC173" s="13">
        <f t="shared" si="33"/>
        <v>0</v>
      </c>
      <c r="AD173" s="13" t="str">
        <f t="shared" si="42"/>
        <v/>
      </c>
      <c r="AE173" s="13">
        <f>IF(ISERROR(VLOOKUP($C173,CTEPULL!$A:$I,5,FALSE)),"0",(VLOOKUP($C173,CTEPULL!$A:$I,5,FALSE)))</f>
        <v>0</v>
      </c>
      <c r="AF173" s="18">
        <f>IF(ISERROR(VLOOKUP($A173,PIVOTILC!$A:$I,5,FALSE)),"0",(VLOOKUP($A173,PIVOTILC!$A:$I,5,FALSE)))</f>
        <v>0</v>
      </c>
      <c r="AG173" s="13">
        <f t="shared" si="34"/>
        <v>0</v>
      </c>
      <c r="AH173" s="13" t="str">
        <f t="shared" si="43"/>
        <v/>
      </c>
      <c r="AI173" s="13">
        <f>IF(ISERROR(VLOOKUP($C173,CTEPULL!$A:$I,6,FALSE)),"0",(VLOOKUP($C173,CTEPULL!$A:$I,6,FALSE)))</f>
        <v>0</v>
      </c>
      <c r="AJ173" s="18">
        <f>IF(ISERROR(VLOOKUP($A173,PIVOTILC!$A:$I,6,FALSE)),"0",(VLOOKUP($A173,PIVOTILC!$A:$I,6,FALSE)))</f>
        <v>0</v>
      </c>
      <c r="AK173" s="13">
        <f t="shared" si="35"/>
        <v>0</v>
      </c>
      <c r="AL173" s="13" t="str">
        <f t="shared" si="44"/>
        <v/>
      </c>
      <c r="AM173" s="13">
        <f>IF(ISERROR(VLOOKUP($C173,CTEPULL!$A:$I,7,FALSE)),"0",(VLOOKUP($C173,CTEPULL!$A:$I,7,FALSE)))</f>
        <v>0</v>
      </c>
      <c r="AN173" s="18">
        <f>IF(ISERROR(VLOOKUP($A173,PIVOTILC!$A:$I,7,FALSE)),"0",(VLOOKUP($A173,PIVOTILC!$A:$I,7,FALSE)))</f>
        <v>0</v>
      </c>
      <c r="AO173" s="13">
        <f t="shared" si="36"/>
        <v>0</v>
      </c>
      <c r="AP173" s="13" t="str">
        <f t="shared" si="45"/>
        <v/>
      </c>
      <c r="AQ173" s="13">
        <f>IF(ISERROR(VLOOKUP($C173,CTEPULL!$A:$I,8,FALSE)),"0",(VLOOKUP($C173,CTEPULL!$A:$I,8,FALSE)))</f>
        <v>0</v>
      </c>
      <c r="AR173" s="18">
        <f>IF(ISERROR(VLOOKUP($A173,PIVOTILC!$A:$I,8,FALSE)),"0",(VLOOKUP($A173,PIVOTILC!$A:$I,8,FALSE)))</f>
        <v>0</v>
      </c>
      <c r="AS173" s="13">
        <f t="shared" si="37"/>
        <v>0</v>
      </c>
      <c r="AT173" s="13" t="str">
        <f t="shared" si="46"/>
        <v/>
      </c>
      <c r="AU173" s="19">
        <f>IF(ISERROR(VLOOKUP($C173,CTEPULL!$A:$I,9,FALSE)),"0",(VLOOKUP($C173,CTEPULL!$A:$I,9,FALSE)))</f>
        <v>45</v>
      </c>
      <c r="AV173" s="18">
        <f>IF(ISERROR(VLOOKUP($A173,PIVOTILC!$A:$I,8,FALSE)),"0",(VLOOKUP($A173,PIVOTILC!$A:$I,9,FALSE)))</f>
        <v>45</v>
      </c>
      <c r="AW173" s="18">
        <f t="shared" si="38"/>
        <v>0</v>
      </c>
      <c r="AX173" s="13">
        <f t="shared" si="39"/>
        <v>0</v>
      </c>
      <c r="AY173" s="13" t="str">
        <f t="shared" si="40"/>
        <v>No</v>
      </c>
      <c r="AZ173" s="13" t="str">
        <f t="shared" si="47"/>
        <v>No</v>
      </c>
    </row>
    <row r="174" spans="1:52" x14ac:dyDescent="0.2">
      <c r="A174" s="1" t="s">
        <v>10878</v>
      </c>
      <c r="B174" s="16" t="s">
        <v>10879</v>
      </c>
      <c r="C174" s="13" t="s">
        <v>10950</v>
      </c>
      <c r="D174" s="13" t="s">
        <v>10880</v>
      </c>
      <c r="E174" s="13" t="s">
        <v>10881</v>
      </c>
      <c r="F174" s="13" t="s">
        <v>3740</v>
      </c>
      <c r="G174" s="13" t="s">
        <v>10882</v>
      </c>
      <c r="H174" s="13" t="s">
        <v>2828</v>
      </c>
      <c r="I174" s="13" t="s">
        <v>100</v>
      </c>
      <c r="J174" s="13" t="s">
        <v>2378</v>
      </c>
      <c r="K174" s="13" t="s">
        <v>2396</v>
      </c>
      <c r="L174" s="13" t="s">
        <v>2392</v>
      </c>
      <c r="M174" s="13" t="s">
        <v>4971</v>
      </c>
      <c r="N174" s="13" t="s">
        <v>10951</v>
      </c>
      <c r="O174" s="17">
        <v>43640</v>
      </c>
      <c r="P174" s="23"/>
      <c r="Q174" s="41" t="s">
        <v>10883</v>
      </c>
      <c r="R174" s="13" t="s">
        <v>112</v>
      </c>
      <c r="S174" s="13" t="s">
        <v>2869</v>
      </c>
      <c r="T174" s="13" t="s">
        <v>8348</v>
      </c>
      <c r="U174" s="13" t="s">
        <v>11000</v>
      </c>
      <c r="V174" s="13" t="s">
        <v>8353</v>
      </c>
      <c r="W174" s="13">
        <f>IF(ISERROR(VLOOKUP($C174,CTEPULL!$A:$I,3,FALSE)),"0",(VLOOKUP($C174,CTEPULL!$A:$I,3,FALSE)))</f>
        <v>53</v>
      </c>
      <c r="X174" s="18">
        <f>IF(ISERROR(VLOOKUP($A174,PIVOTILC!$A:$I,3,FALSE)),"0",(VLOOKUP($A174,PIVOTILC!$A:$I,3,FALSE)))</f>
        <v>53</v>
      </c>
      <c r="Y174" s="13">
        <f t="shared" si="32"/>
        <v>0</v>
      </c>
      <c r="Z174" s="13" t="str">
        <f t="shared" si="41"/>
        <v>Good</v>
      </c>
      <c r="AA174" s="13">
        <f>IF(ISERROR(VLOOKUP($C174,CTEPULL!$A:$I,4,FALSE)),"0",(VLOOKUP($C174,CTEPULL!$A:$I,4,FALSE)))</f>
        <v>0</v>
      </c>
      <c r="AB174" s="18">
        <f>IF(ISERROR(VLOOKUP($A174,PIVOTILC!$A:$I,4,FALSE)),"0",(VLOOKUP($A174,PIVOTILC!$A:$I,4,FALSE)))</f>
        <v>0</v>
      </c>
      <c r="AC174" s="13">
        <f t="shared" si="33"/>
        <v>0</v>
      </c>
      <c r="AD174" s="13" t="str">
        <f t="shared" si="42"/>
        <v/>
      </c>
      <c r="AE174" s="13">
        <f>IF(ISERROR(VLOOKUP($C174,CTEPULL!$A:$I,5,FALSE)),"0",(VLOOKUP($C174,CTEPULL!$A:$I,5,FALSE)))</f>
        <v>0</v>
      </c>
      <c r="AF174" s="18">
        <f>IF(ISERROR(VLOOKUP($A174,PIVOTILC!$A:$I,5,FALSE)),"0",(VLOOKUP($A174,PIVOTILC!$A:$I,5,FALSE)))</f>
        <v>0</v>
      </c>
      <c r="AG174" s="13">
        <f t="shared" si="34"/>
        <v>0</v>
      </c>
      <c r="AH174" s="13" t="str">
        <f t="shared" si="43"/>
        <v/>
      </c>
      <c r="AI174" s="13">
        <f>IF(ISERROR(VLOOKUP($C174,CTEPULL!$A:$I,6,FALSE)),"0",(VLOOKUP($C174,CTEPULL!$A:$I,6,FALSE)))</f>
        <v>0</v>
      </c>
      <c r="AJ174" s="18">
        <f>IF(ISERROR(VLOOKUP($A174,PIVOTILC!$A:$I,6,FALSE)),"0",(VLOOKUP($A174,PIVOTILC!$A:$I,6,FALSE)))</f>
        <v>0</v>
      </c>
      <c r="AK174" s="13">
        <f t="shared" si="35"/>
        <v>0</v>
      </c>
      <c r="AL174" s="13" t="str">
        <f t="shared" si="44"/>
        <v/>
      </c>
      <c r="AM174" s="13">
        <f>IF(ISERROR(VLOOKUP($C174,CTEPULL!$A:$I,7,FALSE)),"0",(VLOOKUP($C174,CTEPULL!$A:$I,7,FALSE)))</f>
        <v>0</v>
      </c>
      <c r="AN174" s="18">
        <f>IF(ISERROR(VLOOKUP($A174,PIVOTILC!$A:$I,7,FALSE)),"0",(VLOOKUP($A174,PIVOTILC!$A:$I,7,FALSE)))</f>
        <v>0</v>
      </c>
      <c r="AO174" s="13">
        <f t="shared" si="36"/>
        <v>0</v>
      </c>
      <c r="AP174" s="13" t="str">
        <f t="shared" si="45"/>
        <v/>
      </c>
      <c r="AQ174" s="13">
        <f>IF(ISERROR(VLOOKUP($C174,CTEPULL!$A:$I,8,FALSE)),"0",(VLOOKUP($C174,CTEPULL!$A:$I,8,FALSE)))</f>
        <v>0</v>
      </c>
      <c r="AR174" s="18">
        <f>IF(ISERROR(VLOOKUP($A174,PIVOTILC!$A:$I,8,FALSE)),"0",(VLOOKUP($A174,PIVOTILC!$A:$I,8,FALSE)))</f>
        <v>0</v>
      </c>
      <c r="AS174" s="13">
        <f t="shared" si="37"/>
        <v>0</v>
      </c>
      <c r="AT174" s="13" t="str">
        <f t="shared" si="46"/>
        <v/>
      </c>
      <c r="AU174" s="19">
        <f>IF(ISERROR(VLOOKUP($C174,CTEPULL!$A:$I,9,FALSE)),"0",(VLOOKUP($C174,CTEPULL!$A:$I,9,FALSE)))</f>
        <v>53</v>
      </c>
      <c r="AV174" s="18">
        <f>IF(ISERROR(VLOOKUP($A174,PIVOTILC!$A:$I,8,FALSE)),"0",(VLOOKUP($A174,PIVOTILC!$A:$I,9,FALSE)))</f>
        <v>53</v>
      </c>
      <c r="AW174" s="18">
        <f t="shared" si="38"/>
        <v>0</v>
      </c>
      <c r="AX174" s="13">
        <f t="shared" si="39"/>
        <v>0</v>
      </c>
      <c r="AY174" s="13" t="str">
        <f t="shared" si="40"/>
        <v>No</v>
      </c>
      <c r="AZ174" s="13" t="str">
        <f t="shared" si="47"/>
        <v>No</v>
      </c>
    </row>
    <row r="175" spans="1:52" x14ac:dyDescent="0.2">
      <c r="A175" s="1" t="s">
        <v>7039</v>
      </c>
      <c r="B175" s="16" t="s">
        <v>6745</v>
      </c>
      <c r="C175" s="13" t="s">
        <v>3621</v>
      </c>
      <c r="D175" s="13" t="s">
        <v>3622</v>
      </c>
      <c r="E175" s="13" t="s">
        <v>3623</v>
      </c>
      <c r="F175" s="13" t="s">
        <v>12713</v>
      </c>
      <c r="G175" s="13" t="s">
        <v>3624</v>
      </c>
      <c r="H175" s="13" t="s">
        <v>2828</v>
      </c>
      <c r="I175" s="13" t="s">
        <v>98</v>
      </c>
      <c r="J175" s="13" t="s">
        <v>2378</v>
      </c>
      <c r="K175" s="13" t="s">
        <v>2395</v>
      </c>
      <c r="L175" s="13" t="s">
        <v>4946</v>
      </c>
      <c r="M175" s="13" t="s">
        <v>2384</v>
      </c>
      <c r="N175" s="13" t="s">
        <v>3625</v>
      </c>
      <c r="O175" s="17">
        <v>42534</v>
      </c>
      <c r="P175" s="23"/>
      <c r="Q175" s="41" t="s">
        <v>6811</v>
      </c>
      <c r="R175" s="13" t="s">
        <v>187</v>
      </c>
      <c r="S175" s="13" t="s">
        <v>2867</v>
      </c>
      <c r="T175" s="13" t="s">
        <v>8348</v>
      </c>
      <c r="U175" s="13" t="s">
        <v>5632</v>
      </c>
      <c r="V175" s="13" t="s">
        <v>8349</v>
      </c>
      <c r="W175" s="13">
        <f>IF(ISERROR(VLOOKUP($C175,CTEPULL!$A:$I,3,FALSE)),"0",(VLOOKUP($C175,CTEPULL!$A:$I,3,FALSE)))</f>
        <v>40</v>
      </c>
      <c r="X175" s="18">
        <f>IF(ISERROR(VLOOKUP($A175,PIVOTILC!$A:$I,3,FALSE)),"0",(VLOOKUP($A175,PIVOTILC!$A:$I,3,FALSE)))</f>
        <v>40</v>
      </c>
      <c r="Y175" s="13">
        <f t="shared" si="32"/>
        <v>0</v>
      </c>
      <c r="Z175" s="13" t="str">
        <f t="shared" si="41"/>
        <v>Good</v>
      </c>
      <c r="AA175" s="13">
        <f>IF(ISERROR(VLOOKUP($C175,CTEPULL!$A:$I,4,FALSE)),"0",(VLOOKUP($C175,CTEPULL!$A:$I,4,FALSE)))</f>
        <v>0</v>
      </c>
      <c r="AB175" s="18">
        <f>IF(ISERROR(VLOOKUP($A175,PIVOTILC!$A:$I,4,FALSE)),"0",(VLOOKUP($A175,PIVOTILC!$A:$I,4,FALSE)))</f>
        <v>0</v>
      </c>
      <c r="AC175" s="13">
        <f t="shared" si="33"/>
        <v>0</v>
      </c>
      <c r="AD175" s="13" t="str">
        <f t="shared" si="42"/>
        <v/>
      </c>
      <c r="AE175" s="13">
        <f>IF(ISERROR(VLOOKUP($C175,CTEPULL!$A:$I,5,FALSE)),"0",(VLOOKUP($C175,CTEPULL!$A:$I,5,FALSE)))</f>
        <v>0</v>
      </c>
      <c r="AF175" s="18">
        <f>IF(ISERROR(VLOOKUP($A175,PIVOTILC!$A:$I,5,FALSE)),"0",(VLOOKUP($A175,PIVOTILC!$A:$I,5,FALSE)))</f>
        <v>0</v>
      </c>
      <c r="AG175" s="13">
        <f t="shared" si="34"/>
        <v>0</v>
      </c>
      <c r="AH175" s="13" t="str">
        <f t="shared" si="43"/>
        <v/>
      </c>
      <c r="AI175" s="13">
        <f>IF(ISERROR(VLOOKUP($C175,CTEPULL!$A:$I,6,FALSE)),"0",(VLOOKUP($C175,CTEPULL!$A:$I,6,FALSE)))</f>
        <v>0</v>
      </c>
      <c r="AJ175" s="18">
        <f>IF(ISERROR(VLOOKUP($A175,PIVOTILC!$A:$I,6,FALSE)),"0",(VLOOKUP($A175,PIVOTILC!$A:$I,6,FALSE)))</f>
        <v>0</v>
      </c>
      <c r="AK175" s="13">
        <f t="shared" si="35"/>
        <v>0</v>
      </c>
      <c r="AL175" s="13" t="str">
        <f t="shared" si="44"/>
        <v/>
      </c>
      <c r="AM175" s="13">
        <f>IF(ISERROR(VLOOKUP($C175,CTEPULL!$A:$I,7,FALSE)),"0",(VLOOKUP($C175,CTEPULL!$A:$I,7,FALSE)))</f>
        <v>0</v>
      </c>
      <c r="AN175" s="18">
        <f>IF(ISERROR(VLOOKUP($A175,PIVOTILC!$A:$I,7,FALSE)),"0",(VLOOKUP($A175,PIVOTILC!$A:$I,7,FALSE)))</f>
        <v>0</v>
      </c>
      <c r="AO175" s="13">
        <f t="shared" si="36"/>
        <v>0</v>
      </c>
      <c r="AP175" s="13" t="str">
        <f t="shared" si="45"/>
        <v/>
      </c>
      <c r="AQ175" s="13">
        <f>IF(ISERROR(VLOOKUP($C175,CTEPULL!$A:$I,8,FALSE)),"0",(VLOOKUP($C175,CTEPULL!$A:$I,8,FALSE)))</f>
        <v>0</v>
      </c>
      <c r="AR175" s="18">
        <f>IF(ISERROR(VLOOKUP($A175,PIVOTILC!$A:$I,8,FALSE)),"0",(VLOOKUP($A175,PIVOTILC!$A:$I,8,FALSE)))</f>
        <v>0</v>
      </c>
      <c r="AS175" s="13">
        <f t="shared" si="37"/>
        <v>0</v>
      </c>
      <c r="AT175" s="13" t="str">
        <f t="shared" si="46"/>
        <v/>
      </c>
      <c r="AU175" s="19">
        <f>IF(ISERROR(VLOOKUP($C175,CTEPULL!$A:$I,9,FALSE)),"0",(VLOOKUP($C175,CTEPULL!$A:$I,9,FALSE)))</f>
        <v>40</v>
      </c>
      <c r="AV175" s="18">
        <f>IF(ISERROR(VLOOKUP($A175,PIVOTILC!$A:$I,8,FALSE)),"0",(VLOOKUP($A175,PIVOTILC!$A:$I,9,FALSE)))</f>
        <v>40</v>
      </c>
      <c r="AW175" s="18">
        <f t="shared" si="38"/>
        <v>0</v>
      </c>
      <c r="AX175" s="13">
        <f t="shared" si="39"/>
        <v>0</v>
      </c>
      <c r="AY175" s="13" t="str">
        <f t="shared" si="40"/>
        <v>No</v>
      </c>
      <c r="AZ175" s="13" t="str">
        <f t="shared" si="47"/>
        <v>No</v>
      </c>
    </row>
    <row r="176" spans="1:52" x14ac:dyDescent="0.2">
      <c r="A176" s="1" t="s">
        <v>9179</v>
      </c>
      <c r="B176" s="16" t="s">
        <v>3041</v>
      </c>
      <c r="C176" s="13" t="s">
        <v>2186</v>
      </c>
      <c r="D176" s="13" t="s">
        <v>2187</v>
      </c>
      <c r="E176" s="13" t="s">
        <v>2188</v>
      </c>
      <c r="F176" s="13" t="s">
        <v>2830</v>
      </c>
      <c r="G176" s="13" t="s">
        <v>2189</v>
      </c>
      <c r="H176" s="13" t="s">
        <v>2829</v>
      </c>
      <c r="I176" s="13" t="s">
        <v>98</v>
      </c>
      <c r="J176" s="13" t="s">
        <v>2378</v>
      </c>
      <c r="K176" s="13" t="s">
        <v>2395</v>
      </c>
      <c r="L176" s="13" t="s">
        <v>4946</v>
      </c>
      <c r="M176" s="13" t="s">
        <v>2405</v>
      </c>
      <c r="N176" s="13" t="s">
        <v>2233</v>
      </c>
      <c r="O176" s="17">
        <v>42173</v>
      </c>
      <c r="P176" s="23"/>
      <c r="Q176" s="41" t="s">
        <v>2466</v>
      </c>
      <c r="R176" s="13" t="s">
        <v>129</v>
      </c>
      <c r="S176" s="13" t="s">
        <v>2871</v>
      </c>
      <c r="T176" s="13" t="s">
        <v>8348</v>
      </c>
      <c r="U176" s="13" t="s">
        <v>5633</v>
      </c>
      <c r="V176" s="13" t="s">
        <v>10280</v>
      </c>
      <c r="W176" s="13">
        <f>IF(ISERROR(VLOOKUP($C176,CTEPULL!$A:$I,3,FALSE)),"0",(VLOOKUP($C176,CTEPULL!$A:$I,3,FALSE)))</f>
        <v>40</v>
      </c>
      <c r="X176" s="18">
        <f>IF(ISERROR(VLOOKUP($A176,PIVOTILC!$A:$I,3,FALSE)),"0",(VLOOKUP($A176,PIVOTILC!$A:$I,3,FALSE)))</f>
        <v>40</v>
      </c>
      <c r="Y176" s="13">
        <f t="shared" si="32"/>
        <v>0</v>
      </c>
      <c r="Z176" s="13" t="str">
        <f t="shared" si="41"/>
        <v>Good</v>
      </c>
      <c r="AA176" s="13">
        <f>IF(ISERROR(VLOOKUP($C176,CTEPULL!$A:$I,4,FALSE)),"0",(VLOOKUP($C176,CTEPULL!$A:$I,4,FALSE)))</f>
        <v>0</v>
      </c>
      <c r="AB176" s="18">
        <f>IF(ISERROR(VLOOKUP($A176,PIVOTILC!$A:$I,4,FALSE)),"0",(VLOOKUP($A176,PIVOTILC!$A:$I,4,FALSE)))</f>
        <v>0</v>
      </c>
      <c r="AC176" s="13">
        <f t="shared" si="33"/>
        <v>0</v>
      </c>
      <c r="AD176" s="13" t="str">
        <f t="shared" si="42"/>
        <v/>
      </c>
      <c r="AE176" s="13">
        <f>IF(ISERROR(VLOOKUP($C176,CTEPULL!$A:$I,5,FALSE)),"0",(VLOOKUP($C176,CTEPULL!$A:$I,5,FALSE)))</f>
        <v>0</v>
      </c>
      <c r="AF176" s="18">
        <f>IF(ISERROR(VLOOKUP($A176,PIVOTILC!$A:$I,5,FALSE)),"0",(VLOOKUP($A176,PIVOTILC!$A:$I,5,FALSE)))</f>
        <v>0</v>
      </c>
      <c r="AG176" s="13">
        <f t="shared" si="34"/>
        <v>0</v>
      </c>
      <c r="AH176" s="13" t="str">
        <f t="shared" si="43"/>
        <v/>
      </c>
      <c r="AI176" s="13">
        <f>IF(ISERROR(VLOOKUP($C176,CTEPULL!$A:$I,6,FALSE)),"0",(VLOOKUP($C176,CTEPULL!$A:$I,6,FALSE)))</f>
        <v>0</v>
      </c>
      <c r="AJ176" s="18">
        <f>IF(ISERROR(VLOOKUP($A176,PIVOTILC!$A:$I,6,FALSE)),"0",(VLOOKUP($A176,PIVOTILC!$A:$I,6,FALSE)))</f>
        <v>0</v>
      </c>
      <c r="AK176" s="13">
        <f t="shared" si="35"/>
        <v>0</v>
      </c>
      <c r="AL176" s="13" t="str">
        <f t="shared" si="44"/>
        <v/>
      </c>
      <c r="AM176" s="13">
        <f>IF(ISERROR(VLOOKUP($C176,CTEPULL!$A:$I,7,FALSE)),"0",(VLOOKUP($C176,CTEPULL!$A:$I,7,FALSE)))</f>
        <v>0</v>
      </c>
      <c r="AN176" s="18">
        <f>IF(ISERROR(VLOOKUP($A176,PIVOTILC!$A:$I,7,FALSE)),"0",(VLOOKUP($A176,PIVOTILC!$A:$I,7,FALSE)))</f>
        <v>0</v>
      </c>
      <c r="AO176" s="13">
        <f t="shared" si="36"/>
        <v>0</v>
      </c>
      <c r="AP176" s="13" t="str">
        <f t="shared" si="45"/>
        <v/>
      </c>
      <c r="AQ176" s="13">
        <f>IF(ISERROR(VLOOKUP($C176,CTEPULL!$A:$I,8,FALSE)),"0",(VLOOKUP($C176,CTEPULL!$A:$I,8,FALSE)))</f>
        <v>0</v>
      </c>
      <c r="AR176" s="18">
        <f>IF(ISERROR(VLOOKUP($A176,PIVOTILC!$A:$I,8,FALSE)),"0",(VLOOKUP($A176,PIVOTILC!$A:$I,8,FALSE)))</f>
        <v>0</v>
      </c>
      <c r="AS176" s="13">
        <f t="shared" si="37"/>
        <v>0</v>
      </c>
      <c r="AT176" s="13" t="str">
        <f t="shared" si="46"/>
        <v/>
      </c>
      <c r="AU176" s="19">
        <f>IF(ISERROR(VLOOKUP($C176,CTEPULL!$A:$I,9,FALSE)),"0",(VLOOKUP($C176,CTEPULL!$A:$I,9,FALSE)))</f>
        <v>40</v>
      </c>
      <c r="AV176" s="18">
        <f>IF(ISERROR(VLOOKUP($A176,PIVOTILC!$A:$I,8,FALSE)),"0",(VLOOKUP($A176,PIVOTILC!$A:$I,9,FALSE)))</f>
        <v>40</v>
      </c>
      <c r="AW176" s="18">
        <f t="shared" si="38"/>
        <v>0</v>
      </c>
      <c r="AX176" s="13">
        <f t="shared" si="39"/>
        <v>0</v>
      </c>
      <c r="AY176" s="13" t="str">
        <f t="shared" si="40"/>
        <v>No</v>
      </c>
      <c r="AZ176" s="13" t="str">
        <f t="shared" si="47"/>
        <v>No</v>
      </c>
    </row>
    <row r="177" spans="1:52" x14ac:dyDescent="0.2">
      <c r="A177" s="1" t="s">
        <v>9180</v>
      </c>
      <c r="B177" s="16" t="s">
        <v>5406</v>
      </c>
      <c r="C177" s="13" t="s">
        <v>5407</v>
      </c>
      <c r="D177" s="13" t="s">
        <v>5408</v>
      </c>
      <c r="E177" s="13" t="s">
        <v>5409</v>
      </c>
      <c r="F177" s="13" t="s">
        <v>4931</v>
      </c>
      <c r="G177" s="13" t="s">
        <v>5410</v>
      </c>
      <c r="H177" s="13" t="s">
        <v>2828</v>
      </c>
      <c r="I177" s="13" t="s">
        <v>98</v>
      </c>
      <c r="J177" s="13" t="s">
        <v>2378</v>
      </c>
      <c r="K177" s="13" t="s">
        <v>2381</v>
      </c>
      <c r="L177" s="13" t="s">
        <v>2387</v>
      </c>
      <c r="M177" s="13" t="s">
        <v>3823</v>
      </c>
      <c r="N177" s="13" t="s">
        <v>5411</v>
      </c>
      <c r="O177" s="17">
        <v>42947</v>
      </c>
      <c r="P177" s="23"/>
      <c r="Q177" s="41" t="s">
        <v>5412</v>
      </c>
      <c r="R177" s="13" t="s">
        <v>129</v>
      </c>
      <c r="S177" s="13" t="s">
        <v>2867</v>
      </c>
      <c r="T177" s="13" t="s">
        <v>8348</v>
      </c>
      <c r="U177" s="13" t="s">
        <v>5634</v>
      </c>
      <c r="V177" s="13" t="s">
        <v>8364</v>
      </c>
      <c r="W177" s="13">
        <f>IF(ISERROR(VLOOKUP($C177,CTEPULL!$A:$I,3,FALSE)),"0",(VLOOKUP($C177,CTEPULL!$A:$I,3,FALSE)))</f>
        <v>45</v>
      </c>
      <c r="X177" s="18">
        <f>IF(ISERROR(VLOOKUP($A177,PIVOTILC!$A:$I,3,FALSE)),"0",(VLOOKUP($A177,PIVOTILC!$A:$I,3,FALSE)))</f>
        <v>45</v>
      </c>
      <c r="Y177" s="13">
        <f t="shared" si="32"/>
        <v>0</v>
      </c>
      <c r="Z177" s="13" t="str">
        <f t="shared" si="41"/>
        <v>Good</v>
      </c>
      <c r="AA177" s="13">
        <f>IF(ISERROR(VLOOKUP($C177,CTEPULL!$A:$I,4,FALSE)),"0",(VLOOKUP($C177,CTEPULL!$A:$I,4,FALSE)))</f>
        <v>0</v>
      </c>
      <c r="AB177" s="18">
        <f>IF(ISERROR(VLOOKUP($A177,PIVOTILC!$A:$I,4,FALSE)),"0",(VLOOKUP($A177,PIVOTILC!$A:$I,4,FALSE)))</f>
        <v>0</v>
      </c>
      <c r="AC177" s="13">
        <f t="shared" si="33"/>
        <v>0</v>
      </c>
      <c r="AD177" s="13" t="str">
        <f t="shared" si="42"/>
        <v/>
      </c>
      <c r="AE177" s="13">
        <f>IF(ISERROR(VLOOKUP($C177,CTEPULL!$A:$I,5,FALSE)),"0",(VLOOKUP($C177,CTEPULL!$A:$I,5,FALSE)))</f>
        <v>0</v>
      </c>
      <c r="AF177" s="18">
        <f>IF(ISERROR(VLOOKUP($A177,PIVOTILC!$A:$I,5,FALSE)),"0",(VLOOKUP($A177,PIVOTILC!$A:$I,5,FALSE)))</f>
        <v>0</v>
      </c>
      <c r="AG177" s="13">
        <f t="shared" si="34"/>
        <v>0</v>
      </c>
      <c r="AH177" s="13" t="str">
        <f t="shared" si="43"/>
        <v/>
      </c>
      <c r="AI177" s="13">
        <f>IF(ISERROR(VLOOKUP($C177,CTEPULL!$A:$I,6,FALSE)),"0",(VLOOKUP($C177,CTEPULL!$A:$I,6,FALSE)))</f>
        <v>0</v>
      </c>
      <c r="AJ177" s="18">
        <f>IF(ISERROR(VLOOKUP($A177,PIVOTILC!$A:$I,6,FALSE)),"0",(VLOOKUP($A177,PIVOTILC!$A:$I,6,FALSE)))</f>
        <v>0</v>
      </c>
      <c r="AK177" s="13">
        <f t="shared" si="35"/>
        <v>0</v>
      </c>
      <c r="AL177" s="13" t="str">
        <f t="shared" si="44"/>
        <v/>
      </c>
      <c r="AM177" s="13">
        <f>IF(ISERROR(VLOOKUP($C177,CTEPULL!$A:$I,7,FALSE)),"0",(VLOOKUP($C177,CTEPULL!$A:$I,7,FALSE)))</f>
        <v>0</v>
      </c>
      <c r="AN177" s="18">
        <f>IF(ISERROR(VLOOKUP($A177,PIVOTILC!$A:$I,7,FALSE)),"0",(VLOOKUP($A177,PIVOTILC!$A:$I,7,FALSE)))</f>
        <v>0</v>
      </c>
      <c r="AO177" s="13">
        <f t="shared" si="36"/>
        <v>0</v>
      </c>
      <c r="AP177" s="13" t="str">
        <f t="shared" si="45"/>
        <v/>
      </c>
      <c r="AQ177" s="13">
        <f>IF(ISERROR(VLOOKUP($C177,CTEPULL!$A:$I,8,FALSE)),"0",(VLOOKUP($C177,CTEPULL!$A:$I,8,FALSE)))</f>
        <v>0</v>
      </c>
      <c r="AR177" s="18">
        <f>IF(ISERROR(VLOOKUP($A177,PIVOTILC!$A:$I,8,FALSE)),"0",(VLOOKUP($A177,PIVOTILC!$A:$I,8,FALSE)))</f>
        <v>0</v>
      </c>
      <c r="AS177" s="13">
        <f t="shared" si="37"/>
        <v>0</v>
      </c>
      <c r="AT177" s="13" t="str">
        <f t="shared" si="46"/>
        <v/>
      </c>
      <c r="AU177" s="19">
        <f>IF(ISERROR(VLOOKUP($C177,CTEPULL!$A:$I,9,FALSE)),"0",(VLOOKUP($C177,CTEPULL!$A:$I,9,FALSE)))</f>
        <v>45</v>
      </c>
      <c r="AV177" s="18">
        <f>IF(ISERROR(VLOOKUP($A177,PIVOTILC!$A:$I,8,FALSE)),"0",(VLOOKUP($A177,PIVOTILC!$A:$I,9,FALSE)))</f>
        <v>45</v>
      </c>
      <c r="AW177" s="18">
        <f t="shared" si="38"/>
        <v>0</v>
      </c>
      <c r="AX177" s="13">
        <f t="shared" si="39"/>
        <v>0</v>
      </c>
      <c r="AY177" s="13" t="str">
        <f t="shared" si="40"/>
        <v>No</v>
      </c>
      <c r="AZ177" s="13" t="str">
        <f t="shared" si="47"/>
        <v>No</v>
      </c>
    </row>
    <row r="178" spans="1:52" x14ac:dyDescent="0.2">
      <c r="A178" s="1" t="s">
        <v>9181</v>
      </c>
      <c r="B178" s="16" t="s">
        <v>3042</v>
      </c>
      <c r="C178" s="13" t="s">
        <v>1595</v>
      </c>
      <c r="D178" s="13" t="s">
        <v>1596</v>
      </c>
      <c r="E178" s="13" t="s">
        <v>1597</v>
      </c>
      <c r="F178" s="13" t="s">
        <v>179</v>
      </c>
      <c r="G178" s="13" t="s">
        <v>1598</v>
      </c>
      <c r="H178" s="13" t="s">
        <v>2828</v>
      </c>
      <c r="I178" s="13" t="s">
        <v>98</v>
      </c>
      <c r="J178" s="13" t="s">
        <v>2378</v>
      </c>
      <c r="K178" s="13" t="s">
        <v>2379</v>
      </c>
      <c r="L178" s="13" t="s">
        <v>2383</v>
      </c>
      <c r="M178" s="13" t="s">
        <v>7713</v>
      </c>
      <c r="N178" s="13" t="s">
        <v>2467</v>
      </c>
      <c r="O178" s="17">
        <v>41890</v>
      </c>
      <c r="P178" s="23"/>
      <c r="Q178" s="41" t="s">
        <v>2468</v>
      </c>
      <c r="R178" s="13" t="s">
        <v>187</v>
      </c>
      <c r="S178" s="13" t="s">
        <v>2867</v>
      </c>
      <c r="T178" s="13" t="s">
        <v>8348</v>
      </c>
      <c r="U178" s="13" t="s">
        <v>5635</v>
      </c>
      <c r="V178" s="13" t="s">
        <v>8350</v>
      </c>
      <c r="W178" s="13">
        <f>IF(ISERROR(VLOOKUP($C178,CTEPULL!$A:$I,3,FALSE)),"0",(VLOOKUP($C178,CTEPULL!$A:$I,3,FALSE)))</f>
        <v>40</v>
      </c>
      <c r="X178" s="18">
        <f>IF(ISERROR(VLOOKUP($A178,PIVOTILC!$A:$I,3,FALSE)),"0",(VLOOKUP($A178,PIVOTILC!$A:$I,3,FALSE)))</f>
        <v>40</v>
      </c>
      <c r="Y178" s="13">
        <f t="shared" si="32"/>
        <v>0</v>
      </c>
      <c r="Z178" s="13" t="str">
        <f t="shared" si="41"/>
        <v>Good</v>
      </c>
      <c r="AA178" s="13">
        <f>IF(ISERROR(VLOOKUP($C178,CTEPULL!$A:$I,4,FALSE)),"0",(VLOOKUP($C178,CTEPULL!$A:$I,4,FALSE)))</f>
        <v>0</v>
      </c>
      <c r="AB178" s="18">
        <f>IF(ISERROR(VLOOKUP($A178,PIVOTILC!$A:$I,4,FALSE)),"0",(VLOOKUP($A178,PIVOTILC!$A:$I,4,FALSE)))</f>
        <v>0</v>
      </c>
      <c r="AC178" s="13">
        <f t="shared" si="33"/>
        <v>0</v>
      </c>
      <c r="AD178" s="13" t="str">
        <f t="shared" si="42"/>
        <v/>
      </c>
      <c r="AE178" s="13">
        <f>IF(ISERROR(VLOOKUP($C178,CTEPULL!$A:$I,5,FALSE)),"0",(VLOOKUP($C178,CTEPULL!$A:$I,5,FALSE)))</f>
        <v>0</v>
      </c>
      <c r="AF178" s="18">
        <f>IF(ISERROR(VLOOKUP($A178,PIVOTILC!$A:$I,5,FALSE)),"0",(VLOOKUP($A178,PIVOTILC!$A:$I,5,FALSE)))</f>
        <v>0</v>
      </c>
      <c r="AG178" s="13">
        <f t="shared" si="34"/>
        <v>0</v>
      </c>
      <c r="AH178" s="13" t="str">
        <f t="shared" si="43"/>
        <v/>
      </c>
      <c r="AI178" s="13">
        <f>IF(ISERROR(VLOOKUP($C178,CTEPULL!$A:$I,6,FALSE)),"0",(VLOOKUP($C178,CTEPULL!$A:$I,6,FALSE)))</f>
        <v>0</v>
      </c>
      <c r="AJ178" s="18">
        <f>IF(ISERROR(VLOOKUP($A178,PIVOTILC!$A:$I,6,FALSE)),"0",(VLOOKUP($A178,PIVOTILC!$A:$I,6,FALSE)))</f>
        <v>0</v>
      </c>
      <c r="AK178" s="13">
        <f t="shared" si="35"/>
        <v>0</v>
      </c>
      <c r="AL178" s="13" t="str">
        <f t="shared" si="44"/>
        <v/>
      </c>
      <c r="AM178" s="13">
        <f>IF(ISERROR(VLOOKUP($C178,CTEPULL!$A:$I,7,FALSE)),"0",(VLOOKUP($C178,CTEPULL!$A:$I,7,FALSE)))</f>
        <v>0</v>
      </c>
      <c r="AN178" s="18">
        <f>IF(ISERROR(VLOOKUP($A178,PIVOTILC!$A:$I,7,FALSE)),"0",(VLOOKUP($A178,PIVOTILC!$A:$I,7,FALSE)))</f>
        <v>0</v>
      </c>
      <c r="AO178" s="13">
        <f t="shared" si="36"/>
        <v>0</v>
      </c>
      <c r="AP178" s="13" t="str">
        <f t="shared" si="45"/>
        <v/>
      </c>
      <c r="AQ178" s="13">
        <f>IF(ISERROR(VLOOKUP($C178,CTEPULL!$A:$I,8,FALSE)),"0",(VLOOKUP($C178,CTEPULL!$A:$I,8,FALSE)))</f>
        <v>0</v>
      </c>
      <c r="AR178" s="18">
        <f>IF(ISERROR(VLOOKUP($A178,PIVOTILC!$A:$I,8,FALSE)),"0",(VLOOKUP($A178,PIVOTILC!$A:$I,8,FALSE)))</f>
        <v>0</v>
      </c>
      <c r="AS178" s="13">
        <f t="shared" si="37"/>
        <v>0</v>
      </c>
      <c r="AT178" s="13" t="str">
        <f t="shared" si="46"/>
        <v/>
      </c>
      <c r="AU178" s="19">
        <f>IF(ISERROR(VLOOKUP($C178,CTEPULL!$A:$I,9,FALSE)),"0",(VLOOKUP($C178,CTEPULL!$A:$I,9,FALSE)))</f>
        <v>40</v>
      </c>
      <c r="AV178" s="18">
        <f>IF(ISERROR(VLOOKUP($A178,PIVOTILC!$A:$I,8,FALSE)),"0",(VLOOKUP($A178,PIVOTILC!$A:$I,9,FALSE)))</f>
        <v>40</v>
      </c>
      <c r="AW178" s="18">
        <f t="shared" si="38"/>
        <v>0</v>
      </c>
      <c r="AX178" s="13">
        <f t="shared" si="39"/>
        <v>0</v>
      </c>
      <c r="AY178" s="13" t="str">
        <f t="shared" si="40"/>
        <v>No</v>
      </c>
      <c r="AZ178" s="13" t="str">
        <f t="shared" si="47"/>
        <v>No</v>
      </c>
    </row>
    <row r="179" spans="1:52" x14ac:dyDescent="0.2">
      <c r="A179" s="1" t="s">
        <v>12627</v>
      </c>
      <c r="B179" s="16" t="s">
        <v>12628</v>
      </c>
      <c r="C179" s="13" t="s">
        <v>12629</v>
      </c>
      <c r="D179" s="13" t="s">
        <v>12630</v>
      </c>
      <c r="E179" s="13" t="s">
        <v>12631</v>
      </c>
      <c r="F179" s="13" t="s">
        <v>179</v>
      </c>
      <c r="G179" s="13" t="s">
        <v>12632</v>
      </c>
      <c r="H179" s="13" t="s">
        <v>2833</v>
      </c>
      <c r="I179" s="13" t="s">
        <v>102</v>
      </c>
      <c r="J179" s="13" t="s">
        <v>2378</v>
      </c>
      <c r="K179" s="13" t="s">
        <v>2379</v>
      </c>
      <c r="L179" s="13" t="s">
        <v>11265</v>
      </c>
      <c r="M179" s="13" t="s">
        <v>2508</v>
      </c>
      <c r="N179" s="13" t="s">
        <v>12633</v>
      </c>
      <c r="O179" s="17">
        <v>43794</v>
      </c>
      <c r="P179" s="23"/>
      <c r="Q179" s="41" t="s">
        <v>12670</v>
      </c>
      <c r="R179" s="13" t="s">
        <v>129</v>
      </c>
      <c r="S179" s="13" t="s">
        <v>2874</v>
      </c>
      <c r="T179" s="13" t="s">
        <v>8348</v>
      </c>
      <c r="U179" s="13" t="s">
        <v>12648</v>
      </c>
      <c r="V179" s="13" t="s">
        <v>8352</v>
      </c>
      <c r="W179" s="13">
        <f>IF(ISERROR(VLOOKUP($C179,CTEPULL!$A:$I,3,FALSE)),"0",(VLOOKUP($C179,CTEPULL!$A:$I,3,FALSE)))</f>
        <v>40</v>
      </c>
      <c r="X179" s="18">
        <f>IF(ISERROR(VLOOKUP($A179,PIVOTILC!$A:$I,3,FALSE)),"0",(VLOOKUP($A179,PIVOTILC!$A:$I,3,FALSE)))</f>
        <v>40</v>
      </c>
      <c r="Y179" s="13">
        <f t="shared" si="32"/>
        <v>0</v>
      </c>
      <c r="Z179" s="13" t="str">
        <f t="shared" si="41"/>
        <v>Good</v>
      </c>
      <c r="AA179" s="13">
        <f>IF(ISERROR(VLOOKUP($C179,CTEPULL!$A:$I,4,FALSE)),"0",(VLOOKUP($C179,CTEPULL!$A:$I,4,FALSE)))</f>
        <v>0</v>
      </c>
      <c r="AB179" s="18">
        <f>IF(ISERROR(VLOOKUP($A179,PIVOTILC!$A:$I,4,FALSE)),"0",(VLOOKUP($A179,PIVOTILC!$A:$I,4,FALSE)))</f>
        <v>0</v>
      </c>
      <c r="AC179" s="13">
        <f t="shared" si="33"/>
        <v>0</v>
      </c>
      <c r="AD179" s="13" t="str">
        <f t="shared" si="42"/>
        <v/>
      </c>
      <c r="AE179" s="13">
        <f>IF(ISERROR(VLOOKUP($C179,CTEPULL!$A:$I,5,FALSE)),"0",(VLOOKUP($C179,CTEPULL!$A:$I,5,FALSE)))</f>
        <v>0</v>
      </c>
      <c r="AF179" s="18">
        <f>IF(ISERROR(VLOOKUP($A179,PIVOTILC!$A:$I,5,FALSE)),"0",(VLOOKUP($A179,PIVOTILC!$A:$I,5,FALSE)))</f>
        <v>0</v>
      </c>
      <c r="AG179" s="13">
        <f t="shared" si="34"/>
        <v>0</v>
      </c>
      <c r="AH179" s="13" t="str">
        <f t="shared" si="43"/>
        <v/>
      </c>
      <c r="AI179" s="13">
        <f>IF(ISERROR(VLOOKUP($C179,CTEPULL!$A:$I,6,FALSE)),"0",(VLOOKUP($C179,CTEPULL!$A:$I,6,FALSE)))</f>
        <v>0</v>
      </c>
      <c r="AJ179" s="18">
        <f>IF(ISERROR(VLOOKUP($A179,PIVOTILC!$A:$I,6,FALSE)),"0",(VLOOKUP($A179,PIVOTILC!$A:$I,6,FALSE)))</f>
        <v>0</v>
      </c>
      <c r="AK179" s="13">
        <f t="shared" si="35"/>
        <v>0</v>
      </c>
      <c r="AL179" s="13" t="str">
        <f t="shared" si="44"/>
        <v/>
      </c>
      <c r="AM179" s="13">
        <f>IF(ISERROR(VLOOKUP($C179,CTEPULL!$A:$I,7,FALSE)),"0",(VLOOKUP($C179,CTEPULL!$A:$I,7,FALSE)))</f>
        <v>0</v>
      </c>
      <c r="AN179" s="18">
        <f>IF(ISERROR(VLOOKUP($A179,PIVOTILC!$A:$I,7,FALSE)),"0",(VLOOKUP($A179,PIVOTILC!$A:$I,7,FALSE)))</f>
        <v>0</v>
      </c>
      <c r="AO179" s="13">
        <f t="shared" si="36"/>
        <v>0</v>
      </c>
      <c r="AP179" s="13" t="str">
        <f t="shared" si="45"/>
        <v/>
      </c>
      <c r="AQ179" s="13">
        <f>IF(ISERROR(VLOOKUP($C179,CTEPULL!$A:$I,8,FALSE)),"0",(VLOOKUP($C179,CTEPULL!$A:$I,8,FALSE)))</f>
        <v>0</v>
      </c>
      <c r="AR179" s="18">
        <f>IF(ISERROR(VLOOKUP($A179,PIVOTILC!$A:$I,8,FALSE)),"0",(VLOOKUP($A179,PIVOTILC!$A:$I,8,FALSE)))</f>
        <v>0</v>
      </c>
      <c r="AS179" s="13">
        <f t="shared" si="37"/>
        <v>0</v>
      </c>
      <c r="AT179" s="13" t="str">
        <f t="shared" si="46"/>
        <v/>
      </c>
      <c r="AU179" s="19">
        <f>IF(ISERROR(VLOOKUP($C179,CTEPULL!$A:$I,9,FALSE)),"0",(VLOOKUP($C179,CTEPULL!$A:$I,9,FALSE)))</f>
        <v>40</v>
      </c>
      <c r="AV179" s="18">
        <f>IF(ISERROR(VLOOKUP($A179,PIVOTILC!$A:$I,8,FALSE)),"0",(VLOOKUP($A179,PIVOTILC!$A:$I,9,FALSE)))</f>
        <v>40</v>
      </c>
      <c r="AW179" s="18">
        <f t="shared" si="38"/>
        <v>0</v>
      </c>
      <c r="AX179" s="13">
        <f t="shared" si="39"/>
        <v>0</v>
      </c>
      <c r="AY179" s="13" t="str">
        <f t="shared" si="40"/>
        <v>No</v>
      </c>
      <c r="AZ179" s="13" t="str">
        <f t="shared" si="47"/>
        <v>No</v>
      </c>
    </row>
    <row r="180" spans="1:52" x14ac:dyDescent="0.2">
      <c r="A180" s="1" t="s">
        <v>9980</v>
      </c>
      <c r="B180" s="16" t="s">
        <v>9981</v>
      </c>
      <c r="C180" s="13" t="s">
        <v>9982</v>
      </c>
      <c r="D180" s="13" t="s">
        <v>9983</v>
      </c>
      <c r="E180" s="13" t="s">
        <v>741</v>
      </c>
      <c r="F180" s="13" t="s">
        <v>4718</v>
      </c>
      <c r="G180" s="13" t="s">
        <v>9984</v>
      </c>
      <c r="H180" s="13" t="s">
        <v>2828</v>
      </c>
      <c r="I180" s="13" t="s">
        <v>98</v>
      </c>
      <c r="J180" s="13" t="s">
        <v>2378</v>
      </c>
      <c r="K180" s="13" t="s">
        <v>2379</v>
      </c>
      <c r="L180" s="13" t="s">
        <v>2380</v>
      </c>
      <c r="M180" s="13" t="s">
        <v>2403</v>
      </c>
      <c r="N180" s="13" t="s">
        <v>9985</v>
      </c>
      <c r="O180" s="17">
        <v>43509</v>
      </c>
      <c r="P180" s="23"/>
      <c r="Q180" s="41" t="s">
        <v>9986</v>
      </c>
      <c r="R180" s="13" t="s">
        <v>129</v>
      </c>
      <c r="S180" s="13" t="s">
        <v>2870</v>
      </c>
      <c r="T180" s="13" t="s">
        <v>8348</v>
      </c>
      <c r="U180" s="13" t="s">
        <v>9995</v>
      </c>
      <c r="V180" s="13" t="s">
        <v>8352</v>
      </c>
      <c r="W180" s="13">
        <f>IF(ISERROR(VLOOKUP($C180,CTEPULL!$A:$I,3,FALSE)),"0",(VLOOKUP($C180,CTEPULL!$A:$I,3,FALSE)))</f>
        <v>40</v>
      </c>
      <c r="X180" s="18">
        <f>IF(ISERROR(VLOOKUP($A180,PIVOTILC!$A:$I,3,FALSE)),"0",(VLOOKUP($A180,PIVOTILC!$A:$I,3,FALSE)))</f>
        <v>40</v>
      </c>
      <c r="Y180" s="13">
        <f t="shared" si="32"/>
        <v>0</v>
      </c>
      <c r="Z180" s="13" t="str">
        <f t="shared" si="41"/>
        <v>Good</v>
      </c>
      <c r="AA180" s="13">
        <f>IF(ISERROR(VLOOKUP($C180,CTEPULL!$A:$I,4,FALSE)),"0",(VLOOKUP($C180,CTEPULL!$A:$I,4,FALSE)))</f>
        <v>0</v>
      </c>
      <c r="AB180" s="18">
        <f>IF(ISERROR(VLOOKUP($A180,PIVOTILC!$A:$I,4,FALSE)),"0",(VLOOKUP($A180,PIVOTILC!$A:$I,4,FALSE)))</f>
        <v>0</v>
      </c>
      <c r="AC180" s="13">
        <f t="shared" si="33"/>
        <v>0</v>
      </c>
      <c r="AD180" s="13" t="str">
        <f t="shared" si="42"/>
        <v/>
      </c>
      <c r="AE180" s="13">
        <f>IF(ISERROR(VLOOKUP($C180,CTEPULL!$A:$I,5,FALSE)),"0",(VLOOKUP($C180,CTEPULL!$A:$I,5,FALSE)))</f>
        <v>0</v>
      </c>
      <c r="AF180" s="18">
        <f>IF(ISERROR(VLOOKUP($A180,PIVOTILC!$A:$I,5,FALSE)),"0",(VLOOKUP($A180,PIVOTILC!$A:$I,5,FALSE)))</f>
        <v>0</v>
      </c>
      <c r="AG180" s="13">
        <f t="shared" si="34"/>
        <v>0</v>
      </c>
      <c r="AH180" s="13" t="str">
        <f t="shared" si="43"/>
        <v/>
      </c>
      <c r="AI180" s="13">
        <f>IF(ISERROR(VLOOKUP($C180,CTEPULL!$A:$I,6,FALSE)),"0",(VLOOKUP($C180,CTEPULL!$A:$I,6,FALSE)))</f>
        <v>0</v>
      </c>
      <c r="AJ180" s="18">
        <f>IF(ISERROR(VLOOKUP($A180,PIVOTILC!$A:$I,6,FALSE)),"0",(VLOOKUP($A180,PIVOTILC!$A:$I,6,FALSE)))</f>
        <v>0</v>
      </c>
      <c r="AK180" s="13">
        <f t="shared" si="35"/>
        <v>0</v>
      </c>
      <c r="AL180" s="13" t="str">
        <f t="shared" si="44"/>
        <v/>
      </c>
      <c r="AM180" s="13">
        <f>IF(ISERROR(VLOOKUP($C180,CTEPULL!$A:$I,7,FALSE)),"0",(VLOOKUP($C180,CTEPULL!$A:$I,7,FALSE)))</f>
        <v>0</v>
      </c>
      <c r="AN180" s="18">
        <f>IF(ISERROR(VLOOKUP($A180,PIVOTILC!$A:$I,7,FALSE)),"0",(VLOOKUP($A180,PIVOTILC!$A:$I,7,FALSE)))</f>
        <v>0</v>
      </c>
      <c r="AO180" s="13">
        <f t="shared" si="36"/>
        <v>0</v>
      </c>
      <c r="AP180" s="13" t="str">
        <f t="shared" si="45"/>
        <v/>
      </c>
      <c r="AQ180" s="13">
        <f>IF(ISERROR(VLOOKUP($C180,CTEPULL!$A:$I,8,FALSE)),"0",(VLOOKUP($C180,CTEPULL!$A:$I,8,FALSE)))</f>
        <v>0</v>
      </c>
      <c r="AR180" s="18">
        <f>IF(ISERROR(VLOOKUP($A180,PIVOTILC!$A:$I,8,FALSE)),"0",(VLOOKUP($A180,PIVOTILC!$A:$I,8,FALSE)))</f>
        <v>0</v>
      </c>
      <c r="AS180" s="13">
        <f t="shared" si="37"/>
        <v>0</v>
      </c>
      <c r="AT180" s="13" t="str">
        <f t="shared" si="46"/>
        <v/>
      </c>
      <c r="AU180" s="19">
        <f>IF(ISERROR(VLOOKUP($C180,CTEPULL!$A:$I,9,FALSE)),"0",(VLOOKUP($C180,CTEPULL!$A:$I,9,FALSE)))</f>
        <v>40</v>
      </c>
      <c r="AV180" s="18">
        <f>IF(ISERROR(VLOOKUP($A180,PIVOTILC!$A:$I,8,FALSE)),"0",(VLOOKUP($A180,PIVOTILC!$A:$I,9,FALSE)))</f>
        <v>40</v>
      </c>
      <c r="AW180" s="18">
        <f t="shared" si="38"/>
        <v>0</v>
      </c>
      <c r="AX180" s="13">
        <f t="shared" si="39"/>
        <v>0</v>
      </c>
      <c r="AY180" s="13" t="str">
        <f t="shared" si="40"/>
        <v>No</v>
      </c>
      <c r="AZ180" s="13" t="str">
        <f t="shared" si="47"/>
        <v>No</v>
      </c>
    </row>
    <row r="181" spans="1:52" x14ac:dyDescent="0.2">
      <c r="A181" s="1" t="s">
        <v>9182</v>
      </c>
      <c r="B181" s="16" t="s">
        <v>4466</v>
      </c>
      <c r="C181" s="13" t="s">
        <v>4467</v>
      </c>
      <c r="D181" s="13" t="s">
        <v>4468</v>
      </c>
      <c r="E181" s="13" t="s">
        <v>4469</v>
      </c>
      <c r="F181" s="13" t="s">
        <v>109</v>
      </c>
      <c r="G181" s="13" t="s">
        <v>4470</v>
      </c>
      <c r="H181" s="13" t="s">
        <v>2828</v>
      </c>
      <c r="I181" s="13" t="s">
        <v>98</v>
      </c>
      <c r="J181" s="13" t="s">
        <v>2378</v>
      </c>
      <c r="K181" s="13" t="s">
        <v>2379</v>
      </c>
      <c r="L181" s="13" t="s">
        <v>2383</v>
      </c>
      <c r="M181" s="13" t="s">
        <v>7713</v>
      </c>
      <c r="N181" s="13" t="s">
        <v>4485</v>
      </c>
      <c r="O181" s="17">
        <v>42814</v>
      </c>
      <c r="P181" s="23"/>
      <c r="Q181" s="41" t="s">
        <v>4471</v>
      </c>
      <c r="R181" s="13" t="s">
        <v>187</v>
      </c>
      <c r="S181" s="13" t="s">
        <v>2867</v>
      </c>
      <c r="T181" s="13" t="s">
        <v>8348</v>
      </c>
      <c r="U181" s="13" t="s">
        <v>5636</v>
      </c>
      <c r="V181" s="13" t="s">
        <v>8361</v>
      </c>
      <c r="W181" s="13">
        <f>IF(ISERROR(VLOOKUP($C181,CTEPULL!$A:$I,3,FALSE)),"0",(VLOOKUP($C181,CTEPULL!$A:$I,3,FALSE)))</f>
        <v>40</v>
      </c>
      <c r="X181" s="18">
        <f>IF(ISERROR(VLOOKUP($A181,PIVOTILC!$A:$I,3,FALSE)),"0",(VLOOKUP($A181,PIVOTILC!$A:$I,3,FALSE)))</f>
        <v>40</v>
      </c>
      <c r="Y181" s="13">
        <f t="shared" si="32"/>
        <v>0</v>
      </c>
      <c r="Z181" s="13" t="str">
        <f t="shared" si="41"/>
        <v>Good</v>
      </c>
      <c r="AA181" s="13">
        <f>IF(ISERROR(VLOOKUP($C181,CTEPULL!$A:$I,4,FALSE)),"0",(VLOOKUP($C181,CTEPULL!$A:$I,4,FALSE)))</f>
        <v>0</v>
      </c>
      <c r="AB181" s="18">
        <f>IF(ISERROR(VLOOKUP($A181,PIVOTILC!$A:$I,4,FALSE)),"0",(VLOOKUP($A181,PIVOTILC!$A:$I,4,FALSE)))</f>
        <v>0</v>
      </c>
      <c r="AC181" s="13">
        <f t="shared" si="33"/>
        <v>0</v>
      </c>
      <c r="AD181" s="13" t="str">
        <f t="shared" si="42"/>
        <v/>
      </c>
      <c r="AE181" s="13">
        <f>IF(ISERROR(VLOOKUP($C181,CTEPULL!$A:$I,5,FALSE)),"0",(VLOOKUP($C181,CTEPULL!$A:$I,5,FALSE)))</f>
        <v>0</v>
      </c>
      <c r="AF181" s="18">
        <f>IF(ISERROR(VLOOKUP($A181,PIVOTILC!$A:$I,5,FALSE)),"0",(VLOOKUP($A181,PIVOTILC!$A:$I,5,FALSE)))</f>
        <v>0</v>
      </c>
      <c r="AG181" s="13">
        <f t="shared" si="34"/>
        <v>0</v>
      </c>
      <c r="AH181" s="13" t="str">
        <f t="shared" si="43"/>
        <v/>
      </c>
      <c r="AI181" s="13">
        <f>IF(ISERROR(VLOOKUP($C181,CTEPULL!$A:$I,6,FALSE)),"0",(VLOOKUP($C181,CTEPULL!$A:$I,6,FALSE)))</f>
        <v>0</v>
      </c>
      <c r="AJ181" s="18">
        <f>IF(ISERROR(VLOOKUP($A181,PIVOTILC!$A:$I,6,FALSE)),"0",(VLOOKUP($A181,PIVOTILC!$A:$I,6,FALSE)))</f>
        <v>0</v>
      </c>
      <c r="AK181" s="13">
        <f t="shared" si="35"/>
        <v>0</v>
      </c>
      <c r="AL181" s="13" t="str">
        <f t="shared" si="44"/>
        <v/>
      </c>
      <c r="AM181" s="13">
        <f>IF(ISERROR(VLOOKUP($C181,CTEPULL!$A:$I,7,FALSE)),"0",(VLOOKUP($C181,CTEPULL!$A:$I,7,FALSE)))</f>
        <v>0</v>
      </c>
      <c r="AN181" s="18">
        <f>IF(ISERROR(VLOOKUP($A181,PIVOTILC!$A:$I,7,FALSE)),"0",(VLOOKUP($A181,PIVOTILC!$A:$I,7,FALSE)))</f>
        <v>0</v>
      </c>
      <c r="AO181" s="13">
        <f t="shared" si="36"/>
        <v>0</v>
      </c>
      <c r="AP181" s="13" t="str">
        <f t="shared" si="45"/>
        <v/>
      </c>
      <c r="AQ181" s="13">
        <f>IF(ISERROR(VLOOKUP($C181,CTEPULL!$A:$I,8,FALSE)),"0",(VLOOKUP($C181,CTEPULL!$A:$I,8,FALSE)))</f>
        <v>0</v>
      </c>
      <c r="AR181" s="18">
        <f>IF(ISERROR(VLOOKUP($A181,PIVOTILC!$A:$I,8,FALSE)),"0",(VLOOKUP($A181,PIVOTILC!$A:$I,8,FALSE)))</f>
        <v>0</v>
      </c>
      <c r="AS181" s="13">
        <f t="shared" si="37"/>
        <v>0</v>
      </c>
      <c r="AT181" s="13" t="str">
        <f t="shared" si="46"/>
        <v/>
      </c>
      <c r="AU181" s="19">
        <f>IF(ISERROR(VLOOKUP($C181,CTEPULL!$A:$I,9,FALSE)),"0",(VLOOKUP($C181,CTEPULL!$A:$I,9,FALSE)))</f>
        <v>40</v>
      </c>
      <c r="AV181" s="18">
        <f>IF(ISERROR(VLOOKUP($A181,PIVOTILC!$A:$I,8,FALSE)),"0",(VLOOKUP($A181,PIVOTILC!$A:$I,9,FALSE)))</f>
        <v>40</v>
      </c>
      <c r="AW181" s="18">
        <f t="shared" si="38"/>
        <v>0</v>
      </c>
      <c r="AX181" s="13">
        <f t="shared" si="39"/>
        <v>0</v>
      </c>
      <c r="AY181" s="13" t="str">
        <f t="shared" si="40"/>
        <v>No</v>
      </c>
      <c r="AZ181" s="13" t="str">
        <f t="shared" si="47"/>
        <v>No</v>
      </c>
    </row>
    <row r="182" spans="1:52" x14ac:dyDescent="0.2">
      <c r="A182" s="58" t="s">
        <v>7040</v>
      </c>
      <c r="B182" s="16" t="s">
        <v>4627</v>
      </c>
      <c r="C182" s="13" t="s">
        <v>4674</v>
      </c>
      <c r="D182" s="13" t="s">
        <v>4628</v>
      </c>
      <c r="E182" s="13" t="s">
        <v>4629</v>
      </c>
      <c r="F182" s="13" t="s">
        <v>179</v>
      </c>
      <c r="G182" s="13" t="s">
        <v>4630</v>
      </c>
      <c r="H182" s="13" t="s">
        <v>2828</v>
      </c>
      <c r="I182" s="13" t="s">
        <v>98</v>
      </c>
      <c r="J182" s="13" t="s">
        <v>2378</v>
      </c>
      <c r="K182" s="13" t="s">
        <v>2379</v>
      </c>
      <c r="L182" s="13" t="s">
        <v>2380</v>
      </c>
      <c r="M182" s="13" t="s">
        <v>2403</v>
      </c>
      <c r="N182" s="13" t="s">
        <v>4675</v>
      </c>
      <c r="O182" s="17">
        <v>42844</v>
      </c>
      <c r="P182" s="23"/>
      <c r="Q182" s="41" t="s">
        <v>4631</v>
      </c>
      <c r="R182" s="13" t="s">
        <v>129</v>
      </c>
      <c r="S182" s="13" t="s">
        <v>2873</v>
      </c>
      <c r="T182" s="13" t="s">
        <v>8348</v>
      </c>
      <c r="U182" s="13" t="s">
        <v>5637</v>
      </c>
      <c r="V182" s="13" t="s">
        <v>8352</v>
      </c>
      <c r="W182" s="13">
        <f>IF(ISERROR(VLOOKUP($C182,CTEPULL!$A:$I,3,FALSE)),"0",(VLOOKUP($C182,CTEPULL!$A:$I,3,FALSE)))</f>
        <v>40</v>
      </c>
      <c r="X182" s="18">
        <f>IF(ISERROR(VLOOKUP($A182,PIVOTILC!$A:$I,3,FALSE)),"0",(VLOOKUP($A182,PIVOTILC!$A:$I,3,FALSE)))</f>
        <v>40</v>
      </c>
      <c r="Y182" s="13">
        <f t="shared" si="32"/>
        <v>0</v>
      </c>
      <c r="Z182" s="13" t="str">
        <f t="shared" si="41"/>
        <v>Good</v>
      </c>
      <c r="AA182" s="13">
        <f>IF(ISERROR(VLOOKUP($C182,CTEPULL!$A:$I,4,FALSE)),"0",(VLOOKUP($C182,CTEPULL!$A:$I,4,FALSE)))</f>
        <v>0</v>
      </c>
      <c r="AB182" s="18">
        <f>IF(ISERROR(VLOOKUP($A182,PIVOTILC!$A:$I,4,FALSE)),"0",(VLOOKUP($A182,PIVOTILC!$A:$I,4,FALSE)))</f>
        <v>0</v>
      </c>
      <c r="AC182" s="13">
        <f t="shared" si="33"/>
        <v>0</v>
      </c>
      <c r="AD182" s="13" t="str">
        <f t="shared" si="42"/>
        <v/>
      </c>
      <c r="AE182" s="13">
        <f>IF(ISERROR(VLOOKUP($C182,CTEPULL!$A:$I,5,FALSE)),"0",(VLOOKUP($C182,CTEPULL!$A:$I,5,FALSE)))</f>
        <v>0</v>
      </c>
      <c r="AF182" s="18">
        <f>IF(ISERROR(VLOOKUP($A182,PIVOTILC!$A:$I,5,FALSE)),"0",(VLOOKUP($A182,PIVOTILC!$A:$I,5,FALSE)))</f>
        <v>0</v>
      </c>
      <c r="AG182" s="13">
        <f t="shared" si="34"/>
        <v>0</v>
      </c>
      <c r="AH182" s="13" t="str">
        <f t="shared" si="43"/>
        <v/>
      </c>
      <c r="AI182" s="13">
        <f>IF(ISERROR(VLOOKUP($C182,CTEPULL!$A:$I,6,FALSE)),"0",(VLOOKUP($C182,CTEPULL!$A:$I,6,FALSE)))</f>
        <v>0</v>
      </c>
      <c r="AJ182" s="18">
        <f>IF(ISERROR(VLOOKUP($A182,PIVOTILC!$A:$I,6,FALSE)),"0",(VLOOKUP($A182,PIVOTILC!$A:$I,6,FALSE)))</f>
        <v>0</v>
      </c>
      <c r="AK182" s="13">
        <f t="shared" si="35"/>
        <v>0</v>
      </c>
      <c r="AL182" s="13" t="str">
        <f t="shared" si="44"/>
        <v/>
      </c>
      <c r="AM182" s="13">
        <f>IF(ISERROR(VLOOKUP($C182,CTEPULL!$A:$I,7,FALSE)),"0",(VLOOKUP($C182,CTEPULL!$A:$I,7,FALSE)))</f>
        <v>0</v>
      </c>
      <c r="AN182" s="18">
        <f>IF(ISERROR(VLOOKUP($A182,PIVOTILC!$A:$I,7,FALSE)),"0",(VLOOKUP($A182,PIVOTILC!$A:$I,7,FALSE)))</f>
        <v>0</v>
      </c>
      <c r="AO182" s="13">
        <f t="shared" si="36"/>
        <v>0</v>
      </c>
      <c r="AP182" s="13" t="str">
        <f t="shared" si="45"/>
        <v/>
      </c>
      <c r="AQ182" s="13">
        <f>IF(ISERROR(VLOOKUP($C182,CTEPULL!$A:$I,8,FALSE)),"0",(VLOOKUP($C182,CTEPULL!$A:$I,8,FALSE)))</f>
        <v>0</v>
      </c>
      <c r="AR182" s="18">
        <f>IF(ISERROR(VLOOKUP($A182,PIVOTILC!$A:$I,8,FALSE)),"0",(VLOOKUP($A182,PIVOTILC!$A:$I,8,FALSE)))</f>
        <v>0</v>
      </c>
      <c r="AS182" s="13">
        <f t="shared" si="37"/>
        <v>0</v>
      </c>
      <c r="AT182" s="13" t="str">
        <f t="shared" si="46"/>
        <v/>
      </c>
      <c r="AU182" s="19">
        <f>IF(ISERROR(VLOOKUP($C182,CTEPULL!$A:$I,9,FALSE)),"0",(VLOOKUP($C182,CTEPULL!$A:$I,9,FALSE)))</f>
        <v>40</v>
      </c>
      <c r="AV182" s="18">
        <f>IF(ISERROR(VLOOKUP($A182,PIVOTILC!$A:$I,8,FALSE)),"0",(VLOOKUP($A182,PIVOTILC!$A:$I,9,FALSE)))</f>
        <v>40</v>
      </c>
      <c r="AW182" s="18">
        <f t="shared" si="38"/>
        <v>0</v>
      </c>
      <c r="AX182" s="13">
        <f t="shared" si="39"/>
        <v>0</v>
      </c>
      <c r="AY182" s="13" t="str">
        <f t="shared" si="40"/>
        <v>No</v>
      </c>
      <c r="AZ182" s="13" t="str">
        <f t="shared" si="47"/>
        <v>No</v>
      </c>
    </row>
    <row r="183" spans="1:52" x14ac:dyDescent="0.2">
      <c r="A183" s="1" t="s">
        <v>9183</v>
      </c>
      <c r="B183" s="16" t="s">
        <v>7900</v>
      </c>
      <c r="C183" s="13" t="s">
        <v>7901</v>
      </c>
      <c r="D183" s="13" t="s">
        <v>7902</v>
      </c>
      <c r="E183" s="13" t="s">
        <v>7903</v>
      </c>
      <c r="F183" s="13" t="s">
        <v>4931</v>
      </c>
      <c r="G183" s="13" t="s">
        <v>7904</v>
      </c>
      <c r="H183" s="13" t="s">
        <v>2828</v>
      </c>
      <c r="I183" s="13" t="s">
        <v>98</v>
      </c>
      <c r="J183" s="13" t="s">
        <v>2378</v>
      </c>
      <c r="K183" s="13" t="s">
        <v>2382</v>
      </c>
      <c r="L183" s="13" t="s">
        <v>3758</v>
      </c>
      <c r="M183" s="13" t="s">
        <v>2384</v>
      </c>
      <c r="N183" s="13" t="s">
        <v>7905</v>
      </c>
      <c r="O183" s="17">
        <v>43208</v>
      </c>
      <c r="P183" s="23"/>
      <c r="Q183" s="41" t="s">
        <v>7906</v>
      </c>
      <c r="R183" s="13" t="s">
        <v>129</v>
      </c>
      <c r="S183" s="13" t="s">
        <v>2871</v>
      </c>
      <c r="T183" s="13" t="s">
        <v>8348</v>
      </c>
      <c r="U183" s="13" t="s">
        <v>7911</v>
      </c>
      <c r="V183" s="13" t="s">
        <v>8351</v>
      </c>
      <c r="W183" s="13">
        <f>IF(ISERROR(VLOOKUP($C183,CTEPULL!$A:$I,3,FALSE)),"0",(VLOOKUP($C183,CTEPULL!$A:$I,3,FALSE)))</f>
        <v>40</v>
      </c>
      <c r="X183" s="18">
        <f>IF(ISERROR(VLOOKUP($A183,PIVOTILC!$A:$I,3,FALSE)),"0",(VLOOKUP($A183,PIVOTILC!$A:$I,3,FALSE)))</f>
        <v>40</v>
      </c>
      <c r="Y183" s="13">
        <f t="shared" si="32"/>
        <v>0</v>
      </c>
      <c r="Z183" s="13" t="str">
        <f t="shared" si="41"/>
        <v>Good</v>
      </c>
      <c r="AA183" s="13">
        <f>IF(ISERROR(VLOOKUP($C183,CTEPULL!$A:$I,4,FALSE)),"0",(VLOOKUP($C183,CTEPULL!$A:$I,4,FALSE)))</f>
        <v>0</v>
      </c>
      <c r="AB183" s="18">
        <f>IF(ISERROR(VLOOKUP($A183,PIVOTILC!$A:$I,4,FALSE)),"0",(VLOOKUP($A183,PIVOTILC!$A:$I,4,FALSE)))</f>
        <v>0</v>
      </c>
      <c r="AC183" s="13">
        <f t="shared" si="33"/>
        <v>0</v>
      </c>
      <c r="AD183" s="13" t="str">
        <f t="shared" si="42"/>
        <v/>
      </c>
      <c r="AE183" s="13">
        <f>IF(ISERROR(VLOOKUP($C183,CTEPULL!$A:$I,5,FALSE)),"0",(VLOOKUP($C183,CTEPULL!$A:$I,5,FALSE)))</f>
        <v>0</v>
      </c>
      <c r="AF183" s="18">
        <f>IF(ISERROR(VLOOKUP($A183,PIVOTILC!$A:$I,5,FALSE)),"0",(VLOOKUP($A183,PIVOTILC!$A:$I,5,FALSE)))</f>
        <v>0</v>
      </c>
      <c r="AG183" s="13">
        <f t="shared" si="34"/>
        <v>0</v>
      </c>
      <c r="AH183" s="13" t="str">
        <f t="shared" si="43"/>
        <v/>
      </c>
      <c r="AI183" s="13">
        <f>IF(ISERROR(VLOOKUP($C183,CTEPULL!$A:$I,6,FALSE)),"0",(VLOOKUP($C183,CTEPULL!$A:$I,6,FALSE)))</f>
        <v>0</v>
      </c>
      <c r="AJ183" s="18">
        <f>IF(ISERROR(VLOOKUP($A183,PIVOTILC!$A:$I,6,FALSE)),"0",(VLOOKUP($A183,PIVOTILC!$A:$I,6,FALSE)))</f>
        <v>0</v>
      </c>
      <c r="AK183" s="13">
        <f t="shared" si="35"/>
        <v>0</v>
      </c>
      <c r="AL183" s="13" t="str">
        <f t="shared" si="44"/>
        <v/>
      </c>
      <c r="AM183" s="13">
        <f>IF(ISERROR(VLOOKUP($C183,CTEPULL!$A:$I,7,FALSE)),"0",(VLOOKUP($C183,CTEPULL!$A:$I,7,FALSE)))</f>
        <v>0</v>
      </c>
      <c r="AN183" s="18">
        <f>IF(ISERROR(VLOOKUP($A183,PIVOTILC!$A:$I,7,FALSE)),"0",(VLOOKUP($A183,PIVOTILC!$A:$I,7,FALSE)))</f>
        <v>0</v>
      </c>
      <c r="AO183" s="13">
        <f t="shared" si="36"/>
        <v>0</v>
      </c>
      <c r="AP183" s="13" t="str">
        <f t="shared" si="45"/>
        <v/>
      </c>
      <c r="AQ183" s="13">
        <f>IF(ISERROR(VLOOKUP($C183,CTEPULL!$A:$I,8,FALSE)),"0",(VLOOKUP($C183,CTEPULL!$A:$I,8,FALSE)))</f>
        <v>0</v>
      </c>
      <c r="AR183" s="18">
        <f>IF(ISERROR(VLOOKUP($A183,PIVOTILC!$A:$I,8,FALSE)),"0",(VLOOKUP($A183,PIVOTILC!$A:$I,8,FALSE)))</f>
        <v>0</v>
      </c>
      <c r="AS183" s="13">
        <f t="shared" si="37"/>
        <v>0</v>
      </c>
      <c r="AT183" s="13" t="str">
        <f t="shared" si="46"/>
        <v/>
      </c>
      <c r="AU183" s="19">
        <f>IF(ISERROR(VLOOKUP($C183,CTEPULL!$A:$I,9,FALSE)),"0",(VLOOKUP($C183,CTEPULL!$A:$I,9,FALSE)))</f>
        <v>40</v>
      </c>
      <c r="AV183" s="18">
        <f>IF(ISERROR(VLOOKUP($A183,PIVOTILC!$A:$I,8,FALSE)),"0",(VLOOKUP($A183,PIVOTILC!$A:$I,9,FALSE)))</f>
        <v>40</v>
      </c>
      <c r="AW183" s="18">
        <f t="shared" si="38"/>
        <v>0</v>
      </c>
      <c r="AX183" s="13">
        <f t="shared" si="39"/>
        <v>0</v>
      </c>
      <c r="AY183" s="13" t="str">
        <f t="shared" si="40"/>
        <v>No</v>
      </c>
      <c r="AZ183" s="13" t="str">
        <f t="shared" si="47"/>
        <v>No</v>
      </c>
    </row>
    <row r="184" spans="1:52" x14ac:dyDescent="0.2">
      <c r="A184" s="1" t="s">
        <v>9184</v>
      </c>
      <c r="B184" s="16" t="s">
        <v>3043</v>
      </c>
      <c r="C184" s="13" t="s">
        <v>1924</v>
      </c>
      <c r="D184" s="13" t="s">
        <v>1925</v>
      </c>
      <c r="E184" s="13" t="s">
        <v>1926</v>
      </c>
      <c r="F184" s="13" t="s">
        <v>178</v>
      </c>
      <c r="G184" s="13" t="s">
        <v>1927</v>
      </c>
      <c r="H184" s="13" t="s">
        <v>2828</v>
      </c>
      <c r="I184" s="13" t="s">
        <v>98</v>
      </c>
      <c r="J184" s="13" t="s">
        <v>2378</v>
      </c>
      <c r="K184" s="13" t="s">
        <v>2379</v>
      </c>
      <c r="L184" s="13" t="s">
        <v>2380</v>
      </c>
      <c r="M184" s="13" t="s">
        <v>2403</v>
      </c>
      <c r="N184" s="13" t="s">
        <v>1928</v>
      </c>
      <c r="O184" s="17">
        <v>42030</v>
      </c>
      <c r="P184" s="23"/>
      <c r="Q184" s="41" t="s">
        <v>2469</v>
      </c>
      <c r="R184" s="13" t="s">
        <v>129</v>
      </c>
      <c r="S184" s="13" t="s">
        <v>2871</v>
      </c>
      <c r="T184" s="13" t="s">
        <v>8348</v>
      </c>
      <c r="U184" s="13" t="s">
        <v>5638</v>
      </c>
      <c r="V184" s="13" t="s">
        <v>8362</v>
      </c>
      <c r="W184" s="13">
        <f>IF(ISERROR(VLOOKUP($C184,CTEPULL!$A:$I,3,FALSE)),"0",(VLOOKUP($C184,CTEPULL!$A:$I,3,FALSE)))</f>
        <v>40</v>
      </c>
      <c r="X184" s="18">
        <f>IF(ISERROR(VLOOKUP($A184,PIVOTILC!$A:$I,3,FALSE)),"0",(VLOOKUP($A184,PIVOTILC!$A:$I,3,FALSE)))</f>
        <v>40</v>
      </c>
      <c r="Y184" s="13">
        <f t="shared" si="32"/>
        <v>0</v>
      </c>
      <c r="Z184" s="13" t="str">
        <f t="shared" si="41"/>
        <v>Good</v>
      </c>
      <c r="AA184" s="13">
        <f>IF(ISERROR(VLOOKUP($C184,CTEPULL!$A:$I,4,FALSE)),"0",(VLOOKUP($C184,CTEPULL!$A:$I,4,FALSE)))</f>
        <v>0</v>
      </c>
      <c r="AB184" s="18">
        <f>IF(ISERROR(VLOOKUP($A184,PIVOTILC!$A:$I,4,FALSE)),"0",(VLOOKUP($A184,PIVOTILC!$A:$I,4,FALSE)))</f>
        <v>0</v>
      </c>
      <c r="AC184" s="13">
        <f t="shared" si="33"/>
        <v>0</v>
      </c>
      <c r="AD184" s="13" t="str">
        <f t="shared" si="42"/>
        <v/>
      </c>
      <c r="AE184" s="13">
        <f>IF(ISERROR(VLOOKUP($C184,CTEPULL!$A:$I,5,FALSE)),"0",(VLOOKUP($C184,CTEPULL!$A:$I,5,FALSE)))</f>
        <v>0</v>
      </c>
      <c r="AF184" s="18">
        <f>IF(ISERROR(VLOOKUP($A184,PIVOTILC!$A:$I,5,FALSE)),"0",(VLOOKUP($A184,PIVOTILC!$A:$I,5,FALSE)))</f>
        <v>0</v>
      </c>
      <c r="AG184" s="13">
        <f t="shared" si="34"/>
        <v>0</v>
      </c>
      <c r="AH184" s="13" t="str">
        <f t="shared" si="43"/>
        <v/>
      </c>
      <c r="AI184" s="13">
        <f>IF(ISERROR(VLOOKUP($C184,CTEPULL!$A:$I,6,FALSE)),"0",(VLOOKUP($C184,CTEPULL!$A:$I,6,FALSE)))</f>
        <v>0</v>
      </c>
      <c r="AJ184" s="18">
        <f>IF(ISERROR(VLOOKUP($A184,PIVOTILC!$A:$I,6,FALSE)),"0",(VLOOKUP($A184,PIVOTILC!$A:$I,6,FALSE)))</f>
        <v>0</v>
      </c>
      <c r="AK184" s="13">
        <f t="shared" si="35"/>
        <v>0</v>
      </c>
      <c r="AL184" s="13" t="str">
        <f t="shared" si="44"/>
        <v/>
      </c>
      <c r="AM184" s="13">
        <f>IF(ISERROR(VLOOKUP($C184,CTEPULL!$A:$I,7,FALSE)),"0",(VLOOKUP($C184,CTEPULL!$A:$I,7,FALSE)))</f>
        <v>0</v>
      </c>
      <c r="AN184" s="18">
        <f>IF(ISERROR(VLOOKUP($A184,PIVOTILC!$A:$I,7,FALSE)),"0",(VLOOKUP($A184,PIVOTILC!$A:$I,7,FALSE)))</f>
        <v>0</v>
      </c>
      <c r="AO184" s="13">
        <f t="shared" si="36"/>
        <v>0</v>
      </c>
      <c r="AP184" s="13" t="str">
        <f t="shared" si="45"/>
        <v/>
      </c>
      <c r="AQ184" s="13">
        <f>IF(ISERROR(VLOOKUP($C184,CTEPULL!$A:$I,8,FALSE)),"0",(VLOOKUP($C184,CTEPULL!$A:$I,8,FALSE)))</f>
        <v>0</v>
      </c>
      <c r="AR184" s="18">
        <f>IF(ISERROR(VLOOKUP($A184,PIVOTILC!$A:$I,8,FALSE)),"0",(VLOOKUP($A184,PIVOTILC!$A:$I,8,FALSE)))</f>
        <v>0</v>
      </c>
      <c r="AS184" s="13">
        <f t="shared" si="37"/>
        <v>0</v>
      </c>
      <c r="AT184" s="13" t="str">
        <f t="shared" si="46"/>
        <v/>
      </c>
      <c r="AU184" s="19">
        <f>IF(ISERROR(VLOOKUP($C184,CTEPULL!$A:$I,9,FALSE)),"0",(VLOOKUP($C184,CTEPULL!$A:$I,9,FALSE)))</f>
        <v>40</v>
      </c>
      <c r="AV184" s="18">
        <f>IF(ISERROR(VLOOKUP($A184,PIVOTILC!$A:$I,8,FALSE)),"0",(VLOOKUP($A184,PIVOTILC!$A:$I,9,FALSE)))</f>
        <v>40</v>
      </c>
      <c r="AW184" s="18">
        <f t="shared" si="38"/>
        <v>0</v>
      </c>
      <c r="AX184" s="13">
        <f t="shared" si="39"/>
        <v>0</v>
      </c>
      <c r="AY184" s="13" t="str">
        <f t="shared" si="40"/>
        <v>No</v>
      </c>
      <c r="AZ184" s="13" t="str">
        <f t="shared" si="47"/>
        <v>No</v>
      </c>
    </row>
    <row r="185" spans="1:52" x14ac:dyDescent="0.2">
      <c r="A185" s="1" t="s">
        <v>10884</v>
      </c>
      <c r="B185" s="16" t="s">
        <v>10885</v>
      </c>
      <c r="C185" s="13" t="s">
        <v>10952</v>
      </c>
      <c r="D185" s="13" t="s">
        <v>10886</v>
      </c>
      <c r="E185" s="13" t="s">
        <v>10887</v>
      </c>
      <c r="F185" s="13" t="s">
        <v>4723</v>
      </c>
      <c r="G185" s="13" t="s">
        <v>10888</v>
      </c>
      <c r="H185" s="13" t="s">
        <v>2828</v>
      </c>
      <c r="I185" s="13" t="s">
        <v>100</v>
      </c>
      <c r="J185" s="13" t="s">
        <v>2378</v>
      </c>
      <c r="K185" s="13" t="s">
        <v>2396</v>
      </c>
      <c r="L185" s="13" t="s">
        <v>2392</v>
      </c>
      <c r="M185" s="13" t="s">
        <v>4971</v>
      </c>
      <c r="N185" s="13" t="s">
        <v>10953</v>
      </c>
      <c r="O185" s="17">
        <v>43640</v>
      </c>
      <c r="P185" s="23"/>
      <c r="Q185" s="41" t="s">
        <v>10889</v>
      </c>
      <c r="R185" s="13" t="s">
        <v>112</v>
      </c>
      <c r="S185" s="13" t="s">
        <v>2869</v>
      </c>
      <c r="T185" s="13" t="s">
        <v>8348</v>
      </c>
      <c r="U185" s="13" t="s">
        <v>11001</v>
      </c>
      <c r="V185" s="13" t="s">
        <v>8353</v>
      </c>
      <c r="W185" s="13">
        <f>IF(ISERROR(VLOOKUP($C185,CTEPULL!$A:$I,3,FALSE)),"0",(VLOOKUP($C185,CTEPULL!$A:$I,3,FALSE)))</f>
        <v>53</v>
      </c>
      <c r="X185" s="18">
        <f>IF(ISERROR(VLOOKUP($A185,PIVOTILC!$A:$I,3,FALSE)),"0",(VLOOKUP($A185,PIVOTILC!$A:$I,3,FALSE)))</f>
        <v>53</v>
      </c>
      <c r="Y185" s="13">
        <f t="shared" si="32"/>
        <v>0</v>
      </c>
      <c r="Z185" s="13" t="str">
        <f t="shared" si="41"/>
        <v>Good</v>
      </c>
      <c r="AA185" s="13">
        <f>IF(ISERROR(VLOOKUP($C185,CTEPULL!$A:$I,4,FALSE)),"0",(VLOOKUP($C185,CTEPULL!$A:$I,4,FALSE)))</f>
        <v>0</v>
      </c>
      <c r="AB185" s="18">
        <f>IF(ISERROR(VLOOKUP($A185,PIVOTILC!$A:$I,4,FALSE)),"0",(VLOOKUP($A185,PIVOTILC!$A:$I,4,FALSE)))</f>
        <v>0</v>
      </c>
      <c r="AC185" s="13">
        <f t="shared" si="33"/>
        <v>0</v>
      </c>
      <c r="AD185" s="13" t="str">
        <f t="shared" si="42"/>
        <v/>
      </c>
      <c r="AE185" s="13">
        <f>IF(ISERROR(VLOOKUP($C185,CTEPULL!$A:$I,5,FALSE)),"0",(VLOOKUP($C185,CTEPULL!$A:$I,5,FALSE)))</f>
        <v>0</v>
      </c>
      <c r="AF185" s="18">
        <f>IF(ISERROR(VLOOKUP($A185,PIVOTILC!$A:$I,5,FALSE)),"0",(VLOOKUP($A185,PIVOTILC!$A:$I,5,FALSE)))</f>
        <v>0</v>
      </c>
      <c r="AG185" s="13">
        <f t="shared" si="34"/>
        <v>0</v>
      </c>
      <c r="AH185" s="13" t="str">
        <f t="shared" si="43"/>
        <v/>
      </c>
      <c r="AI185" s="13">
        <f>IF(ISERROR(VLOOKUP($C185,CTEPULL!$A:$I,6,FALSE)),"0",(VLOOKUP($C185,CTEPULL!$A:$I,6,FALSE)))</f>
        <v>0</v>
      </c>
      <c r="AJ185" s="18">
        <f>IF(ISERROR(VLOOKUP($A185,PIVOTILC!$A:$I,6,FALSE)),"0",(VLOOKUP($A185,PIVOTILC!$A:$I,6,FALSE)))</f>
        <v>0</v>
      </c>
      <c r="AK185" s="13">
        <f t="shared" si="35"/>
        <v>0</v>
      </c>
      <c r="AL185" s="13" t="str">
        <f t="shared" si="44"/>
        <v/>
      </c>
      <c r="AM185" s="13">
        <f>IF(ISERROR(VLOOKUP($C185,CTEPULL!$A:$I,7,FALSE)),"0",(VLOOKUP($C185,CTEPULL!$A:$I,7,FALSE)))</f>
        <v>0</v>
      </c>
      <c r="AN185" s="18">
        <f>IF(ISERROR(VLOOKUP($A185,PIVOTILC!$A:$I,7,FALSE)),"0",(VLOOKUP($A185,PIVOTILC!$A:$I,7,FALSE)))</f>
        <v>0</v>
      </c>
      <c r="AO185" s="13">
        <f t="shared" si="36"/>
        <v>0</v>
      </c>
      <c r="AP185" s="13" t="str">
        <f t="shared" si="45"/>
        <v/>
      </c>
      <c r="AQ185" s="13">
        <f>IF(ISERROR(VLOOKUP($C185,CTEPULL!$A:$I,8,FALSE)),"0",(VLOOKUP($C185,CTEPULL!$A:$I,8,FALSE)))</f>
        <v>0</v>
      </c>
      <c r="AR185" s="18">
        <f>IF(ISERROR(VLOOKUP($A185,PIVOTILC!$A:$I,8,FALSE)),"0",(VLOOKUP($A185,PIVOTILC!$A:$I,8,FALSE)))</f>
        <v>0</v>
      </c>
      <c r="AS185" s="13">
        <f t="shared" si="37"/>
        <v>0</v>
      </c>
      <c r="AT185" s="13" t="str">
        <f t="shared" si="46"/>
        <v/>
      </c>
      <c r="AU185" s="19">
        <f>IF(ISERROR(VLOOKUP($C185,CTEPULL!$A:$I,9,FALSE)),"0",(VLOOKUP($C185,CTEPULL!$A:$I,9,FALSE)))</f>
        <v>53</v>
      </c>
      <c r="AV185" s="18">
        <f>IF(ISERROR(VLOOKUP($A185,PIVOTILC!$A:$I,8,FALSE)),"0",(VLOOKUP($A185,PIVOTILC!$A:$I,9,FALSE)))</f>
        <v>53</v>
      </c>
      <c r="AW185" s="18">
        <f t="shared" si="38"/>
        <v>0</v>
      </c>
      <c r="AX185" s="13">
        <f t="shared" si="39"/>
        <v>0</v>
      </c>
      <c r="AY185" s="13" t="str">
        <f t="shared" si="40"/>
        <v>No</v>
      </c>
      <c r="AZ185" s="13" t="str">
        <f t="shared" si="47"/>
        <v>No</v>
      </c>
    </row>
    <row r="186" spans="1:52" x14ac:dyDescent="0.2">
      <c r="A186" s="1" t="s">
        <v>9185</v>
      </c>
      <c r="B186" s="16" t="s">
        <v>3044</v>
      </c>
      <c r="C186" s="13" t="s">
        <v>950</v>
      </c>
      <c r="D186" s="13" t="s">
        <v>750</v>
      </c>
      <c r="E186" s="13" t="s">
        <v>751</v>
      </c>
      <c r="F186" s="13" t="s">
        <v>9579</v>
      </c>
      <c r="G186" s="13" t="s">
        <v>415</v>
      </c>
      <c r="H186" s="13" t="s">
        <v>2828</v>
      </c>
      <c r="I186" s="13" t="s">
        <v>98</v>
      </c>
      <c r="J186" s="13" t="s">
        <v>2378</v>
      </c>
      <c r="K186" s="13" t="s">
        <v>2379</v>
      </c>
      <c r="L186" s="13" t="s">
        <v>2380</v>
      </c>
      <c r="M186" s="13" t="s">
        <v>2403</v>
      </c>
      <c r="N186" s="13" t="s">
        <v>246</v>
      </c>
      <c r="O186" s="17">
        <v>40963</v>
      </c>
      <c r="P186" s="23"/>
      <c r="Q186" s="41" t="s">
        <v>2470</v>
      </c>
      <c r="R186" s="13" t="s">
        <v>129</v>
      </c>
      <c r="S186" s="13" t="s">
        <v>2871</v>
      </c>
      <c r="T186" s="13" t="s">
        <v>8348</v>
      </c>
      <c r="U186" s="13" t="s">
        <v>5639</v>
      </c>
      <c r="V186" s="13" t="s">
        <v>8363</v>
      </c>
      <c r="W186" s="13">
        <f>IF(ISERROR(VLOOKUP($C186,CTEPULL!$A:$I,3,FALSE)),"0",(VLOOKUP($C186,CTEPULL!$A:$I,3,FALSE)))</f>
        <v>40</v>
      </c>
      <c r="X186" s="18">
        <f>IF(ISERROR(VLOOKUP($A186,PIVOTILC!$A:$I,3,FALSE)),"0",(VLOOKUP($A186,PIVOTILC!$A:$I,3,FALSE)))</f>
        <v>40</v>
      </c>
      <c r="Y186" s="13">
        <f t="shared" si="32"/>
        <v>0</v>
      </c>
      <c r="Z186" s="13" t="str">
        <f t="shared" si="41"/>
        <v>Good</v>
      </c>
      <c r="AA186" s="13">
        <f>IF(ISERROR(VLOOKUP($C186,CTEPULL!$A:$I,4,FALSE)),"0",(VLOOKUP($C186,CTEPULL!$A:$I,4,FALSE)))</f>
        <v>0</v>
      </c>
      <c r="AB186" s="18">
        <f>IF(ISERROR(VLOOKUP($A186,PIVOTILC!$A:$I,4,FALSE)),"0",(VLOOKUP($A186,PIVOTILC!$A:$I,4,FALSE)))</f>
        <v>0</v>
      </c>
      <c r="AC186" s="13">
        <f t="shared" si="33"/>
        <v>0</v>
      </c>
      <c r="AD186" s="13" t="str">
        <f t="shared" si="42"/>
        <v/>
      </c>
      <c r="AE186" s="13">
        <f>IF(ISERROR(VLOOKUP($C186,CTEPULL!$A:$I,5,FALSE)),"0",(VLOOKUP($C186,CTEPULL!$A:$I,5,FALSE)))</f>
        <v>0</v>
      </c>
      <c r="AF186" s="18">
        <f>IF(ISERROR(VLOOKUP($A186,PIVOTILC!$A:$I,5,FALSE)),"0",(VLOOKUP($A186,PIVOTILC!$A:$I,5,FALSE)))</f>
        <v>0</v>
      </c>
      <c r="AG186" s="13">
        <f t="shared" si="34"/>
        <v>0</v>
      </c>
      <c r="AH186" s="13" t="str">
        <f t="shared" si="43"/>
        <v/>
      </c>
      <c r="AI186" s="13">
        <f>IF(ISERROR(VLOOKUP($C186,CTEPULL!$A:$I,6,FALSE)),"0",(VLOOKUP($C186,CTEPULL!$A:$I,6,FALSE)))</f>
        <v>0</v>
      </c>
      <c r="AJ186" s="18">
        <f>IF(ISERROR(VLOOKUP($A186,PIVOTILC!$A:$I,6,FALSE)),"0",(VLOOKUP($A186,PIVOTILC!$A:$I,6,FALSE)))</f>
        <v>0</v>
      </c>
      <c r="AK186" s="13">
        <f t="shared" si="35"/>
        <v>0</v>
      </c>
      <c r="AL186" s="13" t="str">
        <f t="shared" si="44"/>
        <v/>
      </c>
      <c r="AM186" s="13">
        <f>IF(ISERROR(VLOOKUP($C186,CTEPULL!$A:$I,7,FALSE)),"0",(VLOOKUP($C186,CTEPULL!$A:$I,7,FALSE)))</f>
        <v>0</v>
      </c>
      <c r="AN186" s="18">
        <f>IF(ISERROR(VLOOKUP($A186,PIVOTILC!$A:$I,7,FALSE)),"0",(VLOOKUP($A186,PIVOTILC!$A:$I,7,FALSE)))</f>
        <v>0</v>
      </c>
      <c r="AO186" s="13">
        <f t="shared" si="36"/>
        <v>0</v>
      </c>
      <c r="AP186" s="13" t="str">
        <f t="shared" si="45"/>
        <v/>
      </c>
      <c r="AQ186" s="13">
        <f>IF(ISERROR(VLOOKUP($C186,CTEPULL!$A:$I,8,FALSE)),"0",(VLOOKUP($C186,CTEPULL!$A:$I,8,FALSE)))</f>
        <v>0</v>
      </c>
      <c r="AR186" s="18">
        <f>IF(ISERROR(VLOOKUP($A186,PIVOTILC!$A:$I,8,FALSE)),"0",(VLOOKUP($A186,PIVOTILC!$A:$I,8,FALSE)))</f>
        <v>0</v>
      </c>
      <c r="AS186" s="13">
        <f t="shared" si="37"/>
        <v>0</v>
      </c>
      <c r="AT186" s="13" t="str">
        <f t="shared" si="46"/>
        <v/>
      </c>
      <c r="AU186" s="19">
        <f>IF(ISERROR(VLOOKUP($C186,CTEPULL!$A:$I,9,FALSE)),"0",(VLOOKUP($C186,CTEPULL!$A:$I,9,FALSE)))</f>
        <v>40</v>
      </c>
      <c r="AV186" s="18">
        <f>IF(ISERROR(VLOOKUP($A186,PIVOTILC!$A:$I,8,FALSE)),"0",(VLOOKUP($A186,PIVOTILC!$A:$I,9,FALSE)))</f>
        <v>40</v>
      </c>
      <c r="AW186" s="18">
        <f t="shared" si="38"/>
        <v>0</v>
      </c>
      <c r="AX186" s="13">
        <f t="shared" si="39"/>
        <v>0</v>
      </c>
      <c r="AY186" s="13" t="str">
        <f t="shared" si="40"/>
        <v>No</v>
      </c>
      <c r="AZ186" s="13" t="str">
        <f t="shared" si="47"/>
        <v>No</v>
      </c>
    </row>
    <row r="187" spans="1:52" x14ac:dyDescent="0.2">
      <c r="A187" s="1" t="s">
        <v>9186</v>
      </c>
      <c r="B187" s="16" t="s">
        <v>3045</v>
      </c>
      <c r="C187" s="13" t="s">
        <v>1869</v>
      </c>
      <c r="D187" s="13" t="s">
        <v>1870</v>
      </c>
      <c r="E187" s="13" t="s">
        <v>1871</v>
      </c>
      <c r="F187" s="13" t="s">
        <v>128</v>
      </c>
      <c r="G187" s="13" t="s">
        <v>1872</v>
      </c>
      <c r="H187" s="13" t="s">
        <v>2828</v>
      </c>
      <c r="I187" s="13" t="s">
        <v>98</v>
      </c>
      <c r="J187" s="13" t="s">
        <v>2378</v>
      </c>
      <c r="K187" s="13" t="s">
        <v>2379</v>
      </c>
      <c r="L187" s="13" t="s">
        <v>2383</v>
      </c>
      <c r="M187" s="13" t="s">
        <v>7713</v>
      </c>
      <c r="N187" s="13" t="s">
        <v>2471</v>
      </c>
      <c r="O187" s="17">
        <v>42016</v>
      </c>
      <c r="P187" s="23"/>
      <c r="Q187" s="41" t="s">
        <v>2472</v>
      </c>
      <c r="R187" s="13" t="s">
        <v>187</v>
      </c>
      <c r="S187" s="13" t="s">
        <v>2870</v>
      </c>
      <c r="T187" s="13" t="s">
        <v>8348</v>
      </c>
      <c r="U187" s="13" t="s">
        <v>5640</v>
      </c>
      <c r="V187" s="13" t="s">
        <v>8358</v>
      </c>
      <c r="W187" s="13">
        <f>IF(ISERROR(VLOOKUP($C187,CTEPULL!$A:$I,3,FALSE)),"0",(VLOOKUP($C187,CTEPULL!$A:$I,3,FALSE)))</f>
        <v>40</v>
      </c>
      <c r="X187" s="18">
        <f>IF(ISERROR(VLOOKUP($A187,PIVOTILC!$A:$I,3,FALSE)),"0",(VLOOKUP($A187,PIVOTILC!$A:$I,3,FALSE)))</f>
        <v>40</v>
      </c>
      <c r="Y187" s="13">
        <f t="shared" si="32"/>
        <v>0</v>
      </c>
      <c r="Z187" s="13" t="str">
        <f t="shared" si="41"/>
        <v>Good</v>
      </c>
      <c r="AA187" s="13">
        <f>IF(ISERROR(VLOOKUP($C187,CTEPULL!$A:$I,4,FALSE)),"0",(VLOOKUP($C187,CTEPULL!$A:$I,4,FALSE)))</f>
        <v>0</v>
      </c>
      <c r="AB187" s="18">
        <f>IF(ISERROR(VLOOKUP($A187,PIVOTILC!$A:$I,4,FALSE)),"0",(VLOOKUP($A187,PIVOTILC!$A:$I,4,FALSE)))</f>
        <v>0</v>
      </c>
      <c r="AC187" s="13">
        <f t="shared" si="33"/>
        <v>0</v>
      </c>
      <c r="AD187" s="13" t="str">
        <f t="shared" si="42"/>
        <v/>
      </c>
      <c r="AE187" s="13">
        <f>IF(ISERROR(VLOOKUP($C187,CTEPULL!$A:$I,5,FALSE)),"0",(VLOOKUP($C187,CTEPULL!$A:$I,5,FALSE)))</f>
        <v>0</v>
      </c>
      <c r="AF187" s="18">
        <f>IF(ISERROR(VLOOKUP($A187,PIVOTILC!$A:$I,5,FALSE)),"0",(VLOOKUP($A187,PIVOTILC!$A:$I,5,FALSE)))</f>
        <v>0</v>
      </c>
      <c r="AG187" s="13">
        <f t="shared" si="34"/>
        <v>0</v>
      </c>
      <c r="AH187" s="13" t="str">
        <f t="shared" si="43"/>
        <v/>
      </c>
      <c r="AI187" s="13">
        <f>IF(ISERROR(VLOOKUP($C187,CTEPULL!$A:$I,6,FALSE)),"0",(VLOOKUP($C187,CTEPULL!$A:$I,6,FALSE)))</f>
        <v>0</v>
      </c>
      <c r="AJ187" s="18">
        <f>IF(ISERROR(VLOOKUP($A187,PIVOTILC!$A:$I,6,FALSE)),"0",(VLOOKUP($A187,PIVOTILC!$A:$I,6,FALSE)))</f>
        <v>0</v>
      </c>
      <c r="AK187" s="13">
        <f t="shared" si="35"/>
        <v>0</v>
      </c>
      <c r="AL187" s="13" t="str">
        <f t="shared" si="44"/>
        <v/>
      </c>
      <c r="AM187" s="13">
        <f>IF(ISERROR(VLOOKUP($C187,CTEPULL!$A:$I,7,FALSE)),"0",(VLOOKUP($C187,CTEPULL!$A:$I,7,FALSE)))</f>
        <v>0</v>
      </c>
      <c r="AN187" s="18">
        <f>IF(ISERROR(VLOOKUP($A187,PIVOTILC!$A:$I,7,FALSE)),"0",(VLOOKUP($A187,PIVOTILC!$A:$I,7,FALSE)))</f>
        <v>0</v>
      </c>
      <c r="AO187" s="13">
        <f t="shared" si="36"/>
        <v>0</v>
      </c>
      <c r="AP187" s="13" t="str">
        <f t="shared" si="45"/>
        <v/>
      </c>
      <c r="AQ187" s="13">
        <f>IF(ISERROR(VLOOKUP($C187,CTEPULL!$A:$I,8,FALSE)),"0",(VLOOKUP($C187,CTEPULL!$A:$I,8,FALSE)))</f>
        <v>0</v>
      </c>
      <c r="AR187" s="18">
        <f>IF(ISERROR(VLOOKUP($A187,PIVOTILC!$A:$I,8,FALSE)),"0",(VLOOKUP($A187,PIVOTILC!$A:$I,8,FALSE)))</f>
        <v>0</v>
      </c>
      <c r="AS187" s="13">
        <f t="shared" si="37"/>
        <v>0</v>
      </c>
      <c r="AT187" s="13" t="str">
        <f t="shared" si="46"/>
        <v/>
      </c>
      <c r="AU187" s="19">
        <f>IF(ISERROR(VLOOKUP($C187,CTEPULL!$A:$I,9,FALSE)),"0",(VLOOKUP($C187,CTEPULL!$A:$I,9,FALSE)))</f>
        <v>40</v>
      </c>
      <c r="AV187" s="18">
        <f>IF(ISERROR(VLOOKUP($A187,PIVOTILC!$A:$I,8,FALSE)),"0",(VLOOKUP($A187,PIVOTILC!$A:$I,9,FALSE)))</f>
        <v>40</v>
      </c>
      <c r="AW187" s="18">
        <f t="shared" si="38"/>
        <v>0</v>
      </c>
      <c r="AX187" s="13">
        <f t="shared" si="39"/>
        <v>0</v>
      </c>
      <c r="AY187" s="13" t="str">
        <f t="shared" si="40"/>
        <v>No</v>
      </c>
      <c r="AZ187" s="13" t="str">
        <f t="shared" si="47"/>
        <v>No</v>
      </c>
    </row>
    <row r="188" spans="1:52" x14ac:dyDescent="0.2">
      <c r="A188" s="1" t="s">
        <v>8582</v>
      </c>
      <c r="B188" s="16" t="s">
        <v>8583</v>
      </c>
      <c r="C188" s="13" t="s">
        <v>8584</v>
      </c>
      <c r="D188" s="13" t="s">
        <v>8585</v>
      </c>
      <c r="E188" s="13" t="s">
        <v>8586</v>
      </c>
      <c r="F188" s="13" t="s">
        <v>3740</v>
      </c>
      <c r="G188" s="13" t="s">
        <v>8587</v>
      </c>
      <c r="H188" s="13" t="s">
        <v>2828</v>
      </c>
      <c r="I188" s="13" t="s">
        <v>98</v>
      </c>
      <c r="J188" s="13" t="s">
        <v>2378</v>
      </c>
      <c r="K188" s="13" t="s">
        <v>2379</v>
      </c>
      <c r="L188" s="13" t="s">
        <v>2380</v>
      </c>
      <c r="M188" s="13" t="s">
        <v>2403</v>
      </c>
      <c r="N188" s="13" t="s">
        <v>8665</v>
      </c>
      <c r="O188" s="17">
        <v>43353</v>
      </c>
      <c r="P188" s="23"/>
      <c r="Q188" s="41" t="s">
        <v>8588</v>
      </c>
      <c r="R188" s="13" t="s">
        <v>187</v>
      </c>
      <c r="S188" s="13" t="s">
        <v>2867</v>
      </c>
      <c r="T188" s="13" t="s">
        <v>8348</v>
      </c>
      <c r="U188" s="13" t="s">
        <v>8695</v>
      </c>
      <c r="V188" s="13" t="s">
        <v>8352</v>
      </c>
      <c r="W188" s="13">
        <f>IF(ISERROR(VLOOKUP($C188,CTEPULL!$A:$I,3,FALSE)),"0",(VLOOKUP($C188,CTEPULL!$A:$I,3,FALSE)))</f>
        <v>42</v>
      </c>
      <c r="X188" s="18">
        <f>IF(ISERROR(VLOOKUP($A188,PIVOTILC!$A:$I,3,FALSE)),"0",(VLOOKUP($A188,PIVOTILC!$A:$I,3,FALSE)))</f>
        <v>42</v>
      </c>
      <c r="Y188" s="13">
        <f t="shared" si="32"/>
        <v>0</v>
      </c>
      <c r="Z188" s="13" t="str">
        <f t="shared" si="41"/>
        <v>Good</v>
      </c>
      <c r="AA188" s="13">
        <f>IF(ISERROR(VLOOKUP($C188,CTEPULL!$A:$I,4,FALSE)),"0",(VLOOKUP($C188,CTEPULL!$A:$I,4,FALSE)))</f>
        <v>0</v>
      </c>
      <c r="AB188" s="18">
        <f>IF(ISERROR(VLOOKUP($A188,PIVOTILC!$A:$I,4,FALSE)),"0",(VLOOKUP($A188,PIVOTILC!$A:$I,4,FALSE)))</f>
        <v>0</v>
      </c>
      <c r="AC188" s="13">
        <f t="shared" si="33"/>
        <v>0</v>
      </c>
      <c r="AD188" s="13" t="str">
        <f t="shared" si="42"/>
        <v/>
      </c>
      <c r="AE188" s="13">
        <f>IF(ISERROR(VLOOKUP($C188,CTEPULL!$A:$I,5,FALSE)),"0",(VLOOKUP($C188,CTEPULL!$A:$I,5,FALSE)))</f>
        <v>0</v>
      </c>
      <c r="AF188" s="18">
        <f>IF(ISERROR(VLOOKUP($A188,PIVOTILC!$A:$I,5,FALSE)),"0",(VLOOKUP($A188,PIVOTILC!$A:$I,5,FALSE)))</f>
        <v>0</v>
      </c>
      <c r="AG188" s="13">
        <f t="shared" si="34"/>
        <v>0</v>
      </c>
      <c r="AH188" s="13" t="str">
        <f t="shared" si="43"/>
        <v/>
      </c>
      <c r="AI188" s="13">
        <f>IF(ISERROR(VLOOKUP($C188,CTEPULL!$A:$I,6,FALSE)),"0",(VLOOKUP($C188,CTEPULL!$A:$I,6,FALSE)))</f>
        <v>0</v>
      </c>
      <c r="AJ188" s="18">
        <f>IF(ISERROR(VLOOKUP($A188,PIVOTILC!$A:$I,6,FALSE)),"0",(VLOOKUP($A188,PIVOTILC!$A:$I,6,FALSE)))</f>
        <v>0</v>
      </c>
      <c r="AK188" s="13">
        <f t="shared" si="35"/>
        <v>0</v>
      </c>
      <c r="AL188" s="13" t="str">
        <f t="shared" si="44"/>
        <v/>
      </c>
      <c r="AM188" s="13">
        <f>IF(ISERROR(VLOOKUP($C188,CTEPULL!$A:$I,7,FALSE)),"0",(VLOOKUP($C188,CTEPULL!$A:$I,7,FALSE)))</f>
        <v>0</v>
      </c>
      <c r="AN188" s="18">
        <f>IF(ISERROR(VLOOKUP($A188,PIVOTILC!$A:$I,7,FALSE)),"0",(VLOOKUP($A188,PIVOTILC!$A:$I,7,FALSE)))</f>
        <v>0</v>
      </c>
      <c r="AO188" s="13">
        <f t="shared" si="36"/>
        <v>0</v>
      </c>
      <c r="AP188" s="13" t="str">
        <f t="shared" si="45"/>
        <v/>
      </c>
      <c r="AQ188" s="13">
        <f>IF(ISERROR(VLOOKUP($C188,CTEPULL!$A:$I,8,FALSE)),"0",(VLOOKUP($C188,CTEPULL!$A:$I,8,FALSE)))</f>
        <v>0</v>
      </c>
      <c r="AR188" s="18">
        <f>IF(ISERROR(VLOOKUP($A188,PIVOTILC!$A:$I,8,FALSE)),"0",(VLOOKUP($A188,PIVOTILC!$A:$I,8,FALSE)))</f>
        <v>0</v>
      </c>
      <c r="AS188" s="13">
        <f t="shared" si="37"/>
        <v>0</v>
      </c>
      <c r="AT188" s="13" t="str">
        <f t="shared" si="46"/>
        <v/>
      </c>
      <c r="AU188" s="19">
        <f>IF(ISERROR(VLOOKUP($C188,CTEPULL!$A:$I,9,FALSE)),"0",(VLOOKUP($C188,CTEPULL!$A:$I,9,FALSE)))</f>
        <v>42</v>
      </c>
      <c r="AV188" s="18">
        <f>IF(ISERROR(VLOOKUP($A188,PIVOTILC!$A:$I,8,FALSE)),"0",(VLOOKUP($A188,PIVOTILC!$A:$I,9,FALSE)))</f>
        <v>42</v>
      </c>
      <c r="AW188" s="18">
        <f t="shared" si="38"/>
        <v>0</v>
      </c>
      <c r="AX188" s="13">
        <f t="shared" si="39"/>
        <v>0</v>
      </c>
      <c r="AY188" s="13" t="str">
        <f t="shared" si="40"/>
        <v>No</v>
      </c>
      <c r="AZ188" s="13" t="str">
        <f t="shared" si="47"/>
        <v>No</v>
      </c>
    </row>
    <row r="189" spans="1:52" x14ac:dyDescent="0.2">
      <c r="A189" s="1" t="s">
        <v>7041</v>
      </c>
      <c r="B189" s="16" t="s">
        <v>5501</v>
      </c>
      <c r="C189" s="13" t="s">
        <v>5502</v>
      </c>
      <c r="D189" s="13" t="s">
        <v>5320</v>
      </c>
      <c r="E189" s="13" t="s">
        <v>1680</v>
      </c>
      <c r="F189" s="13" t="s">
        <v>4772</v>
      </c>
      <c r="G189" s="13" t="s">
        <v>5503</v>
      </c>
      <c r="H189" s="13" t="s">
        <v>2828</v>
      </c>
      <c r="I189" s="13" t="s">
        <v>100</v>
      </c>
      <c r="J189" s="13" t="s">
        <v>2378</v>
      </c>
      <c r="K189" s="13" t="s">
        <v>2396</v>
      </c>
      <c r="L189" s="13" t="s">
        <v>2392</v>
      </c>
      <c r="M189" s="13" t="s">
        <v>4971</v>
      </c>
      <c r="N189" s="13" t="s">
        <v>5504</v>
      </c>
      <c r="O189" s="17">
        <v>42968</v>
      </c>
      <c r="P189" s="23"/>
      <c r="Q189" s="41" t="s">
        <v>5505</v>
      </c>
      <c r="R189" s="13" t="s">
        <v>129</v>
      </c>
      <c r="S189" s="13" t="s">
        <v>2867</v>
      </c>
      <c r="T189" s="13" t="s">
        <v>8348</v>
      </c>
      <c r="U189" s="13" t="s">
        <v>5529</v>
      </c>
      <c r="V189" s="13" t="s">
        <v>8352</v>
      </c>
      <c r="W189" s="13" t="str">
        <f>IF(ISERROR(VLOOKUP($C189,CTEPULL!$A:$I,3,FALSE)),"0",(VLOOKUP($C189,CTEPULL!$A:$I,3,FALSE)))</f>
        <v>0</v>
      </c>
      <c r="X189" s="18" t="str">
        <f>IF(ISERROR(VLOOKUP($A189,PIVOTILC!$A:$I,3,FALSE)),"0",(VLOOKUP($A189,PIVOTILC!$A:$I,3,FALSE)))</f>
        <v>0</v>
      </c>
      <c r="Y189" s="13">
        <f t="shared" si="32"/>
        <v>0</v>
      </c>
      <c r="Z189" s="13" t="str">
        <f t="shared" si="41"/>
        <v>Good</v>
      </c>
      <c r="AA189" s="13" t="str">
        <f>IF(ISERROR(VLOOKUP($C189,CTEPULL!$A:$I,4,FALSE)),"0",(VLOOKUP($C189,CTEPULL!$A:$I,4,FALSE)))</f>
        <v>0</v>
      </c>
      <c r="AB189" s="18" t="str">
        <f>IF(ISERROR(VLOOKUP($A189,PIVOTILC!$A:$I,4,FALSE)),"0",(VLOOKUP($A189,PIVOTILC!$A:$I,4,FALSE)))</f>
        <v>0</v>
      </c>
      <c r="AC189" s="13">
        <f t="shared" si="33"/>
        <v>0</v>
      </c>
      <c r="AD189" s="13" t="str">
        <f t="shared" si="42"/>
        <v/>
      </c>
      <c r="AE189" s="13" t="str">
        <f>IF(ISERROR(VLOOKUP($C189,CTEPULL!$A:$I,5,FALSE)),"0",(VLOOKUP($C189,CTEPULL!$A:$I,5,FALSE)))</f>
        <v>0</v>
      </c>
      <c r="AF189" s="18" t="str">
        <f>IF(ISERROR(VLOOKUP($A189,PIVOTILC!$A:$I,5,FALSE)),"0",(VLOOKUP($A189,PIVOTILC!$A:$I,5,FALSE)))</f>
        <v>0</v>
      </c>
      <c r="AG189" s="13">
        <f t="shared" si="34"/>
        <v>0</v>
      </c>
      <c r="AH189" s="13" t="str">
        <f t="shared" si="43"/>
        <v/>
      </c>
      <c r="AI189" s="13" t="str">
        <f>IF(ISERROR(VLOOKUP($C189,CTEPULL!$A:$I,6,FALSE)),"0",(VLOOKUP($C189,CTEPULL!$A:$I,6,FALSE)))</f>
        <v>0</v>
      </c>
      <c r="AJ189" s="18" t="str">
        <f>IF(ISERROR(VLOOKUP($A189,PIVOTILC!$A:$I,6,FALSE)),"0",(VLOOKUP($A189,PIVOTILC!$A:$I,6,FALSE)))</f>
        <v>0</v>
      </c>
      <c r="AK189" s="13">
        <f t="shared" si="35"/>
        <v>0</v>
      </c>
      <c r="AL189" s="13" t="str">
        <f t="shared" si="44"/>
        <v/>
      </c>
      <c r="AM189" s="13" t="str">
        <f>IF(ISERROR(VLOOKUP($C189,CTEPULL!$A:$I,7,FALSE)),"0",(VLOOKUP($C189,CTEPULL!$A:$I,7,FALSE)))</f>
        <v>0</v>
      </c>
      <c r="AN189" s="18" t="str">
        <f>IF(ISERROR(VLOOKUP($A189,PIVOTILC!$A:$I,7,FALSE)),"0",(VLOOKUP($A189,PIVOTILC!$A:$I,7,FALSE)))</f>
        <v>0</v>
      </c>
      <c r="AO189" s="13">
        <f t="shared" si="36"/>
        <v>0</v>
      </c>
      <c r="AP189" s="13" t="str">
        <f t="shared" si="45"/>
        <v/>
      </c>
      <c r="AQ189" s="13" t="str">
        <f>IF(ISERROR(VLOOKUP($C189,CTEPULL!$A:$I,8,FALSE)),"0",(VLOOKUP($C189,CTEPULL!$A:$I,8,FALSE)))</f>
        <v>0</v>
      </c>
      <c r="AR189" s="18" t="str">
        <f>IF(ISERROR(VLOOKUP($A189,PIVOTILC!$A:$I,8,FALSE)),"0",(VLOOKUP($A189,PIVOTILC!$A:$I,8,FALSE)))</f>
        <v>0</v>
      </c>
      <c r="AS189" s="13">
        <f t="shared" si="37"/>
        <v>0</v>
      </c>
      <c r="AT189" s="13" t="str">
        <f t="shared" si="46"/>
        <v/>
      </c>
      <c r="AU189" s="19" t="str">
        <f>IF(ISERROR(VLOOKUP($C189,CTEPULL!$A:$I,9,FALSE)),"0",(VLOOKUP($C189,CTEPULL!$A:$I,9,FALSE)))</f>
        <v>0</v>
      </c>
      <c r="AV189" s="18" t="str">
        <f>IF(ISERROR(VLOOKUP($A189,PIVOTILC!$A:$I,8,FALSE)),"0",(VLOOKUP($A189,PIVOTILC!$A:$I,9,FALSE)))</f>
        <v>0</v>
      </c>
      <c r="AW189" s="18">
        <f t="shared" si="38"/>
        <v>0</v>
      </c>
      <c r="AX189" s="13">
        <f t="shared" si="39"/>
        <v>0</v>
      </c>
      <c r="AY189" s="13" t="str">
        <f t="shared" si="40"/>
        <v>No</v>
      </c>
      <c r="AZ189" s="13" t="str">
        <f t="shared" si="47"/>
        <v>No</v>
      </c>
    </row>
    <row r="190" spans="1:52" x14ac:dyDescent="0.2">
      <c r="A190" s="1" t="s">
        <v>9628</v>
      </c>
      <c r="B190" s="16" t="s">
        <v>9629</v>
      </c>
      <c r="C190" s="13" t="s">
        <v>9630</v>
      </c>
      <c r="D190" s="13" t="s">
        <v>9631</v>
      </c>
      <c r="E190" s="13" t="s">
        <v>9632</v>
      </c>
      <c r="F190" s="13" t="s">
        <v>99</v>
      </c>
      <c r="G190" s="13" t="s">
        <v>9633</v>
      </c>
      <c r="H190" s="13" t="s">
        <v>2833</v>
      </c>
      <c r="I190" s="13" t="s">
        <v>102</v>
      </c>
      <c r="J190" s="13" t="s">
        <v>2378</v>
      </c>
      <c r="K190" s="13" t="s">
        <v>2395</v>
      </c>
      <c r="L190" s="13" t="s">
        <v>2385</v>
      </c>
      <c r="M190" s="13" t="s">
        <v>2385</v>
      </c>
      <c r="N190" s="13" t="s">
        <v>9634</v>
      </c>
      <c r="O190" s="17">
        <v>43451</v>
      </c>
      <c r="P190" s="23"/>
      <c r="Q190" s="41" t="s">
        <v>9635</v>
      </c>
      <c r="R190" s="13" t="s">
        <v>129</v>
      </c>
      <c r="S190" s="13" t="s">
        <v>11329</v>
      </c>
      <c r="T190" s="13" t="s">
        <v>8348</v>
      </c>
      <c r="U190" s="13" t="s">
        <v>9648</v>
      </c>
      <c r="V190" s="13" t="s">
        <v>8364</v>
      </c>
      <c r="W190" s="13">
        <f>IF(ISERROR(VLOOKUP($C190,CTEPULL!$A:$I,3,FALSE)),"0",(VLOOKUP($C190,CTEPULL!$A:$I,3,FALSE)))</f>
        <v>43</v>
      </c>
      <c r="X190" s="18">
        <f>IF(ISERROR(VLOOKUP($A190,PIVOTILC!$A:$I,3,FALSE)),"0",(VLOOKUP($A190,PIVOTILC!$A:$I,3,FALSE)))</f>
        <v>43</v>
      </c>
      <c r="Y190" s="13">
        <f t="shared" si="32"/>
        <v>0</v>
      </c>
      <c r="Z190" s="13" t="str">
        <f t="shared" si="41"/>
        <v>Good</v>
      </c>
      <c r="AA190" s="13">
        <f>IF(ISERROR(VLOOKUP($C190,CTEPULL!$A:$I,4,FALSE)),"0",(VLOOKUP($C190,CTEPULL!$A:$I,4,FALSE)))</f>
        <v>0</v>
      </c>
      <c r="AB190" s="18">
        <f>IF(ISERROR(VLOOKUP($A190,PIVOTILC!$A:$I,4,FALSE)),"0",(VLOOKUP($A190,PIVOTILC!$A:$I,4,FALSE)))</f>
        <v>0</v>
      </c>
      <c r="AC190" s="13">
        <f t="shared" si="33"/>
        <v>0</v>
      </c>
      <c r="AD190" s="13" t="str">
        <f t="shared" si="42"/>
        <v/>
      </c>
      <c r="AE190" s="13">
        <f>IF(ISERROR(VLOOKUP($C190,CTEPULL!$A:$I,5,FALSE)),"0",(VLOOKUP($C190,CTEPULL!$A:$I,5,FALSE)))</f>
        <v>0</v>
      </c>
      <c r="AF190" s="18">
        <f>IF(ISERROR(VLOOKUP($A190,PIVOTILC!$A:$I,5,FALSE)),"0",(VLOOKUP($A190,PIVOTILC!$A:$I,5,FALSE)))</f>
        <v>0</v>
      </c>
      <c r="AG190" s="13">
        <f t="shared" si="34"/>
        <v>0</v>
      </c>
      <c r="AH190" s="13" t="str">
        <f t="shared" si="43"/>
        <v/>
      </c>
      <c r="AI190" s="13">
        <f>IF(ISERROR(VLOOKUP($C190,CTEPULL!$A:$I,6,FALSE)),"0",(VLOOKUP($C190,CTEPULL!$A:$I,6,FALSE)))</f>
        <v>0</v>
      </c>
      <c r="AJ190" s="18">
        <f>IF(ISERROR(VLOOKUP($A190,PIVOTILC!$A:$I,6,FALSE)),"0",(VLOOKUP($A190,PIVOTILC!$A:$I,6,FALSE)))</f>
        <v>0</v>
      </c>
      <c r="AK190" s="13">
        <f t="shared" si="35"/>
        <v>0</v>
      </c>
      <c r="AL190" s="13" t="str">
        <f t="shared" si="44"/>
        <v/>
      </c>
      <c r="AM190" s="13">
        <f>IF(ISERROR(VLOOKUP($C190,CTEPULL!$A:$I,7,FALSE)),"0",(VLOOKUP($C190,CTEPULL!$A:$I,7,FALSE)))</f>
        <v>0</v>
      </c>
      <c r="AN190" s="18">
        <f>IF(ISERROR(VLOOKUP($A190,PIVOTILC!$A:$I,7,FALSE)),"0",(VLOOKUP($A190,PIVOTILC!$A:$I,7,FALSE)))</f>
        <v>0</v>
      </c>
      <c r="AO190" s="13">
        <f t="shared" si="36"/>
        <v>0</v>
      </c>
      <c r="AP190" s="13" t="str">
        <f t="shared" si="45"/>
        <v/>
      </c>
      <c r="AQ190" s="13">
        <f>IF(ISERROR(VLOOKUP($C190,CTEPULL!$A:$I,8,FALSE)),"0",(VLOOKUP($C190,CTEPULL!$A:$I,8,FALSE)))</f>
        <v>0</v>
      </c>
      <c r="AR190" s="18">
        <f>IF(ISERROR(VLOOKUP($A190,PIVOTILC!$A:$I,8,FALSE)),"0",(VLOOKUP($A190,PIVOTILC!$A:$I,8,FALSE)))</f>
        <v>0</v>
      </c>
      <c r="AS190" s="13">
        <f t="shared" si="37"/>
        <v>0</v>
      </c>
      <c r="AT190" s="13" t="str">
        <f t="shared" si="46"/>
        <v/>
      </c>
      <c r="AU190" s="19">
        <f>IF(ISERROR(VLOOKUP($C190,CTEPULL!$A:$I,9,FALSE)),"0",(VLOOKUP($C190,CTEPULL!$A:$I,9,FALSE)))</f>
        <v>43</v>
      </c>
      <c r="AV190" s="18">
        <f>IF(ISERROR(VLOOKUP($A190,PIVOTILC!$A:$I,8,FALSE)),"0",(VLOOKUP($A190,PIVOTILC!$A:$I,9,FALSE)))</f>
        <v>43</v>
      </c>
      <c r="AW190" s="18">
        <f t="shared" si="38"/>
        <v>0</v>
      </c>
      <c r="AX190" s="13">
        <f t="shared" si="39"/>
        <v>0</v>
      </c>
      <c r="AY190" s="13" t="str">
        <f t="shared" si="40"/>
        <v>No</v>
      </c>
      <c r="AZ190" s="13" t="str">
        <f t="shared" si="47"/>
        <v>No</v>
      </c>
    </row>
    <row r="191" spans="1:52" x14ac:dyDescent="0.2">
      <c r="A191" s="1" t="s">
        <v>9187</v>
      </c>
      <c r="B191" s="16" t="s">
        <v>3046</v>
      </c>
      <c r="C191" s="13" t="s">
        <v>2190</v>
      </c>
      <c r="D191" s="13" t="s">
        <v>2191</v>
      </c>
      <c r="E191" s="13" t="s">
        <v>2192</v>
      </c>
      <c r="F191" s="13" t="s">
        <v>178</v>
      </c>
      <c r="G191" s="13" t="s">
        <v>2193</v>
      </c>
      <c r="H191" s="13" t="s">
        <v>2831</v>
      </c>
      <c r="I191" s="13" t="s">
        <v>98</v>
      </c>
      <c r="J191" s="13" t="s">
        <v>2378</v>
      </c>
      <c r="K191" s="13" t="s">
        <v>2381</v>
      </c>
      <c r="L191" s="13" t="s">
        <v>2387</v>
      </c>
      <c r="M191" s="13" t="s">
        <v>3948</v>
      </c>
      <c r="N191" s="13" t="s">
        <v>2214</v>
      </c>
      <c r="O191" s="17">
        <v>42177</v>
      </c>
      <c r="P191" s="23"/>
      <c r="Q191" s="41" t="s">
        <v>2473</v>
      </c>
      <c r="R191" s="13" t="s">
        <v>129</v>
      </c>
      <c r="S191" s="13" t="s">
        <v>2871</v>
      </c>
      <c r="T191" s="13" t="s">
        <v>8348</v>
      </c>
      <c r="U191" s="13" t="s">
        <v>5641</v>
      </c>
      <c r="V191" s="13" t="s">
        <v>8364</v>
      </c>
      <c r="W191" s="13">
        <f>IF(ISERROR(VLOOKUP($C191,CTEPULL!$A:$I,3,FALSE)),"0",(VLOOKUP($C191,CTEPULL!$A:$I,3,FALSE)))</f>
        <v>69</v>
      </c>
      <c r="X191" s="18">
        <f>IF(ISERROR(VLOOKUP($A191,PIVOTILC!$A:$I,3,FALSE)),"0",(VLOOKUP($A191,PIVOTILC!$A:$I,3,FALSE)))</f>
        <v>69</v>
      </c>
      <c r="Y191" s="13">
        <f t="shared" si="32"/>
        <v>0</v>
      </c>
      <c r="Z191" s="13" t="str">
        <f t="shared" si="41"/>
        <v>Good</v>
      </c>
      <c r="AA191" s="13">
        <f>IF(ISERROR(VLOOKUP($C191,CTEPULL!$A:$I,4,FALSE)),"0",(VLOOKUP($C191,CTEPULL!$A:$I,4,FALSE)))</f>
        <v>0</v>
      </c>
      <c r="AB191" s="18">
        <f>IF(ISERROR(VLOOKUP($A191,PIVOTILC!$A:$I,4,FALSE)),"0",(VLOOKUP($A191,PIVOTILC!$A:$I,4,FALSE)))</f>
        <v>0</v>
      </c>
      <c r="AC191" s="13">
        <f t="shared" si="33"/>
        <v>0</v>
      </c>
      <c r="AD191" s="13" t="str">
        <f t="shared" si="42"/>
        <v/>
      </c>
      <c r="AE191" s="13">
        <f>IF(ISERROR(VLOOKUP($C191,CTEPULL!$A:$I,5,FALSE)),"0",(VLOOKUP($C191,CTEPULL!$A:$I,5,FALSE)))</f>
        <v>0</v>
      </c>
      <c r="AF191" s="18">
        <f>IF(ISERROR(VLOOKUP($A191,PIVOTILC!$A:$I,5,FALSE)),"0",(VLOOKUP($A191,PIVOTILC!$A:$I,5,FALSE)))</f>
        <v>0</v>
      </c>
      <c r="AG191" s="13">
        <f t="shared" si="34"/>
        <v>0</v>
      </c>
      <c r="AH191" s="13" t="str">
        <f t="shared" si="43"/>
        <v/>
      </c>
      <c r="AI191" s="13">
        <f>IF(ISERROR(VLOOKUP($C191,CTEPULL!$A:$I,6,FALSE)),"0",(VLOOKUP($C191,CTEPULL!$A:$I,6,FALSE)))</f>
        <v>0</v>
      </c>
      <c r="AJ191" s="18">
        <f>IF(ISERROR(VLOOKUP($A191,PIVOTILC!$A:$I,6,FALSE)),"0",(VLOOKUP($A191,PIVOTILC!$A:$I,6,FALSE)))</f>
        <v>0</v>
      </c>
      <c r="AK191" s="13">
        <f t="shared" si="35"/>
        <v>0</v>
      </c>
      <c r="AL191" s="13" t="str">
        <f t="shared" si="44"/>
        <v/>
      </c>
      <c r="AM191" s="13">
        <f>IF(ISERROR(VLOOKUP($C191,CTEPULL!$A:$I,7,FALSE)),"0",(VLOOKUP($C191,CTEPULL!$A:$I,7,FALSE)))</f>
        <v>0</v>
      </c>
      <c r="AN191" s="18">
        <f>IF(ISERROR(VLOOKUP($A191,PIVOTILC!$A:$I,7,FALSE)),"0",(VLOOKUP($A191,PIVOTILC!$A:$I,7,FALSE)))</f>
        <v>0</v>
      </c>
      <c r="AO191" s="13">
        <f t="shared" si="36"/>
        <v>0</v>
      </c>
      <c r="AP191" s="13" t="str">
        <f t="shared" si="45"/>
        <v/>
      </c>
      <c r="AQ191" s="13">
        <f>IF(ISERROR(VLOOKUP($C191,CTEPULL!$A:$I,8,FALSE)),"0",(VLOOKUP($C191,CTEPULL!$A:$I,8,FALSE)))</f>
        <v>0</v>
      </c>
      <c r="AR191" s="18">
        <f>IF(ISERROR(VLOOKUP($A191,PIVOTILC!$A:$I,8,FALSE)),"0",(VLOOKUP($A191,PIVOTILC!$A:$I,8,FALSE)))</f>
        <v>0</v>
      </c>
      <c r="AS191" s="13">
        <f t="shared" si="37"/>
        <v>0</v>
      </c>
      <c r="AT191" s="13" t="str">
        <f t="shared" si="46"/>
        <v/>
      </c>
      <c r="AU191" s="19">
        <f>IF(ISERROR(VLOOKUP($C191,CTEPULL!$A:$I,9,FALSE)),"0",(VLOOKUP($C191,CTEPULL!$A:$I,9,FALSE)))</f>
        <v>69</v>
      </c>
      <c r="AV191" s="18">
        <f>IF(ISERROR(VLOOKUP($A191,PIVOTILC!$A:$I,8,FALSE)),"0",(VLOOKUP($A191,PIVOTILC!$A:$I,9,FALSE)))</f>
        <v>69</v>
      </c>
      <c r="AW191" s="18">
        <f t="shared" si="38"/>
        <v>0</v>
      </c>
      <c r="AX191" s="13">
        <f t="shared" si="39"/>
        <v>0</v>
      </c>
      <c r="AY191" s="13" t="str">
        <f t="shared" si="40"/>
        <v>No</v>
      </c>
      <c r="AZ191" s="13" t="str">
        <f t="shared" si="47"/>
        <v>No</v>
      </c>
    </row>
    <row r="192" spans="1:52" x14ac:dyDescent="0.2">
      <c r="A192" s="58" t="s">
        <v>7042</v>
      </c>
      <c r="B192" s="16" t="s">
        <v>6722</v>
      </c>
      <c r="C192" s="13" t="s">
        <v>6723</v>
      </c>
      <c r="D192" s="13" t="s">
        <v>2191</v>
      </c>
      <c r="E192" s="13" t="s">
        <v>6724</v>
      </c>
      <c r="F192" s="13" t="s">
        <v>125</v>
      </c>
      <c r="G192" s="13" t="s">
        <v>6725</v>
      </c>
      <c r="H192" s="13" t="s">
        <v>2828</v>
      </c>
      <c r="I192" s="13" t="s">
        <v>98</v>
      </c>
      <c r="J192" s="13" t="s">
        <v>2378</v>
      </c>
      <c r="K192" s="13" t="s">
        <v>2379</v>
      </c>
      <c r="L192" s="13" t="s">
        <v>2383</v>
      </c>
      <c r="M192" s="13" t="s">
        <v>7713</v>
      </c>
      <c r="N192" s="13" t="s">
        <v>6774</v>
      </c>
      <c r="O192" s="17">
        <v>43102</v>
      </c>
      <c r="P192" s="23"/>
      <c r="Q192" s="41" t="s">
        <v>6726</v>
      </c>
      <c r="R192" s="13" t="s">
        <v>129</v>
      </c>
      <c r="S192" s="13" t="s">
        <v>2867</v>
      </c>
      <c r="T192" s="13" t="s">
        <v>8348</v>
      </c>
      <c r="U192" s="13" t="s">
        <v>6786</v>
      </c>
      <c r="V192" s="13" t="s">
        <v>8352</v>
      </c>
      <c r="W192" s="13">
        <f>IF(ISERROR(VLOOKUP($C192,CTEPULL!$A:$I,3,FALSE)),"0",(VLOOKUP($C192,CTEPULL!$A:$I,3,FALSE)))</f>
        <v>40</v>
      </c>
      <c r="X192" s="18">
        <f>IF(ISERROR(VLOOKUP($A192,PIVOTILC!$A:$I,3,FALSE)),"0",(VLOOKUP($A192,PIVOTILC!$A:$I,3,FALSE)))</f>
        <v>40</v>
      </c>
      <c r="Y192" s="13">
        <f t="shared" si="32"/>
        <v>0</v>
      </c>
      <c r="Z192" s="13" t="str">
        <f t="shared" si="41"/>
        <v>Good</v>
      </c>
      <c r="AA192" s="13">
        <f>IF(ISERROR(VLOOKUP($C192,CTEPULL!$A:$I,4,FALSE)),"0",(VLOOKUP($C192,CTEPULL!$A:$I,4,FALSE)))</f>
        <v>0</v>
      </c>
      <c r="AB192" s="18">
        <f>IF(ISERROR(VLOOKUP($A192,PIVOTILC!$A:$I,4,FALSE)),"0",(VLOOKUP($A192,PIVOTILC!$A:$I,4,FALSE)))</f>
        <v>0</v>
      </c>
      <c r="AC192" s="13">
        <f t="shared" si="33"/>
        <v>0</v>
      </c>
      <c r="AD192" s="13" t="str">
        <f t="shared" si="42"/>
        <v/>
      </c>
      <c r="AE192" s="13">
        <f>IF(ISERROR(VLOOKUP($C192,CTEPULL!$A:$I,5,FALSE)),"0",(VLOOKUP($C192,CTEPULL!$A:$I,5,FALSE)))</f>
        <v>0</v>
      </c>
      <c r="AF192" s="18">
        <f>IF(ISERROR(VLOOKUP($A192,PIVOTILC!$A:$I,5,FALSE)),"0",(VLOOKUP($A192,PIVOTILC!$A:$I,5,FALSE)))</f>
        <v>0</v>
      </c>
      <c r="AG192" s="13">
        <f t="shared" si="34"/>
        <v>0</v>
      </c>
      <c r="AH192" s="13" t="str">
        <f t="shared" si="43"/>
        <v/>
      </c>
      <c r="AI192" s="13">
        <f>IF(ISERROR(VLOOKUP($C192,CTEPULL!$A:$I,6,FALSE)),"0",(VLOOKUP($C192,CTEPULL!$A:$I,6,FALSE)))</f>
        <v>0</v>
      </c>
      <c r="AJ192" s="18">
        <f>IF(ISERROR(VLOOKUP($A192,PIVOTILC!$A:$I,6,FALSE)),"0",(VLOOKUP($A192,PIVOTILC!$A:$I,6,FALSE)))</f>
        <v>0</v>
      </c>
      <c r="AK192" s="13">
        <f t="shared" si="35"/>
        <v>0</v>
      </c>
      <c r="AL192" s="13" t="str">
        <f t="shared" si="44"/>
        <v/>
      </c>
      <c r="AM192" s="13">
        <f>IF(ISERROR(VLOOKUP($C192,CTEPULL!$A:$I,7,FALSE)),"0",(VLOOKUP($C192,CTEPULL!$A:$I,7,FALSE)))</f>
        <v>0</v>
      </c>
      <c r="AN192" s="18">
        <f>IF(ISERROR(VLOOKUP($A192,PIVOTILC!$A:$I,7,FALSE)),"0",(VLOOKUP($A192,PIVOTILC!$A:$I,7,FALSE)))</f>
        <v>0</v>
      </c>
      <c r="AO192" s="13">
        <f t="shared" si="36"/>
        <v>0</v>
      </c>
      <c r="AP192" s="13" t="str">
        <f t="shared" si="45"/>
        <v/>
      </c>
      <c r="AQ192" s="13">
        <f>IF(ISERROR(VLOOKUP($C192,CTEPULL!$A:$I,8,FALSE)),"0",(VLOOKUP($C192,CTEPULL!$A:$I,8,FALSE)))</f>
        <v>0</v>
      </c>
      <c r="AR192" s="18">
        <f>IF(ISERROR(VLOOKUP($A192,PIVOTILC!$A:$I,8,FALSE)),"0",(VLOOKUP($A192,PIVOTILC!$A:$I,8,FALSE)))</f>
        <v>0</v>
      </c>
      <c r="AS192" s="13">
        <f t="shared" si="37"/>
        <v>0</v>
      </c>
      <c r="AT192" s="13" t="str">
        <f t="shared" si="46"/>
        <v/>
      </c>
      <c r="AU192" s="19">
        <f>IF(ISERROR(VLOOKUP($C192,CTEPULL!$A:$I,9,FALSE)),"0",(VLOOKUP($C192,CTEPULL!$A:$I,9,FALSE)))</f>
        <v>40</v>
      </c>
      <c r="AV192" s="18">
        <f>IF(ISERROR(VLOOKUP($A192,PIVOTILC!$A:$I,8,FALSE)),"0",(VLOOKUP($A192,PIVOTILC!$A:$I,9,FALSE)))</f>
        <v>40</v>
      </c>
      <c r="AW192" s="18">
        <f t="shared" si="38"/>
        <v>0</v>
      </c>
      <c r="AX192" s="13">
        <f t="shared" si="39"/>
        <v>0</v>
      </c>
      <c r="AY192" s="13" t="str">
        <f t="shared" si="40"/>
        <v>No</v>
      </c>
      <c r="AZ192" s="13" t="str">
        <f t="shared" si="47"/>
        <v>No</v>
      </c>
    </row>
    <row r="193" spans="1:52" x14ac:dyDescent="0.2">
      <c r="A193" s="1" t="s">
        <v>9188</v>
      </c>
      <c r="B193" s="16" t="s">
        <v>3047</v>
      </c>
      <c r="C193" s="13" t="s">
        <v>1873</v>
      </c>
      <c r="D193" s="13" t="s">
        <v>1347</v>
      </c>
      <c r="E193" s="13" t="s">
        <v>1874</v>
      </c>
      <c r="F193" s="13" t="s">
        <v>112</v>
      </c>
      <c r="G193" s="13" t="s">
        <v>1875</v>
      </c>
      <c r="H193" s="13" t="s">
        <v>2828</v>
      </c>
      <c r="I193" s="13" t="s">
        <v>98</v>
      </c>
      <c r="J193" s="13" t="s">
        <v>2378</v>
      </c>
      <c r="K193" s="13" t="s">
        <v>2379</v>
      </c>
      <c r="L193" s="13" t="s">
        <v>2383</v>
      </c>
      <c r="M193" s="13" t="s">
        <v>7713</v>
      </c>
      <c r="N193" s="13" t="s">
        <v>2474</v>
      </c>
      <c r="O193" s="17">
        <v>42011</v>
      </c>
      <c r="P193" s="23"/>
      <c r="Q193" s="41" t="s">
        <v>2475</v>
      </c>
      <c r="R193" s="13" t="s">
        <v>129</v>
      </c>
      <c r="S193" s="13" t="s">
        <v>2871</v>
      </c>
      <c r="T193" s="13" t="s">
        <v>8348</v>
      </c>
      <c r="U193" s="13" t="s">
        <v>5642</v>
      </c>
      <c r="V193" s="13" t="s">
        <v>8352</v>
      </c>
      <c r="W193" s="13">
        <f>IF(ISERROR(VLOOKUP($C193,CTEPULL!$A:$I,3,FALSE)),"0",(VLOOKUP($C193,CTEPULL!$A:$I,3,FALSE)))</f>
        <v>40</v>
      </c>
      <c r="X193" s="18">
        <f>IF(ISERROR(VLOOKUP($A193,PIVOTILC!$A:$I,3,FALSE)),"0",(VLOOKUP($A193,PIVOTILC!$A:$I,3,FALSE)))</f>
        <v>40</v>
      </c>
      <c r="Y193" s="13">
        <f t="shared" si="32"/>
        <v>0</v>
      </c>
      <c r="Z193" s="13" t="str">
        <f t="shared" si="41"/>
        <v>Good</v>
      </c>
      <c r="AA193" s="13">
        <f>IF(ISERROR(VLOOKUP($C193,CTEPULL!$A:$I,4,FALSE)),"0",(VLOOKUP($C193,CTEPULL!$A:$I,4,FALSE)))</f>
        <v>0</v>
      </c>
      <c r="AB193" s="18">
        <f>IF(ISERROR(VLOOKUP($A193,PIVOTILC!$A:$I,4,FALSE)),"0",(VLOOKUP($A193,PIVOTILC!$A:$I,4,FALSE)))</f>
        <v>0</v>
      </c>
      <c r="AC193" s="13">
        <f t="shared" si="33"/>
        <v>0</v>
      </c>
      <c r="AD193" s="13" t="str">
        <f t="shared" si="42"/>
        <v/>
      </c>
      <c r="AE193" s="13">
        <f>IF(ISERROR(VLOOKUP($C193,CTEPULL!$A:$I,5,FALSE)),"0",(VLOOKUP($C193,CTEPULL!$A:$I,5,FALSE)))</f>
        <v>0</v>
      </c>
      <c r="AF193" s="18">
        <f>IF(ISERROR(VLOOKUP($A193,PIVOTILC!$A:$I,5,FALSE)),"0",(VLOOKUP($A193,PIVOTILC!$A:$I,5,FALSE)))</f>
        <v>0</v>
      </c>
      <c r="AG193" s="13">
        <f t="shared" si="34"/>
        <v>0</v>
      </c>
      <c r="AH193" s="13" t="str">
        <f t="shared" si="43"/>
        <v/>
      </c>
      <c r="AI193" s="13">
        <f>IF(ISERROR(VLOOKUP($C193,CTEPULL!$A:$I,6,FALSE)),"0",(VLOOKUP($C193,CTEPULL!$A:$I,6,FALSE)))</f>
        <v>0</v>
      </c>
      <c r="AJ193" s="18">
        <f>IF(ISERROR(VLOOKUP($A193,PIVOTILC!$A:$I,6,FALSE)),"0",(VLOOKUP($A193,PIVOTILC!$A:$I,6,FALSE)))</f>
        <v>0</v>
      </c>
      <c r="AK193" s="13">
        <f t="shared" si="35"/>
        <v>0</v>
      </c>
      <c r="AL193" s="13" t="str">
        <f t="shared" si="44"/>
        <v/>
      </c>
      <c r="AM193" s="13">
        <f>IF(ISERROR(VLOOKUP($C193,CTEPULL!$A:$I,7,FALSE)),"0",(VLOOKUP($C193,CTEPULL!$A:$I,7,FALSE)))</f>
        <v>0</v>
      </c>
      <c r="AN193" s="18">
        <f>IF(ISERROR(VLOOKUP($A193,PIVOTILC!$A:$I,7,FALSE)),"0",(VLOOKUP($A193,PIVOTILC!$A:$I,7,FALSE)))</f>
        <v>0</v>
      </c>
      <c r="AO193" s="13">
        <f t="shared" si="36"/>
        <v>0</v>
      </c>
      <c r="AP193" s="13" t="str">
        <f t="shared" si="45"/>
        <v/>
      </c>
      <c r="AQ193" s="13">
        <f>IF(ISERROR(VLOOKUP($C193,CTEPULL!$A:$I,8,FALSE)),"0",(VLOOKUP($C193,CTEPULL!$A:$I,8,FALSE)))</f>
        <v>0</v>
      </c>
      <c r="AR193" s="18">
        <f>IF(ISERROR(VLOOKUP($A193,PIVOTILC!$A:$I,8,FALSE)),"0",(VLOOKUP($A193,PIVOTILC!$A:$I,8,FALSE)))</f>
        <v>0</v>
      </c>
      <c r="AS193" s="13">
        <f t="shared" si="37"/>
        <v>0</v>
      </c>
      <c r="AT193" s="13" t="str">
        <f t="shared" si="46"/>
        <v/>
      </c>
      <c r="AU193" s="19">
        <f>IF(ISERROR(VLOOKUP($C193,CTEPULL!$A:$I,9,FALSE)),"0",(VLOOKUP($C193,CTEPULL!$A:$I,9,FALSE)))</f>
        <v>40</v>
      </c>
      <c r="AV193" s="18">
        <f>IF(ISERROR(VLOOKUP($A193,PIVOTILC!$A:$I,8,FALSE)),"0",(VLOOKUP($A193,PIVOTILC!$A:$I,9,FALSE)))</f>
        <v>40</v>
      </c>
      <c r="AW193" s="18">
        <f t="shared" si="38"/>
        <v>0</v>
      </c>
      <c r="AX193" s="13">
        <f t="shared" si="39"/>
        <v>0</v>
      </c>
      <c r="AY193" s="13" t="str">
        <f t="shared" si="40"/>
        <v>No</v>
      </c>
      <c r="AZ193" s="13" t="str">
        <f t="shared" si="47"/>
        <v>No</v>
      </c>
    </row>
    <row r="194" spans="1:52" x14ac:dyDescent="0.2">
      <c r="A194" s="1" t="s">
        <v>10777</v>
      </c>
      <c r="B194" s="16" t="s">
        <v>10778</v>
      </c>
      <c r="C194" s="13" t="s">
        <v>10838</v>
      </c>
      <c r="D194" s="13" t="s">
        <v>10779</v>
      </c>
      <c r="E194" s="13" t="s">
        <v>2216</v>
      </c>
      <c r="F194" s="13" t="s">
        <v>3740</v>
      </c>
      <c r="G194" s="13" t="s">
        <v>10780</v>
      </c>
      <c r="H194" s="13" t="s">
        <v>2828</v>
      </c>
      <c r="I194" s="13" t="s">
        <v>98</v>
      </c>
      <c r="J194" s="13" t="s">
        <v>2378</v>
      </c>
      <c r="K194" s="13" t="s">
        <v>2379</v>
      </c>
      <c r="L194" s="13" t="s">
        <v>2380</v>
      </c>
      <c r="M194" s="13" t="s">
        <v>2403</v>
      </c>
      <c r="N194" s="13" t="s">
        <v>2830</v>
      </c>
      <c r="O194" s="17">
        <v>43640</v>
      </c>
      <c r="P194" s="23"/>
      <c r="Q194" s="41" t="s">
        <v>10781</v>
      </c>
      <c r="R194" s="13" t="s">
        <v>129</v>
      </c>
      <c r="S194" s="13" t="s">
        <v>2870</v>
      </c>
      <c r="T194" s="13" t="s">
        <v>8348</v>
      </c>
      <c r="U194" s="13" t="s">
        <v>2830</v>
      </c>
      <c r="V194" s="13" t="s">
        <v>8352</v>
      </c>
      <c r="W194" s="13">
        <f>IF(ISERROR(VLOOKUP($C194,CTEPULL!$A:$I,3,FALSE)),"0",(VLOOKUP($C194,CTEPULL!$A:$I,3,FALSE)))</f>
        <v>40</v>
      </c>
      <c r="X194" s="18">
        <f>IF(ISERROR(VLOOKUP($A194,PIVOTILC!$A:$I,3,FALSE)),"0",(VLOOKUP($A194,PIVOTILC!$A:$I,3,FALSE)))</f>
        <v>40</v>
      </c>
      <c r="Y194" s="13">
        <f t="shared" ref="Y194:Y257" si="48">W194-X194</f>
        <v>0</v>
      </c>
      <c r="Z194" s="13" t="str">
        <f t="shared" si="41"/>
        <v>Good</v>
      </c>
      <c r="AA194" s="13">
        <f>IF(ISERROR(VLOOKUP($C194,CTEPULL!$A:$I,4,FALSE)),"0",(VLOOKUP($C194,CTEPULL!$A:$I,4,FALSE)))</f>
        <v>0</v>
      </c>
      <c r="AB194" s="18">
        <f>IF(ISERROR(VLOOKUP($A194,PIVOTILC!$A:$I,4,FALSE)),"0",(VLOOKUP($A194,PIVOTILC!$A:$I,4,FALSE)))</f>
        <v>0</v>
      </c>
      <c r="AC194" s="13">
        <f t="shared" ref="AC194:AC257" si="49">AA194-AB194</f>
        <v>0</v>
      </c>
      <c r="AD194" s="13" t="str">
        <f t="shared" si="42"/>
        <v/>
      </c>
      <c r="AE194" s="13">
        <f>IF(ISERROR(VLOOKUP($C194,CTEPULL!$A:$I,5,FALSE)),"0",(VLOOKUP($C194,CTEPULL!$A:$I,5,FALSE)))</f>
        <v>0</v>
      </c>
      <c r="AF194" s="18">
        <f>IF(ISERROR(VLOOKUP($A194,PIVOTILC!$A:$I,5,FALSE)),"0",(VLOOKUP($A194,PIVOTILC!$A:$I,5,FALSE)))</f>
        <v>0</v>
      </c>
      <c r="AG194" s="13">
        <f t="shared" ref="AG194:AG257" si="50">AE194-AF194</f>
        <v>0</v>
      </c>
      <c r="AH194" s="13" t="str">
        <f t="shared" si="43"/>
        <v/>
      </c>
      <c r="AI194" s="13">
        <f>IF(ISERROR(VLOOKUP($C194,CTEPULL!$A:$I,6,FALSE)),"0",(VLOOKUP($C194,CTEPULL!$A:$I,6,FALSE)))</f>
        <v>0</v>
      </c>
      <c r="AJ194" s="18">
        <f>IF(ISERROR(VLOOKUP($A194,PIVOTILC!$A:$I,6,FALSE)),"0",(VLOOKUP($A194,PIVOTILC!$A:$I,6,FALSE)))</f>
        <v>0</v>
      </c>
      <c r="AK194" s="13">
        <f t="shared" ref="AK194:AK257" si="51">AI194-AJ194</f>
        <v>0</v>
      </c>
      <c r="AL194" s="13" t="str">
        <f t="shared" si="44"/>
        <v/>
      </c>
      <c r="AM194" s="13">
        <f>IF(ISERROR(VLOOKUP($C194,CTEPULL!$A:$I,7,FALSE)),"0",(VLOOKUP($C194,CTEPULL!$A:$I,7,FALSE)))</f>
        <v>0</v>
      </c>
      <c r="AN194" s="18">
        <f>IF(ISERROR(VLOOKUP($A194,PIVOTILC!$A:$I,7,FALSE)),"0",(VLOOKUP($A194,PIVOTILC!$A:$I,7,FALSE)))</f>
        <v>0</v>
      </c>
      <c r="AO194" s="13">
        <f t="shared" ref="AO194:AO257" si="52">AM194-AN194</f>
        <v>0</v>
      </c>
      <c r="AP194" s="13" t="str">
        <f t="shared" si="45"/>
        <v/>
      </c>
      <c r="AQ194" s="13">
        <f>IF(ISERROR(VLOOKUP($C194,CTEPULL!$A:$I,8,FALSE)),"0",(VLOOKUP($C194,CTEPULL!$A:$I,8,FALSE)))</f>
        <v>0</v>
      </c>
      <c r="AR194" s="18">
        <f>IF(ISERROR(VLOOKUP($A194,PIVOTILC!$A:$I,8,FALSE)),"0",(VLOOKUP($A194,PIVOTILC!$A:$I,8,FALSE)))</f>
        <v>0</v>
      </c>
      <c r="AS194" s="13">
        <f t="shared" ref="AS194:AS257" si="53">AQ194-AR194</f>
        <v>0</v>
      </c>
      <c r="AT194" s="13" t="str">
        <f t="shared" si="46"/>
        <v/>
      </c>
      <c r="AU194" s="19">
        <f>IF(ISERROR(VLOOKUP($C194,CTEPULL!$A:$I,9,FALSE)),"0",(VLOOKUP($C194,CTEPULL!$A:$I,9,FALSE)))</f>
        <v>40</v>
      </c>
      <c r="AV194" s="18">
        <f>IF(ISERROR(VLOOKUP($A194,PIVOTILC!$A:$I,8,FALSE)),"0",(VLOOKUP($A194,PIVOTILC!$A:$I,9,FALSE)))</f>
        <v>40</v>
      </c>
      <c r="AW194" s="18">
        <f t="shared" ref="AW194:AW257" si="54">SUMIF(AS194, "&gt;0")+ SUMIF(AO194, "&gt;0")+ SUMIF(AK194, "&gt;0")+ SUMIF(AG194, "&gt;0")+ SUMIF(AC194, "&gt;0")+ SUMIF(Y194, "&gt;0")</f>
        <v>0</v>
      </c>
      <c r="AX194" s="13">
        <f t="shared" ref="AX194:AX257" si="55">SUMIF(AS194, "&lt;0")+ SUMIF(AO194, "&lt;0")+ SUMIF(AK194, "&lt;0")+ SUMIF(AG194, "&lt;0")+ SUMIF(AC194, "&lt;0")+ SUMIF(Y194, "&lt;0")</f>
        <v>0</v>
      </c>
      <c r="AY194" s="13" t="str">
        <f t="shared" ref="AY194:AY257" si="56">IF(AND(AW194=0, AX194=0), "No", "Yes")</f>
        <v>No</v>
      </c>
      <c r="AZ194" s="13" t="str">
        <f t="shared" si="47"/>
        <v>No</v>
      </c>
    </row>
    <row r="195" spans="1:52" x14ac:dyDescent="0.2">
      <c r="A195" s="1" t="s">
        <v>7043</v>
      </c>
      <c r="B195" s="16" t="s">
        <v>6910</v>
      </c>
      <c r="C195" s="13" t="s">
        <v>6911</v>
      </c>
      <c r="D195" s="13" t="s">
        <v>6912</v>
      </c>
      <c r="E195" s="13" t="s">
        <v>2863</v>
      </c>
      <c r="F195" s="13" t="s">
        <v>3740</v>
      </c>
      <c r="G195" s="13" t="s">
        <v>6913</v>
      </c>
      <c r="H195" s="13" t="s">
        <v>2828</v>
      </c>
      <c r="I195" s="13" t="s">
        <v>98</v>
      </c>
      <c r="J195" s="13" t="s">
        <v>2378</v>
      </c>
      <c r="K195" s="13" t="s">
        <v>2379</v>
      </c>
      <c r="L195" s="13" t="s">
        <v>2380</v>
      </c>
      <c r="M195" s="13" t="s">
        <v>2403</v>
      </c>
      <c r="N195" s="13" t="s">
        <v>6957</v>
      </c>
      <c r="O195" s="17">
        <v>43157</v>
      </c>
      <c r="P195" s="23"/>
      <c r="Q195" s="41" t="s">
        <v>6914</v>
      </c>
      <c r="R195" s="13" t="s">
        <v>187</v>
      </c>
      <c r="S195" s="13" t="s">
        <v>2873</v>
      </c>
      <c r="T195" s="13" t="s">
        <v>8348</v>
      </c>
      <c r="U195" s="13" t="s">
        <v>6968</v>
      </c>
      <c r="V195" s="13" t="s">
        <v>8349</v>
      </c>
      <c r="W195" s="13">
        <f>IF(ISERROR(VLOOKUP($C195,CTEPULL!$A:$I,3,FALSE)),"0",(VLOOKUP($C195,CTEPULL!$A:$I,3,FALSE)))</f>
        <v>42</v>
      </c>
      <c r="X195" s="18">
        <f>IF(ISERROR(VLOOKUP($A195,PIVOTILC!$A:$I,3,FALSE)),"0",(VLOOKUP($A195,PIVOTILC!$A:$I,3,FALSE)))</f>
        <v>42</v>
      </c>
      <c r="Y195" s="13">
        <f t="shared" si="48"/>
        <v>0</v>
      </c>
      <c r="Z195" s="13" t="str">
        <f t="shared" ref="Z195:Z258" si="57">IF(ISBLANK(Z$1), IF(AND(W195=0, X195=0), "0 Entry Verify", IF(Y195&lt;&gt;0, "With Variance", "Good")), "")</f>
        <v>Good</v>
      </c>
      <c r="AA195" s="13">
        <f>IF(ISERROR(VLOOKUP($C195,CTEPULL!$A:$I,4,FALSE)),"0",(VLOOKUP($C195,CTEPULL!$A:$I,4,FALSE)))</f>
        <v>0</v>
      </c>
      <c r="AB195" s="18">
        <f>IF(ISERROR(VLOOKUP($A195,PIVOTILC!$A:$I,4,FALSE)),"0",(VLOOKUP($A195,PIVOTILC!$A:$I,4,FALSE)))</f>
        <v>0</v>
      </c>
      <c r="AC195" s="13">
        <f t="shared" si="49"/>
        <v>0</v>
      </c>
      <c r="AD195" s="13" t="str">
        <f t="shared" ref="AD195:AD258" si="58">IF(ISBLANK(AD$1), IF(AND(AA195=0, AB195=0), "0 Entry Verify", IF(AC195&lt;&gt;0, "With Variance", "Good")), "")</f>
        <v/>
      </c>
      <c r="AE195" s="13">
        <f>IF(ISERROR(VLOOKUP($C195,CTEPULL!$A:$I,5,FALSE)),"0",(VLOOKUP($C195,CTEPULL!$A:$I,5,FALSE)))</f>
        <v>0</v>
      </c>
      <c r="AF195" s="18">
        <f>IF(ISERROR(VLOOKUP($A195,PIVOTILC!$A:$I,5,FALSE)),"0",(VLOOKUP($A195,PIVOTILC!$A:$I,5,FALSE)))</f>
        <v>0</v>
      </c>
      <c r="AG195" s="13">
        <f t="shared" si="50"/>
        <v>0</v>
      </c>
      <c r="AH195" s="13" t="str">
        <f t="shared" ref="AH195:AH258" si="59">IF(ISBLANK(AH$1), IF(AND(AE195=0, AF195=0), "0 Entry Verify", IF(AG195&lt;&gt;0, "With Variance", "Good")), "")</f>
        <v/>
      </c>
      <c r="AI195" s="13">
        <f>IF(ISERROR(VLOOKUP($C195,CTEPULL!$A:$I,6,FALSE)),"0",(VLOOKUP($C195,CTEPULL!$A:$I,6,FALSE)))</f>
        <v>0</v>
      </c>
      <c r="AJ195" s="18">
        <f>IF(ISERROR(VLOOKUP($A195,PIVOTILC!$A:$I,6,FALSE)),"0",(VLOOKUP($A195,PIVOTILC!$A:$I,6,FALSE)))</f>
        <v>0</v>
      </c>
      <c r="AK195" s="13">
        <f t="shared" si="51"/>
        <v>0</v>
      </c>
      <c r="AL195" s="13" t="str">
        <f t="shared" ref="AL195:AL258" si="60">IF(ISBLANK(AL$1), IF(AND(AI195=0, AJ195=0), "0 Entry Verify", IF(AK195&lt;&gt;0, "With Variance", "Good")), "")</f>
        <v/>
      </c>
      <c r="AM195" s="13">
        <f>IF(ISERROR(VLOOKUP($C195,CTEPULL!$A:$I,7,FALSE)),"0",(VLOOKUP($C195,CTEPULL!$A:$I,7,FALSE)))</f>
        <v>0</v>
      </c>
      <c r="AN195" s="18">
        <f>IF(ISERROR(VLOOKUP($A195,PIVOTILC!$A:$I,7,FALSE)),"0",(VLOOKUP($A195,PIVOTILC!$A:$I,7,FALSE)))</f>
        <v>0</v>
      </c>
      <c r="AO195" s="13">
        <f t="shared" si="52"/>
        <v>0</v>
      </c>
      <c r="AP195" s="13" t="str">
        <f t="shared" ref="AP195:AP258" si="61">IF(ISBLANK(AP$1), IF(AND(AM195=0, AN195=0), "0 Entry Verify", IF(AO195&lt;&gt;0, "With Variance", "Good")), "")</f>
        <v/>
      </c>
      <c r="AQ195" s="13">
        <f>IF(ISERROR(VLOOKUP($C195,CTEPULL!$A:$I,8,FALSE)),"0",(VLOOKUP($C195,CTEPULL!$A:$I,8,FALSE)))</f>
        <v>0</v>
      </c>
      <c r="AR195" s="18">
        <f>IF(ISERROR(VLOOKUP($A195,PIVOTILC!$A:$I,8,FALSE)),"0",(VLOOKUP($A195,PIVOTILC!$A:$I,8,FALSE)))</f>
        <v>0</v>
      </c>
      <c r="AS195" s="13">
        <f t="shared" si="53"/>
        <v>0</v>
      </c>
      <c r="AT195" s="13" t="str">
        <f t="shared" ref="AT195:AT258" si="62">IF(ISBLANK(AT$1), IF(AND(AQ195=0, AR195=0), "0 Entry Verify", IF(AS195&lt;&gt;0, "With Variance", "Good")), "")</f>
        <v/>
      </c>
      <c r="AU195" s="19">
        <f>IF(ISERROR(VLOOKUP($C195,CTEPULL!$A:$I,9,FALSE)),"0",(VLOOKUP($C195,CTEPULL!$A:$I,9,FALSE)))</f>
        <v>42</v>
      </c>
      <c r="AV195" s="18">
        <f>IF(ISERROR(VLOOKUP($A195,PIVOTILC!$A:$I,8,FALSE)),"0",(VLOOKUP($A195,PIVOTILC!$A:$I,9,FALSE)))</f>
        <v>42</v>
      </c>
      <c r="AW195" s="18">
        <f t="shared" si="54"/>
        <v>0</v>
      </c>
      <c r="AX195" s="13">
        <f t="shared" si="55"/>
        <v>0</v>
      </c>
      <c r="AY195" s="13" t="str">
        <f t="shared" si="56"/>
        <v>No</v>
      </c>
      <c r="AZ195" s="13" t="str">
        <f t="shared" ref="AZ195:AZ258" si="63">IF(OR($Z195="0 Entry Verify", $AD195="0 Entry Verify", $AH195="0 Entry Verify", $AL195="0 Entry Verify", $AP195="0 Entry Verify", $AT195="0 Entry Verify"), "Yes", "No")</f>
        <v>No</v>
      </c>
    </row>
    <row r="196" spans="1:52" x14ac:dyDescent="0.2">
      <c r="A196" s="1" t="s">
        <v>9189</v>
      </c>
      <c r="B196" s="16" t="s">
        <v>3048</v>
      </c>
      <c r="C196" s="13" t="s">
        <v>1502</v>
      </c>
      <c r="D196" s="13" t="s">
        <v>1465</v>
      </c>
      <c r="E196" s="13" t="s">
        <v>742</v>
      </c>
      <c r="F196" s="13" t="s">
        <v>128</v>
      </c>
      <c r="G196" s="13" t="s">
        <v>1466</v>
      </c>
      <c r="H196" s="13" t="s">
        <v>2828</v>
      </c>
      <c r="I196" s="13" t="s">
        <v>100</v>
      </c>
      <c r="J196" s="13" t="s">
        <v>2378</v>
      </c>
      <c r="K196" s="13" t="s">
        <v>2396</v>
      </c>
      <c r="L196" s="13" t="s">
        <v>2392</v>
      </c>
      <c r="M196" s="13" t="s">
        <v>4971</v>
      </c>
      <c r="N196" s="13" t="s">
        <v>1503</v>
      </c>
      <c r="O196" s="17">
        <v>41796</v>
      </c>
      <c r="P196" s="23"/>
      <c r="Q196" s="41" t="s">
        <v>2476</v>
      </c>
      <c r="R196" s="13" t="s">
        <v>129</v>
      </c>
      <c r="S196" s="13" t="s">
        <v>2867</v>
      </c>
      <c r="T196" s="13" t="s">
        <v>8348</v>
      </c>
      <c r="U196" s="13" t="s">
        <v>5643</v>
      </c>
      <c r="V196" s="13" t="s">
        <v>8352</v>
      </c>
      <c r="W196" s="13">
        <f>IF(ISERROR(VLOOKUP($C196,CTEPULL!$A:$I,3,FALSE)),"0",(VLOOKUP($C196,CTEPULL!$A:$I,3,FALSE)))</f>
        <v>45</v>
      </c>
      <c r="X196" s="18">
        <f>IF(ISERROR(VLOOKUP($A196,PIVOTILC!$A:$I,3,FALSE)),"0",(VLOOKUP($A196,PIVOTILC!$A:$I,3,FALSE)))</f>
        <v>45</v>
      </c>
      <c r="Y196" s="13">
        <f t="shared" si="48"/>
        <v>0</v>
      </c>
      <c r="Z196" s="13" t="str">
        <f t="shared" si="57"/>
        <v>Good</v>
      </c>
      <c r="AA196" s="13">
        <f>IF(ISERROR(VLOOKUP($C196,CTEPULL!$A:$I,4,FALSE)),"0",(VLOOKUP($C196,CTEPULL!$A:$I,4,FALSE)))</f>
        <v>0</v>
      </c>
      <c r="AB196" s="18">
        <f>IF(ISERROR(VLOOKUP($A196,PIVOTILC!$A:$I,4,FALSE)),"0",(VLOOKUP($A196,PIVOTILC!$A:$I,4,FALSE)))</f>
        <v>0</v>
      </c>
      <c r="AC196" s="13">
        <f t="shared" si="49"/>
        <v>0</v>
      </c>
      <c r="AD196" s="13" t="str">
        <f t="shared" si="58"/>
        <v/>
      </c>
      <c r="AE196" s="13">
        <f>IF(ISERROR(VLOOKUP($C196,CTEPULL!$A:$I,5,FALSE)),"0",(VLOOKUP($C196,CTEPULL!$A:$I,5,FALSE)))</f>
        <v>0</v>
      </c>
      <c r="AF196" s="18">
        <f>IF(ISERROR(VLOOKUP($A196,PIVOTILC!$A:$I,5,FALSE)),"0",(VLOOKUP($A196,PIVOTILC!$A:$I,5,FALSE)))</f>
        <v>0</v>
      </c>
      <c r="AG196" s="13">
        <f t="shared" si="50"/>
        <v>0</v>
      </c>
      <c r="AH196" s="13" t="str">
        <f t="shared" si="59"/>
        <v/>
      </c>
      <c r="AI196" s="13">
        <f>IF(ISERROR(VLOOKUP($C196,CTEPULL!$A:$I,6,FALSE)),"0",(VLOOKUP($C196,CTEPULL!$A:$I,6,FALSE)))</f>
        <v>0</v>
      </c>
      <c r="AJ196" s="18">
        <f>IF(ISERROR(VLOOKUP($A196,PIVOTILC!$A:$I,6,FALSE)),"0",(VLOOKUP($A196,PIVOTILC!$A:$I,6,FALSE)))</f>
        <v>0</v>
      </c>
      <c r="AK196" s="13">
        <f t="shared" si="51"/>
        <v>0</v>
      </c>
      <c r="AL196" s="13" t="str">
        <f t="shared" si="60"/>
        <v/>
      </c>
      <c r="AM196" s="13">
        <f>IF(ISERROR(VLOOKUP($C196,CTEPULL!$A:$I,7,FALSE)),"0",(VLOOKUP($C196,CTEPULL!$A:$I,7,FALSE)))</f>
        <v>0</v>
      </c>
      <c r="AN196" s="18">
        <f>IF(ISERROR(VLOOKUP($A196,PIVOTILC!$A:$I,7,FALSE)),"0",(VLOOKUP($A196,PIVOTILC!$A:$I,7,FALSE)))</f>
        <v>0</v>
      </c>
      <c r="AO196" s="13">
        <f t="shared" si="52"/>
        <v>0</v>
      </c>
      <c r="AP196" s="13" t="str">
        <f t="shared" si="61"/>
        <v/>
      </c>
      <c r="AQ196" s="13">
        <f>IF(ISERROR(VLOOKUP($C196,CTEPULL!$A:$I,8,FALSE)),"0",(VLOOKUP($C196,CTEPULL!$A:$I,8,FALSE)))</f>
        <v>0</v>
      </c>
      <c r="AR196" s="18">
        <f>IF(ISERROR(VLOOKUP($A196,PIVOTILC!$A:$I,8,FALSE)),"0",(VLOOKUP($A196,PIVOTILC!$A:$I,8,FALSE)))</f>
        <v>0</v>
      </c>
      <c r="AS196" s="13">
        <f t="shared" si="53"/>
        <v>0</v>
      </c>
      <c r="AT196" s="13" t="str">
        <f t="shared" si="62"/>
        <v/>
      </c>
      <c r="AU196" s="19">
        <f>IF(ISERROR(VLOOKUP($C196,CTEPULL!$A:$I,9,FALSE)),"0",(VLOOKUP($C196,CTEPULL!$A:$I,9,FALSE)))</f>
        <v>45</v>
      </c>
      <c r="AV196" s="18">
        <f>IF(ISERROR(VLOOKUP($A196,PIVOTILC!$A:$I,8,FALSE)),"0",(VLOOKUP($A196,PIVOTILC!$A:$I,9,FALSE)))</f>
        <v>45</v>
      </c>
      <c r="AW196" s="18">
        <f t="shared" si="54"/>
        <v>0</v>
      </c>
      <c r="AX196" s="13">
        <f t="shared" si="55"/>
        <v>0</v>
      </c>
      <c r="AY196" s="13" t="str">
        <f t="shared" si="56"/>
        <v>No</v>
      </c>
      <c r="AZ196" s="13" t="str">
        <f t="shared" si="63"/>
        <v>No</v>
      </c>
    </row>
    <row r="197" spans="1:52" x14ac:dyDescent="0.2">
      <c r="A197" s="1" t="s">
        <v>9190</v>
      </c>
      <c r="B197" s="16" t="s">
        <v>6915</v>
      </c>
      <c r="C197" s="13" t="s">
        <v>6916</v>
      </c>
      <c r="D197" s="13" t="s">
        <v>6917</v>
      </c>
      <c r="E197" s="13" t="s">
        <v>6918</v>
      </c>
      <c r="F197" s="13" t="s">
        <v>4772</v>
      </c>
      <c r="G197" s="13" t="s">
        <v>6919</v>
      </c>
      <c r="H197" s="13" t="s">
        <v>2828</v>
      </c>
      <c r="I197" s="13" t="s">
        <v>100</v>
      </c>
      <c r="J197" s="13" t="s">
        <v>2378</v>
      </c>
      <c r="K197" s="13" t="s">
        <v>4970</v>
      </c>
      <c r="L197" s="13" t="s">
        <v>11256</v>
      </c>
      <c r="M197" s="13" t="s">
        <v>11908</v>
      </c>
      <c r="N197" s="13" t="s">
        <v>6958</v>
      </c>
      <c r="O197" s="17">
        <v>43157</v>
      </c>
      <c r="P197" s="23"/>
      <c r="Q197" s="41" t="s">
        <v>6920</v>
      </c>
      <c r="R197" s="13" t="s">
        <v>129</v>
      </c>
      <c r="S197" s="13" t="s">
        <v>2870</v>
      </c>
      <c r="T197" s="13" t="s">
        <v>8348</v>
      </c>
      <c r="U197" s="13" t="s">
        <v>6969</v>
      </c>
      <c r="V197" s="13" t="s">
        <v>8361</v>
      </c>
      <c r="W197" s="13">
        <f>IF(ISERROR(VLOOKUP($C197,CTEPULL!$A:$I,3,FALSE)),"0",(VLOOKUP($C197,CTEPULL!$A:$I,3,FALSE)))</f>
        <v>45</v>
      </c>
      <c r="X197" s="18">
        <f>IF(ISERROR(VLOOKUP($A197,PIVOTILC!$A:$I,3,FALSE)),"0",(VLOOKUP($A197,PIVOTILC!$A:$I,3,FALSE)))</f>
        <v>45</v>
      </c>
      <c r="Y197" s="13">
        <f t="shared" si="48"/>
        <v>0</v>
      </c>
      <c r="Z197" s="13" t="str">
        <f t="shared" si="57"/>
        <v>Good</v>
      </c>
      <c r="AA197" s="13">
        <f>IF(ISERROR(VLOOKUP($C197,CTEPULL!$A:$I,4,FALSE)),"0",(VLOOKUP($C197,CTEPULL!$A:$I,4,FALSE)))</f>
        <v>0</v>
      </c>
      <c r="AB197" s="18">
        <f>IF(ISERROR(VLOOKUP($A197,PIVOTILC!$A:$I,4,FALSE)),"0",(VLOOKUP($A197,PIVOTILC!$A:$I,4,FALSE)))</f>
        <v>0</v>
      </c>
      <c r="AC197" s="13">
        <f t="shared" si="49"/>
        <v>0</v>
      </c>
      <c r="AD197" s="13" t="str">
        <f t="shared" si="58"/>
        <v/>
      </c>
      <c r="AE197" s="13">
        <f>IF(ISERROR(VLOOKUP($C197,CTEPULL!$A:$I,5,FALSE)),"0",(VLOOKUP($C197,CTEPULL!$A:$I,5,FALSE)))</f>
        <v>0</v>
      </c>
      <c r="AF197" s="18">
        <f>IF(ISERROR(VLOOKUP($A197,PIVOTILC!$A:$I,5,FALSE)),"0",(VLOOKUP($A197,PIVOTILC!$A:$I,5,FALSE)))</f>
        <v>0</v>
      </c>
      <c r="AG197" s="13">
        <f t="shared" si="50"/>
        <v>0</v>
      </c>
      <c r="AH197" s="13" t="str">
        <f t="shared" si="59"/>
        <v/>
      </c>
      <c r="AI197" s="13">
        <f>IF(ISERROR(VLOOKUP($C197,CTEPULL!$A:$I,6,FALSE)),"0",(VLOOKUP($C197,CTEPULL!$A:$I,6,FALSE)))</f>
        <v>0</v>
      </c>
      <c r="AJ197" s="18">
        <f>IF(ISERROR(VLOOKUP($A197,PIVOTILC!$A:$I,6,FALSE)),"0",(VLOOKUP($A197,PIVOTILC!$A:$I,6,FALSE)))</f>
        <v>0</v>
      </c>
      <c r="AK197" s="13">
        <f t="shared" si="51"/>
        <v>0</v>
      </c>
      <c r="AL197" s="13" t="str">
        <f t="shared" si="60"/>
        <v/>
      </c>
      <c r="AM197" s="13">
        <f>IF(ISERROR(VLOOKUP($C197,CTEPULL!$A:$I,7,FALSE)),"0",(VLOOKUP($C197,CTEPULL!$A:$I,7,FALSE)))</f>
        <v>0</v>
      </c>
      <c r="AN197" s="18">
        <f>IF(ISERROR(VLOOKUP($A197,PIVOTILC!$A:$I,7,FALSE)),"0",(VLOOKUP($A197,PIVOTILC!$A:$I,7,FALSE)))</f>
        <v>0</v>
      </c>
      <c r="AO197" s="13">
        <f t="shared" si="52"/>
        <v>0</v>
      </c>
      <c r="AP197" s="13" t="str">
        <f t="shared" si="61"/>
        <v/>
      </c>
      <c r="AQ197" s="13">
        <f>IF(ISERROR(VLOOKUP($C197,CTEPULL!$A:$I,8,FALSE)),"0",(VLOOKUP($C197,CTEPULL!$A:$I,8,FALSE)))</f>
        <v>0</v>
      </c>
      <c r="AR197" s="18">
        <f>IF(ISERROR(VLOOKUP($A197,PIVOTILC!$A:$I,8,FALSE)),"0",(VLOOKUP($A197,PIVOTILC!$A:$I,8,FALSE)))</f>
        <v>0</v>
      </c>
      <c r="AS197" s="13">
        <f t="shared" si="53"/>
        <v>0</v>
      </c>
      <c r="AT197" s="13" t="str">
        <f t="shared" si="62"/>
        <v/>
      </c>
      <c r="AU197" s="19">
        <f>IF(ISERROR(VLOOKUP($C197,CTEPULL!$A:$I,9,FALSE)),"0",(VLOOKUP($C197,CTEPULL!$A:$I,9,FALSE)))</f>
        <v>45</v>
      </c>
      <c r="AV197" s="18">
        <f>IF(ISERROR(VLOOKUP($A197,PIVOTILC!$A:$I,8,FALSE)),"0",(VLOOKUP($A197,PIVOTILC!$A:$I,9,FALSE)))</f>
        <v>45</v>
      </c>
      <c r="AW197" s="18">
        <f t="shared" si="54"/>
        <v>0</v>
      </c>
      <c r="AX197" s="13">
        <f t="shared" si="55"/>
        <v>0</v>
      </c>
      <c r="AY197" s="13" t="str">
        <f t="shared" si="56"/>
        <v>No</v>
      </c>
      <c r="AZ197" s="13" t="str">
        <f t="shared" si="63"/>
        <v>No</v>
      </c>
    </row>
    <row r="198" spans="1:52" x14ac:dyDescent="0.2">
      <c r="A198" s="1" t="s">
        <v>13046</v>
      </c>
      <c r="B198" s="16" t="s">
        <v>13047</v>
      </c>
      <c r="C198" s="13" t="s">
        <v>13048</v>
      </c>
      <c r="D198" s="13" t="s">
        <v>13049</v>
      </c>
      <c r="E198" s="13" t="s">
        <v>481</v>
      </c>
      <c r="F198" s="13" t="s">
        <v>13050</v>
      </c>
      <c r="G198" s="13" t="s">
        <v>13051</v>
      </c>
      <c r="H198" s="13" t="s">
        <v>2828</v>
      </c>
      <c r="I198" s="13" t="s">
        <v>98</v>
      </c>
      <c r="J198" s="13" t="s">
        <v>2378</v>
      </c>
      <c r="K198" s="13" t="s">
        <v>2880</v>
      </c>
      <c r="L198" s="13" t="s">
        <v>2880</v>
      </c>
      <c r="M198" s="13" t="s">
        <v>11908</v>
      </c>
      <c r="N198" s="13" t="s">
        <v>13102</v>
      </c>
      <c r="O198" s="17">
        <v>43488</v>
      </c>
      <c r="P198" s="23"/>
      <c r="Q198" s="41" t="s">
        <v>13052</v>
      </c>
      <c r="R198" s="13" t="s">
        <v>187</v>
      </c>
      <c r="S198" s="13" t="s">
        <v>2867</v>
      </c>
      <c r="T198" s="13" t="s">
        <v>8348</v>
      </c>
      <c r="U198" s="13" t="s">
        <v>13117</v>
      </c>
      <c r="V198" s="13" t="s">
        <v>8349</v>
      </c>
      <c r="W198" s="13">
        <f>IF(ISERROR(VLOOKUP($C198,CTEPULL!$A:$I,3,FALSE)),"0",(VLOOKUP($C198,CTEPULL!$A:$I,3,FALSE)))</f>
        <v>40</v>
      </c>
      <c r="X198" s="18">
        <f>IF(ISERROR(VLOOKUP($A198,PIVOTILC!$A:$I,3,FALSE)),"0",(VLOOKUP($A198,PIVOTILC!$A:$I,3,FALSE)))</f>
        <v>40</v>
      </c>
      <c r="Y198" s="13">
        <f t="shared" si="48"/>
        <v>0</v>
      </c>
      <c r="Z198" s="13" t="str">
        <f t="shared" si="57"/>
        <v>Good</v>
      </c>
      <c r="AA198" s="13">
        <f>IF(ISERROR(VLOOKUP($C198,CTEPULL!$A:$I,4,FALSE)),"0",(VLOOKUP($C198,CTEPULL!$A:$I,4,FALSE)))</f>
        <v>0</v>
      </c>
      <c r="AB198" s="18">
        <f>IF(ISERROR(VLOOKUP($A198,PIVOTILC!$A:$I,4,FALSE)),"0",(VLOOKUP($A198,PIVOTILC!$A:$I,4,FALSE)))</f>
        <v>0</v>
      </c>
      <c r="AC198" s="13">
        <f t="shared" si="49"/>
        <v>0</v>
      </c>
      <c r="AD198" s="13" t="str">
        <f t="shared" si="58"/>
        <v/>
      </c>
      <c r="AE198" s="13">
        <f>IF(ISERROR(VLOOKUP($C198,CTEPULL!$A:$I,5,FALSE)),"0",(VLOOKUP($C198,CTEPULL!$A:$I,5,FALSE)))</f>
        <v>0</v>
      </c>
      <c r="AF198" s="18">
        <f>IF(ISERROR(VLOOKUP($A198,PIVOTILC!$A:$I,5,FALSE)),"0",(VLOOKUP($A198,PIVOTILC!$A:$I,5,FALSE)))</f>
        <v>0</v>
      </c>
      <c r="AG198" s="13">
        <f t="shared" si="50"/>
        <v>0</v>
      </c>
      <c r="AH198" s="13" t="str">
        <f t="shared" si="59"/>
        <v/>
      </c>
      <c r="AI198" s="13">
        <f>IF(ISERROR(VLOOKUP($C198,CTEPULL!$A:$I,6,FALSE)),"0",(VLOOKUP($C198,CTEPULL!$A:$I,6,FALSE)))</f>
        <v>0</v>
      </c>
      <c r="AJ198" s="18">
        <f>IF(ISERROR(VLOOKUP($A198,PIVOTILC!$A:$I,6,FALSE)),"0",(VLOOKUP($A198,PIVOTILC!$A:$I,6,FALSE)))</f>
        <v>0</v>
      </c>
      <c r="AK198" s="13">
        <f t="shared" si="51"/>
        <v>0</v>
      </c>
      <c r="AL198" s="13" t="str">
        <f t="shared" si="60"/>
        <v/>
      </c>
      <c r="AM198" s="13">
        <f>IF(ISERROR(VLOOKUP($C198,CTEPULL!$A:$I,7,FALSE)),"0",(VLOOKUP($C198,CTEPULL!$A:$I,7,FALSE)))</f>
        <v>0</v>
      </c>
      <c r="AN198" s="18">
        <f>IF(ISERROR(VLOOKUP($A198,PIVOTILC!$A:$I,7,FALSE)),"0",(VLOOKUP($A198,PIVOTILC!$A:$I,7,FALSE)))</f>
        <v>0</v>
      </c>
      <c r="AO198" s="13">
        <f t="shared" si="52"/>
        <v>0</v>
      </c>
      <c r="AP198" s="13" t="str">
        <f t="shared" si="61"/>
        <v/>
      </c>
      <c r="AQ198" s="13">
        <f>IF(ISERROR(VLOOKUP($C198,CTEPULL!$A:$I,8,FALSE)),"0",(VLOOKUP($C198,CTEPULL!$A:$I,8,FALSE)))</f>
        <v>0</v>
      </c>
      <c r="AR198" s="18">
        <f>IF(ISERROR(VLOOKUP($A198,PIVOTILC!$A:$I,8,FALSE)),"0",(VLOOKUP($A198,PIVOTILC!$A:$I,8,FALSE)))</f>
        <v>0</v>
      </c>
      <c r="AS198" s="13">
        <f t="shared" si="53"/>
        <v>0</v>
      </c>
      <c r="AT198" s="13" t="str">
        <f t="shared" si="62"/>
        <v/>
      </c>
      <c r="AU198" s="19">
        <f>IF(ISERROR(VLOOKUP($C198,CTEPULL!$A:$I,9,FALSE)),"0",(VLOOKUP($C198,CTEPULL!$A:$I,9,FALSE)))</f>
        <v>40</v>
      </c>
      <c r="AV198" s="18">
        <f>IF(ISERROR(VLOOKUP($A198,PIVOTILC!$A:$I,8,FALSE)),"0",(VLOOKUP($A198,PIVOTILC!$A:$I,9,FALSE)))</f>
        <v>40</v>
      </c>
      <c r="AW198" s="18">
        <f t="shared" si="54"/>
        <v>0</v>
      </c>
      <c r="AX198" s="13">
        <f t="shared" si="55"/>
        <v>0</v>
      </c>
      <c r="AY198" s="13" t="str">
        <f t="shared" si="56"/>
        <v>No</v>
      </c>
      <c r="AZ198" s="13" t="str">
        <f t="shared" si="63"/>
        <v>No</v>
      </c>
    </row>
    <row r="199" spans="1:52" x14ac:dyDescent="0.2">
      <c r="A199" s="1" t="s">
        <v>9191</v>
      </c>
      <c r="B199" s="16" t="s">
        <v>3049</v>
      </c>
      <c r="C199" s="13" t="s">
        <v>854</v>
      </c>
      <c r="D199" s="13" t="s">
        <v>563</v>
      </c>
      <c r="E199" s="13" t="s">
        <v>564</v>
      </c>
      <c r="F199" s="13" t="s">
        <v>178</v>
      </c>
      <c r="G199" s="13" t="s">
        <v>326</v>
      </c>
      <c r="H199" s="13" t="s">
        <v>2831</v>
      </c>
      <c r="I199" s="13" t="s">
        <v>98</v>
      </c>
      <c r="J199" s="13" t="s">
        <v>2378</v>
      </c>
      <c r="K199" s="13" t="s">
        <v>2382</v>
      </c>
      <c r="L199" s="13" t="s">
        <v>3758</v>
      </c>
      <c r="M199" s="13" t="s">
        <v>2416</v>
      </c>
      <c r="N199" s="13" t="s">
        <v>31</v>
      </c>
      <c r="O199" s="17">
        <v>40112</v>
      </c>
      <c r="P199" s="23"/>
      <c r="Q199" s="41" t="s">
        <v>2477</v>
      </c>
      <c r="R199" s="13" t="s">
        <v>129</v>
      </c>
      <c r="S199" s="13" t="s">
        <v>2866</v>
      </c>
      <c r="T199" s="13" t="s">
        <v>8348</v>
      </c>
      <c r="U199" s="13" t="s">
        <v>5644</v>
      </c>
      <c r="V199" s="13" t="s">
        <v>8361</v>
      </c>
      <c r="W199" s="13" t="str">
        <f>IF(ISERROR(VLOOKUP($C199,CTEPULL!$A:$I,3,FALSE)),"0",(VLOOKUP($C199,CTEPULL!$A:$I,3,FALSE)))</f>
        <v>0</v>
      </c>
      <c r="X199" s="18" t="str">
        <f>IF(ISERROR(VLOOKUP($A199,PIVOTILC!$A:$I,3,FALSE)),"0",(VLOOKUP($A199,PIVOTILC!$A:$I,3,FALSE)))</f>
        <v>0</v>
      </c>
      <c r="Y199" s="13">
        <f t="shared" si="48"/>
        <v>0</v>
      </c>
      <c r="Z199" s="13" t="str">
        <f t="shared" si="57"/>
        <v>Good</v>
      </c>
      <c r="AA199" s="13" t="str">
        <f>IF(ISERROR(VLOOKUP($C199,CTEPULL!$A:$I,4,FALSE)),"0",(VLOOKUP($C199,CTEPULL!$A:$I,4,FALSE)))</f>
        <v>0</v>
      </c>
      <c r="AB199" s="18" t="str">
        <f>IF(ISERROR(VLOOKUP($A199,PIVOTILC!$A:$I,4,FALSE)),"0",(VLOOKUP($A199,PIVOTILC!$A:$I,4,FALSE)))</f>
        <v>0</v>
      </c>
      <c r="AC199" s="13">
        <f t="shared" si="49"/>
        <v>0</v>
      </c>
      <c r="AD199" s="13" t="str">
        <f t="shared" si="58"/>
        <v/>
      </c>
      <c r="AE199" s="13" t="str">
        <f>IF(ISERROR(VLOOKUP($C199,CTEPULL!$A:$I,5,FALSE)),"0",(VLOOKUP($C199,CTEPULL!$A:$I,5,FALSE)))</f>
        <v>0</v>
      </c>
      <c r="AF199" s="18" t="str">
        <f>IF(ISERROR(VLOOKUP($A199,PIVOTILC!$A:$I,5,FALSE)),"0",(VLOOKUP($A199,PIVOTILC!$A:$I,5,FALSE)))</f>
        <v>0</v>
      </c>
      <c r="AG199" s="13">
        <f t="shared" si="50"/>
        <v>0</v>
      </c>
      <c r="AH199" s="13" t="str">
        <f t="shared" si="59"/>
        <v/>
      </c>
      <c r="AI199" s="13" t="str">
        <f>IF(ISERROR(VLOOKUP($C199,CTEPULL!$A:$I,6,FALSE)),"0",(VLOOKUP($C199,CTEPULL!$A:$I,6,FALSE)))</f>
        <v>0</v>
      </c>
      <c r="AJ199" s="18" t="str">
        <f>IF(ISERROR(VLOOKUP($A199,PIVOTILC!$A:$I,6,FALSE)),"0",(VLOOKUP($A199,PIVOTILC!$A:$I,6,FALSE)))</f>
        <v>0</v>
      </c>
      <c r="AK199" s="13">
        <f t="shared" si="51"/>
        <v>0</v>
      </c>
      <c r="AL199" s="13" t="str">
        <f t="shared" si="60"/>
        <v/>
      </c>
      <c r="AM199" s="13" t="str">
        <f>IF(ISERROR(VLOOKUP($C199,CTEPULL!$A:$I,7,FALSE)),"0",(VLOOKUP($C199,CTEPULL!$A:$I,7,FALSE)))</f>
        <v>0</v>
      </c>
      <c r="AN199" s="18" t="str">
        <f>IF(ISERROR(VLOOKUP($A199,PIVOTILC!$A:$I,7,FALSE)),"0",(VLOOKUP($A199,PIVOTILC!$A:$I,7,FALSE)))</f>
        <v>0</v>
      </c>
      <c r="AO199" s="13">
        <f t="shared" si="52"/>
        <v>0</v>
      </c>
      <c r="AP199" s="13" t="str">
        <f t="shared" si="61"/>
        <v/>
      </c>
      <c r="AQ199" s="13" t="str">
        <f>IF(ISERROR(VLOOKUP($C199,CTEPULL!$A:$I,8,FALSE)),"0",(VLOOKUP($C199,CTEPULL!$A:$I,8,FALSE)))</f>
        <v>0</v>
      </c>
      <c r="AR199" s="18" t="str">
        <f>IF(ISERROR(VLOOKUP($A199,PIVOTILC!$A:$I,8,FALSE)),"0",(VLOOKUP($A199,PIVOTILC!$A:$I,8,FALSE)))</f>
        <v>0</v>
      </c>
      <c r="AS199" s="13">
        <f t="shared" si="53"/>
        <v>0</v>
      </c>
      <c r="AT199" s="13" t="str">
        <f t="shared" si="62"/>
        <v/>
      </c>
      <c r="AU199" s="19" t="str">
        <f>IF(ISERROR(VLOOKUP($C199,CTEPULL!$A:$I,9,FALSE)),"0",(VLOOKUP($C199,CTEPULL!$A:$I,9,FALSE)))</f>
        <v>0</v>
      </c>
      <c r="AV199" s="18" t="str">
        <f>IF(ISERROR(VLOOKUP($A199,PIVOTILC!$A:$I,8,FALSE)),"0",(VLOOKUP($A199,PIVOTILC!$A:$I,9,FALSE)))</f>
        <v>0</v>
      </c>
      <c r="AW199" s="18">
        <f t="shared" si="54"/>
        <v>0</v>
      </c>
      <c r="AX199" s="13">
        <f t="shared" si="55"/>
        <v>0</v>
      </c>
      <c r="AY199" s="13" t="str">
        <f t="shared" si="56"/>
        <v>No</v>
      </c>
      <c r="AZ199" s="13" t="str">
        <f t="shared" si="63"/>
        <v>No</v>
      </c>
    </row>
    <row r="200" spans="1:52" x14ac:dyDescent="0.2">
      <c r="A200" s="1" t="s">
        <v>10926</v>
      </c>
      <c r="B200" s="16" t="s">
        <v>10954</v>
      </c>
      <c r="C200" s="13" t="s">
        <v>10955</v>
      </c>
      <c r="D200" s="13" t="s">
        <v>10956</v>
      </c>
      <c r="E200" s="13" t="s">
        <v>10957</v>
      </c>
      <c r="F200" s="13" t="s">
        <v>5288</v>
      </c>
      <c r="G200" s="13" t="s">
        <v>10958</v>
      </c>
      <c r="H200" s="13" t="s">
        <v>2828</v>
      </c>
      <c r="I200" s="13" t="s">
        <v>100</v>
      </c>
      <c r="J200" s="13" t="s">
        <v>2378</v>
      </c>
      <c r="K200" s="13" t="s">
        <v>2396</v>
      </c>
      <c r="L200" s="13" t="s">
        <v>2392</v>
      </c>
      <c r="M200" s="13" t="s">
        <v>4971</v>
      </c>
      <c r="N200" s="13" t="s">
        <v>10959</v>
      </c>
      <c r="O200" s="17">
        <v>43647</v>
      </c>
      <c r="P200" s="23"/>
      <c r="Q200" s="41" t="s">
        <v>10960</v>
      </c>
      <c r="R200" s="13" t="s">
        <v>129</v>
      </c>
      <c r="S200" s="13" t="s">
        <v>2867</v>
      </c>
      <c r="T200" s="13" t="s">
        <v>8348</v>
      </c>
      <c r="U200" s="13" t="s">
        <v>11002</v>
      </c>
      <c r="V200" s="13" t="s">
        <v>8352</v>
      </c>
      <c r="W200" s="13">
        <f>IF(ISERROR(VLOOKUP($C200,CTEPULL!$A:$I,3,FALSE)),"0",(VLOOKUP($C200,CTEPULL!$A:$I,3,FALSE)))</f>
        <v>45</v>
      </c>
      <c r="X200" s="18">
        <f>IF(ISERROR(VLOOKUP($A200,PIVOTILC!$A:$I,3,FALSE)),"0",(VLOOKUP($A200,PIVOTILC!$A:$I,3,FALSE)))</f>
        <v>45</v>
      </c>
      <c r="Y200" s="13">
        <f t="shared" si="48"/>
        <v>0</v>
      </c>
      <c r="Z200" s="13" t="str">
        <f t="shared" si="57"/>
        <v>Good</v>
      </c>
      <c r="AA200" s="13">
        <f>IF(ISERROR(VLOOKUP($C200,CTEPULL!$A:$I,4,FALSE)),"0",(VLOOKUP($C200,CTEPULL!$A:$I,4,FALSE)))</f>
        <v>0</v>
      </c>
      <c r="AB200" s="18">
        <f>IF(ISERROR(VLOOKUP($A200,PIVOTILC!$A:$I,4,FALSE)),"0",(VLOOKUP($A200,PIVOTILC!$A:$I,4,FALSE)))</f>
        <v>0</v>
      </c>
      <c r="AC200" s="13">
        <f t="shared" si="49"/>
        <v>0</v>
      </c>
      <c r="AD200" s="13" t="str">
        <f t="shared" si="58"/>
        <v/>
      </c>
      <c r="AE200" s="13">
        <f>IF(ISERROR(VLOOKUP($C200,CTEPULL!$A:$I,5,FALSE)),"0",(VLOOKUP($C200,CTEPULL!$A:$I,5,FALSE)))</f>
        <v>0</v>
      </c>
      <c r="AF200" s="18">
        <f>IF(ISERROR(VLOOKUP($A200,PIVOTILC!$A:$I,5,FALSE)),"0",(VLOOKUP($A200,PIVOTILC!$A:$I,5,FALSE)))</f>
        <v>0</v>
      </c>
      <c r="AG200" s="13">
        <f t="shared" si="50"/>
        <v>0</v>
      </c>
      <c r="AH200" s="13" t="str">
        <f t="shared" si="59"/>
        <v/>
      </c>
      <c r="AI200" s="13">
        <f>IF(ISERROR(VLOOKUP($C200,CTEPULL!$A:$I,6,FALSE)),"0",(VLOOKUP($C200,CTEPULL!$A:$I,6,FALSE)))</f>
        <v>0</v>
      </c>
      <c r="AJ200" s="18">
        <f>IF(ISERROR(VLOOKUP($A200,PIVOTILC!$A:$I,6,FALSE)),"0",(VLOOKUP($A200,PIVOTILC!$A:$I,6,FALSE)))</f>
        <v>0</v>
      </c>
      <c r="AK200" s="13">
        <f t="shared" si="51"/>
        <v>0</v>
      </c>
      <c r="AL200" s="13" t="str">
        <f t="shared" si="60"/>
        <v/>
      </c>
      <c r="AM200" s="13">
        <f>IF(ISERROR(VLOOKUP($C200,CTEPULL!$A:$I,7,FALSE)),"0",(VLOOKUP($C200,CTEPULL!$A:$I,7,FALSE)))</f>
        <v>0</v>
      </c>
      <c r="AN200" s="18">
        <f>IF(ISERROR(VLOOKUP($A200,PIVOTILC!$A:$I,7,FALSE)),"0",(VLOOKUP($A200,PIVOTILC!$A:$I,7,FALSE)))</f>
        <v>0</v>
      </c>
      <c r="AO200" s="13">
        <f t="shared" si="52"/>
        <v>0</v>
      </c>
      <c r="AP200" s="13" t="str">
        <f t="shared" si="61"/>
        <v/>
      </c>
      <c r="AQ200" s="13">
        <f>IF(ISERROR(VLOOKUP($C200,CTEPULL!$A:$I,8,FALSE)),"0",(VLOOKUP($C200,CTEPULL!$A:$I,8,FALSE)))</f>
        <v>0</v>
      </c>
      <c r="AR200" s="18">
        <f>IF(ISERROR(VLOOKUP($A200,PIVOTILC!$A:$I,8,FALSE)),"0",(VLOOKUP($A200,PIVOTILC!$A:$I,8,FALSE)))</f>
        <v>0</v>
      </c>
      <c r="AS200" s="13">
        <f t="shared" si="53"/>
        <v>0</v>
      </c>
      <c r="AT200" s="13" t="str">
        <f t="shared" si="62"/>
        <v/>
      </c>
      <c r="AU200" s="19">
        <f>IF(ISERROR(VLOOKUP($C200,CTEPULL!$A:$I,9,FALSE)),"0",(VLOOKUP($C200,CTEPULL!$A:$I,9,FALSE)))</f>
        <v>45</v>
      </c>
      <c r="AV200" s="18">
        <f>IF(ISERROR(VLOOKUP($A200,PIVOTILC!$A:$I,8,FALSE)),"0",(VLOOKUP($A200,PIVOTILC!$A:$I,9,FALSE)))</f>
        <v>45</v>
      </c>
      <c r="AW200" s="18">
        <f t="shared" si="54"/>
        <v>0</v>
      </c>
      <c r="AX200" s="13">
        <f t="shared" si="55"/>
        <v>0</v>
      </c>
      <c r="AY200" s="13" t="str">
        <f t="shared" si="56"/>
        <v>No</v>
      </c>
      <c r="AZ200" s="13" t="str">
        <f t="shared" si="63"/>
        <v>No</v>
      </c>
    </row>
    <row r="201" spans="1:52" x14ac:dyDescent="0.2">
      <c r="A201" s="1" t="s">
        <v>7044</v>
      </c>
      <c r="B201" s="16" t="s">
        <v>3050</v>
      </c>
      <c r="C201" s="13" t="s">
        <v>862</v>
      </c>
      <c r="D201" s="13" t="s">
        <v>513</v>
      </c>
      <c r="E201" s="13" t="s">
        <v>492</v>
      </c>
      <c r="F201" s="13" t="s">
        <v>185</v>
      </c>
      <c r="G201" s="13" t="s">
        <v>333</v>
      </c>
      <c r="H201" s="13" t="s">
        <v>2831</v>
      </c>
      <c r="I201" s="13" t="s">
        <v>98</v>
      </c>
      <c r="J201" s="13" t="s">
        <v>2378</v>
      </c>
      <c r="K201" s="13" t="s">
        <v>2379</v>
      </c>
      <c r="L201" s="13" t="s">
        <v>2383</v>
      </c>
      <c r="M201" s="13" t="s">
        <v>2409</v>
      </c>
      <c r="N201" s="13" t="s">
        <v>54</v>
      </c>
      <c r="O201" s="17">
        <v>39090</v>
      </c>
      <c r="P201" s="23"/>
      <c r="Q201" s="41" t="s">
        <v>2478</v>
      </c>
      <c r="R201" s="13" t="s">
        <v>129</v>
      </c>
      <c r="S201" s="13" t="s">
        <v>2877</v>
      </c>
      <c r="T201" s="13" t="s">
        <v>8348</v>
      </c>
      <c r="U201" s="13" t="s">
        <v>5645</v>
      </c>
      <c r="V201" s="13" t="s">
        <v>8361</v>
      </c>
      <c r="W201" s="13">
        <f>IF(ISERROR(VLOOKUP($C201,CTEPULL!$A:$I,3,FALSE)),"0",(VLOOKUP($C201,CTEPULL!$A:$I,3,FALSE)))</f>
        <v>40</v>
      </c>
      <c r="X201" s="18">
        <f>IF(ISERROR(VLOOKUP($A201,PIVOTILC!$A:$I,3,FALSE)),"0",(VLOOKUP($A201,PIVOTILC!$A:$I,3,FALSE)))</f>
        <v>40</v>
      </c>
      <c r="Y201" s="13">
        <f t="shared" si="48"/>
        <v>0</v>
      </c>
      <c r="Z201" s="13" t="str">
        <f t="shared" si="57"/>
        <v>Good</v>
      </c>
      <c r="AA201" s="13">
        <f>IF(ISERROR(VLOOKUP($C201,CTEPULL!$A:$I,4,FALSE)),"0",(VLOOKUP($C201,CTEPULL!$A:$I,4,FALSE)))</f>
        <v>0</v>
      </c>
      <c r="AB201" s="18">
        <f>IF(ISERROR(VLOOKUP($A201,PIVOTILC!$A:$I,4,FALSE)),"0",(VLOOKUP($A201,PIVOTILC!$A:$I,4,FALSE)))</f>
        <v>0</v>
      </c>
      <c r="AC201" s="13">
        <f t="shared" si="49"/>
        <v>0</v>
      </c>
      <c r="AD201" s="13" t="str">
        <f t="shared" si="58"/>
        <v/>
      </c>
      <c r="AE201" s="13">
        <f>IF(ISERROR(VLOOKUP($C201,CTEPULL!$A:$I,5,FALSE)),"0",(VLOOKUP($C201,CTEPULL!$A:$I,5,FALSE)))</f>
        <v>0</v>
      </c>
      <c r="AF201" s="18">
        <f>IF(ISERROR(VLOOKUP($A201,PIVOTILC!$A:$I,5,FALSE)),"0",(VLOOKUP($A201,PIVOTILC!$A:$I,5,FALSE)))</f>
        <v>0</v>
      </c>
      <c r="AG201" s="13">
        <f t="shared" si="50"/>
        <v>0</v>
      </c>
      <c r="AH201" s="13" t="str">
        <f t="shared" si="59"/>
        <v/>
      </c>
      <c r="AI201" s="13">
        <f>IF(ISERROR(VLOOKUP($C201,CTEPULL!$A:$I,6,FALSE)),"0",(VLOOKUP($C201,CTEPULL!$A:$I,6,FALSE)))</f>
        <v>0</v>
      </c>
      <c r="AJ201" s="18">
        <f>IF(ISERROR(VLOOKUP($A201,PIVOTILC!$A:$I,6,FALSE)),"0",(VLOOKUP($A201,PIVOTILC!$A:$I,6,FALSE)))</f>
        <v>0</v>
      </c>
      <c r="AK201" s="13">
        <f t="shared" si="51"/>
        <v>0</v>
      </c>
      <c r="AL201" s="13" t="str">
        <f t="shared" si="60"/>
        <v/>
      </c>
      <c r="AM201" s="13">
        <f>IF(ISERROR(VLOOKUP($C201,CTEPULL!$A:$I,7,FALSE)),"0",(VLOOKUP($C201,CTEPULL!$A:$I,7,FALSE)))</f>
        <v>0</v>
      </c>
      <c r="AN201" s="18">
        <f>IF(ISERROR(VLOOKUP($A201,PIVOTILC!$A:$I,7,FALSE)),"0",(VLOOKUP($A201,PIVOTILC!$A:$I,7,FALSE)))</f>
        <v>0</v>
      </c>
      <c r="AO201" s="13">
        <f t="shared" si="52"/>
        <v>0</v>
      </c>
      <c r="AP201" s="13" t="str">
        <f t="shared" si="61"/>
        <v/>
      </c>
      <c r="AQ201" s="13">
        <f>IF(ISERROR(VLOOKUP($C201,CTEPULL!$A:$I,8,FALSE)),"0",(VLOOKUP($C201,CTEPULL!$A:$I,8,FALSE)))</f>
        <v>0</v>
      </c>
      <c r="AR201" s="18">
        <f>IF(ISERROR(VLOOKUP($A201,PIVOTILC!$A:$I,8,FALSE)),"0",(VLOOKUP($A201,PIVOTILC!$A:$I,8,FALSE)))</f>
        <v>0</v>
      </c>
      <c r="AS201" s="13">
        <f t="shared" si="53"/>
        <v>0</v>
      </c>
      <c r="AT201" s="13" t="str">
        <f t="shared" si="62"/>
        <v/>
      </c>
      <c r="AU201" s="19">
        <f>IF(ISERROR(VLOOKUP($C201,CTEPULL!$A:$I,9,FALSE)),"0",(VLOOKUP($C201,CTEPULL!$A:$I,9,FALSE)))</f>
        <v>40</v>
      </c>
      <c r="AV201" s="18">
        <f>IF(ISERROR(VLOOKUP($A201,PIVOTILC!$A:$I,8,FALSE)),"0",(VLOOKUP($A201,PIVOTILC!$A:$I,9,FALSE)))</f>
        <v>40</v>
      </c>
      <c r="AW201" s="18">
        <f t="shared" si="54"/>
        <v>0</v>
      </c>
      <c r="AX201" s="13">
        <f t="shared" si="55"/>
        <v>0</v>
      </c>
      <c r="AY201" s="13" t="str">
        <f t="shared" si="56"/>
        <v>No</v>
      </c>
      <c r="AZ201" s="13" t="str">
        <f t="shared" si="63"/>
        <v>No</v>
      </c>
    </row>
    <row r="202" spans="1:52" x14ac:dyDescent="0.2">
      <c r="A202" s="1" t="s">
        <v>10961</v>
      </c>
      <c r="B202" s="16" t="s">
        <v>10962</v>
      </c>
      <c r="C202" s="13" t="s">
        <v>10963</v>
      </c>
      <c r="D202" s="13" t="s">
        <v>10964</v>
      </c>
      <c r="E202" s="13" t="s">
        <v>10965</v>
      </c>
      <c r="F202" s="13" t="s">
        <v>3854</v>
      </c>
      <c r="G202" s="13" t="s">
        <v>10966</v>
      </c>
      <c r="H202" s="13" t="s">
        <v>2828</v>
      </c>
      <c r="I202" s="13" t="s">
        <v>98</v>
      </c>
      <c r="J202" s="13" t="s">
        <v>2378</v>
      </c>
      <c r="K202" s="13" t="s">
        <v>2395</v>
      </c>
      <c r="L202" s="13" t="s">
        <v>2385</v>
      </c>
      <c r="M202" s="13" t="s">
        <v>3823</v>
      </c>
      <c r="N202" s="13" t="s">
        <v>11016</v>
      </c>
      <c r="O202" s="17">
        <v>43654</v>
      </c>
      <c r="P202" s="23"/>
      <c r="Q202" s="41" t="s">
        <v>10967</v>
      </c>
      <c r="R202" s="13" t="s">
        <v>129</v>
      </c>
      <c r="S202" s="13" t="s">
        <v>2870</v>
      </c>
      <c r="T202" s="13" t="s">
        <v>8348</v>
      </c>
      <c r="U202" s="13" t="s">
        <v>11034</v>
      </c>
      <c r="V202" s="13" t="s">
        <v>8354</v>
      </c>
      <c r="W202" s="13">
        <f>IF(ISERROR(VLOOKUP($C202,CTEPULL!$A:$I,3,FALSE)),"0",(VLOOKUP($C202,CTEPULL!$A:$I,3,FALSE)))</f>
        <v>40</v>
      </c>
      <c r="X202" s="18">
        <f>IF(ISERROR(VLOOKUP($A202,PIVOTILC!$A:$I,3,FALSE)),"0",(VLOOKUP($A202,PIVOTILC!$A:$I,3,FALSE)))</f>
        <v>40</v>
      </c>
      <c r="Y202" s="13">
        <f t="shared" si="48"/>
        <v>0</v>
      </c>
      <c r="Z202" s="13" t="str">
        <f t="shared" si="57"/>
        <v>Good</v>
      </c>
      <c r="AA202" s="13">
        <f>IF(ISERROR(VLOOKUP($C202,CTEPULL!$A:$I,4,FALSE)),"0",(VLOOKUP($C202,CTEPULL!$A:$I,4,FALSE)))</f>
        <v>0</v>
      </c>
      <c r="AB202" s="18">
        <f>IF(ISERROR(VLOOKUP($A202,PIVOTILC!$A:$I,4,FALSE)),"0",(VLOOKUP($A202,PIVOTILC!$A:$I,4,FALSE)))</f>
        <v>0</v>
      </c>
      <c r="AC202" s="13">
        <f t="shared" si="49"/>
        <v>0</v>
      </c>
      <c r="AD202" s="13" t="str">
        <f t="shared" si="58"/>
        <v/>
      </c>
      <c r="AE202" s="13">
        <f>IF(ISERROR(VLOOKUP($C202,CTEPULL!$A:$I,5,FALSE)),"0",(VLOOKUP($C202,CTEPULL!$A:$I,5,FALSE)))</f>
        <v>0</v>
      </c>
      <c r="AF202" s="18">
        <f>IF(ISERROR(VLOOKUP($A202,PIVOTILC!$A:$I,5,FALSE)),"0",(VLOOKUP($A202,PIVOTILC!$A:$I,5,FALSE)))</f>
        <v>0</v>
      </c>
      <c r="AG202" s="13">
        <f t="shared" si="50"/>
        <v>0</v>
      </c>
      <c r="AH202" s="13" t="str">
        <f t="shared" si="59"/>
        <v/>
      </c>
      <c r="AI202" s="13">
        <f>IF(ISERROR(VLOOKUP($C202,CTEPULL!$A:$I,6,FALSE)),"0",(VLOOKUP($C202,CTEPULL!$A:$I,6,FALSE)))</f>
        <v>0</v>
      </c>
      <c r="AJ202" s="18">
        <f>IF(ISERROR(VLOOKUP($A202,PIVOTILC!$A:$I,6,FALSE)),"0",(VLOOKUP($A202,PIVOTILC!$A:$I,6,FALSE)))</f>
        <v>0</v>
      </c>
      <c r="AK202" s="13">
        <f t="shared" si="51"/>
        <v>0</v>
      </c>
      <c r="AL202" s="13" t="str">
        <f t="shared" si="60"/>
        <v/>
      </c>
      <c r="AM202" s="13">
        <f>IF(ISERROR(VLOOKUP($C202,CTEPULL!$A:$I,7,FALSE)),"0",(VLOOKUP($C202,CTEPULL!$A:$I,7,FALSE)))</f>
        <v>0</v>
      </c>
      <c r="AN202" s="18">
        <f>IF(ISERROR(VLOOKUP($A202,PIVOTILC!$A:$I,7,FALSE)),"0",(VLOOKUP($A202,PIVOTILC!$A:$I,7,FALSE)))</f>
        <v>0</v>
      </c>
      <c r="AO202" s="13">
        <f t="shared" si="52"/>
        <v>0</v>
      </c>
      <c r="AP202" s="13" t="str">
        <f t="shared" si="61"/>
        <v/>
      </c>
      <c r="AQ202" s="13">
        <f>IF(ISERROR(VLOOKUP($C202,CTEPULL!$A:$I,8,FALSE)),"0",(VLOOKUP($C202,CTEPULL!$A:$I,8,FALSE)))</f>
        <v>0</v>
      </c>
      <c r="AR202" s="18">
        <f>IF(ISERROR(VLOOKUP($A202,PIVOTILC!$A:$I,8,FALSE)),"0",(VLOOKUP($A202,PIVOTILC!$A:$I,8,FALSE)))</f>
        <v>0</v>
      </c>
      <c r="AS202" s="13">
        <f t="shared" si="53"/>
        <v>0</v>
      </c>
      <c r="AT202" s="13" t="str">
        <f t="shared" si="62"/>
        <v/>
      </c>
      <c r="AU202" s="19">
        <f>IF(ISERROR(VLOOKUP($C202,CTEPULL!$A:$I,9,FALSE)),"0",(VLOOKUP($C202,CTEPULL!$A:$I,9,FALSE)))</f>
        <v>40</v>
      </c>
      <c r="AV202" s="18">
        <f>IF(ISERROR(VLOOKUP($A202,PIVOTILC!$A:$I,8,FALSE)),"0",(VLOOKUP($A202,PIVOTILC!$A:$I,9,FALSE)))</f>
        <v>40</v>
      </c>
      <c r="AW202" s="18">
        <f t="shared" si="54"/>
        <v>0</v>
      </c>
      <c r="AX202" s="13">
        <f t="shared" si="55"/>
        <v>0</v>
      </c>
      <c r="AY202" s="13" t="str">
        <f t="shared" si="56"/>
        <v>No</v>
      </c>
      <c r="AZ202" s="13" t="str">
        <f t="shared" si="63"/>
        <v>No</v>
      </c>
    </row>
    <row r="203" spans="1:52" x14ac:dyDescent="0.2">
      <c r="A203" s="1" t="s">
        <v>7045</v>
      </c>
      <c r="B203" s="16" t="s">
        <v>6263</v>
      </c>
      <c r="C203" s="13" t="s">
        <v>6264</v>
      </c>
      <c r="D203" s="13" t="s">
        <v>6265</v>
      </c>
      <c r="E203" s="13" t="s">
        <v>795</v>
      </c>
      <c r="F203" s="13" t="s">
        <v>12714</v>
      </c>
      <c r="G203" s="13" t="s">
        <v>6266</v>
      </c>
      <c r="H203" s="13" t="s">
        <v>2828</v>
      </c>
      <c r="I203" s="13" t="s">
        <v>100</v>
      </c>
      <c r="J203" s="13" t="s">
        <v>2378</v>
      </c>
      <c r="K203" s="13" t="s">
        <v>2396</v>
      </c>
      <c r="L203" s="13" t="s">
        <v>2392</v>
      </c>
      <c r="M203" s="13" t="s">
        <v>4971</v>
      </c>
      <c r="N203" s="13" t="s">
        <v>6267</v>
      </c>
      <c r="O203" s="17">
        <v>42998</v>
      </c>
      <c r="P203" s="23"/>
      <c r="Q203" s="41" t="s">
        <v>6268</v>
      </c>
      <c r="R203" s="13" t="s">
        <v>129</v>
      </c>
      <c r="S203" s="13" t="s">
        <v>2870</v>
      </c>
      <c r="T203" s="13" t="s">
        <v>8348</v>
      </c>
      <c r="U203" s="13" t="s">
        <v>6271</v>
      </c>
      <c r="V203" s="13" t="s">
        <v>8352</v>
      </c>
      <c r="W203" s="13">
        <f>IF(ISERROR(VLOOKUP($C203,CTEPULL!$A:$I,3,FALSE)),"0",(VLOOKUP($C203,CTEPULL!$A:$I,3,FALSE)))</f>
        <v>37</v>
      </c>
      <c r="X203" s="18">
        <f>IF(ISERROR(VLOOKUP($A203,PIVOTILC!$A:$I,3,FALSE)),"0",(VLOOKUP($A203,PIVOTILC!$A:$I,3,FALSE)))</f>
        <v>37</v>
      </c>
      <c r="Y203" s="13">
        <f t="shared" si="48"/>
        <v>0</v>
      </c>
      <c r="Z203" s="13" t="str">
        <f t="shared" si="57"/>
        <v>Good</v>
      </c>
      <c r="AA203" s="13">
        <f>IF(ISERROR(VLOOKUP($C203,CTEPULL!$A:$I,4,FALSE)),"0",(VLOOKUP($C203,CTEPULL!$A:$I,4,FALSE)))</f>
        <v>0</v>
      </c>
      <c r="AB203" s="18">
        <f>IF(ISERROR(VLOOKUP($A203,PIVOTILC!$A:$I,4,FALSE)),"0",(VLOOKUP($A203,PIVOTILC!$A:$I,4,FALSE)))</f>
        <v>0</v>
      </c>
      <c r="AC203" s="13">
        <f t="shared" si="49"/>
        <v>0</v>
      </c>
      <c r="AD203" s="13" t="str">
        <f t="shared" si="58"/>
        <v/>
      </c>
      <c r="AE203" s="13">
        <f>IF(ISERROR(VLOOKUP($C203,CTEPULL!$A:$I,5,FALSE)),"0",(VLOOKUP($C203,CTEPULL!$A:$I,5,FALSE)))</f>
        <v>0</v>
      </c>
      <c r="AF203" s="18">
        <f>IF(ISERROR(VLOOKUP($A203,PIVOTILC!$A:$I,5,FALSE)),"0",(VLOOKUP($A203,PIVOTILC!$A:$I,5,FALSE)))</f>
        <v>0</v>
      </c>
      <c r="AG203" s="13">
        <f t="shared" si="50"/>
        <v>0</v>
      </c>
      <c r="AH203" s="13" t="str">
        <f t="shared" si="59"/>
        <v/>
      </c>
      <c r="AI203" s="13">
        <f>IF(ISERROR(VLOOKUP($C203,CTEPULL!$A:$I,6,FALSE)),"0",(VLOOKUP($C203,CTEPULL!$A:$I,6,FALSE)))</f>
        <v>0</v>
      </c>
      <c r="AJ203" s="18">
        <f>IF(ISERROR(VLOOKUP($A203,PIVOTILC!$A:$I,6,FALSE)),"0",(VLOOKUP($A203,PIVOTILC!$A:$I,6,FALSE)))</f>
        <v>0</v>
      </c>
      <c r="AK203" s="13">
        <f t="shared" si="51"/>
        <v>0</v>
      </c>
      <c r="AL203" s="13" t="str">
        <f t="shared" si="60"/>
        <v/>
      </c>
      <c r="AM203" s="13">
        <f>IF(ISERROR(VLOOKUP($C203,CTEPULL!$A:$I,7,FALSE)),"0",(VLOOKUP($C203,CTEPULL!$A:$I,7,FALSE)))</f>
        <v>0</v>
      </c>
      <c r="AN203" s="18">
        <f>IF(ISERROR(VLOOKUP($A203,PIVOTILC!$A:$I,7,FALSE)),"0",(VLOOKUP($A203,PIVOTILC!$A:$I,7,FALSE)))</f>
        <v>0</v>
      </c>
      <c r="AO203" s="13">
        <f t="shared" si="52"/>
        <v>0</v>
      </c>
      <c r="AP203" s="13" t="str">
        <f t="shared" si="61"/>
        <v/>
      </c>
      <c r="AQ203" s="13">
        <f>IF(ISERROR(VLOOKUP($C203,CTEPULL!$A:$I,8,FALSE)),"0",(VLOOKUP($C203,CTEPULL!$A:$I,8,FALSE)))</f>
        <v>0</v>
      </c>
      <c r="AR203" s="18">
        <f>IF(ISERROR(VLOOKUP($A203,PIVOTILC!$A:$I,8,FALSE)),"0",(VLOOKUP($A203,PIVOTILC!$A:$I,8,FALSE)))</f>
        <v>0</v>
      </c>
      <c r="AS203" s="13">
        <f t="shared" si="53"/>
        <v>0</v>
      </c>
      <c r="AT203" s="13" t="str">
        <f t="shared" si="62"/>
        <v/>
      </c>
      <c r="AU203" s="19">
        <f>IF(ISERROR(VLOOKUP($C203,CTEPULL!$A:$I,9,FALSE)),"0",(VLOOKUP($C203,CTEPULL!$A:$I,9,FALSE)))</f>
        <v>37</v>
      </c>
      <c r="AV203" s="18">
        <f>IF(ISERROR(VLOOKUP($A203,PIVOTILC!$A:$I,8,FALSE)),"0",(VLOOKUP($A203,PIVOTILC!$A:$I,9,FALSE)))</f>
        <v>37</v>
      </c>
      <c r="AW203" s="18">
        <f t="shared" si="54"/>
        <v>0</v>
      </c>
      <c r="AX203" s="13">
        <f t="shared" si="55"/>
        <v>0</v>
      </c>
      <c r="AY203" s="13" t="str">
        <f t="shared" si="56"/>
        <v>No</v>
      </c>
      <c r="AZ203" s="13" t="str">
        <f t="shared" si="63"/>
        <v>No</v>
      </c>
    </row>
    <row r="204" spans="1:52" x14ac:dyDescent="0.2">
      <c r="A204" s="1" t="s">
        <v>11391</v>
      </c>
      <c r="B204" s="16" t="s">
        <v>11392</v>
      </c>
      <c r="C204" s="13" t="s">
        <v>11393</v>
      </c>
      <c r="D204" s="13" t="s">
        <v>11394</v>
      </c>
      <c r="E204" s="13" t="s">
        <v>571</v>
      </c>
      <c r="F204" s="13" t="s">
        <v>125</v>
      </c>
      <c r="G204" s="13" t="s">
        <v>11395</v>
      </c>
      <c r="H204" s="13" t="s">
        <v>4974</v>
      </c>
      <c r="I204" s="13" t="s">
        <v>98</v>
      </c>
      <c r="J204" s="13" t="s">
        <v>2378</v>
      </c>
      <c r="K204" s="13" t="s">
        <v>4970</v>
      </c>
      <c r="L204" s="13" t="s">
        <v>4970</v>
      </c>
      <c r="M204" s="13" t="s">
        <v>11959</v>
      </c>
      <c r="N204" s="13" t="s">
        <v>11396</v>
      </c>
      <c r="O204" s="17">
        <v>43696</v>
      </c>
      <c r="P204" s="23"/>
      <c r="Q204" s="41" t="s">
        <v>11397</v>
      </c>
      <c r="R204" s="13" t="s">
        <v>187</v>
      </c>
      <c r="S204" s="13" t="s">
        <v>9810</v>
      </c>
      <c r="T204" s="13" t="s">
        <v>8359</v>
      </c>
      <c r="U204" s="13" t="s">
        <v>11408</v>
      </c>
      <c r="V204" s="13" t="s">
        <v>8349</v>
      </c>
      <c r="W204" s="13">
        <f>IF(ISERROR(VLOOKUP($C204,CTEPULL!$A:$I,3,FALSE)),"0",(VLOOKUP($C204,CTEPULL!$A:$I,3,FALSE)))</f>
        <v>32</v>
      </c>
      <c r="X204" s="18">
        <f>IF(ISERROR(VLOOKUP($A204,PIVOTILC!$A:$I,3,FALSE)),"0",(VLOOKUP($A204,PIVOTILC!$A:$I,3,FALSE)))</f>
        <v>32</v>
      </c>
      <c r="Y204" s="13">
        <f t="shared" si="48"/>
        <v>0</v>
      </c>
      <c r="Z204" s="13" t="str">
        <f t="shared" si="57"/>
        <v>Good</v>
      </c>
      <c r="AA204" s="13">
        <f>IF(ISERROR(VLOOKUP($C204,CTEPULL!$A:$I,4,FALSE)),"0",(VLOOKUP($C204,CTEPULL!$A:$I,4,FALSE)))</f>
        <v>0</v>
      </c>
      <c r="AB204" s="18">
        <f>IF(ISERROR(VLOOKUP($A204,PIVOTILC!$A:$I,4,FALSE)),"0",(VLOOKUP($A204,PIVOTILC!$A:$I,4,FALSE)))</f>
        <v>0</v>
      </c>
      <c r="AC204" s="13">
        <f t="shared" si="49"/>
        <v>0</v>
      </c>
      <c r="AD204" s="13" t="str">
        <f t="shared" si="58"/>
        <v/>
      </c>
      <c r="AE204" s="13">
        <f>IF(ISERROR(VLOOKUP($C204,CTEPULL!$A:$I,5,FALSE)),"0",(VLOOKUP($C204,CTEPULL!$A:$I,5,FALSE)))</f>
        <v>0</v>
      </c>
      <c r="AF204" s="18">
        <f>IF(ISERROR(VLOOKUP($A204,PIVOTILC!$A:$I,5,FALSE)),"0",(VLOOKUP($A204,PIVOTILC!$A:$I,5,FALSE)))</f>
        <v>0</v>
      </c>
      <c r="AG204" s="13">
        <f t="shared" si="50"/>
        <v>0</v>
      </c>
      <c r="AH204" s="13" t="str">
        <f t="shared" si="59"/>
        <v/>
      </c>
      <c r="AI204" s="13">
        <f>IF(ISERROR(VLOOKUP($C204,CTEPULL!$A:$I,6,FALSE)),"0",(VLOOKUP($C204,CTEPULL!$A:$I,6,FALSE)))</f>
        <v>0</v>
      </c>
      <c r="AJ204" s="18">
        <f>IF(ISERROR(VLOOKUP($A204,PIVOTILC!$A:$I,6,FALSE)),"0",(VLOOKUP($A204,PIVOTILC!$A:$I,6,FALSE)))</f>
        <v>0</v>
      </c>
      <c r="AK204" s="13">
        <f t="shared" si="51"/>
        <v>0</v>
      </c>
      <c r="AL204" s="13" t="str">
        <f t="shared" si="60"/>
        <v/>
      </c>
      <c r="AM204" s="13">
        <f>IF(ISERROR(VLOOKUP($C204,CTEPULL!$A:$I,7,FALSE)),"0",(VLOOKUP($C204,CTEPULL!$A:$I,7,FALSE)))</f>
        <v>0</v>
      </c>
      <c r="AN204" s="18">
        <f>IF(ISERROR(VLOOKUP($A204,PIVOTILC!$A:$I,7,FALSE)),"0",(VLOOKUP($A204,PIVOTILC!$A:$I,7,FALSE)))</f>
        <v>0</v>
      </c>
      <c r="AO204" s="13">
        <f t="shared" si="52"/>
        <v>0</v>
      </c>
      <c r="AP204" s="13" t="str">
        <f t="shared" si="61"/>
        <v/>
      </c>
      <c r="AQ204" s="13">
        <f>IF(ISERROR(VLOOKUP($C204,CTEPULL!$A:$I,8,FALSE)),"0",(VLOOKUP($C204,CTEPULL!$A:$I,8,FALSE)))</f>
        <v>0</v>
      </c>
      <c r="AR204" s="18">
        <f>IF(ISERROR(VLOOKUP($A204,PIVOTILC!$A:$I,8,FALSE)),"0",(VLOOKUP($A204,PIVOTILC!$A:$I,8,FALSE)))</f>
        <v>0</v>
      </c>
      <c r="AS204" s="13">
        <f t="shared" si="53"/>
        <v>0</v>
      </c>
      <c r="AT204" s="13" t="str">
        <f t="shared" si="62"/>
        <v/>
      </c>
      <c r="AU204" s="19">
        <f>IF(ISERROR(VLOOKUP($C204,CTEPULL!$A:$I,9,FALSE)),"0",(VLOOKUP($C204,CTEPULL!$A:$I,9,FALSE)))</f>
        <v>32</v>
      </c>
      <c r="AV204" s="18">
        <f>IF(ISERROR(VLOOKUP($A204,PIVOTILC!$A:$I,8,FALSE)),"0",(VLOOKUP($A204,PIVOTILC!$A:$I,9,FALSE)))</f>
        <v>32</v>
      </c>
      <c r="AW204" s="18">
        <f t="shared" si="54"/>
        <v>0</v>
      </c>
      <c r="AX204" s="13">
        <f t="shared" si="55"/>
        <v>0</v>
      </c>
      <c r="AY204" s="13" t="str">
        <f t="shared" si="56"/>
        <v>No</v>
      </c>
      <c r="AZ204" s="13" t="str">
        <f t="shared" si="63"/>
        <v>No</v>
      </c>
    </row>
    <row r="205" spans="1:52" x14ac:dyDescent="0.2">
      <c r="A205" s="1" t="s">
        <v>9192</v>
      </c>
      <c r="B205" s="16" t="s">
        <v>3437</v>
      </c>
      <c r="C205" s="13" t="s">
        <v>3438</v>
      </c>
      <c r="D205" s="13" t="s">
        <v>3439</v>
      </c>
      <c r="E205" s="13" t="s">
        <v>3440</v>
      </c>
      <c r="F205" s="13" t="s">
        <v>187</v>
      </c>
      <c r="G205" s="13" t="s">
        <v>3441</v>
      </c>
      <c r="H205" s="13" t="s">
        <v>2828</v>
      </c>
      <c r="I205" s="13" t="s">
        <v>100</v>
      </c>
      <c r="J205" s="13" t="s">
        <v>2378</v>
      </c>
      <c r="K205" s="13" t="s">
        <v>2396</v>
      </c>
      <c r="L205" s="13" t="s">
        <v>2392</v>
      </c>
      <c r="M205" s="13" t="s">
        <v>4971</v>
      </c>
      <c r="N205" s="13" t="s">
        <v>3442</v>
      </c>
      <c r="O205" s="17">
        <v>42506</v>
      </c>
      <c r="P205" s="23"/>
      <c r="Q205" s="41" t="s">
        <v>3443</v>
      </c>
      <c r="R205" s="13" t="s">
        <v>129</v>
      </c>
      <c r="S205" s="13" t="s">
        <v>2867</v>
      </c>
      <c r="T205" s="13" t="s">
        <v>8348</v>
      </c>
      <c r="U205" s="13" t="s">
        <v>5646</v>
      </c>
      <c r="V205" s="13" t="s">
        <v>8352</v>
      </c>
      <c r="W205" s="13">
        <f>IF(ISERROR(VLOOKUP($C205,CTEPULL!$A:$I,3,FALSE)),"0",(VLOOKUP($C205,CTEPULL!$A:$I,3,FALSE)))</f>
        <v>36</v>
      </c>
      <c r="X205" s="18">
        <f>IF(ISERROR(VLOOKUP($A205,PIVOTILC!$A:$I,3,FALSE)),"0",(VLOOKUP($A205,PIVOTILC!$A:$I,3,FALSE)))</f>
        <v>36</v>
      </c>
      <c r="Y205" s="13">
        <f t="shared" si="48"/>
        <v>0</v>
      </c>
      <c r="Z205" s="13" t="str">
        <f t="shared" si="57"/>
        <v>Good</v>
      </c>
      <c r="AA205" s="13">
        <f>IF(ISERROR(VLOOKUP($C205,CTEPULL!$A:$I,4,FALSE)),"0",(VLOOKUP($C205,CTEPULL!$A:$I,4,FALSE)))</f>
        <v>0</v>
      </c>
      <c r="AB205" s="18">
        <f>IF(ISERROR(VLOOKUP($A205,PIVOTILC!$A:$I,4,FALSE)),"0",(VLOOKUP($A205,PIVOTILC!$A:$I,4,FALSE)))</f>
        <v>0</v>
      </c>
      <c r="AC205" s="13">
        <f t="shared" si="49"/>
        <v>0</v>
      </c>
      <c r="AD205" s="13" t="str">
        <f t="shared" si="58"/>
        <v/>
      </c>
      <c r="AE205" s="13">
        <f>IF(ISERROR(VLOOKUP($C205,CTEPULL!$A:$I,5,FALSE)),"0",(VLOOKUP($C205,CTEPULL!$A:$I,5,FALSE)))</f>
        <v>0</v>
      </c>
      <c r="AF205" s="18">
        <f>IF(ISERROR(VLOOKUP($A205,PIVOTILC!$A:$I,5,FALSE)),"0",(VLOOKUP($A205,PIVOTILC!$A:$I,5,FALSE)))</f>
        <v>0</v>
      </c>
      <c r="AG205" s="13">
        <f t="shared" si="50"/>
        <v>0</v>
      </c>
      <c r="AH205" s="13" t="str">
        <f t="shared" si="59"/>
        <v/>
      </c>
      <c r="AI205" s="13">
        <f>IF(ISERROR(VLOOKUP($C205,CTEPULL!$A:$I,6,FALSE)),"0",(VLOOKUP($C205,CTEPULL!$A:$I,6,FALSE)))</f>
        <v>0</v>
      </c>
      <c r="AJ205" s="18">
        <f>IF(ISERROR(VLOOKUP($A205,PIVOTILC!$A:$I,6,FALSE)),"0",(VLOOKUP($A205,PIVOTILC!$A:$I,6,FALSE)))</f>
        <v>0</v>
      </c>
      <c r="AK205" s="13">
        <f t="shared" si="51"/>
        <v>0</v>
      </c>
      <c r="AL205" s="13" t="str">
        <f t="shared" si="60"/>
        <v/>
      </c>
      <c r="AM205" s="13">
        <f>IF(ISERROR(VLOOKUP($C205,CTEPULL!$A:$I,7,FALSE)),"0",(VLOOKUP($C205,CTEPULL!$A:$I,7,FALSE)))</f>
        <v>0</v>
      </c>
      <c r="AN205" s="18">
        <f>IF(ISERROR(VLOOKUP($A205,PIVOTILC!$A:$I,7,FALSE)),"0",(VLOOKUP($A205,PIVOTILC!$A:$I,7,FALSE)))</f>
        <v>0</v>
      </c>
      <c r="AO205" s="13">
        <f t="shared" si="52"/>
        <v>0</v>
      </c>
      <c r="AP205" s="13" t="str">
        <f t="shared" si="61"/>
        <v/>
      </c>
      <c r="AQ205" s="13">
        <f>IF(ISERROR(VLOOKUP($C205,CTEPULL!$A:$I,8,FALSE)),"0",(VLOOKUP($C205,CTEPULL!$A:$I,8,FALSE)))</f>
        <v>0</v>
      </c>
      <c r="AR205" s="18">
        <f>IF(ISERROR(VLOOKUP($A205,PIVOTILC!$A:$I,8,FALSE)),"0",(VLOOKUP($A205,PIVOTILC!$A:$I,8,FALSE)))</f>
        <v>0</v>
      </c>
      <c r="AS205" s="13">
        <f t="shared" si="53"/>
        <v>0</v>
      </c>
      <c r="AT205" s="13" t="str">
        <f t="shared" si="62"/>
        <v/>
      </c>
      <c r="AU205" s="19">
        <f>IF(ISERROR(VLOOKUP($C205,CTEPULL!$A:$I,9,FALSE)),"0",(VLOOKUP($C205,CTEPULL!$A:$I,9,FALSE)))</f>
        <v>36</v>
      </c>
      <c r="AV205" s="18">
        <f>IF(ISERROR(VLOOKUP($A205,PIVOTILC!$A:$I,8,FALSE)),"0",(VLOOKUP($A205,PIVOTILC!$A:$I,9,FALSE)))</f>
        <v>36</v>
      </c>
      <c r="AW205" s="18">
        <f t="shared" si="54"/>
        <v>0</v>
      </c>
      <c r="AX205" s="13">
        <f t="shared" si="55"/>
        <v>0</v>
      </c>
      <c r="AY205" s="13" t="str">
        <f t="shared" si="56"/>
        <v>No</v>
      </c>
      <c r="AZ205" s="13" t="str">
        <f t="shared" si="63"/>
        <v>No</v>
      </c>
    </row>
    <row r="206" spans="1:52" x14ac:dyDescent="0.2">
      <c r="A206" s="1" t="s">
        <v>14717</v>
      </c>
      <c r="B206" s="16" t="s">
        <v>14740</v>
      </c>
      <c r="C206" s="13" t="s">
        <v>4726</v>
      </c>
      <c r="D206" s="13" t="s">
        <v>4727</v>
      </c>
      <c r="E206" s="13" t="s">
        <v>4728</v>
      </c>
      <c r="F206" s="13" t="s">
        <v>3740</v>
      </c>
      <c r="G206" s="13" t="s">
        <v>4729</v>
      </c>
      <c r="H206" s="13" t="s">
        <v>2828</v>
      </c>
      <c r="I206" s="13" t="s">
        <v>100</v>
      </c>
      <c r="J206" s="13" t="s">
        <v>2378</v>
      </c>
      <c r="K206" s="13" t="s">
        <v>2396</v>
      </c>
      <c r="L206" s="13" t="s">
        <v>2392</v>
      </c>
      <c r="M206" s="13" t="s">
        <v>4971</v>
      </c>
      <c r="N206" s="13" t="s">
        <v>10094</v>
      </c>
      <c r="O206" s="17">
        <v>42870</v>
      </c>
      <c r="P206" s="23"/>
      <c r="Q206" s="41" t="s">
        <v>6775</v>
      </c>
      <c r="R206" s="13" t="s">
        <v>112</v>
      </c>
      <c r="S206" s="13" t="s">
        <v>2873</v>
      </c>
      <c r="T206" s="13" t="s">
        <v>8348</v>
      </c>
      <c r="U206" s="13" t="s">
        <v>5647</v>
      </c>
      <c r="V206" s="13" t="s">
        <v>8349</v>
      </c>
      <c r="W206" s="13">
        <f>IF(ISERROR(VLOOKUP($C206,CTEPULL!$A:$I,3,FALSE)),"0",(VLOOKUP($C206,CTEPULL!$A:$I,3,FALSE)))</f>
        <v>45</v>
      </c>
      <c r="X206" s="18">
        <f>IF(ISERROR(VLOOKUP($A206,PIVOTILC!$A:$I,3,FALSE)),"0",(VLOOKUP($A206,PIVOTILC!$A:$I,3,FALSE)))</f>
        <v>45</v>
      </c>
      <c r="Y206" s="13">
        <f t="shared" si="48"/>
        <v>0</v>
      </c>
      <c r="Z206" s="13" t="str">
        <f t="shared" si="57"/>
        <v>Good</v>
      </c>
      <c r="AA206" s="13">
        <f>IF(ISERROR(VLOOKUP($C206,CTEPULL!$A:$I,4,FALSE)),"0",(VLOOKUP($C206,CTEPULL!$A:$I,4,FALSE)))</f>
        <v>0</v>
      </c>
      <c r="AB206" s="18">
        <f>IF(ISERROR(VLOOKUP($A206,PIVOTILC!$A:$I,4,FALSE)),"0",(VLOOKUP($A206,PIVOTILC!$A:$I,4,FALSE)))</f>
        <v>0</v>
      </c>
      <c r="AC206" s="13">
        <f t="shared" si="49"/>
        <v>0</v>
      </c>
      <c r="AD206" s="13" t="str">
        <f t="shared" si="58"/>
        <v/>
      </c>
      <c r="AE206" s="13">
        <f>IF(ISERROR(VLOOKUP($C206,CTEPULL!$A:$I,5,FALSE)),"0",(VLOOKUP($C206,CTEPULL!$A:$I,5,FALSE)))</f>
        <v>0</v>
      </c>
      <c r="AF206" s="18">
        <f>IF(ISERROR(VLOOKUP($A206,PIVOTILC!$A:$I,5,FALSE)),"0",(VLOOKUP($A206,PIVOTILC!$A:$I,5,FALSE)))</f>
        <v>0</v>
      </c>
      <c r="AG206" s="13">
        <f t="shared" si="50"/>
        <v>0</v>
      </c>
      <c r="AH206" s="13" t="str">
        <f t="shared" si="59"/>
        <v/>
      </c>
      <c r="AI206" s="13">
        <f>IF(ISERROR(VLOOKUP($C206,CTEPULL!$A:$I,6,FALSE)),"0",(VLOOKUP($C206,CTEPULL!$A:$I,6,FALSE)))</f>
        <v>0</v>
      </c>
      <c r="AJ206" s="18">
        <f>IF(ISERROR(VLOOKUP($A206,PIVOTILC!$A:$I,6,FALSE)),"0",(VLOOKUP($A206,PIVOTILC!$A:$I,6,FALSE)))</f>
        <v>0</v>
      </c>
      <c r="AK206" s="13">
        <f t="shared" si="51"/>
        <v>0</v>
      </c>
      <c r="AL206" s="13" t="str">
        <f t="shared" si="60"/>
        <v/>
      </c>
      <c r="AM206" s="13">
        <f>IF(ISERROR(VLOOKUP($C206,CTEPULL!$A:$I,7,FALSE)),"0",(VLOOKUP($C206,CTEPULL!$A:$I,7,FALSE)))</f>
        <v>0</v>
      </c>
      <c r="AN206" s="18">
        <f>IF(ISERROR(VLOOKUP($A206,PIVOTILC!$A:$I,7,FALSE)),"0",(VLOOKUP($A206,PIVOTILC!$A:$I,7,FALSE)))</f>
        <v>0</v>
      </c>
      <c r="AO206" s="13">
        <f t="shared" si="52"/>
        <v>0</v>
      </c>
      <c r="AP206" s="13" t="str">
        <f t="shared" si="61"/>
        <v/>
      </c>
      <c r="AQ206" s="13">
        <f>IF(ISERROR(VLOOKUP($C206,CTEPULL!$A:$I,8,FALSE)),"0",(VLOOKUP($C206,CTEPULL!$A:$I,8,FALSE)))</f>
        <v>0</v>
      </c>
      <c r="AR206" s="18">
        <f>IF(ISERROR(VLOOKUP($A206,PIVOTILC!$A:$I,8,FALSE)),"0",(VLOOKUP($A206,PIVOTILC!$A:$I,8,FALSE)))</f>
        <v>0</v>
      </c>
      <c r="AS206" s="13">
        <f t="shared" si="53"/>
        <v>0</v>
      </c>
      <c r="AT206" s="13" t="str">
        <f t="shared" si="62"/>
        <v/>
      </c>
      <c r="AU206" s="19">
        <f>IF(ISERROR(VLOOKUP($C206,CTEPULL!$A:$I,9,FALSE)),"0",(VLOOKUP($C206,CTEPULL!$A:$I,9,FALSE)))</f>
        <v>45</v>
      </c>
      <c r="AV206" s="18">
        <f>IF(ISERROR(VLOOKUP($A206,PIVOTILC!$A:$I,8,FALSE)),"0",(VLOOKUP($A206,PIVOTILC!$A:$I,9,FALSE)))</f>
        <v>45</v>
      </c>
      <c r="AW206" s="18">
        <f t="shared" si="54"/>
        <v>0</v>
      </c>
      <c r="AX206" s="13">
        <f t="shared" si="55"/>
        <v>0</v>
      </c>
      <c r="AY206" s="13" t="str">
        <f t="shared" si="56"/>
        <v>No</v>
      </c>
      <c r="AZ206" s="13" t="str">
        <f t="shared" si="63"/>
        <v>No</v>
      </c>
    </row>
    <row r="207" spans="1:52" x14ac:dyDescent="0.2">
      <c r="A207" s="1" t="s">
        <v>9193</v>
      </c>
      <c r="B207" s="16" t="s">
        <v>6883</v>
      </c>
      <c r="C207" s="13" t="s">
        <v>6884</v>
      </c>
      <c r="D207" s="13" t="s">
        <v>6885</v>
      </c>
      <c r="E207" s="13" t="s">
        <v>6619</v>
      </c>
      <c r="F207" s="13" t="s">
        <v>4772</v>
      </c>
      <c r="G207" s="13" t="s">
        <v>6886</v>
      </c>
      <c r="H207" s="13" t="s">
        <v>2828</v>
      </c>
      <c r="I207" s="13" t="s">
        <v>98</v>
      </c>
      <c r="J207" s="13" t="s">
        <v>2378</v>
      </c>
      <c r="K207" s="13" t="s">
        <v>2382</v>
      </c>
      <c r="L207" s="13" t="s">
        <v>3758</v>
      </c>
      <c r="M207" s="13" t="s">
        <v>2384</v>
      </c>
      <c r="N207" s="13" t="s">
        <v>6921</v>
      </c>
      <c r="O207" s="17">
        <v>43150</v>
      </c>
      <c r="P207" s="23"/>
      <c r="Q207" s="41" t="s">
        <v>6887</v>
      </c>
      <c r="R207" s="13" t="s">
        <v>129</v>
      </c>
      <c r="S207" s="13" t="s">
        <v>2871</v>
      </c>
      <c r="T207" s="13" t="s">
        <v>8348</v>
      </c>
      <c r="U207" s="13" t="s">
        <v>6938</v>
      </c>
      <c r="V207" s="13" t="s">
        <v>8352</v>
      </c>
      <c r="W207" s="13">
        <f>IF(ISERROR(VLOOKUP($C207,CTEPULL!$A:$I,3,FALSE)),"0",(VLOOKUP($C207,CTEPULL!$A:$I,3,FALSE)))</f>
        <v>40</v>
      </c>
      <c r="X207" s="18">
        <f>IF(ISERROR(VLOOKUP($A207,PIVOTILC!$A:$I,3,FALSE)),"0",(VLOOKUP($A207,PIVOTILC!$A:$I,3,FALSE)))</f>
        <v>40</v>
      </c>
      <c r="Y207" s="13">
        <f t="shared" si="48"/>
        <v>0</v>
      </c>
      <c r="Z207" s="13" t="str">
        <f t="shared" si="57"/>
        <v>Good</v>
      </c>
      <c r="AA207" s="13">
        <f>IF(ISERROR(VLOOKUP($C207,CTEPULL!$A:$I,4,FALSE)),"0",(VLOOKUP($C207,CTEPULL!$A:$I,4,FALSE)))</f>
        <v>0</v>
      </c>
      <c r="AB207" s="18">
        <f>IF(ISERROR(VLOOKUP($A207,PIVOTILC!$A:$I,4,FALSE)),"0",(VLOOKUP($A207,PIVOTILC!$A:$I,4,FALSE)))</f>
        <v>0</v>
      </c>
      <c r="AC207" s="13">
        <f t="shared" si="49"/>
        <v>0</v>
      </c>
      <c r="AD207" s="13" t="str">
        <f t="shared" si="58"/>
        <v/>
      </c>
      <c r="AE207" s="13">
        <f>IF(ISERROR(VLOOKUP($C207,CTEPULL!$A:$I,5,FALSE)),"0",(VLOOKUP($C207,CTEPULL!$A:$I,5,FALSE)))</f>
        <v>0</v>
      </c>
      <c r="AF207" s="18">
        <f>IF(ISERROR(VLOOKUP($A207,PIVOTILC!$A:$I,5,FALSE)),"0",(VLOOKUP($A207,PIVOTILC!$A:$I,5,FALSE)))</f>
        <v>0</v>
      </c>
      <c r="AG207" s="13">
        <f t="shared" si="50"/>
        <v>0</v>
      </c>
      <c r="AH207" s="13" t="str">
        <f t="shared" si="59"/>
        <v/>
      </c>
      <c r="AI207" s="13">
        <f>IF(ISERROR(VLOOKUP($C207,CTEPULL!$A:$I,6,FALSE)),"0",(VLOOKUP($C207,CTEPULL!$A:$I,6,FALSE)))</f>
        <v>0</v>
      </c>
      <c r="AJ207" s="18">
        <f>IF(ISERROR(VLOOKUP($A207,PIVOTILC!$A:$I,6,FALSE)),"0",(VLOOKUP($A207,PIVOTILC!$A:$I,6,FALSE)))</f>
        <v>0</v>
      </c>
      <c r="AK207" s="13">
        <f t="shared" si="51"/>
        <v>0</v>
      </c>
      <c r="AL207" s="13" t="str">
        <f t="shared" si="60"/>
        <v/>
      </c>
      <c r="AM207" s="13">
        <f>IF(ISERROR(VLOOKUP($C207,CTEPULL!$A:$I,7,FALSE)),"0",(VLOOKUP($C207,CTEPULL!$A:$I,7,FALSE)))</f>
        <v>0</v>
      </c>
      <c r="AN207" s="18">
        <f>IF(ISERROR(VLOOKUP($A207,PIVOTILC!$A:$I,7,FALSE)),"0",(VLOOKUP($A207,PIVOTILC!$A:$I,7,FALSE)))</f>
        <v>0</v>
      </c>
      <c r="AO207" s="13">
        <f t="shared" si="52"/>
        <v>0</v>
      </c>
      <c r="AP207" s="13" t="str">
        <f t="shared" si="61"/>
        <v/>
      </c>
      <c r="AQ207" s="13">
        <f>IF(ISERROR(VLOOKUP($C207,CTEPULL!$A:$I,8,FALSE)),"0",(VLOOKUP($C207,CTEPULL!$A:$I,8,FALSE)))</f>
        <v>0</v>
      </c>
      <c r="AR207" s="18">
        <f>IF(ISERROR(VLOOKUP($A207,PIVOTILC!$A:$I,8,FALSE)),"0",(VLOOKUP($A207,PIVOTILC!$A:$I,8,FALSE)))</f>
        <v>0</v>
      </c>
      <c r="AS207" s="13">
        <f t="shared" si="53"/>
        <v>0</v>
      </c>
      <c r="AT207" s="13" t="str">
        <f t="shared" si="62"/>
        <v/>
      </c>
      <c r="AU207" s="19">
        <f>IF(ISERROR(VLOOKUP($C207,CTEPULL!$A:$I,9,FALSE)),"0",(VLOOKUP($C207,CTEPULL!$A:$I,9,FALSE)))</f>
        <v>40</v>
      </c>
      <c r="AV207" s="18">
        <f>IF(ISERROR(VLOOKUP($A207,PIVOTILC!$A:$I,8,FALSE)),"0",(VLOOKUP($A207,PIVOTILC!$A:$I,9,FALSE)))</f>
        <v>40</v>
      </c>
      <c r="AW207" s="18">
        <f t="shared" si="54"/>
        <v>0</v>
      </c>
      <c r="AX207" s="13">
        <f t="shared" si="55"/>
        <v>0</v>
      </c>
      <c r="AY207" s="13" t="str">
        <f t="shared" si="56"/>
        <v>No</v>
      </c>
      <c r="AZ207" s="13" t="str">
        <f t="shared" si="63"/>
        <v>No</v>
      </c>
    </row>
    <row r="208" spans="1:52" x14ac:dyDescent="0.2">
      <c r="A208" s="1" t="s">
        <v>7046</v>
      </c>
      <c r="B208" s="16" t="s">
        <v>6727</v>
      </c>
      <c r="C208" s="13" t="s">
        <v>6728</v>
      </c>
      <c r="D208" s="13" t="s">
        <v>6729</v>
      </c>
      <c r="E208" s="13" t="s">
        <v>6730</v>
      </c>
      <c r="F208" s="13" t="s">
        <v>178</v>
      </c>
      <c r="G208" s="13" t="s">
        <v>6731</v>
      </c>
      <c r="H208" s="13" t="s">
        <v>2828</v>
      </c>
      <c r="I208" s="13" t="s">
        <v>98</v>
      </c>
      <c r="J208" s="13" t="s">
        <v>2378</v>
      </c>
      <c r="K208" s="13" t="s">
        <v>2379</v>
      </c>
      <c r="L208" s="13" t="s">
        <v>2383</v>
      </c>
      <c r="M208" s="13" t="s">
        <v>7713</v>
      </c>
      <c r="N208" s="13" t="s">
        <v>6776</v>
      </c>
      <c r="O208" s="17">
        <v>43102</v>
      </c>
      <c r="P208" s="23"/>
      <c r="Q208" s="41" t="s">
        <v>6732</v>
      </c>
      <c r="R208" s="13" t="s">
        <v>187</v>
      </c>
      <c r="S208" s="13" t="s">
        <v>2867</v>
      </c>
      <c r="T208" s="13" t="s">
        <v>8348</v>
      </c>
      <c r="U208" s="13" t="s">
        <v>6787</v>
      </c>
      <c r="V208" s="13" t="s">
        <v>8352</v>
      </c>
      <c r="W208" s="13">
        <f>IF(ISERROR(VLOOKUP($C208,CTEPULL!$A:$I,3,FALSE)),"0",(VLOOKUP($C208,CTEPULL!$A:$I,3,FALSE)))</f>
        <v>40</v>
      </c>
      <c r="X208" s="18">
        <f>IF(ISERROR(VLOOKUP($A208,PIVOTILC!$A:$I,3,FALSE)),"0",(VLOOKUP($A208,PIVOTILC!$A:$I,3,FALSE)))</f>
        <v>40</v>
      </c>
      <c r="Y208" s="13">
        <f t="shared" si="48"/>
        <v>0</v>
      </c>
      <c r="Z208" s="13" t="str">
        <f t="shared" si="57"/>
        <v>Good</v>
      </c>
      <c r="AA208" s="13">
        <f>IF(ISERROR(VLOOKUP($C208,CTEPULL!$A:$I,4,FALSE)),"0",(VLOOKUP($C208,CTEPULL!$A:$I,4,FALSE)))</f>
        <v>0</v>
      </c>
      <c r="AB208" s="18">
        <f>IF(ISERROR(VLOOKUP($A208,PIVOTILC!$A:$I,4,FALSE)),"0",(VLOOKUP($A208,PIVOTILC!$A:$I,4,FALSE)))</f>
        <v>0</v>
      </c>
      <c r="AC208" s="13">
        <f t="shared" si="49"/>
        <v>0</v>
      </c>
      <c r="AD208" s="13" t="str">
        <f t="shared" si="58"/>
        <v/>
      </c>
      <c r="AE208" s="13">
        <f>IF(ISERROR(VLOOKUP($C208,CTEPULL!$A:$I,5,FALSE)),"0",(VLOOKUP($C208,CTEPULL!$A:$I,5,FALSE)))</f>
        <v>0</v>
      </c>
      <c r="AF208" s="18">
        <f>IF(ISERROR(VLOOKUP($A208,PIVOTILC!$A:$I,5,FALSE)),"0",(VLOOKUP($A208,PIVOTILC!$A:$I,5,FALSE)))</f>
        <v>0</v>
      </c>
      <c r="AG208" s="13">
        <f t="shared" si="50"/>
        <v>0</v>
      </c>
      <c r="AH208" s="13" t="str">
        <f t="shared" si="59"/>
        <v/>
      </c>
      <c r="AI208" s="13">
        <f>IF(ISERROR(VLOOKUP($C208,CTEPULL!$A:$I,6,FALSE)),"0",(VLOOKUP($C208,CTEPULL!$A:$I,6,FALSE)))</f>
        <v>0</v>
      </c>
      <c r="AJ208" s="18">
        <f>IF(ISERROR(VLOOKUP($A208,PIVOTILC!$A:$I,6,FALSE)),"0",(VLOOKUP($A208,PIVOTILC!$A:$I,6,FALSE)))</f>
        <v>0</v>
      </c>
      <c r="AK208" s="13">
        <f t="shared" si="51"/>
        <v>0</v>
      </c>
      <c r="AL208" s="13" t="str">
        <f t="shared" si="60"/>
        <v/>
      </c>
      <c r="AM208" s="13">
        <f>IF(ISERROR(VLOOKUP($C208,CTEPULL!$A:$I,7,FALSE)),"0",(VLOOKUP($C208,CTEPULL!$A:$I,7,FALSE)))</f>
        <v>0</v>
      </c>
      <c r="AN208" s="18">
        <f>IF(ISERROR(VLOOKUP($A208,PIVOTILC!$A:$I,7,FALSE)),"0",(VLOOKUP($A208,PIVOTILC!$A:$I,7,FALSE)))</f>
        <v>0</v>
      </c>
      <c r="AO208" s="13">
        <f t="shared" si="52"/>
        <v>0</v>
      </c>
      <c r="AP208" s="13" t="str">
        <f t="shared" si="61"/>
        <v/>
      </c>
      <c r="AQ208" s="13">
        <f>IF(ISERROR(VLOOKUP($C208,CTEPULL!$A:$I,8,FALSE)),"0",(VLOOKUP($C208,CTEPULL!$A:$I,8,FALSE)))</f>
        <v>0</v>
      </c>
      <c r="AR208" s="18">
        <f>IF(ISERROR(VLOOKUP($A208,PIVOTILC!$A:$I,8,FALSE)),"0",(VLOOKUP($A208,PIVOTILC!$A:$I,8,FALSE)))</f>
        <v>0</v>
      </c>
      <c r="AS208" s="13">
        <f t="shared" si="53"/>
        <v>0</v>
      </c>
      <c r="AT208" s="13" t="str">
        <f t="shared" si="62"/>
        <v/>
      </c>
      <c r="AU208" s="19">
        <f>IF(ISERROR(VLOOKUP($C208,CTEPULL!$A:$I,9,FALSE)),"0",(VLOOKUP($C208,CTEPULL!$A:$I,9,FALSE)))</f>
        <v>40</v>
      </c>
      <c r="AV208" s="18">
        <f>IF(ISERROR(VLOOKUP($A208,PIVOTILC!$A:$I,8,FALSE)),"0",(VLOOKUP($A208,PIVOTILC!$A:$I,9,FALSE)))</f>
        <v>40</v>
      </c>
      <c r="AW208" s="18">
        <f t="shared" si="54"/>
        <v>0</v>
      </c>
      <c r="AX208" s="13">
        <f t="shared" si="55"/>
        <v>0</v>
      </c>
      <c r="AY208" s="13" t="str">
        <f t="shared" si="56"/>
        <v>No</v>
      </c>
      <c r="AZ208" s="13" t="str">
        <f t="shared" si="63"/>
        <v>No</v>
      </c>
    </row>
    <row r="209" spans="1:52" x14ac:dyDescent="0.2">
      <c r="A209" s="1" t="s">
        <v>9194</v>
      </c>
      <c r="B209" s="16" t="s">
        <v>3553</v>
      </c>
      <c r="C209" s="13" t="s">
        <v>3554</v>
      </c>
      <c r="D209" s="13" t="s">
        <v>3555</v>
      </c>
      <c r="E209" s="13" t="s">
        <v>530</v>
      </c>
      <c r="F209" s="13" t="s">
        <v>109</v>
      </c>
      <c r="G209" s="13" t="s">
        <v>3556</v>
      </c>
      <c r="H209" s="13" t="s">
        <v>2831</v>
      </c>
      <c r="I209" s="13" t="s">
        <v>98</v>
      </c>
      <c r="J209" s="13" t="s">
        <v>2378</v>
      </c>
      <c r="K209" s="13" t="s">
        <v>4970</v>
      </c>
      <c r="L209" s="13" t="s">
        <v>11256</v>
      </c>
      <c r="M209" s="13" t="s">
        <v>2393</v>
      </c>
      <c r="N209" s="13" t="s">
        <v>3557</v>
      </c>
      <c r="O209" s="17">
        <v>42527</v>
      </c>
      <c r="P209" s="23"/>
      <c r="Q209" s="41" t="s">
        <v>3558</v>
      </c>
      <c r="R209" s="13" t="s">
        <v>129</v>
      </c>
      <c r="S209" s="13" t="s">
        <v>2867</v>
      </c>
      <c r="T209" s="13" t="s">
        <v>8348</v>
      </c>
      <c r="U209" s="13" t="s">
        <v>5648</v>
      </c>
      <c r="V209" s="13" t="s">
        <v>8352</v>
      </c>
      <c r="W209" s="13" t="str">
        <f>IF(ISERROR(VLOOKUP($C209,CTEPULL!$A:$I,3,FALSE)),"0",(VLOOKUP($C209,CTEPULL!$A:$I,3,FALSE)))</f>
        <v>0</v>
      </c>
      <c r="X209" s="18" t="str">
        <f>IF(ISERROR(VLOOKUP($A209,PIVOTILC!$A:$I,3,FALSE)),"0",(VLOOKUP($A209,PIVOTILC!$A:$I,3,FALSE)))</f>
        <v>0</v>
      </c>
      <c r="Y209" s="13">
        <f t="shared" si="48"/>
        <v>0</v>
      </c>
      <c r="Z209" s="13" t="str">
        <f t="shared" si="57"/>
        <v>Good</v>
      </c>
      <c r="AA209" s="13" t="str">
        <f>IF(ISERROR(VLOOKUP($C209,CTEPULL!$A:$I,4,FALSE)),"0",(VLOOKUP($C209,CTEPULL!$A:$I,4,FALSE)))</f>
        <v>0</v>
      </c>
      <c r="AB209" s="18" t="str">
        <f>IF(ISERROR(VLOOKUP($A209,PIVOTILC!$A:$I,4,FALSE)),"0",(VLOOKUP($A209,PIVOTILC!$A:$I,4,FALSE)))</f>
        <v>0</v>
      </c>
      <c r="AC209" s="13">
        <f t="shared" si="49"/>
        <v>0</v>
      </c>
      <c r="AD209" s="13" t="str">
        <f t="shared" si="58"/>
        <v/>
      </c>
      <c r="AE209" s="13" t="str">
        <f>IF(ISERROR(VLOOKUP($C209,CTEPULL!$A:$I,5,FALSE)),"0",(VLOOKUP($C209,CTEPULL!$A:$I,5,FALSE)))</f>
        <v>0</v>
      </c>
      <c r="AF209" s="18" t="str">
        <f>IF(ISERROR(VLOOKUP($A209,PIVOTILC!$A:$I,5,FALSE)),"0",(VLOOKUP($A209,PIVOTILC!$A:$I,5,FALSE)))</f>
        <v>0</v>
      </c>
      <c r="AG209" s="13">
        <f t="shared" si="50"/>
        <v>0</v>
      </c>
      <c r="AH209" s="13" t="str">
        <f t="shared" si="59"/>
        <v/>
      </c>
      <c r="AI209" s="13" t="str">
        <f>IF(ISERROR(VLOOKUP($C209,CTEPULL!$A:$I,6,FALSE)),"0",(VLOOKUP($C209,CTEPULL!$A:$I,6,FALSE)))</f>
        <v>0</v>
      </c>
      <c r="AJ209" s="18" t="str">
        <f>IF(ISERROR(VLOOKUP($A209,PIVOTILC!$A:$I,6,FALSE)),"0",(VLOOKUP($A209,PIVOTILC!$A:$I,6,FALSE)))</f>
        <v>0</v>
      </c>
      <c r="AK209" s="13">
        <f t="shared" si="51"/>
        <v>0</v>
      </c>
      <c r="AL209" s="13" t="str">
        <f t="shared" si="60"/>
        <v/>
      </c>
      <c r="AM209" s="13" t="str">
        <f>IF(ISERROR(VLOOKUP($C209,CTEPULL!$A:$I,7,FALSE)),"0",(VLOOKUP($C209,CTEPULL!$A:$I,7,FALSE)))</f>
        <v>0</v>
      </c>
      <c r="AN209" s="18" t="str">
        <f>IF(ISERROR(VLOOKUP($A209,PIVOTILC!$A:$I,7,FALSE)),"0",(VLOOKUP($A209,PIVOTILC!$A:$I,7,FALSE)))</f>
        <v>0</v>
      </c>
      <c r="AO209" s="13">
        <f t="shared" si="52"/>
        <v>0</v>
      </c>
      <c r="AP209" s="13" t="str">
        <f t="shared" si="61"/>
        <v/>
      </c>
      <c r="AQ209" s="13" t="str">
        <f>IF(ISERROR(VLOOKUP($C209,CTEPULL!$A:$I,8,FALSE)),"0",(VLOOKUP($C209,CTEPULL!$A:$I,8,FALSE)))</f>
        <v>0</v>
      </c>
      <c r="AR209" s="18" t="str">
        <f>IF(ISERROR(VLOOKUP($A209,PIVOTILC!$A:$I,8,FALSE)),"0",(VLOOKUP($A209,PIVOTILC!$A:$I,8,FALSE)))</f>
        <v>0</v>
      </c>
      <c r="AS209" s="13">
        <f t="shared" si="53"/>
        <v>0</v>
      </c>
      <c r="AT209" s="13" t="str">
        <f t="shared" si="62"/>
        <v/>
      </c>
      <c r="AU209" s="19" t="str">
        <f>IF(ISERROR(VLOOKUP($C209,CTEPULL!$A:$I,9,FALSE)),"0",(VLOOKUP($C209,CTEPULL!$A:$I,9,FALSE)))</f>
        <v>0</v>
      </c>
      <c r="AV209" s="18" t="str">
        <f>IF(ISERROR(VLOOKUP($A209,PIVOTILC!$A:$I,8,FALSE)),"0",(VLOOKUP($A209,PIVOTILC!$A:$I,9,FALSE)))</f>
        <v>0</v>
      </c>
      <c r="AW209" s="18">
        <f t="shared" si="54"/>
        <v>0</v>
      </c>
      <c r="AX209" s="13">
        <f t="shared" si="55"/>
        <v>0</v>
      </c>
      <c r="AY209" s="13" t="str">
        <f t="shared" si="56"/>
        <v>No</v>
      </c>
      <c r="AZ209" s="13" t="str">
        <f t="shared" si="63"/>
        <v>No</v>
      </c>
    </row>
    <row r="210" spans="1:52" x14ac:dyDescent="0.2">
      <c r="A210" s="1" t="s">
        <v>7047</v>
      </c>
      <c r="B210" s="16" t="s">
        <v>3559</v>
      </c>
      <c r="C210" s="13" t="s">
        <v>3530</v>
      </c>
      <c r="D210" s="13" t="s">
        <v>3531</v>
      </c>
      <c r="E210" s="13" t="s">
        <v>1773</v>
      </c>
      <c r="F210" s="13" t="s">
        <v>179</v>
      </c>
      <c r="G210" s="13" t="s">
        <v>3532</v>
      </c>
      <c r="H210" s="13" t="s">
        <v>2829</v>
      </c>
      <c r="I210" s="13" t="s">
        <v>98</v>
      </c>
      <c r="J210" s="13" t="s">
        <v>2378</v>
      </c>
      <c r="K210" s="13" t="s">
        <v>2389</v>
      </c>
      <c r="L210" s="13" t="s">
        <v>11236</v>
      </c>
      <c r="M210" s="13" t="s">
        <v>2948</v>
      </c>
      <c r="N210" s="13" t="s">
        <v>3533</v>
      </c>
      <c r="O210" s="17">
        <v>42522</v>
      </c>
      <c r="P210" s="23"/>
      <c r="Q210" s="41" t="s">
        <v>3626</v>
      </c>
      <c r="R210" s="13" t="s">
        <v>129</v>
      </c>
      <c r="S210" s="13" t="s">
        <v>2877</v>
      </c>
      <c r="T210" s="13" t="s">
        <v>8348</v>
      </c>
      <c r="U210" s="13" t="s">
        <v>5649</v>
      </c>
      <c r="V210" s="13" t="s">
        <v>8365</v>
      </c>
      <c r="W210" s="13">
        <f>IF(ISERROR(VLOOKUP($C210,CTEPULL!$A:$I,3,FALSE)),"0",(VLOOKUP($C210,CTEPULL!$A:$I,3,FALSE)))</f>
        <v>45</v>
      </c>
      <c r="X210" s="18">
        <f>IF(ISERROR(VLOOKUP($A210,PIVOTILC!$A:$I,3,FALSE)),"0",(VLOOKUP($A210,PIVOTILC!$A:$I,3,FALSE)))</f>
        <v>45</v>
      </c>
      <c r="Y210" s="13">
        <f t="shared" si="48"/>
        <v>0</v>
      </c>
      <c r="Z210" s="13" t="str">
        <f t="shared" si="57"/>
        <v>Good</v>
      </c>
      <c r="AA210" s="13">
        <f>IF(ISERROR(VLOOKUP($C210,CTEPULL!$A:$I,4,FALSE)),"0",(VLOOKUP($C210,CTEPULL!$A:$I,4,FALSE)))</f>
        <v>0</v>
      </c>
      <c r="AB210" s="18">
        <f>IF(ISERROR(VLOOKUP($A210,PIVOTILC!$A:$I,4,FALSE)),"0",(VLOOKUP($A210,PIVOTILC!$A:$I,4,FALSE)))</f>
        <v>0</v>
      </c>
      <c r="AC210" s="13">
        <f t="shared" si="49"/>
        <v>0</v>
      </c>
      <c r="AD210" s="13" t="str">
        <f t="shared" si="58"/>
        <v/>
      </c>
      <c r="AE210" s="13">
        <f>IF(ISERROR(VLOOKUP($C210,CTEPULL!$A:$I,5,FALSE)),"0",(VLOOKUP($C210,CTEPULL!$A:$I,5,FALSE)))</f>
        <v>0</v>
      </c>
      <c r="AF210" s="18">
        <f>IF(ISERROR(VLOOKUP($A210,PIVOTILC!$A:$I,5,FALSE)),"0",(VLOOKUP($A210,PIVOTILC!$A:$I,5,FALSE)))</f>
        <v>0</v>
      </c>
      <c r="AG210" s="13">
        <f t="shared" si="50"/>
        <v>0</v>
      </c>
      <c r="AH210" s="13" t="str">
        <f t="shared" si="59"/>
        <v/>
      </c>
      <c r="AI210" s="13">
        <f>IF(ISERROR(VLOOKUP($C210,CTEPULL!$A:$I,6,FALSE)),"0",(VLOOKUP($C210,CTEPULL!$A:$I,6,FALSE)))</f>
        <v>0</v>
      </c>
      <c r="AJ210" s="18">
        <f>IF(ISERROR(VLOOKUP($A210,PIVOTILC!$A:$I,6,FALSE)),"0",(VLOOKUP($A210,PIVOTILC!$A:$I,6,FALSE)))</f>
        <v>0</v>
      </c>
      <c r="AK210" s="13">
        <f t="shared" si="51"/>
        <v>0</v>
      </c>
      <c r="AL210" s="13" t="str">
        <f t="shared" si="60"/>
        <v/>
      </c>
      <c r="AM210" s="13">
        <f>IF(ISERROR(VLOOKUP($C210,CTEPULL!$A:$I,7,FALSE)),"0",(VLOOKUP($C210,CTEPULL!$A:$I,7,FALSE)))</f>
        <v>0</v>
      </c>
      <c r="AN210" s="18">
        <f>IF(ISERROR(VLOOKUP($A210,PIVOTILC!$A:$I,7,FALSE)),"0",(VLOOKUP($A210,PIVOTILC!$A:$I,7,FALSE)))</f>
        <v>0</v>
      </c>
      <c r="AO210" s="13">
        <f t="shared" si="52"/>
        <v>0</v>
      </c>
      <c r="AP210" s="13" t="str">
        <f t="shared" si="61"/>
        <v/>
      </c>
      <c r="AQ210" s="13">
        <f>IF(ISERROR(VLOOKUP($C210,CTEPULL!$A:$I,8,FALSE)),"0",(VLOOKUP($C210,CTEPULL!$A:$I,8,FALSE)))</f>
        <v>0</v>
      </c>
      <c r="AR210" s="18">
        <f>IF(ISERROR(VLOOKUP($A210,PIVOTILC!$A:$I,8,FALSE)),"0",(VLOOKUP($A210,PIVOTILC!$A:$I,8,FALSE)))</f>
        <v>0</v>
      </c>
      <c r="AS210" s="13">
        <f t="shared" si="53"/>
        <v>0</v>
      </c>
      <c r="AT210" s="13" t="str">
        <f t="shared" si="62"/>
        <v/>
      </c>
      <c r="AU210" s="19">
        <f>IF(ISERROR(VLOOKUP($C210,CTEPULL!$A:$I,9,FALSE)),"0",(VLOOKUP($C210,CTEPULL!$A:$I,9,FALSE)))</f>
        <v>45</v>
      </c>
      <c r="AV210" s="18">
        <f>IF(ISERROR(VLOOKUP($A210,PIVOTILC!$A:$I,8,FALSE)),"0",(VLOOKUP($A210,PIVOTILC!$A:$I,9,FALSE)))</f>
        <v>45</v>
      </c>
      <c r="AW210" s="18">
        <f t="shared" si="54"/>
        <v>0</v>
      </c>
      <c r="AX210" s="13">
        <f t="shared" si="55"/>
        <v>0</v>
      </c>
      <c r="AY210" s="13" t="str">
        <f t="shared" si="56"/>
        <v>No</v>
      </c>
      <c r="AZ210" s="13" t="str">
        <f t="shared" si="63"/>
        <v>No</v>
      </c>
    </row>
    <row r="211" spans="1:52" x14ac:dyDescent="0.2">
      <c r="A211" s="1" t="s">
        <v>7048</v>
      </c>
      <c r="B211" s="16" t="s">
        <v>3051</v>
      </c>
      <c r="C211" s="13" t="s">
        <v>2170</v>
      </c>
      <c r="D211" s="13" t="s">
        <v>2171</v>
      </c>
      <c r="E211" s="13" t="s">
        <v>636</v>
      </c>
      <c r="F211" s="13" t="s">
        <v>2830</v>
      </c>
      <c r="G211" s="13" t="s">
        <v>2172</v>
      </c>
      <c r="H211" s="13" t="s">
        <v>2829</v>
      </c>
      <c r="I211" s="13" t="s">
        <v>98</v>
      </c>
      <c r="J211" s="13" t="s">
        <v>2378</v>
      </c>
      <c r="K211" s="13" t="s">
        <v>2389</v>
      </c>
      <c r="L211" s="13" t="s">
        <v>11236</v>
      </c>
      <c r="M211" s="13" t="s">
        <v>2948</v>
      </c>
      <c r="N211" s="13" t="s">
        <v>2194</v>
      </c>
      <c r="O211" s="17">
        <v>42159</v>
      </c>
      <c r="P211" s="23"/>
      <c r="Q211" s="41" t="s">
        <v>2479</v>
      </c>
      <c r="R211" s="13" t="s">
        <v>129</v>
      </c>
      <c r="S211" s="13" t="s">
        <v>2871</v>
      </c>
      <c r="T211" s="13" t="s">
        <v>8348</v>
      </c>
      <c r="U211" s="13" t="s">
        <v>5650</v>
      </c>
      <c r="V211" s="13" t="s">
        <v>8365</v>
      </c>
      <c r="W211" s="13">
        <f>IF(ISERROR(VLOOKUP($C211,CTEPULL!$A:$I,3,FALSE)),"0",(VLOOKUP($C211,CTEPULL!$A:$I,3,FALSE)))</f>
        <v>45</v>
      </c>
      <c r="X211" s="18">
        <f>IF(ISERROR(VLOOKUP($A211,PIVOTILC!$A:$I,3,FALSE)),"0",(VLOOKUP($A211,PIVOTILC!$A:$I,3,FALSE)))</f>
        <v>45</v>
      </c>
      <c r="Y211" s="13">
        <f t="shared" si="48"/>
        <v>0</v>
      </c>
      <c r="Z211" s="13" t="str">
        <f t="shared" si="57"/>
        <v>Good</v>
      </c>
      <c r="AA211" s="13">
        <f>IF(ISERROR(VLOOKUP($C211,CTEPULL!$A:$I,4,FALSE)),"0",(VLOOKUP($C211,CTEPULL!$A:$I,4,FALSE)))</f>
        <v>0</v>
      </c>
      <c r="AB211" s="18">
        <f>IF(ISERROR(VLOOKUP($A211,PIVOTILC!$A:$I,4,FALSE)),"0",(VLOOKUP($A211,PIVOTILC!$A:$I,4,FALSE)))</f>
        <v>0</v>
      </c>
      <c r="AC211" s="13">
        <f t="shared" si="49"/>
        <v>0</v>
      </c>
      <c r="AD211" s="13" t="str">
        <f t="shared" si="58"/>
        <v/>
      </c>
      <c r="AE211" s="13">
        <f>IF(ISERROR(VLOOKUP($C211,CTEPULL!$A:$I,5,FALSE)),"0",(VLOOKUP($C211,CTEPULL!$A:$I,5,FALSE)))</f>
        <v>0</v>
      </c>
      <c r="AF211" s="18">
        <f>IF(ISERROR(VLOOKUP($A211,PIVOTILC!$A:$I,5,FALSE)),"0",(VLOOKUP($A211,PIVOTILC!$A:$I,5,FALSE)))</f>
        <v>0</v>
      </c>
      <c r="AG211" s="13">
        <f t="shared" si="50"/>
        <v>0</v>
      </c>
      <c r="AH211" s="13" t="str">
        <f t="shared" si="59"/>
        <v/>
      </c>
      <c r="AI211" s="13">
        <f>IF(ISERROR(VLOOKUP($C211,CTEPULL!$A:$I,6,FALSE)),"0",(VLOOKUP($C211,CTEPULL!$A:$I,6,FALSE)))</f>
        <v>0</v>
      </c>
      <c r="AJ211" s="18">
        <f>IF(ISERROR(VLOOKUP($A211,PIVOTILC!$A:$I,6,FALSE)),"0",(VLOOKUP($A211,PIVOTILC!$A:$I,6,FALSE)))</f>
        <v>0</v>
      </c>
      <c r="AK211" s="13">
        <f t="shared" si="51"/>
        <v>0</v>
      </c>
      <c r="AL211" s="13" t="str">
        <f t="shared" si="60"/>
        <v/>
      </c>
      <c r="AM211" s="13">
        <f>IF(ISERROR(VLOOKUP($C211,CTEPULL!$A:$I,7,FALSE)),"0",(VLOOKUP($C211,CTEPULL!$A:$I,7,FALSE)))</f>
        <v>0</v>
      </c>
      <c r="AN211" s="18">
        <f>IF(ISERROR(VLOOKUP($A211,PIVOTILC!$A:$I,7,FALSE)),"0",(VLOOKUP($A211,PIVOTILC!$A:$I,7,FALSE)))</f>
        <v>0</v>
      </c>
      <c r="AO211" s="13">
        <f t="shared" si="52"/>
        <v>0</v>
      </c>
      <c r="AP211" s="13" t="str">
        <f t="shared" si="61"/>
        <v/>
      </c>
      <c r="AQ211" s="13">
        <f>IF(ISERROR(VLOOKUP($C211,CTEPULL!$A:$I,8,FALSE)),"0",(VLOOKUP($C211,CTEPULL!$A:$I,8,FALSE)))</f>
        <v>0</v>
      </c>
      <c r="AR211" s="18">
        <f>IF(ISERROR(VLOOKUP($A211,PIVOTILC!$A:$I,8,FALSE)),"0",(VLOOKUP($A211,PIVOTILC!$A:$I,8,FALSE)))</f>
        <v>0</v>
      </c>
      <c r="AS211" s="13">
        <f t="shared" si="53"/>
        <v>0</v>
      </c>
      <c r="AT211" s="13" t="str">
        <f t="shared" si="62"/>
        <v/>
      </c>
      <c r="AU211" s="19">
        <f>IF(ISERROR(VLOOKUP($C211,CTEPULL!$A:$I,9,FALSE)),"0",(VLOOKUP($C211,CTEPULL!$A:$I,9,FALSE)))</f>
        <v>45</v>
      </c>
      <c r="AV211" s="18">
        <f>IF(ISERROR(VLOOKUP($A211,PIVOTILC!$A:$I,8,FALSE)),"0",(VLOOKUP($A211,PIVOTILC!$A:$I,9,FALSE)))</f>
        <v>45</v>
      </c>
      <c r="AW211" s="18">
        <f t="shared" si="54"/>
        <v>0</v>
      </c>
      <c r="AX211" s="13">
        <f t="shared" si="55"/>
        <v>0</v>
      </c>
      <c r="AY211" s="13" t="str">
        <f t="shared" si="56"/>
        <v>No</v>
      </c>
      <c r="AZ211" s="13" t="str">
        <f t="shared" si="63"/>
        <v>No</v>
      </c>
    </row>
    <row r="212" spans="1:52" x14ac:dyDescent="0.2">
      <c r="A212" s="1" t="s">
        <v>7049</v>
      </c>
      <c r="B212" s="16" t="s">
        <v>3052</v>
      </c>
      <c r="C212" s="13" t="s">
        <v>918</v>
      </c>
      <c r="D212" s="13" t="s">
        <v>611</v>
      </c>
      <c r="E212" s="13" t="s">
        <v>694</v>
      </c>
      <c r="F212" s="13" t="s">
        <v>179</v>
      </c>
      <c r="G212" s="13" t="s">
        <v>387</v>
      </c>
      <c r="H212" s="13" t="s">
        <v>2829</v>
      </c>
      <c r="I212" s="13" t="s">
        <v>98</v>
      </c>
      <c r="J212" s="13" t="s">
        <v>2378</v>
      </c>
      <c r="K212" s="13" t="s">
        <v>2381</v>
      </c>
      <c r="L212" s="13" t="s">
        <v>2387</v>
      </c>
      <c r="M212" s="13" t="s">
        <v>4327</v>
      </c>
      <c r="N212" s="13" t="s">
        <v>213</v>
      </c>
      <c r="O212" s="17">
        <v>40744</v>
      </c>
      <c r="P212" s="23"/>
      <c r="Q212" s="41" t="s">
        <v>2481</v>
      </c>
      <c r="R212" s="13" t="s">
        <v>129</v>
      </c>
      <c r="S212" s="13" t="s">
        <v>2870</v>
      </c>
      <c r="T212" s="13" t="s">
        <v>8348</v>
      </c>
      <c r="U212" s="13" t="s">
        <v>5651</v>
      </c>
      <c r="V212" s="13" t="s">
        <v>8364</v>
      </c>
      <c r="W212" s="13">
        <f>IF(ISERROR(VLOOKUP($C212,CTEPULL!$A:$I,3,FALSE)),"0",(VLOOKUP($C212,CTEPULL!$A:$I,3,FALSE)))</f>
        <v>40</v>
      </c>
      <c r="X212" s="18">
        <f>IF(ISERROR(VLOOKUP($A212,PIVOTILC!$A:$I,3,FALSE)),"0",(VLOOKUP($A212,PIVOTILC!$A:$I,3,FALSE)))</f>
        <v>40</v>
      </c>
      <c r="Y212" s="13">
        <f t="shared" si="48"/>
        <v>0</v>
      </c>
      <c r="Z212" s="13" t="str">
        <f t="shared" si="57"/>
        <v>Good</v>
      </c>
      <c r="AA212" s="13">
        <f>IF(ISERROR(VLOOKUP($C212,CTEPULL!$A:$I,4,FALSE)),"0",(VLOOKUP($C212,CTEPULL!$A:$I,4,FALSE)))</f>
        <v>0</v>
      </c>
      <c r="AB212" s="18">
        <f>IF(ISERROR(VLOOKUP($A212,PIVOTILC!$A:$I,4,FALSE)),"0",(VLOOKUP($A212,PIVOTILC!$A:$I,4,FALSE)))</f>
        <v>0</v>
      </c>
      <c r="AC212" s="13">
        <f t="shared" si="49"/>
        <v>0</v>
      </c>
      <c r="AD212" s="13" t="str">
        <f t="shared" si="58"/>
        <v/>
      </c>
      <c r="AE212" s="13">
        <f>IF(ISERROR(VLOOKUP($C212,CTEPULL!$A:$I,5,FALSE)),"0",(VLOOKUP($C212,CTEPULL!$A:$I,5,FALSE)))</f>
        <v>0</v>
      </c>
      <c r="AF212" s="18">
        <f>IF(ISERROR(VLOOKUP($A212,PIVOTILC!$A:$I,5,FALSE)),"0",(VLOOKUP($A212,PIVOTILC!$A:$I,5,FALSE)))</f>
        <v>0</v>
      </c>
      <c r="AG212" s="13">
        <f t="shared" si="50"/>
        <v>0</v>
      </c>
      <c r="AH212" s="13" t="str">
        <f t="shared" si="59"/>
        <v/>
      </c>
      <c r="AI212" s="13">
        <f>IF(ISERROR(VLOOKUP($C212,CTEPULL!$A:$I,6,FALSE)),"0",(VLOOKUP($C212,CTEPULL!$A:$I,6,FALSE)))</f>
        <v>0</v>
      </c>
      <c r="AJ212" s="18">
        <f>IF(ISERROR(VLOOKUP($A212,PIVOTILC!$A:$I,6,FALSE)),"0",(VLOOKUP($A212,PIVOTILC!$A:$I,6,FALSE)))</f>
        <v>0</v>
      </c>
      <c r="AK212" s="13">
        <f t="shared" si="51"/>
        <v>0</v>
      </c>
      <c r="AL212" s="13" t="str">
        <f t="shared" si="60"/>
        <v/>
      </c>
      <c r="AM212" s="13">
        <f>IF(ISERROR(VLOOKUP($C212,CTEPULL!$A:$I,7,FALSE)),"0",(VLOOKUP($C212,CTEPULL!$A:$I,7,FALSE)))</f>
        <v>0</v>
      </c>
      <c r="AN212" s="18">
        <f>IF(ISERROR(VLOOKUP($A212,PIVOTILC!$A:$I,7,FALSE)),"0",(VLOOKUP($A212,PIVOTILC!$A:$I,7,FALSE)))</f>
        <v>0</v>
      </c>
      <c r="AO212" s="13">
        <f t="shared" si="52"/>
        <v>0</v>
      </c>
      <c r="AP212" s="13" t="str">
        <f t="shared" si="61"/>
        <v/>
      </c>
      <c r="AQ212" s="13">
        <f>IF(ISERROR(VLOOKUP($C212,CTEPULL!$A:$I,8,FALSE)),"0",(VLOOKUP($C212,CTEPULL!$A:$I,8,FALSE)))</f>
        <v>0</v>
      </c>
      <c r="AR212" s="18">
        <f>IF(ISERROR(VLOOKUP($A212,PIVOTILC!$A:$I,8,FALSE)),"0",(VLOOKUP($A212,PIVOTILC!$A:$I,8,FALSE)))</f>
        <v>0</v>
      </c>
      <c r="AS212" s="13">
        <f t="shared" si="53"/>
        <v>0</v>
      </c>
      <c r="AT212" s="13" t="str">
        <f t="shared" si="62"/>
        <v/>
      </c>
      <c r="AU212" s="19">
        <f>IF(ISERROR(VLOOKUP($C212,CTEPULL!$A:$I,9,FALSE)),"0",(VLOOKUP($C212,CTEPULL!$A:$I,9,FALSE)))</f>
        <v>40</v>
      </c>
      <c r="AV212" s="18">
        <f>IF(ISERROR(VLOOKUP($A212,PIVOTILC!$A:$I,8,FALSE)),"0",(VLOOKUP($A212,PIVOTILC!$A:$I,9,FALSE)))</f>
        <v>40</v>
      </c>
      <c r="AW212" s="18">
        <f t="shared" si="54"/>
        <v>0</v>
      </c>
      <c r="AX212" s="13">
        <f t="shared" si="55"/>
        <v>0</v>
      </c>
      <c r="AY212" s="13" t="str">
        <f t="shared" si="56"/>
        <v>No</v>
      </c>
      <c r="AZ212" s="13" t="str">
        <f t="shared" si="63"/>
        <v>No</v>
      </c>
    </row>
    <row r="213" spans="1:52" x14ac:dyDescent="0.2">
      <c r="A213" s="1" t="s">
        <v>11960</v>
      </c>
      <c r="B213" s="16" t="s">
        <v>11961</v>
      </c>
      <c r="C213" s="13" t="s">
        <v>925</v>
      </c>
      <c r="D213" s="13" t="s">
        <v>450</v>
      </c>
      <c r="E213" s="13" t="s">
        <v>451</v>
      </c>
      <c r="F213" s="13" t="s">
        <v>2830</v>
      </c>
      <c r="G213" s="13" t="s">
        <v>282</v>
      </c>
      <c r="H213" s="13" t="s">
        <v>99</v>
      </c>
      <c r="I213" s="13" t="s">
        <v>100</v>
      </c>
      <c r="J213" s="13" t="s">
        <v>2378</v>
      </c>
      <c r="K213" s="13" t="s">
        <v>2396</v>
      </c>
      <c r="L213" s="13" t="s">
        <v>2392</v>
      </c>
      <c r="M213" s="13" t="s">
        <v>8943</v>
      </c>
      <c r="N213" s="13" t="s">
        <v>189</v>
      </c>
      <c r="O213" s="17">
        <v>38237</v>
      </c>
      <c r="P213" s="23"/>
      <c r="Q213" s="41" t="s">
        <v>11962</v>
      </c>
      <c r="R213" s="13" t="s">
        <v>129</v>
      </c>
      <c r="S213" s="13" t="s">
        <v>2868</v>
      </c>
      <c r="T213" s="13" t="s">
        <v>8348</v>
      </c>
      <c r="U213" s="13" t="s">
        <v>5652</v>
      </c>
      <c r="V213" s="13" t="s">
        <v>8367</v>
      </c>
      <c r="W213" s="13">
        <f>IF(ISERROR(VLOOKUP($C213,CTEPULL!$A:$I,3,FALSE)),"0",(VLOOKUP($C213,CTEPULL!$A:$I,3,FALSE)))</f>
        <v>63</v>
      </c>
      <c r="X213" s="18">
        <f>IF(ISERROR(VLOOKUP($A213,PIVOTILC!$A:$I,3,FALSE)),"0",(VLOOKUP($A213,PIVOTILC!$A:$I,3,FALSE)))</f>
        <v>63</v>
      </c>
      <c r="Y213" s="13">
        <f t="shared" si="48"/>
        <v>0</v>
      </c>
      <c r="Z213" s="13" t="str">
        <f t="shared" si="57"/>
        <v>Good</v>
      </c>
      <c r="AA213" s="13">
        <f>IF(ISERROR(VLOOKUP($C213,CTEPULL!$A:$I,4,FALSE)),"0",(VLOOKUP($C213,CTEPULL!$A:$I,4,FALSE)))</f>
        <v>0</v>
      </c>
      <c r="AB213" s="18">
        <f>IF(ISERROR(VLOOKUP($A213,PIVOTILC!$A:$I,4,FALSE)),"0",(VLOOKUP($A213,PIVOTILC!$A:$I,4,FALSE)))</f>
        <v>0</v>
      </c>
      <c r="AC213" s="13">
        <f t="shared" si="49"/>
        <v>0</v>
      </c>
      <c r="AD213" s="13" t="str">
        <f t="shared" si="58"/>
        <v/>
      </c>
      <c r="AE213" s="13">
        <f>IF(ISERROR(VLOOKUP($C213,CTEPULL!$A:$I,5,FALSE)),"0",(VLOOKUP($C213,CTEPULL!$A:$I,5,FALSE)))</f>
        <v>0</v>
      </c>
      <c r="AF213" s="18">
        <f>IF(ISERROR(VLOOKUP($A213,PIVOTILC!$A:$I,5,FALSE)),"0",(VLOOKUP($A213,PIVOTILC!$A:$I,5,FALSE)))</f>
        <v>0</v>
      </c>
      <c r="AG213" s="13">
        <f t="shared" si="50"/>
        <v>0</v>
      </c>
      <c r="AH213" s="13" t="str">
        <f t="shared" si="59"/>
        <v/>
      </c>
      <c r="AI213" s="13">
        <f>IF(ISERROR(VLOOKUP($C213,CTEPULL!$A:$I,6,FALSE)),"0",(VLOOKUP($C213,CTEPULL!$A:$I,6,FALSE)))</f>
        <v>0</v>
      </c>
      <c r="AJ213" s="18">
        <f>IF(ISERROR(VLOOKUP($A213,PIVOTILC!$A:$I,6,FALSE)),"0",(VLOOKUP($A213,PIVOTILC!$A:$I,6,FALSE)))</f>
        <v>0</v>
      </c>
      <c r="AK213" s="13">
        <f t="shared" si="51"/>
        <v>0</v>
      </c>
      <c r="AL213" s="13" t="str">
        <f t="shared" si="60"/>
        <v/>
      </c>
      <c r="AM213" s="13">
        <f>IF(ISERROR(VLOOKUP($C213,CTEPULL!$A:$I,7,FALSE)),"0",(VLOOKUP($C213,CTEPULL!$A:$I,7,FALSE)))</f>
        <v>0</v>
      </c>
      <c r="AN213" s="18">
        <f>IF(ISERROR(VLOOKUP($A213,PIVOTILC!$A:$I,7,FALSE)),"0",(VLOOKUP($A213,PIVOTILC!$A:$I,7,FALSE)))</f>
        <v>0</v>
      </c>
      <c r="AO213" s="13">
        <f t="shared" si="52"/>
        <v>0</v>
      </c>
      <c r="AP213" s="13" t="str">
        <f t="shared" si="61"/>
        <v/>
      </c>
      <c r="AQ213" s="13">
        <f>IF(ISERROR(VLOOKUP($C213,CTEPULL!$A:$I,8,FALSE)),"0",(VLOOKUP($C213,CTEPULL!$A:$I,8,FALSE)))</f>
        <v>0</v>
      </c>
      <c r="AR213" s="18">
        <f>IF(ISERROR(VLOOKUP($A213,PIVOTILC!$A:$I,8,FALSE)),"0",(VLOOKUP($A213,PIVOTILC!$A:$I,8,FALSE)))</f>
        <v>0</v>
      </c>
      <c r="AS213" s="13">
        <f t="shared" si="53"/>
        <v>0</v>
      </c>
      <c r="AT213" s="13" t="str">
        <f t="shared" si="62"/>
        <v/>
      </c>
      <c r="AU213" s="19">
        <f>IF(ISERROR(VLOOKUP($C213,CTEPULL!$A:$I,9,FALSE)),"0",(VLOOKUP($C213,CTEPULL!$A:$I,9,FALSE)))</f>
        <v>63</v>
      </c>
      <c r="AV213" s="18">
        <f>IF(ISERROR(VLOOKUP($A213,PIVOTILC!$A:$I,8,FALSE)),"0",(VLOOKUP($A213,PIVOTILC!$A:$I,9,FALSE)))</f>
        <v>63</v>
      </c>
      <c r="AW213" s="18">
        <f t="shared" si="54"/>
        <v>0</v>
      </c>
      <c r="AX213" s="13">
        <f t="shared" si="55"/>
        <v>0</v>
      </c>
      <c r="AY213" s="13" t="str">
        <f t="shared" si="56"/>
        <v>No</v>
      </c>
      <c r="AZ213" s="13" t="str">
        <f t="shared" si="63"/>
        <v>No</v>
      </c>
    </row>
    <row r="214" spans="1:52" x14ac:dyDescent="0.2">
      <c r="A214" s="1" t="s">
        <v>7050</v>
      </c>
      <c r="B214" s="16" t="s">
        <v>3560</v>
      </c>
      <c r="C214" s="13" t="s">
        <v>3561</v>
      </c>
      <c r="D214" s="13" t="s">
        <v>3562</v>
      </c>
      <c r="E214" s="13" t="s">
        <v>3563</v>
      </c>
      <c r="F214" s="13" t="s">
        <v>179</v>
      </c>
      <c r="G214" s="13" t="s">
        <v>3564</v>
      </c>
      <c r="H214" s="13" t="s">
        <v>2829</v>
      </c>
      <c r="I214" s="13" t="s">
        <v>98</v>
      </c>
      <c r="J214" s="13" t="s">
        <v>2378</v>
      </c>
      <c r="K214" s="13" t="s">
        <v>2379</v>
      </c>
      <c r="L214" s="13" t="s">
        <v>2407</v>
      </c>
      <c r="M214" s="13" t="s">
        <v>2508</v>
      </c>
      <c r="N214" s="13" t="s">
        <v>3565</v>
      </c>
      <c r="O214" s="17">
        <v>42529</v>
      </c>
      <c r="P214" s="23"/>
      <c r="Q214" s="41" t="s">
        <v>3566</v>
      </c>
      <c r="R214" s="13" t="s">
        <v>129</v>
      </c>
      <c r="S214" s="13" t="s">
        <v>2870</v>
      </c>
      <c r="T214" s="13" t="s">
        <v>8348</v>
      </c>
      <c r="U214" s="13" t="s">
        <v>5653</v>
      </c>
      <c r="V214" s="13" t="s">
        <v>8362</v>
      </c>
      <c r="W214" s="13">
        <f>IF(ISERROR(VLOOKUP($C214,CTEPULL!$A:$I,3,FALSE)),"0",(VLOOKUP($C214,CTEPULL!$A:$I,3,FALSE)))</f>
        <v>45</v>
      </c>
      <c r="X214" s="18">
        <f>IF(ISERROR(VLOOKUP($A214,PIVOTILC!$A:$I,3,FALSE)),"0",(VLOOKUP($A214,PIVOTILC!$A:$I,3,FALSE)))</f>
        <v>45</v>
      </c>
      <c r="Y214" s="13">
        <f t="shared" si="48"/>
        <v>0</v>
      </c>
      <c r="Z214" s="13" t="str">
        <f t="shared" si="57"/>
        <v>Good</v>
      </c>
      <c r="AA214" s="13">
        <f>IF(ISERROR(VLOOKUP($C214,CTEPULL!$A:$I,4,FALSE)),"0",(VLOOKUP($C214,CTEPULL!$A:$I,4,FALSE)))</f>
        <v>0</v>
      </c>
      <c r="AB214" s="18">
        <f>IF(ISERROR(VLOOKUP($A214,PIVOTILC!$A:$I,4,FALSE)),"0",(VLOOKUP($A214,PIVOTILC!$A:$I,4,FALSE)))</f>
        <v>0</v>
      </c>
      <c r="AC214" s="13">
        <f t="shared" si="49"/>
        <v>0</v>
      </c>
      <c r="AD214" s="13" t="str">
        <f t="shared" si="58"/>
        <v/>
      </c>
      <c r="AE214" s="13">
        <f>IF(ISERROR(VLOOKUP($C214,CTEPULL!$A:$I,5,FALSE)),"0",(VLOOKUP($C214,CTEPULL!$A:$I,5,FALSE)))</f>
        <v>0</v>
      </c>
      <c r="AF214" s="18">
        <f>IF(ISERROR(VLOOKUP($A214,PIVOTILC!$A:$I,5,FALSE)),"0",(VLOOKUP($A214,PIVOTILC!$A:$I,5,FALSE)))</f>
        <v>0</v>
      </c>
      <c r="AG214" s="13">
        <f t="shared" si="50"/>
        <v>0</v>
      </c>
      <c r="AH214" s="13" t="str">
        <f t="shared" si="59"/>
        <v/>
      </c>
      <c r="AI214" s="13">
        <f>IF(ISERROR(VLOOKUP($C214,CTEPULL!$A:$I,6,FALSE)),"0",(VLOOKUP($C214,CTEPULL!$A:$I,6,FALSE)))</f>
        <v>0</v>
      </c>
      <c r="AJ214" s="18">
        <f>IF(ISERROR(VLOOKUP($A214,PIVOTILC!$A:$I,6,FALSE)),"0",(VLOOKUP($A214,PIVOTILC!$A:$I,6,FALSE)))</f>
        <v>0</v>
      </c>
      <c r="AK214" s="13">
        <f t="shared" si="51"/>
        <v>0</v>
      </c>
      <c r="AL214" s="13" t="str">
        <f t="shared" si="60"/>
        <v/>
      </c>
      <c r="AM214" s="13">
        <f>IF(ISERROR(VLOOKUP($C214,CTEPULL!$A:$I,7,FALSE)),"0",(VLOOKUP($C214,CTEPULL!$A:$I,7,FALSE)))</f>
        <v>0</v>
      </c>
      <c r="AN214" s="18">
        <f>IF(ISERROR(VLOOKUP($A214,PIVOTILC!$A:$I,7,FALSE)),"0",(VLOOKUP($A214,PIVOTILC!$A:$I,7,FALSE)))</f>
        <v>0</v>
      </c>
      <c r="AO214" s="13">
        <f t="shared" si="52"/>
        <v>0</v>
      </c>
      <c r="AP214" s="13" t="str">
        <f t="shared" si="61"/>
        <v/>
      </c>
      <c r="AQ214" s="13">
        <f>IF(ISERROR(VLOOKUP($C214,CTEPULL!$A:$I,8,FALSE)),"0",(VLOOKUP($C214,CTEPULL!$A:$I,8,FALSE)))</f>
        <v>0</v>
      </c>
      <c r="AR214" s="18">
        <f>IF(ISERROR(VLOOKUP($A214,PIVOTILC!$A:$I,8,FALSE)),"0",(VLOOKUP($A214,PIVOTILC!$A:$I,8,FALSE)))</f>
        <v>0</v>
      </c>
      <c r="AS214" s="13">
        <f t="shared" si="53"/>
        <v>0</v>
      </c>
      <c r="AT214" s="13" t="str">
        <f t="shared" si="62"/>
        <v/>
      </c>
      <c r="AU214" s="19">
        <f>IF(ISERROR(VLOOKUP($C214,CTEPULL!$A:$I,9,FALSE)),"0",(VLOOKUP($C214,CTEPULL!$A:$I,9,FALSE)))</f>
        <v>45</v>
      </c>
      <c r="AV214" s="18">
        <f>IF(ISERROR(VLOOKUP($A214,PIVOTILC!$A:$I,8,FALSE)),"0",(VLOOKUP($A214,PIVOTILC!$A:$I,9,FALSE)))</f>
        <v>45</v>
      </c>
      <c r="AW214" s="18">
        <f t="shared" si="54"/>
        <v>0</v>
      </c>
      <c r="AX214" s="13">
        <f t="shared" si="55"/>
        <v>0</v>
      </c>
      <c r="AY214" s="13" t="str">
        <f t="shared" si="56"/>
        <v>No</v>
      </c>
      <c r="AZ214" s="13" t="str">
        <f t="shared" si="63"/>
        <v>No</v>
      </c>
    </row>
    <row r="215" spans="1:52" x14ac:dyDescent="0.2">
      <c r="A215" s="1" t="s">
        <v>7051</v>
      </c>
      <c r="B215" s="16" t="s">
        <v>3053</v>
      </c>
      <c r="C215" s="13" t="s">
        <v>1504</v>
      </c>
      <c r="D215" s="13" t="s">
        <v>1505</v>
      </c>
      <c r="E215" s="13" t="s">
        <v>1454</v>
      </c>
      <c r="F215" s="13" t="s">
        <v>166</v>
      </c>
      <c r="G215" s="13" t="s">
        <v>1506</v>
      </c>
      <c r="H215" s="13" t="s">
        <v>2829</v>
      </c>
      <c r="I215" s="13" t="s">
        <v>98</v>
      </c>
      <c r="J215" s="13" t="s">
        <v>2378</v>
      </c>
      <c r="K215" s="13" t="s">
        <v>2382</v>
      </c>
      <c r="L215" s="13" t="s">
        <v>3758</v>
      </c>
      <c r="M215" s="13" t="s">
        <v>2423</v>
      </c>
      <c r="N215" s="13" t="s">
        <v>1507</v>
      </c>
      <c r="O215" s="17">
        <v>41801</v>
      </c>
      <c r="P215" s="23"/>
      <c r="Q215" s="41" t="s">
        <v>2482</v>
      </c>
      <c r="R215" s="13" t="s">
        <v>129</v>
      </c>
      <c r="S215" s="13" t="s">
        <v>2870</v>
      </c>
      <c r="T215" s="13" t="s">
        <v>8348</v>
      </c>
      <c r="U215" s="13" t="s">
        <v>5654</v>
      </c>
      <c r="V215" s="13" t="s">
        <v>8352</v>
      </c>
      <c r="W215" s="13">
        <f>IF(ISERROR(VLOOKUP($C215,CTEPULL!$A:$I,3,FALSE)),"0",(VLOOKUP($C215,CTEPULL!$A:$I,3,FALSE)))</f>
        <v>42</v>
      </c>
      <c r="X215" s="18">
        <f>IF(ISERROR(VLOOKUP($A215,PIVOTILC!$A:$I,3,FALSE)),"0",(VLOOKUP($A215,PIVOTILC!$A:$I,3,FALSE)))</f>
        <v>42</v>
      </c>
      <c r="Y215" s="13">
        <f t="shared" si="48"/>
        <v>0</v>
      </c>
      <c r="Z215" s="13" t="str">
        <f t="shared" si="57"/>
        <v>Good</v>
      </c>
      <c r="AA215" s="13">
        <f>IF(ISERROR(VLOOKUP($C215,CTEPULL!$A:$I,4,FALSE)),"0",(VLOOKUP($C215,CTEPULL!$A:$I,4,FALSE)))</f>
        <v>0</v>
      </c>
      <c r="AB215" s="18">
        <f>IF(ISERROR(VLOOKUP($A215,PIVOTILC!$A:$I,4,FALSE)),"0",(VLOOKUP($A215,PIVOTILC!$A:$I,4,FALSE)))</f>
        <v>0</v>
      </c>
      <c r="AC215" s="13">
        <f t="shared" si="49"/>
        <v>0</v>
      </c>
      <c r="AD215" s="13" t="str">
        <f t="shared" si="58"/>
        <v/>
      </c>
      <c r="AE215" s="13">
        <f>IF(ISERROR(VLOOKUP($C215,CTEPULL!$A:$I,5,FALSE)),"0",(VLOOKUP($C215,CTEPULL!$A:$I,5,FALSE)))</f>
        <v>0</v>
      </c>
      <c r="AF215" s="18">
        <f>IF(ISERROR(VLOOKUP($A215,PIVOTILC!$A:$I,5,FALSE)),"0",(VLOOKUP($A215,PIVOTILC!$A:$I,5,FALSE)))</f>
        <v>0</v>
      </c>
      <c r="AG215" s="13">
        <f t="shared" si="50"/>
        <v>0</v>
      </c>
      <c r="AH215" s="13" t="str">
        <f t="shared" si="59"/>
        <v/>
      </c>
      <c r="AI215" s="13">
        <f>IF(ISERROR(VLOOKUP($C215,CTEPULL!$A:$I,6,FALSE)),"0",(VLOOKUP($C215,CTEPULL!$A:$I,6,FALSE)))</f>
        <v>0</v>
      </c>
      <c r="AJ215" s="18">
        <f>IF(ISERROR(VLOOKUP($A215,PIVOTILC!$A:$I,6,FALSE)),"0",(VLOOKUP($A215,PIVOTILC!$A:$I,6,FALSE)))</f>
        <v>0</v>
      </c>
      <c r="AK215" s="13">
        <f t="shared" si="51"/>
        <v>0</v>
      </c>
      <c r="AL215" s="13" t="str">
        <f t="shared" si="60"/>
        <v/>
      </c>
      <c r="AM215" s="13">
        <f>IF(ISERROR(VLOOKUP($C215,CTEPULL!$A:$I,7,FALSE)),"0",(VLOOKUP($C215,CTEPULL!$A:$I,7,FALSE)))</f>
        <v>0</v>
      </c>
      <c r="AN215" s="18">
        <f>IF(ISERROR(VLOOKUP($A215,PIVOTILC!$A:$I,7,FALSE)),"0",(VLOOKUP($A215,PIVOTILC!$A:$I,7,FALSE)))</f>
        <v>0</v>
      </c>
      <c r="AO215" s="13">
        <f t="shared" si="52"/>
        <v>0</v>
      </c>
      <c r="AP215" s="13" t="str">
        <f t="shared" si="61"/>
        <v/>
      </c>
      <c r="AQ215" s="13">
        <f>IF(ISERROR(VLOOKUP($C215,CTEPULL!$A:$I,8,FALSE)),"0",(VLOOKUP($C215,CTEPULL!$A:$I,8,FALSE)))</f>
        <v>0</v>
      </c>
      <c r="AR215" s="18">
        <f>IF(ISERROR(VLOOKUP($A215,PIVOTILC!$A:$I,8,FALSE)),"0",(VLOOKUP($A215,PIVOTILC!$A:$I,8,FALSE)))</f>
        <v>0</v>
      </c>
      <c r="AS215" s="13">
        <f t="shared" si="53"/>
        <v>0</v>
      </c>
      <c r="AT215" s="13" t="str">
        <f t="shared" si="62"/>
        <v/>
      </c>
      <c r="AU215" s="19">
        <f>IF(ISERROR(VLOOKUP($C215,CTEPULL!$A:$I,9,FALSE)),"0",(VLOOKUP($C215,CTEPULL!$A:$I,9,FALSE)))</f>
        <v>42</v>
      </c>
      <c r="AV215" s="18">
        <f>IF(ISERROR(VLOOKUP($A215,PIVOTILC!$A:$I,8,FALSE)),"0",(VLOOKUP($A215,PIVOTILC!$A:$I,9,FALSE)))</f>
        <v>42</v>
      </c>
      <c r="AW215" s="18">
        <f t="shared" si="54"/>
        <v>0</v>
      </c>
      <c r="AX215" s="13">
        <f t="shared" si="55"/>
        <v>0</v>
      </c>
      <c r="AY215" s="13" t="str">
        <f t="shared" si="56"/>
        <v>No</v>
      </c>
      <c r="AZ215" s="13" t="str">
        <f t="shared" si="63"/>
        <v>No</v>
      </c>
    </row>
    <row r="216" spans="1:52" x14ac:dyDescent="0.2">
      <c r="A216" s="1" t="s">
        <v>9195</v>
      </c>
      <c r="B216" s="16" t="s">
        <v>3054</v>
      </c>
      <c r="C216" s="13" t="s">
        <v>923</v>
      </c>
      <c r="D216" s="13" t="s">
        <v>704</v>
      </c>
      <c r="E216" s="13" t="s">
        <v>705</v>
      </c>
      <c r="F216" s="13" t="s">
        <v>179</v>
      </c>
      <c r="G216" s="13" t="s">
        <v>392</v>
      </c>
      <c r="H216" s="13" t="s">
        <v>2829</v>
      </c>
      <c r="I216" s="13" t="s">
        <v>98</v>
      </c>
      <c r="J216" s="13" t="s">
        <v>2378</v>
      </c>
      <c r="K216" s="13" t="s">
        <v>2395</v>
      </c>
      <c r="L216" s="13" t="s">
        <v>2385</v>
      </c>
      <c r="M216" s="13" t="s">
        <v>10350</v>
      </c>
      <c r="N216" s="13" t="s">
        <v>267</v>
      </c>
      <c r="O216" s="17">
        <v>41043</v>
      </c>
      <c r="P216" s="23"/>
      <c r="Q216" s="41" t="s">
        <v>2483</v>
      </c>
      <c r="R216" s="13" t="s">
        <v>129</v>
      </c>
      <c r="S216" s="13" t="s">
        <v>2867</v>
      </c>
      <c r="T216" s="13" t="s">
        <v>8348</v>
      </c>
      <c r="U216" s="13" t="s">
        <v>5655</v>
      </c>
      <c r="V216" s="13" t="s">
        <v>8361</v>
      </c>
      <c r="W216" s="13">
        <f>IF(ISERROR(VLOOKUP($C216,CTEPULL!$A:$I,3,FALSE)),"0",(VLOOKUP($C216,CTEPULL!$A:$I,3,FALSE)))</f>
        <v>48</v>
      </c>
      <c r="X216" s="18">
        <f>IF(ISERROR(VLOOKUP($A216,PIVOTILC!$A:$I,3,FALSE)),"0",(VLOOKUP($A216,PIVOTILC!$A:$I,3,FALSE)))</f>
        <v>48</v>
      </c>
      <c r="Y216" s="13">
        <f t="shared" si="48"/>
        <v>0</v>
      </c>
      <c r="Z216" s="13" t="str">
        <f t="shared" si="57"/>
        <v>Good</v>
      </c>
      <c r="AA216" s="13">
        <f>IF(ISERROR(VLOOKUP($C216,CTEPULL!$A:$I,4,FALSE)),"0",(VLOOKUP($C216,CTEPULL!$A:$I,4,FALSE)))</f>
        <v>0</v>
      </c>
      <c r="AB216" s="18">
        <f>IF(ISERROR(VLOOKUP($A216,PIVOTILC!$A:$I,4,FALSE)),"0",(VLOOKUP($A216,PIVOTILC!$A:$I,4,FALSE)))</f>
        <v>0</v>
      </c>
      <c r="AC216" s="13">
        <f t="shared" si="49"/>
        <v>0</v>
      </c>
      <c r="AD216" s="13" t="str">
        <f t="shared" si="58"/>
        <v/>
      </c>
      <c r="AE216" s="13">
        <f>IF(ISERROR(VLOOKUP($C216,CTEPULL!$A:$I,5,FALSE)),"0",(VLOOKUP($C216,CTEPULL!$A:$I,5,FALSE)))</f>
        <v>0</v>
      </c>
      <c r="AF216" s="18">
        <f>IF(ISERROR(VLOOKUP($A216,PIVOTILC!$A:$I,5,FALSE)),"0",(VLOOKUP($A216,PIVOTILC!$A:$I,5,FALSE)))</f>
        <v>0</v>
      </c>
      <c r="AG216" s="13">
        <f t="shared" si="50"/>
        <v>0</v>
      </c>
      <c r="AH216" s="13" t="str">
        <f t="shared" si="59"/>
        <v/>
      </c>
      <c r="AI216" s="13">
        <f>IF(ISERROR(VLOOKUP($C216,CTEPULL!$A:$I,6,FALSE)),"0",(VLOOKUP($C216,CTEPULL!$A:$I,6,FALSE)))</f>
        <v>0</v>
      </c>
      <c r="AJ216" s="18">
        <f>IF(ISERROR(VLOOKUP($A216,PIVOTILC!$A:$I,6,FALSE)),"0",(VLOOKUP($A216,PIVOTILC!$A:$I,6,FALSE)))</f>
        <v>0</v>
      </c>
      <c r="AK216" s="13">
        <f t="shared" si="51"/>
        <v>0</v>
      </c>
      <c r="AL216" s="13" t="str">
        <f t="shared" si="60"/>
        <v/>
      </c>
      <c r="AM216" s="13">
        <f>IF(ISERROR(VLOOKUP($C216,CTEPULL!$A:$I,7,FALSE)),"0",(VLOOKUP($C216,CTEPULL!$A:$I,7,FALSE)))</f>
        <v>0</v>
      </c>
      <c r="AN216" s="18">
        <f>IF(ISERROR(VLOOKUP($A216,PIVOTILC!$A:$I,7,FALSE)),"0",(VLOOKUP($A216,PIVOTILC!$A:$I,7,FALSE)))</f>
        <v>0</v>
      </c>
      <c r="AO216" s="13">
        <f t="shared" si="52"/>
        <v>0</v>
      </c>
      <c r="AP216" s="13" t="str">
        <f t="shared" si="61"/>
        <v/>
      </c>
      <c r="AQ216" s="13">
        <f>IF(ISERROR(VLOOKUP($C216,CTEPULL!$A:$I,8,FALSE)),"0",(VLOOKUP($C216,CTEPULL!$A:$I,8,FALSE)))</f>
        <v>0</v>
      </c>
      <c r="AR216" s="18">
        <f>IF(ISERROR(VLOOKUP($A216,PIVOTILC!$A:$I,8,FALSE)),"0",(VLOOKUP($A216,PIVOTILC!$A:$I,8,FALSE)))</f>
        <v>0</v>
      </c>
      <c r="AS216" s="13">
        <f t="shared" si="53"/>
        <v>0</v>
      </c>
      <c r="AT216" s="13" t="str">
        <f t="shared" si="62"/>
        <v/>
      </c>
      <c r="AU216" s="19">
        <f>IF(ISERROR(VLOOKUP($C216,CTEPULL!$A:$I,9,FALSE)),"0",(VLOOKUP($C216,CTEPULL!$A:$I,9,FALSE)))</f>
        <v>48</v>
      </c>
      <c r="AV216" s="18">
        <f>IF(ISERROR(VLOOKUP($A216,PIVOTILC!$A:$I,8,FALSE)),"0",(VLOOKUP($A216,PIVOTILC!$A:$I,9,FALSE)))</f>
        <v>48</v>
      </c>
      <c r="AW216" s="18">
        <f t="shared" si="54"/>
        <v>0</v>
      </c>
      <c r="AX216" s="13">
        <f t="shared" si="55"/>
        <v>0</v>
      </c>
      <c r="AY216" s="13" t="str">
        <f t="shared" si="56"/>
        <v>No</v>
      </c>
      <c r="AZ216" s="13" t="str">
        <f t="shared" si="63"/>
        <v>No</v>
      </c>
    </row>
    <row r="217" spans="1:52" x14ac:dyDescent="0.2">
      <c r="A217" s="1" t="s">
        <v>6976</v>
      </c>
      <c r="B217" s="12" t="s">
        <v>6945</v>
      </c>
      <c r="C217" s="3" t="s">
        <v>6894</v>
      </c>
      <c r="D217" s="3" t="s">
        <v>6895</v>
      </c>
      <c r="E217" s="3" t="s">
        <v>6896</v>
      </c>
      <c r="F217" s="3" t="s">
        <v>179</v>
      </c>
      <c r="G217" s="3" t="s">
        <v>6897</v>
      </c>
      <c r="H217" s="3" t="s">
        <v>2829</v>
      </c>
      <c r="I217" s="3" t="s">
        <v>98</v>
      </c>
      <c r="J217" s="3" t="s">
        <v>2378</v>
      </c>
      <c r="K217" s="3" t="s">
        <v>2389</v>
      </c>
      <c r="L217" s="3" t="s">
        <v>11236</v>
      </c>
      <c r="M217" s="3" t="s">
        <v>2420</v>
      </c>
      <c r="N217" s="3" t="s">
        <v>6898</v>
      </c>
      <c r="O217" s="11">
        <v>43151</v>
      </c>
      <c r="Q217" s="41" t="s">
        <v>6954</v>
      </c>
      <c r="R217" s="3" t="s">
        <v>187</v>
      </c>
      <c r="S217" s="3" t="s">
        <v>2870</v>
      </c>
      <c r="T217" s="3" t="s">
        <v>8348</v>
      </c>
      <c r="U217" s="3" t="s">
        <v>6937</v>
      </c>
      <c r="V217" s="3" t="s">
        <v>8352</v>
      </c>
      <c r="W217" s="13">
        <f>IF(ISERROR(VLOOKUP($C217,CTEPULL!$A:$I,3,FALSE)),"0",(VLOOKUP($C217,CTEPULL!$A:$I,3,FALSE)))</f>
        <v>34</v>
      </c>
      <c r="X217" s="18">
        <f>IF(ISERROR(VLOOKUP($A217,PIVOTILC!$A:$I,3,FALSE)),"0",(VLOOKUP($A217,PIVOTILC!$A:$I,3,FALSE)))</f>
        <v>34</v>
      </c>
      <c r="Y217" s="13">
        <f t="shared" si="48"/>
        <v>0</v>
      </c>
      <c r="Z217" s="13" t="str">
        <f t="shared" si="57"/>
        <v>Good</v>
      </c>
      <c r="AA217" s="13">
        <f>IF(ISERROR(VLOOKUP($C217,CTEPULL!$A:$I,4,FALSE)),"0",(VLOOKUP($C217,CTEPULL!$A:$I,4,FALSE)))</f>
        <v>0</v>
      </c>
      <c r="AB217" s="18">
        <f>IF(ISERROR(VLOOKUP($A217,PIVOTILC!$A:$I,4,FALSE)),"0",(VLOOKUP($A217,PIVOTILC!$A:$I,4,FALSE)))</f>
        <v>0</v>
      </c>
      <c r="AC217" s="13">
        <f t="shared" si="49"/>
        <v>0</v>
      </c>
      <c r="AD217" s="13" t="str">
        <f t="shared" si="58"/>
        <v/>
      </c>
      <c r="AE217" s="13">
        <f>IF(ISERROR(VLOOKUP($C217,CTEPULL!$A:$I,5,FALSE)),"0",(VLOOKUP($C217,CTEPULL!$A:$I,5,FALSE)))</f>
        <v>0</v>
      </c>
      <c r="AF217" s="18">
        <f>IF(ISERROR(VLOOKUP($A217,PIVOTILC!$A:$I,5,FALSE)),"0",(VLOOKUP($A217,PIVOTILC!$A:$I,5,FALSE)))</f>
        <v>0</v>
      </c>
      <c r="AG217" s="13">
        <f t="shared" si="50"/>
        <v>0</v>
      </c>
      <c r="AH217" s="13" t="str">
        <f t="shared" si="59"/>
        <v/>
      </c>
      <c r="AI217" s="13">
        <f>IF(ISERROR(VLOOKUP($C217,CTEPULL!$A:$I,6,FALSE)),"0",(VLOOKUP($C217,CTEPULL!$A:$I,6,FALSE)))</f>
        <v>0</v>
      </c>
      <c r="AJ217" s="18">
        <f>IF(ISERROR(VLOOKUP($A217,PIVOTILC!$A:$I,6,FALSE)),"0",(VLOOKUP($A217,PIVOTILC!$A:$I,6,FALSE)))</f>
        <v>0</v>
      </c>
      <c r="AK217" s="13">
        <f t="shared" si="51"/>
        <v>0</v>
      </c>
      <c r="AL217" s="13" t="str">
        <f t="shared" si="60"/>
        <v/>
      </c>
      <c r="AM217" s="13">
        <f>IF(ISERROR(VLOOKUP($C217,CTEPULL!$A:$I,7,FALSE)),"0",(VLOOKUP($C217,CTEPULL!$A:$I,7,FALSE)))</f>
        <v>0</v>
      </c>
      <c r="AN217" s="18">
        <f>IF(ISERROR(VLOOKUP($A217,PIVOTILC!$A:$I,7,FALSE)),"0",(VLOOKUP($A217,PIVOTILC!$A:$I,7,FALSE)))</f>
        <v>0</v>
      </c>
      <c r="AO217" s="13">
        <f t="shared" si="52"/>
        <v>0</v>
      </c>
      <c r="AP217" s="13" t="str">
        <f t="shared" si="61"/>
        <v/>
      </c>
      <c r="AQ217" s="13">
        <f>IF(ISERROR(VLOOKUP($C217,CTEPULL!$A:$I,8,FALSE)),"0",(VLOOKUP($C217,CTEPULL!$A:$I,8,FALSE)))</f>
        <v>0</v>
      </c>
      <c r="AR217" s="18">
        <f>IF(ISERROR(VLOOKUP($A217,PIVOTILC!$A:$I,8,FALSE)),"0",(VLOOKUP($A217,PIVOTILC!$A:$I,8,FALSE)))</f>
        <v>0</v>
      </c>
      <c r="AS217" s="13">
        <f t="shared" si="53"/>
        <v>0</v>
      </c>
      <c r="AT217" s="13" t="str">
        <f t="shared" si="62"/>
        <v/>
      </c>
      <c r="AU217" s="19">
        <f>IF(ISERROR(VLOOKUP($C217,CTEPULL!$A:$I,9,FALSE)),"0",(VLOOKUP($C217,CTEPULL!$A:$I,9,FALSE)))</f>
        <v>34</v>
      </c>
      <c r="AV217" s="18">
        <f>IF(ISERROR(VLOOKUP($A217,PIVOTILC!$A:$I,8,FALSE)),"0",(VLOOKUP($A217,PIVOTILC!$A:$I,9,FALSE)))</f>
        <v>34</v>
      </c>
      <c r="AW217" s="18">
        <f t="shared" si="54"/>
        <v>0</v>
      </c>
      <c r="AX217" s="13">
        <f t="shared" si="55"/>
        <v>0</v>
      </c>
      <c r="AY217" s="13" t="str">
        <f t="shared" si="56"/>
        <v>No</v>
      </c>
      <c r="AZ217" s="13" t="str">
        <f t="shared" si="63"/>
        <v>No</v>
      </c>
    </row>
    <row r="218" spans="1:52" x14ac:dyDescent="0.2">
      <c r="A218" s="1" t="s">
        <v>9196</v>
      </c>
      <c r="B218" s="16" t="s">
        <v>3055</v>
      </c>
      <c r="C218" s="13" t="s">
        <v>887</v>
      </c>
      <c r="D218" s="13" t="s">
        <v>621</v>
      </c>
      <c r="E218" s="13" t="s">
        <v>622</v>
      </c>
      <c r="F218" s="13" t="s">
        <v>179</v>
      </c>
      <c r="G218" s="13" t="s">
        <v>357</v>
      </c>
      <c r="H218" s="13" t="s">
        <v>2829</v>
      </c>
      <c r="I218" s="13" t="s">
        <v>98</v>
      </c>
      <c r="J218" s="13" t="s">
        <v>2378</v>
      </c>
      <c r="K218" s="13" t="s">
        <v>2381</v>
      </c>
      <c r="L218" s="13" t="s">
        <v>2387</v>
      </c>
      <c r="M218" s="13" t="s">
        <v>4327</v>
      </c>
      <c r="N218" s="13" t="s">
        <v>12</v>
      </c>
      <c r="O218" s="17">
        <v>40352</v>
      </c>
      <c r="P218" s="23"/>
      <c r="Q218" s="41" t="s">
        <v>2485</v>
      </c>
      <c r="R218" s="13" t="s">
        <v>129</v>
      </c>
      <c r="S218" s="13" t="s">
        <v>2867</v>
      </c>
      <c r="T218" s="13" t="s">
        <v>8348</v>
      </c>
      <c r="U218" s="13" t="s">
        <v>5656</v>
      </c>
      <c r="V218" s="13" t="s">
        <v>8351</v>
      </c>
      <c r="W218" s="13">
        <f>IF(ISERROR(VLOOKUP($C218,CTEPULL!$A:$I,3,FALSE)),"0",(VLOOKUP($C218,CTEPULL!$A:$I,3,FALSE)))</f>
        <v>40</v>
      </c>
      <c r="X218" s="18">
        <f>IF(ISERROR(VLOOKUP($A218,PIVOTILC!$A:$I,3,FALSE)),"0",(VLOOKUP($A218,PIVOTILC!$A:$I,3,FALSE)))</f>
        <v>40</v>
      </c>
      <c r="Y218" s="13">
        <f t="shared" si="48"/>
        <v>0</v>
      </c>
      <c r="Z218" s="13" t="str">
        <f t="shared" si="57"/>
        <v>Good</v>
      </c>
      <c r="AA218" s="13">
        <f>IF(ISERROR(VLOOKUP($C218,CTEPULL!$A:$I,4,FALSE)),"0",(VLOOKUP($C218,CTEPULL!$A:$I,4,FALSE)))</f>
        <v>0</v>
      </c>
      <c r="AB218" s="18">
        <f>IF(ISERROR(VLOOKUP($A218,PIVOTILC!$A:$I,4,FALSE)),"0",(VLOOKUP($A218,PIVOTILC!$A:$I,4,FALSE)))</f>
        <v>0</v>
      </c>
      <c r="AC218" s="13">
        <f t="shared" si="49"/>
        <v>0</v>
      </c>
      <c r="AD218" s="13" t="str">
        <f t="shared" si="58"/>
        <v/>
      </c>
      <c r="AE218" s="13">
        <f>IF(ISERROR(VLOOKUP($C218,CTEPULL!$A:$I,5,FALSE)),"0",(VLOOKUP($C218,CTEPULL!$A:$I,5,FALSE)))</f>
        <v>0</v>
      </c>
      <c r="AF218" s="18">
        <f>IF(ISERROR(VLOOKUP($A218,PIVOTILC!$A:$I,5,FALSE)),"0",(VLOOKUP($A218,PIVOTILC!$A:$I,5,FALSE)))</f>
        <v>0</v>
      </c>
      <c r="AG218" s="13">
        <f t="shared" si="50"/>
        <v>0</v>
      </c>
      <c r="AH218" s="13" t="str">
        <f t="shared" si="59"/>
        <v/>
      </c>
      <c r="AI218" s="13">
        <f>IF(ISERROR(VLOOKUP($C218,CTEPULL!$A:$I,6,FALSE)),"0",(VLOOKUP($C218,CTEPULL!$A:$I,6,FALSE)))</f>
        <v>0</v>
      </c>
      <c r="AJ218" s="18">
        <f>IF(ISERROR(VLOOKUP($A218,PIVOTILC!$A:$I,6,FALSE)),"0",(VLOOKUP($A218,PIVOTILC!$A:$I,6,FALSE)))</f>
        <v>0</v>
      </c>
      <c r="AK218" s="13">
        <f t="shared" si="51"/>
        <v>0</v>
      </c>
      <c r="AL218" s="13" t="str">
        <f t="shared" si="60"/>
        <v/>
      </c>
      <c r="AM218" s="13">
        <f>IF(ISERROR(VLOOKUP($C218,CTEPULL!$A:$I,7,FALSE)),"0",(VLOOKUP($C218,CTEPULL!$A:$I,7,FALSE)))</f>
        <v>0</v>
      </c>
      <c r="AN218" s="18">
        <f>IF(ISERROR(VLOOKUP($A218,PIVOTILC!$A:$I,7,FALSE)),"0",(VLOOKUP($A218,PIVOTILC!$A:$I,7,FALSE)))</f>
        <v>0</v>
      </c>
      <c r="AO218" s="13">
        <f t="shared" si="52"/>
        <v>0</v>
      </c>
      <c r="AP218" s="13" t="str">
        <f t="shared" si="61"/>
        <v/>
      </c>
      <c r="AQ218" s="13">
        <f>IF(ISERROR(VLOOKUP($C218,CTEPULL!$A:$I,8,FALSE)),"0",(VLOOKUP($C218,CTEPULL!$A:$I,8,FALSE)))</f>
        <v>0</v>
      </c>
      <c r="AR218" s="18">
        <f>IF(ISERROR(VLOOKUP($A218,PIVOTILC!$A:$I,8,FALSE)),"0",(VLOOKUP($A218,PIVOTILC!$A:$I,8,FALSE)))</f>
        <v>0</v>
      </c>
      <c r="AS218" s="13">
        <f t="shared" si="53"/>
        <v>0</v>
      </c>
      <c r="AT218" s="13" t="str">
        <f t="shared" si="62"/>
        <v/>
      </c>
      <c r="AU218" s="19">
        <f>IF(ISERROR(VLOOKUP($C218,CTEPULL!$A:$I,9,FALSE)),"0",(VLOOKUP($C218,CTEPULL!$A:$I,9,FALSE)))</f>
        <v>40</v>
      </c>
      <c r="AV218" s="18">
        <f>IF(ISERROR(VLOOKUP($A218,PIVOTILC!$A:$I,8,FALSE)),"0",(VLOOKUP($A218,PIVOTILC!$A:$I,9,FALSE)))</f>
        <v>40</v>
      </c>
      <c r="AW218" s="18">
        <f t="shared" si="54"/>
        <v>0</v>
      </c>
      <c r="AX218" s="13">
        <f t="shared" si="55"/>
        <v>0</v>
      </c>
      <c r="AY218" s="13" t="str">
        <f t="shared" si="56"/>
        <v>No</v>
      </c>
      <c r="AZ218" s="13" t="str">
        <f t="shared" si="63"/>
        <v>No</v>
      </c>
    </row>
    <row r="219" spans="1:52" x14ac:dyDescent="0.2">
      <c r="A219" s="1" t="s">
        <v>8974</v>
      </c>
      <c r="B219" s="16" t="s">
        <v>8975</v>
      </c>
      <c r="C219" s="13" t="s">
        <v>9018</v>
      </c>
      <c r="D219" s="13" t="s">
        <v>8976</v>
      </c>
      <c r="E219" s="13" t="s">
        <v>8977</v>
      </c>
      <c r="F219" s="13" t="s">
        <v>179</v>
      </c>
      <c r="G219" s="13" t="s">
        <v>8978</v>
      </c>
      <c r="H219" s="13" t="s">
        <v>2829</v>
      </c>
      <c r="I219" s="13" t="s">
        <v>98</v>
      </c>
      <c r="J219" s="13" t="s">
        <v>2378</v>
      </c>
      <c r="K219" s="13" t="s">
        <v>2395</v>
      </c>
      <c r="L219" s="13" t="s">
        <v>4946</v>
      </c>
      <c r="M219" s="13" t="s">
        <v>2405</v>
      </c>
      <c r="N219" s="13" t="s">
        <v>9019</v>
      </c>
      <c r="O219" s="17">
        <v>43413</v>
      </c>
      <c r="P219" s="23"/>
      <c r="Q219" s="41" t="s">
        <v>8979</v>
      </c>
      <c r="R219" s="13" t="s">
        <v>187</v>
      </c>
      <c r="S219" s="13" t="s">
        <v>2870</v>
      </c>
      <c r="T219" s="13" t="s">
        <v>8348</v>
      </c>
      <c r="U219" s="13" t="s">
        <v>9095</v>
      </c>
      <c r="V219" s="13" t="s">
        <v>8349</v>
      </c>
      <c r="W219" s="13">
        <f>IF(ISERROR(VLOOKUP($C219,CTEPULL!$A:$I,3,FALSE)),"0",(VLOOKUP($C219,CTEPULL!$A:$I,3,FALSE)))</f>
        <v>40</v>
      </c>
      <c r="X219" s="18">
        <f>IF(ISERROR(VLOOKUP($A219,PIVOTILC!$A:$I,3,FALSE)),"0",(VLOOKUP($A219,PIVOTILC!$A:$I,3,FALSE)))</f>
        <v>40</v>
      </c>
      <c r="Y219" s="13">
        <f t="shared" si="48"/>
        <v>0</v>
      </c>
      <c r="Z219" s="13" t="str">
        <f t="shared" si="57"/>
        <v>Good</v>
      </c>
      <c r="AA219" s="13">
        <f>IF(ISERROR(VLOOKUP($C219,CTEPULL!$A:$I,4,FALSE)),"0",(VLOOKUP($C219,CTEPULL!$A:$I,4,FALSE)))</f>
        <v>0</v>
      </c>
      <c r="AB219" s="18">
        <f>IF(ISERROR(VLOOKUP($A219,PIVOTILC!$A:$I,4,FALSE)),"0",(VLOOKUP($A219,PIVOTILC!$A:$I,4,FALSE)))</f>
        <v>0</v>
      </c>
      <c r="AC219" s="13">
        <f t="shared" si="49"/>
        <v>0</v>
      </c>
      <c r="AD219" s="13" t="str">
        <f t="shared" si="58"/>
        <v/>
      </c>
      <c r="AE219" s="13">
        <f>IF(ISERROR(VLOOKUP($C219,CTEPULL!$A:$I,5,FALSE)),"0",(VLOOKUP($C219,CTEPULL!$A:$I,5,FALSE)))</f>
        <v>0</v>
      </c>
      <c r="AF219" s="18">
        <f>IF(ISERROR(VLOOKUP($A219,PIVOTILC!$A:$I,5,FALSE)),"0",(VLOOKUP($A219,PIVOTILC!$A:$I,5,FALSE)))</f>
        <v>0</v>
      </c>
      <c r="AG219" s="13">
        <f t="shared" si="50"/>
        <v>0</v>
      </c>
      <c r="AH219" s="13" t="str">
        <f t="shared" si="59"/>
        <v/>
      </c>
      <c r="AI219" s="13">
        <f>IF(ISERROR(VLOOKUP($C219,CTEPULL!$A:$I,6,FALSE)),"0",(VLOOKUP($C219,CTEPULL!$A:$I,6,FALSE)))</f>
        <v>0</v>
      </c>
      <c r="AJ219" s="18">
        <f>IF(ISERROR(VLOOKUP($A219,PIVOTILC!$A:$I,6,FALSE)),"0",(VLOOKUP($A219,PIVOTILC!$A:$I,6,FALSE)))</f>
        <v>0</v>
      </c>
      <c r="AK219" s="13">
        <f t="shared" si="51"/>
        <v>0</v>
      </c>
      <c r="AL219" s="13" t="str">
        <f t="shared" si="60"/>
        <v/>
      </c>
      <c r="AM219" s="13">
        <f>IF(ISERROR(VLOOKUP($C219,CTEPULL!$A:$I,7,FALSE)),"0",(VLOOKUP($C219,CTEPULL!$A:$I,7,FALSE)))</f>
        <v>0</v>
      </c>
      <c r="AN219" s="18">
        <f>IF(ISERROR(VLOOKUP($A219,PIVOTILC!$A:$I,7,FALSE)),"0",(VLOOKUP($A219,PIVOTILC!$A:$I,7,FALSE)))</f>
        <v>0</v>
      </c>
      <c r="AO219" s="13">
        <f t="shared" si="52"/>
        <v>0</v>
      </c>
      <c r="AP219" s="13" t="str">
        <f t="shared" si="61"/>
        <v/>
      </c>
      <c r="AQ219" s="13">
        <f>IF(ISERROR(VLOOKUP($C219,CTEPULL!$A:$I,8,FALSE)),"0",(VLOOKUP($C219,CTEPULL!$A:$I,8,FALSE)))</f>
        <v>0</v>
      </c>
      <c r="AR219" s="18">
        <f>IF(ISERROR(VLOOKUP($A219,PIVOTILC!$A:$I,8,FALSE)),"0",(VLOOKUP($A219,PIVOTILC!$A:$I,8,FALSE)))</f>
        <v>0</v>
      </c>
      <c r="AS219" s="13">
        <f t="shared" si="53"/>
        <v>0</v>
      </c>
      <c r="AT219" s="13" t="str">
        <f t="shared" si="62"/>
        <v/>
      </c>
      <c r="AU219" s="19">
        <f>IF(ISERROR(VLOOKUP($C219,CTEPULL!$A:$I,9,FALSE)),"0",(VLOOKUP($C219,CTEPULL!$A:$I,9,FALSE)))</f>
        <v>40</v>
      </c>
      <c r="AV219" s="18">
        <f>IF(ISERROR(VLOOKUP($A219,PIVOTILC!$A:$I,8,FALSE)),"0",(VLOOKUP($A219,PIVOTILC!$A:$I,9,FALSE)))</f>
        <v>40</v>
      </c>
      <c r="AW219" s="18">
        <f t="shared" si="54"/>
        <v>0</v>
      </c>
      <c r="AX219" s="13">
        <f t="shared" si="55"/>
        <v>0</v>
      </c>
      <c r="AY219" s="13" t="str">
        <f t="shared" si="56"/>
        <v>No</v>
      </c>
      <c r="AZ219" s="13" t="str">
        <f t="shared" si="63"/>
        <v>No</v>
      </c>
    </row>
    <row r="220" spans="1:52" x14ac:dyDescent="0.2">
      <c r="A220" s="1" t="s">
        <v>10782</v>
      </c>
      <c r="B220" s="16" t="s">
        <v>10783</v>
      </c>
      <c r="C220" s="13" t="s">
        <v>10784</v>
      </c>
      <c r="D220" s="13" t="s">
        <v>652</v>
      </c>
      <c r="E220" s="13" t="s">
        <v>10785</v>
      </c>
      <c r="F220" s="13" t="s">
        <v>179</v>
      </c>
      <c r="G220" s="13" t="s">
        <v>10786</v>
      </c>
      <c r="H220" s="13" t="s">
        <v>2829</v>
      </c>
      <c r="I220" s="13" t="s">
        <v>98</v>
      </c>
      <c r="J220" s="13" t="s">
        <v>2378</v>
      </c>
      <c r="K220" s="13" t="s">
        <v>2382</v>
      </c>
      <c r="L220" s="13" t="s">
        <v>3758</v>
      </c>
      <c r="M220" s="13" t="s">
        <v>2423</v>
      </c>
      <c r="N220" s="13" t="s">
        <v>10787</v>
      </c>
      <c r="O220" s="17">
        <v>43636</v>
      </c>
      <c r="P220" s="23"/>
      <c r="Q220" s="41" t="s">
        <v>10788</v>
      </c>
      <c r="R220" s="13" t="s">
        <v>187</v>
      </c>
      <c r="S220" s="13" t="s">
        <v>2866</v>
      </c>
      <c r="T220" s="13" t="s">
        <v>8348</v>
      </c>
      <c r="U220" s="13" t="s">
        <v>10814</v>
      </c>
      <c r="V220" s="13" t="s">
        <v>8358</v>
      </c>
      <c r="W220" s="13">
        <f>IF(ISERROR(VLOOKUP($C220,CTEPULL!$A:$I,3,FALSE)),"0",(VLOOKUP($C220,CTEPULL!$A:$I,3,FALSE)))</f>
        <v>45</v>
      </c>
      <c r="X220" s="18">
        <f>IF(ISERROR(VLOOKUP($A220,PIVOTILC!$A:$I,3,FALSE)),"0",(VLOOKUP($A220,PIVOTILC!$A:$I,3,FALSE)))</f>
        <v>45</v>
      </c>
      <c r="Y220" s="13">
        <f t="shared" si="48"/>
        <v>0</v>
      </c>
      <c r="Z220" s="13" t="str">
        <f t="shared" si="57"/>
        <v>Good</v>
      </c>
      <c r="AA220" s="13">
        <f>IF(ISERROR(VLOOKUP($C220,CTEPULL!$A:$I,4,FALSE)),"0",(VLOOKUP($C220,CTEPULL!$A:$I,4,FALSE)))</f>
        <v>0</v>
      </c>
      <c r="AB220" s="18">
        <f>IF(ISERROR(VLOOKUP($A220,PIVOTILC!$A:$I,4,FALSE)),"0",(VLOOKUP($A220,PIVOTILC!$A:$I,4,FALSE)))</f>
        <v>0</v>
      </c>
      <c r="AC220" s="13">
        <f t="shared" si="49"/>
        <v>0</v>
      </c>
      <c r="AD220" s="13" t="str">
        <f t="shared" si="58"/>
        <v/>
      </c>
      <c r="AE220" s="13">
        <f>IF(ISERROR(VLOOKUP($C220,CTEPULL!$A:$I,5,FALSE)),"0",(VLOOKUP($C220,CTEPULL!$A:$I,5,FALSE)))</f>
        <v>0</v>
      </c>
      <c r="AF220" s="18">
        <f>IF(ISERROR(VLOOKUP($A220,PIVOTILC!$A:$I,5,FALSE)),"0",(VLOOKUP($A220,PIVOTILC!$A:$I,5,FALSE)))</f>
        <v>0</v>
      </c>
      <c r="AG220" s="13">
        <f t="shared" si="50"/>
        <v>0</v>
      </c>
      <c r="AH220" s="13" t="str">
        <f t="shared" si="59"/>
        <v/>
      </c>
      <c r="AI220" s="13">
        <f>IF(ISERROR(VLOOKUP($C220,CTEPULL!$A:$I,6,FALSE)),"0",(VLOOKUP($C220,CTEPULL!$A:$I,6,FALSE)))</f>
        <v>0</v>
      </c>
      <c r="AJ220" s="18">
        <f>IF(ISERROR(VLOOKUP($A220,PIVOTILC!$A:$I,6,FALSE)),"0",(VLOOKUP($A220,PIVOTILC!$A:$I,6,FALSE)))</f>
        <v>0</v>
      </c>
      <c r="AK220" s="13">
        <f t="shared" si="51"/>
        <v>0</v>
      </c>
      <c r="AL220" s="13" t="str">
        <f t="shared" si="60"/>
        <v/>
      </c>
      <c r="AM220" s="13">
        <f>IF(ISERROR(VLOOKUP($C220,CTEPULL!$A:$I,7,FALSE)),"0",(VLOOKUP($C220,CTEPULL!$A:$I,7,FALSE)))</f>
        <v>0</v>
      </c>
      <c r="AN220" s="18">
        <f>IF(ISERROR(VLOOKUP($A220,PIVOTILC!$A:$I,7,FALSE)),"0",(VLOOKUP($A220,PIVOTILC!$A:$I,7,FALSE)))</f>
        <v>0</v>
      </c>
      <c r="AO220" s="13">
        <f t="shared" si="52"/>
        <v>0</v>
      </c>
      <c r="AP220" s="13" t="str">
        <f t="shared" si="61"/>
        <v/>
      </c>
      <c r="AQ220" s="13">
        <f>IF(ISERROR(VLOOKUP($C220,CTEPULL!$A:$I,8,FALSE)),"0",(VLOOKUP($C220,CTEPULL!$A:$I,8,FALSE)))</f>
        <v>0</v>
      </c>
      <c r="AR220" s="18">
        <f>IF(ISERROR(VLOOKUP($A220,PIVOTILC!$A:$I,8,FALSE)),"0",(VLOOKUP($A220,PIVOTILC!$A:$I,8,FALSE)))</f>
        <v>0</v>
      </c>
      <c r="AS220" s="13">
        <f t="shared" si="53"/>
        <v>0</v>
      </c>
      <c r="AT220" s="13" t="str">
        <f t="shared" si="62"/>
        <v/>
      </c>
      <c r="AU220" s="19">
        <f>IF(ISERROR(VLOOKUP($C220,CTEPULL!$A:$I,9,FALSE)),"0",(VLOOKUP($C220,CTEPULL!$A:$I,9,FALSE)))</f>
        <v>45</v>
      </c>
      <c r="AV220" s="18">
        <f>IF(ISERROR(VLOOKUP($A220,PIVOTILC!$A:$I,8,FALSE)),"0",(VLOOKUP($A220,PIVOTILC!$A:$I,9,FALSE)))</f>
        <v>45</v>
      </c>
      <c r="AW220" s="18">
        <f t="shared" si="54"/>
        <v>0</v>
      </c>
      <c r="AX220" s="13">
        <f t="shared" si="55"/>
        <v>0</v>
      </c>
      <c r="AY220" s="13" t="str">
        <f t="shared" si="56"/>
        <v>No</v>
      </c>
      <c r="AZ220" s="13" t="str">
        <f t="shared" si="63"/>
        <v>No</v>
      </c>
    </row>
    <row r="221" spans="1:52" x14ac:dyDescent="0.2">
      <c r="A221" s="1" t="s">
        <v>7052</v>
      </c>
      <c r="B221" s="16" t="s">
        <v>3056</v>
      </c>
      <c r="C221" s="13" t="s">
        <v>814</v>
      </c>
      <c r="D221" s="13" t="s">
        <v>652</v>
      </c>
      <c r="E221" s="13" t="s">
        <v>653</v>
      </c>
      <c r="F221" s="13" t="s">
        <v>179</v>
      </c>
      <c r="G221" s="13" t="s">
        <v>366</v>
      </c>
      <c r="H221" s="13" t="s">
        <v>2829</v>
      </c>
      <c r="I221" s="13" t="s">
        <v>98</v>
      </c>
      <c r="J221" s="13" t="s">
        <v>2378</v>
      </c>
      <c r="K221" s="13" t="s">
        <v>2395</v>
      </c>
      <c r="L221" s="13" t="s">
        <v>4946</v>
      </c>
      <c r="M221" s="13" t="s">
        <v>2405</v>
      </c>
      <c r="N221" s="13" t="s">
        <v>59</v>
      </c>
      <c r="O221" s="17">
        <v>39944</v>
      </c>
      <c r="P221" s="23"/>
      <c r="Q221" s="41" t="s">
        <v>2486</v>
      </c>
      <c r="R221" s="13" t="s">
        <v>129</v>
      </c>
      <c r="S221" s="13" t="s">
        <v>2871</v>
      </c>
      <c r="T221" s="13" t="s">
        <v>8348</v>
      </c>
      <c r="U221" s="13" t="s">
        <v>5657</v>
      </c>
      <c r="V221" s="13" t="s">
        <v>8352</v>
      </c>
      <c r="W221" s="13">
        <f>IF(ISERROR(VLOOKUP($C221,CTEPULL!$A:$I,3,FALSE)),"0",(VLOOKUP($C221,CTEPULL!$A:$I,3,FALSE)))</f>
        <v>40</v>
      </c>
      <c r="X221" s="18">
        <f>IF(ISERROR(VLOOKUP($A221,PIVOTILC!$A:$I,3,FALSE)),"0",(VLOOKUP($A221,PIVOTILC!$A:$I,3,FALSE)))</f>
        <v>40</v>
      </c>
      <c r="Y221" s="13">
        <f t="shared" si="48"/>
        <v>0</v>
      </c>
      <c r="Z221" s="13" t="str">
        <f t="shared" si="57"/>
        <v>Good</v>
      </c>
      <c r="AA221" s="13">
        <f>IF(ISERROR(VLOOKUP($C221,CTEPULL!$A:$I,4,FALSE)),"0",(VLOOKUP($C221,CTEPULL!$A:$I,4,FALSE)))</f>
        <v>0</v>
      </c>
      <c r="AB221" s="18">
        <f>IF(ISERROR(VLOOKUP($A221,PIVOTILC!$A:$I,4,FALSE)),"0",(VLOOKUP($A221,PIVOTILC!$A:$I,4,FALSE)))</f>
        <v>0</v>
      </c>
      <c r="AC221" s="13">
        <f t="shared" si="49"/>
        <v>0</v>
      </c>
      <c r="AD221" s="13" t="str">
        <f t="shared" si="58"/>
        <v/>
      </c>
      <c r="AE221" s="13">
        <f>IF(ISERROR(VLOOKUP($C221,CTEPULL!$A:$I,5,FALSE)),"0",(VLOOKUP($C221,CTEPULL!$A:$I,5,FALSE)))</f>
        <v>0</v>
      </c>
      <c r="AF221" s="18">
        <f>IF(ISERROR(VLOOKUP($A221,PIVOTILC!$A:$I,5,FALSE)),"0",(VLOOKUP($A221,PIVOTILC!$A:$I,5,FALSE)))</f>
        <v>0</v>
      </c>
      <c r="AG221" s="13">
        <f t="shared" si="50"/>
        <v>0</v>
      </c>
      <c r="AH221" s="13" t="str">
        <f t="shared" si="59"/>
        <v/>
      </c>
      <c r="AI221" s="13">
        <f>IF(ISERROR(VLOOKUP($C221,CTEPULL!$A:$I,6,FALSE)),"0",(VLOOKUP($C221,CTEPULL!$A:$I,6,FALSE)))</f>
        <v>0</v>
      </c>
      <c r="AJ221" s="18">
        <f>IF(ISERROR(VLOOKUP($A221,PIVOTILC!$A:$I,6,FALSE)),"0",(VLOOKUP($A221,PIVOTILC!$A:$I,6,FALSE)))</f>
        <v>0</v>
      </c>
      <c r="AK221" s="13">
        <f t="shared" si="51"/>
        <v>0</v>
      </c>
      <c r="AL221" s="13" t="str">
        <f t="shared" si="60"/>
        <v/>
      </c>
      <c r="AM221" s="13">
        <f>IF(ISERROR(VLOOKUP($C221,CTEPULL!$A:$I,7,FALSE)),"0",(VLOOKUP($C221,CTEPULL!$A:$I,7,FALSE)))</f>
        <v>0</v>
      </c>
      <c r="AN221" s="18">
        <f>IF(ISERROR(VLOOKUP($A221,PIVOTILC!$A:$I,7,FALSE)),"0",(VLOOKUP($A221,PIVOTILC!$A:$I,7,FALSE)))</f>
        <v>0</v>
      </c>
      <c r="AO221" s="13">
        <f t="shared" si="52"/>
        <v>0</v>
      </c>
      <c r="AP221" s="13" t="str">
        <f t="shared" si="61"/>
        <v/>
      </c>
      <c r="AQ221" s="13">
        <f>IF(ISERROR(VLOOKUP($C221,CTEPULL!$A:$I,8,FALSE)),"0",(VLOOKUP($C221,CTEPULL!$A:$I,8,FALSE)))</f>
        <v>0</v>
      </c>
      <c r="AR221" s="18">
        <f>IF(ISERROR(VLOOKUP($A221,PIVOTILC!$A:$I,8,FALSE)),"0",(VLOOKUP($A221,PIVOTILC!$A:$I,8,FALSE)))</f>
        <v>0</v>
      </c>
      <c r="AS221" s="13">
        <f t="shared" si="53"/>
        <v>0</v>
      </c>
      <c r="AT221" s="13" t="str">
        <f t="shared" si="62"/>
        <v/>
      </c>
      <c r="AU221" s="19">
        <f>IF(ISERROR(VLOOKUP($C221,CTEPULL!$A:$I,9,FALSE)),"0",(VLOOKUP($C221,CTEPULL!$A:$I,9,FALSE)))</f>
        <v>40</v>
      </c>
      <c r="AV221" s="18">
        <f>IF(ISERROR(VLOOKUP($A221,PIVOTILC!$A:$I,8,FALSE)),"0",(VLOOKUP($A221,PIVOTILC!$A:$I,9,FALSE)))</f>
        <v>40</v>
      </c>
      <c r="AW221" s="18">
        <f t="shared" si="54"/>
        <v>0</v>
      </c>
      <c r="AX221" s="13">
        <f t="shared" si="55"/>
        <v>0</v>
      </c>
      <c r="AY221" s="13" t="str">
        <f t="shared" si="56"/>
        <v>No</v>
      </c>
      <c r="AZ221" s="13" t="str">
        <f t="shared" si="63"/>
        <v>No</v>
      </c>
    </row>
    <row r="222" spans="1:52" x14ac:dyDescent="0.2">
      <c r="A222" s="1" t="s">
        <v>10424</v>
      </c>
      <c r="B222" s="16" t="s">
        <v>10425</v>
      </c>
      <c r="C222" s="13" t="s">
        <v>10426</v>
      </c>
      <c r="D222" s="13" t="s">
        <v>10427</v>
      </c>
      <c r="E222" s="13" t="s">
        <v>3282</v>
      </c>
      <c r="F222" s="13" t="s">
        <v>179</v>
      </c>
      <c r="G222" s="13" t="s">
        <v>10428</v>
      </c>
      <c r="H222" s="13" t="s">
        <v>2829</v>
      </c>
      <c r="I222" s="13" t="s">
        <v>100</v>
      </c>
      <c r="J222" s="13" t="s">
        <v>2378</v>
      </c>
      <c r="K222" s="13" t="s">
        <v>4970</v>
      </c>
      <c r="L222" s="13" t="s">
        <v>11256</v>
      </c>
      <c r="M222" s="13" t="s">
        <v>8943</v>
      </c>
      <c r="N222" s="13" t="s">
        <v>10493</v>
      </c>
      <c r="O222" s="17">
        <v>43595</v>
      </c>
      <c r="P222" s="23"/>
      <c r="Q222" s="41" t="s">
        <v>10429</v>
      </c>
      <c r="R222" s="13" t="s">
        <v>187</v>
      </c>
      <c r="S222" s="13" t="s">
        <v>2867</v>
      </c>
      <c r="T222" s="13" t="s">
        <v>8348</v>
      </c>
      <c r="U222" s="13" t="s">
        <v>10505</v>
      </c>
      <c r="V222" s="13" t="s">
        <v>8349</v>
      </c>
      <c r="W222" s="13">
        <f>IF(ISERROR(VLOOKUP($C222,CTEPULL!$A:$I,3,FALSE)),"0",(VLOOKUP($C222,CTEPULL!$A:$I,3,FALSE)))</f>
        <v>45</v>
      </c>
      <c r="X222" s="18">
        <f>IF(ISERROR(VLOOKUP($A222,PIVOTILC!$A:$I,3,FALSE)),"0",(VLOOKUP($A222,PIVOTILC!$A:$I,3,FALSE)))</f>
        <v>45</v>
      </c>
      <c r="Y222" s="13">
        <f t="shared" si="48"/>
        <v>0</v>
      </c>
      <c r="Z222" s="13" t="str">
        <f t="shared" si="57"/>
        <v>Good</v>
      </c>
      <c r="AA222" s="13">
        <f>IF(ISERROR(VLOOKUP($C222,CTEPULL!$A:$I,4,FALSE)),"0",(VLOOKUP($C222,CTEPULL!$A:$I,4,FALSE)))</f>
        <v>0</v>
      </c>
      <c r="AB222" s="18">
        <f>IF(ISERROR(VLOOKUP($A222,PIVOTILC!$A:$I,4,FALSE)),"0",(VLOOKUP($A222,PIVOTILC!$A:$I,4,FALSE)))</f>
        <v>0</v>
      </c>
      <c r="AC222" s="13">
        <f t="shared" si="49"/>
        <v>0</v>
      </c>
      <c r="AD222" s="13" t="str">
        <f t="shared" si="58"/>
        <v/>
      </c>
      <c r="AE222" s="13">
        <f>IF(ISERROR(VLOOKUP($C222,CTEPULL!$A:$I,5,FALSE)),"0",(VLOOKUP($C222,CTEPULL!$A:$I,5,FALSE)))</f>
        <v>0</v>
      </c>
      <c r="AF222" s="18">
        <f>IF(ISERROR(VLOOKUP($A222,PIVOTILC!$A:$I,5,FALSE)),"0",(VLOOKUP($A222,PIVOTILC!$A:$I,5,FALSE)))</f>
        <v>0</v>
      </c>
      <c r="AG222" s="13">
        <f t="shared" si="50"/>
        <v>0</v>
      </c>
      <c r="AH222" s="13" t="str">
        <f t="shared" si="59"/>
        <v/>
      </c>
      <c r="AI222" s="13">
        <f>IF(ISERROR(VLOOKUP($C222,CTEPULL!$A:$I,6,FALSE)),"0",(VLOOKUP($C222,CTEPULL!$A:$I,6,FALSE)))</f>
        <v>0</v>
      </c>
      <c r="AJ222" s="18">
        <f>IF(ISERROR(VLOOKUP($A222,PIVOTILC!$A:$I,6,FALSE)),"0",(VLOOKUP($A222,PIVOTILC!$A:$I,6,FALSE)))</f>
        <v>0</v>
      </c>
      <c r="AK222" s="13">
        <f t="shared" si="51"/>
        <v>0</v>
      </c>
      <c r="AL222" s="13" t="str">
        <f t="shared" si="60"/>
        <v/>
      </c>
      <c r="AM222" s="13">
        <f>IF(ISERROR(VLOOKUP($C222,CTEPULL!$A:$I,7,FALSE)),"0",(VLOOKUP($C222,CTEPULL!$A:$I,7,FALSE)))</f>
        <v>0</v>
      </c>
      <c r="AN222" s="18">
        <f>IF(ISERROR(VLOOKUP($A222,PIVOTILC!$A:$I,7,FALSE)),"0",(VLOOKUP($A222,PIVOTILC!$A:$I,7,FALSE)))</f>
        <v>0</v>
      </c>
      <c r="AO222" s="13">
        <f t="shared" si="52"/>
        <v>0</v>
      </c>
      <c r="AP222" s="13" t="str">
        <f t="shared" si="61"/>
        <v/>
      </c>
      <c r="AQ222" s="13">
        <f>IF(ISERROR(VLOOKUP($C222,CTEPULL!$A:$I,8,FALSE)),"0",(VLOOKUP($C222,CTEPULL!$A:$I,8,FALSE)))</f>
        <v>0</v>
      </c>
      <c r="AR222" s="18">
        <f>IF(ISERROR(VLOOKUP($A222,PIVOTILC!$A:$I,8,FALSE)),"0",(VLOOKUP($A222,PIVOTILC!$A:$I,8,FALSE)))</f>
        <v>0</v>
      </c>
      <c r="AS222" s="13">
        <f t="shared" si="53"/>
        <v>0</v>
      </c>
      <c r="AT222" s="13" t="str">
        <f t="shared" si="62"/>
        <v/>
      </c>
      <c r="AU222" s="19">
        <f>IF(ISERROR(VLOOKUP($C222,CTEPULL!$A:$I,9,FALSE)),"0",(VLOOKUP($C222,CTEPULL!$A:$I,9,FALSE)))</f>
        <v>45</v>
      </c>
      <c r="AV222" s="18">
        <f>IF(ISERROR(VLOOKUP($A222,PIVOTILC!$A:$I,8,FALSE)),"0",(VLOOKUP($A222,PIVOTILC!$A:$I,9,FALSE)))</f>
        <v>45</v>
      </c>
      <c r="AW222" s="18">
        <f t="shared" si="54"/>
        <v>0</v>
      </c>
      <c r="AX222" s="13">
        <f t="shared" si="55"/>
        <v>0</v>
      </c>
      <c r="AY222" s="13" t="str">
        <f t="shared" si="56"/>
        <v>No</v>
      </c>
      <c r="AZ222" s="13" t="str">
        <f t="shared" si="63"/>
        <v>No</v>
      </c>
    </row>
    <row r="223" spans="1:52" x14ac:dyDescent="0.2">
      <c r="A223" s="1" t="s">
        <v>9197</v>
      </c>
      <c r="B223" s="16" t="s">
        <v>3057</v>
      </c>
      <c r="C223" s="13" t="s">
        <v>1014</v>
      </c>
      <c r="D223" s="13" t="s">
        <v>1015</v>
      </c>
      <c r="E223" s="13" t="s">
        <v>1016</v>
      </c>
      <c r="F223" s="13" t="s">
        <v>179</v>
      </c>
      <c r="G223" s="13" t="s">
        <v>1017</v>
      </c>
      <c r="H223" s="13" t="s">
        <v>2829</v>
      </c>
      <c r="I223" s="13" t="s">
        <v>98</v>
      </c>
      <c r="J223" s="13" t="s">
        <v>2378</v>
      </c>
      <c r="K223" s="13" t="s">
        <v>4970</v>
      </c>
      <c r="L223" s="13" t="s">
        <v>11256</v>
      </c>
      <c r="M223" s="13" t="s">
        <v>8943</v>
      </c>
      <c r="N223" s="13" t="s">
        <v>1018</v>
      </c>
      <c r="O223" s="17">
        <v>41358</v>
      </c>
      <c r="P223" s="23"/>
      <c r="Q223" s="41" t="s">
        <v>2487</v>
      </c>
      <c r="R223" s="13" t="s">
        <v>129</v>
      </c>
      <c r="S223" s="13" t="s">
        <v>2870</v>
      </c>
      <c r="T223" s="13" t="s">
        <v>8348</v>
      </c>
      <c r="U223" s="13" t="s">
        <v>5658</v>
      </c>
      <c r="V223" s="13" t="s">
        <v>8352</v>
      </c>
      <c r="W223" s="13">
        <f>IF(ISERROR(VLOOKUP($C223,CTEPULL!$A:$I,3,FALSE)),"0",(VLOOKUP($C223,CTEPULL!$A:$I,3,FALSE)))</f>
        <v>36</v>
      </c>
      <c r="X223" s="18">
        <f>IF(ISERROR(VLOOKUP($A223,PIVOTILC!$A:$I,3,FALSE)),"0",(VLOOKUP($A223,PIVOTILC!$A:$I,3,FALSE)))</f>
        <v>36</v>
      </c>
      <c r="Y223" s="13">
        <f t="shared" si="48"/>
        <v>0</v>
      </c>
      <c r="Z223" s="13" t="str">
        <f t="shared" si="57"/>
        <v>Good</v>
      </c>
      <c r="AA223" s="13">
        <f>IF(ISERROR(VLOOKUP($C223,CTEPULL!$A:$I,4,FALSE)),"0",(VLOOKUP($C223,CTEPULL!$A:$I,4,FALSE)))</f>
        <v>0</v>
      </c>
      <c r="AB223" s="18">
        <f>IF(ISERROR(VLOOKUP($A223,PIVOTILC!$A:$I,4,FALSE)),"0",(VLOOKUP($A223,PIVOTILC!$A:$I,4,FALSE)))</f>
        <v>0</v>
      </c>
      <c r="AC223" s="13">
        <f t="shared" si="49"/>
        <v>0</v>
      </c>
      <c r="AD223" s="13" t="str">
        <f t="shared" si="58"/>
        <v/>
      </c>
      <c r="AE223" s="13">
        <f>IF(ISERROR(VLOOKUP($C223,CTEPULL!$A:$I,5,FALSE)),"0",(VLOOKUP($C223,CTEPULL!$A:$I,5,FALSE)))</f>
        <v>0</v>
      </c>
      <c r="AF223" s="18">
        <f>IF(ISERROR(VLOOKUP($A223,PIVOTILC!$A:$I,5,FALSE)),"0",(VLOOKUP($A223,PIVOTILC!$A:$I,5,FALSE)))</f>
        <v>0</v>
      </c>
      <c r="AG223" s="13">
        <f t="shared" si="50"/>
        <v>0</v>
      </c>
      <c r="AH223" s="13" t="str">
        <f t="shared" si="59"/>
        <v/>
      </c>
      <c r="AI223" s="13">
        <f>IF(ISERROR(VLOOKUP($C223,CTEPULL!$A:$I,6,FALSE)),"0",(VLOOKUP($C223,CTEPULL!$A:$I,6,FALSE)))</f>
        <v>0</v>
      </c>
      <c r="AJ223" s="18">
        <f>IF(ISERROR(VLOOKUP($A223,PIVOTILC!$A:$I,6,FALSE)),"0",(VLOOKUP($A223,PIVOTILC!$A:$I,6,FALSE)))</f>
        <v>0</v>
      </c>
      <c r="AK223" s="13">
        <f t="shared" si="51"/>
        <v>0</v>
      </c>
      <c r="AL223" s="13" t="str">
        <f t="shared" si="60"/>
        <v/>
      </c>
      <c r="AM223" s="13">
        <f>IF(ISERROR(VLOOKUP($C223,CTEPULL!$A:$I,7,FALSE)),"0",(VLOOKUP($C223,CTEPULL!$A:$I,7,FALSE)))</f>
        <v>0</v>
      </c>
      <c r="AN223" s="18">
        <f>IF(ISERROR(VLOOKUP($A223,PIVOTILC!$A:$I,7,FALSE)),"0",(VLOOKUP($A223,PIVOTILC!$A:$I,7,FALSE)))</f>
        <v>0</v>
      </c>
      <c r="AO223" s="13">
        <f t="shared" si="52"/>
        <v>0</v>
      </c>
      <c r="AP223" s="13" t="str">
        <f t="shared" si="61"/>
        <v/>
      </c>
      <c r="AQ223" s="13">
        <f>IF(ISERROR(VLOOKUP($C223,CTEPULL!$A:$I,8,FALSE)),"0",(VLOOKUP($C223,CTEPULL!$A:$I,8,FALSE)))</f>
        <v>0</v>
      </c>
      <c r="AR223" s="18">
        <f>IF(ISERROR(VLOOKUP($A223,PIVOTILC!$A:$I,8,FALSE)),"0",(VLOOKUP($A223,PIVOTILC!$A:$I,8,FALSE)))</f>
        <v>0</v>
      </c>
      <c r="AS223" s="13">
        <f t="shared" si="53"/>
        <v>0</v>
      </c>
      <c r="AT223" s="13" t="str">
        <f t="shared" si="62"/>
        <v/>
      </c>
      <c r="AU223" s="19">
        <f>IF(ISERROR(VLOOKUP($C223,CTEPULL!$A:$I,9,FALSE)),"0",(VLOOKUP($C223,CTEPULL!$A:$I,9,FALSE)))</f>
        <v>36</v>
      </c>
      <c r="AV223" s="18">
        <f>IF(ISERROR(VLOOKUP($A223,PIVOTILC!$A:$I,8,FALSE)),"0",(VLOOKUP($A223,PIVOTILC!$A:$I,9,FALSE)))</f>
        <v>36</v>
      </c>
      <c r="AW223" s="18">
        <f t="shared" si="54"/>
        <v>0</v>
      </c>
      <c r="AX223" s="13">
        <f t="shared" si="55"/>
        <v>0</v>
      </c>
      <c r="AY223" s="13" t="str">
        <f t="shared" si="56"/>
        <v>No</v>
      </c>
      <c r="AZ223" s="13" t="str">
        <f t="shared" si="63"/>
        <v>No</v>
      </c>
    </row>
    <row r="224" spans="1:52" x14ac:dyDescent="0.2">
      <c r="A224" s="1" t="s">
        <v>13053</v>
      </c>
      <c r="B224" s="16" t="s">
        <v>13054</v>
      </c>
      <c r="C224" s="13" t="s">
        <v>13055</v>
      </c>
      <c r="D224" s="13" t="s">
        <v>13056</v>
      </c>
      <c r="E224" s="13" t="s">
        <v>13057</v>
      </c>
      <c r="F224" s="13" t="s">
        <v>3854</v>
      </c>
      <c r="G224" s="13" t="s">
        <v>13058</v>
      </c>
      <c r="H224" s="13" t="s">
        <v>2828</v>
      </c>
      <c r="I224" s="13" t="s">
        <v>100</v>
      </c>
      <c r="J224" s="13" t="s">
        <v>2378</v>
      </c>
      <c r="K224" s="13" t="s">
        <v>2396</v>
      </c>
      <c r="L224" s="13" t="s">
        <v>2392</v>
      </c>
      <c r="M224" s="13" t="s">
        <v>4971</v>
      </c>
      <c r="N224" s="13" t="s">
        <v>2830</v>
      </c>
      <c r="O224" s="17">
        <v>43857</v>
      </c>
      <c r="P224" s="23"/>
      <c r="Q224" s="41" t="s">
        <v>13059</v>
      </c>
      <c r="R224" s="13" t="s">
        <v>129</v>
      </c>
      <c r="S224" s="13" t="s">
        <v>2867</v>
      </c>
      <c r="T224" s="13" t="s">
        <v>8348</v>
      </c>
      <c r="U224" s="13" t="s">
        <v>2830</v>
      </c>
      <c r="V224" s="13" t="s">
        <v>8354</v>
      </c>
      <c r="W224" s="13">
        <f>IF(ISERROR(VLOOKUP($C224,CTEPULL!$A:$I,3,FALSE)),"0",(VLOOKUP($C224,CTEPULL!$A:$I,3,FALSE)))</f>
        <v>40</v>
      </c>
      <c r="X224" s="18">
        <f>IF(ISERROR(VLOOKUP($A224,PIVOTILC!$A:$I,3,FALSE)),"0",(VLOOKUP($A224,PIVOTILC!$A:$I,3,FALSE)))</f>
        <v>40</v>
      </c>
      <c r="Y224" s="13">
        <f t="shared" si="48"/>
        <v>0</v>
      </c>
      <c r="Z224" s="13" t="str">
        <f t="shared" si="57"/>
        <v>Good</v>
      </c>
      <c r="AA224" s="13">
        <f>IF(ISERROR(VLOOKUP($C224,CTEPULL!$A:$I,4,FALSE)),"0",(VLOOKUP($C224,CTEPULL!$A:$I,4,FALSE)))</f>
        <v>0</v>
      </c>
      <c r="AB224" s="18">
        <f>IF(ISERROR(VLOOKUP($A224,PIVOTILC!$A:$I,4,FALSE)),"0",(VLOOKUP($A224,PIVOTILC!$A:$I,4,FALSE)))</f>
        <v>0</v>
      </c>
      <c r="AC224" s="13">
        <f t="shared" si="49"/>
        <v>0</v>
      </c>
      <c r="AD224" s="13" t="str">
        <f t="shared" si="58"/>
        <v/>
      </c>
      <c r="AE224" s="13">
        <f>IF(ISERROR(VLOOKUP($C224,CTEPULL!$A:$I,5,FALSE)),"0",(VLOOKUP($C224,CTEPULL!$A:$I,5,FALSE)))</f>
        <v>0</v>
      </c>
      <c r="AF224" s="18">
        <f>IF(ISERROR(VLOOKUP($A224,PIVOTILC!$A:$I,5,FALSE)),"0",(VLOOKUP($A224,PIVOTILC!$A:$I,5,FALSE)))</f>
        <v>0</v>
      </c>
      <c r="AG224" s="13">
        <f t="shared" si="50"/>
        <v>0</v>
      </c>
      <c r="AH224" s="13" t="str">
        <f t="shared" si="59"/>
        <v/>
      </c>
      <c r="AI224" s="13">
        <f>IF(ISERROR(VLOOKUP($C224,CTEPULL!$A:$I,6,FALSE)),"0",(VLOOKUP($C224,CTEPULL!$A:$I,6,FALSE)))</f>
        <v>0</v>
      </c>
      <c r="AJ224" s="18">
        <f>IF(ISERROR(VLOOKUP($A224,PIVOTILC!$A:$I,6,FALSE)),"0",(VLOOKUP($A224,PIVOTILC!$A:$I,6,FALSE)))</f>
        <v>0</v>
      </c>
      <c r="AK224" s="13">
        <f t="shared" si="51"/>
        <v>0</v>
      </c>
      <c r="AL224" s="13" t="str">
        <f t="shared" si="60"/>
        <v/>
      </c>
      <c r="AM224" s="13">
        <f>IF(ISERROR(VLOOKUP($C224,CTEPULL!$A:$I,7,FALSE)),"0",(VLOOKUP($C224,CTEPULL!$A:$I,7,FALSE)))</f>
        <v>0</v>
      </c>
      <c r="AN224" s="18">
        <f>IF(ISERROR(VLOOKUP($A224,PIVOTILC!$A:$I,7,FALSE)),"0",(VLOOKUP($A224,PIVOTILC!$A:$I,7,FALSE)))</f>
        <v>0</v>
      </c>
      <c r="AO224" s="13">
        <f t="shared" si="52"/>
        <v>0</v>
      </c>
      <c r="AP224" s="13" t="str">
        <f t="shared" si="61"/>
        <v/>
      </c>
      <c r="AQ224" s="13">
        <f>IF(ISERROR(VLOOKUP($C224,CTEPULL!$A:$I,8,FALSE)),"0",(VLOOKUP($C224,CTEPULL!$A:$I,8,FALSE)))</f>
        <v>0</v>
      </c>
      <c r="AR224" s="18">
        <f>IF(ISERROR(VLOOKUP($A224,PIVOTILC!$A:$I,8,FALSE)),"0",(VLOOKUP($A224,PIVOTILC!$A:$I,8,FALSE)))</f>
        <v>0</v>
      </c>
      <c r="AS224" s="13">
        <f t="shared" si="53"/>
        <v>0</v>
      </c>
      <c r="AT224" s="13" t="str">
        <f t="shared" si="62"/>
        <v/>
      </c>
      <c r="AU224" s="19">
        <f>IF(ISERROR(VLOOKUP($C224,CTEPULL!$A:$I,9,FALSE)),"0",(VLOOKUP($C224,CTEPULL!$A:$I,9,FALSE)))</f>
        <v>40</v>
      </c>
      <c r="AV224" s="18">
        <f>IF(ISERROR(VLOOKUP($A224,PIVOTILC!$A:$I,8,FALSE)),"0",(VLOOKUP($A224,PIVOTILC!$A:$I,9,FALSE)))</f>
        <v>40</v>
      </c>
      <c r="AW224" s="18">
        <f t="shared" si="54"/>
        <v>0</v>
      </c>
      <c r="AX224" s="13">
        <f t="shared" si="55"/>
        <v>0</v>
      </c>
      <c r="AY224" s="13" t="str">
        <f t="shared" si="56"/>
        <v>No</v>
      </c>
      <c r="AZ224" s="13" t="str">
        <f t="shared" si="63"/>
        <v>No</v>
      </c>
    </row>
    <row r="225" spans="1:52" x14ac:dyDescent="0.2">
      <c r="A225" s="1" t="s">
        <v>8038</v>
      </c>
      <c r="B225" s="16" t="s">
        <v>8039</v>
      </c>
      <c r="C225" s="13" t="s">
        <v>8040</v>
      </c>
      <c r="D225" s="13" t="s">
        <v>8041</v>
      </c>
      <c r="E225" s="13" t="s">
        <v>8042</v>
      </c>
      <c r="F225" s="13" t="s">
        <v>179</v>
      </c>
      <c r="G225" s="13" t="s">
        <v>8043</v>
      </c>
      <c r="H225" s="13" t="s">
        <v>2829</v>
      </c>
      <c r="I225" s="13" t="s">
        <v>98</v>
      </c>
      <c r="J225" s="13" t="s">
        <v>2378</v>
      </c>
      <c r="K225" s="13" t="s">
        <v>2395</v>
      </c>
      <c r="L225" s="13" t="s">
        <v>4946</v>
      </c>
      <c r="M225" s="13" t="s">
        <v>2405</v>
      </c>
      <c r="N225" s="13" t="s">
        <v>8092</v>
      </c>
      <c r="O225" s="17">
        <v>43252</v>
      </c>
      <c r="P225" s="23"/>
      <c r="Q225" s="41" t="s">
        <v>8044</v>
      </c>
      <c r="R225" s="13" t="s">
        <v>112</v>
      </c>
      <c r="S225" s="13" t="s">
        <v>2866</v>
      </c>
      <c r="T225" s="13" t="s">
        <v>8348</v>
      </c>
      <c r="U225" s="13" t="s">
        <v>8093</v>
      </c>
      <c r="V225" s="13" t="s">
        <v>8353</v>
      </c>
      <c r="W225" s="13">
        <f>IF(ISERROR(VLOOKUP($C225,CTEPULL!$A:$I,3,FALSE)),"0",(VLOOKUP($C225,CTEPULL!$A:$I,3,FALSE)))</f>
        <v>40</v>
      </c>
      <c r="X225" s="18">
        <f>IF(ISERROR(VLOOKUP($A225,PIVOTILC!$A:$I,3,FALSE)),"0",(VLOOKUP($A225,PIVOTILC!$A:$I,3,FALSE)))</f>
        <v>40</v>
      </c>
      <c r="Y225" s="13">
        <f t="shared" si="48"/>
        <v>0</v>
      </c>
      <c r="Z225" s="13" t="str">
        <f t="shared" si="57"/>
        <v>Good</v>
      </c>
      <c r="AA225" s="13">
        <f>IF(ISERROR(VLOOKUP($C225,CTEPULL!$A:$I,4,FALSE)),"0",(VLOOKUP($C225,CTEPULL!$A:$I,4,FALSE)))</f>
        <v>0</v>
      </c>
      <c r="AB225" s="18">
        <f>IF(ISERROR(VLOOKUP($A225,PIVOTILC!$A:$I,4,FALSE)),"0",(VLOOKUP($A225,PIVOTILC!$A:$I,4,FALSE)))</f>
        <v>0</v>
      </c>
      <c r="AC225" s="13">
        <f t="shared" si="49"/>
        <v>0</v>
      </c>
      <c r="AD225" s="13" t="str">
        <f t="shared" si="58"/>
        <v/>
      </c>
      <c r="AE225" s="13">
        <f>IF(ISERROR(VLOOKUP($C225,CTEPULL!$A:$I,5,FALSE)),"0",(VLOOKUP($C225,CTEPULL!$A:$I,5,FALSE)))</f>
        <v>0</v>
      </c>
      <c r="AF225" s="18">
        <f>IF(ISERROR(VLOOKUP($A225,PIVOTILC!$A:$I,5,FALSE)),"0",(VLOOKUP($A225,PIVOTILC!$A:$I,5,FALSE)))</f>
        <v>0</v>
      </c>
      <c r="AG225" s="13">
        <f t="shared" si="50"/>
        <v>0</v>
      </c>
      <c r="AH225" s="13" t="str">
        <f t="shared" si="59"/>
        <v/>
      </c>
      <c r="AI225" s="13">
        <f>IF(ISERROR(VLOOKUP($C225,CTEPULL!$A:$I,6,FALSE)),"0",(VLOOKUP($C225,CTEPULL!$A:$I,6,FALSE)))</f>
        <v>0</v>
      </c>
      <c r="AJ225" s="18">
        <f>IF(ISERROR(VLOOKUP($A225,PIVOTILC!$A:$I,6,FALSE)),"0",(VLOOKUP($A225,PIVOTILC!$A:$I,6,FALSE)))</f>
        <v>0</v>
      </c>
      <c r="AK225" s="13">
        <f t="shared" si="51"/>
        <v>0</v>
      </c>
      <c r="AL225" s="13" t="str">
        <f t="shared" si="60"/>
        <v/>
      </c>
      <c r="AM225" s="13">
        <f>IF(ISERROR(VLOOKUP($C225,CTEPULL!$A:$I,7,FALSE)),"0",(VLOOKUP($C225,CTEPULL!$A:$I,7,FALSE)))</f>
        <v>0</v>
      </c>
      <c r="AN225" s="18">
        <f>IF(ISERROR(VLOOKUP($A225,PIVOTILC!$A:$I,7,FALSE)),"0",(VLOOKUP($A225,PIVOTILC!$A:$I,7,FALSE)))</f>
        <v>0</v>
      </c>
      <c r="AO225" s="13">
        <f t="shared" si="52"/>
        <v>0</v>
      </c>
      <c r="AP225" s="13" t="str">
        <f t="shared" si="61"/>
        <v/>
      </c>
      <c r="AQ225" s="13">
        <f>IF(ISERROR(VLOOKUP($C225,CTEPULL!$A:$I,8,FALSE)),"0",(VLOOKUP($C225,CTEPULL!$A:$I,8,FALSE)))</f>
        <v>0</v>
      </c>
      <c r="AR225" s="18">
        <f>IF(ISERROR(VLOOKUP($A225,PIVOTILC!$A:$I,8,FALSE)),"0",(VLOOKUP($A225,PIVOTILC!$A:$I,8,FALSE)))</f>
        <v>0</v>
      </c>
      <c r="AS225" s="13">
        <f t="shared" si="53"/>
        <v>0</v>
      </c>
      <c r="AT225" s="13" t="str">
        <f t="shared" si="62"/>
        <v/>
      </c>
      <c r="AU225" s="19">
        <f>IF(ISERROR(VLOOKUP($C225,CTEPULL!$A:$I,9,FALSE)),"0",(VLOOKUP($C225,CTEPULL!$A:$I,9,FALSE)))</f>
        <v>40</v>
      </c>
      <c r="AV225" s="18">
        <f>IF(ISERROR(VLOOKUP($A225,PIVOTILC!$A:$I,8,FALSE)),"0",(VLOOKUP($A225,PIVOTILC!$A:$I,9,FALSE)))</f>
        <v>40</v>
      </c>
      <c r="AW225" s="18">
        <f t="shared" si="54"/>
        <v>0</v>
      </c>
      <c r="AX225" s="13">
        <f t="shared" si="55"/>
        <v>0</v>
      </c>
      <c r="AY225" s="13" t="str">
        <f t="shared" si="56"/>
        <v>No</v>
      </c>
      <c r="AZ225" s="13" t="str">
        <f t="shared" si="63"/>
        <v>No</v>
      </c>
    </row>
    <row r="226" spans="1:52" x14ac:dyDescent="0.2">
      <c r="A226" s="1" t="s">
        <v>9198</v>
      </c>
      <c r="B226" s="16" t="s">
        <v>3058</v>
      </c>
      <c r="C226" s="13" t="s">
        <v>828</v>
      </c>
      <c r="D226" s="13" t="s">
        <v>505</v>
      </c>
      <c r="E226" s="13" t="s">
        <v>506</v>
      </c>
      <c r="F226" s="13" t="s">
        <v>104</v>
      </c>
      <c r="G226" s="13" t="s">
        <v>301</v>
      </c>
      <c r="H226" s="13" t="s">
        <v>2831</v>
      </c>
      <c r="I226" s="13" t="s">
        <v>98</v>
      </c>
      <c r="J226" s="13" t="s">
        <v>2378</v>
      </c>
      <c r="K226" s="13" t="s">
        <v>2382</v>
      </c>
      <c r="L226" s="13" t="s">
        <v>3758</v>
      </c>
      <c r="M226" s="13" t="s">
        <v>2416</v>
      </c>
      <c r="N226" s="13" t="s">
        <v>135</v>
      </c>
      <c r="O226" s="17">
        <v>39342</v>
      </c>
      <c r="P226" s="23"/>
      <c r="Q226" s="41" t="s">
        <v>2488</v>
      </c>
      <c r="R226" s="13" t="s">
        <v>129</v>
      </c>
      <c r="S226" s="13" t="s">
        <v>2870</v>
      </c>
      <c r="T226" s="13" t="s">
        <v>8348</v>
      </c>
      <c r="U226" s="13" t="s">
        <v>5659</v>
      </c>
      <c r="V226" s="13" t="s">
        <v>8365</v>
      </c>
      <c r="W226" s="13">
        <f>IF(ISERROR(VLOOKUP($C226,CTEPULL!$A:$I,3,FALSE)),"0",(VLOOKUP($C226,CTEPULL!$A:$I,3,FALSE)))</f>
        <v>41</v>
      </c>
      <c r="X226" s="18">
        <f>IF(ISERROR(VLOOKUP($A226,PIVOTILC!$A:$I,3,FALSE)),"0",(VLOOKUP($A226,PIVOTILC!$A:$I,3,FALSE)))</f>
        <v>41</v>
      </c>
      <c r="Y226" s="13">
        <f t="shared" si="48"/>
        <v>0</v>
      </c>
      <c r="Z226" s="13" t="str">
        <f t="shared" si="57"/>
        <v>Good</v>
      </c>
      <c r="AA226" s="13">
        <f>IF(ISERROR(VLOOKUP($C226,CTEPULL!$A:$I,4,FALSE)),"0",(VLOOKUP($C226,CTEPULL!$A:$I,4,FALSE)))</f>
        <v>0</v>
      </c>
      <c r="AB226" s="18">
        <f>IF(ISERROR(VLOOKUP($A226,PIVOTILC!$A:$I,4,FALSE)),"0",(VLOOKUP($A226,PIVOTILC!$A:$I,4,FALSE)))</f>
        <v>0</v>
      </c>
      <c r="AC226" s="13">
        <f t="shared" si="49"/>
        <v>0</v>
      </c>
      <c r="AD226" s="13" t="str">
        <f t="shared" si="58"/>
        <v/>
      </c>
      <c r="AE226" s="13">
        <f>IF(ISERROR(VLOOKUP($C226,CTEPULL!$A:$I,5,FALSE)),"0",(VLOOKUP($C226,CTEPULL!$A:$I,5,FALSE)))</f>
        <v>0</v>
      </c>
      <c r="AF226" s="18">
        <f>IF(ISERROR(VLOOKUP($A226,PIVOTILC!$A:$I,5,FALSE)),"0",(VLOOKUP($A226,PIVOTILC!$A:$I,5,FALSE)))</f>
        <v>0</v>
      </c>
      <c r="AG226" s="13">
        <f t="shared" si="50"/>
        <v>0</v>
      </c>
      <c r="AH226" s="13" t="str">
        <f t="shared" si="59"/>
        <v/>
      </c>
      <c r="AI226" s="13">
        <f>IF(ISERROR(VLOOKUP($C226,CTEPULL!$A:$I,6,FALSE)),"0",(VLOOKUP($C226,CTEPULL!$A:$I,6,FALSE)))</f>
        <v>0</v>
      </c>
      <c r="AJ226" s="18">
        <f>IF(ISERROR(VLOOKUP($A226,PIVOTILC!$A:$I,6,FALSE)),"0",(VLOOKUP($A226,PIVOTILC!$A:$I,6,FALSE)))</f>
        <v>0</v>
      </c>
      <c r="AK226" s="13">
        <f t="shared" si="51"/>
        <v>0</v>
      </c>
      <c r="AL226" s="13" t="str">
        <f t="shared" si="60"/>
        <v/>
      </c>
      <c r="AM226" s="13">
        <f>IF(ISERROR(VLOOKUP($C226,CTEPULL!$A:$I,7,FALSE)),"0",(VLOOKUP($C226,CTEPULL!$A:$I,7,FALSE)))</f>
        <v>0</v>
      </c>
      <c r="AN226" s="18">
        <f>IF(ISERROR(VLOOKUP($A226,PIVOTILC!$A:$I,7,FALSE)),"0",(VLOOKUP($A226,PIVOTILC!$A:$I,7,FALSE)))</f>
        <v>0</v>
      </c>
      <c r="AO226" s="13">
        <f t="shared" si="52"/>
        <v>0</v>
      </c>
      <c r="AP226" s="13" t="str">
        <f t="shared" si="61"/>
        <v/>
      </c>
      <c r="AQ226" s="13">
        <f>IF(ISERROR(VLOOKUP($C226,CTEPULL!$A:$I,8,FALSE)),"0",(VLOOKUP($C226,CTEPULL!$A:$I,8,FALSE)))</f>
        <v>0</v>
      </c>
      <c r="AR226" s="18">
        <f>IF(ISERROR(VLOOKUP($A226,PIVOTILC!$A:$I,8,FALSE)),"0",(VLOOKUP($A226,PIVOTILC!$A:$I,8,FALSE)))</f>
        <v>0</v>
      </c>
      <c r="AS226" s="13">
        <f t="shared" si="53"/>
        <v>0</v>
      </c>
      <c r="AT226" s="13" t="str">
        <f t="shared" si="62"/>
        <v/>
      </c>
      <c r="AU226" s="19">
        <f>IF(ISERROR(VLOOKUP($C226,CTEPULL!$A:$I,9,FALSE)),"0",(VLOOKUP($C226,CTEPULL!$A:$I,9,FALSE)))</f>
        <v>41</v>
      </c>
      <c r="AV226" s="18">
        <f>IF(ISERROR(VLOOKUP($A226,PIVOTILC!$A:$I,8,FALSE)),"0",(VLOOKUP($A226,PIVOTILC!$A:$I,9,FALSE)))</f>
        <v>41</v>
      </c>
      <c r="AW226" s="18">
        <f t="shared" si="54"/>
        <v>0</v>
      </c>
      <c r="AX226" s="13">
        <f t="shared" si="55"/>
        <v>0</v>
      </c>
      <c r="AY226" s="13" t="str">
        <f t="shared" si="56"/>
        <v>No</v>
      </c>
      <c r="AZ226" s="13" t="str">
        <f t="shared" si="63"/>
        <v>No</v>
      </c>
    </row>
    <row r="227" spans="1:52" x14ac:dyDescent="0.2">
      <c r="A227" s="1" t="s">
        <v>7053</v>
      </c>
      <c r="B227" s="16" t="s">
        <v>3059</v>
      </c>
      <c r="C227" s="13" t="s">
        <v>1560</v>
      </c>
      <c r="D227" s="13" t="s">
        <v>1545</v>
      </c>
      <c r="E227" s="13" t="s">
        <v>1546</v>
      </c>
      <c r="F227" s="13" t="s">
        <v>101</v>
      </c>
      <c r="G227" s="13" t="s">
        <v>1547</v>
      </c>
      <c r="H227" s="13" t="s">
        <v>2831</v>
      </c>
      <c r="I227" s="13" t="s">
        <v>98</v>
      </c>
      <c r="J227" s="13" t="s">
        <v>2378</v>
      </c>
      <c r="K227" s="13" t="s">
        <v>2379</v>
      </c>
      <c r="L227" s="13" t="s">
        <v>2383</v>
      </c>
      <c r="M227" s="13" t="s">
        <v>2409</v>
      </c>
      <c r="N227" s="13" t="s">
        <v>1561</v>
      </c>
      <c r="O227" s="17">
        <v>41869</v>
      </c>
      <c r="P227" s="23"/>
      <c r="Q227" s="41" t="s">
        <v>2489</v>
      </c>
      <c r="R227" s="13" t="s">
        <v>129</v>
      </c>
      <c r="S227" s="13" t="s">
        <v>6540</v>
      </c>
      <c r="T227" s="13" t="s">
        <v>8348</v>
      </c>
      <c r="U227" s="13" t="s">
        <v>5660</v>
      </c>
      <c r="V227" s="13" t="s">
        <v>8352</v>
      </c>
      <c r="W227" s="13">
        <f>IF(ISERROR(VLOOKUP($C227,CTEPULL!$A:$I,3,FALSE)),"0",(VLOOKUP($C227,CTEPULL!$A:$I,3,FALSE)))</f>
        <v>60</v>
      </c>
      <c r="X227" s="18">
        <f>IF(ISERROR(VLOOKUP($A227,PIVOTILC!$A:$I,3,FALSE)),"0",(VLOOKUP($A227,PIVOTILC!$A:$I,3,FALSE)))</f>
        <v>60</v>
      </c>
      <c r="Y227" s="13">
        <f t="shared" si="48"/>
        <v>0</v>
      </c>
      <c r="Z227" s="13" t="str">
        <f t="shared" si="57"/>
        <v>Good</v>
      </c>
      <c r="AA227" s="13">
        <f>IF(ISERROR(VLOOKUP($C227,CTEPULL!$A:$I,4,FALSE)),"0",(VLOOKUP($C227,CTEPULL!$A:$I,4,FALSE)))</f>
        <v>0</v>
      </c>
      <c r="AB227" s="18">
        <f>IF(ISERROR(VLOOKUP($A227,PIVOTILC!$A:$I,4,FALSE)),"0",(VLOOKUP($A227,PIVOTILC!$A:$I,4,FALSE)))</f>
        <v>0</v>
      </c>
      <c r="AC227" s="13">
        <f t="shared" si="49"/>
        <v>0</v>
      </c>
      <c r="AD227" s="13" t="str">
        <f t="shared" si="58"/>
        <v/>
      </c>
      <c r="AE227" s="13">
        <f>IF(ISERROR(VLOOKUP($C227,CTEPULL!$A:$I,5,FALSE)),"0",(VLOOKUP($C227,CTEPULL!$A:$I,5,FALSE)))</f>
        <v>0</v>
      </c>
      <c r="AF227" s="18">
        <f>IF(ISERROR(VLOOKUP($A227,PIVOTILC!$A:$I,5,FALSE)),"0",(VLOOKUP($A227,PIVOTILC!$A:$I,5,FALSE)))</f>
        <v>0</v>
      </c>
      <c r="AG227" s="13">
        <f t="shared" si="50"/>
        <v>0</v>
      </c>
      <c r="AH227" s="13" t="str">
        <f t="shared" si="59"/>
        <v/>
      </c>
      <c r="AI227" s="13">
        <f>IF(ISERROR(VLOOKUP($C227,CTEPULL!$A:$I,6,FALSE)),"0",(VLOOKUP($C227,CTEPULL!$A:$I,6,FALSE)))</f>
        <v>0</v>
      </c>
      <c r="AJ227" s="18">
        <f>IF(ISERROR(VLOOKUP($A227,PIVOTILC!$A:$I,6,FALSE)),"0",(VLOOKUP($A227,PIVOTILC!$A:$I,6,FALSE)))</f>
        <v>0</v>
      </c>
      <c r="AK227" s="13">
        <f t="shared" si="51"/>
        <v>0</v>
      </c>
      <c r="AL227" s="13" t="str">
        <f t="shared" si="60"/>
        <v/>
      </c>
      <c r="AM227" s="13">
        <f>IF(ISERROR(VLOOKUP($C227,CTEPULL!$A:$I,7,FALSE)),"0",(VLOOKUP($C227,CTEPULL!$A:$I,7,FALSE)))</f>
        <v>0</v>
      </c>
      <c r="AN227" s="18">
        <f>IF(ISERROR(VLOOKUP($A227,PIVOTILC!$A:$I,7,FALSE)),"0",(VLOOKUP($A227,PIVOTILC!$A:$I,7,FALSE)))</f>
        <v>0</v>
      </c>
      <c r="AO227" s="13">
        <f t="shared" si="52"/>
        <v>0</v>
      </c>
      <c r="AP227" s="13" t="str">
        <f t="shared" si="61"/>
        <v/>
      </c>
      <c r="AQ227" s="13">
        <f>IF(ISERROR(VLOOKUP($C227,CTEPULL!$A:$I,8,FALSE)),"0",(VLOOKUP($C227,CTEPULL!$A:$I,8,FALSE)))</f>
        <v>0</v>
      </c>
      <c r="AR227" s="18">
        <f>IF(ISERROR(VLOOKUP($A227,PIVOTILC!$A:$I,8,FALSE)),"0",(VLOOKUP($A227,PIVOTILC!$A:$I,8,FALSE)))</f>
        <v>0</v>
      </c>
      <c r="AS227" s="13">
        <f t="shared" si="53"/>
        <v>0</v>
      </c>
      <c r="AT227" s="13" t="str">
        <f t="shared" si="62"/>
        <v/>
      </c>
      <c r="AU227" s="19">
        <f>IF(ISERROR(VLOOKUP($C227,CTEPULL!$A:$I,9,FALSE)),"0",(VLOOKUP($C227,CTEPULL!$A:$I,9,FALSE)))</f>
        <v>60</v>
      </c>
      <c r="AV227" s="18">
        <f>IF(ISERROR(VLOOKUP($A227,PIVOTILC!$A:$I,8,FALSE)),"0",(VLOOKUP($A227,PIVOTILC!$A:$I,9,FALSE)))</f>
        <v>60</v>
      </c>
      <c r="AW227" s="18">
        <f t="shared" si="54"/>
        <v>0</v>
      </c>
      <c r="AX227" s="13">
        <f t="shared" si="55"/>
        <v>0</v>
      </c>
      <c r="AY227" s="13" t="str">
        <f t="shared" si="56"/>
        <v>No</v>
      </c>
      <c r="AZ227" s="13" t="str">
        <f t="shared" si="63"/>
        <v>No</v>
      </c>
    </row>
    <row r="228" spans="1:52" x14ac:dyDescent="0.2">
      <c r="A228" s="1" t="s">
        <v>10255</v>
      </c>
      <c r="B228" s="16" t="s">
        <v>10256</v>
      </c>
      <c r="C228" s="13" t="s">
        <v>10257</v>
      </c>
      <c r="D228" s="13" t="s">
        <v>10258</v>
      </c>
      <c r="E228" s="13" t="s">
        <v>10259</v>
      </c>
      <c r="F228" s="13" t="s">
        <v>3740</v>
      </c>
      <c r="G228" s="13" t="s">
        <v>10260</v>
      </c>
      <c r="H228" s="13" t="s">
        <v>2828</v>
      </c>
      <c r="I228" s="13" t="s">
        <v>98</v>
      </c>
      <c r="J228" s="13" t="s">
        <v>2378</v>
      </c>
      <c r="K228" s="13" t="s">
        <v>2382</v>
      </c>
      <c r="L228" s="13" t="s">
        <v>3758</v>
      </c>
      <c r="M228" s="13" t="s">
        <v>2384</v>
      </c>
      <c r="N228" s="13" t="s">
        <v>2830</v>
      </c>
      <c r="O228" s="17">
        <v>43556</v>
      </c>
      <c r="P228" s="23"/>
      <c r="Q228" s="41" t="s">
        <v>10261</v>
      </c>
      <c r="R228" s="13" t="s">
        <v>129</v>
      </c>
      <c r="S228" s="13" t="s">
        <v>2871</v>
      </c>
      <c r="T228" s="13" t="s">
        <v>8348</v>
      </c>
      <c r="U228" s="13" t="s">
        <v>2830</v>
      </c>
      <c r="V228" s="13" t="s">
        <v>8351</v>
      </c>
      <c r="W228" s="13">
        <f>IF(ISERROR(VLOOKUP($C228,CTEPULL!$A:$I,3,FALSE)),"0",(VLOOKUP($C228,CTEPULL!$A:$I,3,FALSE)))</f>
        <v>40</v>
      </c>
      <c r="X228" s="18">
        <f>IF(ISERROR(VLOOKUP($A228,PIVOTILC!$A:$I,3,FALSE)),"0",(VLOOKUP($A228,PIVOTILC!$A:$I,3,FALSE)))</f>
        <v>40</v>
      </c>
      <c r="Y228" s="13">
        <f t="shared" si="48"/>
        <v>0</v>
      </c>
      <c r="Z228" s="13" t="str">
        <f t="shared" si="57"/>
        <v>Good</v>
      </c>
      <c r="AA228" s="13">
        <f>IF(ISERROR(VLOOKUP($C228,CTEPULL!$A:$I,4,FALSE)),"0",(VLOOKUP($C228,CTEPULL!$A:$I,4,FALSE)))</f>
        <v>0</v>
      </c>
      <c r="AB228" s="18">
        <f>IF(ISERROR(VLOOKUP($A228,PIVOTILC!$A:$I,4,FALSE)),"0",(VLOOKUP($A228,PIVOTILC!$A:$I,4,FALSE)))</f>
        <v>0</v>
      </c>
      <c r="AC228" s="13">
        <f t="shared" si="49"/>
        <v>0</v>
      </c>
      <c r="AD228" s="13" t="str">
        <f t="shared" si="58"/>
        <v/>
      </c>
      <c r="AE228" s="13">
        <f>IF(ISERROR(VLOOKUP($C228,CTEPULL!$A:$I,5,FALSE)),"0",(VLOOKUP($C228,CTEPULL!$A:$I,5,FALSE)))</f>
        <v>0</v>
      </c>
      <c r="AF228" s="18">
        <f>IF(ISERROR(VLOOKUP($A228,PIVOTILC!$A:$I,5,FALSE)),"0",(VLOOKUP($A228,PIVOTILC!$A:$I,5,FALSE)))</f>
        <v>0</v>
      </c>
      <c r="AG228" s="13">
        <f t="shared" si="50"/>
        <v>0</v>
      </c>
      <c r="AH228" s="13" t="str">
        <f t="shared" si="59"/>
        <v/>
      </c>
      <c r="AI228" s="13">
        <f>IF(ISERROR(VLOOKUP($C228,CTEPULL!$A:$I,6,FALSE)),"0",(VLOOKUP($C228,CTEPULL!$A:$I,6,FALSE)))</f>
        <v>0</v>
      </c>
      <c r="AJ228" s="18">
        <f>IF(ISERROR(VLOOKUP($A228,PIVOTILC!$A:$I,6,FALSE)),"0",(VLOOKUP($A228,PIVOTILC!$A:$I,6,FALSE)))</f>
        <v>0</v>
      </c>
      <c r="AK228" s="13">
        <f t="shared" si="51"/>
        <v>0</v>
      </c>
      <c r="AL228" s="13" t="str">
        <f t="shared" si="60"/>
        <v/>
      </c>
      <c r="AM228" s="13">
        <f>IF(ISERROR(VLOOKUP($C228,CTEPULL!$A:$I,7,FALSE)),"0",(VLOOKUP($C228,CTEPULL!$A:$I,7,FALSE)))</f>
        <v>0</v>
      </c>
      <c r="AN228" s="18">
        <f>IF(ISERROR(VLOOKUP($A228,PIVOTILC!$A:$I,7,FALSE)),"0",(VLOOKUP($A228,PIVOTILC!$A:$I,7,FALSE)))</f>
        <v>0</v>
      </c>
      <c r="AO228" s="13">
        <f t="shared" si="52"/>
        <v>0</v>
      </c>
      <c r="AP228" s="13" t="str">
        <f t="shared" si="61"/>
        <v/>
      </c>
      <c r="AQ228" s="13">
        <f>IF(ISERROR(VLOOKUP($C228,CTEPULL!$A:$I,8,FALSE)),"0",(VLOOKUP($C228,CTEPULL!$A:$I,8,FALSE)))</f>
        <v>0</v>
      </c>
      <c r="AR228" s="18">
        <f>IF(ISERROR(VLOOKUP($A228,PIVOTILC!$A:$I,8,FALSE)),"0",(VLOOKUP($A228,PIVOTILC!$A:$I,8,FALSE)))</f>
        <v>0</v>
      </c>
      <c r="AS228" s="13">
        <f t="shared" si="53"/>
        <v>0</v>
      </c>
      <c r="AT228" s="13" t="str">
        <f t="shared" si="62"/>
        <v/>
      </c>
      <c r="AU228" s="19">
        <f>IF(ISERROR(VLOOKUP($C228,CTEPULL!$A:$I,9,FALSE)),"0",(VLOOKUP($C228,CTEPULL!$A:$I,9,FALSE)))</f>
        <v>40</v>
      </c>
      <c r="AV228" s="18">
        <f>IF(ISERROR(VLOOKUP($A228,PIVOTILC!$A:$I,8,FALSE)),"0",(VLOOKUP($A228,PIVOTILC!$A:$I,9,FALSE)))</f>
        <v>40</v>
      </c>
      <c r="AW228" s="18">
        <f t="shared" si="54"/>
        <v>0</v>
      </c>
      <c r="AX228" s="13">
        <f t="shared" si="55"/>
        <v>0</v>
      </c>
      <c r="AY228" s="13" t="str">
        <f t="shared" si="56"/>
        <v>No</v>
      </c>
      <c r="AZ228" s="13" t="str">
        <f t="shared" si="63"/>
        <v>No</v>
      </c>
    </row>
    <row r="229" spans="1:52" x14ac:dyDescent="0.2">
      <c r="A229" s="1" t="s">
        <v>7054</v>
      </c>
      <c r="B229" s="16" t="s">
        <v>3060</v>
      </c>
      <c r="C229" s="13" t="s">
        <v>806</v>
      </c>
      <c r="D229" s="13" t="s">
        <v>433</v>
      </c>
      <c r="E229" s="13" t="s">
        <v>434</v>
      </c>
      <c r="F229" s="13" t="s">
        <v>185</v>
      </c>
      <c r="G229" s="13" t="s">
        <v>278</v>
      </c>
      <c r="H229" s="13" t="s">
        <v>99</v>
      </c>
      <c r="I229" s="13" t="s">
        <v>102</v>
      </c>
      <c r="J229" s="13" t="s">
        <v>2378</v>
      </c>
      <c r="K229" s="13" t="s">
        <v>2389</v>
      </c>
      <c r="L229" s="13" t="s">
        <v>11236</v>
      </c>
      <c r="M229" s="13" t="s">
        <v>2389</v>
      </c>
      <c r="N229" s="13" t="s">
        <v>214</v>
      </c>
      <c r="O229" s="17">
        <v>38246</v>
      </c>
      <c r="P229" s="23"/>
      <c r="Q229" s="41" t="s">
        <v>2490</v>
      </c>
      <c r="R229" s="13" t="s">
        <v>129</v>
      </c>
      <c r="S229" s="13" t="s">
        <v>2868</v>
      </c>
      <c r="T229" s="13" t="s">
        <v>8348</v>
      </c>
      <c r="U229" s="13" t="s">
        <v>5661</v>
      </c>
      <c r="V229" s="13" t="s">
        <v>8362</v>
      </c>
      <c r="W229" s="13">
        <f>IF(ISERROR(VLOOKUP($C229,CTEPULL!$A:$I,3,FALSE)),"0",(VLOOKUP($C229,CTEPULL!$A:$I,3,FALSE)))</f>
        <v>40</v>
      </c>
      <c r="X229" s="18">
        <f>IF(ISERROR(VLOOKUP($A229,PIVOTILC!$A:$I,3,FALSE)),"0",(VLOOKUP($A229,PIVOTILC!$A:$I,3,FALSE)))</f>
        <v>40</v>
      </c>
      <c r="Y229" s="13">
        <f t="shared" si="48"/>
        <v>0</v>
      </c>
      <c r="Z229" s="13" t="str">
        <f t="shared" si="57"/>
        <v>Good</v>
      </c>
      <c r="AA229" s="13">
        <f>IF(ISERROR(VLOOKUP($C229,CTEPULL!$A:$I,4,FALSE)),"0",(VLOOKUP($C229,CTEPULL!$A:$I,4,FALSE)))</f>
        <v>0</v>
      </c>
      <c r="AB229" s="18">
        <f>IF(ISERROR(VLOOKUP($A229,PIVOTILC!$A:$I,4,FALSE)),"0",(VLOOKUP($A229,PIVOTILC!$A:$I,4,FALSE)))</f>
        <v>0</v>
      </c>
      <c r="AC229" s="13">
        <f t="shared" si="49"/>
        <v>0</v>
      </c>
      <c r="AD229" s="13" t="str">
        <f t="shared" si="58"/>
        <v/>
      </c>
      <c r="AE229" s="13">
        <f>IF(ISERROR(VLOOKUP($C229,CTEPULL!$A:$I,5,FALSE)),"0",(VLOOKUP($C229,CTEPULL!$A:$I,5,FALSE)))</f>
        <v>0</v>
      </c>
      <c r="AF229" s="18">
        <f>IF(ISERROR(VLOOKUP($A229,PIVOTILC!$A:$I,5,FALSE)),"0",(VLOOKUP($A229,PIVOTILC!$A:$I,5,FALSE)))</f>
        <v>0</v>
      </c>
      <c r="AG229" s="13">
        <f t="shared" si="50"/>
        <v>0</v>
      </c>
      <c r="AH229" s="13" t="str">
        <f t="shared" si="59"/>
        <v/>
      </c>
      <c r="AI229" s="13">
        <f>IF(ISERROR(VLOOKUP($C229,CTEPULL!$A:$I,6,FALSE)),"0",(VLOOKUP($C229,CTEPULL!$A:$I,6,FALSE)))</f>
        <v>0</v>
      </c>
      <c r="AJ229" s="18">
        <f>IF(ISERROR(VLOOKUP($A229,PIVOTILC!$A:$I,6,FALSE)),"0",(VLOOKUP($A229,PIVOTILC!$A:$I,6,FALSE)))</f>
        <v>0</v>
      </c>
      <c r="AK229" s="13">
        <f t="shared" si="51"/>
        <v>0</v>
      </c>
      <c r="AL229" s="13" t="str">
        <f t="shared" si="60"/>
        <v/>
      </c>
      <c r="AM229" s="13">
        <f>IF(ISERROR(VLOOKUP($C229,CTEPULL!$A:$I,7,FALSE)),"0",(VLOOKUP($C229,CTEPULL!$A:$I,7,FALSE)))</f>
        <v>0</v>
      </c>
      <c r="AN229" s="18">
        <f>IF(ISERROR(VLOOKUP($A229,PIVOTILC!$A:$I,7,FALSE)),"0",(VLOOKUP($A229,PIVOTILC!$A:$I,7,FALSE)))</f>
        <v>0</v>
      </c>
      <c r="AO229" s="13">
        <f t="shared" si="52"/>
        <v>0</v>
      </c>
      <c r="AP229" s="13" t="str">
        <f t="shared" si="61"/>
        <v/>
      </c>
      <c r="AQ229" s="13">
        <f>IF(ISERROR(VLOOKUP($C229,CTEPULL!$A:$I,8,FALSE)),"0",(VLOOKUP($C229,CTEPULL!$A:$I,8,FALSE)))</f>
        <v>0</v>
      </c>
      <c r="AR229" s="18">
        <f>IF(ISERROR(VLOOKUP($A229,PIVOTILC!$A:$I,8,FALSE)),"0",(VLOOKUP($A229,PIVOTILC!$A:$I,8,FALSE)))</f>
        <v>0</v>
      </c>
      <c r="AS229" s="13">
        <f t="shared" si="53"/>
        <v>0</v>
      </c>
      <c r="AT229" s="13" t="str">
        <f t="shared" si="62"/>
        <v/>
      </c>
      <c r="AU229" s="19">
        <f>IF(ISERROR(VLOOKUP($C229,CTEPULL!$A:$I,9,FALSE)),"0",(VLOOKUP($C229,CTEPULL!$A:$I,9,FALSE)))</f>
        <v>40</v>
      </c>
      <c r="AV229" s="18">
        <f>IF(ISERROR(VLOOKUP($A229,PIVOTILC!$A:$I,8,FALSE)),"0",(VLOOKUP($A229,PIVOTILC!$A:$I,9,FALSE)))</f>
        <v>40</v>
      </c>
      <c r="AW229" s="18">
        <f t="shared" si="54"/>
        <v>0</v>
      </c>
      <c r="AX229" s="13">
        <f t="shared" si="55"/>
        <v>0</v>
      </c>
      <c r="AY229" s="13" t="str">
        <f t="shared" si="56"/>
        <v>No</v>
      </c>
      <c r="AZ229" s="13" t="str">
        <f t="shared" si="63"/>
        <v>No</v>
      </c>
    </row>
    <row r="230" spans="1:52" x14ac:dyDescent="0.2">
      <c r="A230" s="1" t="s">
        <v>9199</v>
      </c>
      <c r="B230" s="16" t="s">
        <v>3468</v>
      </c>
      <c r="C230" s="13" t="s">
        <v>3469</v>
      </c>
      <c r="D230" s="13" t="s">
        <v>572</v>
      </c>
      <c r="E230" s="13" t="s">
        <v>3470</v>
      </c>
      <c r="F230" s="13" t="s">
        <v>3471</v>
      </c>
      <c r="G230" s="13" t="s">
        <v>3472</v>
      </c>
      <c r="H230" s="13" t="s">
        <v>2831</v>
      </c>
      <c r="I230" s="13" t="s">
        <v>100</v>
      </c>
      <c r="J230" s="13" t="s">
        <v>2378</v>
      </c>
      <c r="K230" s="13" t="s">
        <v>2396</v>
      </c>
      <c r="L230" s="13" t="s">
        <v>2392</v>
      </c>
      <c r="M230" s="13" t="s">
        <v>2393</v>
      </c>
      <c r="N230" s="13" t="s">
        <v>3473</v>
      </c>
      <c r="O230" s="17">
        <v>42513</v>
      </c>
      <c r="P230" s="23"/>
      <c r="Q230" s="41" t="s">
        <v>3474</v>
      </c>
      <c r="R230" s="13" t="s">
        <v>129</v>
      </c>
      <c r="S230" s="13" t="s">
        <v>2871</v>
      </c>
      <c r="T230" s="13" t="s">
        <v>8348</v>
      </c>
      <c r="U230" s="13" t="s">
        <v>5662</v>
      </c>
      <c r="V230" s="13" t="s">
        <v>8351</v>
      </c>
      <c r="W230" s="13" t="str">
        <f>IF(ISERROR(VLOOKUP($C230,CTEPULL!$A:$I,3,FALSE)),"0",(VLOOKUP($C230,CTEPULL!$A:$I,3,FALSE)))</f>
        <v>0</v>
      </c>
      <c r="X230" s="18" t="str">
        <f>IF(ISERROR(VLOOKUP($A230,PIVOTILC!$A:$I,3,FALSE)),"0",(VLOOKUP($A230,PIVOTILC!$A:$I,3,FALSE)))</f>
        <v>0</v>
      </c>
      <c r="Y230" s="13">
        <f t="shared" si="48"/>
        <v>0</v>
      </c>
      <c r="Z230" s="13" t="str">
        <f t="shared" si="57"/>
        <v>Good</v>
      </c>
      <c r="AA230" s="13" t="str">
        <f>IF(ISERROR(VLOOKUP($C230,CTEPULL!$A:$I,4,FALSE)),"0",(VLOOKUP($C230,CTEPULL!$A:$I,4,FALSE)))</f>
        <v>0</v>
      </c>
      <c r="AB230" s="18" t="str">
        <f>IF(ISERROR(VLOOKUP($A230,PIVOTILC!$A:$I,4,FALSE)),"0",(VLOOKUP($A230,PIVOTILC!$A:$I,4,FALSE)))</f>
        <v>0</v>
      </c>
      <c r="AC230" s="13">
        <f t="shared" si="49"/>
        <v>0</v>
      </c>
      <c r="AD230" s="13" t="str">
        <f t="shared" si="58"/>
        <v/>
      </c>
      <c r="AE230" s="13" t="str">
        <f>IF(ISERROR(VLOOKUP($C230,CTEPULL!$A:$I,5,FALSE)),"0",(VLOOKUP($C230,CTEPULL!$A:$I,5,FALSE)))</f>
        <v>0</v>
      </c>
      <c r="AF230" s="18" t="str">
        <f>IF(ISERROR(VLOOKUP($A230,PIVOTILC!$A:$I,5,FALSE)),"0",(VLOOKUP($A230,PIVOTILC!$A:$I,5,FALSE)))</f>
        <v>0</v>
      </c>
      <c r="AG230" s="13">
        <f t="shared" si="50"/>
        <v>0</v>
      </c>
      <c r="AH230" s="13" t="str">
        <f t="shared" si="59"/>
        <v/>
      </c>
      <c r="AI230" s="13" t="str">
        <f>IF(ISERROR(VLOOKUP($C230,CTEPULL!$A:$I,6,FALSE)),"0",(VLOOKUP($C230,CTEPULL!$A:$I,6,FALSE)))</f>
        <v>0</v>
      </c>
      <c r="AJ230" s="18" t="str">
        <f>IF(ISERROR(VLOOKUP($A230,PIVOTILC!$A:$I,6,FALSE)),"0",(VLOOKUP($A230,PIVOTILC!$A:$I,6,FALSE)))</f>
        <v>0</v>
      </c>
      <c r="AK230" s="13">
        <f t="shared" si="51"/>
        <v>0</v>
      </c>
      <c r="AL230" s="13" t="str">
        <f t="shared" si="60"/>
        <v/>
      </c>
      <c r="AM230" s="13" t="str">
        <f>IF(ISERROR(VLOOKUP($C230,CTEPULL!$A:$I,7,FALSE)),"0",(VLOOKUP($C230,CTEPULL!$A:$I,7,FALSE)))</f>
        <v>0</v>
      </c>
      <c r="AN230" s="18" t="str">
        <f>IF(ISERROR(VLOOKUP($A230,PIVOTILC!$A:$I,7,FALSE)),"0",(VLOOKUP($A230,PIVOTILC!$A:$I,7,FALSE)))</f>
        <v>0</v>
      </c>
      <c r="AO230" s="13">
        <f t="shared" si="52"/>
        <v>0</v>
      </c>
      <c r="AP230" s="13" t="str">
        <f t="shared" si="61"/>
        <v/>
      </c>
      <c r="AQ230" s="13" t="str">
        <f>IF(ISERROR(VLOOKUP($C230,CTEPULL!$A:$I,8,FALSE)),"0",(VLOOKUP($C230,CTEPULL!$A:$I,8,FALSE)))</f>
        <v>0</v>
      </c>
      <c r="AR230" s="18" t="str">
        <f>IF(ISERROR(VLOOKUP($A230,PIVOTILC!$A:$I,8,FALSE)),"0",(VLOOKUP($A230,PIVOTILC!$A:$I,8,FALSE)))</f>
        <v>0</v>
      </c>
      <c r="AS230" s="13">
        <f t="shared" si="53"/>
        <v>0</v>
      </c>
      <c r="AT230" s="13" t="str">
        <f t="shared" si="62"/>
        <v/>
      </c>
      <c r="AU230" s="19" t="str">
        <f>IF(ISERROR(VLOOKUP($C230,CTEPULL!$A:$I,9,FALSE)),"0",(VLOOKUP($C230,CTEPULL!$A:$I,9,FALSE)))</f>
        <v>0</v>
      </c>
      <c r="AV230" s="18" t="str">
        <f>IF(ISERROR(VLOOKUP($A230,PIVOTILC!$A:$I,8,FALSE)),"0",(VLOOKUP($A230,PIVOTILC!$A:$I,9,FALSE)))</f>
        <v>0</v>
      </c>
      <c r="AW230" s="18">
        <f t="shared" si="54"/>
        <v>0</v>
      </c>
      <c r="AX230" s="13">
        <f t="shared" si="55"/>
        <v>0</v>
      </c>
      <c r="AY230" s="13" t="str">
        <f t="shared" si="56"/>
        <v>No</v>
      </c>
      <c r="AZ230" s="13" t="str">
        <f t="shared" si="63"/>
        <v>No</v>
      </c>
    </row>
    <row r="231" spans="1:52" x14ac:dyDescent="0.2">
      <c r="A231" s="1" t="s">
        <v>9200</v>
      </c>
      <c r="B231" s="16" t="s">
        <v>3061</v>
      </c>
      <c r="C231" s="13" t="s">
        <v>1111</v>
      </c>
      <c r="D231" s="13" t="s">
        <v>572</v>
      </c>
      <c r="E231" s="13" t="s">
        <v>564</v>
      </c>
      <c r="F231" s="13" t="s">
        <v>183</v>
      </c>
      <c r="G231" s="13" t="s">
        <v>1112</v>
      </c>
      <c r="H231" s="13" t="s">
        <v>2831</v>
      </c>
      <c r="I231" s="13" t="s">
        <v>98</v>
      </c>
      <c r="J231" s="13" t="s">
        <v>2378</v>
      </c>
      <c r="K231" s="13" t="s">
        <v>2382</v>
      </c>
      <c r="L231" s="13" t="s">
        <v>3758</v>
      </c>
      <c r="M231" s="13" t="s">
        <v>2397</v>
      </c>
      <c r="N231" s="13" t="s">
        <v>2491</v>
      </c>
      <c r="O231" s="17">
        <v>41008</v>
      </c>
      <c r="P231" s="23"/>
      <c r="Q231" s="41" t="s">
        <v>2492</v>
      </c>
      <c r="R231" s="13" t="s">
        <v>129</v>
      </c>
      <c r="S231" s="13" t="s">
        <v>2870</v>
      </c>
      <c r="T231" s="13" t="s">
        <v>8348</v>
      </c>
      <c r="U231" s="13" t="s">
        <v>5663</v>
      </c>
      <c r="V231" s="13" t="s">
        <v>8361</v>
      </c>
      <c r="W231" s="13">
        <f>IF(ISERROR(VLOOKUP($C231,CTEPULL!$A:$I,3,FALSE)),"0",(VLOOKUP($C231,CTEPULL!$A:$I,3,FALSE)))</f>
        <v>50</v>
      </c>
      <c r="X231" s="18">
        <f>IF(ISERROR(VLOOKUP($A231,PIVOTILC!$A:$I,3,FALSE)),"0",(VLOOKUP($A231,PIVOTILC!$A:$I,3,FALSE)))</f>
        <v>50</v>
      </c>
      <c r="Y231" s="13">
        <f t="shared" si="48"/>
        <v>0</v>
      </c>
      <c r="Z231" s="13" t="str">
        <f t="shared" si="57"/>
        <v>Good</v>
      </c>
      <c r="AA231" s="13">
        <f>IF(ISERROR(VLOOKUP($C231,CTEPULL!$A:$I,4,FALSE)),"0",(VLOOKUP($C231,CTEPULL!$A:$I,4,FALSE)))</f>
        <v>0</v>
      </c>
      <c r="AB231" s="18">
        <f>IF(ISERROR(VLOOKUP($A231,PIVOTILC!$A:$I,4,FALSE)),"0",(VLOOKUP($A231,PIVOTILC!$A:$I,4,FALSE)))</f>
        <v>0</v>
      </c>
      <c r="AC231" s="13">
        <f t="shared" si="49"/>
        <v>0</v>
      </c>
      <c r="AD231" s="13" t="str">
        <f t="shared" si="58"/>
        <v/>
      </c>
      <c r="AE231" s="13">
        <f>IF(ISERROR(VLOOKUP($C231,CTEPULL!$A:$I,5,FALSE)),"0",(VLOOKUP($C231,CTEPULL!$A:$I,5,FALSE)))</f>
        <v>0</v>
      </c>
      <c r="AF231" s="18">
        <f>IF(ISERROR(VLOOKUP($A231,PIVOTILC!$A:$I,5,FALSE)),"0",(VLOOKUP($A231,PIVOTILC!$A:$I,5,FALSE)))</f>
        <v>0</v>
      </c>
      <c r="AG231" s="13">
        <f t="shared" si="50"/>
        <v>0</v>
      </c>
      <c r="AH231" s="13" t="str">
        <f t="shared" si="59"/>
        <v/>
      </c>
      <c r="AI231" s="13">
        <f>IF(ISERROR(VLOOKUP($C231,CTEPULL!$A:$I,6,FALSE)),"0",(VLOOKUP($C231,CTEPULL!$A:$I,6,FALSE)))</f>
        <v>0</v>
      </c>
      <c r="AJ231" s="18">
        <f>IF(ISERROR(VLOOKUP($A231,PIVOTILC!$A:$I,6,FALSE)),"0",(VLOOKUP($A231,PIVOTILC!$A:$I,6,FALSE)))</f>
        <v>0</v>
      </c>
      <c r="AK231" s="13">
        <f t="shared" si="51"/>
        <v>0</v>
      </c>
      <c r="AL231" s="13" t="str">
        <f t="shared" si="60"/>
        <v/>
      </c>
      <c r="AM231" s="13">
        <f>IF(ISERROR(VLOOKUP($C231,CTEPULL!$A:$I,7,FALSE)),"0",(VLOOKUP($C231,CTEPULL!$A:$I,7,FALSE)))</f>
        <v>0</v>
      </c>
      <c r="AN231" s="18">
        <f>IF(ISERROR(VLOOKUP($A231,PIVOTILC!$A:$I,7,FALSE)),"0",(VLOOKUP($A231,PIVOTILC!$A:$I,7,FALSE)))</f>
        <v>0</v>
      </c>
      <c r="AO231" s="13">
        <f t="shared" si="52"/>
        <v>0</v>
      </c>
      <c r="AP231" s="13" t="str">
        <f t="shared" si="61"/>
        <v/>
      </c>
      <c r="AQ231" s="13">
        <f>IF(ISERROR(VLOOKUP($C231,CTEPULL!$A:$I,8,FALSE)),"0",(VLOOKUP($C231,CTEPULL!$A:$I,8,FALSE)))</f>
        <v>0</v>
      </c>
      <c r="AR231" s="18">
        <f>IF(ISERROR(VLOOKUP($A231,PIVOTILC!$A:$I,8,FALSE)),"0",(VLOOKUP($A231,PIVOTILC!$A:$I,8,FALSE)))</f>
        <v>0</v>
      </c>
      <c r="AS231" s="13">
        <f t="shared" si="53"/>
        <v>0</v>
      </c>
      <c r="AT231" s="13" t="str">
        <f t="shared" si="62"/>
        <v/>
      </c>
      <c r="AU231" s="19">
        <f>IF(ISERROR(VLOOKUP($C231,CTEPULL!$A:$I,9,FALSE)),"0",(VLOOKUP($C231,CTEPULL!$A:$I,9,FALSE)))</f>
        <v>50</v>
      </c>
      <c r="AV231" s="18">
        <f>IF(ISERROR(VLOOKUP($A231,PIVOTILC!$A:$I,8,FALSE)),"0",(VLOOKUP($A231,PIVOTILC!$A:$I,9,FALSE)))</f>
        <v>50</v>
      </c>
      <c r="AW231" s="18">
        <f t="shared" si="54"/>
        <v>0</v>
      </c>
      <c r="AX231" s="13">
        <f t="shared" si="55"/>
        <v>0</v>
      </c>
      <c r="AY231" s="13" t="str">
        <f t="shared" si="56"/>
        <v>No</v>
      </c>
      <c r="AZ231" s="13" t="str">
        <f t="shared" si="63"/>
        <v>No</v>
      </c>
    </row>
    <row r="232" spans="1:52" x14ac:dyDescent="0.2">
      <c r="A232" s="1" t="s">
        <v>12797</v>
      </c>
      <c r="B232" s="16" t="s">
        <v>12798</v>
      </c>
      <c r="C232" s="13" t="s">
        <v>11130</v>
      </c>
      <c r="D232" s="13" t="s">
        <v>10800</v>
      </c>
      <c r="E232" s="13" t="s">
        <v>11131</v>
      </c>
      <c r="F232" s="13" t="s">
        <v>3471</v>
      </c>
      <c r="G232" s="13" t="s">
        <v>11132</v>
      </c>
      <c r="H232" s="13" t="s">
        <v>2831</v>
      </c>
      <c r="I232" s="13" t="s">
        <v>100</v>
      </c>
      <c r="J232" s="13" t="s">
        <v>2378</v>
      </c>
      <c r="K232" s="13" t="s">
        <v>4970</v>
      </c>
      <c r="L232" s="13" t="s">
        <v>11256</v>
      </c>
      <c r="M232" s="13" t="s">
        <v>2409</v>
      </c>
      <c r="N232" s="13" t="s">
        <v>11179</v>
      </c>
      <c r="O232" s="17">
        <v>43663</v>
      </c>
      <c r="P232" s="23"/>
      <c r="Q232" s="41" t="s">
        <v>12695</v>
      </c>
      <c r="R232" s="13" t="s">
        <v>129</v>
      </c>
      <c r="S232" s="13" t="s">
        <v>2872</v>
      </c>
      <c r="T232" s="13" t="s">
        <v>8348</v>
      </c>
      <c r="U232" s="13" t="s">
        <v>11150</v>
      </c>
      <c r="V232" s="13" t="s">
        <v>8356</v>
      </c>
      <c r="W232" s="13">
        <f>IF(ISERROR(VLOOKUP($C232,CTEPULL!$A:$I,3,FALSE)),"0",(VLOOKUP($C232,CTEPULL!$A:$I,3,FALSE)))</f>
        <v>44</v>
      </c>
      <c r="X232" s="18">
        <f>IF(ISERROR(VLOOKUP($A232,PIVOTILC!$A:$I,3,FALSE)),"0",(VLOOKUP($A232,PIVOTILC!$A:$I,3,FALSE)))</f>
        <v>44</v>
      </c>
      <c r="Y232" s="13">
        <f t="shared" si="48"/>
        <v>0</v>
      </c>
      <c r="Z232" s="13" t="str">
        <f t="shared" si="57"/>
        <v>Good</v>
      </c>
      <c r="AA232" s="13">
        <f>IF(ISERROR(VLOOKUP($C232,CTEPULL!$A:$I,4,FALSE)),"0",(VLOOKUP($C232,CTEPULL!$A:$I,4,FALSE)))</f>
        <v>0</v>
      </c>
      <c r="AB232" s="18">
        <f>IF(ISERROR(VLOOKUP($A232,PIVOTILC!$A:$I,4,FALSE)),"0",(VLOOKUP($A232,PIVOTILC!$A:$I,4,FALSE)))</f>
        <v>0</v>
      </c>
      <c r="AC232" s="13">
        <f t="shared" si="49"/>
        <v>0</v>
      </c>
      <c r="AD232" s="13" t="str">
        <f t="shared" si="58"/>
        <v/>
      </c>
      <c r="AE232" s="13">
        <f>IF(ISERROR(VLOOKUP($C232,CTEPULL!$A:$I,5,FALSE)),"0",(VLOOKUP($C232,CTEPULL!$A:$I,5,FALSE)))</f>
        <v>0</v>
      </c>
      <c r="AF232" s="18">
        <f>IF(ISERROR(VLOOKUP($A232,PIVOTILC!$A:$I,5,FALSE)),"0",(VLOOKUP($A232,PIVOTILC!$A:$I,5,FALSE)))</f>
        <v>0</v>
      </c>
      <c r="AG232" s="13">
        <f t="shared" si="50"/>
        <v>0</v>
      </c>
      <c r="AH232" s="13" t="str">
        <f t="shared" si="59"/>
        <v/>
      </c>
      <c r="AI232" s="13">
        <f>IF(ISERROR(VLOOKUP($C232,CTEPULL!$A:$I,6,FALSE)),"0",(VLOOKUP($C232,CTEPULL!$A:$I,6,FALSE)))</f>
        <v>0</v>
      </c>
      <c r="AJ232" s="18">
        <f>IF(ISERROR(VLOOKUP($A232,PIVOTILC!$A:$I,6,FALSE)),"0",(VLOOKUP($A232,PIVOTILC!$A:$I,6,FALSE)))</f>
        <v>0</v>
      </c>
      <c r="AK232" s="13">
        <f t="shared" si="51"/>
        <v>0</v>
      </c>
      <c r="AL232" s="13" t="str">
        <f t="shared" si="60"/>
        <v/>
      </c>
      <c r="AM232" s="13">
        <f>IF(ISERROR(VLOOKUP($C232,CTEPULL!$A:$I,7,FALSE)),"0",(VLOOKUP($C232,CTEPULL!$A:$I,7,FALSE)))</f>
        <v>0</v>
      </c>
      <c r="AN232" s="18">
        <f>IF(ISERROR(VLOOKUP($A232,PIVOTILC!$A:$I,7,FALSE)),"0",(VLOOKUP($A232,PIVOTILC!$A:$I,7,FALSE)))</f>
        <v>0</v>
      </c>
      <c r="AO232" s="13">
        <f t="shared" si="52"/>
        <v>0</v>
      </c>
      <c r="AP232" s="13" t="str">
        <f t="shared" si="61"/>
        <v/>
      </c>
      <c r="AQ232" s="13">
        <f>IF(ISERROR(VLOOKUP($C232,CTEPULL!$A:$I,8,FALSE)),"0",(VLOOKUP($C232,CTEPULL!$A:$I,8,FALSE)))</f>
        <v>0</v>
      </c>
      <c r="AR232" s="18">
        <f>IF(ISERROR(VLOOKUP($A232,PIVOTILC!$A:$I,8,FALSE)),"0",(VLOOKUP($A232,PIVOTILC!$A:$I,8,FALSE)))</f>
        <v>0</v>
      </c>
      <c r="AS232" s="13">
        <f t="shared" si="53"/>
        <v>0</v>
      </c>
      <c r="AT232" s="13" t="str">
        <f t="shared" si="62"/>
        <v/>
      </c>
      <c r="AU232" s="19">
        <f>IF(ISERROR(VLOOKUP($C232,CTEPULL!$A:$I,9,FALSE)),"0",(VLOOKUP($C232,CTEPULL!$A:$I,9,FALSE)))</f>
        <v>44</v>
      </c>
      <c r="AV232" s="18">
        <f>IF(ISERROR(VLOOKUP($A232,PIVOTILC!$A:$I,8,FALSE)),"0",(VLOOKUP($A232,PIVOTILC!$A:$I,9,FALSE)))</f>
        <v>44</v>
      </c>
      <c r="AW232" s="18">
        <f t="shared" si="54"/>
        <v>0</v>
      </c>
      <c r="AX232" s="13">
        <f t="shared" si="55"/>
        <v>0</v>
      </c>
      <c r="AY232" s="13" t="str">
        <f t="shared" si="56"/>
        <v>No</v>
      </c>
      <c r="AZ232" s="13" t="str">
        <f t="shared" si="63"/>
        <v>No</v>
      </c>
    </row>
    <row r="233" spans="1:52" x14ac:dyDescent="0.2">
      <c r="A233" s="1" t="s">
        <v>10797</v>
      </c>
      <c r="B233" s="16" t="s">
        <v>10798</v>
      </c>
      <c r="C233" s="13" t="s">
        <v>10799</v>
      </c>
      <c r="D233" s="13" t="s">
        <v>10800</v>
      </c>
      <c r="E233" s="13" t="s">
        <v>10801</v>
      </c>
      <c r="F233" s="13" t="s">
        <v>128</v>
      </c>
      <c r="G233" s="13" t="s">
        <v>10802</v>
      </c>
      <c r="H233" s="13" t="s">
        <v>2831</v>
      </c>
      <c r="I233" s="13" t="s">
        <v>98</v>
      </c>
      <c r="J233" s="13" t="s">
        <v>2378</v>
      </c>
      <c r="K233" s="13" t="s">
        <v>2379</v>
      </c>
      <c r="L233" s="13" t="s">
        <v>2383</v>
      </c>
      <c r="M233" s="13" t="s">
        <v>2409</v>
      </c>
      <c r="N233" s="13" t="s">
        <v>10803</v>
      </c>
      <c r="O233" s="17">
        <v>43634</v>
      </c>
      <c r="P233" s="23"/>
      <c r="Q233" s="41" t="s">
        <v>10804</v>
      </c>
      <c r="R233" s="13" t="s">
        <v>187</v>
      </c>
      <c r="S233" s="13" t="s">
        <v>2867</v>
      </c>
      <c r="T233" s="13" t="s">
        <v>8348</v>
      </c>
      <c r="U233" s="13" t="s">
        <v>10816</v>
      </c>
      <c r="V233" s="13" t="s">
        <v>8349</v>
      </c>
      <c r="W233" s="13">
        <f>IF(ISERROR(VLOOKUP($C233,CTEPULL!$A:$I,3,FALSE)),"0",(VLOOKUP($C233,CTEPULL!$A:$I,3,FALSE)))</f>
        <v>40</v>
      </c>
      <c r="X233" s="18">
        <f>IF(ISERROR(VLOOKUP($A233,PIVOTILC!$A:$I,3,FALSE)),"0",(VLOOKUP($A233,PIVOTILC!$A:$I,3,FALSE)))</f>
        <v>40</v>
      </c>
      <c r="Y233" s="13">
        <f t="shared" si="48"/>
        <v>0</v>
      </c>
      <c r="Z233" s="13" t="str">
        <f t="shared" si="57"/>
        <v>Good</v>
      </c>
      <c r="AA233" s="13">
        <f>IF(ISERROR(VLOOKUP($C233,CTEPULL!$A:$I,4,FALSE)),"0",(VLOOKUP($C233,CTEPULL!$A:$I,4,FALSE)))</f>
        <v>0</v>
      </c>
      <c r="AB233" s="18">
        <f>IF(ISERROR(VLOOKUP($A233,PIVOTILC!$A:$I,4,FALSE)),"0",(VLOOKUP($A233,PIVOTILC!$A:$I,4,FALSE)))</f>
        <v>0</v>
      </c>
      <c r="AC233" s="13">
        <f t="shared" si="49"/>
        <v>0</v>
      </c>
      <c r="AD233" s="13" t="str">
        <f t="shared" si="58"/>
        <v/>
      </c>
      <c r="AE233" s="13">
        <f>IF(ISERROR(VLOOKUP($C233,CTEPULL!$A:$I,5,FALSE)),"0",(VLOOKUP($C233,CTEPULL!$A:$I,5,FALSE)))</f>
        <v>0</v>
      </c>
      <c r="AF233" s="18">
        <f>IF(ISERROR(VLOOKUP($A233,PIVOTILC!$A:$I,5,FALSE)),"0",(VLOOKUP($A233,PIVOTILC!$A:$I,5,FALSE)))</f>
        <v>0</v>
      </c>
      <c r="AG233" s="13">
        <f t="shared" si="50"/>
        <v>0</v>
      </c>
      <c r="AH233" s="13" t="str">
        <f t="shared" si="59"/>
        <v/>
      </c>
      <c r="AI233" s="13">
        <f>IF(ISERROR(VLOOKUP($C233,CTEPULL!$A:$I,6,FALSE)),"0",(VLOOKUP($C233,CTEPULL!$A:$I,6,FALSE)))</f>
        <v>0</v>
      </c>
      <c r="AJ233" s="18">
        <f>IF(ISERROR(VLOOKUP($A233,PIVOTILC!$A:$I,6,FALSE)),"0",(VLOOKUP($A233,PIVOTILC!$A:$I,6,FALSE)))</f>
        <v>0</v>
      </c>
      <c r="AK233" s="13">
        <f t="shared" si="51"/>
        <v>0</v>
      </c>
      <c r="AL233" s="13" t="str">
        <f t="shared" si="60"/>
        <v/>
      </c>
      <c r="AM233" s="13">
        <f>IF(ISERROR(VLOOKUP($C233,CTEPULL!$A:$I,7,FALSE)),"0",(VLOOKUP($C233,CTEPULL!$A:$I,7,FALSE)))</f>
        <v>0</v>
      </c>
      <c r="AN233" s="18">
        <f>IF(ISERROR(VLOOKUP($A233,PIVOTILC!$A:$I,7,FALSE)),"0",(VLOOKUP($A233,PIVOTILC!$A:$I,7,FALSE)))</f>
        <v>0</v>
      </c>
      <c r="AO233" s="13">
        <f t="shared" si="52"/>
        <v>0</v>
      </c>
      <c r="AP233" s="13" t="str">
        <f t="shared" si="61"/>
        <v/>
      </c>
      <c r="AQ233" s="13">
        <f>IF(ISERROR(VLOOKUP($C233,CTEPULL!$A:$I,8,FALSE)),"0",(VLOOKUP($C233,CTEPULL!$A:$I,8,FALSE)))</f>
        <v>0</v>
      </c>
      <c r="AR233" s="18">
        <f>IF(ISERROR(VLOOKUP($A233,PIVOTILC!$A:$I,8,FALSE)),"0",(VLOOKUP($A233,PIVOTILC!$A:$I,8,FALSE)))</f>
        <v>0</v>
      </c>
      <c r="AS233" s="13">
        <f t="shared" si="53"/>
        <v>0</v>
      </c>
      <c r="AT233" s="13" t="str">
        <f t="shared" si="62"/>
        <v/>
      </c>
      <c r="AU233" s="19">
        <f>IF(ISERROR(VLOOKUP($C233,CTEPULL!$A:$I,9,FALSE)),"0",(VLOOKUP($C233,CTEPULL!$A:$I,9,FALSE)))</f>
        <v>40</v>
      </c>
      <c r="AV233" s="18">
        <f>IF(ISERROR(VLOOKUP($A233,PIVOTILC!$A:$I,8,FALSE)),"0",(VLOOKUP($A233,PIVOTILC!$A:$I,9,FALSE)))</f>
        <v>40</v>
      </c>
      <c r="AW233" s="18">
        <f t="shared" si="54"/>
        <v>0</v>
      </c>
      <c r="AX233" s="13">
        <f t="shared" si="55"/>
        <v>0</v>
      </c>
      <c r="AY233" s="13" t="str">
        <f t="shared" si="56"/>
        <v>No</v>
      </c>
      <c r="AZ233" s="13" t="str">
        <f t="shared" si="63"/>
        <v>No</v>
      </c>
    </row>
    <row r="234" spans="1:52" x14ac:dyDescent="0.2">
      <c r="A234" s="1" t="s">
        <v>9201</v>
      </c>
      <c r="B234" s="16" t="s">
        <v>5013</v>
      </c>
      <c r="C234" s="13" t="s">
        <v>5014</v>
      </c>
      <c r="D234" s="13" t="s">
        <v>5015</v>
      </c>
      <c r="E234" s="13" t="s">
        <v>5016</v>
      </c>
      <c r="F234" s="13" t="s">
        <v>180</v>
      </c>
      <c r="G234" s="13" t="s">
        <v>5017</v>
      </c>
      <c r="H234" s="13" t="s">
        <v>2828</v>
      </c>
      <c r="I234" s="13" t="s">
        <v>98</v>
      </c>
      <c r="J234" s="13" t="s">
        <v>2378</v>
      </c>
      <c r="K234" s="13" t="s">
        <v>4970</v>
      </c>
      <c r="L234" s="13" t="s">
        <v>4970</v>
      </c>
      <c r="M234" s="13" t="s">
        <v>4971</v>
      </c>
      <c r="N234" s="13" t="s">
        <v>5018</v>
      </c>
      <c r="O234" s="17">
        <v>42709</v>
      </c>
      <c r="P234" s="23"/>
      <c r="Q234" s="41" t="s">
        <v>5019</v>
      </c>
      <c r="R234" s="13" t="s">
        <v>129</v>
      </c>
      <c r="S234" s="13" t="s">
        <v>2867</v>
      </c>
      <c r="T234" s="13" t="s">
        <v>8359</v>
      </c>
      <c r="U234" s="13" t="s">
        <v>5664</v>
      </c>
      <c r="V234" s="13" t="s">
        <v>8352</v>
      </c>
      <c r="W234" s="13">
        <f>IF(ISERROR(VLOOKUP($C234,CTEPULL!$A:$I,3,FALSE)),"0",(VLOOKUP($C234,CTEPULL!$A:$I,3,FALSE)))</f>
        <v>40</v>
      </c>
      <c r="X234" s="18">
        <f>IF(ISERROR(VLOOKUP($A234,PIVOTILC!$A:$I,3,FALSE)),"0",(VLOOKUP($A234,PIVOTILC!$A:$I,3,FALSE)))</f>
        <v>40</v>
      </c>
      <c r="Y234" s="13">
        <f t="shared" si="48"/>
        <v>0</v>
      </c>
      <c r="Z234" s="13" t="str">
        <f t="shared" si="57"/>
        <v>Good</v>
      </c>
      <c r="AA234" s="13">
        <f>IF(ISERROR(VLOOKUP($C234,CTEPULL!$A:$I,4,FALSE)),"0",(VLOOKUP($C234,CTEPULL!$A:$I,4,FALSE)))</f>
        <v>0</v>
      </c>
      <c r="AB234" s="18">
        <f>IF(ISERROR(VLOOKUP($A234,PIVOTILC!$A:$I,4,FALSE)),"0",(VLOOKUP($A234,PIVOTILC!$A:$I,4,FALSE)))</f>
        <v>0</v>
      </c>
      <c r="AC234" s="13">
        <f t="shared" si="49"/>
        <v>0</v>
      </c>
      <c r="AD234" s="13" t="str">
        <f t="shared" si="58"/>
        <v/>
      </c>
      <c r="AE234" s="13">
        <f>IF(ISERROR(VLOOKUP($C234,CTEPULL!$A:$I,5,FALSE)),"0",(VLOOKUP($C234,CTEPULL!$A:$I,5,FALSE)))</f>
        <v>0</v>
      </c>
      <c r="AF234" s="18">
        <f>IF(ISERROR(VLOOKUP($A234,PIVOTILC!$A:$I,5,FALSE)),"0",(VLOOKUP($A234,PIVOTILC!$A:$I,5,FALSE)))</f>
        <v>0</v>
      </c>
      <c r="AG234" s="13">
        <f t="shared" si="50"/>
        <v>0</v>
      </c>
      <c r="AH234" s="13" t="str">
        <f t="shared" si="59"/>
        <v/>
      </c>
      <c r="AI234" s="13">
        <f>IF(ISERROR(VLOOKUP($C234,CTEPULL!$A:$I,6,FALSE)),"0",(VLOOKUP($C234,CTEPULL!$A:$I,6,FALSE)))</f>
        <v>0</v>
      </c>
      <c r="AJ234" s="18">
        <f>IF(ISERROR(VLOOKUP($A234,PIVOTILC!$A:$I,6,FALSE)),"0",(VLOOKUP($A234,PIVOTILC!$A:$I,6,FALSE)))</f>
        <v>0</v>
      </c>
      <c r="AK234" s="13">
        <f t="shared" si="51"/>
        <v>0</v>
      </c>
      <c r="AL234" s="13" t="str">
        <f t="shared" si="60"/>
        <v/>
      </c>
      <c r="AM234" s="13">
        <f>IF(ISERROR(VLOOKUP($C234,CTEPULL!$A:$I,7,FALSE)),"0",(VLOOKUP($C234,CTEPULL!$A:$I,7,FALSE)))</f>
        <v>0</v>
      </c>
      <c r="AN234" s="18">
        <f>IF(ISERROR(VLOOKUP($A234,PIVOTILC!$A:$I,7,FALSE)),"0",(VLOOKUP($A234,PIVOTILC!$A:$I,7,FALSE)))</f>
        <v>0</v>
      </c>
      <c r="AO234" s="13">
        <f t="shared" si="52"/>
        <v>0</v>
      </c>
      <c r="AP234" s="13" t="str">
        <f t="shared" si="61"/>
        <v/>
      </c>
      <c r="AQ234" s="13">
        <f>IF(ISERROR(VLOOKUP($C234,CTEPULL!$A:$I,8,FALSE)),"0",(VLOOKUP($C234,CTEPULL!$A:$I,8,FALSE)))</f>
        <v>0</v>
      </c>
      <c r="AR234" s="18">
        <f>IF(ISERROR(VLOOKUP($A234,PIVOTILC!$A:$I,8,FALSE)),"0",(VLOOKUP($A234,PIVOTILC!$A:$I,8,FALSE)))</f>
        <v>0</v>
      </c>
      <c r="AS234" s="13">
        <f t="shared" si="53"/>
        <v>0</v>
      </c>
      <c r="AT234" s="13" t="str">
        <f t="shared" si="62"/>
        <v/>
      </c>
      <c r="AU234" s="19">
        <f>IF(ISERROR(VLOOKUP($C234,CTEPULL!$A:$I,9,FALSE)),"0",(VLOOKUP($C234,CTEPULL!$A:$I,9,FALSE)))</f>
        <v>40</v>
      </c>
      <c r="AV234" s="18">
        <f>IF(ISERROR(VLOOKUP($A234,PIVOTILC!$A:$I,8,FALSE)),"0",(VLOOKUP($A234,PIVOTILC!$A:$I,9,FALSE)))</f>
        <v>40</v>
      </c>
      <c r="AW234" s="18">
        <f t="shared" si="54"/>
        <v>0</v>
      </c>
      <c r="AX234" s="13">
        <f t="shared" si="55"/>
        <v>0</v>
      </c>
      <c r="AY234" s="13" t="str">
        <f t="shared" si="56"/>
        <v>No</v>
      </c>
      <c r="AZ234" s="13" t="str">
        <f t="shared" si="63"/>
        <v>No</v>
      </c>
    </row>
    <row r="235" spans="1:52" x14ac:dyDescent="0.2">
      <c r="A235" s="1" t="s">
        <v>9202</v>
      </c>
      <c r="B235" s="16" t="s">
        <v>3475</v>
      </c>
      <c r="C235" s="13" t="s">
        <v>1196</v>
      </c>
      <c r="D235" s="13" t="s">
        <v>1197</v>
      </c>
      <c r="E235" s="13" t="s">
        <v>504</v>
      </c>
      <c r="F235" s="13" t="s">
        <v>109</v>
      </c>
      <c r="G235" s="13" t="s">
        <v>1198</v>
      </c>
      <c r="H235" s="13" t="s">
        <v>2831</v>
      </c>
      <c r="I235" s="13" t="s">
        <v>98</v>
      </c>
      <c r="J235" s="13" t="s">
        <v>2378</v>
      </c>
      <c r="K235" s="13" t="s">
        <v>4970</v>
      </c>
      <c r="L235" s="13" t="s">
        <v>11256</v>
      </c>
      <c r="M235" s="13" t="s">
        <v>2393</v>
      </c>
      <c r="N235" s="13" t="s">
        <v>1199</v>
      </c>
      <c r="O235" s="17">
        <v>40560</v>
      </c>
      <c r="P235" s="23"/>
      <c r="Q235" s="41" t="s">
        <v>2493</v>
      </c>
      <c r="R235" s="13" t="s">
        <v>129</v>
      </c>
      <c r="S235" s="13" t="s">
        <v>2870</v>
      </c>
      <c r="T235" s="13" t="s">
        <v>8348</v>
      </c>
      <c r="U235" s="13" t="s">
        <v>5665</v>
      </c>
      <c r="V235" s="13" t="s">
        <v>8352</v>
      </c>
      <c r="W235" s="13">
        <f>IF(ISERROR(VLOOKUP($C235,CTEPULL!$A:$I,3,FALSE)),"0",(VLOOKUP($C235,CTEPULL!$A:$I,3,FALSE)))</f>
        <v>50</v>
      </c>
      <c r="X235" s="18">
        <f>IF(ISERROR(VLOOKUP($A235,PIVOTILC!$A:$I,3,FALSE)),"0",(VLOOKUP($A235,PIVOTILC!$A:$I,3,FALSE)))</f>
        <v>50</v>
      </c>
      <c r="Y235" s="13">
        <f t="shared" si="48"/>
        <v>0</v>
      </c>
      <c r="Z235" s="13" t="str">
        <f t="shared" si="57"/>
        <v>Good</v>
      </c>
      <c r="AA235" s="13">
        <f>IF(ISERROR(VLOOKUP($C235,CTEPULL!$A:$I,4,FALSE)),"0",(VLOOKUP($C235,CTEPULL!$A:$I,4,FALSE)))</f>
        <v>0</v>
      </c>
      <c r="AB235" s="18">
        <f>IF(ISERROR(VLOOKUP($A235,PIVOTILC!$A:$I,4,FALSE)),"0",(VLOOKUP($A235,PIVOTILC!$A:$I,4,FALSE)))</f>
        <v>0</v>
      </c>
      <c r="AC235" s="13">
        <f t="shared" si="49"/>
        <v>0</v>
      </c>
      <c r="AD235" s="13" t="str">
        <f t="shared" si="58"/>
        <v/>
      </c>
      <c r="AE235" s="13">
        <f>IF(ISERROR(VLOOKUP($C235,CTEPULL!$A:$I,5,FALSE)),"0",(VLOOKUP($C235,CTEPULL!$A:$I,5,FALSE)))</f>
        <v>0</v>
      </c>
      <c r="AF235" s="18">
        <f>IF(ISERROR(VLOOKUP($A235,PIVOTILC!$A:$I,5,FALSE)),"0",(VLOOKUP($A235,PIVOTILC!$A:$I,5,FALSE)))</f>
        <v>0</v>
      </c>
      <c r="AG235" s="13">
        <f t="shared" si="50"/>
        <v>0</v>
      </c>
      <c r="AH235" s="13" t="str">
        <f t="shared" si="59"/>
        <v/>
      </c>
      <c r="AI235" s="13">
        <f>IF(ISERROR(VLOOKUP($C235,CTEPULL!$A:$I,6,FALSE)),"0",(VLOOKUP($C235,CTEPULL!$A:$I,6,FALSE)))</f>
        <v>0</v>
      </c>
      <c r="AJ235" s="18">
        <f>IF(ISERROR(VLOOKUP($A235,PIVOTILC!$A:$I,6,FALSE)),"0",(VLOOKUP($A235,PIVOTILC!$A:$I,6,FALSE)))</f>
        <v>0</v>
      </c>
      <c r="AK235" s="13">
        <f t="shared" si="51"/>
        <v>0</v>
      </c>
      <c r="AL235" s="13" t="str">
        <f t="shared" si="60"/>
        <v/>
      </c>
      <c r="AM235" s="13">
        <f>IF(ISERROR(VLOOKUP($C235,CTEPULL!$A:$I,7,FALSE)),"0",(VLOOKUP($C235,CTEPULL!$A:$I,7,FALSE)))</f>
        <v>0</v>
      </c>
      <c r="AN235" s="18">
        <f>IF(ISERROR(VLOOKUP($A235,PIVOTILC!$A:$I,7,FALSE)),"0",(VLOOKUP($A235,PIVOTILC!$A:$I,7,FALSE)))</f>
        <v>0</v>
      </c>
      <c r="AO235" s="13">
        <f t="shared" si="52"/>
        <v>0</v>
      </c>
      <c r="AP235" s="13" t="str">
        <f t="shared" si="61"/>
        <v/>
      </c>
      <c r="AQ235" s="13">
        <f>IF(ISERROR(VLOOKUP($C235,CTEPULL!$A:$I,8,FALSE)),"0",(VLOOKUP($C235,CTEPULL!$A:$I,8,FALSE)))</f>
        <v>0</v>
      </c>
      <c r="AR235" s="18">
        <f>IF(ISERROR(VLOOKUP($A235,PIVOTILC!$A:$I,8,FALSE)),"0",(VLOOKUP($A235,PIVOTILC!$A:$I,8,FALSE)))</f>
        <v>0</v>
      </c>
      <c r="AS235" s="13">
        <f t="shared" si="53"/>
        <v>0</v>
      </c>
      <c r="AT235" s="13" t="str">
        <f t="shared" si="62"/>
        <v/>
      </c>
      <c r="AU235" s="19">
        <f>IF(ISERROR(VLOOKUP($C235,CTEPULL!$A:$I,9,FALSE)),"0",(VLOOKUP($C235,CTEPULL!$A:$I,9,FALSE)))</f>
        <v>50</v>
      </c>
      <c r="AV235" s="18">
        <f>IF(ISERROR(VLOOKUP($A235,PIVOTILC!$A:$I,8,FALSE)),"0",(VLOOKUP($A235,PIVOTILC!$A:$I,9,FALSE)))</f>
        <v>50</v>
      </c>
      <c r="AW235" s="18">
        <f t="shared" si="54"/>
        <v>0</v>
      </c>
      <c r="AX235" s="13">
        <f t="shared" si="55"/>
        <v>0</v>
      </c>
      <c r="AY235" s="13" t="str">
        <f t="shared" si="56"/>
        <v>No</v>
      </c>
      <c r="AZ235" s="13" t="str">
        <f t="shared" si="63"/>
        <v>No</v>
      </c>
    </row>
    <row r="236" spans="1:52" x14ac:dyDescent="0.2">
      <c r="A236" s="1" t="s">
        <v>9203</v>
      </c>
      <c r="B236" s="16" t="s">
        <v>3062</v>
      </c>
      <c r="C236" s="13" t="s">
        <v>1628</v>
      </c>
      <c r="D236" s="13" t="s">
        <v>1629</v>
      </c>
      <c r="E236" s="13" t="s">
        <v>1630</v>
      </c>
      <c r="F236" s="13" t="s">
        <v>185</v>
      </c>
      <c r="G236" s="13" t="s">
        <v>1631</v>
      </c>
      <c r="H236" s="13" t="s">
        <v>2831</v>
      </c>
      <c r="I236" s="13" t="s">
        <v>100</v>
      </c>
      <c r="J236" s="13" t="s">
        <v>2378</v>
      </c>
      <c r="K236" s="13" t="s">
        <v>2396</v>
      </c>
      <c r="L236" s="13" t="s">
        <v>2392</v>
      </c>
      <c r="M236" s="13" t="s">
        <v>2393</v>
      </c>
      <c r="N236" s="13" t="s">
        <v>1632</v>
      </c>
      <c r="O236" s="17">
        <v>41921</v>
      </c>
      <c r="P236" s="23"/>
      <c r="Q236" s="41" t="s">
        <v>2494</v>
      </c>
      <c r="R236" s="13" t="s">
        <v>129</v>
      </c>
      <c r="S236" s="13" t="s">
        <v>2867</v>
      </c>
      <c r="T236" s="13" t="s">
        <v>8348</v>
      </c>
      <c r="U236" s="13" t="s">
        <v>5666</v>
      </c>
      <c r="V236" s="13" t="s">
        <v>8354</v>
      </c>
      <c r="W236" s="13">
        <f>IF(ISERROR(VLOOKUP($C236,CTEPULL!$A:$I,3,FALSE)),"0",(VLOOKUP($C236,CTEPULL!$A:$I,3,FALSE)))</f>
        <v>48</v>
      </c>
      <c r="X236" s="18">
        <f>IF(ISERROR(VLOOKUP($A236,PIVOTILC!$A:$I,3,FALSE)),"0",(VLOOKUP($A236,PIVOTILC!$A:$I,3,FALSE)))</f>
        <v>48</v>
      </c>
      <c r="Y236" s="13">
        <f t="shared" si="48"/>
        <v>0</v>
      </c>
      <c r="Z236" s="13" t="str">
        <f t="shared" si="57"/>
        <v>Good</v>
      </c>
      <c r="AA236" s="13">
        <f>IF(ISERROR(VLOOKUP($C236,CTEPULL!$A:$I,4,FALSE)),"0",(VLOOKUP($C236,CTEPULL!$A:$I,4,FALSE)))</f>
        <v>0</v>
      </c>
      <c r="AB236" s="18">
        <f>IF(ISERROR(VLOOKUP($A236,PIVOTILC!$A:$I,4,FALSE)),"0",(VLOOKUP($A236,PIVOTILC!$A:$I,4,FALSE)))</f>
        <v>0</v>
      </c>
      <c r="AC236" s="13">
        <f t="shared" si="49"/>
        <v>0</v>
      </c>
      <c r="AD236" s="13" t="str">
        <f t="shared" si="58"/>
        <v/>
      </c>
      <c r="AE236" s="13">
        <f>IF(ISERROR(VLOOKUP($C236,CTEPULL!$A:$I,5,FALSE)),"0",(VLOOKUP($C236,CTEPULL!$A:$I,5,FALSE)))</f>
        <v>0</v>
      </c>
      <c r="AF236" s="18">
        <f>IF(ISERROR(VLOOKUP($A236,PIVOTILC!$A:$I,5,FALSE)),"0",(VLOOKUP($A236,PIVOTILC!$A:$I,5,FALSE)))</f>
        <v>0</v>
      </c>
      <c r="AG236" s="13">
        <f t="shared" si="50"/>
        <v>0</v>
      </c>
      <c r="AH236" s="13" t="str">
        <f t="shared" si="59"/>
        <v/>
      </c>
      <c r="AI236" s="13">
        <f>IF(ISERROR(VLOOKUP($C236,CTEPULL!$A:$I,6,FALSE)),"0",(VLOOKUP($C236,CTEPULL!$A:$I,6,FALSE)))</f>
        <v>0</v>
      </c>
      <c r="AJ236" s="18">
        <f>IF(ISERROR(VLOOKUP($A236,PIVOTILC!$A:$I,6,FALSE)),"0",(VLOOKUP($A236,PIVOTILC!$A:$I,6,FALSE)))</f>
        <v>0</v>
      </c>
      <c r="AK236" s="13">
        <f t="shared" si="51"/>
        <v>0</v>
      </c>
      <c r="AL236" s="13" t="str">
        <f t="shared" si="60"/>
        <v/>
      </c>
      <c r="AM236" s="13">
        <f>IF(ISERROR(VLOOKUP($C236,CTEPULL!$A:$I,7,FALSE)),"0",(VLOOKUP($C236,CTEPULL!$A:$I,7,FALSE)))</f>
        <v>0</v>
      </c>
      <c r="AN236" s="18">
        <f>IF(ISERROR(VLOOKUP($A236,PIVOTILC!$A:$I,7,FALSE)),"0",(VLOOKUP($A236,PIVOTILC!$A:$I,7,FALSE)))</f>
        <v>0</v>
      </c>
      <c r="AO236" s="13">
        <f t="shared" si="52"/>
        <v>0</v>
      </c>
      <c r="AP236" s="13" t="str">
        <f t="shared" si="61"/>
        <v/>
      </c>
      <c r="AQ236" s="13">
        <f>IF(ISERROR(VLOOKUP($C236,CTEPULL!$A:$I,8,FALSE)),"0",(VLOOKUP($C236,CTEPULL!$A:$I,8,FALSE)))</f>
        <v>0</v>
      </c>
      <c r="AR236" s="18">
        <f>IF(ISERROR(VLOOKUP($A236,PIVOTILC!$A:$I,8,FALSE)),"0",(VLOOKUP($A236,PIVOTILC!$A:$I,8,FALSE)))</f>
        <v>0</v>
      </c>
      <c r="AS236" s="13">
        <f t="shared" si="53"/>
        <v>0</v>
      </c>
      <c r="AT236" s="13" t="str">
        <f t="shared" si="62"/>
        <v/>
      </c>
      <c r="AU236" s="19">
        <f>IF(ISERROR(VLOOKUP($C236,CTEPULL!$A:$I,9,FALSE)),"0",(VLOOKUP($C236,CTEPULL!$A:$I,9,FALSE)))</f>
        <v>48</v>
      </c>
      <c r="AV236" s="18">
        <f>IF(ISERROR(VLOOKUP($A236,PIVOTILC!$A:$I,8,FALSE)),"0",(VLOOKUP($A236,PIVOTILC!$A:$I,9,FALSE)))</f>
        <v>48</v>
      </c>
      <c r="AW236" s="18">
        <f t="shared" si="54"/>
        <v>0</v>
      </c>
      <c r="AX236" s="13">
        <f t="shared" si="55"/>
        <v>0</v>
      </c>
      <c r="AY236" s="13" t="str">
        <f t="shared" si="56"/>
        <v>No</v>
      </c>
      <c r="AZ236" s="13" t="str">
        <f t="shared" si="63"/>
        <v>No</v>
      </c>
    </row>
    <row r="237" spans="1:52" x14ac:dyDescent="0.2">
      <c r="A237" s="1" t="s">
        <v>7055</v>
      </c>
      <c r="B237" s="16" t="s">
        <v>6219</v>
      </c>
      <c r="C237" s="13" t="s">
        <v>5020</v>
      </c>
      <c r="D237" s="13" t="s">
        <v>557</v>
      </c>
      <c r="E237" s="13" t="s">
        <v>5021</v>
      </c>
      <c r="F237" s="13" t="s">
        <v>104</v>
      </c>
      <c r="G237" s="13" t="s">
        <v>5022</v>
      </c>
      <c r="H237" s="13" t="s">
        <v>2828</v>
      </c>
      <c r="I237" s="13" t="s">
        <v>98</v>
      </c>
      <c r="J237" s="13" t="s">
        <v>2378</v>
      </c>
      <c r="K237" s="13" t="s">
        <v>4970</v>
      </c>
      <c r="L237" s="13" t="s">
        <v>4970</v>
      </c>
      <c r="M237" s="13" t="s">
        <v>4971</v>
      </c>
      <c r="N237" s="13" t="s">
        <v>5023</v>
      </c>
      <c r="O237" s="17">
        <v>42058</v>
      </c>
      <c r="P237" s="23"/>
      <c r="Q237" s="41" t="s">
        <v>6269</v>
      </c>
      <c r="R237" s="13" t="s">
        <v>112</v>
      </c>
      <c r="S237" s="13" t="s">
        <v>2871</v>
      </c>
      <c r="T237" s="13" t="s">
        <v>8359</v>
      </c>
      <c r="U237" s="13" t="s">
        <v>5667</v>
      </c>
      <c r="V237" s="13" t="s">
        <v>8354</v>
      </c>
      <c r="W237" s="13">
        <f>IF(ISERROR(VLOOKUP($C237,CTEPULL!$A:$I,3,FALSE)),"0",(VLOOKUP($C237,CTEPULL!$A:$I,3,FALSE)))</f>
        <v>40</v>
      </c>
      <c r="X237" s="18">
        <f>IF(ISERROR(VLOOKUP($A237,PIVOTILC!$A:$I,3,FALSE)),"0",(VLOOKUP($A237,PIVOTILC!$A:$I,3,FALSE)))</f>
        <v>40</v>
      </c>
      <c r="Y237" s="13">
        <f t="shared" si="48"/>
        <v>0</v>
      </c>
      <c r="Z237" s="13" t="str">
        <f t="shared" si="57"/>
        <v>Good</v>
      </c>
      <c r="AA237" s="13">
        <f>IF(ISERROR(VLOOKUP($C237,CTEPULL!$A:$I,4,FALSE)),"0",(VLOOKUP($C237,CTEPULL!$A:$I,4,FALSE)))</f>
        <v>0</v>
      </c>
      <c r="AB237" s="18">
        <f>IF(ISERROR(VLOOKUP($A237,PIVOTILC!$A:$I,4,FALSE)),"0",(VLOOKUP($A237,PIVOTILC!$A:$I,4,FALSE)))</f>
        <v>0</v>
      </c>
      <c r="AC237" s="13">
        <f t="shared" si="49"/>
        <v>0</v>
      </c>
      <c r="AD237" s="13" t="str">
        <f t="shared" si="58"/>
        <v/>
      </c>
      <c r="AE237" s="13">
        <f>IF(ISERROR(VLOOKUP($C237,CTEPULL!$A:$I,5,FALSE)),"0",(VLOOKUP($C237,CTEPULL!$A:$I,5,FALSE)))</f>
        <v>0</v>
      </c>
      <c r="AF237" s="18">
        <f>IF(ISERROR(VLOOKUP($A237,PIVOTILC!$A:$I,5,FALSE)),"0",(VLOOKUP($A237,PIVOTILC!$A:$I,5,FALSE)))</f>
        <v>0</v>
      </c>
      <c r="AG237" s="13">
        <f t="shared" si="50"/>
        <v>0</v>
      </c>
      <c r="AH237" s="13" t="str">
        <f t="shared" si="59"/>
        <v/>
      </c>
      <c r="AI237" s="13">
        <f>IF(ISERROR(VLOOKUP($C237,CTEPULL!$A:$I,6,FALSE)),"0",(VLOOKUP($C237,CTEPULL!$A:$I,6,FALSE)))</f>
        <v>0</v>
      </c>
      <c r="AJ237" s="18">
        <f>IF(ISERROR(VLOOKUP($A237,PIVOTILC!$A:$I,6,FALSE)),"0",(VLOOKUP($A237,PIVOTILC!$A:$I,6,FALSE)))</f>
        <v>0</v>
      </c>
      <c r="AK237" s="13">
        <f t="shared" si="51"/>
        <v>0</v>
      </c>
      <c r="AL237" s="13" t="str">
        <f t="shared" si="60"/>
        <v/>
      </c>
      <c r="AM237" s="13">
        <f>IF(ISERROR(VLOOKUP($C237,CTEPULL!$A:$I,7,FALSE)),"0",(VLOOKUP($C237,CTEPULL!$A:$I,7,FALSE)))</f>
        <v>0</v>
      </c>
      <c r="AN237" s="18">
        <f>IF(ISERROR(VLOOKUP($A237,PIVOTILC!$A:$I,7,FALSE)),"0",(VLOOKUP($A237,PIVOTILC!$A:$I,7,FALSE)))</f>
        <v>0</v>
      </c>
      <c r="AO237" s="13">
        <f t="shared" si="52"/>
        <v>0</v>
      </c>
      <c r="AP237" s="13" t="str">
        <f t="shared" si="61"/>
        <v/>
      </c>
      <c r="AQ237" s="13">
        <f>IF(ISERROR(VLOOKUP($C237,CTEPULL!$A:$I,8,FALSE)),"0",(VLOOKUP($C237,CTEPULL!$A:$I,8,FALSE)))</f>
        <v>0</v>
      </c>
      <c r="AR237" s="18">
        <f>IF(ISERROR(VLOOKUP($A237,PIVOTILC!$A:$I,8,FALSE)),"0",(VLOOKUP($A237,PIVOTILC!$A:$I,8,FALSE)))</f>
        <v>0</v>
      </c>
      <c r="AS237" s="13">
        <f t="shared" si="53"/>
        <v>0</v>
      </c>
      <c r="AT237" s="13" t="str">
        <f t="shared" si="62"/>
        <v/>
      </c>
      <c r="AU237" s="19">
        <f>IF(ISERROR(VLOOKUP($C237,CTEPULL!$A:$I,9,FALSE)),"0",(VLOOKUP($C237,CTEPULL!$A:$I,9,FALSE)))</f>
        <v>40</v>
      </c>
      <c r="AV237" s="18">
        <f>IF(ISERROR(VLOOKUP($A237,PIVOTILC!$A:$I,8,FALSE)),"0",(VLOOKUP($A237,PIVOTILC!$A:$I,9,FALSE)))</f>
        <v>40</v>
      </c>
      <c r="AW237" s="18">
        <f t="shared" si="54"/>
        <v>0</v>
      </c>
      <c r="AX237" s="13">
        <f t="shared" si="55"/>
        <v>0</v>
      </c>
      <c r="AY237" s="13" t="str">
        <f t="shared" si="56"/>
        <v>No</v>
      </c>
      <c r="AZ237" s="13" t="str">
        <f t="shared" si="63"/>
        <v>No</v>
      </c>
    </row>
    <row r="238" spans="1:52" x14ac:dyDescent="0.2">
      <c r="A238" s="1" t="s">
        <v>9204</v>
      </c>
      <c r="B238" s="16" t="s">
        <v>3063</v>
      </c>
      <c r="C238" s="13" t="s">
        <v>954</v>
      </c>
      <c r="D238" s="13" t="s">
        <v>557</v>
      </c>
      <c r="E238" s="13" t="s">
        <v>955</v>
      </c>
      <c r="F238" s="13" t="s">
        <v>104</v>
      </c>
      <c r="G238" s="13" t="s">
        <v>956</v>
      </c>
      <c r="H238" s="13" t="s">
        <v>2828</v>
      </c>
      <c r="I238" s="13" t="s">
        <v>98</v>
      </c>
      <c r="J238" s="13" t="s">
        <v>2378</v>
      </c>
      <c r="K238" s="13" t="s">
        <v>2379</v>
      </c>
      <c r="L238" s="13" t="s">
        <v>2383</v>
      </c>
      <c r="M238" s="13" t="s">
        <v>7713</v>
      </c>
      <c r="N238" s="13" t="s">
        <v>957</v>
      </c>
      <c r="O238" s="17">
        <v>41241</v>
      </c>
      <c r="P238" s="23"/>
      <c r="Q238" s="41" t="s">
        <v>2495</v>
      </c>
      <c r="R238" s="13" t="s">
        <v>129</v>
      </c>
      <c r="S238" s="13" t="s">
        <v>2870</v>
      </c>
      <c r="T238" s="13" t="s">
        <v>8348</v>
      </c>
      <c r="U238" s="13" t="s">
        <v>5668</v>
      </c>
      <c r="V238" s="13" t="s">
        <v>8361</v>
      </c>
      <c r="W238" s="13">
        <f>IF(ISERROR(VLOOKUP($C238,CTEPULL!$A:$I,3,FALSE)),"0",(VLOOKUP($C238,CTEPULL!$A:$I,3,FALSE)))</f>
        <v>45</v>
      </c>
      <c r="X238" s="18">
        <f>IF(ISERROR(VLOOKUP($A238,PIVOTILC!$A:$I,3,FALSE)),"0",(VLOOKUP($A238,PIVOTILC!$A:$I,3,FALSE)))</f>
        <v>45</v>
      </c>
      <c r="Y238" s="13">
        <f t="shared" si="48"/>
        <v>0</v>
      </c>
      <c r="Z238" s="13" t="str">
        <f t="shared" si="57"/>
        <v>Good</v>
      </c>
      <c r="AA238" s="13">
        <f>IF(ISERROR(VLOOKUP($C238,CTEPULL!$A:$I,4,FALSE)),"0",(VLOOKUP($C238,CTEPULL!$A:$I,4,FALSE)))</f>
        <v>0</v>
      </c>
      <c r="AB238" s="18">
        <f>IF(ISERROR(VLOOKUP($A238,PIVOTILC!$A:$I,4,FALSE)),"0",(VLOOKUP($A238,PIVOTILC!$A:$I,4,FALSE)))</f>
        <v>0</v>
      </c>
      <c r="AC238" s="13">
        <f t="shared" si="49"/>
        <v>0</v>
      </c>
      <c r="AD238" s="13" t="str">
        <f t="shared" si="58"/>
        <v/>
      </c>
      <c r="AE238" s="13">
        <f>IF(ISERROR(VLOOKUP($C238,CTEPULL!$A:$I,5,FALSE)),"0",(VLOOKUP($C238,CTEPULL!$A:$I,5,FALSE)))</f>
        <v>0</v>
      </c>
      <c r="AF238" s="18">
        <f>IF(ISERROR(VLOOKUP($A238,PIVOTILC!$A:$I,5,FALSE)),"0",(VLOOKUP($A238,PIVOTILC!$A:$I,5,FALSE)))</f>
        <v>0</v>
      </c>
      <c r="AG238" s="13">
        <f t="shared" si="50"/>
        <v>0</v>
      </c>
      <c r="AH238" s="13" t="str">
        <f t="shared" si="59"/>
        <v/>
      </c>
      <c r="AI238" s="13">
        <f>IF(ISERROR(VLOOKUP($C238,CTEPULL!$A:$I,6,FALSE)),"0",(VLOOKUP($C238,CTEPULL!$A:$I,6,FALSE)))</f>
        <v>0</v>
      </c>
      <c r="AJ238" s="18">
        <f>IF(ISERROR(VLOOKUP($A238,PIVOTILC!$A:$I,6,FALSE)),"0",(VLOOKUP($A238,PIVOTILC!$A:$I,6,FALSE)))</f>
        <v>0</v>
      </c>
      <c r="AK238" s="13">
        <f t="shared" si="51"/>
        <v>0</v>
      </c>
      <c r="AL238" s="13" t="str">
        <f t="shared" si="60"/>
        <v/>
      </c>
      <c r="AM238" s="13">
        <f>IF(ISERROR(VLOOKUP($C238,CTEPULL!$A:$I,7,FALSE)),"0",(VLOOKUP($C238,CTEPULL!$A:$I,7,FALSE)))</f>
        <v>0</v>
      </c>
      <c r="AN238" s="18">
        <f>IF(ISERROR(VLOOKUP($A238,PIVOTILC!$A:$I,7,FALSE)),"0",(VLOOKUP($A238,PIVOTILC!$A:$I,7,FALSE)))</f>
        <v>0</v>
      </c>
      <c r="AO238" s="13">
        <f t="shared" si="52"/>
        <v>0</v>
      </c>
      <c r="AP238" s="13" t="str">
        <f t="shared" si="61"/>
        <v/>
      </c>
      <c r="AQ238" s="13">
        <f>IF(ISERROR(VLOOKUP($C238,CTEPULL!$A:$I,8,FALSE)),"0",(VLOOKUP($C238,CTEPULL!$A:$I,8,FALSE)))</f>
        <v>0</v>
      </c>
      <c r="AR238" s="18">
        <f>IF(ISERROR(VLOOKUP($A238,PIVOTILC!$A:$I,8,FALSE)),"0",(VLOOKUP($A238,PIVOTILC!$A:$I,8,FALSE)))</f>
        <v>0</v>
      </c>
      <c r="AS238" s="13">
        <f t="shared" si="53"/>
        <v>0</v>
      </c>
      <c r="AT238" s="13" t="str">
        <f t="shared" si="62"/>
        <v/>
      </c>
      <c r="AU238" s="19">
        <f>IF(ISERROR(VLOOKUP($C238,CTEPULL!$A:$I,9,FALSE)),"0",(VLOOKUP($C238,CTEPULL!$A:$I,9,FALSE)))</f>
        <v>45</v>
      </c>
      <c r="AV238" s="18">
        <f>IF(ISERROR(VLOOKUP($A238,PIVOTILC!$A:$I,8,FALSE)),"0",(VLOOKUP($A238,PIVOTILC!$A:$I,9,FALSE)))</f>
        <v>45</v>
      </c>
      <c r="AW238" s="18">
        <f t="shared" si="54"/>
        <v>0</v>
      </c>
      <c r="AX238" s="13">
        <f t="shared" si="55"/>
        <v>0</v>
      </c>
      <c r="AY238" s="13" t="str">
        <f t="shared" si="56"/>
        <v>No</v>
      </c>
      <c r="AZ238" s="13" t="str">
        <f t="shared" si="63"/>
        <v>No</v>
      </c>
    </row>
    <row r="239" spans="1:52" x14ac:dyDescent="0.2">
      <c r="A239" s="1" t="s">
        <v>8741</v>
      </c>
      <c r="B239" s="16" t="s">
        <v>8742</v>
      </c>
      <c r="C239" s="13" t="s">
        <v>8743</v>
      </c>
      <c r="D239" s="13" t="s">
        <v>557</v>
      </c>
      <c r="E239" s="13" t="s">
        <v>8744</v>
      </c>
      <c r="F239" s="13" t="s">
        <v>3740</v>
      </c>
      <c r="G239" s="13" t="s">
        <v>8745</v>
      </c>
      <c r="H239" s="13" t="s">
        <v>2828</v>
      </c>
      <c r="I239" s="13" t="s">
        <v>98</v>
      </c>
      <c r="J239" s="13" t="s">
        <v>2378</v>
      </c>
      <c r="K239" s="13" t="s">
        <v>2379</v>
      </c>
      <c r="L239" s="13" t="s">
        <v>2380</v>
      </c>
      <c r="M239" s="13" t="s">
        <v>2403</v>
      </c>
      <c r="N239" s="13" t="s">
        <v>8746</v>
      </c>
      <c r="O239" s="17">
        <v>43367</v>
      </c>
      <c r="P239" s="23"/>
      <c r="Q239" s="41" t="s">
        <v>8747</v>
      </c>
      <c r="R239" s="13" t="s">
        <v>187</v>
      </c>
      <c r="S239" s="13" t="s">
        <v>2873</v>
      </c>
      <c r="T239" s="13" t="s">
        <v>8348</v>
      </c>
      <c r="U239" s="13" t="s">
        <v>8760</v>
      </c>
      <c r="V239" s="13" t="s">
        <v>8358</v>
      </c>
      <c r="W239" s="13">
        <f>IF(ISERROR(VLOOKUP($C239,CTEPULL!$A:$I,3,FALSE)),"0",(VLOOKUP($C239,CTEPULL!$A:$I,3,FALSE)))</f>
        <v>42</v>
      </c>
      <c r="X239" s="18">
        <f>IF(ISERROR(VLOOKUP($A239,PIVOTILC!$A:$I,3,FALSE)),"0",(VLOOKUP($A239,PIVOTILC!$A:$I,3,FALSE)))</f>
        <v>42</v>
      </c>
      <c r="Y239" s="13">
        <f t="shared" si="48"/>
        <v>0</v>
      </c>
      <c r="Z239" s="13" t="str">
        <f t="shared" si="57"/>
        <v>Good</v>
      </c>
      <c r="AA239" s="13">
        <f>IF(ISERROR(VLOOKUP($C239,CTEPULL!$A:$I,4,FALSE)),"0",(VLOOKUP($C239,CTEPULL!$A:$I,4,FALSE)))</f>
        <v>0</v>
      </c>
      <c r="AB239" s="18">
        <f>IF(ISERROR(VLOOKUP($A239,PIVOTILC!$A:$I,4,FALSE)),"0",(VLOOKUP($A239,PIVOTILC!$A:$I,4,FALSE)))</f>
        <v>0</v>
      </c>
      <c r="AC239" s="13">
        <f t="shared" si="49"/>
        <v>0</v>
      </c>
      <c r="AD239" s="13" t="str">
        <f t="shared" si="58"/>
        <v/>
      </c>
      <c r="AE239" s="13">
        <f>IF(ISERROR(VLOOKUP($C239,CTEPULL!$A:$I,5,FALSE)),"0",(VLOOKUP($C239,CTEPULL!$A:$I,5,FALSE)))</f>
        <v>0</v>
      </c>
      <c r="AF239" s="18">
        <f>IF(ISERROR(VLOOKUP($A239,PIVOTILC!$A:$I,5,FALSE)),"0",(VLOOKUP($A239,PIVOTILC!$A:$I,5,FALSE)))</f>
        <v>0</v>
      </c>
      <c r="AG239" s="13">
        <f t="shared" si="50"/>
        <v>0</v>
      </c>
      <c r="AH239" s="13" t="str">
        <f t="shared" si="59"/>
        <v/>
      </c>
      <c r="AI239" s="13">
        <f>IF(ISERROR(VLOOKUP($C239,CTEPULL!$A:$I,6,FALSE)),"0",(VLOOKUP($C239,CTEPULL!$A:$I,6,FALSE)))</f>
        <v>0</v>
      </c>
      <c r="AJ239" s="18">
        <f>IF(ISERROR(VLOOKUP($A239,PIVOTILC!$A:$I,6,FALSE)),"0",(VLOOKUP($A239,PIVOTILC!$A:$I,6,FALSE)))</f>
        <v>0</v>
      </c>
      <c r="AK239" s="13">
        <f t="shared" si="51"/>
        <v>0</v>
      </c>
      <c r="AL239" s="13" t="str">
        <f t="shared" si="60"/>
        <v/>
      </c>
      <c r="AM239" s="13">
        <f>IF(ISERROR(VLOOKUP($C239,CTEPULL!$A:$I,7,FALSE)),"0",(VLOOKUP($C239,CTEPULL!$A:$I,7,FALSE)))</f>
        <v>0</v>
      </c>
      <c r="AN239" s="18">
        <f>IF(ISERROR(VLOOKUP($A239,PIVOTILC!$A:$I,7,FALSE)),"0",(VLOOKUP($A239,PIVOTILC!$A:$I,7,FALSE)))</f>
        <v>0</v>
      </c>
      <c r="AO239" s="13">
        <f t="shared" si="52"/>
        <v>0</v>
      </c>
      <c r="AP239" s="13" t="str">
        <f t="shared" si="61"/>
        <v/>
      </c>
      <c r="AQ239" s="13">
        <f>IF(ISERROR(VLOOKUP($C239,CTEPULL!$A:$I,8,FALSE)),"0",(VLOOKUP($C239,CTEPULL!$A:$I,8,FALSE)))</f>
        <v>0</v>
      </c>
      <c r="AR239" s="18">
        <f>IF(ISERROR(VLOOKUP($A239,PIVOTILC!$A:$I,8,FALSE)),"0",(VLOOKUP($A239,PIVOTILC!$A:$I,8,FALSE)))</f>
        <v>0</v>
      </c>
      <c r="AS239" s="13">
        <f t="shared" si="53"/>
        <v>0</v>
      </c>
      <c r="AT239" s="13" t="str">
        <f t="shared" si="62"/>
        <v/>
      </c>
      <c r="AU239" s="19">
        <f>IF(ISERROR(VLOOKUP($C239,CTEPULL!$A:$I,9,FALSE)),"0",(VLOOKUP($C239,CTEPULL!$A:$I,9,FALSE)))</f>
        <v>42</v>
      </c>
      <c r="AV239" s="18">
        <f>IF(ISERROR(VLOOKUP($A239,PIVOTILC!$A:$I,8,FALSE)),"0",(VLOOKUP($A239,PIVOTILC!$A:$I,9,FALSE)))</f>
        <v>42</v>
      </c>
      <c r="AW239" s="18">
        <f t="shared" si="54"/>
        <v>0</v>
      </c>
      <c r="AX239" s="13">
        <f t="shared" si="55"/>
        <v>0</v>
      </c>
      <c r="AY239" s="13" t="str">
        <f t="shared" si="56"/>
        <v>No</v>
      </c>
      <c r="AZ239" s="13" t="str">
        <f t="shared" si="63"/>
        <v>No</v>
      </c>
    </row>
    <row r="240" spans="1:52" x14ac:dyDescent="0.2">
      <c r="A240" s="1" t="s">
        <v>9205</v>
      </c>
      <c r="B240" s="16" t="s">
        <v>6631</v>
      </c>
      <c r="C240" s="13" t="s">
        <v>6652</v>
      </c>
      <c r="D240" s="13" t="s">
        <v>557</v>
      </c>
      <c r="E240" s="13" t="s">
        <v>6632</v>
      </c>
      <c r="F240" s="13" t="s">
        <v>4718</v>
      </c>
      <c r="G240" s="13" t="s">
        <v>6633</v>
      </c>
      <c r="H240" s="13" t="s">
        <v>2828</v>
      </c>
      <c r="I240" s="13" t="s">
        <v>98</v>
      </c>
      <c r="J240" s="13" t="s">
        <v>2378</v>
      </c>
      <c r="K240" s="13" t="s">
        <v>2395</v>
      </c>
      <c r="L240" s="13" t="s">
        <v>2385</v>
      </c>
      <c r="M240" s="13" t="s">
        <v>3823</v>
      </c>
      <c r="N240" s="13" t="s">
        <v>6653</v>
      </c>
      <c r="O240" s="17">
        <v>43073</v>
      </c>
      <c r="P240" s="23"/>
      <c r="Q240" s="41" t="s">
        <v>6634</v>
      </c>
      <c r="R240" s="13" t="s">
        <v>129</v>
      </c>
      <c r="S240" s="13" t="s">
        <v>2870</v>
      </c>
      <c r="T240" s="13" t="s">
        <v>8348</v>
      </c>
      <c r="U240" s="13" t="s">
        <v>6667</v>
      </c>
      <c r="V240" s="13" t="s">
        <v>8352</v>
      </c>
      <c r="W240" s="13">
        <f>IF(ISERROR(VLOOKUP($C240,CTEPULL!$A:$I,3,FALSE)),"0",(VLOOKUP($C240,CTEPULL!$A:$I,3,FALSE)))</f>
        <v>40</v>
      </c>
      <c r="X240" s="18">
        <f>IF(ISERROR(VLOOKUP($A240,PIVOTILC!$A:$I,3,FALSE)),"0",(VLOOKUP($A240,PIVOTILC!$A:$I,3,FALSE)))</f>
        <v>40</v>
      </c>
      <c r="Y240" s="13">
        <f t="shared" si="48"/>
        <v>0</v>
      </c>
      <c r="Z240" s="13" t="str">
        <f t="shared" si="57"/>
        <v>Good</v>
      </c>
      <c r="AA240" s="13">
        <f>IF(ISERROR(VLOOKUP($C240,CTEPULL!$A:$I,4,FALSE)),"0",(VLOOKUP($C240,CTEPULL!$A:$I,4,FALSE)))</f>
        <v>0</v>
      </c>
      <c r="AB240" s="18">
        <f>IF(ISERROR(VLOOKUP($A240,PIVOTILC!$A:$I,4,FALSE)),"0",(VLOOKUP($A240,PIVOTILC!$A:$I,4,FALSE)))</f>
        <v>0</v>
      </c>
      <c r="AC240" s="13">
        <f t="shared" si="49"/>
        <v>0</v>
      </c>
      <c r="AD240" s="13" t="str">
        <f t="shared" si="58"/>
        <v/>
      </c>
      <c r="AE240" s="13">
        <f>IF(ISERROR(VLOOKUP($C240,CTEPULL!$A:$I,5,FALSE)),"0",(VLOOKUP($C240,CTEPULL!$A:$I,5,FALSE)))</f>
        <v>0</v>
      </c>
      <c r="AF240" s="18">
        <f>IF(ISERROR(VLOOKUP($A240,PIVOTILC!$A:$I,5,FALSE)),"0",(VLOOKUP($A240,PIVOTILC!$A:$I,5,FALSE)))</f>
        <v>0</v>
      </c>
      <c r="AG240" s="13">
        <f t="shared" si="50"/>
        <v>0</v>
      </c>
      <c r="AH240" s="13" t="str">
        <f t="shared" si="59"/>
        <v/>
      </c>
      <c r="AI240" s="13">
        <f>IF(ISERROR(VLOOKUP($C240,CTEPULL!$A:$I,6,FALSE)),"0",(VLOOKUP($C240,CTEPULL!$A:$I,6,FALSE)))</f>
        <v>0</v>
      </c>
      <c r="AJ240" s="18">
        <f>IF(ISERROR(VLOOKUP($A240,PIVOTILC!$A:$I,6,FALSE)),"0",(VLOOKUP($A240,PIVOTILC!$A:$I,6,FALSE)))</f>
        <v>0</v>
      </c>
      <c r="AK240" s="13">
        <f t="shared" si="51"/>
        <v>0</v>
      </c>
      <c r="AL240" s="13" t="str">
        <f t="shared" si="60"/>
        <v/>
      </c>
      <c r="AM240" s="13">
        <f>IF(ISERROR(VLOOKUP($C240,CTEPULL!$A:$I,7,FALSE)),"0",(VLOOKUP($C240,CTEPULL!$A:$I,7,FALSE)))</f>
        <v>0</v>
      </c>
      <c r="AN240" s="18">
        <f>IF(ISERROR(VLOOKUP($A240,PIVOTILC!$A:$I,7,FALSE)),"0",(VLOOKUP($A240,PIVOTILC!$A:$I,7,FALSE)))</f>
        <v>0</v>
      </c>
      <c r="AO240" s="13">
        <f t="shared" si="52"/>
        <v>0</v>
      </c>
      <c r="AP240" s="13" t="str">
        <f t="shared" si="61"/>
        <v/>
      </c>
      <c r="AQ240" s="13">
        <f>IF(ISERROR(VLOOKUP($C240,CTEPULL!$A:$I,8,FALSE)),"0",(VLOOKUP($C240,CTEPULL!$A:$I,8,FALSE)))</f>
        <v>0</v>
      </c>
      <c r="AR240" s="18">
        <f>IF(ISERROR(VLOOKUP($A240,PIVOTILC!$A:$I,8,FALSE)),"0",(VLOOKUP($A240,PIVOTILC!$A:$I,8,FALSE)))</f>
        <v>0</v>
      </c>
      <c r="AS240" s="13">
        <f t="shared" si="53"/>
        <v>0</v>
      </c>
      <c r="AT240" s="13" t="str">
        <f t="shared" si="62"/>
        <v/>
      </c>
      <c r="AU240" s="19">
        <f>IF(ISERROR(VLOOKUP($C240,CTEPULL!$A:$I,9,FALSE)),"0",(VLOOKUP($C240,CTEPULL!$A:$I,9,FALSE)))</f>
        <v>40</v>
      </c>
      <c r="AV240" s="18">
        <f>IF(ISERROR(VLOOKUP($A240,PIVOTILC!$A:$I,8,FALSE)),"0",(VLOOKUP($A240,PIVOTILC!$A:$I,9,FALSE)))</f>
        <v>40</v>
      </c>
      <c r="AW240" s="18">
        <f t="shared" si="54"/>
        <v>0</v>
      </c>
      <c r="AX240" s="13">
        <f t="shared" si="55"/>
        <v>0</v>
      </c>
      <c r="AY240" s="13" t="str">
        <f t="shared" si="56"/>
        <v>No</v>
      </c>
      <c r="AZ240" s="13" t="str">
        <f t="shared" si="63"/>
        <v>No</v>
      </c>
    </row>
    <row r="241" spans="1:52" x14ac:dyDescent="0.2">
      <c r="A241" s="1" t="s">
        <v>7056</v>
      </c>
      <c r="B241" s="16" t="s">
        <v>5024</v>
      </c>
      <c r="C241" s="13" t="s">
        <v>5025</v>
      </c>
      <c r="D241" s="13" t="s">
        <v>557</v>
      </c>
      <c r="E241" s="13" t="s">
        <v>500</v>
      </c>
      <c r="F241" s="13" t="s">
        <v>104</v>
      </c>
      <c r="G241" s="13" t="s">
        <v>5026</v>
      </c>
      <c r="H241" s="13" t="s">
        <v>2831</v>
      </c>
      <c r="I241" s="13" t="s">
        <v>98</v>
      </c>
      <c r="J241" s="13" t="s">
        <v>2378</v>
      </c>
      <c r="K241" s="13" t="s">
        <v>4970</v>
      </c>
      <c r="L241" s="13" t="s">
        <v>4970</v>
      </c>
      <c r="M241" s="13" t="s">
        <v>2398</v>
      </c>
      <c r="N241" s="13" t="s">
        <v>5027</v>
      </c>
      <c r="O241" s="17">
        <v>42590</v>
      </c>
      <c r="P241" s="23"/>
      <c r="Q241" s="41" t="s">
        <v>5028</v>
      </c>
      <c r="R241" s="13" t="s">
        <v>112</v>
      </c>
      <c r="S241" s="13" t="s">
        <v>2867</v>
      </c>
      <c r="T241" s="13" t="s">
        <v>8359</v>
      </c>
      <c r="U241" s="13" t="s">
        <v>5669</v>
      </c>
      <c r="V241" s="13" t="s">
        <v>8352</v>
      </c>
      <c r="W241" s="13">
        <f>IF(ISERROR(VLOOKUP($C241,CTEPULL!$A:$I,3,FALSE)),"0",(VLOOKUP($C241,CTEPULL!$A:$I,3,FALSE)))</f>
        <v>80</v>
      </c>
      <c r="X241" s="18">
        <f>IF(ISERROR(VLOOKUP($A241,PIVOTILC!$A:$I,3,FALSE)),"0",(VLOOKUP($A241,PIVOTILC!$A:$I,3,FALSE)))</f>
        <v>40</v>
      </c>
      <c r="Y241" s="13">
        <f t="shared" si="48"/>
        <v>40</v>
      </c>
      <c r="Z241" s="13" t="str">
        <f t="shared" si="57"/>
        <v>With Variance</v>
      </c>
      <c r="AA241" s="13">
        <f>IF(ISERROR(VLOOKUP($C241,CTEPULL!$A:$I,4,FALSE)),"0",(VLOOKUP($C241,CTEPULL!$A:$I,4,FALSE)))</f>
        <v>0</v>
      </c>
      <c r="AB241" s="18">
        <f>IF(ISERROR(VLOOKUP($A241,PIVOTILC!$A:$I,4,FALSE)),"0",(VLOOKUP($A241,PIVOTILC!$A:$I,4,FALSE)))</f>
        <v>0</v>
      </c>
      <c r="AC241" s="13">
        <f t="shared" si="49"/>
        <v>0</v>
      </c>
      <c r="AD241" s="13" t="str">
        <f t="shared" si="58"/>
        <v/>
      </c>
      <c r="AE241" s="13">
        <f>IF(ISERROR(VLOOKUP($C241,CTEPULL!$A:$I,5,FALSE)),"0",(VLOOKUP($C241,CTEPULL!$A:$I,5,FALSE)))</f>
        <v>0</v>
      </c>
      <c r="AF241" s="18">
        <f>IF(ISERROR(VLOOKUP($A241,PIVOTILC!$A:$I,5,FALSE)),"0",(VLOOKUP($A241,PIVOTILC!$A:$I,5,FALSE)))</f>
        <v>0</v>
      </c>
      <c r="AG241" s="13">
        <f t="shared" si="50"/>
        <v>0</v>
      </c>
      <c r="AH241" s="13" t="str">
        <f t="shared" si="59"/>
        <v/>
      </c>
      <c r="AI241" s="13">
        <f>IF(ISERROR(VLOOKUP($C241,CTEPULL!$A:$I,6,FALSE)),"0",(VLOOKUP($C241,CTEPULL!$A:$I,6,FALSE)))</f>
        <v>0</v>
      </c>
      <c r="AJ241" s="18">
        <f>IF(ISERROR(VLOOKUP($A241,PIVOTILC!$A:$I,6,FALSE)),"0",(VLOOKUP($A241,PIVOTILC!$A:$I,6,FALSE)))</f>
        <v>0</v>
      </c>
      <c r="AK241" s="13">
        <f t="shared" si="51"/>
        <v>0</v>
      </c>
      <c r="AL241" s="13" t="str">
        <f t="shared" si="60"/>
        <v/>
      </c>
      <c r="AM241" s="13">
        <f>IF(ISERROR(VLOOKUP($C241,CTEPULL!$A:$I,7,FALSE)),"0",(VLOOKUP($C241,CTEPULL!$A:$I,7,FALSE)))</f>
        <v>0</v>
      </c>
      <c r="AN241" s="18">
        <f>IF(ISERROR(VLOOKUP($A241,PIVOTILC!$A:$I,7,FALSE)),"0",(VLOOKUP($A241,PIVOTILC!$A:$I,7,FALSE)))</f>
        <v>0</v>
      </c>
      <c r="AO241" s="13">
        <f t="shared" si="52"/>
        <v>0</v>
      </c>
      <c r="AP241" s="13" t="str">
        <f t="shared" si="61"/>
        <v/>
      </c>
      <c r="AQ241" s="13">
        <f>IF(ISERROR(VLOOKUP($C241,CTEPULL!$A:$I,8,FALSE)),"0",(VLOOKUP($C241,CTEPULL!$A:$I,8,FALSE)))</f>
        <v>0</v>
      </c>
      <c r="AR241" s="18">
        <f>IF(ISERROR(VLOOKUP($A241,PIVOTILC!$A:$I,8,FALSE)),"0",(VLOOKUP($A241,PIVOTILC!$A:$I,8,FALSE)))</f>
        <v>0</v>
      </c>
      <c r="AS241" s="13">
        <f t="shared" si="53"/>
        <v>0</v>
      </c>
      <c r="AT241" s="13" t="str">
        <f t="shared" si="62"/>
        <v/>
      </c>
      <c r="AU241" s="19">
        <f>IF(ISERROR(VLOOKUP($C241,CTEPULL!$A:$I,9,FALSE)),"0",(VLOOKUP($C241,CTEPULL!$A:$I,9,FALSE)))</f>
        <v>80</v>
      </c>
      <c r="AV241" s="18">
        <f>IF(ISERROR(VLOOKUP($A241,PIVOTILC!$A:$I,8,FALSE)),"0",(VLOOKUP($A241,PIVOTILC!$A:$I,9,FALSE)))</f>
        <v>40</v>
      </c>
      <c r="AW241" s="18">
        <f t="shared" si="54"/>
        <v>40</v>
      </c>
      <c r="AX241" s="13">
        <f t="shared" si="55"/>
        <v>0</v>
      </c>
      <c r="AY241" s="13" t="str">
        <f t="shared" si="56"/>
        <v>Yes</v>
      </c>
      <c r="AZ241" s="13" t="str">
        <f t="shared" si="63"/>
        <v>No</v>
      </c>
    </row>
    <row r="242" spans="1:52" x14ac:dyDescent="0.2">
      <c r="A242" s="1" t="s">
        <v>9206</v>
      </c>
      <c r="B242" s="16" t="s">
        <v>3725</v>
      </c>
      <c r="C242" s="13" t="s">
        <v>3726</v>
      </c>
      <c r="D242" s="13" t="s">
        <v>557</v>
      </c>
      <c r="E242" s="13" t="s">
        <v>491</v>
      </c>
      <c r="F242" s="13" t="s">
        <v>178</v>
      </c>
      <c r="G242" s="13" t="s">
        <v>3727</v>
      </c>
      <c r="H242" s="13" t="s">
        <v>2831</v>
      </c>
      <c r="I242" s="13" t="s">
        <v>98</v>
      </c>
      <c r="J242" s="13" t="s">
        <v>2378</v>
      </c>
      <c r="K242" s="13" t="s">
        <v>2382</v>
      </c>
      <c r="L242" s="13" t="s">
        <v>3758</v>
      </c>
      <c r="M242" s="13" t="s">
        <v>2397</v>
      </c>
      <c r="N242" s="13" t="s">
        <v>3728</v>
      </c>
      <c r="O242" s="17">
        <v>42556</v>
      </c>
      <c r="P242" s="23"/>
      <c r="Q242" s="41" t="s">
        <v>3729</v>
      </c>
      <c r="R242" s="13" t="s">
        <v>129</v>
      </c>
      <c r="S242" s="13" t="s">
        <v>2867</v>
      </c>
      <c r="T242" s="13" t="s">
        <v>8348</v>
      </c>
      <c r="U242" s="13" t="s">
        <v>5670</v>
      </c>
      <c r="V242" s="13" t="s">
        <v>8352</v>
      </c>
      <c r="W242" s="13">
        <f>IF(ISERROR(VLOOKUP($C242,CTEPULL!$A:$I,3,FALSE)),"0",(VLOOKUP($C242,CTEPULL!$A:$I,3,FALSE)))</f>
        <v>44</v>
      </c>
      <c r="X242" s="18">
        <f>IF(ISERROR(VLOOKUP($A242,PIVOTILC!$A:$I,3,FALSE)),"0",(VLOOKUP($A242,PIVOTILC!$A:$I,3,FALSE)))</f>
        <v>44</v>
      </c>
      <c r="Y242" s="13">
        <f t="shared" si="48"/>
        <v>0</v>
      </c>
      <c r="Z242" s="13" t="str">
        <f t="shared" si="57"/>
        <v>Good</v>
      </c>
      <c r="AA242" s="13">
        <f>IF(ISERROR(VLOOKUP($C242,CTEPULL!$A:$I,4,FALSE)),"0",(VLOOKUP($C242,CTEPULL!$A:$I,4,FALSE)))</f>
        <v>0</v>
      </c>
      <c r="AB242" s="18">
        <f>IF(ISERROR(VLOOKUP($A242,PIVOTILC!$A:$I,4,FALSE)),"0",(VLOOKUP($A242,PIVOTILC!$A:$I,4,FALSE)))</f>
        <v>0</v>
      </c>
      <c r="AC242" s="13">
        <f t="shared" si="49"/>
        <v>0</v>
      </c>
      <c r="AD242" s="13" t="str">
        <f t="shared" si="58"/>
        <v/>
      </c>
      <c r="AE242" s="13">
        <f>IF(ISERROR(VLOOKUP($C242,CTEPULL!$A:$I,5,FALSE)),"0",(VLOOKUP($C242,CTEPULL!$A:$I,5,FALSE)))</f>
        <v>0</v>
      </c>
      <c r="AF242" s="18">
        <f>IF(ISERROR(VLOOKUP($A242,PIVOTILC!$A:$I,5,FALSE)),"0",(VLOOKUP($A242,PIVOTILC!$A:$I,5,FALSE)))</f>
        <v>0</v>
      </c>
      <c r="AG242" s="13">
        <f t="shared" si="50"/>
        <v>0</v>
      </c>
      <c r="AH242" s="13" t="str">
        <f t="shared" si="59"/>
        <v/>
      </c>
      <c r="AI242" s="13">
        <f>IF(ISERROR(VLOOKUP($C242,CTEPULL!$A:$I,6,FALSE)),"0",(VLOOKUP($C242,CTEPULL!$A:$I,6,FALSE)))</f>
        <v>0</v>
      </c>
      <c r="AJ242" s="18">
        <f>IF(ISERROR(VLOOKUP($A242,PIVOTILC!$A:$I,6,FALSE)),"0",(VLOOKUP($A242,PIVOTILC!$A:$I,6,FALSE)))</f>
        <v>0</v>
      </c>
      <c r="AK242" s="13">
        <f t="shared" si="51"/>
        <v>0</v>
      </c>
      <c r="AL242" s="13" t="str">
        <f t="shared" si="60"/>
        <v/>
      </c>
      <c r="AM242" s="13">
        <f>IF(ISERROR(VLOOKUP($C242,CTEPULL!$A:$I,7,FALSE)),"0",(VLOOKUP($C242,CTEPULL!$A:$I,7,FALSE)))</f>
        <v>0</v>
      </c>
      <c r="AN242" s="18">
        <f>IF(ISERROR(VLOOKUP($A242,PIVOTILC!$A:$I,7,FALSE)),"0",(VLOOKUP($A242,PIVOTILC!$A:$I,7,FALSE)))</f>
        <v>0</v>
      </c>
      <c r="AO242" s="13">
        <f t="shared" si="52"/>
        <v>0</v>
      </c>
      <c r="AP242" s="13" t="str">
        <f t="shared" si="61"/>
        <v/>
      </c>
      <c r="AQ242" s="13">
        <f>IF(ISERROR(VLOOKUP($C242,CTEPULL!$A:$I,8,FALSE)),"0",(VLOOKUP($C242,CTEPULL!$A:$I,8,FALSE)))</f>
        <v>0</v>
      </c>
      <c r="AR242" s="18">
        <f>IF(ISERROR(VLOOKUP($A242,PIVOTILC!$A:$I,8,FALSE)),"0",(VLOOKUP($A242,PIVOTILC!$A:$I,8,FALSE)))</f>
        <v>0</v>
      </c>
      <c r="AS242" s="13">
        <f t="shared" si="53"/>
        <v>0</v>
      </c>
      <c r="AT242" s="13" t="str">
        <f t="shared" si="62"/>
        <v/>
      </c>
      <c r="AU242" s="19">
        <f>IF(ISERROR(VLOOKUP($C242,CTEPULL!$A:$I,9,FALSE)),"0",(VLOOKUP($C242,CTEPULL!$A:$I,9,FALSE)))</f>
        <v>44</v>
      </c>
      <c r="AV242" s="18">
        <f>IF(ISERROR(VLOOKUP($A242,PIVOTILC!$A:$I,8,FALSE)),"0",(VLOOKUP($A242,PIVOTILC!$A:$I,9,FALSE)))</f>
        <v>44</v>
      </c>
      <c r="AW242" s="18">
        <f t="shared" si="54"/>
        <v>0</v>
      </c>
      <c r="AX242" s="13">
        <f t="shared" si="55"/>
        <v>0</v>
      </c>
      <c r="AY242" s="13" t="str">
        <f t="shared" si="56"/>
        <v>No</v>
      </c>
      <c r="AZ242" s="13" t="str">
        <f t="shared" si="63"/>
        <v>No</v>
      </c>
    </row>
    <row r="243" spans="1:52" x14ac:dyDescent="0.2">
      <c r="A243" s="1" t="s">
        <v>9987</v>
      </c>
      <c r="B243" s="16" t="s">
        <v>9988</v>
      </c>
      <c r="C243" s="13" t="s">
        <v>10021</v>
      </c>
      <c r="D243" s="13" t="s">
        <v>557</v>
      </c>
      <c r="E243" s="13" t="s">
        <v>9989</v>
      </c>
      <c r="F243" s="13" t="s">
        <v>3740</v>
      </c>
      <c r="G243" s="13" t="s">
        <v>9990</v>
      </c>
      <c r="H243" s="13" t="s">
        <v>2828</v>
      </c>
      <c r="I243" s="13" t="s">
        <v>98</v>
      </c>
      <c r="J243" s="13" t="s">
        <v>2378</v>
      </c>
      <c r="K243" s="13" t="s">
        <v>2379</v>
      </c>
      <c r="L243" s="13" t="s">
        <v>2380</v>
      </c>
      <c r="M243" s="13" t="s">
        <v>2403</v>
      </c>
      <c r="N243" s="13" t="s">
        <v>10022</v>
      </c>
      <c r="O243" s="17">
        <v>43514</v>
      </c>
      <c r="P243" s="23"/>
      <c r="Q243" s="41" t="s">
        <v>9991</v>
      </c>
      <c r="R243" s="13" t="s">
        <v>187</v>
      </c>
      <c r="S243" s="13" t="s">
        <v>2867</v>
      </c>
      <c r="T243" s="13" t="s">
        <v>8348</v>
      </c>
      <c r="U243" s="13" t="s">
        <v>10034</v>
      </c>
      <c r="V243" s="13" t="s">
        <v>8358</v>
      </c>
      <c r="W243" s="13">
        <f>IF(ISERROR(VLOOKUP($C243,CTEPULL!$A:$I,3,FALSE)),"0",(VLOOKUP($C243,CTEPULL!$A:$I,3,FALSE)))</f>
        <v>40</v>
      </c>
      <c r="X243" s="18">
        <f>IF(ISERROR(VLOOKUP($A243,PIVOTILC!$A:$I,3,FALSE)),"0",(VLOOKUP($A243,PIVOTILC!$A:$I,3,FALSE)))</f>
        <v>40</v>
      </c>
      <c r="Y243" s="13">
        <f t="shared" si="48"/>
        <v>0</v>
      </c>
      <c r="Z243" s="13" t="str">
        <f t="shared" si="57"/>
        <v>Good</v>
      </c>
      <c r="AA243" s="13">
        <f>IF(ISERROR(VLOOKUP($C243,CTEPULL!$A:$I,4,FALSE)),"0",(VLOOKUP($C243,CTEPULL!$A:$I,4,FALSE)))</f>
        <v>0</v>
      </c>
      <c r="AB243" s="18">
        <f>IF(ISERROR(VLOOKUP($A243,PIVOTILC!$A:$I,4,FALSE)),"0",(VLOOKUP($A243,PIVOTILC!$A:$I,4,FALSE)))</f>
        <v>0</v>
      </c>
      <c r="AC243" s="13">
        <f t="shared" si="49"/>
        <v>0</v>
      </c>
      <c r="AD243" s="13" t="str">
        <f t="shared" si="58"/>
        <v/>
      </c>
      <c r="AE243" s="13">
        <f>IF(ISERROR(VLOOKUP($C243,CTEPULL!$A:$I,5,FALSE)),"0",(VLOOKUP($C243,CTEPULL!$A:$I,5,FALSE)))</f>
        <v>0</v>
      </c>
      <c r="AF243" s="18">
        <f>IF(ISERROR(VLOOKUP($A243,PIVOTILC!$A:$I,5,FALSE)),"0",(VLOOKUP($A243,PIVOTILC!$A:$I,5,FALSE)))</f>
        <v>0</v>
      </c>
      <c r="AG243" s="13">
        <f t="shared" si="50"/>
        <v>0</v>
      </c>
      <c r="AH243" s="13" t="str">
        <f t="shared" si="59"/>
        <v/>
      </c>
      <c r="AI243" s="13">
        <f>IF(ISERROR(VLOOKUP($C243,CTEPULL!$A:$I,6,FALSE)),"0",(VLOOKUP($C243,CTEPULL!$A:$I,6,FALSE)))</f>
        <v>0</v>
      </c>
      <c r="AJ243" s="18">
        <f>IF(ISERROR(VLOOKUP($A243,PIVOTILC!$A:$I,6,FALSE)),"0",(VLOOKUP($A243,PIVOTILC!$A:$I,6,FALSE)))</f>
        <v>0</v>
      </c>
      <c r="AK243" s="13">
        <f t="shared" si="51"/>
        <v>0</v>
      </c>
      <c r="AL243" s="13" t="str">
        <f t="shared" si="60"/>
        <v/>
      </c>
      <c r="AM243" s="13">
        <f>IF(ISERROR(VLOOKUP($C243,CTEPULL!$A:$I,7,FALSE)),"0",(VLOOKUP($C243,CTEPULL!$A:$I,7,FALSE)))</f>
        <v>0</v>
      </c>
      <c r="AN243" s="18">
        <f>IF(ISERROR(VLOOKUP($A243,PIVOTILC!$A:$I,7,FALSE)),"0",(VLOOKUP($A243,PIVOTILC!$A:$I,7,FALSE)))</f>
        <v>0</v>
      </c>
      <c r="AO243" s="13">
        <f t="shared" si="52"/>
        <v>0</v>
      </c>
      <c r="AP243" s="13" t="str">
        <f t="shared" si="61"/>
        <v/>
      </c>
      <c r="AQ243" s="13">
        <f>IF(ISERROR(VLOOKUP($C243,CTEPULL!$A:$I,8,FALSE)),"0",(VLOOKUP($C243,CTEPULL!$A:$I,8,FALSE)))</f>
        <v>0</v>
      </c>
      <c r="AR243" s="18">
        <f>IF(ISERROR(VLOOKUP($A243,PIVOTILC!$A:$I,8,FALSE)),"0",(VLOOKUP($A243,PIVOTILC!$A:$I,8,FALSE)))</f>
        <v>0</v>
      </c>
      <c r="AS243" s="13">
        <f t="shared" si="53"/>
        <v>0</v>
      </c>
      <c r="AT243" s="13" t="str">
        <f t="shared" si="62"/>
        <v/>
      </c>
      <c r="AU243" s="19">
        <f>IF(ISERROR(VLOOKUP($C243,CTEPULL!$A:$I,9,FALSE)),"0",(VLOOKUP($C243,CTEPULL!$A:$I,9,FALSE)))</f>
        <v>40</v>
      </c>
      <c r="AV243" s="18">
        <f>IF(ISERROR(VLOOKUP($A243,PIVOTILC!$A:$I,8,FALSE)),"0",(VLOOKUP($A243,PIVOTILC!$A:$I,9,FALSE)))</f>
        <v>40</v>
      </c>
      <c r="AW243" s="18">
        <f t="shared" si="54"/>
        <v>0</v>
      </c>
      <c r="AX243" s="13">
        <f t="shared" si="55"/>
        <v>0</v>
      </c>
      <c r="AY243" s="13" t="str">
        <f t="shared" si="56"/>
        <v>No</v>
      </c>
      <c r="AZ243" s="13" t="str">
        <f t="shared" si="63"/>
        <v>No</v>
      </c>
    </row>
    <row r="244" spans="1:52" x14ac:dyDescent="0.2">
      <c r="A244" s="1" t="s">
        <v>9207</v>
      </c>
      <c r="B244" s="12" t="s">
        <v>3064</v>
      </c>
      <c r="C244" s="3" t="s">
        <v>1272</v>
      </c>
      <c r="D244" s="3" t="s">
        <v>557</v>
      </c>
      <c r="E244" s="3" t="s">
        <v>1273</v>
      </c>
      <c r="F244" s="3" t="s">
        <v>180</v>
      </c>
      <c r="G244" s="3" t="s">
        <v>1274</v>
      </c>
      <c r="H244" s="3" t="s">
        <v>2828</v>
      </c>
      <c r="I244" s="3" t="s">
        <v>100</v>
      </c>
      <c r="J244" s="3" t="s">
        <v>2378</v>
      </c>
      <c r="K244" s="3" t="s">
        <v>4970</v>
      </c>
      <c r="L244" s="3" t="s">
        <v>11256</v>
      </c>
      <c r="M244" s="3" t="s">
        <v>11908</v>
      </c>
      <c r="N244" s="3" t="s">
        <v>1275</v>
      </c>
      <c r="O244" s="11">
        <v>41599</v>
      </c>
      <c r="Q244" s="41" t="s">
        <v>2496</v>
      </c>
      <c r="R244" s="3" t="s">
        <v>129</v>
      </c>
      <c r="S244" s="3" t="s">
        <v>2867</v>
      </c>
      <c r="T244" s="3" t="s">
        <v>8348</v>
      </c>
      <c r="U244" s="3" t="s">
        <v>5671</v>
      </c>
      <c r="V244" s="3" t="s">
        <v>8361</v>
      </c>
      <c r="W244" s="13">
        <f>IF(ISERROR(VLOOKUP($C244,CTEPULL!$A:$I,3,FALSE)),"0",(VLOOKUP($C244,CTEPULL!$A:$I,3,FALSE)))</f>
        <v>45</v>
      </c>
      <c r="X244" s="18">
        <f>IF(ISERROR(VLOOKUP($A244,PIVOTILC!$A:$I,3,FALSE)),"0",(VLOOKUP($A244,PIVOTILC!$A:$I,3,FALSE)))</f>
        <v>45</v>
      </c>
      <c r="Y244" s="13">
        <f t="shared" si="48"/>
        <v>0</v>
      </c>
      <c r="Z244" s="13" t="str">
        <f t="shared" si="57"/>
        <v>Good</v>
      </c>
      <c r="AA244" s="13">
        <f>IF(ISERROR(VLOOKUP($C244,CTEPULL!$A:$I,4,FALSE)),"0",(VLOOKUP($C244,CTEPULL!$A:$I,4,FALSE)))</f>
        <v>0</v>
      </c>
      <c r="AB244" s="18">
        <f>IF(ISERROR(VLOOKUP($A244,PIVOTILC!$A:$I,4,FALSE)),"0",(VLOOKUP($A244,PIVOTILC!$A:$I,4,FALSE)))</f>
        <v>0</v>
      </c>
      <c r="AC244" s="13">
        <f t="shared" si="49"/>
        <v>0</v>
      </c>
      <c r="AD244" s="13" t="str">
        <f t="shared" si="58"/>
        <v/>
      </c>
      <c r="AE244" s="13">
        <f>IF(ISERROR(VLOOKUP($C244,CTEPULL!$A:$I,5,FALSE)),"0",(VLOOKUP($C244,CTEPULL!$A:$I,5,FALSE)))</f>
        <v>0</v>
      </c>
      <c r="AF244" s="18">
        <f>IF(ISERROR(VLOOKUP($A244,PIVOTILC!$A:$I,5,FALSE)),"0",(VLOOKUP($A244,PIVOTILC!$A:$I,5,FALSE)))</f>
        <v>0</v>
      </c>
      <c r="AG244" s="13">
        <f t="shared" si="50"/>
        <v>0</v>
      </c>
      <c r="AH244" s="13" t="str">
        <f t="shared" si="59"/>
        <v/>
      </c>
      <c r="AI244" s="13">
        <f>IF(ISERROR(VLOOKUP($C244,CTEPULL!$A:$I,6,FALSE)),"0",(VLOOKUP($C244,CTEPULL!$A:$I,6,FALSE)))</f>
        <v>0</v>
      </c>
      <c r="AJ244" s="18">
        <f>IF(ISERROR(VLOOKUP($A244,PIVOTILC!$A:$I,6,FALSE)),"0",(VLOOKUP($A244,PIVOTILC!$A:$I,6,FALSE)))</f>
        <v>0</v>
      </c>
      <c r="AK244" s="13">
        <f t="shared" si="51"/>
        <v>0</v>
      </c>
      <c r="AL244" s="13" t="str">
        <f t="shared" si="60"/>
        <v/>
      </c>
      <c r="AM244" s="13">
        <f>IF(ISERROR(VLOOKUP($C244,CTEPULL!$A:$I,7,FALSE)),"0",(VLOOKUP($C244,CTEPULL!$A:$I,7,FALSE)))</f>
        <v>0</v>
      </c>
      <c r="AN244" s="18">
        <f>IF(ISERROR(VLOOKUP($A244,PIVOTILC!$A:$I,7,FALSE)),"0",(VLOOKUP($A244,PIVOTILC!$A:$I,7,FALSE)))</f>
        <v>0</v>
      </c>
      <c r="AO244" s="13">
        <f t="shared" si="52"/>
        <v>0</v>
      </c>
      <c r="AP244" s="13" t="str">
        <f t="shared" si="61"/>
        <v/>
      </c>
      <c r="AQ244" s="13">
        <f>IF(ISERROR(VLOOKUP($C244,CTEPULL!$A:$I,8,FALSE)),"0",(VLOOKUP($C244,CTEPULL!$A:$I,8,FALSE)))</f>
        <v>0</v>
      </c>
      <c r="AR244" s="18">
        <f>IF(ISERROR(VLOOKUP($A244,PIVOTILC!$A:$I,8,FALSE)),"0",(VLOOKUP($A244,PIVOTILC!$A:$I,8,FALSE)))</f>
        <v>0</v>
      </c>
      <c r="AS244" s="13">
        <f t="shared" si="53"/>
        <v>0</v>
      </c>
      <c r="AT244" s="13" t="str">
        <f t="shared" si="62"/>
        <v/>
      </c>
      <c r="AU244" s="19">
        <f>IF(ISERROR(VLOOKUP($C244,CTEPULL!$A:$I,9,FALSE)),"0",(VLOOKUP($C244,CTEPULL!$A:$I,9,FALSE)))</f>
        <v>45</v>
      </c>
      <c r="AV244" s="18">
        <f>IF(ISERROR(VLOOKUP($A244,PIVOTILC!$A:$I,8,FALSE)),"0",(VLOOKUP($A244,PIVOTILC!$A:$I,9,FALSE)))</f>
        <v>45</v>
      </c>
      <c r="AW244" s="18">
        <f t="shared" si="54"/>
        <v>0</v>
      </c>
      <c r="AX244" s="13">
        <f t="shared" si="55"/>
        <v>0</v>
      </c>
      <c r="AY244" s="13" t="str">
        <f t="shared" si="56"/>
        <v>No</v>
      </c>
      <c r="AZ244" s="13" t="str">
        <f t="shared" si="63"/>
        <v>No</v>
      </c>
    </row>
    <row r="245" spans="1:52" x14ac:dyDescent="0.2">
      <c r="A245" s="1" t="s">
        <v>9208</v>
      </c>
      <c r="B245" s="16" t="s">
        <v>3065</v>
      </c>
      <c r="C245" s="13" t="s">
        <v>2127</v>
      </c>
      <c r="D245" s="13" t="s">
        <v>2128</v>
      </c>
      <c r="E245" s="13" t="s">
        <v>2129</v>
      </c>
      <c r="F245" s="13" t="s">
        <v>125</v>
      </c>
      <c r="G245" s="13" t="s">
        <v>2130</v>
      </c>
      <c r="H245" s="13" t="s">
        <v>2828</v>
      </c>
      <c r="I245" s="13" t="s">
        <v>98</v>
      </c>
      <c r="J245" s="13" t="s">
        <v>2378</v>
      </c>
      <c r="K245" s="13" t="s">
        <v>2382</v>
      </c>
      <c r="L245" s="13" t="s">
        <v>3758</v>
      </c>
      <c r="M245" s="13" t="s">
        <v>2384</v>
      </c>
      <c r="N245" s="13" t="s">
        <v>2131</v>
      </c>
      <c r="O245" s="17">
        <v>42128</v>
      </c>
      <c r="P245" s="23"/>
      <c r="Q245" s="41" t="s">
        <v>2497</v>
      </c>
      <c r="R245" s="13" t="s">
        <v>187</v>
      </c>
      <c r="S245" s="13" t="s">
        <v>2867</v>
      </c>
      <c r="T245" s="13" t="s">
        <v>8348</v>
      </c>
      <c r="U245" s="13" t="s">
        <v>5672</v>
      </c>
      <c r="V245" s="13" t="s">
        <v>8358</v>
      </c>
      <c r="W245" s="13">
        <f>IF(ISERROR(VLOOKUP($C245,CTEPULL!$A:$I,3,FALSE)),"0",(VLOOKUP($C245,CTEPULL!$A:$I,3,FALSE)))</f>
        <v>45</v>
      </c>
      <c r="X245" s="18">
        <f>IF(ISERROR(VLOOKUP($A245,PIVOTILC!$A:$I,3,FALSE)),"0",(VLOOKUP($A245,PIVOTILC!$A:$I,3,FALSE)))</f>
        <v>45</v>
      </c>
      <c r="Y245" s="13">
        <f t="shared" si="48"/>
        <v>0</v>
      </c>
      <c r="Z245" s="13" t="str">
        <f t="shared" si="57"/>
        <v>Good</v>
      </c>
      <c r="AA245" s="13">
        <f>IF(ISERROR(VLOOKUP($C245,CTEPULL!$A:$I,4,FALSE)),"0",(VLOOKUP($C245,CTEPULL!$A:$I,4,FALSE)))</f>
        <v>0</v>
      </c>
      <c r="AB245" s="18">
        <f>IF(ISERROR(VLOOKUP($A245,PIVOTILC!$A:$I,4,FALSE)),"0",(VLOOKUP($A245,PIVOTILC!$A:$I,4,FALSE)))</f>
        <v>0</v>
      </c>
      <c r="AC245" s="13">
        <f t="shared" si="49"/>
        <v>0</v>
      </c>
      <c r="AD245" s="13" t="str">
        <f t="shared" si="58"/>
        <v/>
      </c>
      <c r="AE245" s="13">
        <f>IF(ISERROR(VLOOKUP($C245,CTEPULL!$A:$I,5,FALSE)),"0",(VLOOKUP($C245,CTEPULL!$A:$I,5,FALSE)))</f>
        <v>0</v>
      </c>
      <c r="AF245" s="18">
        <f>IF(ISERROR(VLOOKUP($A245,PIVOTILC!$A:$I,5,FALSE)),"0",(VLOOKUP($A245,PIVOTILC!$A:$I,5,FALSE)))</f>
        <v>0</v>
      </c>
      <c r="AG245" s="13">
        <f t="shared" si="50"/>
        <v>0</v>
      </c>
      <c r="AH245" s="13" t="str">
        <f t="shared" si="59"/>
        <v/>
      </c>
      <c r="AI245" s="13">
        <f>IF(ISERROR(VLOOKUP($C245,CTEPULL!$A:$I,6,FALSE)),"0",(VLOOKUP($C245,CTEPULL!$A:$I,6,FALSE)))</f>
        <v>0</v>
      </c>
      <c r="AJ245" s="18">
        <f>IF(ISERROR(VLOOKUP($A245,PIVOTILC!$A:$I,6,FALSE)),"0",(VLOOKUP($A245,PIVOTILC!$A:$I,6,FALSE)))</f>
        <v>0</v>
      </c>
      <c r="AK245" s="13">
        <f t="shared" si="51"/>
        <v>0</v>
      </c>
      <c r="AL245" s="13" t="str">
        <f t="shared" si="60"/>
        <v/>
      </c>
      <c r="AM245" s="13">
        <f>IF(ISERROR(VLOOKUP($C245,CTEPULL!$A:$I,7,FALSE)),"0",(VLOOKUP($C245,CTEPULL!$A:$I,7,FALSE)))</f>
        <v>0</v>
      </c>
      <c r="AN245" s="18">
        <f>IF(ISERROR(VLOOKUP($A245,PIVOTILC!$A:$I,7,FALSE)),"0",(VLOOKUP($A245,PIVOTILC!$A:$I,7,FALSE)))</f>
        <v>0</v>
      </c>
      <c r="AO245" s="13">
        <f t="shared" si="52"/>
        <v>0</v>
      </c>
      <c r="AP245" s="13" t="str">
        <f t="shared" si="61"/>
        <v/>
      </c>
      <c r="AQ245" s="13">
        <f>IF(ISERROR(VLOOKUP($C245,CTEPULL!$A:$I,8,FALSE)),"0",(VLOOKUP($C245,CTEPULL!$A:$I,8,FALSE)))</f>
        <v>0</v>
      </c>
      <c r="AR245" s="18">
        <f>IF(ISERROR(VLOOKUP($A245,PIVOTILC!$A:$I,8,FALSE)),"0",(VLOOKUP($A245,PIVOTILC!$A:$I,8,FALSE)))</f>
        <v>0</v>
      </c>
      <c r="AS245" s="13">
        <f t="shared" si="53"/>
        <v>0</v>
      </c>
      <c r="AT245" s="13" t="str">
        <f t="shared" si="62"/>
        <v/>
      </c>
      <c r="AU245" s="19">
        <f>IF(ISERROR(VLOOKUP($C245,CTEPULL!$A:$I,9,FALSE)),"0",(VLOOKUP($C245,CTEPULL!$A:$I,9,FALSE)))</f>
        <v>45</v>
      </c>
      <c r="AV245" s="18">
        <f>IF(ISERROR(VLOOKUP($A245,PIVOTILC!$A:$I,8,FALSE)),"0",(VLOOKUP($A245,PIVOTILC!$A:$I,9,FALSE)))</f>
        <v>45</v>
      </c>
      <c r="AW245" s="18">
        <f t="shared" si="54"/>
        <v>0</v>
      </c>
      <c r="AX245" s="13">
        <f t="shared" si="55"/>
        <v>0</v>
      </c>
      <c r="AY245" s="13" t="str">
        <f t="shared" si="56"/>
        <v>No</v>
      </c>
      <c r="AZ245" s="13" t="str">
        <f t="shared" si="63"/>
        <v>No</v>
      </c>
    </row>
    <row r="246" spans="1:52" x14ac:dyDescent="0.2">
      <c r="A246" s="1" t="s">
        <v>10617</v>
      </c>
      <c r="B246" s="16" t="s">
        <v>10618</v>
      </c>
      <c r="C246" s="13" t="s">
        <v>10619</v>
      </c>
      <c r="D246" s="13" t="s">
        <v>10620</v>
      </c>
      <c r="E246" s="13" t="s">
        <v>10621</v>
      </c>
      <c r="F246" s="13" t="s">
        <v>5288</v>
      </c>
      <c r="G246" s="13" t="s">
        <v>10622</v>
      </c>
      <c r="H246" s="13" t="s">
        <v>2828</v>
      </c>
      <c r="I246" s="13" t="s">
        <v>98</v>
      </c>
      <c r="J246" s="13" t="s">
        <v>2378</v>
      </c>
      <c r="K246" s="13" t="s">
        <v>2379</v>
      </c>
      <c r="L246" s="13" t="s">
        <v>2383</v>
      </c>
      <c r="M246" s="13" t="s">
        <v>7713</v>
      </c>
      <c r="N246" s="13" t="s">
        <v>10623</v>
      </c>
      <c r="O246" s="17">
        <v>43621</v>
      </c>
      <c r="P246" s="23"/>
      <c r="Q246" s="41" t="s">
        <v>10624</v>
      </c>
      <c r="R246" s="13" t="s">
        <v>187</v>
      </c>
      <c r="S246" s="13" t="s">
        <v>2867</v>
      </c>
      <c r="T246" s="13" t="s">
        <v>8348</v>
      </c>
      <c r="U246" s="13" t="s">
        <v>10650</v>
      </c>
      <c r="V246" s="13" t="s">
        <v>8350</v>
      </c>
      <c r="W246" s="13">
        <f>IF(ISERROR(VLOOKUP($C246,CTEPULL!$A:$I,3,FALSE)),"0",(VLOOKUP($C246,CTEPULL!$A:$I,3,FALSE)))</f>
        <v>40</v>
      </c>
      <c r="X246" s="18">
        <f>IF(ISERROR(VLOOKUP($A246,PIVOTILC!$A:$I,3,FALSE)),"0",(VLOOKUP($A246,PIVOTILC!$A:$I,3,FALSE)))</f>
        <v>40</v>
      </c>
      <c r="Y246" s="13">
        <f t="shared" si="48"/>
        <v>0</v>
      </c>
      <c r="Z246" s="13" t="str">
        <f t="shared" si="57"/>
        <v>Good</v>
      </c>
      <c r="AA246" s="13">
        <f>IF(ISERROR(VLOOKUP($C246,CTEPULL!$A:$I,4,FALSE)),"0",(VLOOKUP($C246,CTEPULL!$A:$I,4,FALSE)))</f>
        <v>0</v>
      </c>
      <c r="AB246" s="18">
        <f>IF(ISERROR(VLOOKUP($A246,PIVOTILC!$A:$I,4,FALSE)),"0",(VLOOKUP($A246,PIVOTILC!$A:$I,4,FALSE)))</f>
        <v>0</v>
      </c>
      <c r="AC246" s="13">
        <f t="shared" si="49"/>
        <v>0</v>
      </c>
      <c r="AD246" s="13" t="str">
        <f t="shared" si="58"/>
        <v/>
      </c>
      <c r="AE246" s="13">
        <f>IF(ISERROR(VLOOKUP($C246,CTEPULL!$A:$I,5,FALSE)),"0",(VLOOKUP($C246,CTEPULL!$A:$I,5,FALSE)))</f>
        <v>0</v>
      </c>
      <c r="AF246" s="18">
        <f>IF(ISERROR(VLOOKUP($A246,PIVOTILC!$A:$I,5,FALSE)),"0",(VLOOKUP($A246,PIVOTILC!$A:$I,5,FALSE)))</f>
        <v>0</v>
      </c>
      <c r="AG246" s="13">
        <f t="shared" si="50"/>
        <v>0</v>
      </c>
      <c r="AH246" s="13" t="str">
        <f t="shared" si="59"/>
        <v/>
      </c>
      <c r="AI246" s="13">
        <f>IF(ISERROR(VLOOKUP($C246,CTEPULL!$A:$I,6,FALSE)),"0",(VLOOKUP($C246,CTEPULL!$A:$I,6,FALSE)))</f>
        <v>0</v>
      </c>
      <c r="AJ246" s="18">
        <f>IF(ISERROR(VLOOKUP($A246,PIVOTILC!$A:$I,6,FALSE)),"0",(VLOOKUP($A246,PIVOTILC!$A:$I,6,FALSE)))</f>
        <v>0</v>
      </c>
      <c r="AK246" s="13">
        <f t="shared" si="51"/>
        <v>0</v>
      </c>
      <c r="AL246" s="13" t="str">
        <f t="shared" si="60"/>
        <v/>
      </c>
      <c r="AM246" s="13">
        <f>IF(ISERROR(VLOOKUP($C246,CTEPULL!$A:$I,7,FALSE)),"0",(VLOOKUP($C246,CTEPULL!$A:$I,7,FALSE)))</f>
        <v>0</v>
      </c>
      <c r="AN246" s="18">
        <f>IF(ISERROR(VLOOKUP($A246,PIVOTILC!$A:$I,7,FALSE)),"0",(VLOOKUP($A246,PIVOTILC!$A:$I,7,FALSE)))</f>
        <v>0</v>
      </c>
      <c r="AO246" s="13">
        <f t="shared" si="52"/>
        <v>0</v>
      </c>
      <c r="AP246" s="13" t="str">
        <f t="shared" si="61"/>
        <v/>
      </c>
      <c r="AQ246" s="13">
        <f>IF(ISERROR(VLOOKUP($C246,CTEPULL!$A:$I,8,FALSE)),"0",(VLOOKUP($C246,CTEPULL!$A:$I,8,FALSE)))</f>
        <v>0</v>
      </c>
      <c r="AR246" s="18">
        <f>IF(ISERROR(VLOOKUP($A246,PIVOTILC!$A:$I,8,FALSE)),"0",(VLOOKUP($A246,PIVOTILC!$A:$I,8,FALSE)))</f>
        <v>0</v>
      </c>
      <c r="AS246" s="13">
        <f t="shared" si="53"/>
        <v>0</v>
      </c>
      <c r="AT246" s="13" t="str">
        <f t="shared" si="62"/>
        <v/>
      </c>
      <c r="AU246" s="19">
        <f>IF(ISERROR(VLOOKUP($C246,CTEPULL!$A:$I,9,FALSE)),"0",(VLOOKUP($C246,CTEPULL!$A:$I,9,FALSE)))</f>
        <v>40</v>
      </c>
      <c r="AV246" s="18">
        <f>IF(ISERROR(VLOOKUP($A246,PIVOTILC!$A:$I,8,FALSE)),"0",(VLOOKUP($A246,PIVOTILC!$A:$I,9,FALSE)))</f>
        <v>40</v>
      </c>
      <c r="AW246" s="18">
        <f t="shared" si="54"/>
        <v>0</v>
      </c>
      <c r="AX246" s="13">
        <f t="shared" si="55"/>
        <v>0</v>
      </c>
      <c r="AY246" s="13" t="str">
        <f t="shared" si="56"/>
        <v>No</v>
      </c>
      <c r="AZ246" s="13" t="str">
        <f t="shared" si="63"/>
        <v>No</v>
      </c>
    </row>
    <row r="247" spans="1:52" x14ac:dyDescent="0.2">
      <c r="A247" s="1" t="s">
        <v>9209</v>
      </c>
      <c r="B247" s="16" t="s">
        <v>4512</v>
      </c>
      <c r="C247" s="13" t="s">
        <v>4513</v>
      </c>
      <c r="D247" s="13" t="s">
        <v>4514</v>
      </c>
      <c r="E247" s="13" t="s">
        <v>4515</v>
      </c>
      <c r="F247" s="13" t="s">
        <v>101</v>
      </c>
      <c r="G247" s="13" t="s">
        <v>4516</v>
      </c>
      <c r="H247" s="13" t="s">
        <v>2828</v>
      </c>
      <c r="I247" s="13" t="s">
        <v>98</v>
      </c>
      <c r="J247" s="13" t="s">
        <v>2378</v>
      </c>
      <c r="K247" s="13" t="s">
        <v>2395</v>
      </c>
      <c r="L247" s="13" t="s">
        <v>2385</v>
      </c>
      <c r="M247" s="13" t="s">
        <v>3823</v>
      </c>
      <c r="N247" s="13" t="s">
        <v>4551</v>
      </c>
      <c r="O247" s="17">
        <v>42828</v>
      </c>
      <c r="P247" s="23"/>
      <c r="Q247" s="41" t="s">
        <v>4517</v>
      </c>
      <c r="R247" s="13" t="s">
        <v>187</v>
      </c>
      <c r="S247" s="13" t="s">
        <v>2866</v>
      </c>
      <c r="T247" s="13" t="s">
        <v>8348</v>
      </c>
      <c r="U247" s="13" t="s">
        <v>5673</v>
      </c>
      <c r="V247" s="13" t="s">
        <v>8358</v>
      </c>
      <c r="W247" s="13">
        <f>IF(ISERROR(VLOOKUP($C247,CTEPULL!$A:$I,3,FALSE)),"0",(VLOOKUP($C247,CTEPULL!$A:$I,3,FALSE)))</f>
        <v>44</v>
      </c>
      <c r="X247" s="18">
        <f>IF(ISERROR(VLOOKUP($A247,PIVOTILC!$A:$I,3,FALSE)),"0",(VLOOKUP($A247,PIVOTILC!$A:$I,3,FALSE)))</f>
        <v>44</v>
      </c>
      <c r="Y247" s="13">
        <f t="shared" si="48"/>
        <v>0</v>
      </c>
      <c r="Z247" s="13" t="str">
        <f t="shared" si="57"/>
        <v>Good</v>
      </c>
      <c r="AA247" s="13">
        <f>IF(ISERROR(VLOOKUP($C247,CTEPULL!$A:$I,4,FALSE)),"0",(VLOOKUP($C247,CTEPULL!$A:$I,4,FALSE)))</f>
        <v>0</v>
      </c>
      <c r="AB247" s="18">
        <f>IF(ISERROR(VLOOKUP($A247,PIVOTILC!$A:$I,4,FALSE)),"0",(VLOOKUP($A247,PIVOTILC!$A:$I,4,FALSE)))</f>
        <v>0</v>
      </c>
      <c r="AC247" s="13">
        <f t="shared" si="49"/>
        <v>0</v>
      </c>
      <c r="AD247" s="13" t="str">
        <f t="shared" si="58"/>
        <v/>
      </c>
      <c r="AE247" s="13">
        <f>IF(ISERROR(VLOOKUP($C247,CTEPULL!$A:$I,5,FALSE)),"0",(VLOOKUP($C247,CTEPULL!$A:$I,5,FALSE)))</f>
        <v>0</v>
      </c>
      <c r="AF247" s="18">
        <f>IF(ISERROR(VLOOKUP($A247,PIVOTILC!$A:$I,5,FALSE)),"0",(VLOOKUP($A247,PIVOTILC!$A:$I,5,FALSE)))</f>
        <v>0</v>
      </c>
      <c r="AG247" s="13">
        <f t="shared" si="50"/>
        <v>0</v>
      </c>
      <c r="AH247" s="13" t="str">
        <f t="shared" si="59"/>
        <v/>
      </c>
      <c r="AI247" s="13">
        <f>IF(ISERROR(VLOOKUP($C247,CTEPULL!$A:$I,6,FALSE)),"0",(VLOOKUP($C247,CTEPULL!$A:$I,6,FALSE)))</f>
        <v>0</v>
      </c>
      <c r="AJ247" s="18">
        <f>IF(ISERROR(VLOOKUP($A247,PIVOTILC!$A:$I,6,FALSE)),"0",(VLOOKUP($A247,PIVOTILC!$A:$I,6,FALSE)))</f>
        <v>0</v>
      </c>
      <c r="AK247" s="13">
        <f t="shared" si="51"/>
        <v>0</v>
      </c>
      <c r="AL247" s="13" t="str">
        <f t="shared" si="60"/>
        <v/>
      </c>
      <c r="AM247" s="13">
        <f>IF(ISERROR(VLOOKUP($C247,CTEPULL!$A:$I,7,FALSE)),"0",(VLOOKUP($C247,CTEPULL!$A:$I,7,FALSE)))</f>
        <v>0</v>
      </c>
      <c r="AN247" s="18">
        <f>IF(ISERROR(VLOOKUP($A247,PIVOTILC!$A:$I,7,FALSE)),"0",(VLOOKUP($A247,PIVOTILC!$A:$I,7,FALSE)))</f>
        <v>0</v>
      </c>
      <c r="AO247" s="13">
        <f t="shared" si="52"/>
        <v>0</v>
      </c>
      <c r="AP247" s="13" t="str">
        <f t="shared" si="61"/>
        <v/>
      </c>
      <c r="AQ247" s="13">
        <f>IF(ISERROR(VLOOKUP($C247,CTEPULL!$A:$I,8,FALSE)),"0",(VLOOKUP($C247,CTEPULL!$A:$I,8,FALSE)))</f>
        <v>0</v>
      </c>
      <c r="AR247" s="18">
        <f>IF(ISERROR(VLOOKUP($A247,PIVOTILC!$A:$I,8,FALSE)),"0",(VLOOKUP($A247,PIVOTILC!$A:$I,8,FALSE)))</f>
        <v>0</v>
      </c>
      <c r="AS247" s="13">
        <f t="shared" si="53"/>
        <v>0</v>
      </c>
      <c r="AT247" s="13" t="str">
        <f t="shared" si="62"/>
        <v/>
      </c>
      <c r="AU247" s="19">
        <f>IF(ISERROR(VLOOKUP($C247,CTEPULL!$A:$I,9,FALSE)),"0",(VLOOKUP($C247,CTEPULL!$A:$I,9,FALSE)))</f>
        <v>44</v>
      </c>
      <c r="AV247" s="18">
        <f>IF(ISERROR(VLOOKUP($A247,PIVOTILC!$A:$I,8,FALSE)),"0",(VLOOKUP($A247,PIVOTILC!$A:$I,9,FALSE)))</f>
        <v>44</v>
      </c>
      <c r="AW247" s="18">
        <f t="shared" si="54"/>
        <v>0</v>
      </c>
      <c r="AX247" s="13">
        <f t="shared" si="55"/>
        <v>0</v>
      </c>
      <c r="AY247" s="13" t="str">
        <f t="shared" si="56"/>
        <v>No</v>
      </c>
      <c r="AZ247" s="13" t="str">
        <f t="shared" si="63"/>
        <v>No</v>
      </c>
    </row>
    <row r="248" spans="1:52" x14ac:dyDescent="0.2">
      <c r="A248" s="1" t="s">
        <v>7057</v>
      </c>
      <c r="B248" s="16" t="s">
        <v>4226</v>
      </c>
      <c r="C248" s="13" t="s">
        <v>4227</v>
      </c>
      <c r="D248" s="13" t="s">
        <v>4228</v>
      </c>
      <c r="E248" s="13" t="s">
        <v>571</v>
      </c>
      <c r="F248" s="13" t="s">
        <v>128</v>
      </c>
      <c r="G248" s="13" t="s">
        <v>4229</v>
      </c>
      <c r="H248" s="13" t="s">
        <v>2828</v>
      </c>
      <c r="I248" s="13" t="s">
        <v>98</v>
      </c>
      <c r="J248" s="13" t="s">
        <v>2378</v>
      </c>
      <c r="K248" s="13" t="s">
        <v>2382</v>
      </c>
      <c r="L248" s="13" t="s">
        <v>3758</v>
      </c>
      <c r="M248" s="13" t="s">
        <v>2384</v>
      </c>
      <c r="N248" s="13" t="s">
        <v>4230</v>
      </c>
      <c r="O248" s="17">
        <v>42744</v>
      </c>
      <c r="P248" s="23"/>
      <c r="Q248" s="41" t="s">
        <v>4231</v>
      </c>
      <c r="R248" s="13" t="s">
        <v>129</v>
      </c>
      <c r="S248" s="13" t="s">
        <v>2871</v>
      </c>
      <c r="T248" s="13" t="s">
        <v>8348</v>
      </c>
      <c r="U248" s="13" t="s">
        <v>5674</v>
      </c>
      <c r="V248" s="13" t="s">
        <v>8352</v>
      </c>
      <c r="W248" s="13">
        <f>IF(ISERROR(VLOOKUP($C248,CTEPULL!$A:$I,3,FALSE)),"0",(VLOOKUP($C248,CTEPULL!$A:$I,3,FALSE)))</f>
        <v>40</v>
      </c>
      <c r="X248" s="18">
        <f>IF(ISERROR(VLOOKUP($A248,PIVOTILC!$A:$I,3,FALSE)),"0",(VLOOKUP($A248,PIVOTILC!$A:$I,3,FALSE)))</f>
        <v>40</v>
      </c>
      <c r="Y248" s="13">
        <f t="shared" si="48"/>
        <v>0</v>
      </c>
      <c r="Z248" s="13" t="str">
        <f t="shared" si="57"/>
        <v>Good</v>
      </c>
      <c r="AA248" s="13">
        <f>IF(ISERROR(VLOOKUP($C248,CTEPULL!$A:$I,4,FALSE)),"0",(VLOOKUP($C248,CTEPULL!$A:$I,4,FALSE)))</f>
        <v>0</v>
      </c>
      <c r="AB248" s="18">
        <f>IF(ISERROR(VLOOKUP($A248,PIVOTILC!$A:$I,4,FALSE)),"0",(VLOOKUP($A248,PIVOTILC!$A:$I,4,FALSE)))</f>
        <v>0</v>
      </c>
      <c r="AC248" s="13">
        <f t="shared" si="49"/>
        <v>0</v>
      </c>
      <c r="AD248" s="13" t="str">
        <f t="shared" si="58"/>
        <v/>
      </c>
      <c r="AE248" s="13">
        <f>IF(ISERROR(VLOOKUP($C248,CTEPULL!$A:$I,5,FALSE)),"0",(VLOOKUP($C248,CTEPULL!$A:$I,5,FALSE)))</f>
        <v>0</v>
      </c>
      <c r="AF248" s="18">
        <f>IF(ISERROR(VLOOKUP($A248,PIVOTILC!$A:$I,5,FALSE)),"0",(VLOOKUP($A248,PIVOTILC!$A:$I,5,FALSE)))</f>
        <v>0</v>
      </c>
      <c r="AG248" s="13">
        <f t="shared" si="50"/>
        <v>0</v>
      </c>
      <c r="AH248" s="13" t="str">
        <f t="shared" si="59"/>
        <v/>
      </c>
      <c r="AI248" s="13">
        <f>IF(ISERROR(VLOOKUP($C248,CTEPULL!$A:$I,6,FALSE)),"0",(VLOOKUP($C248,CTEPULL!$A:$I,6,FALSE)))</f>
        <v>0</v>
      </c>
      <c r="AJ248" s="18">
        <f>IF(ISERROR(VLOOKUP($A248,PIVOTILC!$A:$I,6,FALSE)),"0",(VLOOKUP($A248,PIVOTILC!$A:$I,6,FALSE)))</f>
        <v>0</v>
      </c>
      <c r="AK248" s="13">
        <f t="shared" si="51"/>
        <v>0</v>
      </c>
      <c r="AL248" s="13" t="str">
        <f t="shared" si="60"/>
        <v/>
      </c>
      <c r="AM248" s="13">
        <f>IF(ISERROR(VLOOKUP($C248,CTEPULL!$A:$I,7,FALSE)),"0",(VLOOKUP($C248,CTEPULL!$A:$I,7,FALSE)))</f>
        <v>0</v>
      </c>
      <c r="AN248" s="18">
        <f>IF(ISERROR(VLOOKUP($A248,PIVOTILC!$A:$I,7,FALSE)),"0",(VLOOKUP($A248,PIVOTILC!$A:$I,7,FALSE)))</f>
        <v>0</v>
      </c>
      <c r="AO248" s="13">
        <f t="shared" si="52"/>
        <v>0</v>
      </c>
      <c r="AP248" s="13" t="str">
        <f t="shared" si="61"/>
        <v/>
      </c>
      <c r="AQ248" s="13">
        <f>IF(ISERROR(VLOOKUP($C248,CTEPULL!$A:$I,8,FALSE)),"0",(VLOOKUP($C248,CTEPULL!$A:$I,8,FALSE)))</f>
        <v>0</v>
      </c>
      <c r="AR248" s="18">
        <f>IF(ISERROR(VLOOKUP($A248,PIVOTILC!$A:$I,8,FALSE)),"0",(VLOOKUP($A248,PIVOTILC!$A:$I,8,FALSE)))</f>
        <v>0</v>
      </c>
      <c r="AS248" s="13">
        <f t="shared" si="53"/>
        <v>0</v>
      </c>
      <c r="AT248" s="13" t="str">
        <f t="shared" si="62"/>
        <v/>
      </c>
      <c r="AU248" s="19">
        <f>IF(ISERROR(VLOOKUP($C248,CTEPULL!$A:$I,9,FALSE)),"0",(VLOOKUP($C248,CTEPULL!$A:$I,9,FALSE)))</f>
        <v>40</v>
      </c>
      <c r="AV248" s="18">
        <f>IF(ISERROR(VLOOKUP($A248,PIVOTILC!$A:$I,8,FALSE)),"0",(VLOOKUP($A248,PIVOTILC!$A:$I,9,FALSE)))</f>
        <v>40</v>
      </c>
      <c r="AW248" s="18">
        <f t="shared" si="54"/>
        <v>0</v>
      </c>
      <c r="AX248" s="13">
        <f t="shared" si="55"/>
        <v>0</v>
      </c>
      <c r="AY248" s="13" t="str">
        <f t="shared" si="56"/>
        <v>No</v>
      </c>
      <c r="AZ248" s="13" t="str">
        <f t="shared" si="63"/>
        <v>No</v>
      </c>
    </row>
    <row r="249" spans="1:52" x14ac:dyDescent="0.2">
      <c r="A249" s="1" t="s">
        <v>10693</v>
      </c>
      <c r="B249" s="16" t="s">
        <v>10694</v>
      </c>
      <c r="C249" s="13" t="s">
        <v>10695</v>
      </c>
      <c r="D249" s="13" t="s">
        <v>10696</v>
      </c>
      <c r="E249" s="13" t="s">
        <v>10697</v>
      </c>
      <c r="F249" s="13" t="s">
        <v>4894</v>
      </c>
      <c r="G249" s="13" t="s">
        <v>10698</v>
      </c>
      <c r="H249" s="13" t="s">
        <v>2828</v>
      </c>
      <c r="I249" s="13" t="s">
        <v>98</v>
      </c>
      <c r="J249" s="13" t="s">
        <v>2378</v>
      </c>
      <c r="K249" s="13" t="s">
        <v>2395</v>
      </c>
      <c r="L249" s="13" t="s">
        <v>2385</v>
      </c>
      <c r="M249" s="13" t="s">
        <v>3823</v>
      </c>
      <c r="N249" s="13" t="s">
        <v>10890</v>
      </c>
      <c r="O249" s="17">
        <v>43626</v>
      </c>
      <c r="P249" s="23"/>
      <c r="Q249" s="41" t="s">
        <v>10699</v>
      </c>
      <c r="R249" s="13" t="s">
        <v>187</v>
      </c>
      <c r="S249" s="13" t="s">
        <v>2867</v>
      </c>
      <c r="T249" s="13" t="s">
        <v>8348</v>
      </c>
      <c r="U249" s="13" t="s">
        <v>10905</v>
      </c>
      <c r="V249" s="13" t="s">
        <v>8358</v>
      </c>
      <c r="W249" s="13">
        <f>IF(ISERROR(VLOOKUP($C249,CTEPULL!$A:$I,3,FALSE)),"0",(VLOOKUP($C249,CTEPULL!$A:$I,3,FALSE)))</f>
        <v>40</v>
      </c>
      <c r="X249" s="18">
        <f>IF(ISERROR(VLOOKUP($A249,PIVOTILC!$A:$I,3,FALSE)),"0",(VLOOKUP($A249,PIVOTILC!$A:$I,3,FALSE)))</f>
        <v>40</v>
      </c>
      <c r="Y249" s="13">
        <f t="shared" si="48"/>
        <v>0</v>
      </c>
      <c r="Z249" s="13" t="str">
        <f t="shared" si="57"/>
        <v>Good</v>
      </c>
      <c r="AA249" s="13">
        <f>IF(ISERROR(VLOOKUP($C249,CTEPULL!$A:$I,4,FALSE)),"0",(VLOOKUP($C249,CTEPULL!$A:$I,4,FALSE)))</f>
        <v>0</v>
      </c>
      <c r="AB249" s="18">
        <f>IF(ISERROR(VLOOKUP($A249,PIVOTILC!$A:$I,4,FALSE)),"0",(VLOOKUP($A249,PIVOTILC!$A:$I,4,FALSE)))</f>
        <v>0</v>
      </c>
      <c r="AC249" s="13">
        <f t="shared" si="49"/>
        <v>0</v>
      </c>
      <c r="AD249" s="13" t="str">
        <f t="shared" si="58"/>
        <v/>
      </c>
      <c r="AE249" s="13">
        <f>IF(ISERROR(VLOOKUP($C249,CTEPULL!$A:$I,5,FALSE)),"0",(VLOOKUP($C249,CTEPULL!$A:$I,5,FALSE)))</f>
        <v>0</v>
      </c>
      <c r="AF249" s="18">
        <f>IF(ISERROR(VLOOKUP($A249,PIVOTILC!$A:$I,5,FALSE)),"0",(VLOOKUP($A249,PIVOTILC!$A:$I,5,FALSE)))</f>
        <v>0</v>
      </c>
      <c r="AG249" s="13">
        <f t="shared" si="50"/>
        <v>0</v>
      </c>
      <c r="AH249" s="13" t="str">
        <f t="shared" si="59"/>
        <v/>
      </c>
      <c r="AI249" s="13">
        <f>IF(ISERROR(VLOOKUP($C249,CTEPULL!$A:$I,6,FALSE)),"0",(VLOOKUP($C249,CTEPULL!$A:$I,6,FALSE)))</f>
        <v>0</v>
      </c>
      <c r="AJ249" s="18">
        <f>IF(ISERROR(VLOOKUP($A249,PIVOTILC!$A:$I,6,FALSE)),"0",(VLOOKUP($A249,PIVOTILC!$A:$I,6,FALSE)))</f>
        <v>0</v>
      </c>
      <c r="AK249" s="13">
        <f t="shared" si="51"/>
        <v>0</v>
      </c>
      <c r="AL249" s="13" t="str">
        <f t="shared" si="60"/>
        <v/>
      </c>
      <c r="AM249" s="13">
        <f>IF(ISERROR(VLOOKUP($C249,CTEPULL!$A:$I,7,FALSE)),"0",(VLOOKUP($C249,CTEPULL!$A:$I,7,FALSE)))</f>
        <v>0</v>
      </c>
      <c r="AN249" s="18">
        <f>IF(ISERROR(VLOOKUP($A249,PIVOTILC!$A:$I,7,FALSE)),"0",(VLOOKUP($A249,PIVOTILC!$A:$I,7,FALSE)))</f>
        <v>0</v>
      </c>
      <c r="AO249" s="13">
        <f t="shared" si="52"/>
        <v>0</v>
      </c>
      <c r="AP249" s="13" t="str">
        <f t="shared" si="61"/>
        <v/>
      </c>
      <c r="AQ249" s="13">
        <f>IF(ISERROR(VLOOKUP($C249,CTEPULL!$A:$I,8,FALSE)),"0",(VLOOKUP($C249,CTEPULL!$A:$I,8,FALSE)))</f>
        <v>0</v>
      </c>
      <c r="AR249" s="18">
        <f>IF(ISERROR(VLOOKUP($A249,PIVOTILC!$A:$I,8,FALSE)),"0",(VLOOKUP($A249,PIVOTILC!$A:$I,8,FALSE)))</f>
        <v>0</v>
      </c>
      <c r="AS249" s="13">
        <f t="shared" si="53"/>
        <v>0</v>
      </c>
      <c r="AT249" s="13" t="str">
        <f t="shared" si="62"/>
        <v/>
      </c>
      <c r="AU249" s="19">
        <f>IF(ISERROR(VLOOKUP($C249,CTEPULL!$A:$I,9,FALSE)),"0",(VLOOKUP($C249,CTEPULL!$A:$I,9,FALSE)))</f>
        <v>40</v>
      </c>
      <c r="AV249" s="18">
        <f>IF(ISERROR(VLOOKUP($A249,PIVOTILC!$A:$I,8,FALSE)),"0",(VLOOKUP($A249,PIVOTILC!$A:$I,9,FALSE)))</f>
        <v>40</v>
      </c>
      <c r="AW249" s="18">
        <f t="shared" si="54"/>
        <v>0</v>
      </c>
      <c r="AX249" s="13">
        <f t="shared" si="55"/>
        <v>0</v>
      </c>
      <c r="AY249" s="13" t="str">
        <f t="shared" si="56"/>
        <v>No</v>
      </c>
      <c r="AZ249" s="13" t="str">
        <f t="shared" si="63"/>
        <v>No</v>
      </c>
    </row>
    <row r="250" spans="1:52" x14ac:dyDescent="0.2">
      <c r="A250" s="1" t="s">
        <v>7671</v>
      </c>
      <c r="B250" s="16" t="s">
        <v>7672</v>
      </c>
      <c r="C250" s="13" t="s">
        <v>1314</v>
      </c>
      <c r="D250" s="13" t="s">
        <v>1315</v>
      </c>
      <c r="E250" s="13" t="s">
        <v>1316</v>
      </c>
      <c r="F250" s="13" t="s">
        <v>166</v>
      </c>
      <c r="G250" s="13" t="s">
        <v>1317</v>
      </c>
      <c r="H250" s="13" t="s">
        <v>99</v>
      </c>
      <c r="I250" s="13" t="s">
        <v>100</v>
      </c>
      <c r="J250" s="13" t="s">
        <v>2378</v>
      </c>
      <c r="K250" s="13" t="s">
        <v>2396</v>
      </c>
      <c r="L250" s="13" t="s">
        <v>2392</v>
      </c>
      <c r="M250" s="13" t="s">
        <v>2392</v>
      </c>
      <c r="N250" s="13" t="s">
        <v>2498</v>
      </c>
      <c r="O250" s="17">
        <v>41640</v>
      </c>
      <c r="P250" s="23"/>
      <c r="Q250" s="41" t="s">
        <v>7673</v>
      </c>
      <c r="R250" s="13" t="s">
        <v>129</v>
      </c>
      <c r="S250" s="13" t="s">
        <v>2878</v>
      </c>
      <c r="T250" s="13" t="s">
        <v>8348</v>
      </c>
      <c r="U250" s="13" t="s">
        <v>5675</v>
      </c>
      <c r="V250" s="13" t="s">
        <v>11754</v>
      </c>
      <c r="W250" s="13">
        <f>IF(ISERROR(VLOOKUP($C250,CTEPULL!$A:$I,3,FALSE)),"0",(VLOOKUP($C250,CTEPULL!$A:$I,3,FALSE)))</f>
        <v>62</v>
      </c>
      <c r="X250" s="18">
        <f>IF(ISERROR(VLOOKUP($A250,PIVOTILC!$A:$I,3,FALSE)),"0",(VLOOKUP($A250,PIVOTILC!$A:$I,3,FALSE)))</f>
        <v>62</v>
      </c>
      <c r="Y250" s="13">
        <f t="shared" si="48"/>
        <v>0</v>
      </c>
      <c r="Z250" s="13" t="str">
        <f t="shared" si="57"/>
        <v>Good</v>
      </c>
      <c r="AA250" s="13">
        <f>IF(ISERROR(VLOOKUP($C250,CTEPULL!$A:$I,4,FALSE)),"0",(VLOOKUP($C250,CTEPULL!$A:$I,4,FALSE)))</f>
        <v>0</v>
      </c>
      <c r="AB250" s="18">
        <f>IF(ISERROR(VLOOKUP($A250,PIVOTILC!$A:$I,4,FALSE)),"0",(VLOOKUP($A250,PIVOTILC!$A:$I,4,FALSE)))</f>
        <v>0</v>
      </c>
      <c r="AC250" s="13">
        <f t="shared" si="49"/>
        <v>0</v>
      </c>
      <c r="AD250" s="13" t="str">
        <f t="shared" si="58"/>
        <v/>
      </c>
      <c r="AE250" s="13">
        <f>IF(ISERROR(VLOOKUP($C250,CTEPULL!$A:$I,5,FALSE)),"0",(VLOOKUP($C250,CTEPULL!$A:$I,5,FALSE)))</f>
        <v>0</v>
      </c>
      <c r="AF250" s="18">
        <f>IF(ISERROR(VLOOKUP($A250,PIVOTILC!$A:$I,5,FALSE)),"0",(VLOOKUP($A250,PIVOTILC!$A:$I,5,FALSE)))</f>
        <v>0</v>
      </c>
      <c r="AG250" s="13">
        <f t="shared" si="50"/>
        <v>0</v>
      </c>
      <c r="AH250" s="13" t="str">
        <f t="shared" si="59"/>
        <v/>
      </c>
      <c r="AI250" s="13">
        <f>IF(ISERROR(VLOOKUP($C250,CTEPULL!$A:$I,6,FALSE)),"0",(VLOOKUP($C250,CTEPULL!$A:$I,6,FALSE)))</f>
        <v>0</v>
      </c>
      <c r="AJ250" s="18">
        <f>IF(ISERROR(VLOOKUP($A250,PIVOTILC!$A:$I,6,FALSE)),"0",(VLOOKUP($A250,PIVOTILC!$A:$I,6,FALSE)))</f>
        <v>0</v>
      </c>
      <c r="AK250" s="13">
        <f t="shared" si="51"/>
        <v>0</v>
      </c>
      <c r="AL250" s="13" t="str">
        <f t="shared" si="60"/>
        <v/>
      </c>
      <c r="AM250" s="13">
        <f>IF(ISERROR(VLOOKUP($C250,CTEPULL!$A:$I,7,FALSE)),"0",(VLOOKUP($C250,CTEPULL!$A:$I,7,FALSE)))</f>
        <v>0</v>
      </c>
      <c r="AN250" s="18">
        <f>IF(ISERROR(VLOOKUP($A250,PIVOTILC!$A:$I,7,FALSE)),"0",(VLOOKUP($A250,PIVOTILC!$A:$I,7,FALSE)))</f>
        <v>0</v>
      </c>
      <c r="AO250" s="13">
        <f t="shared" si="52"/>
        <v>0</v>
      </c>
      <c r="AP250" s="13" t="str">
        <f t="shared" si="61"/>
        <v/>
      </c>
      <c r="AQ250" s="13">
        <f>IF(ISERROR(VLOOKUP($C250,CTEPULL!$A:$I,8,FALSE)),"0",(VLOOKUP($C250,CTEPULL!$A:$I,8,FALSE)))</f>
        <v>0</v>
      </c>
      <c r="AR250" s="18">
        <f>IF(ISERROR(VLOOKUP($A250,PIVOTILC!$A:$I,8,FALSE)),"0",(VLOOKUP($A250,PIVOTILC!$A:$I,8,FALSE)))</f>
        <v>0</v>
      </c>
      <c r="AS250" s="13">
        <f t="shared" si="53"/>
        <v>0</v>
      </c>
      <c r="AT250" s="13" t="str">
        <f t="shared" si="62"/>
        <v/>
      </c>
      <c r="AU250" s="19">
        <f>IF(ISERROR(VLOOKUP($C250,CTEPULL!$A:$I,9,FALSE)),"0",(VLOOKUP($C250,CTEPULL!$A:$I,9,FALSE)))</f>
        <v>62</v>
      </c>
      <c r="AV250" s="18">
        <f>IF(ISERROR(VLOOKUP($A250,PIVOTILC!$A:$I,8,FALSE)),"0",(VLOOKUP($A250,PIVOTILC!$A:$I,9,FALSE)))</f>
        <v>62</v>
      </c>
      <c r="AW250" s="18">
        <f t="shared" si="54"/>
        <v>0</v>
      </c>
      <c r="AX250" s="13">
        <f t="shared" si="55"/>
        <v>0</v>
      </c>
      <c r="AY250" s="13" t="str">
        <f t="shared" si="56"/>
        <v>No</v>
      </c>
      <c r="AZ250" s="13" t="str">
        <f t="shared" si="63"/>
        <v>No</v>
      </c>
    </row>
    <row r="251" spans="1:52" x14ac:dyDescent="0.2">
      <c r="A251" s="1" t="s">
        <v>9210</v>
      </c>
      <c r="B251" s="16" t="s">
        <v>6708</v>
      </c>
      <c r="C251" s="13" t="s">
        <v>6709</v>
      </c>
      <c r="D251" s="13" t="s">
        <v>585</v>
      </c>
      <c r="E251" s="13" t="s">
        <v>6710</v>
      </c>
      <c r="F251" s="13" t="s">
        <v>125</v>
      </c>
      <c r="G251" s="13" t="s">
        <v>6711</v>
      </c>
      <c r="H251" s="13" t="s">
        <v>2831</v>
      </c>
      <c r="I251" s="13" t="s">
        <v>98</v>
      </c>
      <c r="J251" s="13" t="s">
        <v>2378</v>
      </c>
      <c r="K251" s="13" t="s">
        <v>2880</v>
      </c>
      <c r="L251" s="13" t="s">
        <v>2880</v>
      </c>
      <c r="M251" s="13" t="s">
        <v>2393</v>
      </c>
      <c r="N251" s="13" t="s">
        <v>6712</v>
      </c>
      <c r="O251" s="17">
        <v>43087</v>
      </c>
      <c r="P251" s="23"/>
      <c r="Q251" s="41" t="s">
        <v>6713</v>
      </c>
      <c r="R251" s="13" t="s">
        <v>187</v>
      </c>
      <c r="S251" s="13" t="s">
        <v>2866</v>
      </c>
      <c r="T251" s="13" t="s">
        <v>8348</v>
      </c>
      <c r="U251" s="13" t="s">
        <v>6716</v>
      </c>
      <c r="V251" s="13" t="s">
        <v>8349</v>
      </c>
      <c r="W251" s="13">
        <f>IF(ISERROR(VLOOKUP($C251,CTEPULL!$A:$I,3,FALSE)),"0",(VLOOKUP($C251,CTEPULL!$A:$I,3,FALSE)))</f>
        <v>40</v>
      </c>
      <c r="X251" s="18">
        <f>IF(ISERROR(VLOOKUP($A251,PIVOTILC!$A:$I,3,FALSE)),"0",(VLOOKUP($A251,PIVOTILC!$A:$I,3,FALSE)))</f>
        <v>40</v>
      </c>
      <c r="Y251" s="13">
        <f t="shared" si="48"/>
        <v>0</v>
      </c>
      <c r="Z251" s="13" t="str">
        <f t="shared" si="57"/>
        <v>Good</v>
      </c>
      <c r="AA251" s="13">
        <f>IF(ISERROR(VLOOKUP($C251,CTEPULL!$A:$I,4,FALSE)),"0",(VLOOKUP($C251,CTEPULL!$A:$I,4,FALSE)))</f>
        <v>0</v>
      </c>
      <c r="AB251" s="18">
        <f>IF(ISERROR(VLOOKUP($A251,PIVOTILC!$A:$I,4,FALSE)),"0",(VLOOKUP($A251,PIVOTILC!$A:$I,4,FALSE)))</f>
        <v>0</v>
      </c>
      <c r="AC251" s="13">
        <f t="shared" si="49"/>
        <v>0</v>
      </c>
      <c r="AD251" s="13" t="str">
        <f t="shared" si="58"/>
        <v/>
      </c>
      <c r="AE251" s="13">
        <f>IF(ISERROR(VLOOKUP($C251,CTEPULL!$A:$I,5,FALSE)),"0",(VLOOKUP($C251,CTEPULL!$A:$I,5,FALSE)))</f>
        <v>0</v>
      </c>
      <c r="AF251" s="18">
        <f>IF(ISERROR(VLOOKUP($A251,PIVOTILC!$A:$I,5,FALSE)),"0",(VLOOKUP($A251,PIVOTILC!$A:$I,5,FALSE)))</f>
        <v>0</v>
      </c>
      <c r="AG251" s="13">
        <f t="shared" si="50"/>
        <v>0</v>
      </c>
      <c r="AH251" s="13" t="str">
        <f t="shared" si="59"/>
        <v/>
      </c>
      <c r="AI251" s="13">
        <f>IF(ISERROR(VLOOKUP($C251,CTEPULL!$A:$I,6,FALSE)),"0",(VLOOKUP($C251,CTEPULL!$A:$I,6,FALSE)))</f>
        <v>0</v>
      </c>
      <c r="AJ251" s="18">
        <f>IF(ISERROR(VLOOKUP($A251,PIVOTILC!$A:$I,6,FALSE)),"0",(VLOOKUP($A251,PIVOTILC!$A:$I,6,FALSE)))</f>
        <v>0</v>
      </c>
      <c r="AK251" s="13">
        <f t="shared" si="51"/>
        <v>0</v>
      </c>
      <c r="AL251" s="13" t="str">
        <f t="shared" si="60"/>
        <v/>
      </c>
      <c r="AM251" s="13">
        <f>IF(ISERROR(VLOOKUP($C251,CTEPULL!$A:$I,7,FALSE)),"0",(VLOOKUP($C251,CTEPULL!$A:$I,7,FALSE)))</f>
        <v>0</v>
      </c>
      <c r="AN251" s="18">
        <f>IF(ISERROR(VLOOKUP($A251,PIVOTILC!$A:$I,7,FALSE)),"0",(VLOOKUP($A251,PIVOTILC!$A:$I,7,FALSE)))</f>
        <v>0</v>
      </c>
      <c r="AO251" s="13">
        <f t="shared" si="52"/>
        <v>0</v>
      </c>
      <c r="AP251" s="13" t="str">
        <f t="shared" si="61"/>
        <v/>
      </c>
      <c r="AQ251" s="13">
        <f>IF(ISERROR(VLOOKUP($C251,CTEPULL!$A:$I,8,FALSE)),"0",(VLOOKUP($C251,CTEPULL!$A:$I,8,FALSE)))</f>
        <v>0</v>
      </c>
      <c r="AR251" s="18">
        <f>IF(ISERROR(VLOOKUP($A251,PIVOTILC!$A:$I,8,FALSE)),"0",(VLOOKUP($A251,PIVOTILC!$A:$I,8,FALSE)))</f>
        <v>0</v>
      </c>
      <c r="AS251" s="13">
        <f t="shared" si="53"/>
        <v>0</v>
      </c>
      <c r="AT251" s="13" t="str">
        <f t="shared" si="62"/>
        <v/>
      </c>
      <c r="AU251" s="19">
        <f>IF(ISERROR(VLOOKUP($C251,CTEPULL!$A:$I,9,FALSE)),"0",(VLOOKUP($C251,CTEPULL!$A:$I,9,FALSE)))</f>
        <v>40</v>
      </c>
      <c r="AV251" s="18">
        <f>IF(ISERROR(VLOOKUP($A251,PIVOTILC!$A:$I,8,FALSE)),"0",(VLOOKUP($A251,PIVOTILC!$A:$I,9,FALSE)))</f>
        <v>40</v>
      </c>
      <c r="AW251" s="18">
        <f t="shared" si="54"/>
        <v>0</v>
      </c>
      <c r="AX251" s="13">
        <f t="shared" si="55"/>
        <v>0</v>
      </c>
      <c r="AY251" s="13" t="str">
        <f t="shared" si="56"/>
        <v>No</v>
      </c>
      <c r="AZ251" s="13" t="str">
        <f t="shared" si="63"/>
        <v>No</v>
      </c>
    </row>
    <row r="252" spans="1:52" x14ac:dyDescent="0.2">
      <c r="A252" s="1" t="s">
        <v>12912</v>
      </c>
      <c r="B252" s="16" t="s">
        <v>12913</v>
      </c>
      <c r="C252" s="13" t="s">
        <v>11742</v>
      </c>
      <c r="D252" s="13" t="s">
        <v>11743</v>
      </c>
      <c r="E252" s="13" t="s">
        <v>11744</v>
      </c>
      <c r="F252" s="13" t="s">
        <v>187</v>
      </c>
      <c r="G252" s="13" t="s">
        <v>11745</v>
      </c>
      <c r="H252" s="13" t="s">
        <v>2831</v>
      </c>
      <c r="I252" s="13" t="s">
        <v>98</v>
      </c>
      <c r="J252" s="13" t="s">
        <v>2378</v>
      </c>
      <c r="K252" s="13" t="s">
        <v>2880</v>
      </c>
      <c r="L252" s="13" t="s">
        <v>2880</v>
      </c>
      <c r="M252" s="13" t="s">
        <v>2393</v>
      </c>
      <c r="N252" s="13" t="s">
        <v>11746</v>
      </c>
      <c r="O252" s="17">
        <v>43718</v>
      </c>
      <c r="P252" s="23"/>
      <c r="Q252" s="41" t="s">
        <v>11747</v>
      </c>
      <c r="R252" s="13" t="s">
        <v>112</v>
      </c>
      <c r="S252" s="13" t="s">
        <v>2872</v>
      </c>
      <c r="T252" s="13" t="s">
        <v>8348</v>
      </c>
      <c r="U252" s="13" t="s">
        <v>11753</v>
      </c>
      <c r="V252" s="13" t="s">
        <v>8355</v>
      </c>
      <c r="W252" s="13">
        <f>IF(ISERROR(VLOOKUP($C252,CTEPULL!$A:$I,3,FALSE)),"0",(VLOOKUP($C252,CTEPULL!$A:$I,3,FALSE)))</f>
        <v>40</v>
      </c>
      <c r="X252" s="18">
        <f>IF(ISERROR(VLOOKUP($A252,PIVOTILC!$A:$I,3,FALSE)),"0",(VLOOKUP($A252,PIVOTILC!$A:$I,3,FALSE)))</f>
        <v>40</v>
      </c>
      <c r="Y252" s="13">
        <f t="shared" si="48"/>
        <v>0</v>
      </c>
      <c r="Z252" s="13" t="str">
        <f t="shared" si="57"/>
        <v>Good</v>
      </c>
      <c r="AA252" s="13">
        <f>IF(ISERROR(VLOOKUP($C252,CTEPULL!$A:$I,4,FALSE)),"0",(VLOOKUP($C252,CTEPULL!$A:$I,4,FALSE)))</f>
        <v>0</v>
      </c>
      <c r="AB252" s="18">
        <f>IF(ISERROR(VLOOKUP($A252,PIVOTILC!$A:$I,4,FALSE)),"0",(VLOOKUP($A252,PIVOTILC!$A:$I,4,FALSE)))</f>
        <v>0</v>
      </c>
      <c r="AC252" s="13">
        <f t="shared" si="49"/>
        <v>0</v>
      </c>
      <c r="AD252" s="13" t="str">
        <f t="shared" si="58"/>
        <v/>
      </c>
      <c r="AE252" s="13">
        <f>IF(ISERROR(VLOOKUP($C252,CTEPULL!$A:$I,5,FALSE)),"0",(VLOOKUP($C252,CTEPULL!$A:$I,5,FALSE)))</f>
        <v>0</v>
      </c>
      <c r="AF252" s="18">
        <f>IF(ISERROR(VLOOKUP($A252,PIVOTILC!$A:$I,5,FALSE)),"0",(VLOOKUP($A252,PIVOTILC!$A:$I,5,FALSE)))</f>
        <v>0</v>
      </c>
      <c r="AG252" s="13">
        <f t="shared" si="50"/>
        <v>0</v>
      </c>
      <c r="AH252" s="13" t="str">
        <f t="shared" si="59"/>
        <v/>
      </c>
      <c r="AI252" s="13">
        <f>IF(ISERROR(VLOOKUP($C252,CTEPULL!$A:$I,6,FALSE)),"0",(VLOOKUP($C252,CTEPULL!$A:$I,6,FALSE)))</f>
        <v>0</v>
      </c>
      <c r="AJ252" s="18">
        <f>IF(ISERROR(VLOOKUP($A252,PIVOTILC!$A:$I,6,FALSE)),"0",(VLOOKUP($A252,PIVOTILC!$A:$I,6,FALSE)))</f>
        <v>0</v>
      </c>
      <c r="AK252" s="13">
        <f t="shared" si="51"/>
        <v>0</v>
      </c>
      <c r="AL252" s="13" t="str">
        <f t="shared" si="60"/>
        <v/>
      </c>
      <c r="AM252" s="13">
        <f>IF(ISERROR(VLOOKUP($C252,CTEPULL!$A:$I,7,FALSE)),"0",(VLOOKUP($C252,CTEPULL!$A:$I,7,FALSE)))</f>
        <v>0</v>
      </c>
      <c r="AN252" s="18">
        <f>IF(ISERROR(VLOOKUP($A252,PIVOTILC!$A:$I,7,FALSE)),"0",(VLOOKUP($A252,PIVOTILC!$A:$I,7,FALSE)))</f>
        <v>0</v>
      </c>
      <c r="AO252" s="13">
        <f t="shared" si="52"/>
        <v>0</v>
      </c>
      <c r="AP252" s="13" t="str">
        <f t="shared" si="61"/>
        <v/>
      </c>
      <c r="AQ252" s="13">
        <f>IF(ISERROR(VLOOKUP($C252,CTEPULL!$A:$I,8,FALSE)),"0",(VLOOKUP($C252,CTEPULL!$A:$I,8,FALSE)))</f>
        <v>0</v>
      </c>
      <c r="AR252" s="18">
        <f>IF(ISERROR(VLOOKUP($A252,PIVOTILC!$A:$I,8,FALSE)),"0",(VLOOKUP($A252,PIVOTILC!$A:$I,8,FALSE)))</f>
        <v>0</v>
      </c>
      <c r="AS252" s="13">
        <f t="shared" si="53"/>
        <v>0</v>
      </c>
      <c r="AT252" s="13" t="str">
        <f t="shared" si="62"/>
        <v/>
      </c>
      <c r="AU252" s="19">
        <f>IF(ISERROR(VLOOKUP($C252,CTEPULL!$A:$I,9,FALSE)),"0",(VLOOKUP($C252,CTEPULL!$A:$I,9,FALSE)))</f>
        <v>40</v>
      </c>
      <c r="AV252" s="18">
        <f>IF(ISERROR(VLOOKUP($A252,PIVOTILC!$A:$I,8,FALSE)),"0",(VLOOKUP($A252,PIVOTILC!$A:$I,9,FALSE)))</f>
        <v>40</v>
      </c>
      <c r="AW252" s="18">
        <f t="shared" si="54"/>
        <v>0</v>
      </c>
      <c r="AX252" s="13">
        <f t="shared" si="55"/>
        <v>0</v>
      </c>
      <c r="AY252" s="13" t="str">
        <f t="shared" si="56"/>
        <v>No</v>
      </c>
      <c r="AZ252" s="13" t="str">
        <f t="shared" si="63"/>
        <v>No</v>
      </c>
    </row>
    <row r="253" spans="1:52" x14ac:dyDescent="0.2">
      <c r="A253" s="1" t="s">
        <v>7058</v>
      </c>
      <c r="B253" s="16" t="s">
        <v>5389</v>
      </c>
      <c r="C253" s="13" t="s">
        <v>5390</v>
      </c>
      <c r="D253" s="13" t="s">
        <v>5391</v>
      </c>
      <c r="E253" s="13" t="s">
        <v>5392</v>
      </c>
      <c r="F253" s="13" t="s">
        <v>104</v>
      </c>
      <c r="G253" s="13" t="s">
        <v>5393</v>
      </c>
      <c r="H253" s="13" t="s">
        <v>2829</v>
      </c>
      <c r="I253" s="13" t="s">
        <v>98</v>
      </c>
      <c r="J253" s="13" t="s">
        <v>2378</v>
      </c>
      <c r="K253" s="13" t="s">
        <v>2379</v>
      </c>
      <c r="L253" s="13" t="s">
        <v>2383</v>
      </c>
      <c r="M253" s="13" t="s">
        <v>2480</v>
      </c>
      <c r="N253" s="13" t="s">
        <v>5394</v>
      </c>
      <c r="O253" s="17">
        <v>42948</v>
      </c>
      <c r="P253" s="23"/>
      <c r="Q253" s="41" t="s">
        <v>5395</v>
      </c>
      <c r="R253" s="13" t="s">
        <v>187</v>
      </c>
      <c r="S253" s="13" t="s">
        <v>2870</v>
      </c>
      <c r="T253" s="13" t="s">
        <v>8348</v>
      </c>
      <c r="U253" s="13" t="s">
        <v>5676</v>
      </c>
      <c r="V253" s="13" t="s">
        <v>8352</v>
      </c>
      <c r="W253" s="13">
        <f>IF(ISERROR(VLOOKUP($C253,CTEPULL!$A:$I,3,FALSE)),"0",(VLOOKUP($C253,CTEPULL!$A:$I,3,FALSE)))</f>
        <v>50</v>
      </c>
      <c r="X253" s="18">
        <f>IF(ISERROR(VLOOKUP($A253,PIVOTILC!$A:$I,3,FALSE)),"0",(VLOOKUP($A253,PIVOTILC!$A:$I,3,FALSE)))</f>
        <v>50</v>
      </c>
      <c r="Y253" s="13">
        <f t="shared" si="48"/>
        <v>0</v>
      </c>
      <c r="Z253" s="13" t="str">
        <f t="shared" si="57"/>
        <v>Good</v>
      </c>
      <c r="AA253" s="13">
        <f>IF(ISERROR(VLOOKUP($C253,CTEPULL!$A:$I,4,FALSE)),"0",(VLOOKUP($C253,CTEPULL!$A:$I,4,FALSE)))</f>
        <v>0</v>
      </c>
      <c r="AB253" s="18">
        <f>IF(ISERROR(VLOOKUP($A253,PIVOTILC!$A:$I,4,FALSE)),"0",(VLOOKUP($A253,PIVOTILC!$A:$I,4,FALSE)))</f>
        <v>0</v>
      </c>
      <c r="AC253" s="13">
        <f t="shared" si="49"/>
        <v>0</v>
      </c>
      <c r="AD253" s="13" t="str">
        <f t="shared" si="58"/>
        <v/>
      </c>
      <c r="AE253" s="13">
        <f>IF(ISERROR(VLOOKUP($C253,CTEPULL!$A:$I,5,FALSE)),"0",(VLOOKUP($C253,CTEPULL!$A:$I,5,FALSE)))</f>
        <v>0</v>
      </c>
      <c r="AF253" s="18">
        <f>IF(ISERROR(VLOOKUP($A253,PIVOTILC!$A:$I,5,FALSE)),"0",(VLOOKUP($A253,PIVOTILC!$A:$I,5,FALSE)))</f>
        <v>0</v>
      </c>
      <c r="AG253" s="13">
        <f t="shared" si="50"/>
        <v>0</v>
      </c>
      <c r="AH253" s="13" t="str">
        <f t="shared" si="59"/>
        <v/>
      </c>
      <c r="AI253" s="13">
        <f>IF(ISERROR(VLOOKUP($C253,CTEPULL!$A:$I,6,FALSE)),"0",(VLOOKUP($C253,CTEPULL!$A:$I,6,FALSE)))</f>
        <v>0</v>
      </c>
      <c r="AJ253" s="18">
        <f>IF(ISERROR(VLOOKUP($A253,PIVOTILC!$A:$I,6,FALSE)),"0",(VLOOKUP($A253,PIVOTILC!$A:$I,6,FALSE)))</f>
        <v>0</v>
      </c>
      <c r="AK253" s="13">
        <f t="shared" si="51"/>
        <v>0</v>
      </c>
      <c r="AL253" s="13" t="str">
        <f t="shared" si="60"/>
        <v/>
      </c>
      <c r="AM253" s="13">
        <f>IF(ISERROR(VLOOKUP($C253,CTEPULL!$A:$I,7,FALSE)),"0",(VLOOKUP($C253,CTEPULL!$A:$I,7,FALSE)))</f>
        <v>0</v>
      </c>
      <c r="AN253" s="18">
        <f>IF(ISERROR(VLOOKUP($A253,PIVOTILC!$A:$I,7,FALSE)),"0",(VLOOKUP($A253,PIVOTILC!$A:$I,7,FALSE)))</f>
        <v>0</v>
      </c>
      <c r="AO253" s="13">
        <f t="shared" si="52"/>
        <v>0</v>
      </c>
      <c r="AP253" s="13" t="str">
        <f t="shared" si="61"/>
        <v/>
      </c>
      <c r="AQ253" s="13">
        <f>IF(ISERROR(VLOOKUP($C253,CTEPULL!$A:$I,8,FALSE)),"0",(VLOOKUP($C253,CTEPULL!$A:$I,8,FALSE)))</f>
        <v>0</v>
      </c>
      <c r="AR253" s="18">
        <f>IF(ISERROR(VLOOKUP($A253,PIVOTILC!$A:$I,8,FALSE)),"0",(VLOOKUP($A253,PIVOTILC!$A:$I,8,FALSE)))</f>
        <v>0</v>
      </c>
      <c r="AS253" s="13">
        <f t="shared" si="53"/>
        <v>0</v>
      </c>
      <c r="AT253" s="13" t="str">
        <f t="shared" si="62"/>
        <v/>
      </c>
      <c r="AU253" s="19">
        <f>IF(ISERROR(VLOOKUP($C253,CTEPULL!$A:$I,9,FALSE)),"0",(VLOOKUP($C253,CTEPULL!$A:$I,9,FALSE)))</f>
        <v>50</v>
      </c>
      <c r="AV253" s="18">
        <f>IF(ISERROR(VLOOKUP($A253,PIVOTILC!$A:$I,8,FALSE)),"0",(VLOOKUP($A253,PIVOTILC!$A:$I,9,FALSE)))</f>
        <v>50</v>
      </c>
      <c r="AW253" s="18">
        <f t="shared" si="54"/>
        <v>0</v>
      </c>
      <c r="AX253" s="13">
        <f t="shared" si="55"/>
        <v>0</v>
      </c>
      <c r="AY253" s="13" t="str">
        <f t="shared" si="56"/>
        <v>No</v>
      </c>
      <c r="AZ253" s="13" t="str">
        <f t="shared" si="63"/>
        <v>No</v>
      </c>
    </row>
    <row r="254" spans="1:52" x14ac:dyDescent="0.2">
      <c r="A254" s="1" t="s">
        <v>9020</v>
      </c>
      <c r="B254" s="16" t="s">
        <v>9021</v>
      </c>
      <c r="C254" s="13" t="s">
        <v>9022</v>
      </c>
      <c r="D254" s="13" t="s">
        <v>9023</v>
      </c>
      <c r="E254" s="13" t="s">
        <v>9024</v>
      </c>
      <c r="F254" s="13" t="s">
        <v>179</v>
      </c>
      <c r="G254" s="13" t="s">
        <v>9025</v>
      </c>
      <c r="H254" s="13" t="s">
        <v>2829</v>
      </c>
      <c r="I254" s="13" t="s">
        <v>98</v>
      </c>
      <c r="J254" s="13" t="s">
        <v>2378</v>
      </c>
      <c r="K254" s="13" t="s">
        <v>2389</v>
      </c>
      <c r="L254" s="13" t="s">
        <v>11236</v>
      </c>
      <c r="M254" s="13" t="s">
        <v>11958</v>
      </c>
      <c r="N254" s="13" t="s">
        <v>9026</v>
      </c>
      <c r="O254" s="17">
        <v>43416</v>
      </c>
      <c r="P254" s="23"/>
      <c r="Q254" s="41" t="s">
        <v>9027</v>
      </c>
      <c r="R254" s="13" t="s">
        <v>112</v>
      </c>
      <c r="S254" s="13" t="s">
        <v>2866</v>
      </c>
      <c r="T254" s="13" t="s">
        <v>8348</v>
      </c>
      <c r="U254" s="13" t="s">
        <v>9090</v>
      </c>
      <c r="V254" s="13" t="s">
        <v>8368</v>
      </c>
      <c r="W254" s="13">
        <f>IF(ISERROR(VLOOKUP($C254,CTEPULL!$A:$I,3,FALSE)),"0",(VLOOKUP($C254,CTEPULL!$A:$I,3,FALSE)))</f>
        <v>45</v>
      </c>
      <c r="X254" s="18">
        <f>IF(ISERROR(VLOOKUP($A254,PIVOTILC!$A:$I,3,FALSE)),"0",(VLOOKUP($A254,PIVOTILC!$A:$I,3,FALSE)))</f>
        <v>45</v>
      </c>
      <c r="Y254" s="13">
        <f t="shared" si="48"/>
        <v>0</v>
      </c>
      <c r="Z254" s="13" t="str">
        <f t="shared" si="57"/>
        <v>Good</v>
      </c>
      <c r="AA254" s="13">
        <f>IF(ISERROR(VLOOKUP($C254,CTEPULL!$A:$I,4,FALSE)),"0",(VLOOKUP($C254,CTEPULL!$A:$I,4,FALSE)))</f>
        <v>0</v>
      </c>
      <c r="AB254" s="18">
        <f>IF(ISERROR(VLOOKUP($A254,PIVOTILC!$A:$I,4,FALSE)),"0",(VLOOKUP($A254,PIVOTILC!$A:$I,4,FALSE)))</f>
        <v>0</v>
      </c>
      <c r="AC254" s="13">
        <f t="shared" si="49"/>
        <v>0</v>
      </c>
      <c r="AD254" s="13" t="str">
        <f t="shared" si="58"/>
        <v/>
      </c>
      <c r="AE254" s="13">
        <f>IF(ISERROR(VLOOKUP($C254,CTEPULL!$A:$I,5,FALSE)),"0",(VLOOKUP($C254,CTEPULL!$A:$I,5,FALSE)))</f>
        <v>0</v>
      </c>
      <c r="AF254" s="18">
        <f>IF(ISERROR(VLOOKUP($A254,PIVOTILC!$A:$I,5,FALSE)),"0",(VLOOKUP($A254,PIVOTILC!$A:$I,5,FALSE)))</f>
        <v>0</v>
      </c>
      <c r="AG254" s="13">
        <f t="shared" si="50"/>
        <v>0</v>
      </c>
      <c r="AH254" s="13" t="str">
        <f t="shared" si="59"/>
        <v/>
      </c>
      <c r="AI254" s="13">
        <f>IF(ISERROR(VLOOKUP($C254,CTEPULL!$A:$I,6,FALSE)),"0",(VLOOKUP($C254,CTEPULL!$A:$I,6,FALSE)))</f>
        <v>0</v>
      </c>
      <c r="AJ254" s="18">
        <f>IF(ISERROR(VLOOKUP($A254,PIVOTILC!$A:$I,6,FALSE)),"0",(VLOOKUP($A254,PIVOTILC!$A:$I,6,FALSE)))</f>
        <v>0</v>
      </c>
      <c r="AK254" s="13">
        <f t="shared" si="51"/>
        <v>0</v>
      </c>
      <c r="AL254" s="13" t="str">
        <f t="shared" si="60"/>
        <v/>
      </c>
      <c r="AM254" s="13">
        <f>IF(ISERROR(VLOOKUP($C254,CTEPULL!$A:$I,7,FALSE)),"0",(VLOOKUP($C254,CTEPULL!$A:$I,7,FALSE)))</f>
        <v>0</v>
      </c>
      <c r="AN254" s="18">
        <f>IF(ISERROR(VLOOKUP($A254,PIVOTILC!$A:$I,7,FALSE)),"0",(VLOOKUP($A254,PIVOTILC!$A:$I,7,FALSE)))</f>
        <v>0</v>
      </c>
      <c r="AO254" s="13">
        <f t="shared" si="52"/>
        <v>0</v>
      </c>
      <c r="AP254" s="13" t="str">
        <f t="shared" si="61"/>
        <v/>
      </c>
      <c r="AQ254" s="13">
        <f>IF(ISERROR(VLOOKUP($C254,CTEPULL!$A:$I,8,FALSE)),"0",(VLOOKUP($C254,CTEPULL!$A:$I,8,FALSE)))</f>
        <v>0</v>
      </c>
      <c r="AR254" s="18">
        <f>IF(ISERROR(VLOOKUP($A254,PIVOTILC!$A:$I,8,FALSE)),"0",(VLOOKUP($A254,PIVOTILC!$A:$I,8,FALSE)))</f>
        <v>0</v>
      </c>
      <c r="AS254" s="13">
        <f t="shared" si="53"/>
        <v>0</v>
      </c>
      <c r="AT254" s="13" t="str">
        <f t="shared" si="62"/>
        <v/>
      </c>
      <c r="AU254" s="19">
        <f>IF(ISERROR(VLOOKUP($C254,CTEPULL!$A:$I,9,FALSE)),"0",(VLOOKUP($C254,CTEPULL!$A:$I,9,FALSE)))</f>
        <v>45</v>
      </c>
      <c r="AV254" s="18">
        <f>IF(ISERROR(VLOOKUP($A254,PIVOTILC!$A:$I,8,FALSE)),"0",(VLOOKUP($A254,PIVOTILC!$A:$I,9,FALSE)))</f>
        <v>45</v>
      </c>
      <c r="AW254" s="18">
        <f t="shared" si="54"/>
        <v>0</v>
      </c>
      <c r="AX254" s="13">
        <f t="shared" si="55"/>
        <v>0</v>
      </c>
      <c r="AY254" s="13" t="str">
        <f t="shared" si="56"/>
        <v>No</v>
      </c>
      <c r="AZ254" s="13" t="str">
        <f t="shared" si="63"/>
        <v>No</v>
      </c>
    </row>
    <row r="255" spans="1:52" x14ac:dyDescent="0.2">
      <c r="A255" s="1" t="s">
        <v>7060</v>
      </c>
      <c r="B255" s="16" t="s">
        <v>12039</v>
      </c>
      <c r="C255" s="13" t="s">
        <v>12531</v>
      </c>
      <c r="D255" s="13" t="s">
        <v>465</v>
      </c>
      <c r="E255" s="13" t="s">
        <v>12532</v>
      </c>
      <c r="F255" s="13" t="s">
        <v>179</v>
      </c>
      <c r="G255" s="13" t="s">
        <v>12533</v>
      </c>
      <c r="H255" s="13" t="s">
        <v>2829</v>
      </c>
      <c r="I255" s="13" t="s">
        <v>100</v>
      </c>
      <c r="J255" s="13" t="s">
        <v>2378</v>
      </c>
      <c r="K255" s="13" t="s">
        <v>2396</v>
      </c>
      <c r="L255" s="13" t="s">
        <v>2392</v>
      </c>
      <c r="M255" s="13" t="s">
        <v>8943</v>
      </c>
      <c r="N255" s="13" t="s">
        <v>12534</v>
      </c>
      <c r="O255" s="17">
        <v>43773</v>
      </c>
      <c r="P255" s="23"/>
      <c r="Q255" s="41" t="s">
        <v>12535</v>
      </c>
      <c r="R255" s="13" t="s">
        <v>112</v>
      </c>
      <c r="S255" s="13" t="s">
        <v>2866</v>
      </c>
      <c r="T255" s="13" t="s">
        <v>8348</v>
      </c>
      <c r="U255" s="13" t="s">
        <v>12557</v>
      </c>
      <c r="V255" s="13" t="s">
        <v>8355</v>
      </c>
      <c r="W255" s="13">
        <f>IF(ISERROR(VLOOKUP($C255,CTEPULL!$A:$I,3,FALSE)),"0",(VLOOKUP($C255,CTEPULL!$A:$I,3,FALSE)))</f>
        <v>45</v>
      </c>
      <c r="X255" s="18">
        <f>IF(ISERROR(VLOOKUP($A255,PIVOTILC!$A:$I,3,FALSE)),"0",(VLOOKUP($A255,PIVOTILC!$A:$I,3,FALSE)))</f>
        <v>45</v>
      </c>
      <c r="Y255" s="13">
        <f t="shared" si="48"/>
        <v>0</v>
      </c>
      <c r="Z255" s="13" t="str">
        <f t="shared" si="57"/>
        <v>Good</v>
      </c>
      <c r="AA255" s="13">
        <f>IF(ISERROR(VLOOKUP($C255,CTEPULL!$A:$I,4,FALSE)),"0",(VLOOKUP($C255,CTEPULL!$A:$I,4,FALSE)))</f>
        <v>0</v>
      </c>
      <c r="AB255" s="18">
        <f>IF(ISERROR(VLOOKUP($A255,PIVOTILC!$A:$I,4,FALSE)),"0",(VLOOKUP($A255,PIVOTILC!$A:$I,4,FALSE)))</f>
        <v>0</v>
      </c>
      <c r="AC255" s="13">
        <f t="shared" si="49"/>
        <v>0</v>
      </c>
      <c r="AD255" s="13" t="str">
        <f t="shared" si="58"/>
        <v/>
      </c>
      <c r="AE255" s="13">
        <f>IF(ISERROR(VLOOKUP($C255,CTEPULL!$A:$I,5,FALSE)),"0",(VLOOKUP($C255,CTEPULL!$A:$I,5,FALSE)))</f>
        <v>0</v>
      </c>
      <c r="AF255" s="18">
        <f>IF(ISERROR(VLOOKUP($A255,PIVOTILC!$A:$I,5,FALSE)),"0",(VLOOKUP($A255,PIVOTILC!$A:$I,5,FALSE)))</f>
        <v>0</v>
      </c>
      <c r="AG255" s="13">
        <f t="shared" si="50"/>
        <v>0</v>
      </c>
      <c r="AH255" s="13" t="str">
        <f t="shared" si="59"/>
        <v/>
      </c>
      <c r="AI255" s="13">
        <f>IF(ISERROR(VLOOKUP($C255,CTEPULL!$A:$I,6,FALSE)),"0",(VLOOKUP($C255,CTEPULL!$A:$I,6,FALSE)))</f>
        <v>0</v>
      </c>
      <c r="AJ255" s="18">
        <f>IF(ISERROR(VLOOKUP($A255,PIVOTILC!$A:$I,6,FALSE)),"0",(VLOOKUP($A255,PIVOTILC!$A:$I,6,FALSE)))</f>
        <v>0</v>
      </c>
      <c r="AK255" s="13">
        <f t="shared" si="51"/>
        <v>0</v>
      </c>
      <c r="AL255" s="13" t="str">
        <f t="shared" si="60"/>
        <v/>
      </c>
      <c r="AM255" s="13">
        <f>IF(ISERROR(VLOOKUP($C255,CTEPULL!$A:$I,7,FALSE)),"0",(VLOOKUP($C255,CTEPULL!$A:$I,7,FALSE)))</f>
        <v>0</v>
      </c>
      <c r="AN255" s="18">
        <f>IF(ISERROR(VLOOKUP($A255,PIVOTILC!$A:$I,7,FALSE)),"0",(VLOOKUP($A255,PIVOTILC!$A:$I,7,FALSE)))</f>
        <v>0</v>
      </c>
      <c r="AO255" s="13">
        <f t="shared" si="52"/>
        <v>0</v>
      </c>
      <c r="AP255" s="13" t="str">
        <f t="shared" si="61"/>
        <v/>
      </c>
      <c r="AQ255" s="13">
        <f>IF(ISERROR(VLOOKUP($C255,CTEPULL!$A:$I,8,FALSE)),"0",(VLOOKUP($C255,CTEPULL!$A:$I,8,FALSE)))</f>
        <v>0</v>
      </c>
      <c r="AR255" s="18">
        <f>IF(ISERROR(VLOOKUP($A255,PIVOTILC!$A:$I,8,FALSE)),"0",(VLOOKUP($A255,PIVOTILC!$A:$I,8,FALSE)))</f>
        <v>0</v>
      </c>
      <c r="AS255" s="13">
        <f t="shared" si="53"/>
        <v>0</v>
      </c>
      <c r="AT255" s="13" t="str">
        <f t="shared" si="62"/>
        <v/>
      </c>
      <c r="AU255" s="19">
        <f>IF(ISERROR(VLOOKUP($C255,CTEPULL!$A:$I,9,FALSE)),"0",(VLOOKUP($C255,CTEPULL!$A:$I,9,FALSE)))</f>
        <v>45</v>
      </c>
      <c r="AV255" s="18">
        <f>IF(ISERROR(VLOOKUP($A255,PIVOTILC!$A:$I,8,FALSE)),"0",(VLOOKUP($A255,PIVOTILC!$A:$I,9,FALSE)))</f>
        <v>45</v>
      </c>
      <c r="AW255" s="18">
        <f t="shared" si="54"/>
        <v>0</v>
      </c>
      <c r="AX255" s="13">
        <f t="shared" si="55"/>
        <v>0</v>
      </c>
      <c r="AY255" s="13" t="str">
        <f t="shared" si="56"/>
        <v>No</v>
      </c>
      <c r="AZ255" s="13" t="str">
        <f t="shared" si="63"/>
        <v>No</v>
      </c>
    </row>
    <row r="256" spans="1:52" x14ac:dyDescent="0.2">
      <c r="A256" s="1" t="s">
        <v>9211</v>
      </c>
      <c r="B256" s="16" t="s">
        <v>3066</v>
      </c>
      <c r="C256" s="13" t="s">
        <v>815</v>
      </c>
      <c r="D256" s="13" t="s">
        <v>465</v>
      </c>
      <c r="E256" s="13" t="s">
        <v>466</v>
      </c>
      <c r="F256" s="13" t="s">
        <v>179</v>
      </c>
      <c r="G256" s="13" t="s">
        <v>288</v>
      </c>
      <c r="H256" s="13" t="s">
        <v>2829</v>
      </c>
      <c r="I256" s="13" t="s">
        <v>98</v>
      </c>
      <c r="J256" s="13" t="s">
        <v>2378</v>
      </c>
      <c r="K256" s="13" t="s">
        <v>2389</v>
      </c>
      <c r="L256" s="13" t="s">
        <v>11236</v>
      </c>
      <c r="M256" s="13" t="s">
        <v>2420</v>
      </c>
      <c r="N256" s="13" t="s">
        <v>202</v>
      </c>
      <c r="O256" s="17">
        <v>40672</v>
      </c>
      <c r="P256" s="23"/>
      <c r="Q256" s="41" t="s">
        <v>2499</v>
      </c>
      <c r="R256" s="13" t="s">
        <v>129</v>
      </c>
      <c r="S256" s="13" t="s">
        <v>2871</v>
      </c>
      <c r="T256" s="13" t="s">
        <v>8348</v>
      </c>
      <c r="U256" s="13" t="s">
        <v>5677</v>
      </c>
      <c r="V256" s="13" t="s">
        <v>8352</v>
      </c>
      <c r="W256" s="13">
        <f>IF(ISERROR(VLOOKUP($C256,CTEPULL!$A:$I,3,FALSE)),"0",(VLOOKUP($C256,CTEPULL!$A:$I,3,FALSE)))</f>
        <v>40</v>
      </c>
      <c r="X256" s="18">
        <f>IF(ISERROR(VLOOKUP($A256,PIVOTILC!$A:$I,3,FALSE)),"0",(VLOOKUP($A256,PIVOTILC!$A:$I,3,FALSE)))</f>
        <v>40</v>
      </c>
      <c r="Y256" s="13">
        <f t="shared" si="48"/>
        <v>0</v>
      </c>
      <c r="Z256" s="13" t="str">
        <f t="shared" si="57"/>
        <v>Good</v>
      </c>
      <c r="AA256" s="13">
        <f>IF(ISERROR(VLOOKUP($C256,CTEPULL!$A:$I,4,FALSE)),"0",(VLOOKUP($C256,CTEPULL!$A:$I,4,FALSE)))</f>
        <v>0</v>
      </c>
      <c r="AB256" s="18">
        <f>IF(ISERROR(VLOOKUP($A256,PIVOTILC!$A:$I,4,FALSE)),"0",(VLOOKUP($A256,PIVOTILC!$A:$I,4,FALSE)))</f>
        <v>0</v>
      </c>
      <c r="AC256" s="13">
        <f t="shared" si="49"/>
        <v>0</v>
      </c>
      <c r="AD256" s="13" t="str">
        <f t="shared" si="58"/>
        <v/>
      </c>
      <c r="AE256" s="13">
        <f>IF(ISERROR(VLOOKUP($C256,CTEPULL!$A:$I,5,FALSE)),"0",(VLOOKUP($C256,CTEPULL!$A:$I,5,FALSE)))</f>
        <v>0</v>
      </c>
      <c r="AF256" s="18">
        <f>IF(ISERROR(VLOOKUP($A256,PIVOTILC!$A:$I,5,FALSE)),"0",(VLOOKUP($A256,PIVOTILC!$A:$I,5,FALSE)))</f>
        <v>0</v>
      </c>
      <c r="AG256" s="13">
        <f t="shared" si="50"/>
        <v>0</v>
      </c>
      <c r="AH256" s="13" t="str">
        <f t="shared" si="59"/>
        <v/>
      </c>
      <c r="AI256" s="13">
        <f>IF(ISERROR(VLOOKUP($C256,CTEPULL!$A:$I,6,FALSE)),"0",(VLOOKUP($C256,CTEPULL!$A:$I,6,FALSE)))</f>
        <v>0</v>
      </c>
      <c r="AJ256" s="18">
        <f>IF(ISERROR(VLOOKUP($A256,PIVOTILC!$A:$I,6,FALSE)),"0",(VLOOKUP($A256,PIVOTILC!$A:$I,6,FALSE)))</f>
        <v>0</v>
      </c>
      <c r="AK256" s="13">
        <f t="shared" si="51"/>
        <v>0</v>
      </c>
      <c r="AL256" s="13" t="str">
        <f t="shared" si="60"/>
        <v/>
      </c>
      <c r="AM256" s="13">
        <f>IF(ISERROR(VLOOKUP($C256,CTEPULL!$A:$I,7,FALSE)),"0",(VLOOKUP($C256,CTEPULL!$A:$I,7,FALSE)))</f>
        <v>0</v>
      </c>
      <c r="AN256" s="18">
        <f>IF(ISERROR(VLOOKUP($A256,PIVOTILC!$A:$I,7,FALSE)),"0",(VLOOKUP($A256,PIVOTILC!$A:$I,7,FALSE)))</f>
        <v>0</v>
      </c>
      <c r="AO256" s="13">
        <f t="shared" si="52"/>
        <v>0</v>
      </c>
      <c r="AP256" s="13" t="str">
        <f t="shared" si="61"/>
        <v/>
      </c>
      <c r="AQ256" s="13">
        <f>IF(ISERROR(VLOOKUP($C256,CTEPULL!$A:$I,8,FALSE)),"0",(VLOOKUP($C256,CTEPULL!$A:$I,8,FALSE)))</f>
        <v>0</v>
      </c>
      <c r="AR256" s="18">
        <f>IF(ISERROR(VLOOKUP($A256,PIVOTILC!$A:$I,8,FALSE)),"0",(VLOOKUP($A256,PIVOTILC!$A:$I,8,FALSE)))</f>
        <v>0</v>
      </c>
      <c r="AS256" s="13">
        <f t="shared" si="53"/>
        <v>0</v>
      </c>
      <c r="AT256" s="13" t="str">
        <f t="shared" si="62"/>
        <v/>
      </c>
      <c r="AU256" s="19">
        <f>IF(ISERROR(VLOOKUP($C256,CTEPULL!$A:$I,9,FALSE)),"0",(VLOOKUP($C256,CTEPULL!$A:$I,9,FALSE)))</f>
        <v>40</v>
      </c>
      <c r="AV256" s="18">
        <f>IF(ISERROR(VLOOKUP($A256,PIVOTILC!$A:$I,8,FALSE)),"0",(VLOOKUP($A256,PIVOTILC!$A:$I,9,FALSE)))</f>
        <v>40</v>
      </c>
      <c r="AW256" s="18">
        <f t="shared" si="54"/>
        <v>0</v>
      </c>
      <c r="AX256" s="13">
        <f t="shared" si="55"/>
        <v>0</v>
      </c>
      <c r="AY256" s="13" t="str">
        <f t="shared" si="56"/>
        <v>No</v>
      </c>
      <c r="AZ256" s="13" t="str">
        <f t="shared" si="63"/>
        <v>No</v>
      </c>
    </row>
    <row r="257" spans="1:52" x14ac:dyDescent="0.2">
      <c r="A257" s="1" t="s">
        <v>7059</v>
      </c>
      <c r="B257" s="16" t="s">
        <v>4650</v>
      </c>
      <c r="C257" s="13" t="s">
        <v>4651</v>
      </c>
      <c r="D257" s="13" t="s">
        <v>465</v>
      </c>
      <c r="E257" s="13" t="s">
        <v>4597</v>
      </c>
      <c r="F257" s="13" t="s">
        <v>179</v>
      </c>
      <c r="G257" s="13" t="s">
        <v>4652</v>
      </c>
      <c r="H257" s="13" t="s">
        <v>2829</v>
      </c>
      <c r="I257" s="13" t="s">
        <v>100</v>
      </c>
      <c r="J257" s="13" t="s">
        <v>2378</v>
      </c>
      <c r="K257" s="13" t="s">
        <v>2396</v>
      </c>
      <c r="L257" s="13" t="s">
        <v>2392</v>
      </c>
      <c r="M257" s="13" t="s">
        <v>8943</v>
      </c>
      <c r="N257" s="13" t="s">
        <v>4653</v>
      </c>
      <c r="O257" s="17">
        <v>42849</v>
      </c>
      <c r="P257" s="23"/>
      <c r="Q257" s="41" t="s">
        <v>4654</v>
      </c>
      <c r="R257" s="13" t="s">
        <v>129</v>
      </c>
      <c r="S257" s="13" t="s">
        <v>2870</v>
      </c>
      <c r="T257" s="13" t="s">
        <v>8348</v>
      </c>
      <c r="U257" s="13" t="s">
        <v>5678</v>
      </c>
      <c r="V257" s="13" t="s">
        <v>8352</v>
      </c>
      <c r="W257" s="13">
        <f>IF(ISERROR(VLOOKUP($C257,CTEPULL!$A:$I,3,FALSE)),"0",(VLOOKUP($C257,CTEPULL!$A:$I,3,FALSE)))</f>
        <v>45</v>
      </c>
      <c r="X257" s="18">
        <f>IF(ISERROR(VLOOKUP($A257,PIVOTILC!$A:$I,3,FALSE)),"0",(VLOOKUP($A257,PIVOTILC!$A:$I,3,FALSE)))</f>
        <v>45</v>
      </c>
      <c r="Y257" s="13">
        <f t="shared" si="48"/>
        <v>0</v>
      </c>
      <c r="Z257" s="13" t="str">
        <f t="shared" si="57"/>
        <v>Good</v>
      </c>
      <c r="AA257" s="13">
        <f>IF(ISERROR(VLOOKUP($C257,CTEPULL!$A:$I,4,FALSE)),"0",(VLOOKUP($C257,CTEPULL!$A:$I,4,FALSE)))</f>
        <v>0</v>
      </c>
      <c r="AB257" s="18">
        <f>IF(ISERROR(VLOOKUP($A257,PIVOTILC!$A:$I,4,FALSE)),"0",(VLOOKUP($A257,PIVOTILC!$A:$I,4,FALSE)))</f>
        <v>0</v>
      </c>
      <c r="AC257" s="13">
        <f t="shared" si="49"/>
        <v>0</v>
      </c>
      <c r="AD257" s="13" t="str">
        <f t="shared" si="58"/>
        <v/>
      </c>
      <c r="AE257" s="13">
        <f>IF(ISERROR(VLOOKUP($C257,CTEPULL!$A:$I,5,FALSE)),"0",(VLOOKUP($C257,CTEPULL!$A:$I,5,FALSE)))</f>
        <v>0</v>
      </c>
      <c r="AF257" s="18">
        <f>IF(ISERROR(VLOOKUP($A257,PIVOTILC!$A:$I,5,FALSE)),"0",(VLOOKUP($A257,PIVOTILC!$A:$I,5,FALSE)))</f>
        <v>0</v>
      </c>
      <c r="AG257" s="13">
        <f t="shared" si="50"/>
        <v>0</v>
      </c>
      <c r="AH257" s="13" t="str">
        <f t="shared" si="59"/>
        <v/>
      </c>
      <c r="AI257" s="13">
        <f>IF(ISERROR(VLOOKUP($C257,CTEPULL!$A:$I,6,FALSE)),"0",(VLOOKUP($C257,CTEPULL!$A:$I,6,FALSE)))</f>
        <v>0</v>
      </c>
      <c r="AJ257" s="18">
        <f>IF(ISERROR(VLOOKUP($A257,PIVOTILC!$A:$I,6,FALSE)),"0",(VLOOKUP($A257,PIVOTILC!$A:$I,6,FALSE)))</f>
        <v>0</v>
      </c>
      <c r="AK257" s="13">
        <f t="shared" si="51"/>
        <v>0</v>
      </c>
      <c r="AL257" s="13" t="str">
        <f t="shared" si="60"/>
        <v/>
      </c>
      <c r="AM257" s="13">
        <f>IF(ISERROR(VLOOKUP($C257,CTEPULL!$A:$I,7,FALSE)),"0",(VLOOKUP($C257,CTEPULL!$A:$I,7,FALSE)))</f>
        <v>0</v>
      </c>
      <c r="AN257" s="18">
        <f>IF(ISERROR(VLOOKUP($A257,PIVOTILC!$A:$I,7,FALSE)),"0",(VLOOKUP($A257,PIVOTILC!$A:$I,7,FALSE)))</f>
        <v>0</v>
      </c>
      <c r="AO257" s="13">
        <f t="shared" si="52"/>
        <v>0</v>
      </c>
      <c r="AP257" s="13" t="str">
        <f t="shared" si="61"/>
        <v/>
      </c>
      <c r="AQ257" s="13">
        <f>IF(ISERROR(VLOOKUP($C257,CTEPULL!$A:$I,8,FALSE)),"0",(VLOOKUP($C257,CTEPULL!$A:$I,8,FALSE)))</f>
        <v>0</v>
      </c>
      <c r="AR257" s="18">
        <f>IF(ISERROR(VLOOKUP($A257,PIVOTILC!$A:$I,8,FALSE)),"0",(VLOOKUP($A257,PIVOTILC!$A:$I,8,FALSE)))</f>
        <v>0</v>
      </c>
      <c r="AS257" s="13">
        <f t="shared" si="53"/>
        <v>0</v>
      </c>
      <c r="AT257" s="13" t="str">
        <f t="shared" si="62"/>
        <v/>
      </c>
      <c r="AU257" s="19">
        <f>IF(ISERROR(VLOOKUP($C257,CTEPULL!$A:$I,9,FALSE)),"0",(VLOOKUP($C257,CTEPULL!$A:$I,9,FALSE)))</f>
        <v>45</v>
      </c>
      <c r="AV257" s="18">
        <f>IF(ISERROR(VLOOKUP($A257,PIVOTILC!$A:$I,8,FALSE)),"0",(VLOOKUP($A257,PIVOTILC!$A:$I,9,FALSE)))</f>
        <v>45</v>
      </c>
      <c r="AW257" s="18">
        <f t="shared" si="54"/>
        <v>0</v>
      </c>
      <c r="AX257" s="13">
        <f t="shared" si="55"/>
        <v>0</v>
      </c>
      <c r="AY257" s="13" t="str">
        <f t="shared" si="56"/>
        <v>No</v>
      </c>
      <c r="AZ257" s="13" t="str">
        <f t="shared" si="63"/>
        <v>No</v>
      </c>
    </row>
    <row r="258" spans="1:52" x14ac:dyDescent="0.2">
      <c r="A258" s="1" t="s">
        <v>9212</v>
      </c>
      <c r="B258" s="16" t="s">
        <v>3067</v>
      </c>
      <c r="C258" s="13" t="s">
        <v>2195</v>
      </c>
      <c r="D258" s="13" t="s">
        <v>649</v>
      </c>
      <c r="E258" s="13" t="s">
        <v>2196</v>
      </c>
      <c r="F258" s="13" t="s">
        <v>2830</v>
      </c>
      <c r="G258" s="13" t="s">
        <v>2197</v>
      </c>
      <c r="H258" s="13" t="s">
        <v>2829</v>
      </c>
      <c r="I258" s="13" t="s">
        <v>98</v>
      </c>
      <c r="J258" s="13" t="s">
        <v>2378</v>
      </c>
      <c r="K258" s="13" t="s">
        <v>2395</v>
      </c>
      <c r="L258" s="13" t="s">
        <v>4946</v>
      </c>
      <c r="M258" s="13" t="s">
        <v>2405</v>
      </c>
      <c r="N258" s="13" t="s">
        <v>2198</v>
      </c>
      <c r="O258" s="17">
        <v>42170</v>
      </c>
      <c r="P258" s="23"/>
      <c r="Q258" s="41" t="s">
        <v>2500</v>
      </c>
      <c r="R258" s="13" t="s">
        <v>129</v>
      </c>
      <c r="S258" s="13" t="s">
        <v>2870</v>
      </c>
      <c r="T258" s="13" t="s">
        <v>8348</v>
      </c>
      <c r="U258" s="13" t="s">
        <v>5679</v>
      </c>
      <c r="V258" s="13" t="s">
        <v>8352</v>
      </c>
      <c r="W258" s="13">
        <f>IF(ISERROR(VLOOKUP($C258,CTEPULL!$A:$I,3,FALSE)),"0",(VLOOKUP($C258,CTEPULL!$A:$I,3,FALSE)))</f>
        <v>40</v>
      </c>
      <c r="X258" s="18">
        <f>IF(ISERROR(VLOOKUP($A258,PIVOTILC!$A:$I,3,FALSE)),"0",(VLOOKUP($A258,PIVOTILC!$A:$I,3,FALSE)))</f>
        <v>40</v>
      </c>
      <c r="Y258" s="13">
        <f t="shared" ref="Y258:Y321" si="64">W258-X258</f>
        <v>0</v>
      </c>
      <c r="Z258" s="13" t="str">
        <f t="shared" si="57"/>
        <v>Good</v>
      </c>
      <c r="AA258" s="13">
        <f>IF(ISERROR(VLOOKUP($C258,CTEPULL!$A:$I,4,FALSE)),"0",(VLOOKUP($C258,CTEPULL!$A:$I,4,FALSE)))</f>
        <v>0</v>
      </c>
      <c r="AB258" s="18">
        <f>IF(ISERROR(VLOOKUP($A258,PIVOTILC!$A:$I,4,FALSE)),"0",(VLOOKUP($A258,PIVOTILC!$A:$I,4,FALSE)))</f>
        <v>0</v>
      </c>
      <c r="AC258" s="13">
        <f t="shared" ref="AC258:AC321" si="65">AA258-AB258</f>
        <v>0</v>
      </c>
      <c r="AD258" s="13" t="str">
        <f t="shared" si="58"/>
        <v/>
      </c>
      <c r="AE258" s="13">
        <f>IF(ISERROR(VLOOKUP($C258,CTEPULL!$A:$I,5,FALSE)),"0",(VLOOKUP($C258,CTEPULL!$A:$I,5,FALSE)))</f>
        <v>0</v>
      </c>
      <c r="AF258" s="18">
        <f>IF(ISERROR(VLOOKUP($A258,PIVOTILC!$A:$I,5,FALSE)),"0",(VLOOKUP($A258,PIVOTILC!$A:$I,5,FALSE)))</f>
        <v>0</v>
      </c>
      <c r="AG258" s="13">
        <f t="shared" ref="AG258:AG321" si="66">AE258-AF258</f>
        <v>0</v>
      </c>
      <c r="AH258" s="13" t="str">
        <f t="shared" si="59"/>
        <v/>
      </c>
      <c r="AI258" s="13">
        <f>IF(ISERROR(VLOOKUP($C258,CTEPULL!$A:$I,6,FALSE)),"0",(VLOOKUP($C258,CTEPULL!$A:$I,6,FALSE)))</f>
        <v>0</v>
      </c>
      <c r="AJ258" s="18">
        <f>IF(ISERROR(VLOOKUP($A258,PIVOTILC!$A:$I,6,FALSE)),"0",(VLOOKUP($A258,PIVOTILC!$A:$I,6,FALSE)))</f>
        <v>0</v>
      </c>
      <c r="AK258" s="13">
        <f t="shared" ref="AK258:AK321" si="67">AI258-AJ258</f>
        <v>0</v>
      </c>
      <c r="AL258" s="13" t="str">
        <f t="shared" si="60"/>
        <v/>
      </c>
      <c r="AM258" s="13">
        <f>IF(ISERROR(VLOOKUP($C258,CTEPULL!$A:$I,7,FALSE)),"0",(VLOOKUP($C258,CTEPULL!$A:$I,7,FALSE)))</f>
        <v>0</v>
      </c>
      <c r="AN258" s="18">
        <f>IF(ISERROR(VLOOKUP($A258,PIVOTILC!$A:$I,7,FALSE)),"0",(VLOOKUP($A258,PIVOTILC!$A:$I,7,FALSE)))</f>
        <v>0</v>
      </c>
      <c r="AO258" s="13">
        <f t="shared" ref="AO258:AO321" si="68">AM258-AN258</f>
        <v>0</v>
      </c>
      <c r="AP258" s="13" t="str">
        <f t="shared" si="61"/>
        <v/>
      </c>
      <c r="AQ258" s="13">
        <f>IF(ISERROR(VLOOKUP($C258,CTEPULL!$A:$I,8,FALSE)),"0",(VLOOKUP($C258,CTEPULL!$A:$I,8,FALSE)))</f>
        <v>0</v>
      </c>
      <c r="AR258" s="18">
        <f>IF(ISERROR(VLOOKUP($A258,PIVOTILC!$A:$I,8,FALSE)),"0",(VLOOKUP($A258,PIVOTILC!$A:$I,8,FALSE)))</f>
        <v>0</v>
      </c>
      <c r="AS258" s="13">
        <f t="shared" ref="AS258:AS321" si="69">AQ258-AR258</f>
        <v>0</v>
      </c>
      <c r="AT258" s="13" t="str">
        <f t="shared" si="62"/>
        <v/>
      </c>
      <c r="AU258" s="19">
        <f>IF(ISERROR(VLOOKUP($C258,CTEPULL!$A:$I,9,FALSE)),"0",(VLOOKUP($C258,CTEPULL!$A:$I,9,FALSE)))</f>
        <v>40</v>
      </c>
      <c r="AV258" s="18">
        <f>IF(ISERROR(VLOOKUP($A258,PIVOTILC!$A:$I,8,FALSE)),"0",(VLOOKUP($A258,PIVOTILC!$A:$I,9,FALSE)))</f>
        <v>40</v>
      </c>
      <c r="AW258" s="18">
        <f t="shared" ref="AW258:AW321" si="70">SUMIF(AS258, "&gt;0")+ SUMIF(AO258, "&gt;0")+ SUMIF(AK258, "&gt;0")+ SUMIF(AG258, "&gt;0")+ SUMIF(AC258, "&gt;0")+ SUMIF(Y258, "&gt;0")</f>
        <v>0</v>
      </c>
      <c r="AX258" s="13">
        <f t="shared" ref="AX258:AX321" si="71">SUMIF(AS258, "&lt;0")+ SUMIF(AO258, "&lt;0")+ SUMIF(AK258, "&lt;0")+ SUMIF(AG258, "&lt;0")+ SUMIF(AC258, "&lt;0")+ SUMIF(Y258, "&lt;0")</f>
        <v>0</v>
      </c>
      <c r="AY258" s="13" t="str">
        <f t="shared" ref="AY258:AY321" si="72">IF(AND(AW258=0, AX258=0), "No", "Yes")</f>
        <v>No</v>
      </c>
      <c r="AZ258" s="13" t="str">
        <f t="shared" si="63"/>
        <v>No</v>
      </c>
    </row>
    <row r="259" spans="1:52" x14ac:dyDescent="0.2">
      <c r="A259" s="1" t="s">
        <v>7061</v>
      </c>
      <c r="B259" s="16" t="s">
        <v>3784</v>
      </c>
      <c r="C259" s="13" t="s">
        <v>3752</v>
      </c>
      <c r="D259" s="13" t="s">
        <v>649</v>
      </c>
      <c r="E259" s="13" t="s">
        <v>3721</v>
      </c>
      <c r="F259" s="13" t="s">
        <v>603</v>
      </c>
      <c r="G259" s="13" t="s">
        <v>3753</v>
      </c>
      <c r="H259" s="13" t="s">
        <v>2829</v>
      </c>
      <c r="I259" s="13" t="s">
        <v>98</v>
      </c>
      <c r="J259" s="13" t="s">
        <v>2378</v>
      </c>
      <c r="K259" s="13" t="s">
        <v>2379</v>
      </c>
      <c r="L259" s="13" t="s">
        <v>2407</v>
      </c>
      <c r="M259" s="13" t="s">
        <v>2480</v>
      </c>
      <c r="N259" s="13" t="s">
        <v>3766</v>
      </c>
      <c r="O259" s="17">
        <v>42566</v>
      </c>
      <c r="P259" s="23"/>
      <c r="Q259" s="41" t="s">
        <v>3787</v>
      </c>
      <c r="R259" s="13" t="s">
        <v>187</v>
      </c>
      <c r="S259" s="13" t="s">
        <v>2877</v>
      </c>
      <c r="T259" s="13" t="s">
        <v>8348</v>
      </c>
      <c r="U259" s="13" t="s">
        <v>5680</v>
      </c>
      <c r="V259" s="13" t="s">
        <v>8352</v>
      </c>
      <c r="W259" s="13">
        <f>IF(ISERROR(VLOOKUP($C259,CTEPULL!$A:$I,3,FALSE)),"0",(VLOOKUP($C259,CTEPULL!$A:$I,3,FALSE)))</f>
        <v>45</v>
      </c>
      <c r="X259" s="18">
        <f>IF(ISERROR(VLOOKUP($A259,PIVOTILC!$A:$I,3,FALSE)),"0",(VLOOKUP($A259,PIVOTILC!$A:$I,3,FALSE)))</f>
        <v>45</v>
      </c>
      <c r="Y259" s="13">
        <f t="shared" si="64"/>
        <v>0</v>
      </c>
      <c r="Z259" s="13" t="str">
        <f t="shared" ref="Z259:Z322" si="73">IF(ISBLANK(Z$1), IF(AND(W259=0, X259=0), "0 Entry Verify", IF(Y259&lt;&gt;0, "With Variance", "Good")), "")</f>
        <v>Good</v>
      </c>
      <c r="AA259" s="13">
        <f>IF(ISERROR(VLOOKUP($C259,CTEPULL!$A:$I,4,FALSE)),"0",(VLOOKUP($C259,CTEPULL!$A:$I,4,FALSE)))</f>
        <v>0</v>
      </c>
      <c r="AB259" s="18">
        <f>IF(ISERROR(VLOOKUP($A259,PIVOTILC!$A:$I,4,FALSE)),"0",(VLOOKUP($A259,PIVOTILC!$A:$I,4,FALSE)))</f>
        <v>0</v>
      </c>
      <c r="AC259" s="13">
        <f t="shared" si="65"/>
        <v>0</v>
      </c>
      <c r="AD259" s="13" t="str">
        <f t="shared" ref="AD259:AD322" si="74">IF(ISBLANK(AD$1), IF(AND(AA259=0, AB259=0), "0 Entry Verify", IF(AC259&lt;&gt;0, "With Variance", "Good")), "")</f>
        <v/>
      </c>
      <c r="AE259" s="13">
        <f>IF(ISERROR(VLOOKUP($C259,CTEPULL!$A:$I,5,FALSE)),"0",(VLOOKUP($C259,CTEPULL!$A:$I,5,FALSE)))</f>
        <v>0</v>
      </c>
      <c r="AF259" s="18">
        <f>IF(ISERROR(VLOOKUP($A259,PIVOTILC!$A:$I,5,FALSE)),"0",(VLOOKUP($A259,PIVOTILC!$A:$I,5,FALSE)))</f>
        <v>0</v>
      </c>
      <c r="AG259" s="13">
        <f t="shared" si="66"/>
        <v>0</v>
      </c>
      <c r="AH259" s="13" t="str">
        <f t="shared" ref="AH259:AH322" si="75">IF(ISBLANK(AH$1), IF(AND(AE259=0, AF259=0), "0 Entry Verify", IF(AG259&lt;&gt;0, "With Variance", "Good")), "")</f>
        <v/>
      </c>
      <c r="AI259" s="13">
        <f>IF(ISERROR(VLOOKUP($C259,CTEPULL!$A:$I,6,FALSE)),"0",(VLOOKUP($C259,CTEPULL!$A:$I,6,FALSE)))</f>
        <v>0</v>
      </c>
      <c r="AJ259" s="18">
        <f>IF(ISERROR(VLOOKUP($A259,PIVOTILC!$A:$I,6,FALSE)),"0",(VLOOKUP($A259,PIVOTILC!$A:$I,6,FALSE)))</f>
        <v>0</v>
      </c>
      <c r="AK259" s="13">
        <f t="shared" si="67"/>
        <v>0</v>
      </c>
      <c r="AL259" s="13" t="str">
        <f t="shared" ref="AL259:AL322" si="76">IF(ISBLANK(AL$1), IF(AND(AI259=0, AJ259=0), "0 Entry Verify", IF(AK259&lt;&gt;0, "With Variance", "Good")), "")</f>
        <v/>
      </c>
      <c r="AM259" s="13">
        <f>IF(ISERROR(VLOOKUP($C259,CTEPULL!$A:$I,7,FALSE)),"0",(VLOOKUP($C259,CTEPULL!$A:$I,7,FALSE)))</f>
        <v>0</v>
      </c>
      <c r="AN259" s="18">
        <f>IF(ISERROR(VLOOKUP($A259,PIVOTILC!$A:$I,7,FALSE)),"0",(VLOOKUP($A259,PIVOTILC!$A:$I,7,FALSE)))</f>
        <v>0</v>
      </c>
      <c r="AO259" s="13">
        <f t="shared" si="68"/>
        <v>0</v>
      </c>
      <c r="AP259" s="13" t="str">
        <f t="shared" ref="AP259:AP322" si="77">IF(ISBLANK(AP$1), IF(AND(AM259=0, AN259=0), "0 Entry Verify", IF(AO259&lt;&gt;0, "With Variance", "Good")), "")</f>
        <v/>
      </c>
      <c r="AQ259" s="13">
        <f>IF(ISERROR(VLOOKUP($C259,CTEPULL!$A:$I,8,FALSE)),"0",(VLOOKUP($C259,CTEPULL!$A:$I,8,FALSE)))</f>
        <v>0</v>
      </c>
      <c r="AR259" s="18">
        <f>IF(ISERROR(VLOOKUP($A259,PIVOTILC!$A:$I,8,FALSE)),"0",(VLOOKUP($A259,PIVOTILC!$A:$I,8,FALSE)))</f>
        <v>0</v>
      </c>
      <c r="AS259" s="13">
        <f t="shared" si="69"/>
        <v>0</v>
      </c>
      <c r="AT259" s="13" t="str">
        <f t="shared" ref="AT259:AT322" si="78">IF(ISBLANK(AT$1), IF(AND(AQ259=0, AR259=0), "0 Entry Verify", IF(AS259&lt;&gt;0, "With Variance", "Good")), "")</f>
        <v/>
      </c>
      <c r="AU259" s="19">
        <f>IF(ISERROR(VLOOKUP($C259,CTEPULL!$A:$I,9,FALSE)),"0",(VLOOKUP($C259,CTEPULL!$A:$I,9,FALSE)))</f>
        <v>45</v>
      </c>
      <c r="AV259" s="18">
        <f>IF(ISERROR(VLOOKUP($A259,PIVOTILC!$A:$I,8,FALSE)),"0",(VLOOKUP($A259,PIVOTILC!$A:$I,9,FALSE)))</f>
        <v>45</v>
      </c>
      <c r="AW259" s="18">
        <f t="shared" si="70"/>
        <v>0</v>
      </c>
      <c r="AX259" s="13">
        <f t="shared" si="71"/>
        <v>0</v>
      </c>
      <c r="AY259" s="13" t="str">
        <f t="shared" si="72"/>
        <v>No</v>
      </c>
      <c r="AZ259" s="13" t="str">
        <f t="shared" ref="AZ259:AZ322" si="79">IF(OR($Z259="0 Entry Verify", $AD259="0 Entry Verify", $AH259="0 Entry Verify", $AL259="0 Entry Verify", $AP259="0 Entry Verify", $AT259="0 Entry Verify"), "Yes", "No")</f>
        <v>No</v>
      </c>
    </row>
    <row r="260" spans="1:52" x14ac:dyDescent="0.2">
      <c r="A260" s="1" t="s">
        <v>9811</v>
      </c>
      <c r="B260" s="16" t="s">
        <v>9812</v>
      </c>
      <c r="C260" s="13" t="s">
        <v>9868</v>
      </c>
      <c r="D260" s="13" t="s">
        <v>9813</v>
      </c>
      <c r="E260" s="13" t="s">
        <v>9814</v>
      </c>
      <c r="F260" s="13" t="s">
        <v>3740</v>
      </c>
      <c r="G260" s="13" t="s">
        <v>9815</v>
      </c>
      <c r="H260" s="13" t="s">
        <v>2828</v>
      </c>
      <c r="I260" s="13" t="s">
        <v>98</v>
      </c>
      <c r="J260" s="13" t="s">
        <v>2378</v>
      </c>
      <c r="K260" s="13" t="s">
        <v>2381</v>
      </c>
      <c r="L260" s="13" t="s">
        <v>2387</v>
      </c>
      <c r="M260" s="13" t="s">
        <v>3823</v>
      </c>
      <c r="N260" s="13" t="s">
        <v>9869</v>
      </c>
      <c r="O260" s="17">
        <v>43486</v>
      </c>
      <c r="P260" s="23"/>
      <c r="Q260" s="41" t="s">
        <v>9816</v>
      </c>
      <c r="R260" s="13" t="s">
        <v>129</v>
      </c>
      <c r="S260" s="13" t="s">
        <v>2871</v>
      </c>
      <c r="T260" s="13" t="s">
        <v>8348</v>
      </c>
      <c r="U260" s="13" t="s">
        <v>9887</v>
      </c>
      <c r="V260" s="13" t="s">
        <v>8364</v>
      </c>
      <c r="W260" s="13">
        <f>IF(ISERROR(VLOOKUP($C260,CTEPULL!$A:$I,3,FALSE)),"0",(VLOOKUP($C260,CTEPULL!$A:$I,3,FALSE)))</f>
        <v>40</v>
      </c>
      <c r="X260" s="18">
        <f>IF(ISERROR(VLOOKUP($A260,PIVOTILC!$A:$I,3,FALSE)),"0",(VLOOKUP($A260,PIVOTILC!$A:$I,3,FALSE)))</f>
        <v>40</v>
      </c>
      <c r="Y260" s="13">
        <f t="shared" si="64"/>
        <v>0</v>
      </c>
      <c r="Z260" s="13" t="str">
        <f t="shared" si="73"/>
        <v>Good</v>
      </c>
      <c r="AA260" s="13">
        <f>IF(ISERROR(VLOOKUP($C260,CTEPULL!$A:$I,4,FALSE)),"0",(VLOOKUP($C260,CTEPULL!$A:$I,4,FALSE)))</f>
        <v>0</v>
      </c>
      <c r="AB260" s="18">
        <f>IF(ISERROR(VLOOKUP($A260,PIVOTILC!$A:$I,4,FALSE)),"0",(VLOOKUP($A260,PIVOTILC!$A:$I,4,FALSE)))</f>
        <v>0</v>
      </c>
      <c r="AC260" s="13">
        <f t="shared" si="65"/>
        <v>0</v>
      </c>
      <c r="AD260" s="13" t="str">
        <f t="shared" si="74"/>
        <v/>
      </c>
      <c r="AE260" s="13">
        <f>IF(ISERROR(VLOOKUP($C260,CTEPULL!$A:$I,5,FALSE)),"0",(VLOOKUP($C260,CTEPULL!$A:$I,5,FALSE)))</f>
        <v>0</v>
      </c>
      <c r="AF260" s="18">
        <f>IF(ISERROR(VLOOKUP($A260,PIVOTILC!$A:$I,5,FALSE)),"0",(VLOOKUP($A260,PIVOTILC!$A:$I,5,FALSE)))</f>
        <v>0</v>
      </c>
      <c r="AG260" s="13">
        <f t="shared" si="66"/>
        <v>0</v>
      </c>
      <c r="AH260" s="13" t="str">
        <f t="shared" si="75"/>
        <v/>
      </c>
      <c r="AI260" s="13">
        <f>IF(ISERROR(VLOOKUP($C260,CTEPULL!$A:$I,6,FALSE)),"0",(VLOOKUP($C260,CTEPULL!$A:$I,6,FALSE)))</f>
        <v>0</v>
      </c>
      <c r="AJ260" s="18">
        <f>IF(ISERROR(VLOOKUP($A260,PIVOTILC!$A:$I,6,FALSE)),"0",(VLOOKUP($A260,PIVOTILC!$A:$I,6,FALSE)))</f>
        <v>0</v>
      </c>
      <c r="AK260" s="13">
        <f t="shared" si="67"/>
        <v>0</v>
      </c>
      <c r="AL260" s="13" t="str">
        <f t="shared" si="76"/>
        <v/>
      </c>
      <c r="AM260" s="13">
        <f>IF(ISERROR(VLOOKUP($C260,CTEPULL!$A:$I,7,FALSE)),"0",(VLOOKUP($C260,CTEPULL!$A:$I,7,FALSE)))</f>
        <v>0</v>
      </c>
      <c r="AN260" s="18">
        <f>IF(ISERROR(VLOOKUP($A260,PIVOTILC!$A:$I,7,FALSE)),"0",(VLOOKUP($A260,PIVOTILC!$A:$I,7,FALSE)))</f>
        <v>0</v>
      </c>
      <c r="AO260" s="13">
        <f t="shared" si="68"/>
        <v>0</v>
      </c>
      <c r="AP260" s="13" t="str">
        <f t="shared" si="77"/>
        <v/>
      </c>
      <c r="AQ260" s="13">
        <f>IF(ISERROR(VLOOKUP($C260,CTEPULL!$A:$I,8,FALSE)),"0",(VLOOKUP($C260,CTEPULL!$A:$I,8,FALSE)))</f>
        <v>0</v>
      </c>
      <c r="AR260" s="18">
        <f>IF(ISERROR(VLOOKUP($A260,PIVOTILC!$A:$I,8,FALSE)),"0",(VLOOKUP($A260,PIVOTILC!$A:$I,8,FALSE)))</f>
        <v>0</v>
      </c>
      <c r="AS260" s="13">
        <f t="shared" si="69"/>
        <v>0</v>
      </c>
      <c r="AT260" s="13" t="str">
        <f t="shared" si="78"/>
        <v/>
      </c>
      <c r="AU260" s="19">
        <f>IF(ISERROR(VLOOKUP($C260,CTEPULL!$A:$I,9,FALSE)),"0",(VLOOKUP($C260,CTEPULL!$A:$I,9,FALSE)))</f>
        <v>40</v>
      </c>
      <c r="AV260" s="18">
        <f>IF(ISERROR(VLOOKUP($A260,PIVOTILC!$A:$I,8,FALSE)),"0",(VLOOKUP($A260,PIVOTILC!$A:$I,9,FALSE)))</f>
        <v>40</v>
      </c>
      <c r="AW260" s="18">
        <f t="shared" si="70"/>
        <v>0</v>
      </c>
      <c r="AX260" s="13">
        <f t="shared" si="71"/>
        <v>0</v>
      </c>
      <c r="AY260" s="13" t="str">
        <f t="shared" si="72"/>
        <v>No</v>
      </c>
      <c r="AZ260" s="13" t="str">
        <f t="shared" si="79"/>
        <v>No</v>
      </c>
    </row>
    <row r="261" spans="1:52" x14ac:dyDescent="0.2">
      <c r="A261" s="1" t="s">
        <v>9213</v>
      </c>
      <c r="B261" s="16" t="s">
        <v>3068</v>
      </c>
      <c r="C261" s="13" t="s">
        <v>1223</v>
      </c>
      <c r="D261" s="13" t="s">
        <v>1224</v>
      </c>
      <c r="E261" s="13" t="s">
        <v>1225</v>
      </c>
      <c r="F261" s="13" t="s">
        <v>183</v>
      </c>
      <c r="G261" s="13" t="s">
        <v>1226</v>
      </c>
      <c r="H261" s="13" t="s">
        <v>2828</v>
      </c>
      <c r="I261" s="13" t="s">
        <v>98</v>
      </c>
      <c r="J261" s="13" t="s">
        <v>2378</v>
      </c>
      <c r="K261" s="13" t="s">
        <v>2381</v>
      </c>
      <c r="L261" s="13" t="s">
        <v>2387</v>
      </c>
      <c r="M261" s="13" t="s">
        <v>3823</v>
      </c>
      <c r="N261" s="13" t="s">
        <v>1227</v>
      </c>
      <c r="O261" s="17">
        <v>41575</v>
      </c>
      <c r="P261" s="23"/>
      <c r="Q261" s="41" t="s">
        <v>2501</v>
      </c>
      <c r="R261" s="13" t="s">
        <v>187</v>
      </c>
      <c r="S261" s="13" t="s">
        <v>2866</v>
      </c>
      <c r="T261" s="13" t="s">
        <v>8348</v>
      </c>
      <c r="U261" s="13" t="s">
        <v>5681</v>
      </c>
      <c r="V261" s="13" t="s">
        <v>8364</v>
      </c>
      <c r="W261" s="13">
        <f>IF(ISERROR(VLOOKUP($C261,CTEPULL!$A:$I,3,FALSE)),"0",(VLOOKUP($C261,CTEPULL!$A:$I,3,FALSE)))</f>
        <v>40</v>
      </c>
      <c r="X261" s="18">
        <f>IF(ISERROR(VLOOKUP($A261,PIVOTILC!$A:$I,3,FALSE)),"0",(VLOOKUP($A261,PIVOTILC!$A:$I,3,FALSE)))</f>
        <v>40</v>
      </c>
      <c r="Y261" s="13">
        <f t="shared" si="64"/>
        <v>0</v>
      </c>
      <c r="Z261" s="13" t="str">
        <f t="shared" si="73"/>
        <v>Good</v>
      </c>
      <c r="AA261" s="13">
        <f>IF(ISERROR(VLOOKUP($C261,CTEPULL!$A:$I,4,FALSE)),"0",(VLOOKUP($C261,CTEPULL!$A:$I,4,FALSE)))</f>
        <v>0</v>
      </c>
      <c r="AB261" s="18">
        <f>IF(ISERROR(VLOOKUP($A261,PIVOTILC!$A:$I,4,FALSE)),"0",(VLOOKUP($A261,PIVOTILC!$A:$I,4,FALSE)))</f>
        <v>0</v>
      </c>
      <c r="AC261" s="13">
        <f t="shared" si="65"/>
        <v>0</v>
      </c>
      <c r="AD261" s="13" t="str">
        <f t="shared" si="74"/>
        <v/>
      </c>
      <c r="AE261" s="13">
        <f>IF(ISERROR(VLOOKUP($C261,CTEPULL!$A:$I,5,FALSE)),"0",(VLOOKUP($C261,CTEPULL!$A:$I,5,FALSE)))</f>
        <v>0</v>
      </c>
      <c r="AF261" s="18">
        <f>IF(ISERROR(VLOOKUP($A261,PIVOTILC!$A:$I,5,FALSE)),"0",(VLOOKUP($A261,PIVOTILC!$A:$I,5,FALSE)))</f>
        <v>0</v>
      </c>
      <c r="AG261" s="13">
        <f t="shared" si="66"/>
        <v>0</v>
      </c>
      <c r="AH261" s="13" t="str">
        <f t="shared" si="75"/>
        <v/>
      </c>
      <c r="AI261" s="13">
        <f>IF(ISERROR(VLOOKUP($C261,CTEPULL!$A:$I,6,FALSE)),"0",(VLOOKUP($C261,CTEPULL!$A:$I,6,FALSE)))</f>
        <v>0</v>
      </c>
      <c r="AJ261" s="18">
        <f>IF(ISERROR(VLOOKUP($A261,PIVOTILC!$A:$I,6,FALSE)),"0",(VLOOKUP($A261,PIVOTILC!$A:$I,6,FALSE)))</f>
        <v>0</v>
      </c>
      <c r="AK261" s="13">
        <f t="shared" si="67"/>
        <v>0</v>
      </c>
      <c r="AL261" s="13" t="str">
        <f t="shared" si="76"/>
        <v/>
      </c>
      <c r="AM261" s="13">
        <f>IF(ISERROR(VLOOKUP($C261,CTEPULL!$A:$I,7,FALSE)),"0",(VLOOKUP($C261,CTEPULL!$A:$I,7,FALSE)))</f>
        <v>0</v>
      </c>
      <c r="AN261" s="18">
        <f>IF(ISERROR(VLOOKUP($A261,PIVOTILC!$A:$I,7,FALSE)),"0",(VLOOKUP($A261,PIVOTILC!$A:$I,7,FALSE)))</f>
        <v>0</v>
      </c>
      <c r="AO261" s="13">
        <f t="shared" si="68"/>
        <v>0</v>
      </c>
      <c r="AP261" s="13" t="str">
        <f t="shared" si="77"/>
        <v/>
      </c>
      <c r="AQ261" s="13">
        <f>IF(ISERROR(VLOOKUP($C261,CTEPULL!$A:$I,8,FALSE)),"0",(VLOOKUP($C261,CTEPULL!$A:$I,8,FALSE)))</f>
        <v>0</v>
      </c>
      <c r="AR261" s="18">
        <f>IF(ISERROR(VLOOKUP($A261,PIVOTILC!$A:$I,8,FALSE)),"0",(VLOOKUP($A261,PIVOTILC!$A:$I,8,FALSE)))</f>
        <v>0</v>
      </c>
      <c r="AS261" s="13">
        <f t="shared" si="69"/>
        <v>0</v>
      </c>
      <c r="AT261" s="13" t="str">
        <f t="shared" si="78"/>
        <v/>
      </c>
      <c r="AU261" s="19">
        <f>IF(ISERROR(VLOOKUP($C261,CTEPULL!$A:$I,9,FALSE)),"0",(VLOOKUP($C261,CTEPULL!$A:$I,9,FALSE)))</f>
        <v>40</v>
      </c>
      <c r="AV261" s="18">
        <f>IF(ISERROR(VLOOKUP($A261,PIVOTILC!$A:$I,8,FALSE)),"0",(VLOOKUP($A261,PIVOTILC!$A:$I,9,FALSE)))</f>
        <v>40</v>
      </c>
      <c r="AW261" s="18">
        <f t="shared" si="70"/>
        <v>0</v>
      </c>
      <c r="AX261" s="13">
        <f t="shared" si="71"/>
        <v>0</v>
      </c>
      <c r="AY261" s="13" t="str">
        <f t="shared" si="72"/>
        <v>No</v>
      </c>
      <c r="AZ261" s="13" t="str">
        <f t="shared" si="79"/>
        <v>No</v>
      </c>
    </row>
    <row r="262" spans="1:52" x14ac:dyDescent="0.2">
      <c r="A262" s="1" t="s">
        <v>8666</v>
      </c>
      <c r="B262" s="16" t="s">
        <v>8667</v>
      </c>
      <c r="C262" s="13" t="s">
        <v>8668</v>
      </c>
      <c r="D262" s="13" t="s">
        <v>8669</v>
      </c>
      <c r="E262" s="13" t="s">
        <v>8670</v>
      </c>
      <c r="F262" s="13" t="s">
        <v>3740</v>
      </c>
      <c r="G262" s="13" t="s">
        <v>8671</v>
      </c>
      <c r="H262" s="13" t="s">
        <v>2828</v>
      </c>
      <c r="I262" s="13" t="s">
        <v>98</v>
      </c>
      <c r="J262" s="13" t="s">
        <v>2378</v>
      </c>
      <c r="K262" s="13" t="s">
        <v>2379</v>
      </c>
      <c r="L262" s="13" t="s">
        <v>2380</v>
      </c>
      <c r="M262" s="13" t="s">
        <v>2403</v>
      </c>
      <c r="N262" s="13" t="s">
        <v>8672</v>
      </c>
      <c r="O262" s="17">
        <v>43360</v>
      </c>
      <c r="P262" s="23"/>
      <c r="Q262" s="41" t="s">
        <v>8673</v>
      </c>
      <c r="R262" s="13" t="s">
        <v>129</v>
      </c>
      <c r="S262" s="13" t="s">
        <v>2870</v>
      </c>
      <c r="T262" s="13" t="s">
        <v>8348</v>
      </c>
      <c r="U262" s="13" t="s">
        <v>8696</v>
      </c>
      <c r="V262" s="13" t="s">
        <v>8352</v>
      </c>
      <c r="W262" s="13">
        <f>IF(ISERROR(VLOOKUP($C262,CTEPULL!$A:$I,3,FALSE)),"0",(VLOOKUP($C262,CTEPULL!$A:$I,3,FALSE)))</f>
        <v>40</v>
      </c>
      <c r="X262" s="18">
        <f>IF(ISERROR(VLOOKUP($A262,PIVOTILC!$A:$I,3,FALSE)),"0",(VLOOKUP($A262,PIVOTILC!$A:$I,3,FALSE)))</f>
        <v>40</v>
      </c>
      <c r="Y262" s="13">
        <f t="shared" si="64"/>
        <v>0</v>
      </c>
      <c r="Z262" s="13" t="str">
        <f t="shared" si="73"/>
        <v>Good</v>
      </c>
      <c r="AA262" s="13">
        <f>IF(ISERROR(VLOOKUP($C262,CTEPULL!$A:$I,4,FALSE)),"0",(VLOOKUP($C262,CTEPULL!$A:$I,4,FALSE)))</f>
        <v>0</v>
      </c>
      <c r="AB262" s="18">
        <f>IF(ISERROR(VLOOKUP($A262,PIVOTILC!$A:$I,4,FALSE)),"0",(VLOOKUP($A262,PIVOTILC!$A:$I,4,FALSE)))</f>
        <v>0</v>
      </c>
      <c r="AC262" s="13">
        <f t="shared" si="65"/>
        <v>0</v>
      </c>
      <c r="AD262" s="13" t="str">
        <f t="shared" si="74"/>
        <v/>
      </c>
      <c r="AE262" s="13">
        <f>IF(ISERROR(VLOOKUP($C262,CTEPULL!$A:$I,5,FALSE)),"0",(VLOOKUP($C262,CTEPULL!$A:$I,5,FALSE)))</f>
        <v>0</v>
      </c>
      <c r="AF262" s="18">
        <f>IF(ISERROR(VLOOKUP($A262,PIVOTILC!$A:$I,5,FALSE)),"0",(VLOOKUP($A262,PIVOTILC!$A:$I,5,FALSE)))</f>
        <v>0</v>
      </c>
      <c r="AG262" s="13">
        <f t="shared" si="66"/>
        <v>0</v>
      </c>
      <c r="AH262" s="13" t="str">
        <f t="shared" si="75"/>
        <v/>
      </c>
      <c r="AI262" s="13">
        <f>IF(ISERROR(VLOOKUP($C262,CTEPULL!$A:$I,6,FALSE)),"0",(VLOOKUP($C262,CTEPULL!$A:$I,6,FALSE)))</f>
        <v>0</v>
      </c>
      <c r="AJ262" s="18">
        <f>IF(ISERROR(VLOOKUP($A262,PIVOTILC!$A:$I,6,FALSE)),"0",(VLOOKUP($A262,PIVOTILC!$A:$I,6,FALSE)))</f>
        <v>0</v>
      </c>
      <c r="AK262" s="13">
        <f t="shared" si="67"/>
        <v>0</v>
      </c>
      <c r="AL262" s="13" t="str">
        <f t="shared" si="76"/>
        <v/>
      </c>
      <c r="AM262" s="13">
        <f>IF(ISERROR(VLOOKUP($C262,CTEPULL!$A:$I,7,FALSE)),"0",(VLOOKUP($C262,CTEPULL!$A:$I,7,FALSE)))</f>
        <v>0</v>
      </c>
      <c r="AN262" s="18">
        <f>IF(ISERROR(VLOOKUP($A262,PIVOTILC!$A:$I,7,FALSE)),"0",(VLOOKUP($A262,PIVOTILC!$A:$I,7,FALSE)))</f>
        <v>0</v>
      </c>
      <c r="AO262" s="13">
        <f t="shared" si="68"/>
        <v>0</v>
      </c>
      <c r="AP262" s="13" t="str">
        <f t="shared" si="77"/>
        <v/>
      </c>
      <c r="AQ262" s="13">
        <f>IF(ISERROR(VLOOKUP($C262,CTEPULL!$A:$I,8,FALSE)),"0",(VLOOKUP($C262,CTEPULL!$A:$I,8,FALSE)))</f>
        <v>0</v>
      </c>
      <c r="AR262" s="18">
        <f>IF(ISERROR(VLOOKUP($A262,PIVOTILC!$A:$I,8,FALSE)),"0",(VLOOKUP($A262,PIVOTILC!$A:$I,8,FALSE)))</f>
        <v>0</v>
      </c>
      <c r="AS262" s="13">
        <f t="shared" si="69"/>
        <v>0</v>
      </c>
      <c r="AT262" s="13" t="str">
        <f t="shared" si="78"/>
        <v/>
      </c>
      <c r="AU262" s="19">
        <f>IF(ISERROR(VLOOKUP($C262,CTEPULL!$A:$I,9,FALSE)),"0",(VLOOKUP($C262,CTEPULL!$A:$I,9,FALSE)))</f>
        <v>40</v>
      </c>
      <c r="AV262" s="18">
        <f>IF(ISERROR(VLOOKUP($A262,PIVOTILC!$A:$I,8,FALSE)),"0",(VLOOKUP($A262,PIVOTILC!$A:$I,9,FALSE)))</f>
        <v>40</v>
      </c>
      <c r="AW262" s="18">
        <f t="shared" si="70"/>
        <v>0</v>
      </c>
      <c r="AX262" s="13">
        <f t="shared" si="71"/>
        <v>0</v>
      </c>
      <c r="AY262" s="13" t="str">
        <f t="shared" si="72"/>
        <v>No</v>
      </c>
      <c r="AZ262" s="13" t="str">
        <f t="shared" si="79"/>
        <v>No</v>
      </c>
    </row>
    <row r="263" spans="1:52" x14ac:dyDescent="0.2">
      <c r="A263" s="1" t="s">
        <v>9785</v>
      </c>
      <c r="B263" s="16" t="s">
        <v>9786</v>
      </c>
      <c r="C263" s="13" t="s">
        <v>9787</v>
      </c>
      <c r="D263" s="13" t="s">
        <v>9788</v>
      </c>
      <c r="E263" s="13" t="s">
        <v>9789</v>
      </c>
      <c r="F263" s="13" t="s">
        <v>3740</v>
      </c>
      <c r="G263" s="13" t="s">
        <v>9790</v>
      </c>
      <c r="H263" s="13" t="s">
        <v>2828</v>
      </c>
      <c r="I263" s="13" t="s">
        <v>98</v>
      </c>
      <c r="J263" s="13" t="s">
        <v>2378</v>
      </c>
      <c r="K263" s="13" t="s">
        <v>2379</v>
      </c>
      <c r="L263" s="13" t="s">
        <v>2383</v>
      </c>
      <c r="M263" s="13" t="s">
        <v>7713</v>
      </c>
      <c r="N263" s="13" t="s">
        <v>2830</v>
      </c>
      <c r="O263" s="17">
        <v>43479</v>
      </c>
      <c r="P263" s="23"/>
      <c r="Q263" s="41" t="s">
        <v>9791</v>
      </c>
      <c r="R263" s="13" t="s">
        <v>187</v>
      </c>
      <c r="S263" s="13" t="s">
        <v>2867</v>
      </c>
      <c r="T263" s="13" t="s">
        <v>8348</v>
      </c>
      <c r="U263" s="13" t="s">
        <v>2830</v>
      </c>
      <c r="V263" s="13" t="s">
        <v>8358</v>
      </c>
      <c r="W263" s="13">
        <f>IF(ISERROR(VLOOKUP($C263,CTEPULL!$A:$I,3,FALSE)),"0",(VLOOKUP($C263,CTEPULL!$A:$I,3,FALSE)))</f>
        <v>40</v>
      </c>
      <c r="X263" s="18">
        <f>IF(ISERROR(VLOOKUP($A263,PIVOTILC!$A:$I,3,FALSE)),"0",(VLOOKUP($A263,PIVOTILC!$A:$I,3,FALSE)))</f>
        <v>40</v>
      </c>
      <c r="Y263" s="13">
        <f t="shared" si="64"/>
        <v>0</v>
      </c>
      <c r="Z263" s="13" t="str">
        <f t="shared" si="73"/>
        <v>Good</v>
      </c>
      <c r="AA263" s="13">
        <f>IF(ISERROR(VLOOKUP($C263,CTEPULL!$A:$I,4,FALSE)),"0",(VLOOKUP($C263,CTEPULL!$A:$I,4,FALSE)))</f>
        <v>0</v>
      </c>
      <c r="AB263" s="18">
        <f>IF(ISERROR(VLOOKUP($A263,PIVOTILC!$A:$I,4,FALSE)),"0",(VLOOKUP($A263,PIVOTILC!$A:$I,4,FALSE)))</f>
        <v>0</v>
      </c>
      <c r="AC263" s="13">
        <f t="shared" si="65"/>
        <v>0</v>
      </c>
      <c r="AD263" s="13" t="str">
        <f t="shared" si="74"/>
        <v/>
      </c>
      <c r="AE263" s="13">
        <f>IF(ISERROR(VLOOKUP($C263,CTEPULL!$A:$I,5,FALSE)),"0",(VLOOKUP($C263,CTEPULL!$A:$I,5,FALSE)))</f>
        <v>0</v>
      </c>
      <c r="AF263" s="18">
        <f>IF(ISERROR(VLOOKUP($A263,PIVOTILC!$A:$I,5,FALSE)),"0",(VLOOKUP($A263,PIVOTILC!$A:$I,5,FALSE)))</f>
        <v>0</v>
      </c>
      <c r="AG263" s="13">
        <f t="shared" si="66"/>
        <v>0</v>
      </c>
      <c r="AH263" s="13" t="str">
        <f t="shared" si="75"/>
        <v/>
      </c>
      <c r="AI263" s="13">
        <f>IF(ISERROR(VLOOKUP($C263,CTEPULL!$A:$I,6,FALSE)),"0",(VLOOKUP($C263,CTEPULL!$A:$I,6,FALSE)))</f>
        <v>0</v>
      </c>
      <c r="AJ263" s="18">
        <f>IF(ISERROR(VLOOKUP($A263,PIVOTILC!$A:$I,6,FALSE)),"0",(VLOOKUP($A263,PIVOTILC!$A:$I,6,FALSE)))</f>
        <v>0</v>
      </c>
      <c r="AK263" s="13">
        <f t="shared" si="67"/>
        <v>0</v>
      </c>
      <c r="AL263" s="13" t="str">
        <f t="shared" si="76"/>
        <v/>
      </c>
      <c r="AM263" s="13">
        <f>IF(ISERROR(VLOOKUP($C263,CTEPULL!$A:$I,7,FALSE)),"0",(VLOOKUP($C263,CTEPULL!$A:$I,7,FALSE)))</f>
        <v>0</v>
      </c>
      <c r="AN263" s="18">
        <f>IF(ISERROR(VLOOKUP($A263,PIVOTILC!$A:$I,7,FALSE)),"0",(VLOOKUP($A263,PIVOTILC!$A:$I,7,FALSE)))</f>
        <v>0</v>
      </c>
      <c r="AO263" s="13">
        <f t="shared" si="68"/>
        <v>0</v>
      </c>
      <c r="AP263" s="13" t="str">
        <f t="shared" si="77"/>
        <v/>
      </c>
      <c r="AQ263" s="13">
        <f>IF(ISERROR(VLOOKUP($C263,CTEPULL!$A:$I,8,FALSE)),"0",(VLOOKUP($C263,CTEPULL!$A:$I,8,FALSE)))</f>
        <v>0</v>
      </c>
      <c r="AR263" s="18">
        <f>IF(ISERROR(VLOOKUP($A263,PIVOTILC!$A:$I,8,FALSE)),"0",(VLOOKUP($A263,PIVOTILC!$A:$I,8,FALSE)))</f>
        <v>0</v>
      </c>
      <c r="AS263" s="13">
        <f t="shared" si="69"/>
        <v>0</v>
      </c>
      <c r="AT263" s="13" t="str">
        <f t="shared" si="78"/>
        <v/>
      </c>
      <c r="AU263" s="19">
        <f>IF(ISERROR(VLOOKUP($C263,CTEPULL!$A:$I,9,FALSE)),"0",(VLOOKUP($C263,CTEPULL!$A:$I,9,FALSE)))</f>
        <v>40</v>
      </c>
      <c r="AV263" s="18">
        <f>IF(ISERROR(VLOOKUP($A263,PIVOTILC!$A:$I,8,FALSE)),"0",(VLOOKUP($A263,PIVOTILC!$A:$I,9,FALSE)))</f>
        <v>40</v>
      </c>
      <c r="AW263" s="18">
        <f t="shared" si="70"/>
        <v>0</v>
      </c>
      <c r="AX263" s="13">
        <f t="shared" si="71"/>
        <v>0</v>
      </c>
      <c r="AY263" s="13" t="str">
        <f t="shared" si="72"/>
        <v>No</v>
      </c>
      <c r="AZ263" s="13" t="str">
        <f t="shared" si="79"/>
        <v>No</v>
      </c>
    </row>
    <row r="264" spans="1:52" x14ac:dyDescent="0.2">
      <c r="A264" s="1" t="s">
        <v>10531</v>
      </c>
      <c r="B264" s="16" t="s">
        <v>10532</v>
      </c>
      <c r="C264" s="13" t="s">
        <v>10555</v>
      </c>
      <c r="D264" s="13" t="s">
        <v>10533</v>
      </c>
      <c r="E264" s="13" t="s">
        <v>10534</v>
      </c>
      <c r="F264" s="13" t="s">
        <v>3740</v>
      </c>
      <c r="G264" s="13" t="s">
        <v>10535</v>
      </c>
      <c r="H264" s="13" t="s">
        <v>2828</v>
      </c>
      <c r="I264" s="13" t="s">
        <v>98</v>
      </c>
      <c r="J264" s="13" t="s">
        <v>2378</v>
      </c>
      <c r="K264" s="13" t="s">
        <v>2381</v>
      </c>
      <c r="L264" s="13" t="s">
        <v>2387</v>
      </c>
      <c r="M264" s="13" t="s">
        <v>3823</v>
      </c>
      <c r="N264" s="13" t="s">
        <v>10556</v>
      </c>
      <c r="O264" s="17">
        <v>43612</v>
      </c>
      <c r="P264" s="23"/>
      <c r="Q264" s="41" t="s">
        <v>10536</v>
      </c>
      <c r="R264" s="13" t="s">
        <v>112</v>
      </c>
      <c r="S264" s="13" t="s">
        <v>2876</v>
      </c>
      <c r="T264" s="13" t="s">
        <v>8348</v>
      </c>
      <c r="U264" s="13" t="s">
        <v>10588</v>
      </c>
      <c r="V264" s="13" t="s">
        <v>8372</v>
      </c>
      <c r="W264" s="13">
        <f>IF(ISERROR(VLOOKUP($C264,CTEPULL!$A:$I,3,FALSE)),"0",(VLOOKUP($C264,CTEPULL!$A:$I,3,FALSE)))</f>
        <v>40</v>
      </c>
      <c r="X264" s="18">
        <f>IF(ISERROR(VLOOKUP($A264,PIVOTILC!$A:$I,3,FALSE)),"0",(VLOOKUP($A264,PIVOTILC!$A:$I,3,FALSE)))</f>
        <v>40</v>
      </c>
      <c r="Y264" s="13">
        <f t="shared" si="64"/>
        <v>0</v>
      </c>
      <c r="Z264" s="13" t="str">
        <f t="shared" si="73"/>
        <v>Good</v>
      </c>
      <c r="AA264" s="13">
        <f>IF(ISERROR(VLOOKUP($C264,CTEPULL!$A:$I,4,FALSE)),"0",(VLOOKUP($C264,CTEPULL!$A:$I,4,FALSE)))</f>
        <v>0</v>
      </c>
      <c r="AB264" s="18">
        <f>IF(ISERROR(VLOOKUP($A264,PIVOTILC!$A:$I,4,FALSE)),"0",(VLOOKUP($A264,PIVOTILC!$A:$I,4,FALSE)))</f>
        <v>0</v>
      </c>
      <c r="AC264" s="13">
        <f t="shared" si="65"/>
        <v>0</v>
      </c>
      <c r="AD264" s="13" t="str">
        <f t="shared" si="74"/>
        <v/>
      </c>
      <c r="AE264" s="13">
        <f>IF(ISERROR(VLOOKUP($C264,CTEPULL!$A:$I,5,FALSE)),"0",(VLOOKUP($C264,CTEPULL!$A:$I,5,FALSE)))</f>
        <v>0</v>
      </c>
      <c r="AF264" s="18">
        <f>IF(ISERROR(VLOOKUP($A264,PIVOTILC!$A:$I,5,FALSE)),"0",(VLOOKUP($A264,PIVOTILC!$A:$I,5,FALSE)))</f>
        <v>0</v>
      </c>
      <c r="AG264" s="13">
        <f t="shared" si="66"/>
        <v>0</v>
      </c>
      <c r="AH264" s="13" t="str">
        <f t="shared" si="75"/>
        <v/>
      </c>
      <c r="AI264" s="13">
        <f>IF(ISERROR(VLOOKUP($C264,CTEPULL!$A:$I,6,FALSE)),"0",(VLOOKUP($C264,CTEPULL!$A:$I,6,FALSE)))</f>
        <v>0</v>
      </c>
      <c r="AJ264" s="18">
        <f>IF(ISERROR(VLOOKUP($A264,PIVOTILC!$A:$I,6,FALSE)),"0",(VLOOKUP($A264,PIVOTILC!$A:$I,6,FALSE)))</f>
        <v>0</v>
      </c>
      <c r="AK264" s="13">
        <f t="shared" si="67"/>
        <v>0</v>
      </c>
      <c r="AL264" s="13" t="str">
        <f t="shared" si="76"/>
        <v/>
      </c>
      <c r="AM264" s="13">
        <f>IF(ISERROR(VLOOKUP($C264,CTEPULL!$A:$I,7,FALSE)),"0",(VLOOKUP($C264,CTEPULL!$A:$I,7,FALSE)))</f>
        <v>0</v>
      </c>
      <c r="AN264" s="18">
        <f>IF(ISERROR(VLOOKUP($A264,PIVOTILC!$A:$I,7,FALSE)),"0",(VLOOKUP($A264,PIVOTILC!$A:$I,7,FALSE)))</f>
        <v>0</v>
      </c>
      <c r="AO264" s="13">
        <f t="shared" si="68"/>
        <v>0</v>
      </c>
      <c r="AP264" s="13" t="str">
        <f t="shared" si="77"/>
        <v/>
      </c>
      <c r="AQ264" s="13">
        <f>IF(ISERROR(VLOOKUP($C264,CTEPULL!$A:$I,8,FALSE)),"0",(VLOOKUP($C264,CTEPULL!$A:$I,8,FALSE)))</f>
        <v>0</v>
      </c>
      <c r="AR264" s="18">
        <f>IF(ISERROR(VLOOKUP($A264,PIVOTILC!$A:$I,8,FALSE)),"0",(VLOOKUP($A264,PIVOTILC!$A:$I,8,FALSE)))</f>
        <v>0</v>
      </c>
      <c r="AS264" s="13">
        <f t="shared" si="69"/>
        <v>0</v>
      </c>
      <c r="AT264" s="13" t="str">
        <f t="shared" si="78"/>
        <v/>
      </c>
      <c r="AU264" s="19">
        <f>IF(ISERROR(VLOOKUP($C264,CTEPULL!$A:$I,9,FALSE)),"0",(VLOOKUP($C264,CTEPULL!$A:$I,9,FALSE)))</f>
        <v>40</v>
      </c>
      <c r="AV264" s="18">
        <f>IF(ISERROR(VLOOKUP($A264,PIVOTILC!$A:$I,8,FALSE)),"0",(VLOOKUP($A264,PIVOTILC!$A:$I,9,FALSE)))</f>
        <v>40</v>
      </c>
      <c r="AW264" s="18">
        <f t="shared" si="70"/>
        <v>0</v>
      </c>
      <c r="AX264" s="13">
        <f t="shared" si="71"/>
        <v>0</v>
      </c>
      <c r="AY264" s="13" t="str">
        <f t="shared" si="72"/>
        <v>No</v>
      </c>
      <c r="AZ264" s="13" t="str">
        <f t="shared" si="79"/>
        <v>No</v>
      </c>
    </row>
    <row r="265" spans="1:52" x14ac:dyDescent="0.2">
      <c r="A265" s="1" t="s">
        <v>9214</v>
      </c>
      <c r="B265" s="16" t="s">
        <v>3069</v>
      </c>
      <c r="C265" s="13" t="s">
        <v>2941</v>
      </c>
      <c r="D265" s="13" t="s">
        <v>1229</v>
      </c>
      <c r="E265" s="13" t="s">
        <v>2943</v>
      </c>
      <c r="F265" s="13" t="s">
        <v>128</v>
      </c>
      <c r="G265" s="13" t="s">
        <v>2944</v>
      </c>
      <c r="H265" s="13" t="s">
        <v>2828</v>
      </c>
      <c r="I265" s="13" t="s">
        <v>98</v>
      </c>
      <c r="J265" s="13" t="s">
        <v>2378</v>
      </c>
      <c r="K265" s="13" t="s">
        <v>2379</v>
      </c>
      <c r="L265" s="13" t="s">
        <v>2380</v>
      </c>
      <c r="M265" s="13" t="s">
        <v>2403</v>
      </c>
      <c r="N265" s="13" t="s">
        <v>2945</v>
      </c>
      <c r="O265" s="17">
        <v>42458</v>
      </c>
      <c r="P265" s="23"/>
      <c r="Q265" s="41" t="s">
        <v>2946</v>
      </c>
      <c r="R265" s="13" t="s">
        <v>187</v>
      </c>
      <c r="S265" s="13" t="s">
        <v>2867</v>
      </c>
      <c r="T265" s="13" t="s">
        <v>8348</v>
      </c>
      <c r="U265" s="13" t="s">
        <v>5682</v>
      </c>
      <c r="V265" s="13" t="s">
        <v>8361</v>
      </c>
      <c r="W265" s="13">
        <f>IF(ISERROR(VLOOKUP($C265,CTEPULL!$A:$I,3,FALSE)),"0",(VLOOKUP($C265,CTEPULL!$A:$I,3,FALSE)))</f>
        <v>40</v>
      </c>
      <c r="X265" s="18">
        <f>IF(ISERROR(VLOOKUP($A265,PIVOTILC!$A:$I,3,FALSE)),"0",(VLOOKUP($A265,PIVOTILC!$A:$I,3,FALSE)))</f>
        <v>40</v>
      </c>
      <c r="Y265" s="13">
        <f t="shared" si="64"/>
        <v>0</v>
      </c>
      <c r="Z265" s="13" t="str">
        <f t="shared" si="73"/>
        <v>Good</v>
      </c>
      <c r="AA265" s="13">
        <f>IF(ISERROR(VLOOKUP($C265,CTEPULL!$A:$I,4,FALSE)),"0",(VLOOKUP($C265,CTEPULL!$A:$I,4,FALSE)))</f>
        <v>0</v>
      </c>
      <c r="AB265" s="18">
        <f>IF(ISERROR(VLOOKUP($A265,PIVOTILC!$A:$I,4,FALSE)),"0",(VLOOKUP($A265,PIVOTILC!$A:$I,4,FALSE)))</f>
        <v>0</v>
      </c>
      <c r="AC265" s="13">
        <f t="shared" si="65"/>
        <v>0</v>
      </c>
      <c r="AD265" s="13" t="str">
        <f t="shared" si="74"/>
        <v/>
      </c>
      <c r="AE265" s="13">
        <f>IF(ISERROR(VLOOKUP($C265,CTEPULL!$A:$I,5,FALSE)),"0",(VLOOKUP($C265,CTEPULL!$A:$I,5,FALSE)))</f>
        <v>0</v>
      </c>
      <c r="AF265" s="18">
        <f>IF(ISERROR(VLOOKUP($A265,PIVOTILC!$A:$I,5,FALSE)),"0",(VLOOKUP($A265,PIVOTILC!$A:$I,5,FALSE)))</f>
        <v>0</v>
      </c>
      <c r="AG265" s="13">
        <f t="shared" si="66"/>
        <v>0</v>
      </c>
      <c r="AH265" s="13" t="str">
        <f t="shared" si="75"/>
        <v/>
      </c>
      <c r="AI265" s="13">
        <f>IF(ISERROR(VLOOKUP($C265,CTEPULL!$A:$I,6,FALSE)),"0",(VLOOKUP($C265,CTEPULL!$A:$I,6,FALSE)))</f>
        <v>0</v>
      </c>
      <c r="AJ265" s="18">
        <f>IF(ISERROR(VLOOKUP($A265,PIVOTILC!$A:$I,6,FALSE)),"0",(VLOOKUP($A265,PIVOTILC!$A:$I,6,FALSE)))</f>
        <v>0</v>
      </c>
      <c r="AK265" s="13">
        <f t="shared" si="67"/>
        <v>0</v>
      </c>
      <c r="AL265" s="13" t="str">
        <f t="shared" si="76"/>
        <v/>
      </c>
      <c r="AM265" s="13">
        <f>IF(ISERROR(VLOOKUP($C265,CTEPULL!$A:$I,7,FALSE)),"0",(VLOOKUP($C265,CTEPULL!$A:$I,7,FALSE)))</f>
        <v>0</v>
      </c>
      <c r="AN265" s="18">
        <f>IF(ISERROR(VLOOKUP($A265,PIVOTILC!$A:$I,7,FALSE)),"0",(VLOOKUP($A265,PIVOTILC!$A:$I,7,FALSE)))</f>
        <v>0</v>
      </c>
      <c r="AO265" s="13">
        <f t="shared" si="68"/>
        <v>0</v>
      </c>
      <c r="AP265" s="13" t="str">
        <f t="shared" si="77"/>
        <v/>
      </c>
      <c r="AQ265" s="13">
        <f>IF(ISERROR(VLOOKUP($C265,CTEPULL!$A:$I,8,FALSE)),"0",(VLOOKUP($C265,CTEPULL!$A:$I,8,FALSE)))</f>
        <v>0</v>
      </c>
      <c r="AR265" s="18">
        <f>IF(ISERROR(VLOOKUP($A265,PIVOTILC!$A:$I,8,FALSE)),"0",(VLOOKUP($A265,PIVOTILC!$A:$I,8,FALSE)))</f>
        <v>0</v>
      </c>
      <c r="AS265" s="13">
        <f t="shared" si="69"/>
        <v>0</v>
      </c>
      <c r="AT265" s="13" t="str">
        <f t="shared" si="78"/>
        <v/>
      </c>
      <c r="AU265" s="19">
        <f>IF(ISERROR(VLOOKUP($C265,CTEPULL!$A:$I,9,FALSE)),"0",(VLOOKUP($C265,CTEPULL!$A:$I,9,FALSE)))</f>
        <v>40</v>
      </c>
      <c r="AV265" s="18">
        <f>IF(ISERROR(VLOOKUP($A265,PIVOTILC!$A:$I,8,FALSE)),"0",(VLOOKUP($A265,PIVOTILC!$A:$I,9,FALSE)))</f>
        <v>40</v>
      </c>
      <c r="AW265" s="18">
        <f t="shared" si="70"/>
        <v>0</v>
      </c>
      <c r="AX265" s="13">
        <f t="shared" si="71"/>
        <v>0</v>
      </c>
      <c r="AY265" s="13" t="str">
        <f t="shared" si="72"/>
        <v>No</v>
      </c>
      <c r="AZ265" s="13" t="str">
        <f t="shared" si="79"/>
        <v>No</v>
      </c>
    </row>
    <row r="266" spans="1:52" x14ac:dyDescent="0.2">
      <c r="A266" s="1" t="s">
        <v>9215</v>
      </c>
      <c r="B266" s="16" t="s">
        <v>3070</v>
      </c>
      <c r="C266" s="13" t="s">
        <v>1228</v>
      </c>
      <c r="D266" s="13" t="s">
        <v>1229</v>
      </c>
      <c r="E266" s="13" t="s">
        <v>1230</v>
      </c>
      <c r="F266" s="13" t="s">
        <v>101</v>
      </c>
      <c r="G266" s="13" t="s">
        <v>1231</v>
      </c>
      <c r="H266" s="13" t="s">
        <v>2828</v>
      </c>
      <c r="I266" s="13" t="s">
        <v>98</v>
      </c>
      <c r="J266" s="13" t="s">
        <v>2378</v>
      </c>
      <c r="K266" s="13" t="s">
        <v>2381</v>
      </c>
      <c r="L266" s="13" t="s">
        <v>2387</v>
      </c>
      <c r="M266" s="13" t="s">
        <v>3823</v>
      </c>
      <c r="N266" s="13" t="s">
        <v>1232</v>
      </c>
      <c r="O266" s="17">
        <v>41575</v>
      </c>
      <c r="P266" s="23"/>
      <c r="Q266" s="41" t="s">
        <v>2502</v>
      </c>
      <c r="R266" s="13" t="s">
        <v>187</v>
      </c>
      <c r="S266" s="13" t="s">
        <v>2867</v>
      </c>
      <c r="T266" s="13" t="s">
        <v>8348</v>
      </c>
      <c r="U266" s="13" t="s">
        <v>5683</v>
      </c>
      <c r="V266" s="13" t="s">
        <v>8357</v>
      </c>
      <c r="W266" s="13">
        <f>IF(ISERROR(VLOOKUP($C266,CTEPULL!$A:$I,3,FALSE)),"0",(VLOOKUP($C266,CTEPULL!$A:$I,3,FALSE)))</f>
        <v>41</v>
      </c>
      <c r="X266" s="18">
        <f>IF(ISERROR(VLOOKUP($A266,PIVOTILC!$A:$I,3,FALSE)),"0",(VLOOKUP($A266,PIVOTILC!$A:$I,3,FALSE)))</f>
        <v>41</v>
      </c>
      <c r="Y266" s="13">
        <f t="shared" si="64"/>
        <v>0</v>
      </c>
      <c r="Z266" s="13" t="str">
        <f t="shared" si="73"/>
        <v>Good</v>
      </c>
      <c r="AA266" s="13">
        <f>IF(ISERROR(VLOOKUP($C266,CTEPULL!$A:$I,4,FALSE)),"0",(VLOOKUP($C266,CTEPULL!$A:$I,4,FALSE)))</f>
        <v>0</v>
      </c>
      <c r="AB266" s="18">
        <f>IF(ISERROR(VLOOKUP($A266,PIVOTILC!$A:$I,4,FALSE)),"0",(VLOOKUP($A266,PIVOTILC!$A:$I,4,FALSE)))</f>
        <v>0</v>
      </c>
      <c r="AC266" s="13">
        <f t="shared" si="65"/>
        <v>0</v>
      </c>
      <c r="AD266" s="13" t="str">
        <f t="shared" si="74"/>
        <v/>
      </c>
      <c r="AE266" s="13">
        <f>IF(ISERROR(VLOOKUP($C266,CTEPULL!$A:$I,5,FALSE)),"0",(VLOOKUP($C266,CTEPULL!$A:$I,5,FALSE)))</f>
        <v>0</v>
      </c>
      <c r="AF266" s="18">
        <f>IF(ISERROR(VLOOKUP($A266,PIVOTILC!$A:$I,5,FALSE)),"0",(VLOOKUP($A266,PIVOTILC!$A:$I,5,FALSE)))</f>
        <v>0</v>
      </c>
      <c r="AG266" s="13">
        <f t="shared" si="66"/>
        <v>0</v>
      </c>
      <c r="AH266" s="13" t="str">
        <f t="shared" si="75"/>
        <v/>
      </c>
      <c r="AI266" s="13">
        <f>IF(ISERROR(VLOOKUP($C266,CTEPULL!$A:$I,6,FALSE)),"0",(VLOOKUP($C266,CTEPULL!$A:$I,6,FALSE)))</f>
        <v>0</v>
      </c>
      <c r="AJ266" s="18">
        <f>IF(ISERROR(VLOOKUP($A266,PIVOTILC!$A:$I,6,FALSE)),"0",(VLOOKUP($A266,PIVOTILC!$A:$I,6,FALSE)))</f>
        <v>0</v>
      </c>
      <c r="AK266" s="13">
        <f t="shared" si="67"/>
        <v>0</v>
      </c>
      <c r="AL266" s="13" t="str">
        <f t="shared" si="76"/>
        <v/>
      </c>
      <c r="AM266" s="13">
        <f>IF(ISERROR(VLOOKUP($C266,CTEPULL!$A:$I,7,FALSE)),"0",(VLOOKUP($C266,CTEPULL!$A:$I,7,FALSE)))</f>
        <v>0</v>
      </c>
      <c r="AN266" s="18">
        <f>IF(ISERROR(VLOOKUP($A266,PIVOTILC!$A:$I,7,FALSE)),"0",(VLOOKUP($A266,PIVOTILC!$A:$I,7,FALSE)))</f>
        <v>0</v>
      </c>
      <c r="AO266" s="13">
        <f t="shared" si="68"/>
        <v>0</v>
      </c>
      <c r="AP266" s="13" t="str">
        <f t="shared" si="77"/>
        <v/>
      </c>
      <c r="AQ266" s="13">
        <f>IF(ISERROR(VLOOKUP($C266,CTEPULL!$A:$I,8,FALSE)),"0",(VLOOKUP($C266,CTEPULL!$A:$I,8,FALSE)))</f>
        <v>0</v>
      </c>
      <c r="AR266" s="18">
        <f>IF(ISERROR(VLOOKUP($A266,PIVOTILC!$A:$I,8,FALSE)),"0",(VLOOKUP($A266,PIVOTILC!$A:$I,8,FALSE)))</f>
        <v>0</v>
      </c>
      <c r="AS266" s="13">
        <f t="shared" si="69"/>
        <v>0</v>
      </c>
      <c r="AT266" s="13" t="str">
        <f t="shared" si="78"/>
        <v/>
      </c>
      <c r="AU266" s="19">
        <f>IF(ISERROR(VLOOKUP($C266,CTEPULL!$A:$I,9,FALSE)),"0",(VLOOKUP($C266,CTEPULL!$A:$I,9,FALSE)))</f>
        <v>41</v>
      </c>
      <c r="AV266" s="18">
        <f>IF(ISERROR(VLOOKUP($A266,PIVOTILC!$A:$I,8,FALSE)),"0",(VLOOKUP($A266,PIVOTILC!$A:$I,9,FALSE)))</f>
        <v>41</v>
      </c>
      <c r="AW266" s="18">
        <f t="shared" si="70"/>
        <v>0</v>
      </c>
      <c r="AX266" s="13">
        <f t="shared" si="71"/>
        <v>0</v>
      </c>
      <c r="AY266" s="13" t="str">
        <f t="shared" si="72"/>
        <v>No</v>
      </c>
      <c r="AZ266" s="13" t="str">
        <f t="shared" si="79"/>
        <v>No</v>
      </c>
    </row>
    <row r="267" spans="1:52" x14ac:dyDescent="0.2">
      <c r="A267" s="1" t="s">
        <v>9216</v>
      </c>
      <c r="B267" s="16" t="s">
        <v>3071</v>
      </c>
      <c r="C267" s="13" t="s">
        <v>1675</v>
      </c>
      <c r="D267" s="13" t="s">
        <v>1676</v>
      </c>
      <c r="E267" s="13" t="s">
        <v>1677</v>
      </c>
      <c r="F267" s="13" t="s">
        <v>109</v>
      </c>
      <c r="G267" s="13" t="s">
        <v>1678</v>
      </c>
      <c r="H267" s="13" t="s">
        <v>2828</v>
      </c>
      <c r="I267" s="13" t="s">
        <v>100</v>
      </c>
      <c r="J267" s="13" t="s">
        <v>2378</v>
      </c>
      <c r="K267" s="13" t="s">
        <v>4970</v>
      </c>
      <c r="L267" s="13" t="s">
        <v>11256</v>
      </c>
      <c r="M267" s="13" t="s">
        <v>11908</v>
      </c>
      <c r="N267" s="13" t="s">
        <v>1679</v>
      </c>
      <c r="O267" s="17">
        <v>41932</v>
      </c>
      <c r="P267" s="23"/>
      <c r="Q267" s="41" t="s">
        <v>2503</v>
      </c>
      <c r="R267" s="13" t="s">
        <v>187</v>
      </c>
      <c r="S267" s="13" t="s">
        <v>2866</v>
      </c>
      <c r="T267" s="13" t="s">
        <v>8348</v>
      </c>
      <c r="U267" s="13" t="s">
        <v>5684</v>
      </c>
      <c r="V267" s="13" t="s">
        <v>8358</v>
      </c>
      <c r="W267" s="13">
        <f>IF(ISERROR(VLOOKUP($C267,CTEPULL!$A:$I,3,FALSE)),"0",(VLOOKUP($C267,CTEPULL!$A:$I,3,FALSE)))</f>
        <v>47</v>
      </c>
      <c r="X267" s="18">
        <f>IF(ISERROR(VLOOKUP($A267,PIVOTILC!$A:$I,3,FALSE)),"0",(VLOOKUP($A267,PIVOTILC!$A:$I,3,FALSE)))</f>
        <v>47</v>
      </c>
      <c r="Y267" s="13">
        <f t="shared" si="64"/>
        <v>0</v>
      </c>
      <c r="Z267" s="13" t="str">
        <f t="shared" si="73"/>
        <v>Good</v>
      </c>
      <c r="AA267" s="13">
        <f>IF(ISERROR(VLOOKUP($C267,CTEPULL!$A:$I,4,FALSE)),"0",(VLOOKUP($C267,CTEPULL!$A:$I,4,FALSE)))</f>
        <v>0</v>
      </c>
      <c r="AB267" s="18">
        <f>IF(ISERROR(VLOOKUP($A267,PIVOTILC!$A:$I,4,FALSE)),"0",(VLOOKUP($A267,PIVOTILC!$A:$I,4,FALSE)))</f>
        <v>0</v>
      </c>
      <c r="AC267" s="13">
        <f t="shared" si="65"/>
        <v>0</v>
      </c>
      <c r="AD267" s="13" t="str">
        <f t="shared" si="74"/>
        <v/>
      </c>
      <c r="AE267" s="13">
        <f>IF(ISERROR(VLOOKUP($C267,CTEPULL!$A:$I,5,FALSE)),"0",(VLOOKUP($C267,CTEPULL!$A:$I,5,FALSE)))</f>
        <v>0</v>
      </c>
      <c r="AF267" s="18">
        <f>IF(ISERROR(VLOOKUP($A267,PIVOTILC!$A:$I,5,FALSE)),"0",(VLOOKUP($A267,PIVOTILC!$A:$I,5,FALSE)))</f>
        <v>0</v>
      </c>
      <c r="AG267" s="13">
        <f t="shared" si="66"/>
        <v>0</v>
      </c>
      <c r="AH267" s="13" t="str">
        <f t="shared" si="75"/>
        <v/>
      </c>
      <c r="AI267" s="13">
        <f>IF(ISERROR(VLOOKUP($C267,CTEPULL!$A:$I,6,FALSE)),"0",(VLOOKUP($C267,CTEPULL!$A:$I,6,FALSE)))</f>
        <v>0</v>
      </c>
      <c r="AJ267" s="18">
        <f>IF(ISERROR(VLOOKUP($A267,PIVOTILC!$A:$I,6,FALSE)),"0",(VLOOKUP($A267,PIVOTILC!$A:$I,6,FALSE)))</f>
        <v>0</v>
      </c>
      <c r="AK267" s="13">
        <f t="shared" si="67"/>
        <v>0</v>
      </c>
      <c r="AL267" s="13" t="str">
        <f t="shared" si="76"/>
        <v/>
      </c>
      <c r="AM267" s="13">
        <f>IF(ISERROR(VLOOKUP($C267,CTEPULL!$A:$I,7,FALSE)),"0",(VLOOKUP($C267,CTEPULL!$A:$I,7,FALSE)))</f>
        <v>0</v>
      </c>
      <c r="AN267" s="18">
        <f>IF(ISERROR(VLOOKUP($A267,PIVOTILC!$A:$I,7,FALSE)),"0",(VLOOKUP($A267,PIVOTILC!$A:$I,7,FALSE)))</f>
        <v>0</v>
      </c>
      <c r="AO267" s="13">
        <f t="shared" si="68"/>
        <v>0</v>
      </c>
      <c r="AP267" s="13" t="str">
        <f t="shared" si="77"/>
        <v/>
      </c>
      <c r="AQ267" s="13">
        <f>IF(ISERROR(VLOOKUP($C267,CTEPULL!$A:$I,8,FALSE)),"0",(VLOOKUP($C267,CTEPULL!$A:$I,8,FALSE)))</f>
        <v>0</v>
      </c>
      <c r="AR267" s="18">
        <f>IF(ISERROR(VLOOKUP($A267,PIVOTILC!$A:$I,8,FALSE)),"0",(VLOOKUP($A267,PIVOTILC!$A:$I,8,FALSE)))</f>
        <v>0</v>
      </c>
      <c r="AS267" s="13">
        <f t="shared" si="69"/>
        <v>0</v>
      </c>
      <c r="AT267" s="13" t="str">
        <f t="shared" si="78"/>
        <v/>
      </c>
      <c r="AU267" s="19">
        <f>IF(ISERROR(VLOOKUP($C267,CTEPULL!$A:$I,9,FALSE)),"0",(VLOOKUP($C267,CTEPULL!$A:$I,9,FALSE)))</f>
        <v>47</v>
      </c>
      <c r="AV267" s="18">
        <f>IF(ISERROR(VLOOKUP($A267,PIVOTILC!$A:$I,8,FALSE)),"0",(VLOOKUP($A267,PIVOTILC!$A:$I,9,FALSE)))</f>
        <v>47</v>
      </c>
      <c r="AW267" s="18">
        <f t="shared" si="70"/>
        <v>0</v>
      </c>
      <c r="AX267" s="13">
        <f t="shared" si="71"/>
        <v>0</v>
      </c>
      <c r="AY267" s="13" t="str">
        <f t="shared" si="72"/>
        <v>No</v>
      </c>
      <c r="AZ267" s="13" t="str">
        <f t="shared" si="79"/>
        <v>No</v>
      </c>
    </row>
    <row r="268" spans="1:52" x14ac:dyDescent="0.2">
      <c r="A268" s="1" t="s">
        <v>10839</v>
      </c>
      <c r="B268" s="12" t="s">
        <v>10840</v>
      </c>
      <c r="C268" s="3" t="s">
        <v>10841</v>
      </c>
      <c r="D268" s="3" t="s">
        <v>10842</v>
      </c>
      <c r="E268" s="3" t="s">
        <v>10843</v>
      </c>
      <c r="F268" s="3" t="s">
        <v>179</v>
      </c>
      <c r="G268" s="3" t="s">
        <v>10844</v>
      </c>
      <c r="H268" s="3" t="s">
        <v>2829</v>
      </c>
      <c r="I268" s="3" t="s">
        <v>98</v>
      </c>
      <c r="J268" s="3" t="s">
        <v>2378</v>
      </c>
      <c r="K268" s="3" t="s">
        <v>2379</v>
      </c>
      <c r="L268" s="3" t="s">
        <v>2407</v>
      </c>
      <c r="M268" s="3" t="s">
        <v>2508</v>
      </c>
      <c r="N268" s="3" t="s">
        <v>10845</v>
      </c>
      <c r="O268" s="11">
        <v>43640</v>
      </c>
      <c r="Q268" s="41" t="s">
        <v>10846</v>
      </c>
      <c r="R268" s="3" t="s">
        <v>112</v>
      </c>
      <c r="S268" s="3" t="s">
        <v>2866</v>
      </c>
      <c r="T268" s="3" t="s">
        <v>8348</v>
      </c>
      <c r="U268" s="3" t="s">
        <v>10900</v>
      </c>
      <c r="V268" s="3" t="s">
        <v>8353</v>
      </c>
      <c r="W268" s="13">
        <f>IF(ISERROR(VLOOKUP($C268,CTEPULL!$A:$I,3,FALSE)),"0",(VLOOKUP($C268,CTEPULL!$A:$I,3,FALSE)))</f>
        <v>45</v>
      </c>
      <c r="X268" s="18">
        <f>IF(ISERROR(VLOOKUP($A268,PIVOTILC!$A:$I,3,FALSE)),"0",(VLOOKUP($A268,PIVOTILC!$A:$I,3,FALSE)))</f>
        <v>45</v>
      </c>
      <c r="Y268" s="13">
        <f t="shared" si="64"/>
        <v>0</v>
      </c>
      <c r="Z268" s="13" t="str">
        <f t="shared" si="73"/>
        <v>Good</v>
      </c>
      <c r="AA268" s="13">
        <f>IF(ISERROR(VLOOKUP($C268,CTEPULL!$A:$I,4,FALSE)),"0",(VLOOKUP($C268,CTEPULL!$A:$I,4,FALSE)))</f>
        <v>0</v>
      </c>
      <c r="AB268" s="18">
        <f>IF(ISERROR(VLOOKUP($A268,PIVOTILC!$A:$I,4,FALSE)),"0",(VLOOKUP($A268,PIVOTILC!$A:$I,4,FALSE)))</f>
        <v>0</v>
      </c>
      <c r="AC268" s="13">
        <f t="shared" si="65"/>
        <v>0</v>
      </c>
      <c r="AD268" s="13" t="str">
        <f t="shared" si="74"/>
        <v/>
      </c>
      <c r="AE268" s="13">
        <f>IF(ISERROR(VLOOKUP($C268,CTEPULL!$A:$I,5,FALSE)),"0",(VLOOKUP($C268,CTEPULL!$A:$I,5,FALSE)))</f>
        <v>0</v>
      </c>
      <c r="AF268" s="18">
        <f>IF(ISERROR(VLOOKUP($A268,PIVOTILC!$A:$I,5,FALSE)),"0",(VLOOKUP($A268,PIVOTILC!$A:$I,5,FALSE)))</f>
        <v>0</v>
      </c>
      <c r="AG268" s="13">
        <f t="shared" si="66"/>
        <v>0</v>
      </c>
      <c r="AH268" s="13" t="str">
        <f t="shared" si="75"/>
        <v/>
      </c>
      <c r="AI268" s="13">
        <f>IF(ISERROR(VLOOKUP($C268,CTEPULL!$A:$I,6,FALSE)),"0",(VLOOKUP($C268,CTEPULL!$A:$I,6,FALSE)))</f>
        <v>0</v>
      </c>
      <c r="AJ268" s="18">
        <f>IF(ISERROR(VLOOKUP($A268,PIVOTILC!$A:$I,6,FALSE)),"0",(VLOOKUP($A268,PIVOTILC!$A:$I,6,FALSE)))</f>
        <v>0</v>
      </c>
      <c r="AK268" s="13">
        <f t="shared" si="67"/>
        <v>0</v>
      </c>
      <c r="AL268" s="13" t="str">
        <f t="shared" si="76"/>
        <v/>
      </c>
      <c r="AM268" s="13">
        <f>IF(ISERROR(VLOOKUP($C268,CTEPULL!$A:$I,7,FALSE)),"0",(VLOOKUP($C268,CTEPULL!$A:$I,7,FALSE)))</f>
        <v>0</v>
      </c>
      <c r="AN268" s="18">
        <f>IF(ISERROR(VLOOKUP($A268,PIVOTILC!$A:$I,7,FALSE)),"0",(VLOOKUP($A268,PIVOTILC!$A:$I,7,FALSE)))</f>
        <v>0</v>
      </c>
      <c r="AO268" s="13">
        <f t="shared" si="68"/>
        <v>0</v>
      </c>
      <c r="AP268" s="13" t="str">
        <f t="shared" si="77"/>
        <v/>
      </c>
      <c r="AQ268" s="13">
        <f>IF(ISERROR(VLOOKUP($C268,CTEPULL!$A:$I,8,FALSE)),"0",(VLOOKUP($C268,CTEPULL!$A:$I,8,FALSE)))</f>
        <v>0</v>
      </c>
      <c r="AR268" s="18">
        <f>IF(ISERROR(VLOOKUP($A268,PIVOTILC!$A:$I,8,FALSE)),"0",(VLOOKUP($A268,PIVOTILC!$A:$I,8,FALSE)))</f>
        <v>0</v>
      </c>
      <c r="AS268" s="13">
        <f t="shared" si="69"/>
        <v>0</v>
      </c>
      <c r="AT268" s="13" t="str">
        <f t="shared" si="78"/>
        <v/>
      </c>
      <c r="AU268" s="19">
        <f>IF(ISERROR(VLOOKUP($C268,CTEPULL!$A:$I,9,FALSE)),"0",(VLOOKUP($C268,CTEPULL!$A:$I,9,FALSE)))</f>
        <v>45</v>
      </c>
      <c r="AV268" s="18">
        <f>IF(ISERROR(VLOOKUP($A268,PIVOTILC!$A:$I,8,FALSE)),"0",(VLOOKUP($A268,PIVOTILC!$A:$I,9,FALSE)))</f>
        <v>45</v>
      </c>
      <c r="AW268" s="18">
        <f t="shared" si="70"/>
        <v>0</v>
      </c>
      <c r="AX268" s="13">
        <f t="shared" si="71"/>
        <v>0</v>
      </c>
      <c r="AY268" s="13" t="str">
        <f t="shared" si="72"/>
        <v>No</v>
      </c>
      <c r="AZ268" s="13" t="str">
        <f t="shared" si="79"/>
        <v>No</v>
      </c>
    </row>
    <row r="269" spans="1:52" x14ac:dyDescent="0.2">
      <c r="A269" s="1" t="s">
        <v>9217</v>
      </c>
      <c r="B269" s="16" t="s">
        <v>3072</v>
      </c>
      <c r="C269" s="13" t="s">
        <v>1830</v>
      </c>
      <c r="D269" s="13" t="s">
        <v>1831</v>
      </c>
      <c r="E269" s="13" t="s">
        <v>1832</v>
      </c>
      <c r="F269" s="13" t="s">
        <v>179</v>
      </c>
      <c r="G269" s="13" t="s">
        <v>1833</v>
      </c>
      <c r="H269" s="13" t="s">
        <v>2828</v>
      </c>
      <c r="I269" s="13" t="s">
        <v>98</v>
      </c>
      <c r="J269" s="13" t="s">
        <v>2378</v>
      </c>
      <c r="K269" s="13" t="s">
        <v>2379</v>
      </c>
      <c r="L269" s="13" t="s">
        <v>2380</v>
      </c>
      <c r="M269" s="13" t="s">
        <v>2403</v>
      </c>
      <c r="N269" s="13" t="s">
        <v>1834</v>
      </c>
      <c r="O269" s="17">
        <v>41988</v>
      </c>
      <c r="P269" s="23"/>
      <c r="Q269" s="41" t="s">
        <v>2504</v>
      </c>
      <c r="R269" s="13" t="s">
        <v>187</v>
      </c>
      <c r="S269" s="13" t="s">
        <v>2867</v>
      </c>
      <c r="T269" s="13" t="s">
        <v>8348</v>
      </c>
      <c r="U269" s="13" t="s">
        <v>5685</v>
      </c>
      <c r="V269" s="13" t="s">
        <v>8352</v>
      </c>
      <c r="W269" s="13">
        <f>IF(ISERROR(VLOOKUP($C269,CTEPULL!$A:$I,3,FALSE)),"0",(VLOOKUP($C269,CTEPULL!$A:$I,3,FALSE)))</f>
        <v>40</v>
      </c>
      <c r="X269" s="18">
        <f>IF(ISERROR(VLOOKUP($A269,PIVOTILC!$A:$I,3,FALSE)),"0",(VLOOKUP($A269,PIVOTILC!$A:$I,3,FALSE)))</f>
        <v>40</v>
      </c>
      <c r="Y269" s="13">
        <f t="shared" si="64"/>
        <v>0</v>
      </c>
      <c r="Z269" s="13" t="str">
        <f t="shared" si="73"/>
        <v>Good</v>
      </c>
      <c r="AA269" s="13">
        <f>IF(ISERROR(VLOOKUP($C269,CTEPULL!$A:$I,4,FALSE)),"0",(VLOOKUP($C269,CTEPULL!$A:$I,4,FALSE)))</f>
        <v>0</v>
      </c>
      <c r="AB269" s="18">
        <f>IF(ISERROR(VLOOKUP($A269,PIVOTILC!$A:$I,4,FALSE)),"0",(VLOOKUP($A269,PIVOTILC!$A:$I,4,FALSE)))</f>
        <v>0</v>
      </c>
      <c r="AC269" s="13">
        <f t="shared" si="65"/>
        <v>0</v>
      </c>
      <c r="AD269" s="13" t="str">
        <f t="shared" si="74"/>
        <v/>
      </c>
      <c r="AE269" s="13">
        <f>IF(ISERROR(VLOOKUP($C269,CTEPULL!$A:$I,5,FALSE)),"0",(VLOOKUP($C269,CTEPULL!$A:$I,5,FALSE)))</f>
        <v>0</v>
      </c>
      <c r="AF269" s="18">
        <f>IF(ISERROR(VLOOKUP($A269,PIVOTILC!$A:$I,5,FALSE)),"0",(VLOOKUP($A269,PIVOTILC!$A:$I,5,FALSE)))</f>
        <v>0</v>
      </c>
      <c r="AG269" s="13">
        <f t="shared" si="66"/>
        <v>0</v>
      </c>
      <c r="AH269" s="13" t="str">
        <f t="shared" si="75"/>
        <v/>
      </c>
      <c r="AI269" s="13">
        <f>IF(ISERROR(VLOOKUP($C269,CTEPULL!$A:$I,6,FALSE)),"0",(VLOOKUP($C269,CTEPULL!$A:$I,6,FALSE)))</f>
        <v>0</v>
      </c>
      <c r="AJ269" s="18">
        <f>IF(ISERROR(VLOOKUP($A269,PIVOTILC!$A:$I,6,FALSE)),"0",(VLOOKUP($A269,PIVOTILC!$A:$I,6,FALSE)))</f>
        <v>0</v>
      </c>
      <c r="AK269" s="13">
        <f t="shared" si="67"/>
        <v>0</v>
      </c>
      <c r="AL269" s="13" t="str">
        <f t="shared" si="76"/>
        <v/>
      </c>
      <c r="AM269" s="13">
        <f>IF(ISERROR(VLOOKUP($C269,CTEPULL!$A:$I,7,FALSE)),"0",(VLOOKUP($C269,CTEPULL!$A:$I,7,FALSE)))</f>
        <v>0</v>
      </c>
      <c r="AN269" s="18">
        <f>IF(ISERROR(VLOOKUP($A269,PIVOTILC!$A:$I,7,FALSE)),"0",(VLOOKUP($A269,PIVOTILC!$A:$I,7,FALSE)))</f>
        <v>0</v>
      </c>
      <c r="AO269" s="13">
        <f t="shared" si="68"/>
        <v>0</v>
      </c>
      <c r="AP269" s="13" t="str">
        <f t="shared" si="77"/>
        <v/>
      </c>
      <c r="AQ269" s="13">
        <f>IF(ISERROR(VLOOKUP($C269,CTEPULL!$A:$I,8,FALSE)),"0",(VLOOKUP($C269,CTEPULL!$A:$I,8,FALSE)))</f>
        <v>0</v>
      </c>
      <c r="AR269" s="18">
        <f>IF(ISERROR(VLOOKUP($A269,PIVOTILC!$A:$I,8,FALSE)),"0",(VLOOKUP($A269,PIVOTILC!$A:$I,8,FALSE)))</f>
        <v>0</v>
      </c>
      <c r="AS269" s="13">
        <f t="shared" si="69"/>
        <v>0</v>
      </c>
      <c r="AT269" s="13" t="str">
        <f t="shared" si="78"/>
        <v/>
      </c>
      <c r="AU269" s="19">
        <f>IF(ISERROR(VLOOKUP($C269,CTEPULL!$A:$I,9,FALSE)),"0",(VLOOKUP($C269,CTEPULL!$A:$I,9,FALSE)))</f>
        <v>40</v>
      </c>
      <c r="AV269" s="18">
        <f>IF(ISERROR(VLOOKUP($A269,PIVOTILC!$A:$I,8,FALSE)),"0",(VLOOKUP($A269,PIVOTILC!$A:$I,9,FALSE)))</f>
        <v>40</v>
      </c>
      <c r="AW269" s="18">
        <f t="shared" si="70"/>
        <v>0</v>
      </c>
      <c r="AX269" s="13">
        <f t="shared" si="71"/>
        <v>0</v>
      </c>
      <c r="AY269" s="13" t="str">
        <f t="shared" si="72"/>
        <v>No</v>
      </c>
      <c r="AZ269" s="13" t="str">
        <f t="shared" si="79"/>
        <v>No</v>
      </c>
    </row>
    <row r="270" spans="1:52" x14ac:dyDescent="0.2">
      <c r="A270" s="1" t="s">
        <v>9218</v>
      </c>
      <c r="B270" s="16" t="s">
        <v>3073</v>
      </c>
      <c r="C270" s="13" t="s">
        <v>1392</v>
      </c>
      <c r="D270" s="13" t="s">
        <v>1393</v>
      </c>
      <c r="E270" s="13" t="s">
        <v>1394</v>
      </c>
      <c r="F270" s="13" t="s">
        <v>125</v>
      </c>
      <c r="G270" s="13" t="s">
        <v>1395</v>
      </c>
      <c r="H270" s="13" t="s">
        <v>2828</v>
      </c>
      <c r="I270" s="13" t="s">
        <v>100</v>
      </c>
      <c r="J270" s="13" t="s">
        <v>2378</v>
      </c>
      <c r="K270" s="13" t="s">
        <v>2396</v>
      </c>
      <c r="L270" s="13" t="s">
        <v>2392</v>
      </c>
      <c r="M270" s="13" t="s">
        <v>4971</v>
      </c>
      <c r="N270" s="13" t="s">
        <v>1396</v>
      </c>
      <c r="O270" s="17">
        <v>41715</v>
      </c>
      <c r="P270" s="23"/>
      <c r="Q270" s="41" t="s">
        <v>2505</v>
      </c>
      <c r="R270" s="13" t="s">
        <v>129</v>
      </c>
      <c r="S270" s="13" t="s">
        <v>2870</v>
      </c>
      <c r="T270" s="13" t="s">
        <v>8348</v>
      </c>
      <c r="U270" s="13" t="s">
        <v>5686</v>
      </c>
      <c r="V270" s="13" t="s">
        <v>8352</v>
      </c>
      <c r="W270" s="13">
        <f>IF(ISERROR(VLOOKUP($C270,CTEPULL!$A:$I,3,FALSE)),"0",(VLOOKUP($C270,CTEPULL!$A:$I,3,FALSE)))</f>
        <v>45</v>
      </c>
      <c r="X270" s="18">
        <f>IF(ISERROR(VLOOKUP($A270,PIVOTILC!$A:$I,3,FALSE)),"0",(VLOOKUP($A270,PIVOTILC!$A:$I,3,FALSE)))</f>
        <v>45</v>
      </c>
      <c r="Y270" s="13">
        <f t="shared" si="64"/>
        <v>0</v>
      </c>
      <c r="Z270" s="13" t="str">
        <f t="shared" si="73"/>
        <v>Good</v>
      </c>
      <c r="AA270" s="13">
        <f>IF(ISERROR(VLOOKUP($C270,CTEPULL!$A:$I,4,FALSE)),"0",(VLOOKUP($C270,CTEPULL!$A:$I,4,FALSE)))</f>
        <v>0</v>
      </c>
      <c r="AB270" s="18">
        <f>IF(ISERROR(VLOOKUP($A270,PIVOTILC!$A:$I,4,FALSE)),"0",(VLOOKUP($A270,PIVOTILC!$A:$I,4,FALSE)))</f>
        <v>0</v>
      </c>
      <c r="AC270" s="13">
        <f t="shared" si="65"/>
        <v>0</v>
      </c>
      <c r="AD270" s="13" t="str">
        <f t="shared" si="74"/>
        <v/>
      </c>
      <c r="AE270" s="13">
        <f>IF(ISERROR(VLOOKUP($C270,CTEPULL!$A:$I,5,FALSE)),"0",(VLOOKUP($C270,CTEPULL!$A:$I,5,FALSE)))</f>
        <v>0</v>
      </c>
      <c r="AF270" s="18">
        <f>IF(ISERROR(VLOOKUP($A270,PIVOTILC!$A:$I,5,FALSE)),"0",(VLOOKUP($A270,PIVOTILC!$A:$I,5,FALSE)))</f>
        <v>0</v>
      </c>
      <c r="AG270" s="13">
        <f t="shared" si="66"/>
        <v>0</v>
      </c>
      <c r="AH270" s="13" t="str">
        <f t="shared" si="75"/>
        <v/>
      </c>
      <c r="AI270" s="13">
        <f>IF(ISERROR(VLOOKUP($C270,CTEPULL!$A:$I,6,FALSE)),"0",(VLOOKUP($C270,CTEPULL!$A:$I,6,FALSE)))</f>
        <v>0</v>
      </c>
      <c r="AJ270" s="18">
        <f>IF(ISERROR(VLOOKUP($A270,PIVOTILC!$A:$I,6,FALSE)),"0",(VLOOKUP($A270,PIVOTILC!$A:$I,6,FALSE)))</f>
        <v>0</v>
      </c>
      <c r="AK270" s="13">
        <f t="shared" si="67"/>
        <v>0</v>
      </c>
      <c r="AL270" s="13" t="str">
        <f t="shared" si="76"/>
        <v/>
      </c>
      <c r="AM270" s="13">
        <f>IF(ISERROR(VLOOKUP($C270,CTEPULL!$A:$I,7,FALSE)),"0",(VLOOKUP($C270,CTEPULL!$A:$I,7,FALSE)))</f>
        <v>0</v>
      </c>
      <c r="AN270" s="18">
        <f>IF(ISERROR(VLOOKUP($A270,PIVOTILC!$A:$I,7,FALSE)),"0",(VLOOKUP($A270,PIVOTILC!$A:$I,7,FALSE)))</f>
        <v>0</v>
      </c>
      <c r="AO270" s="13">
        <f t="shared" si="68"/>
        <v>0</v>
      </c>
      <c r="AP270" s="13" t="str">
        <f t="shared" si="77"/>
        <v/>
      </c>
      <c r="AQ270" s="13">
        <f>IF(ISERROR(VLOOKUP($C270,CTEPULL!$A:$I,8,FALSE)),"0",(VLOOKUP($C270,CTEPULL!$A:$I,8,FALSE)))</f>
        <v>0</v>
      </c>
      <c r="AR270" s="18">
        <f>IF(ISERROR(VLOOKUP($A270,PIVOTILC!$A:$I,8,FALSE)),"0",(VLOOKUP($A270,PIVOTILC!$A:$I,8,FALSE)))</f>
        <v>0</v>
      </c>
      <c r="AS270" s="13">
        <f t="shared" si="69"/>
        <v>0</v>
      </c>
      <c r="AT270" s="13" t="str">
        <f t="shared" si="78"/>
        <v/>
      </c>
      <c r="AU270" s="19">
        <f>IF(ISERROR(VLOOKUP($C270,CTEPULL!$A:$I,9,FALSE)),"0",(VLOOKUP($C270,CTEPULL!$A:$I,9,FALSE)))</f>
        <v>45</v>
      </c>
      <c r="AV270" s="18">
        <f>IF(ISERROR(VLOOKUP($A270,PIVOTILC!$A:$I,8,FALSE)),"0",(VLOOKUP($A270,PIVOTILC!$A:$I,9,FALSE)))</f>
        <v>45</v>
      </c>
      <c r="AW270" s="18">
        <f t="shared" si="70"/>
        <v>0</v>
      </c>
      <c r="AX270" s="13">
        <f t="shared" si="71"/>
        <v>0</v>
      </c>
      <c r="AY270" s="13" t="str">
        <f t="shared" si="72"/>
        <v>No</v>
      </c>
      <c r="AZ270" s="13" t="str">
        <f t="shared" si="79"/>
        <v>No</v>
      </c>
    </row>
    <row r="271" spans="1:52" x14ac:dyDescent="0.2">
      <c r="A271" s="1" t="s">
        <v>9219</v>
      </c>
      <c r="B271" s="16" t="s">
        <v>8458</v>
      </c>
      <c r="C271" s="13" t="s">
        <v>8459</v>
      </c>
      <c r="D271" s="13" t="s">
        <v>1072</v>
      </c>
      <c r="E271" s="13" t="s">
        <v>8460</v>
      </c>
      <c r="F271" s="13" t="s">
        <v>4772</v>
      </c>
      <c r="G271" s="13" t="s">
        <v>8461</v>
      </c>
      <c r="H271" s="13" t="s">
        <v>2828</v>
      </c>
      <c r="I271" s="13" t="s">
        <v>98</v>
      </c>
      <c r="J271" s="13" t="s">
        <v>2378</v>
      </c>
      <c r="K271" s="13" t="s">
        <v>2381</v>
      </c>
      <c r="L271" s="13" t="s">
        <v>2387</v>
      </c>
      <c r="M271" s="13" t="s">
        <v>3823</v>
      </c>
      <c r="N271" s="13" t="s">
        <v>2830</v>
      </c>
      <c r="O271" s="17">
        <v>43335</v>
      </c>
      <c r="P271" s="23"/>
      <c r="Q271" s="41" t="s">
        <v>8462</v>
      </c>
      <c r="R271" s="13" t="s">
        <v>112</v>
      </c>
      <c r="S271" s="13" t="s">
        <v>2866</v>
      </c>
      <c r="T271" s="13" t="s">
        <v>8348</v>
      </c>
      <c r="U271" s="13" t="s">
        <v>2830</v>
      </c>
      <c r="V271" s="13" t="s">
        <v>8372</v>
      </c>
      <c r="W271" s="13">
        <f>IF(ISERROR(VLOOKUP($C271,CTEPULL!$A:$I,3,FALSE)),"0",(VLOOKUP($C271,CTEPULL!$A:$I,3,FALSE)))</f>
        <v>48.5</v>
      </c>
      <c r="X271" s="18">
        <f>IF(ISERROR(VLOOKUP($A271,PIVOTILC!$A:$I,3,FALSE)),"0",(VLOOKUP($A271,PIVOTILC!$A:$I,3,FALSE)))</f>
        <v>45</v>
      </c>
      <c r="Y271" s="13">
        <f t="shared" si="64"/>
        <v>3.5</v>
      </c>
      <c r="Z271" s="13" t="str">
        <f t="shared" si="73"/>
        <v>With Variance</v>
      </c>
      <c r="AA271" s="13">
        <f>IF(ISERROR(VLOOKUP($C271,CTEPULL!$A:$I,4,FALSE)),"0",(VLOOKUP($C271,CTEPULL!$A:$I,4,FALSE)))</f>
        <v>0</v>
      </c>
      <c r="AB271" s="18">
        <f>IF(ISERROR(VLOOKUP($A271,PIVOTILC!$A:$I,4,FALSE)),"0",(VLOOKUP($A271,PIVOTILC!$A:$I,4,FALSE)))</f>
        <v>0</v>
      </c>
      <c r="AC271" s="13">
        <f t="shared" si="65"/>
        <v>0</v>
      </c>
      <c r="AD271" s="13" t="str">
        <f t="shared" si="74"/>
        <v/>
      </c>
      <c r="AE271" s="13">
        <f>IF(ISERROR(VLOOKUP($C271,CTEPULL!$A:$I,5,FALSE)),"0",(VLOOKUP($C271,CTEPULL!$A:$I,5,FALSE)))</f>
        <v>0</v>
      </c>
      <c r="AF271" s="18">
        <f>IF(ISERROR(VLOOKUP($A271,PIVOTILC!$A:$I,5,FALSE)),"0",(VLOOKUP($A271,PIVOTILC!$A:$I,5,FALSE)))</f>
        <v>0</v>
      </c>
      <c r="AG271" s="13">
        <f t="shared" si="66"/>
        <v>0</v>
      </c>
      <c r="AH271" s="13" t="str">
        <f t="shared" si="75"/>
        <v/>
      </c>
      <c r="AI271" s="13">
        <f>IF(ISERROR(VLOOKUP($C271,CTEPULL!$A:$I,6,FALSE)),"0",(VLOOKUP($C271,CTEPULL!$A:$I,6,FALSE)))</f>
        <v>0</v>
      </c>
      <c r="AJ271" s="18">
        <f>IF(ISERROR(VLOOKUP($A271,PIVOTILC!$A:$I,6,FALSE)),"0",(VLOOKUP($A271,PIVOTILC!$A:$I,6,FALSE)))</f>
        <v>0</v>
      </c>
      <c r="AK271" s="13">
        <f t="shared" si="67"/>
        <v>0</v>
      </c>
      <c r="AL271" s="13" t="str">
        <f t="shared" si="76"/>
        <v/>
      </c>
      <c r="AM271" s="13">
        <f>IF(ISERROR(VLOOKUP($C271,CTEPULL!$A:$I,7,FALSE)),"0",(VLOOKUP($C271,CTEPULL!$A:$I,7,FALSE)))</f>
        <v>0</v>
      </c>
      <c r="AN271" s="18">
        <f>IF(ISERROR(VLOOKUP($A271,PIVOTILC!$A:$I,7,FALSE)),"0",(VLOOKUP($A271,PIVOTILC!$A:$I,7,FALSE)))</f>
        <v>0</v>
      </c>
      <c r="AO271" s="13">
        <f t="shared" si="68"/>
        <v>0</v>
      </c>
      <c r="AP271" s="13" t="str">
        <f t="shared" si="77"/>
        <v/>
      </c>
      <c r="AQ271" s="13">
        <f>IF(ISERROR(VLOOKUP($C271,CTEPULL!$A:$I,8,FALSE)),"0",(VLOOKUP($C271,CTEPULL!$A:$I,8,FALSE)))</f>
        <v>0</v>
      </c>
      <c r="AR271" s="18">
        <f>IF(ISERROR(VLOOKUP($A271,PIVOTILC!$A:$I,8,FALSE)),"0",(VLOOKUP($A271,PIVOTILC!$A:$I,8,FALSE)))</f>
        <v>0</v>
      </c>
      <c r="AS271" s="13">
        <f t="shared" si="69"/>
        <v>0</v>
      </c>
      <c r="AT271" s="13" t="str">
        <f t="shared" si="78"/>
        <v/>
      </c>
      <c r="AU271" s="19">
        <f>IF(ISERROR(VLOOKUP($C271,CTEPULL!$A:$I,9,FALSE)),"0",(VLOOKUP($C271,CTEPULL!$A:$I,9,FALSE)))</f>
        <v>48.5</v>
      </c>
      <c r="AV271" s="18">
        <f>IF(ISERROR(VLOOKUP($A271,PIVOTILC!$A:$I,8,FALSE)),"0",(VLOOKUP($A271,PIVOTILC!$A:$I,9,FALSE)))</f>
        <v>45</v>
      </c>
      <c r="AW271" s="18">
        <f t="shared" si="70"/>
        <v>3.5</v>
      </c>
      <c r="AX271" s="13">
        <f t="shared" si="71"/>
        <v>0</v>
      </c>
      <c r="AY271" s="13" t="str">
        <f t="shared" si="72"/>
        <v>Yes</v>
      </c>
      <c r="AZ271" s="13" t="str">
        <f t="shared" si="79"/>
        <v>No</v>
      </c>
    </row>
    <row r="272" spans="1:52" x14ac:dyDescent="0.2">
      <c r="A272" s="1" t="s">
        <v>9220</v>
      </c>
      <c r="B272" s="16" t="s">
        <v>3074</v>
      </c>
      <c r="C272" s="13" t="s">
        <v>1071</v>
      </c>
      <c r="D272" s="13" t="s">
        <v>1072</v>
      </c>
      <c r="E272" s="13" t="s">
        <v>1073</v>
      </c>
      <c r="F272" s="13" t="s">
        <v>185</v>
      </c>
      <c r="G272" s="13" t="s">
        <v>1074</v>
      </c>
      <c r="H272" s="13" t="s">
        <v>2828</v>
      </c>
      <c r="I272" s="13" t="s">
        <v>98</v>
      </c>
      <c r="J272" s="13" t="s">
        <v>2378</v>
      </c>
      <c r="K272" s="13" t="s">
        <v>2382</v>
      </c>
      <c r="L272" s="13" t="s">
        <v>3758</v>
      </c>
      <c r="M272" s="13" t="s">
        <v>2384</v>
      </c>
      <c r="N272" s="13" t="s">
        <v>1075</v>
      </c>
      <c r="O272" s="17">
        <v>41457</v>
      </c>
      <c r="P272" s="23"/>
      <c r="Q272" s="41" t="s">
        <v>2506</v>
      </c>
      <c r="R272" s="13" t="s">
        <v>129</v>
      </c>
      <c r="S272" s="13" t="s">
        <v>2870</v>
      </c>
      <c r="T272" s="13" t="s">
        <v>8348</v>
      </c>
      <c r="U272" s="13" t="s">
        <v>5687</v>
      </c>
      <c r="V272" s="13" t="s">
        <v>8361</v>
      </c>
      <c r="W272" s="13">
        <f>IF(ISERROR(VLOOKUP($C272,CTEPULL!$A:$I,3,FALSE)),"0",(VLOOKUP($C272,CTEPULL!$A:$I,3,FALSE)))</f>
        <v>46</v>
      </c>
      <c r="X272" s="18">
        <f>IF(ISERROR(VLOOKUP($A272,PIVOTILC!$A:$I,3,FALSE)),"0",(VLOOKUP($A272,PIVOTILC!$A:$I,3,FALSE)))</f>
        <v>46</v>
      </c>
      <c r="Y272" s="13">
        <f t="shared" si="64"/>
        <v>0</v>
      </c>
      <c r="Z272" s="13" t="str">
        <f t="shared" si="73"/>
        <v>Good</v>
      </c>
      <c r="AA272" s="13">
        <f>IF(ISERROR(VLOOKUP($C272,CTEPULL!$A:$I,4,FALSE)),"0",(VLOOKUP($C272,CTEPULL!$A:$I,4,FALSE)))</f>
        <v>0</v>
      </c>
      <c r="AB272" s="18">
        <f>IF(ISERROR(VLOOKUP($A272,PIVOTILC!$A:$I,4,FALSE)),"0",(VLOOKUP($A272,PIVOTILC!$A:$I,4,FALSE)))</f>
        <v>0</v>
      </c>
      <c r="AC272" s="13">
        <f t="shared" si="65"/>
        <v>0</v>
      </c>
      <c r="AD272" s="13" t="str">
        <f t="shared" si="74"/>
        <v/>
      </c>
      <c r="AE272" s="13">
        <f>IF(ISERROR(VLOOKUP($C272,CTEPULL!$A:$I,5,FALSE)),"0",(VLOOKUP($C272,CTEPULL!$A:$I,5,FALSE)))</f>
        <v>0</v>
      </c>
      <c r="AF272" s="18">
        <f>IF(ISERROR(VLOOKUP($A272,PIVOTILC!$A:$I,5,FALSE)),"0",(VLOOKUP($A272,PIVOTILC!$A:$I,5,FALSE)))</f>
        <v>0</v>
      </c>
      <c r="AG272" s="13">
        <f t="shared" si="66"/>
        <v>0</v>
      </c>
      <c r="AH272" s="13" t="str">
        <f t="shared" si="75"/>
        <v/>
      </c>
      <c r="AI272" s="13">
        <f>IF(ISERROR(VLOOKUP($C272,CTEPULL!$A:$I,6,FALSE)),"0",(VLOOKUP($C272,CTEPULL!$A:$I,6,FALSE)))</f>
        <v>0</v>
      </c>
      <c r="AJ272" s="18">
        <f>IF(ISERROR(VLOOKUP($A272,PIVOTILC!$A:$I,6,FALSE)),"0",(VLOOKUP($A272,PIVOTILC!$A:$I,6,FALSE)))</f>
        <v>0</v>
      </c>
      <c r="AK272" s="13">
        <f t="shared" si="67"/>
        <v>0</v>
      </c>
      <c r="AL272" s="13" t="str">
        <f t="shared" si="76"/>
        <v/>
      </c>
      <c r="AM272" s="13">
        <f>IF(ISERROR(VLOOKUP($C272,CTEPULL!$A:$I,7,FALSE)),"0",(VLOOKUP($C272,CTEPULL!$A:$I,7,FALSE)))</f>
        <v>0</v>
      </c>
      <c r="AN272" s="18">
        <f>IF(ISERROR(VLOOKUP($A272,PIVOTILC!$A:$I,7,FALSE)),"0",(VLOOKUP($A272,PIVOTILC!$A:$I,7,FALSE)))</f>
        <v>0</v>
      </c>
      <c r="AO272" s="13">
        <f t="shared" si="68"/>
        <v>0</v>
      </c>
      <c r="AP272" s="13" t="str">
        <f t="shared" si="77"/>
        <v/>
      </c>
      <c r="AQ272" s="13">
        <f>IF(ISERROR(VLOOKUP($C272,CTEPULL!$A:$I,8,FALSE)),"0",(VLOOKUP($C272,CTEPULL!$A:$I,8,FALSE)))</f>
        <v>0</v>
      </c>
      <c r="AR272" s="18">
        <f>IF(ISERROR(VLOOKUP($A272,PIVOTILC!$A:$I,8,FALSE)),"0",(VLOOKUP($A272,PIVOTILC!$A:$I,8,FALSE)))</f>
        <v>0</v>
      </c>
      <c r="AS272" s="13">
        <f t="shared" si="69"/>
        <v>0</v>
      </c>
      <c r="AT272" s="13" t="str">
        <f t="shared" si="78"/>
        <v/>
      </c>
      <c r="AU272" s="19">
        <f>IF(ISERROR(VLOOKUP($C272,CTEPULL!$A:$I,9,FALSE)),"0",(VLOOKUP($C272,CTEPULL!$A:$I,9,FALSE)))</f>
        <v>46</v>
      </c>
      <c r="AV272" s="18">
        <f>IF(ISERROR(VLOOKUP($A272,PIVOTILC!$A:$I,8,FALSE)),"0",(VLOOKUP($A272,PIVOTILC!$A:$I,9,FALSE)))</f>
        <v>46</v>
      </c>
      <c r="AW272" s="18">
        <f t="shared" si="70"/>
        <v>0</v>
      </c>
      <c r="AX272" s="13">
        <f t="shared" si="71"/>
        <v>0</v>
      </c>
      <c r="AY272" s="13" t="str">
        <f t="shared" si="72"/>
        <v>No</v>
      </c>
      <c r="AZ272" s="13" t="str">
        <f t="shared" si="79"/>
        <v>No</v>
      </c>
    </row>
    <row r="273" spans="1:52" x14ac:dyDescent="0.2">
      <c r="A273" s="1" t="s">
        <v>9221</v>
      </c>
      <c r="B273" s="16" t="s">
        <v>4552</v>
      </c>
      <c r="C273" s="13" t="s">
        <v>4553</v>
      </c>
      <c r="D273" s="13" t="s">
        <v>4554</v>
      </c>
      <c r="E273" s="13" t="s">
        <v>4555</v>
      </c>
      <c r="F273" s="13" t="s">
        <v>109</v>
      </c>
      <c r="G273" s="13" t="s">
        <v>4556</v>
      </c>
      <c r="H273" s="13" t="s">
        <v>2828</v>
      </c>
      <c r="I273" s="13" t="s">
        <v>98</v>
      </c>
      <c r="J273" s="13" t="s">
        <v>2378</v>
      </c>
      <c r="K273" s="13" t="s">
        <v>2379</v>
      </c>
      <c r="L273" s="13" t="s">
        <v>2383</v>
      </c>
      <c r="M273" s="13" t="s">
        <v>7713</v>
      </c>
      <c r="N273" s="13" t="s">
        <v>4557</v>
      </c>
      <c r="O273" s="17">
        <v>40994</v>
      </c>
      <c r="P273" s="23"/>
      <c r="Q273" s="41" t="s">
        <v>4558</v>
      </c>
      <c r="R273" s="13" t="s">
        <v>129</v>
      </c>
      <c r="S273" s="13" t="s">
        <v>2870</v>
      </c>
      <c r="T273" s="13" t="s">
        <v>8348</v>
      </c>
      <c r="U273" s="13" t="s">
        <v>5688</v>
      </c>
      <c r="V273" s="13" t="s">
        <v>8361</v>
      </c>
      <c r="W273" s="13">
        <f>IF(ISERROR(VLOOKUP($C273,CTEPULL!$A:$I,3,FALSE)),"0",(VLOOKUP($C273,CTEPULL!$A:$I,3,FALSE)))</f>
        <v>40</v>
      </c>
      <c r="X273" s="18">
        <f>IF(ISERROR(VLOOKUP($A273,PIVOTILC!$A:$I,3,FALSE)),"0",(VLOOKUP($A273,PIVOTILC!$A:$I,3,FALSE)))</f>
        <v>40</v>
      </c>
      <c r="Y273" s="13">
        <f t="shared" si="64"/>
        <v>0</v>
      </c>
      <c r="Z273" s="13" t="str">
        <f t="shared" si="73"/>
        <v>Good</v>
      </c>
      <c r="AA273" s="13">
        <f>IF(ISERROR(VLOOKUP($C273,CTEPULL!$A:$I,4,FALSE)),"0",(VLOOKUP($C273,CTEPULL!$A:$I,4,FALSE)))</f>
        <v>0</v>
      </c>
      <c r="AB273" s="18">
        <f>IF(ISERROR(VLOOKUP($A273,PIVOTILC!$A:$I,4,FALSE)),"0",(VLOOKUP($A273,PIVOTILC!$A:$I,4,FALSE)))</f>
        <v>0</v>
      </c>
      <c r="AC273" s="13">
        <f t="shared" si="65"/>
        <v>0</v>
      </c>
      <c r="AD273" s="13" t="str">
        <f t="shared" si="74"/>
        <v/>
      </c>
      <c r="AE273" s="13">
        <f>IF(ISERROR(VLOOKUP($C273,CTEPULL!$A:$I,5,FALSE)),"0",(VLOOKUP($C273,CTEPULL!$A:$I,5,FALSE)))</f>
        <v>0</v>
      </c>
      <c r="AF273" s="18">
        <f>IF(ISERROR(VLOOKUP($A273,PIVOTILC!$A:$I,5,FALSE)),"0",(VLOOKUP($A273,PIVOTILC!$A:$I,5,FALSE)))</f>
        <v>0</v>
      </c>
      <c r="AG273" s="13">
        <f t="shared" si="66"/>
        <v>0</v>
      </c>
      <c r="AH273" s="13" t="str">
        <f t="shared" si="75"/>
        <v/>
      </c>
      <c r="AI273" s="13">
        <f>IF(ISERROR(VLOOKUP($C273,CTEPULL!$A:$I,6,FALSE)),"0",(VLOOKUP($C273,CTEPULL!$A:$I,6,FALSE)))</f>
        <v>0</v>
      </c>
      <c r="AJ273" s="18">
        <f>IF(ISERROR(VLOOKUP($A273,PIVOTILC!$A:$I,6,FALSE)),"0",(VLOOKUP($A273,PIVOTILC!$A:$I,6,FALSE)))</f>
        <v>0</v>
      </c>
      <c r="AK273" s="13">
        <f t="shared" si="67"/>
        <v>0</v>
      </c>
      <c r="AL273" s="13" t="str">
        <f t="shared" si="76"/>
        <v/>
      </c>
      <c r="AM273" s="13">
        <f>IF(ISERROR(VLOOKUP($C273,CTEPULL!$A:$I,7,FALSE)),"0",(VLOOKUP($C273,CTEPULL!$A:$I,7,FALSE)))</f>
        <v>0</v>
      </c>
      <c r="AN273" s="18">
        <f>IF(ISERROR(VLOOKUP($A273,PIVOTILC!$A:$I,7,FALSE)),"0",(VLOOKUP($A273,PIVOTILC!$A:$I,7,FALSE)))</f>
        <v>0</v>
      </c>
      <c r="AO273" s="13">
        <f t="shared" si="68"/>
        <v>0</v>
      </c>
      <c r="AP273" s="13" t="str">
        <f t="shared" si="77"/>
        <v/>
      </c>
      <c r="AQ273" s="13">
        <f>IF(ISERROR(VLOOKUP($C273,CTEPULL!$A:$I,8,FALSE)),"0",(VLOOKUP($C273,CTEPULL!$A:$I,8,FALSE)))</f>
        <v>0</v>
      </c>
      <c r="AR273" s="18">
        <f>IF(ISERROR(VLOOKUP($A273,PIVOTILC!$A:$I,8,FALSE)),"0",(VLOOKUP($A273,PIVOTILC!$A:$I,8,FALSE)))</f>
        <v>0</v>
      </c>
      <c r="AS273" s="13">
        <f t="shared" si="69"/>
        <v>0</v>
      </c>
      <c r="AT273" s="13" t="str">
        <f t="shared" si="78"/>
        <v/>
      </c>
      <c r="AU273" s="19">
        <f>IF(ISERROR(VLOOKUP($C273,CTEPULL!$A:$I,9,FALSE)),"0",(VLOOKUP($C273,CTEPULL!$A:$I,9,FALSE)))</f>
        <v>40</v>
      </c>
      <c r="AV273" s="18">
        <f>IF(ISERROR(VLOOKUP($A273,PIVOTILC!$A:$I,8,FALSE)),"0",(VLOOKUP($A273,PIVOTILC!$A:$I,9,FALSE)))</f>
        <v>40</v>
      </c>
      <c r="AW273" s="18">
        <f t="shared" si="70"/>
        <v>0</v>
      </c>
      <c r="AX273" s="13">
        <f t="shared" si="71"/>
        <v>0</v>
      </c>
      <c r="AY273" s="13" t="str">
        <f t="shared" si="72"/>
        <v>No</v>
      </c>
      <c r="AZ273" s="13" t="str">
        <f t="shared" si="79"/>
        <v>No</v>
      </c>
    </row>
    <row r="274" spans="1:52" x14ac:dyDescent="0.2">
      <c r="A274" s="1" t="s">
        <v>9222</v>
      </c>
      <c r="B274" s="16" t="s">
        <v>3075</v>
      </c>
      <c r="C274" s="13" t="s">
        <v>1737</v>
      </c>
      <c r="D274" s="13" t="s">
        <v>1738</v>
      </c>
      <c r="E274" s="13" t="s">
        <v>1739</v>
      </c>
      <c r="F274" s="13" t="s">
        <v>179</v>
      </c>
      <c r="G274" s="13" t="s">
        <v>1740</v>
      </c>
      <c r="H274" s="13" t="s">
        <v>2828</v>
      </c>
      <c r="I274" s="13" t="s">
        <v>98</v>
      </c>
      <c r="J274" s="13" t="s">
        <v>2378</v>
      </c>
      <c r="K274" s="13" t="s">
        <v>2395</v>
      </c>
      <c r="L274" s="13" t="s">
        <v>2385</v>
      </c>
      <c r="M274" s="13" t="s">
        <v>3823</v>
      </c>
      <c r="N274" s="13" t="s">
        <v>1741</v>
      </c>
      <c r="O274" s="17">
        <v>41961</v>
      </c>
      <c r="P274" s="23"/>
      <c r="Q274" s="41" t="s">
        <v>2507</v>
      </c>
      <c r="R274" s="13" t="s">
        <v>129</v>
      </c>
      <c r="S274" s="13" t="s">
        <v>2867</v>
      </c>
      <c r="T274" s="13" t="s">
        <v>8348</v>
      </c>
      <c r="U274" s="13" t="s">
        <v>5689</v>
      </c>
      <c r="V274" s="13" t="s">
        <v>8352</v>
      </c>
      <c r="W274" s="13">
        <f>IF(ISERROR(VLOOKUP($C274,CTEPULL!$A:$I,3,FALSE)),"0",(VLOOKUP($C274,CTEPULL!$A:$I,3,FALSE)))</f>
        <v>40</v>
      </c>
      <c r="X274" s="18">
        <f>IF(ISERROR(VLOOKUP($A274,PIVOTILC!$A:$I,3,FALSE)),"0",(VLOOKUP($A274,PIVOTILC!$A:$I,3,FALSE)))</f>
        <v>40</v>
      </c>
      <c r="Y274" s="13">
        <f t="shared" si="64"/>
        <v>0</v>
      </c>
      <c r="Z274" s="13" t="str">
        <f t="shared" si="73"/>
        <v>Good</v>
      </c>
      <c r="AA274" s="13">
        <f>IF(ISERROR(VLOOKUP($C274,CTEPULL!$A:$I,4,FALSE)),"0",(VLOOKUP($C274,CTEPULL!$A:$I,4,FALSE)))</f>
        <v>0</v>
      </c>
      <c r="AB274" s="18">
        <f>IF(ISERROR(VLOOKUP($A274,PIVOTILC!$A:$I,4,FALSE)),"0",(VLOOKUP($A274,PIVOTILC!$A:$I,4,FALSE)))</f>
        <v>0</v>
      </c>
      <c r="AC274" s="13">
        <f t="shared" si="65"/>
        <v>0</v>
      </c>
      <c r="AD274" s="13" t="str">
        <f t="shared" si="74"/>
        <v/>
      </c>
      <c r="AE274" s="13">
        <f>IF(ISERROR(VLOOKUP($C274,CTEPULL!$A:$I,5,FALSE)),"0",(VLOOKUP($C274,CTEPULL!$A:$I,5,FALSE)))</f>
        <v>0</v>
      </c>
      <c r="AF274" s="18">
        <f>IF(ISERROR(VLOOKUP($A274,PIVOTILC!$A:$I,5,FALSE)),"0",(VLOOKUP($A274,PIVOTILC!$A:$I,5,FALSE)))</f>
        <v>0</v>
      </c>
      <c r="AG274" s="13">
        <f t="shared" si="66"/>
        <v>0</v>
      </c>
      <c r="AH274" s="13" t="str">
        <f t="shared" si="75"/>
        <v/>
      </c>
      <c r="AI274" s="13">
        <f>IF(ISERROR(VLOOKUP($C274,CTEPULL!$A:$I,6,FALSE)),"0",(VLOOKUP($C274,CTEPULL!$A:$I,6,FALSE)))</f>
        <v>0</v>
      </c>
      <c r="AJ274" s="18">
        <f>IF(ISERROR(VLOOKUP($A274,PIVOTILC!$A:$I,6,FALSE)),"0",(VLOOKUP($A274,PIVOTILC!$A:$I,6,FALSE)))</f>
        <v>0</v>
      </c>
      <c r="AK274" s="13">
        <f t="shared" si="67"/>
        <v>0</v>
      </c>
      <c r="AL274" s="13" t="str">
        <f t="shared" si="76"/>
        <v/>
      </c>
      <c r="AM274" s="13">
        <f>IF(ISERROR(VLOOKUP($C274,CTEPULL!$A:$I,7,FALSE)),"0",(VLOOKUP($C274,CTEPULL!$A:$I,7,FALSE)))</f>
        <v>0</v>
      </c>
      <c r="AN274" s="18">
        <f>IF(ISERROR(VLOOKUP($A274,PIVOTILC!$A:$I,7,FALSE)),"0",(VLOOKUP($A274,PIVOTILC!$A:$I,7,FALSE)))</f>
        <v>0</v>
      </c>
      <c r="AO274" s="13">
        <f t="shared" si="68"/>
        <v>0</v>
      </c>
      <c r="AP274" s="13" t="str">
        <f t="shared" si="77"/>
        <v/>
      </c>
      <c r="AQ274" s="13">
        <f>IF(ISERROR(VLOOKUP($C274,CTEPULL!$A:$I,8,FALSE)),"0",(VLOOKUP($C274,CTEPULL!$A:$I,8,FALSE)))</f>
        <v>0</v>
      </c>
      <c r="AR274" s="18">
        <f>IF(ISERROR(VLOOKUP($A274,PIVOTILC!$A:$I,8,FALSE)),"0",(VLOOKUP($A274,PIVOTILC!$A:$I,8,FALSE)))</f>
        <v>0</v>
      </c>
      <c r="AS274" s="13">
        <f t="shared" si="69"/>
        <v>0</v>
      </c>
      <c r="AT274" s="13" t="str">
        <f t="shared" si="78"/>
        <v/>
      </c>
      <c r="AU274" s="19">
        <f>IF(ISERROR(VLOOKUP($C274,CTEPULL!$A:$I,9,FALSE)),"0",(VLOOKUP($C274,CTEPULL!$A:$I,9,FALSE)))</f>
        <v>40</v>
      </c>
      <c r="AV274" s="18">
        <f>IF(ISERROR(VLOOKUP($A274,PIVOTILC!$A:$I,8,FALSE)),"0",(VLOOKUP($A274,PIVOTILC!$A:$I,9,FALSE)))</f>
        <v>40</v>
      </c>
      <c r="AW274" s="18">
        <f t="shared" si="70"/>
        <v>0</v>
      </c>
      <c r="AX274" s="13">
        <f t="shared" si="71"/>
        <v>0</v>
      </c>
      <c r="AY274" s="13" t="str">
        <f t="shared" si="72"/>
        <v>No</v>
      </c>
      <c r="AZ274" s="13" t="str">
        <f t="shared" si="79"/>
        <v>No</v>
      </c>
    </row>
    <row r="275" spans="1:52" x14ac:dyDescent="0.2">
      <c r="A275" s="1" t="s">
        <v>7062</v>
      </c>
      <c r="B275" s="16" t="s">
        <v>3076</v>
      </c>
      <c r="C275" s="13" t="s">
        <v>900</v>
      </c>
      <c r="D275" s="13" t="s">
        <v>437</v>
      </c>
      <c r="E275" s="13" t="s">
        <v>662</v>
      </c>
      <c r="F275" s="13" t="s">
        <v>179</v>
      </c>
      <c r="G275" s="13" t="s">
        <v>370</v>
      </c>
      <c r="H275" s="13" t="s">
        <v>2829</v>
      </c>
      <c r="I275" s="13" t="s">
        <v>98</v>
      </c>
      <c r="J275" s="13" t="s">
        <v>2378</v>
      </c>
      <c r="K275" s="13" t="s">
        <v>2389</v>
      </c>
      <c r="L275" s="13" t="s">
        <v>11236</v>
      </c>
      <c r="M275" s="13" t="s">
        <v>2420</v>
      </c>
      <c r="N275" s="13" t="s">
        <v>193</v>
      </c>
      <c r="O275" s="17">
        <v>40651</v>
      </c>
      <c r="P275" s="23"/>
      <c r="Q275" s="41" t="s">
        <v>2509</v>
      </c>
      <c r="R275" s="13" t="s">
        <v>129</v>
      </c>
      <c r="S275" s="13" t="s">
        <v>2870</v>
      </c>
      <c r="T275" s="13" t="s">
        <v>8348</v>
      </c>
      <c r="U275" s="13" t="s">
        <v>5690</v>
      </c>
      <c r="V275" s="13" t="s">
        <v>8354</v>
      </c>
      <c r="W275" s="13">
        <f>IF(ISERROR(VLOOKUP($C275,CTEPULL!$A:$I,3,FALSE)),"0",(VLOOKUP($C275,CTEPULL!$A:$I,3,FALSE)))</f>
        <v>40</v>
      </c>
      <c r="X275" s="18">
        <f>IF(ISERROR(VLOOKUP($A275,PIVOTILC!$A:$I,3,FALSE)),"0",(VLOOKUP($A275,PIVOTILC!$A:$I,3,FALSE)))</f>
        <v>40</v>
      </c>
      <c r="Y275" s="13">
        <f t="shared" si="64"/>
        <v>0</v>
      </c>
      <c r="Z275" s="13" t="str">
        <f t="shared" si="73"/>
        <v>Good</v>
      </c>
      <c r="AA275" s="13">
        <f>IF(ISERROR(VLOOKUP($C275,CTEPULL!$A:$I,4,FALSE)),"0",(VLOOKUP($C275,CTEPULL!$A:$I,4,FALSE)))</f>
        <v>0</v>
      </c>
      <c r="AB275" s="18">
        <f>IF(ISERROR(VLOOKUP($A275,PIVOTILC!$A:$I,4,FALSE)),"0",(VLOOKUP($A275,PIVOTILC!$A:$I,4,FALSE)))</f>
        <v>0</v>
      </c>
      <c r="AC275" s="13">
        <f t="shared" si="65"/>
        <v>0</v>
      </c>
      <c r="AD275" s="13" t="str">
        <f t="shared" si="74"/>
        <v/>
      </c>
      <c r="AE275" s="13">
        <f>IF(ISERROR(VLOOKUP($C275,CTEPULL!$A:$I,5,FALSE)),"0",(VLOOKUP($C275,CTEPULL!$A:$I,5,FALSE)))</f>
        <v>0</v>
      </c>
      <c r="AF275" s="18">
        <f>IF(ISERROR(VLOOKUP($A275,PIVOTILC!$A:$I,5,FALSE)),"0",(VLOOKUP($A275,PIVOTILC!$A:$I,5,FALSE)))</f>
        <v>0</v>
      </c>
      <c r="AG275" s="13">
        <f t="shared" si="66"/>
        <v>0</v>
      </c>
      <c r="AH275" s="13" t="str">
        <f t="shared" si="75"/>
        <v/>
      </c>
      <c r="AI275" s="13">
        <f>IF(ISERROR(VLOOKUP($C275,CTEPULL!$A:$I,6,FALSE)),"0",(VLOOKUP($C275,CTEPULL!$A:$I,6,FALSE)))</f>
        <v>0</v>
      </c>
      <c r="AJ275" s="18">
        <f>IF(ISERROR(VLOOKUP($A275,PIVOTILC!$A:$I,6,FALSE)),"0",(VLOOKUP($A275,PIVOTILC!$A:$I,6,FALSE)))</f>
        <v>0</v>
      </c>
      <c r="AK275" s="13">
        <f t="shared" si="67"/>
        <v>0</v>
      </c>
      <c r="AL275" s="13" t="str">
        <f t="shared" si="76"/>
        <v/>
      </c>
      <c r="AM275" s="13">
        <f>IF(ISERROR(VLOOKUP($C275,CTEPULL!$A:$I,7,FALSE)),"0",(VLOOKUP($C275,CTEPULL!$A:$I,7,FALSE)))</f>
        <v>0</v>
      </c>
      <c r="AN275" s="18">
        <f>IF(ISERROR(VLOOKUP($A275,PIVOTILC!$A:$I,7,FALSE)),"0",(VLOOKUP($A275,PIVOTILC!$A:$I,7,FALSE)))</f>
        <v>0</v>
      </c>
      <c r="AO275" s="13">
        <f t="shared" si="68"/>
        <v>0</v>
      </c>
      <c r="AP275" s="13" t="str">
        <f t="shared" si="77"/>
        <v/>
      </c>
      <c r="AQ275" s="13">
        <f>IF(ISERROR(VLOOKUP($C275,CTEPULL!$A:$I,8,FALSE)),"0",(VLOOKUP($C275,CTEPULL!$A:$I,8,FALSE)))</f>
        <v>0</v>
      </c>
      <c r="AR275" s="18">
        <f>IF(ISERROR(VLOOKUP($A275,PIVOTILC!$A:$I,8,FALSE)),"0",(VLOOKUP($A275,PIVOTILC!$A:$I,8,FALSE)))</f>
        <v>0</v>
      </c>
      <c r="AS275" s="13">
        <f t="shared" si="69"/>
        <v>0</v>
      </c>
      <c r="AT275" s="13" t="str">
        <f t="shared" si="78"/>
        <v/>
      </c>
      <c r="AU275" s="19">
        <f>IF(ISERROR(VLOOKUP($C275,CTEPULL!$A:$I,9,FALSE)),"0",(VLOOKUP($C275,CTEPULL!$A:$I,9,FALSE)))</f>
        <v>40</v>
      </c>
      <c r="AV275" s="18">
        <f>IF(ISERROR(VLOOKUP($A275,PIVOTILC!$A:$I,8,FALSE)),"0",(VLOOKUP($A275,PIVOTILC!$A:$I,9,FALSE)))</f>
        <v>40</v>
      </c>
      <c r="AW275" s="18">
        <f t="shared" si="70"/>
        <v>0</v>
      </c>
      <c r="AX275" s="13">
        <f t="shared" si="71"/>
        <v>0</v>
      </c>
      <c r="AY275" s="13" t="str">
        <f t="shared" si="72"/>
        <v>No</v>
      </c>
      <c r="AZ275" s="13" t="str">
        <f t="shared" si="79"/>
        <v>No</v>
      </c>
    </row>
    <row r="276" spans="1:52" x14ac:dyDescent="0.2">
      <c r="A276" s="1" t="s">
        <v>7063</v>
      </c>
      <c r="B276" s="12" t="s">
        <v>6321</v>
      </c>
      <c r="C276" s="3" t="s">
        <v>6322</v>
      </c>
      <c r="D276" s="3" t="s">
        <v>6323</v>
      </c>
      <c r="E276" s="3" t="s">
        <v>6324</v>
      </c>
      <c r="F276" s="3" t="s">
        <v>4711</v>
      </c>
      <c r="G276" s="3" t="s">
        <v>6325</v>
      </c>
      <c r="H276" s="3" t="s">
        <v>2828</v>
      </c>
      <c r="I276" s="3" t="s">
        <v>100</v>
      </c>
      <c r="J276" s="3" t="s">
        <v>2378</v>
      </c>
      <c r="K276" s="3" t="s">
        <v>2396</v>
      </c>
      <c r="L276" s="3" t="s">
        <v>2392</v>
      </c>
      <c r="M276" s="3" t="s">
        <v>4971</v>
      </c>
      <c r="N276" s="3" t="s">
        <v>6326</v>
      </c>
      <c r="O276" s="11">
        <v>43010</v>
      </c>
      <c r="Q276" s="41" t="s">
        <v>6327</v>
      </c>
      <c r="R276" s="3" t="s">
        <v>129</v>
      </c>
      <c r="S276" s="3" t="s">
        <v>2871</v>
      </c>
      <c r="T276" s="3" t="s">
        <v>8348</v>
      </c>
      <c r="U276" s="3" t="s">
        <v>6338</v>
      </c>
      <c r="V276" s="3" t="s">
        <v>8352</v>
      </c>
      <c r="W276" s="13">
        <f>IF(ISERROR(VLOOKUP($C276,CTEPULL!$A:$I,3,FALSE)),"0",(VLOOKUP($C276,CTEPULL!$A:$I,3,FALSE)))</f>
        <v>45</v>
      </c>
      <c r="X276" s="18">
        <f>IF(ISERROR(VLOOKUP($A276,PIVOTILC!$A:$I,3,FALSE)),"0",(VLOOKUP($A276,PIVOTILC!$A:$I,3,FALSE)))</f>
        <v>45</v>
      </c>
      <c r="Y276" s="13">
        <f t="shared" si="64"/>
        <v>0</v>
      </c>
      <c r="Z276" s="13" t="str">
        <f t="shared" si="73"/>
        <v>Good</v>
      </c>
      <c r="AA276" s="13">
        <f>IF(ISERROR(VLOOKUP($C276,CTEPULL!$A:$I,4,FALSE)),"0",(VLOOKUP($C276,CTEPULL!$A:$I,4,FALSE)))</f>
        <v>0</v>
      </c>
      <c r="AB276" s="18">
        <f>IF(ISERROR(VLOOKUP($A276,PIVOTILC!$A:$I,4,FALSE)),"0",(VLOOKUP($A276,PIVOTILC!$A:$I,4,FALSE)))</f>
        <v>0</v>
      </c>
      <c r="AC276" s="13">
        <f t="shared" si="65"/>
        <v>0</v>
      </c>
      <c r="AD276" s="13" t="str">
        <f t="shared" si="74"/>
        <v/>
      </c>
      <c r="AE276" s="13">
        <f>IF(ISERROR(VLOOKUP($C276,CTEPULL!$A:$I,5,FALSE)),"0",(VLOOKUP($C276,CTEPULL!$A:$I,5,FALSE)))</f>
        <v>0</v>
      </c>
      <c r="AF276" s="18">
        <f>IF(ISERROR(VLOOKUP($A276,PIVOTILC!$A:$I,5,FALSE)),"0",(VLOOKUP($A276,PIVOTILC!$A:$I,5,FALSE)))</f>
        <v>0</v>
      </c>
      <c r="AG276" s="13">
        <f t="shared" si="66"/>
        <v>0</v>
      </c>
      <c r="AH276" s="13" t="str">
        <f t="shared" si="75"/>
        <v/>
      </c>
      <c r="AI276" s="13">
        <f>IF(ISERROR(VLOOKUP($C276,CTEPULL!$A:$I,6,FALSE)),"0",(VLOOKUP($C276,CTEPULL!$A:$I,6,FALSE)))</f>
        <v>0</v>
      </c>
      <c r="AJ276" s="18">
        <f>IF(ISERROR(VLOOKUP($A276,PIVOTILC!$A:$I,6,FALSE)),"0",(VLOOKUP($A276,PIVOTILC!$A:$I,6,FALSE)))</f>
        <v>0</v>
      </c>
      <c r="AK276" s="13">
        <f t="shared" si="67"/>
        <v>0</v>
      </c>
      <c r="AL276" s="13" t="str">
        <f t="shared" si="76"/>
        <v/>
      </c>
      <c r="AM276" s="13">
        <f>IF(ISERROR(VLOOKUP($C276,CTEPULL!$A:$I,7,FALSE)),"0",(VLOOKUP($C276,CTEPULL!$A:$I,7,FALSE)))</f>
        <v>0</v>
      </c>
      <c r="AN276" s="18">
        <f>IF(ISERROR(VLOOKUP($A276,PIVOTILC!$A:$I,7,FALSE)),"0",(VLOOKUP($A276,PIVOTILC!$A:$I,7,FALSE)))</f>
        <v>0</v>
      </c>
      <c r="AO276" s="13">
        <f t="shared" si="68"/>
        <v>0</v>
      </c>
      <c r="AP276" s="13" t="str">
        <f t="shared" si="77"/>
        <v/>
      </c>
      <c r="AQ276" s="13">
        <f>IF(ISERROR(VLOOKUP($C276,CTEPULL!$A:$I,8,FALSE)),"0",(VLOOKUP($C276,CTEPULL!$A:$I,8,FALSE)))</f>
        <v>0</v>
      </c>
      <c r="AR276" s="18">
        <f>IF(ISERROR(VLOOKUP($A276,PIVOTILC!$A:$I,8,FALSE)),"0",(VLOOKUP($A276,PIVOTILC!$A:$I,8,FALSE)))</f>
        <v>0</v>
      </c>
      <c r="AS276" s="13">
        <f t="shared" si="69"/>
        <v>0</v>
      </c>
      <c r="AT276" s="13" t="str">
        <f t="shared" si="78"/>
        <v/>
      </c>
      <c r="AU276" s="19">
        <f>IF(ISERROR(VLOOKUP($C276,CTEPULL!$A:$I,9,FALSE)),"0",(VLOOKUP($C276,CTEPULL!$A:$I,9,FALSE)))</f>
        <v>45</v>
      </c>
      <c r="AV276" s="18">
        <f>IF(ISERROR(VLOOKUP($A276,PIVOTILC!$A:$I,8,FALSE)),"0",(VLOOKUP($A276,PIVOTILC!$A:$I,9,FALSE)))</f>
        <v>45</v>
      </c>
      <c r="AW276" s="18">
        <f t="shared" si="70"/>
        <v>0</v>
      </c>
      <c r="AX276" s="13">
        <f t="shared" si="71"/>
        <v>0</v>
      </c>
      <c r="AY276" s="13" t="str">
        <f t="shared" si="72"/>
        <v>No</v>
      </c>
      <c r="AZ276" s="13" t="str">
        <f t="shared" si="79"/>
        <v>No</v>
      </c>
    </row>
    <row r="277" spans="1:52" x14ac:dyDescent="0.2">
      <c r="A277" s="1" t="s">
        <v>11110</v>
      </c>
      <c r="B277" s="16" t="s">
        <v>11111</v>
      </c>
      <c r="C277" s="13" t="s">
        <v>11180</v>
      </c>
      <c r="D277" s="13" t="s">
        <v>11112</v>
      </c>
      <c r="E277" s="13" t="s">
        <v>11113</v>
      </c>
      <c r="F277" s="13" t="s">
        <v>179</v>
      </c>
      <c r="G277" s="13" t="s">
        <v>11114</v>
      </c>
      <c r="H277" s="13" t="s">
        <v>2829</v>
      </c>
      <c r="I277" s="13" t="s">
        <v>98</v>
      </c>
      <c r="J277" s="13" t="s">
        <v>2378</v>
      </c>
      <c r="K277" s="13" t="s">
        <v>2379</v>
      </c>
      <c r="L277" s="13" t="s">
        <v>11265</v>
      </c>
      <c r="M277" s="13" t="s">
        <v>2508</v>
      </c>
      <c r="N277" s="13" t="s">
        <v>11181</v>
      </c>
      <c r="O277" s="17">
        <v>43668</v>
      </c>
      <c r="P277" s="23"/>
      <c r="Q277" s="41" t="s">
        <v>11115</v>
      </c>
      <c r="R277" s="13" t="s">
        <v>129</v>
      </c>
      <c r="S277" s="13" t="s">
        <v>2870</v>
      </c>
      <c r="T277" s="13" t="s">
        <v>8348</v>
      </c>
      <c r="U277" s="13" t="s">
        <v>11186</v>
      </c>
      <c r="V277" s="13" t="s">
        <v>8352</v>
      </c>
      <c r="W277" s="13">
        <f>IF(ISERROR(VLOOKUP($C277,CTEPULL!$A:$I,3,FALSE)),"0",(VLOOKUP($C277,CTEPULL!$A:$I,3,FALSE)))</f>
        <v>40</v>
      </c>
      <c r="X277" s="18">
        <f>IF(ISERROR(VLOOKUP($A277,PIVOTILC!$A:$I,3,FALSE)),"0",(VLOOKUP($A277,PIVOTILC!$A:$I,3,FALSE)))</f>
        <v>40</v>
      </c>
      <c r="Y277" s="13">
        <f t="shared" si="64"/>
        <v>0</v>
      </c>
      <c r="Z277" s="13" t="str">
        <f t="shared" si="73"/>
        <v>Good</v>
      </c>
      <c r="AA277" s="13">
        <f>IF(ISERROR(VLOOKUP($C277,CTEPULL!$A:$I,4,FALSE)),"0",(VLOOKUP($C277,CTEPULL!$A:$I,4,FALSE)))</f>
        <v>0</v>
      </c>
      <c r="AB277" s="18">
        <f>IF(ISERROR(VLOOKUP($A277,PIVOTILC!$A:$I,4,FALSE)),"0",(VLOOKUP($A277,PIVOTILC!$A:$I,4,FALSE)))</f>
        <v>0</v>
      </c>
      <c r="AC277" s="13">
        <f t="shared" si="65"/>
        <v>0</v>
      </c>
      <c r="AD277" s="13" t="str">
        <f t="shared" si="74"/>
        <v/>
      </c>
      <c r="AE277" s="13">
        <f>IF(ISERROR(VLOOKUP($C277,CTEPULL!$A:$I,5,FALSE)),"0",(VLOOKUP($C277,CTEPULL!$A:$I,5,FALSE)))</f>
        <v>0</v>
      </c>
      <c r="AF277" s="18">
        <f>IF(ISERROR(VLOOKUP($A277,PIVOTILC!$A:$I,5,FALSE)),"0",(VLOOKUP($A277,PIVOTILC!$A:$I,5,FALSE)))</f>
        <v>0</v>
      </c>
      <c r="AG277" s="13">
        <f t="shared" si="66"/>
        <v>0</v>
      </c>
      <c r="AH277" s="13" t="str">
        <f t="shared" si="75"/>
        <v/>
      </c>
      <c r="AI277" s="13">
        <f>IF(ISERROR(VLOOKUP($C277,CTEPULL!$A:$I,6,FALSE)),"0",(VLOOKUP($C277,CTEPULL!$A:$I,6,FALSE)))</f>
        <v>0</v>
      </c>
      <c r="AJ277" s="18">
        <f>IF(ISERROR(VLOOKUP($A277,PIVOTILC!$A:$I,6,FALSE)),"0",(VLOOKUP($A277,PIVOTILC!$A:$I,6,FALSE)))</f>
        <v>0</v>
      </c>
      <c r="AK277" s="13">
        <f t="shared" si="67"/>
        <v>0</v>
      </c>
      <c r="AL277" s="13" t="str">
        <f t="shared" si="76"/>
        <v/>
      </c>
      <c r="AM277" s="13">
        <f>IF(ISERROR(VLOOKUP($C277,CTEPULL!$A:$I,7,FALSE)),"0",(VLOOKUP($C277,CTEPULL!$A:$I,7,FALSE)))</f>
        <v>0</v>
      </c>
      <c r="AN277" s="18">
        <f>IF(ISERROR(VLOOKUP($A277,PIVOTILC!$A:$I,7,FALSE)),"0",(VLOOKUP($A277,PIVOTILC!$A:$I,7,FALSE)))</f>
        <v>0</v>
      </c>
      <c r="AO277" s="13">
        <f t="shared" si="68"/>
        <v>0</v>
      </c>
      <c r="AP277" s="13" t="str">
        <f t="shared" si="77"/>
        <v/>
      </c>
      <c r="AQ277" s="13">
        <f>IF(ISERROR(VLOOKUP($C277,CTEPULL!$A:$I,8,FALSE)),"0",(VLOOKUP($C277,CTEPULL!$A:$I,8,FALSE)))</f>
        <v>0</v>
      </c>
      <c r="AR277" s="18">
        <f>IF(ISERROR(VLOOKUP($A277,PIVOTILC!$A:$I,8,FALSE)),"0",(VLOOKUP($A277,PIVOTILC!$A:$I,8,FALSE)))</f>
        <v>0</v>
      </c>
      <c r="AS277" s="13">
        <f t="shared" si="69"/>
        <v>0</v>
      </c>
      <c r="AT277" s="13" t="str">
        <f t="shared" si="78"/>
        <v/>
      </c>
      <c r="AU277" s="19">
        <f>IF(ISERROR(VLOOKUP($C277,CTEPULL!$A:$I,9,FALSE)),"0",(VLOOKUP($C277,CTEPULL!$A:$I,9,FALSE)))</f>
        <v>40</v>
      </c>
      <c r="AV277" s="18">
        <f>IF(ISERROR(VLOOKUP($A277,PIVOTILC!$A:$I,8,FALSE)),"0",(VLOOKUP($A277,PIVOTILC!$A:$I,9,FALSE)))</f>
        <v>40</v>
      </c>
      <c r="AW277" s="18">
        <f t="shared" si="70"/>
        <v>0</v>
      </c>
      <c r="AX277" s="13">
        <f t="shared" si="71"/>
        <v>0</v>
      </c>
      <c r="AY277" s="13" t="str">
        <f t="shared" si="72"/>
        <v>No</v>
      </c>
      <c r="AZ277" s="13" t="str">
        <f t="shared" si="79"/>
        <v>No</v>
      </c>
    </row>
    <row r="278" spans="1:52" x14ac:dyDescent="0.2">
      <c r="A278" s="1" t="s">
        <v>7064</v>
      </c>
      <c r="B278" s="16" t="s">
        <v>3077</v>
      </c>
      <c r="C278" s="13" t="s">
        <v>880</v>
      </c>
      <c r="D278" s="13" t="s">
        <v>598</v>
      </c>
      <c r="E278" s="13" t="s">
        <v>599</v>
      </c>
      <c r="F278" s="13" t="s">
        <v>179</v>
      </c>
      <c r="G278" s="13" t="s">
        <v>374</v>
      </c>
      <c r="H278" s="13" t="s">
        <v>2829</v>
      </c>
      <c r="I278" s="13" t="s">
        <v>98</v>
      </c>
      <c r="J278" s="13" t="s">
        <v>2378</v>
      </c>
      <c r="K278" s="13" t="s">
        <v>2395</v>
      </c>
      <c r="L278" s="13" t="s">
        <v>2385</v>
      </c>
      <c r="M278" s="13" t="s">
        <v>10350</v>
      </c>
      <c r="N278" s="13" t="s">
        <v>115</v>
      </c>
      <c r="O278" s="17">
        <v>38946</v>
      </c>
      <c r="P278" s="23"/>
      <c r="Q278" s="41" t="s">
        <v>2510</v>
      </c>
      <c r="R278" s="13" t="s">
        <v>129</v>
      </c>
      <c r="S278" s="13" t="s">
        <v>2877</v>
      </c>
      <c r="T278" s="13" t="s">
        <v>8348</v>
      </c>
      <c r="U278" s="13" t="s">
        <v>5691</v>
      </c>
      <c r="V278" s="13" t="s">
        <v>8352</v>
      </c>
      <c r="W278" s="13">
        <f>IF(ISERROR(VLOOKUP($C278,CTEPULL!$A:$I,3,FALSE)),"0",(VLOOKUP($C278,CTEPULL!$A:$I,3,FALSE)))</f>
        <v>48</v>
      </c>
      <c r="X278" s="18">
        <f>IF(ISERROR(VLOOKUP($A278,PIVOTILC!$A:$I,3,FALSE)),"0",(VLOOKUP($A278,PIVOTILC!$A:$I,3,FALSE)))</f>
        <v>48</v>
      </c>
      <c r="Y278" s="13">
        <f t="shared" si="64"/>
        <v>0</v>
      </c>
      <c r="Z278" s="13" t="str">
        <f t="shared" si="73"/>
        <v>Good</v>
      </c>
      <c r="AA278" s="13">
        <f>IF(ISERROR(VLOOKUP($C278,CTEPULL!$A:$I,4,FALSE)),"0",(VLOOKUP($C278,CTEPULL!$A:$I,4,FALSE)))</f>
        <v>0</v>
      </c>
      <c r="AB278" s="18">
        <f>IF(ISERROR(VLOOKUP($A278,PIVOTILC!$A:$I,4,FALSE)),"0",(VLOOKUP($A278,PIVOTILC!$A:$I,4,FALSE)))</f>
        <v>0</v>
      </c>
      <c r="AC278" s="13">
        <f t="shared" si="65"/>
        <v>0</v>
      </c>
      <c r="AD278" s="13" t="str">
        <f t="shared" si="74"/>
        <v/>
      </c>
      <c r="AE278" s="13">
        <f>IF(ISERROR(VLOOKUP($C278,CTEPULL!$A:$I,5,FALSE)),"0",(VLOOKUP($C278,CTEPULL!$A:$I,5,FALSE)))</f>
        <v>0</v>
      </c>
      <c r="AF278" s="18">
        <f>IF(ISERROR(VLOOKUP($A278,PIVOTILC!$A:$I,5,FALSE)),"0",(VLOOKUP($A278,PIVOTILC!$A:$I,5,FALSE)))</f>
        <v>0</v>
      </c>
      <c r="AG278" s="13">
        <f t="shared" si="66"/>
        <v>0</v>
      </c>
      <c r="AH278" s="13" t="str">
        <f t="shared" si="75"/>
        <v/>
      </c>
      <c r="AI278" s="13">
        <f>IF(ISERROR(VLOOKUP($C278,CTEPULL!$A:$I,6,FALSE)),"0",(VLOOKUP($C278,CTEPULL!$A:$I,6,FALSE)))</f>
        <v>0</v>
      </c>
      <c r="AJ278" s="18">
        <f>IF(ISERROR(VLOOKUP($A278,PIVOTILC!$A:$I,6,FALSE)),"0",(VLOOKUP($A278,PIVOTILC!$A:$I,6,FALSE)))</f>
        <v>0</v>
      </c>
      <c r="AK278" s="13">
        <f t="shared" si="67"/>
        <v>0</v>
      </c>
      <c r="AL278" s="13" t="str">
        <f t="shared" si="76"/>
        <v/>
      </c>
      <c r="AM278" s="13">
        <f>IF(ISERROR(VLOOKUP($C278,CTEPULL!$A:$I,7,FALSE)),"0",(VLOOKUP($C278,CTEPULL!$A:$I,7,FALSE)))</f>
        <v>0</v>
      </c>
      <c r="AN278" s="18">
        <f>IF(ISERROR(VLOOKUP($A278,PIVOTILC!$A:$I,7,FALSE)),"0",(VLOOKUP($A278,PIVOTILC!$A:$I,7,FALSE)))</f>
        <v>0</v>
      </c>
      <c r="AO278" s="13">
        <f t="shared" si="68"/>
        <v>0</v>
      </c>
      <c r="AP278" s="13" t="str">
        <f t="shared" si="77"/>
        <v/>
      </c>
      <c r="AQ278" s="13">
        <f>IF(ISERROR(VLOOKUP($C278,CTEPULL!$A:$I,8,FALSE)),"0",(VLOOKUP($C278,CTEPULL!$A:$I,8,FALSE)))</f>
        <v>0</v>
      </c>
      <c r="AR278" s="18">
        <f>IF(ISERROR(VLOOKUP($A278,PIVOTILC!$A:$I,8,FALSE)),"0",(VLOOKUP($A278,PIVOTILC!$A:$I,8,FALSE)))</f>
        <v>0</v>
      </c>
      <c r="AS278" s="13">
        <f t="shared" si="69"/>
        <v>0</v>
      </c>
      <c r="AT278" s="13" t="str">
        <f t="shared" si="78"/>
        <v/>
      </c>
      <c r="AU278" s="19">
        <f>IF(ISERROR(VLOOKUP($C278,CTEPULL!$A:$I,9,FALSE)),"0",(VLOOKUP($C278,CTEPULL!$A:$I,9,FALSE)))</f>
        <v>48</v>
      </c>
      <c r="AV278" s="18">
        <f>IF(ISERROR(VLOOKUP($A278,PIVOTILC!$A:$I,8,FALSE)),"0",(VLOOKUP($A278,PIVOTILC!$A:$I,9,FALSE)))</f>
        <v>48</v>
      </c>
      <c r="AW278" s="18">
        <f t="shared" si="70"/>
        <v>0</v>
      </c>
      <c r="AX278" s="13">
        <f t="shared" si="71"/>
        <v>0</v>
      </c>
      <c r="AY278" s="13" t="str">
        <f t="shared" si="72"/>
        <v>No</v>
      </c>
      <c r="AZ278" s="13" t="str">
        <f t="shared" si="79"/>
        <v>No</v>
      </c>
    </row>
    <row r="279" spans="1:52" x14ac:dyDescent="0.2">
      <c r="A279" s="1" t="s">
        <v>7065</v>
      </c>
      <c r="B279" s="16" t="s">
        <v>3873</v>
      </c>
      <c r="C279" s="13" t="s">
        <v>3874</v>
      </c>
      <c r="D279" s="13" t="s">
        <v>3875</v>
      </c>
      <c r="E279" s="13" t="s">
        <v>3876</v>
      </c>
      <c r="F279" s="13" t="s">
        <v>179</v>
      </c>
      <c r="G279" s="13" t="s">
        <v>3877</v>
      </c>
      <c r="H279" s="13" t="s">
        <v>2829</v>
      </c>
      <c r="I279" s="13" t="s">
        <v>100</v>
      </c>
      <c r="J279" s="13" t="s">
        <v>2378</v>
      </c>
      <c r="K279" s="13" t="s">
        <v>2396</v>
      </c>
      <c r="L279" s="13" t="s">
        <v>2392</v>
      </c>
      <c r="M279" s="13" t="s">
        <v>8943</v>
      </c>
      <c r="N279" s="13" t="s">
        <v>3878</v>
      </c>
      <c r="O279" s="17">
        <v>42628</v>
      </c>
      <c r="P279" s="23"/>
      <c r="Q279" s="41" t="s">
        <v>3879</v>
      </c>
      <c r="R279" s="13" t="s">
        <v>112</v>
      </c>
      <c r="S279" s="13" t="s">
        <v>2867</v>
      </c>
      <c r="T279" s="13" t="s">
        <v>8348</v>
      </c>
      <c r="U279" s="13" t="s">
        <v>5692</v>
      </c>
      <c r="V279" s="13" t="s">
        <v>8350</v>
      </c>
      <c r="W279" s="13">
        <f>IF(ISERROR(VLOOKUP($C279,CTEPULL!$A:$I,3,FALSE)),"0",(VLOOKUP($C279,CTEPULL!$A:$I,3,FALSE)))</f>
        <v>53</v>
      </c>
      <c r="X279" s="18">
        <f>IF(ISERROR(VLOOKUP($A279,PIVOTILC!$A:$I,3,FALSE)),"0",(VLOOKUP($A279,PIVOTILC!$A:$I,3,FALSE)))</f>
        <v>53</v>
      </c>
      <c r="Y279" s="13">
        <f t="shared" si="64"/>
        <v>0</v>
      </c>
      <c r="Z279" s="13" t="str">
        <f t="shared" si="73"/>
        <v>Good</v>
      </c>
      <c r="AA279" s="13">
        <f>IF(ISERROR(VLOOKUP($C279,CTEPULL!$A:$I,4,FALSE)),"0",(VLOOKUP($C279,CTEPULL!$A:$I,4,FALSE)))</f>
        <v>0</v>
      </c>
      <c r="AB279" s="18">
        <f>IF(ISERROR(VLOOKUP($A279,PIVOTILC!$A:$I,4,FALSE)),"0",(VLOOKUP($A279,PIVOTILC!$A:$I,4,FALSE)))</f>
        <v>0</v>
      </c>
      <c r="AC279" s="13">
        <f t="shared" si="65"/>
        <v>0</v>
      </c>
      <c r="AD279" s="13" t="str">
        <f t="shared" si="74"/>
        <v/>
      </c>
      <c r="AE279" s="13">
        <f>IF(ISERROR(VLOOKUP($C279,CTEPULL!$A:$I,5,FALSE)),"0",(VLOOKUP($C279,CTEPULL!$A:$I,5,FALSE)))</f>
        <v>0</v>
      </c>
      <c r="AF279" s="18">
        <f>IF(ISERROR(VLOOKUP($A279,PIVOTILC!$A:$I,5,FALSE)),"0",(VLOOKUP($A279,PIVOTILC!$A:$I,5,FALSE)))</f>
        <v>0</v>
      </c>
      <c r="AG279" s="13">
        <f t="shared" si="66"/>
        <v>0</v>
      </c>
      <c r="AH279" s="13" t="str">
        <f t="shared" si="75"/>
        <v/>
      </c>
      <c r="AI279" s="13">
        <f>IF(ISERROR(VLOOKUP($C279,CTEPULL!$A:$I,6,FALSE)),"0",(VLOOKUP($C279,CTEPULL!$A:$I,6,FALSE)))</f>
        <v>0</v>
      </c>
      <c r="AJ279" s="18">
        <f>IF(ISERROR(VLOOKUP($A279,PIVOTILC!$A:$I,6,FALSE)),"0",(VLOOKUP($A279,PIVOTILC!$A:$I,6,FALSE)))</f>
        <v>0</v>
      </c>
      <c r="AK279" s="13">
        <f t="shared" si="67"/>
        <v>0</v>
      </c>
      <c r="AL279" s="13" t="str">
        <f t="shared" si="76"/>
        <v/>
      </c>
      <c r="AM279" s="13">
        <f>IF(ISERROR(VLOOKUP($C279,CTEPULL!$A:$I,7,FALSE)),"0",(VLOOKUP($C279,CTEPULL!$A:$I,7,FALSE)))</f>
        <v>0</v>
      </c>
      <c r="AN279" s="18">
        <f>IF(ISERROR(VLOOKUP($A279,PIVOTILC!$A:$I,7,FALSE)),"0",(VLOOKUP($A279,PIVOTILC!$A:$I,7,FALSE)))</f>
        <v>0</v>
      </c>
      <c r="AO279" s="13">
        <f t="shared" si="68"/>
        <v>0</v>
      </c>
      <c r="AP279" s="13" t="str">
        <f t="shared" si="77"/>
        <v/>
      </c>
      <c r="AQ279" s="13">
        <f>IF(ISERROR(VLOOKUP($C279,CTEPULL!$A:$I,8,FALSE)),"0",(VLOOKUP($C279,CTEPULL!$A:$I,8,FALSE)))</f>
        <v>0</v>
      </c>
      <c r="AR279" s="18">
        <f>IF(ISERROR(VLOOKUP($A279,PIVOTILC!$A:$I,8,FALSE)),"0",(VLOOKUP($A279,PIVOTILC!$A:$I,8,FALSE)))</f>
        <v>0</v>
      </c>
      <c r="AS279" s="13">
        <f t="shared" si="69"/>
        <v>0</v>
      </c>
      <c r="AT279" s="13" t="str">
        <f t="shared" si="78"/>
        <v/>
      </c>
      <c r="AU279" s="19">
        <f>IF(ISERROR(VLOOKUP($C279,CTEPULL!$A:$I,9,FALSE)),"0",(VLOOKUP($C279,CTEPULL!$A:$I,9,FALSE)))</f>
        <v>53</v>
      </c>
      <c r="AV279" s="18">
        <f>IF(ISERROR(VLOOKUP($A279,PIVOTILC!$A:$I,8,FALSE)),"0",(VLOOKUP($A279,PIVOTILC!$A:$I,9,FALSE)))</f>
        <v>53</v>
      </c>
      <c r="AW279" s="18">
        <f t="shared" si="70"/>
        <v>0</v>
      </c>
      <c r="AX279" s="13">
        <f t="shared" si="71"/>
        <v>0</v>
      </c>
      <c r="AY279" s="13" t="str">
        <f t="shared" si="72"/>
        <v>No</v>
      </c>
      <c r="AZ279" s="13" t="str">
        <f t="shared" si="79"/>
        <v>No</v>
      </c>
    </row>
    <row r="280" spans="1:52" x14ac:dyDescent="0.2">
      <c r="A280" s="1" t="s">
        <v>11848</v>
      </c>
      <c r="B280" s="16" t="s">
        <v>11849</v>
      </c>
      <c r="C280" s="13" t="s">
        <v>11838</v>
      </c>
      <c r="D280" s="13" t="s">
        <v>11850</v>
      </c>
      <c r="E280" s="13" t="s">
        <v>6302</v>
      </c>
      <c r="F280" s="13" t="s">
        <v>179</v>
      </c>
      <c r="G280" s="13" t="s">
        <v>11851</v>
      </c>
      <c r="H280" s="13" t="s">
        <v>2829</v>
      </c>
      <c r="I280" s="13" t="s">
        <v>98</v>
      </c>
      <c r="J280" s="13" t="s">
        <v>2378</v>
      </c>
      <c r="K280" s="13" t="s">
        <v>2382</v>
      </c>
      <c r="L280" s="13" t="s">
        <v>3758</v>
      </c>
      <c r="M280" s="13" t="s">
        <v>2423</v>
      </c>
      <c r="N280" s="13" t="s">
        <v>11909</v>
      </c>
      <c r="O280" s="17">
        <v>43724</v>
      </c>
      <c r="P280" s="23"/>
      <c r="Q280" s="41" t="s">
        <v>11910</v>
      </c>
      <c r="R280" s="13" t="s">
        <v>129</v>
      </c>
      <c r="S280" s="13" t="s">
        <v>2867</v>
      </c>
      <c r="T280" s="13" t="s">
        <v>8348</v>
      </c>
      <c r="U280" s="13" t="s">
        <v>11926</v>
      </c>
      <c r="V280" s="13" t="s">
        <v>8369</v>
      </c>
      <c r="W280" s="13">
        <f>IF(ISERROR(VLOOKUP($C280,CTEPULL!$A:$I,3,FALSE)),"0",(VLOOKUP($C280,CTEPULL!$A:$I,3,FALSE)))</f>
        <v>42</v>
      </c>
      <c r="X280" s="18">
        <f>IF(ISERROR(VLOOKUP($A280,PIVOTILC!$A:$I,3,FALSE)),"0",(VLOOKUP($A280,PIVOTILC!$A:$I,3,FALSE)))</f>
        <v>42</v>
      </c>
      <c r="Y280" s="13">
        <f t="shared" si="64"/>
        <v>0</v>
      </c>
      <c r="Z280" s="13" t="str">
        <f t="shared" si="73"/>
        <v>Good</v>
      </c>
      <c r="AA280" s="13">
        <f>IF(ISERROR(VLOOKUP($C280,CTEPULL!$A:$I,4,FALSE)),"0",(VLOOKUP($C280,CTEPULL!$A:$I,4,FALSE)))</f>
        <v>0</v>
      </c>
      <c r="AB280" s="18">
        <f>IF(ISERROR(VLOOKUP($A280,PIVOTILC!$A:$I,4,FALSE)),"0",(VLOOKUP($A280,PIVOTILC!$A:$I,4,FALSE)))</f>
        <v>0</v>
      </c>
      <c r="AC280" s="13">
        <f t="shared" si="65"/>
        <v>0</v>
      </c>
      <c r="AD280" s="13" t="str">
        <f t="shared" si="74"/>
        <v/>
      </c>
      <c r="AE280" s="13">
        <f>IF(ISERROR(VLOOKUP($C280,CTEPULL!$A:$I,5,FALSE)),"0",(VLOOKUP($C280,CTEPULL!$A:$I,5,FALSE)))</f>
        <v>0</v>
      </c>
      <c r="AF280" s="18">
        <f>IF(ISERROR(VLOOKUP($A280,PIVOTILC!$A:$I,5,FALSE)),"0",(VLOOKUP($A280,PIVOTILC!$A:$I,5,FALSE)))</f>
        <v>0</v>
      </c>
      <c r="AG280" s="13">
        <f t="shared" si="66"/>
        <v>0</v>
      </c>
      <c r="AH280" s="13" t="str">
        <f t="shared" si="75"/>
        <v/>
      </c>
      <c r="AI280" s="13">
        <f>IF(ISERROR(VLOOKUP($C280,CTEPULL!$A:$I,6,FALSE)),"0",(VLOOKUP($C280,CTEPULL!$A:$I,6,FALSE)))</f>
        <v>0</v>
      </c>
      <c r="AJ280" s="18">
        <f>IF(ISERROR(VLOOKUP($A280,PIVOTILC!$A:$I,6,FALSE)),"0",(VLOOKUP($A280,PIVOTILC!$A:$I,6,FALSE)))</f>
        <v>0</v>
      </c>
      <c r="AK280" s="13">
        <f t="shared" si="67"/>
        <v>0</v>
      </c>
      <c r="AL280" s="13" t="str">
        <f t="shared" si="76"/>
        <v/>
      </c>
      <c r="AM280" s="13">
        <f>IF(ISERROR(VLOOKUP($C280,CTEPULL!$A:$I,7,FALSE)),"0",(VLOOKUP($C280,CTEPULL!$A:$I,7,FALSE)))</f>
        <v>0</v>
      </c>
      <c r="AN280" s="18">
        <f>IF(ISERROR(VLOOKUP($A280,PIVOTILC!$A:$I,7,FALSE)),"0",(VLOOKUP($A280,PIVOTILC!$A:$I,7,FALSE)))</f>
        <v>0</v>
      </c>
      <c r="AO280" s="13">
        <f t="shared" si="68"/>
        <v>0</v>
      </c>
      <c r="AP280" s="13" t="str">
        <f t="shared" si="77"/>
        <v/>
      </c>
      <c r="AQ280" s="13">
        <f>IF(ISERROR(VLOOKUP($C280,CTEPULL!$A:$I,8,FALSE)),"0",(VLOOKUP($C280,CTEPULL!$A:$I,8,FALSE)))</f>
        <v>0</v>
      </c>
      <c r="AR280" s="18">
        <f>IF(ISERROR(VLOOKUP($A280,PIVOTILC!$A:$I,8,FALSE)),"0",(VLOOKUP($A280,PIVOTILC!$A:$I,8,FALSE)))</f>
        <v>0</v>
      </c>
      <c r="AS280" s="13">
        <f t="shared" si="69"/>
        <v>0</v>
      </c>
      <c r="AT280" s="13" t="str">
        <f t="shared" si="78"/>
        <v/>
      </c>
      <c r="AU280" s="19">
        <f>IF(ISERROR(VLOOKUP($C280,CTEPULL!$A:$I,9,FALSE)),"0",(VLOOKUP($C280,CTEPULL!$A:$I,9,FALSE)))</f>
        <v>42</v>
      </c>
      <c r="AV280" s="18">
        <f>IF(ISERROR(VLOOKUP($A280,PIVOTILC!$A:$I,8,FALSE)),"0",(VLOOKUP($A280,PIVOTILC!$A:$I,9,FALSE)))</f>
        <v>42</v>
      </c>
      <c r="AW280" s="18">
        <f t="shared" si="70"/>
        <v>0</v>
      </c>
      <c r="AX280" s="13">
        <f t="shared" si="71"/>
        <v>0</v>
      </c>
      <c r="AY280" s="13" t="str">
        <f t="shared" si="72"/>
        <v>No</v>
      </c>
      <c r="AZ280" s="13" t="str">
        <f t="shared" si="79"/>
        <v>No</v>
      </c>
    </row>
    <row r="281" spans="1:52" x14ac:dyDescent="0.2">
      <c r="A281" s="1" t="s">
        <v>7066</v>
      </c>
      <c r="B281" s="16" t="s">
        <v>6685</v>
      </c>
      <c r="C281" s="13" t="s">
        <v>6686</v>
      </c>
      <c r="D281" s="13" t="s">
        <v>6687</v>
      </c>
      <c r="E281" s="13" t="s">
        <v>6688</v>
      </c>
      <c r="F281" s="13" t="s">
        <v>179</v>
      </c>
      <c r="G281" s="13" t="s">
        <v>6689</v>
      </c>
      <c r="H281" s="13" t="s">
        <v>2829</v>
      </c>
      <c r="I281" s="13" t="s">
        <v>98</v>
      </c>
      <c r="J281" s="13" t="s">
        <v>2378</v>
      </c>
      <c r="K281" s="13" t="s">
        <v>2379</v>
      </c>
      <c r="L281" s="13" t="s">
        <v>2407</v>
      </c>
      <c r="M281" s="13" t="s">
        <v>2508</v>
      </c>
      <c r="N281" s="13" t="s">
        <v>6733</v>
      </c>
      <c r="O281" s="17">
        <v>43095</v>
      </c>
      <c r="P281" s="23"/>
      <c r="Q281" s="41" t="s">
        <v>6690</v>
      </c>
      <c r="R281" s="13" t="s">
        <v>129</v>
      </c>
      <c r="S281" s="13" t="s">
        <v>2870</v>
      </c>
      <c r="T281" s="13" t="s">
        <v>8348</v>
      </c>
      <c r="U281" s="13" t="s">
        <v>6735</v>
      </c>
      <c r="V281" s="13" t="s">
        <v>8354</v>
      </c>
      <c r="W281" s="13">
        <f>IF(ISERROR(VLOOKUP($C281,CTEPULL!$A:$I,3,FALSE)),"0",(VLOOKUP($C281,CTEPULL!$A:$I,3,FALSE)))</f>
        <v>45</v>
      </c>
      <c r="X281" s="18">
        <f>IF(ISERROR(VLOOKUP($A281,PIVOTILC!$A:$I,3,FALSE)),"0",(VLOOKUP($A281,PIVOTILC!$A:$I,3,FALSE)))</f>
        <v>45</v>
      </c>
      <c r="Y281" s="13">
        <f t="shared" si="64"/>
        <v>0</v>
      </c>
      <c r="Z281" s="13" t="str">
        <f t="shared" si="73"/>
        <v>Good</v>
      </c>
      <c r="AA281" s="13">
        <f>IF(ISERROR(VLOOKUP($C281,CTEPULL!$A:$I,4,FALSE)),"0",(VLOOKUP($C281,CTEPULL!$A:$I,4,FALSE)))</f>
        <v>0</v>
      </c>
      <c r="AB281" s="18">
        <f>IF(ISERROR(VLOOKUP($A281,PIVOTILC!$A:$I,4,FALSE)),"0",(VLOOKUP($A281,PIVOTILC!$A:$I,4,FALSE)))</f>
        <v>0</v>
      </c>
      <c r="AC281" s="13">
        <f t="shared" si="65"/>
        <v>0</v>
      </c>
      <c r="AD281" s="13" t="str">
        <f t="shared" si="74"/>
        <v/>
      </c>
      <c r="AE281" s="13">
        <f>IF(ISERROR(VLOOKUP($C281,CTEPULL!$A:$I,5,FALSE)),"0",(VLOOKUP($C281,CTEPULL!$A:$I,5,FALSE)))</f>
        <v>0</v>
      </c>
      <c r="AF281" s="18">
        <f>IF(ISERROR(VLOOKUP($A281,PIVOTILC!$A:$I,5,FALSE)),"0",(VLOOKUP($A281,PIVOTILC!$A:$I,5,FALSE)))</f>
        <v>0</v>
      </c>
      <c r="AG281" s="13">
        <f t="shared" si="66"/>
        <v>0</v>
      </c>
      <c r="AH281" s="13" t="str">
        <f t="shared" si="75"/>
        <v/>
      </c>
      <c r="AI281" s="13">
        <f>IF(ISERROR(VLOOKUP($C281,CTEPULL!$A:$I,6,FALSE)),"0",(VLOOKUP($C281,CTEPULL!$A:$I,6,FALSE)))</f>
        <v>0</v>
      </c>
      <c r="AJ281" s="18">
        <f>IF(ISERROR(VLOOKUP($A281,PIVOTILC!$A:$I,6,FALSE)),"0",(VLOOKUP($A281,PIVOTILC!$A:$I,6,FALSE)))</f>
        <v>0</v>
      </c>
      <c r="AK281" s="13">
        <f t="shared" si="67"/>
        <v>0</v>
      </c>
      <c r="AL281" s="13" t="str">
        <f t="shared" si="76"/>
        <v/>
      </c>
      <c r="AM281" s="13">
        <f>IF(ISERROR(VLOOKUP($C281,CTEPULL!$A:$I,7,FALSE)),"0",(VLOOKUP($C281,CTEPULL!$A:$I,7,FALSE)))</f>
        <v>0</v>
      </c>
      <c r="AN281" s="18">
        <f>IF(ISERROR(VLOOKUP($A281,PIVOTILC!$A:$I,7,FALSE)),"0",(VLOOKUP($A281,PIVOTILC!$A:$I,7,FALSE)))</f>
        <v>0</v>
      </c>
      <c r="AO281" s="13">
        <f t="shared" si="68"/>
        <v>0</v>
      </c>
      <c r="AP281" s="13" t="str">
        <f t="shared" si="77"/>
        <v/>
      </c>
      <c r="AQ281" s="13">
        <f>IF(ISERROR(VLOOKUP($C281,CTEPULL!$A:$I,8,FALSE)),"0",(VLOOKUP($C281,CTEPULL!$A:$I,8,FALSE)))</f>
        <v>0</v>
      </c>
      <c r="AR281" s="18">
        <f>IF(ISERROR(VLOOKUP($A281,PIVOTILC!$A:$I,8,FALSE)),"0",(VLOOKUP($A281,PIVOTILC!$A:$I,8,FALSE)))</f>
        <v>0</v>
      </c>
      <c r="AS281" s="13">
        <f t="shared" si="69"/>
        <v>0</v>
      </c>
      <c r="AT281" s="13" t="str">
        <f t="shared" si="78"/>
        <v/>
      </c>
      <c r="AU281" s="19">
        <f>IF(ISERROR(VLOOKUP($C281,CTEPULL!$A:$I,9,FALSE)),"0",(VLOOKUP($C281,CTEPULL!$A:$I,9,FALSE)))</f>
        <v>45</v>
      </c>
      <c r="AV281" s="18">
        <f>IF(ISERROR(VLOOKUP($A281,PIVOTILC!$A:$I,8,FALSE)),"0",(VLOOKUP($A281,PIVOTILC!$A:$I,9,FALSE)))</f>
        <v>45</v>
      </c>
      <c r="AW281" s="18">
        <f t="shared" si="70"/>
        <v>0</v>
      </c>
      <c r="AX281" s="13">
        <f t="shared" si="71"/>
        <v>0</v>
      </c>
      <c r="AY281" s="13" t="str">
        <f t="shared" si="72"/>
        <v>No</v>
      </c>
      <c r="AZ281" s="13" t="str">
        <f t="shared" si="79"/>
        <v>No</v>
      </c>
    </row>
    <row r="282" spans="1:52" x14ac:dyDescent="0.2">
      <c r="A282" s="1" t="s">
        <v>7067</v>
      </c>
      <c r="B282" s="16" t="s">
        <v>6438</v>
      </c>
      <c r="C282" s="13" t="s">
        <v>6439</v>
      </c>
      <c r="D282" s="13" t="s">
        <v>6440</v>
      </c>
      <c r="E282" s="13" t="s">
        <v>636</v>
      </c>
      <c r="F282" s="13" t="s">
        <v>2830</v>
      </c>
      <c r="G282" s="13" t="s">
        <v>6441</v>
      </c>
      <c r="H282" s="13" t="s">
        <v>2829</v>
      </c>
      <c r="I282" s="13" t="s">
        <v>98</v>
      </c>
      <c r="J282" s="13" t="s">
        <v>2378</v>
      </c>
      <c r="K282" s="13" t="s">
        <v>2395</v>
      </c>
      <c r="L282" s="13" t="s">
        <v>4946</v>
      </c>
      <c r="M282" s="13" t="s">
        <v>2405</v>
      </c>
      <c r="N282" s="13" t="s">
        <v>6442</v>
      </c>
      <c r="O282" s="17">
        <v>43027</v>
      </c>
      <c r="P282" s="23"/>
      <c r="Q282" s="41" t="s">
        <v>6443</v>
      </c>
      <c r="R282" s="13" t="s">
        <v>129</v>
      </c>
      <c r="S282" s="13" t="s">
        <v>2870</v>
      </c>
      <c r="T282" s="13" t="s">
        <v>8348</v>
      </c>
      <c r="U282" s="13" t="s">
        <v>6451</v>
      </c>
      <c r="V282" s="13" t="s">
        <v>8354</v>
      </c>
      <c r="W282" s="13">
        <f>IF(ISERROR(VLOOKUP($C282,CTEPULL!$A:$I,3,FALSE)),"0",(VLOOKUP($C282,CTEPULL!$A:$I,3,FALSE)))</f>
        <v>40</v>
      </c>
      <c r="X282" s="18">
        <f>IF(ISERROR(VLOOKUP($A282,PIVOTILC!$A:$I,3,FALSE)),"0",(VLOOKUP($A282,PIVOTILC!$A:$I,3,FALSE)))</f>
        <v>40</v>
      </c>
      <c r="Y282" s="13">
        <f t="shared" si="64"/>
        <v>0</v>
      </c>
      <c r="Z282" s="13" t="str">
        <f t="shared" si="73"/>
        <v>Good</v>
      </c>
      <c r="AA282" s="13">
        <f>IF(ISERROR(VLOOKUP($C282,CTEPULL!$A:$I,4,FALSE)),"0",(VLOOKUP($C282,CTEPULL!$A:$I,4,FALSE)))</f>
        <v>0</v>
      </c>
      <c r="AB282" s="18">
        <f>IF(ISERROR(VLOOKUP($A282,PIVOTILC!$A:$I,4,FALSE)),"0",(VLOOKUP($A282,PIVOTILC!$A:$I,4,FALSE)))</f>
        <v>0</v>
      </c>
      <c r="AC282" s="13">
        <f t="shared" si="65"/>
        <v>0</v>
      </c>
      <c r="AD282" s="13" t="str">
        <f t="shared" si="74"/>
        <v/>
      </c>
      <c r="AE282" s="13">
        <f>IF(ISERROR(VLOOKUP($C282,CTEPULL!$A:$I,5,FALSE)),"0",(VLOOKUP($C282,CTEPULL!$A:$I,5,FALSE)))</f>
        <v>0</v>
      </c>
      <c r="AF282" s="18">
        <f>IF(ISERROR(VLOOKUP($A282,PIVOTILC!$A:$I,5,FALSE)),"0",(VLOOKUP($A282,PIVOTILC!$A:$I,5,FALSE)))</f>
        <v>0</v>
      </c>
      <c r="AG282" s="13">
        <f t="shared" si="66"/>
        <v>0</v>
      </c>
      <c r="AH282" s="13" t="str">
        <f t="shared" si="75"/>
        <v/>
      </c>
      <c r="AI282" s="13">
        <f>IF(ISERROR(VLOOKUP($C282,CTEPULL!$A:$I,6,FALSE)),"0",(VLOOKUP($C282,CTEPULL!$A:$I,6,FALSE)))</f>
        <v>0</v>
      </c>
      <c r="AJ282" s="18">
        <f>IF(ISERROR(VLOOKUP($A282,PIVOTILC!$A:$I,6,FALSE)),"0",(VLOOKUP($A282,PIVOTILC!$A:$I,6,FALSE)))</f>
        <v>0</v>
      </c>
      <c r="AK282" s="13">
        <f t="shared" si="67"/>
        <v>0</v>
      </c>
      <c r="AL282" s="13" t="str">
        <f t="shared" si="76"/>
        <v/>
      </c>
      <c r="AM282" s="13">
        <f>IF(ISERROR(VLOOKUP($C282,CTEPULL!$A:$I,7,FALSE)),"0",(VLOOKUP($C282,CTEPULL!$A:$I,7,FALSE)))</f>
        <v>0</v>
      </c>
      <c r="AN282" s="18">
        <f>IF(ISERROR(VLOOKUP($A282,PIVOTILC!$A:$I,7,FALSE)),"0",(VLOOKUP($A282,PIVOTILC!$A:$I,7,FALSE)))</f>
        <v>0</v>
      </c>
      <c r="AO282" s="13">
        <f t="shared" si="68"/>
        <v>0</v>
      </c>
      <c r="AP282" s="13" t="str">
        <f t="shared" si="77"/>
        <v/>
      </c>
      <c r="AQ282" s="13">
        <f>IF(ISERROR(VLOOKUP($C282,CTEPULL!$A:$I,8,FALSE)),"0",(VLOOKUP($C282,CTEPULL!$A:$I,8,FALSE)))</f>
        <v>0</v>
      </c>
      <c r="AR282" s="18">
        <f>IF(ISERROR(VLOOKUP($A282,PIVOTILC!$A:$I,8,FALSE)),"0",(VLOOKUP($A282,PIVOTILC!$A:$I,8,FALSE)))</f>
        <v>0</v>
      </c>
      <c r="AS282" s="13">
        <f t="shared" si="69"/>
        <v>0</v>
      </c>
      <c r="AT282" s="13" t="str">
        <f t="shared" si="78"/>
        <v/>
      </c>
      <c r="AU282" s="19">
        <f>IF(ISERROR(VLOOKUP($C282,CTEPULL!$A:$I,9,FALSE)),"0",(VLOOKUP($C282,CTEPULL!$A:$I,9,FALSE)))</f>
        <v>40</v>
      </c>
      <c r="AV282" s="18">
        <f>IF(ISERROR(VLOOKUP($A282,PIVOTILC!$A:$I,8,FALSE)),"0",(VLOOKUP($A282,PIVOTILC!$A:$I,9,FALSE)))</f>
        <v>40</v>
      </c>
      <c r="AW282" s="18">
        <f t="shared" si="70"/>
        <v>0</v>
      </c>
      <c r="AX282" s="13">
        <f t="shared" si="71"/>
        <v>0</v>
      </c>
      <c r="AY282" s="13" t="str">
        <f t="shared" si="72"/>
        <v>No</v>
      </c>
      <c r="AZ282" s="13" t="str">
        <f t="shared" si="79"/>
        <v>No</v>
      </c>
    </row>
    <row r="283" spans="1:52" x14ac:dyDescent="0.2">
      <c r="A283" s="16" t="s">
        <v>8171</v>
      </c>
      <c r="B283" s="16" t="s">
        <v>8196</v>
      </c>
      <c r="C283" s="13" t="s">
        <v>8197</v>
      </c>
      <c r="D283" s="13" t="s">
        <v>8198</v>
      </c>
      <c r="E283" s="13" t="s">
        <v>8199</v>
      </c>
      <c r="F283" s="13" t="s">
        <v>4928</v>
      </c>
      <c r="G283" s="13" t="s">
        <v>8200</v>
      </c>
      <c r="H283" s="13" t="s">
        <v>2828</v>
      </c>
      <c r="I283" s="13" t="s">
        <v>100</v>
      </c>
      <c r="J283" s="13" t="s">
        <v>2378</v>
      </c>
      <c r="K283" s="13" t="s">
        <v>4970</v>
      </c>
      <c r="L283" s="13" t="s">
        <v>11256</v>
      </c>
      <c r="M283" s="13" t="s">
        <v>11908</v>
      </c>
      <c r="N283" s="13" t="s">
        <v>8220</v>
      </c>
      <c r="O283" s="17">
        <v>43285</v>
      </c>
      <c r="P283" s="23"/>
      <c r="Q283" s="41" t="s">
        <v>8201</v>
      </c>
      <c r="R283" s="13" t="s">
        <v>112</v>
      </c>
      <c r="S283" s="13" t="s">
        <v>2866</v>
      </c>
      <c r="T283" s="13" t="s">
        <v>8348</v>
      </c>
      <c r="U283" s="13" t="s">
        <v>8237</v>
      </c>
      <c r="V283" s="13" t="s">
        <v>8356</v>
      </c>
      <c r="W283" s="13">
        <f>IF(ISERROR(VLOOKUP($C283,CTEPULL!$A:$I,3,FALSE)),"0",(VLOOKUP($C283,CTEPULL!$A:$I,3,FALSE)))</f>
        <v>57</v>
      </c>
      <c r="X283" s="18">
        <f>IF(ISERROR(VLOOKUP($A283,PIVOTILC!$A:$I,3,FALSE)),"0",(VLOOKUP($A283,PIVOTILC!$A:$I,3,FALSE)))</f>
        <v>57</v>
      </c>
      <c r="Y283" s="13">
        <f t="shared" si="64"/>
        <v>0</v>
      </c>
      <c r="Z283" s="13" t="str">
        <f t="shared" si="73"/>
        <v>Good</v>
      </c>
      <c r="AA283" s="13">
        <f>IF(ISERROR(VLOOKUP($C283,CTEPULL!$A:$I,4,FALSE)),"0",(VLOOKUP($C283,CTEPULL!$A:$I,4,FALSE)))</f>
        <v>0</v>
      </c>
      <c r="AB283" s="18">
        <f>IF(ISERROR(VLOOKUP($A283,PIVOTILC!$A:$I,4,FALSE)),"0",(VLOOKUP($A283,PIVOTILC!$A:$I,4,FALSE)))</f>
        <v>0</v>
      </c>
      <c r="AC283" s="13">
        <f t="shared" si="65"/>
        <v>0</v>
      </c>
      <c r="AD283" s="13" t="str">
        <f t="shared" si="74"/>
        <v/>
      </c>
      <c r="AE283" s="13">
        <f>IF(ISERROR(VLOOKUP($C283,CTEPULL!$A:$I,5,FALSE)),"0",(VLOOKUP($C283,CTEPULL!$A:$I,5,FALSE)))</f>
        <v>0</v>
      </c>
      <c r="AF283" s="18">
        <f>IF(ISERROR(VLOOKUP($A283,PIVOTILC!$A:$I,5,FALSE)),"0",(VLOOKUP($A283,PIVOTILC!$A:$I,5,FALSE)))</f>
        <v>0</v>
      </c>
      <c r="AG283" s="13">
        <f t="shared" si="66"/>
        <v>0</v>
      </c>
      <c r="AH283" s="13" t="str">
        <f t="shared" si="75"/>
        <v/>
      </c>
      <c r="AI283" s="13">
        <f>IF(ISERROR(VLOOKUP($C283,CTEPULL!$A:$I,6,FALSE)),"0",(VLOOKUP($C283,CTEPULL!$A:$I,6,FALSE)))</f>
        <v>0</v>
      </c>
      <c r="AJ283" s="18">
        <f>IF(ISERROR(VLOOKUP($A283,PIVOTILC!$A:$I,6,FALSE)),"0",(VLOOKUP($A283,PIVOTILC!$A:$I,6,FALSE)))</f>
        <v>0</v>
      </c>
      <c r="AK283" s="13">
        <f t="shared" si="67"/>
        <v>0</v>
      </c>
      <c r="AL283" s="13" t="str">
        <f t="shared" si="76"/>
        <v/>
      </c>
      <c r="AM283" s="13">
        <f>IF(ISERROR(VLOOKUP($C283,CTEPULL!$A:$I,7,FALSE)),"0",(VLOOKUP($C283,CTEPULL!$A:$I,7,FALSE)))</f>
        <v>0</v>
      </c>
      <c r="AN283" s="18">
        <f>IF(ISERROR(VLOOKUP($A283,PIVOTILC!$A:$I,7,FALSE)),"0",(VLOOKUP($A283,PIVOTILC!$A:$I,7,FALSE)))</f>
        <v>0</v>
      </c>
      <c r="AO283" s="13">
        <f t="shared" si="68"/>
        <v>0</v>
      </c>
      <c r="AP283" s="13" t="str">
        <f t="shared" si="77"/>
        <v/>
      </c>
      <c r="AQ283" s="13">
        <f>IF(ISERROR(VLOOKUP($C283,CTEPULL!$A:$I,8,FALSE)),"0",(VLOOKUP($C283,CTEPULL!$A:$I,8,FALSE)))</f>
        <v>0</v>
      </c>
      <c r="AR283" s="18">
        <f>IF(ISERROR(VLOOKUP($A283,PIVOTILC!$A:$I,8,FALSE)),"0",(VLOOKUP($A283,PIVOTILC!$A:$I,8,FALSE)))</f>
        <v>0</v>
      </c>
      <c r="AS283" s="13">
        <f t="shared" si="69"/>
        <v>0</v>
      </c>
      <c r="AT283" s="13" t="str">
        <f t="shared" si="78"/>
        <v/>
      </c>
      <c r="AU283" s="19">
        <f>IF(ISERROR(VLOOKUP($C283,CTEPULL!$A:$I,9,FALSE)),"0",(VLOOKUP($C283,CTEPULL!$A:$I,9,FALSE)))</f>
        <v>57</v>
      </c>
      <c r="AV283" s="18">
        <f>IF(ISERROR(VLOOKUP($A283,PIVOTILC!$A:$I,8,FALSE)),"0",(VLOOKUP($A283,PIVOTILC!$A:$I,9,FALSE)))</f>
        <v>57</v>
      </c>
      <c r="AW283" s="18">
        <f t="shared" si="70"/>
        <v>0</v>
      </c>
      <c r="AX283" s="13">
        <f t="shared" si="71"/>
        <v>0</v>
      </c>
      <c r="AY283" s="13" t="str">
        <f t="shared" si="72"/>
        <v>No</v>
      </c>
      <c r="AZ283" s="13" t="str">
        <f t="shared" si="79"/>
        <v>No</v>
      </c>
    </row>
    <row r="284" spans="1:52" x14ac:dyDescent="0.2">
      <c r="A284" s="1" t="s">
        <v>10290</v>
      </c>
      <c r="B284" s="16" t="s">
        <v>10291</v>
      </c>
      <c r="C284" s="13" t="s">
        <v>10292</v>
      </c>
      <c r="D284" s="13" t="s">
        <v>10293</v>
      </c>
      <c r="E284" s="13" t="s">
        <v>10294</v>
      </c>
      <c r="F284" s="13" t="s">
        <v>5283</v>
      </c>
      <c r="G284" s="13" t="s">
        <v>10295</v>
      </c>
      <c r="H284" s="13" t="s">
        <v>2828</v>
      </c>
      <c r="I284" s="13" t="s">
        <v>100</v>
      </c>
      <c r="J284" s="13" t="s">
        <v>2378</v>
      </c>
      <c r="K284" s="13" t="s">
        <v>4970</v>
      </c>
      <c r="L284" s="13" t="s">
        <v>11256</v>
      </c>
      <c r="M284" s="13" t="s">
        <v>11908</v>
      </c>
      <c r="N284" s="13" t="s">
        <v>10353</v>
      </c>
      <c r="O284" s="17">
        <v>43570</v>
      </c>
      <c r="P284" s="23"/>
      <c r="Q284" s="41" t="s">
        <v>10296</v>
      </c>
      <c r="R284" s="13" t="s">
        <v>187</v>
      </c>
      <c r="S284" s="13" t="s">
        <v>2866</v>
      </c>
      <c r="T284" s="13" t="s">
        <v>8348</v>
      </c>
      <c r="U284" s="13" t="s">
        <v>10355</v>
      </c>
      <c r="V284" s="13" t="s">
        <v>8358</v>
      </c>
      <c r="W284" s="13">
        <f>IF(ISERROR(VLOOKUP($C284,CTEPULL!$A:$I,3,FALSE)),"0",(VLOOKUP($C284,CTEPULL!$A:$I,3,FALSE)))</f>
        <v>45</v>
      </c>
      <c r="X284" s="18">
        <f>IF(ISERROR(VLOOKUP($A284,PIVOTILC!$A:$I,3,FALSE)),"0",(VLOOKUP($A284,PIVOTILC!$A:$I,3,FALSE)))</f>
        <v>45</v>
      </c>
      <c r="Y284" s="13">
        <f t="shared" si="64"/>
        <v>0</v>
      </c>
      <c r="Z284" s="13" t="str">
        <f t="shared" si="73"/>
        <v>Good</v>
      </c>
      <c r="AA284" s="13">
        <f>IF(ISERROR(VLOOKUP($C284,CTEPULL!$A:$I,4,FALSE)),"0",(VLOOKUP($C284,CTEPULL!$A:$I,4,FALSE)))</f>
        <v>0</v>
      </c>
      <c r="AB284" s="18">
        <f>IF(ISERROR(VLOOKUP($A284,PIVOTILC!$A:$I,4,FALSE)),"0",(VLOOKUP($A284,PIVOTILC!$A:$I,4,FALSE)))</f>
        <v>0</v>
      </c>
      <c r="AC284" s="13">
        <f t="shared" si="65"/>
        <v>0</v>
      </c>
      <c r="AD284" s="13" t="str">
        <f t="shared" si="74"/>
        <v/>
      </c>
      <c r="AE284" s="13">
        <f>IF(ISERROR(VLOOKUP($C284,CTEPULL!$A:$I,5,FALSE)),"0",(VLOOKUP($C284,CTEPULL!$A:$I,5,FALSE)))</f>
        <v>0</v>
      </c>
      <c r="AF284" s="18">
        <f>IF(ISERROR(VLOOKUP($A284,PIVOTILC!$A:$I,5,FALSE)),"0",(VLOOKUP($A284,PIVOTILC!$A:$I,5,FALSE)))</f>
        <v>0</v>
      </c>
      <c r="AG284" s="13">
        <f t="shared" si="66"/>
        <v>0</v>
      </c>
      <c r="AH284" s="13" t="str">
        <f t="shared" si="75"/>
        <v/>
      </c>
      <c r="AI284" s="13">
        <f>IF(ISERROR(VLOOKUP($C284,CTEPULL!$A:$I,6,FALSE)),"0",(VLOOKUP($C284,CTEPULL!$A:$I,6,FALSE)))</f>
        <v>0</v>
      </c>
      <c r="AJ284" s="18">
        <f>IF(ISERROR(VLOOKUP($A284,PIVOTILC!$A:$I,6,FALSE)),"0",(VLOOKUP($A284,PIVOTILC!$A:$I,6,FALSE)))</f>
        <v>0</v>
      </c>
      <c r="AK284" s="13">
        <f t="shared" si="67"/>
        <v>0</v>
      </c>
      <c r="AL284" s="13" t="str">
        <f t="shared" si="76"/>
        <v/>
      </c>
      <c r="AM284" s="13">
        <f>IF(ISERROR(VLOOKUP($C284,CTEPULL!$A:$I,7,FALSE)),"0",(VLOOKUP($C284,CTEPULL!$A:$I,7,FALSE)))</f>
        <v>0</v>
      </c>
      <c r="AN284" s="18">
        <f>IF(ISERROR(VLOOKUP($A284,PIVOTILC!$A:$I,7,FALSE)),"0",(VLOOKUP($A284,PIVOTILC!$A:$I,7,FALSE)))</f>
        <v>0</v>
      </c>
      <c r="AO284" s="13">
        <f t="shared" si="68"/>
        <v>0</v>
      </c>
      <c r="AP284" s="13" t="str">
        <f t="shared" si="77"/>
        <v/>
      </c>
      <c r="AQ284" s="13">
        <f>IF(ISERROR(VLOOKUP($C284,CTEPULL!$A:$I,8,FALSE)),"0",(VLOOKUP($C284,CTEPULL!$A:$I,8,FALSE)))</f>
        <v>0</v>
      </c>
      <c r="AR284" s="18">
        <f>IF(ISERROR(VLOOKUP($A284,PIVOTILC!$A:$I,8,FALSE)),"0",(VLOOKUP($A284,PIVOTILC!$A:$I,8,FALSE)))</f>
        <v>0</v>
      </c>
      <c r="AS284" s="13">
        <f t="shared" si="69"/>
        <v>0</v>
      </c>
      <c r="AT284" s="13" t="str">
        <f t="shared" si="78"/>
        <v/>
      </c>
      <c r="AU284" s="19">
        <f>IF(ISERROR(VLOOKUP($C284,CTEPULL!$A:$I,9,FALSE)),"0",(VLOOKUP($C284,CTEPULL!$A:$I,9,FALSE)))</f>
        <v>45</v>
      </c>
      <c r="AV284" s="18">
        <f>IF(ISERROR(VLOOKUP($A284,PIVOTILC!$A:$I,8,FALSE)),"0",(VLOOKUP($A284,PIVOTILC!$A:$I,9,FALSE)))</f>
        <v>45</v>
      </c>
      <c r="AW284" s="18">
        <f t="shared" si="70"/>
        <v>0</v>
      </c>
      <c r="AX284" s="13">
        <f t="shared" si="71"/>
        <v>0</v>
      </c>
      <c r="AY284" s="13" t="str">
        <f t="shared" si="72"/>
        <v>No</v>
      </c>
      <c r="AZ284" s="13" t="str">
        <f t="shared" si="79"/>
        <v>No</v>
      </c>
    </row>
    <row r="285" spans="1:52" x14ac:dyDescent="0.2">
      <c r="A285" s="1" t="s">
        <v>9223</v>
      </c>
      <c r="B285" s="16" t="s">
        <v>3078</v>
      </c>
      <c r="C285" s="13" t="s">
        <v>1798</v>
      </c>
      <c r="D285" s="13" t="s">
        <v>1799</v>
      </c>
      <c r="E285" s="13" t="s">
        <v>1800</v>
      </c>
      <c r="F285" s="13" t="s">
        <v>179</v>
      </c>
      <c r="G285" s="13" t="s">
        <v>1801</v>
      </c>
      <c r="H285" s="13" t="s">
        <v>2828</v>
      </c>
      <c r="I285" s="13" t="s">
        <v>98</v>
      </c>
      <c r="J285" s="13" t="s">
        <v>2378</v>
      </c>
      <c r="K285" s="13" t="s">
        <v>2379</v>
      </c>
      <c r="L285" s="13" t="s">
        <v>11265</v>
      </c>
      <c r="M285" s="13" t="s">
        <v>7713</v>
      </c>
      <c r="N285" s="13" t="s">
        <v>1802</v>
      </c>
      <c r="O285" s="17">
        <v>41978</v>
      </c>
      <c r="P285" s="23"/>
      <c r="Q285" s="41" t="s">
        <v>2511</v>
      </c>
      <c r="R285" s="13" t="s">
        <v>129</v>
      </c>
      <c r="S285" s="13" t="s">
        <v>2868</v>
      </c>
      <c r="T285" s="13" t="s">
        <v>8348</v>
      </c>
      <c r="U285" s="13" t="s">
        <v>5693</v>
      </c>
      <c r="V285" s="13" t="s">
        <v>8362</v>
      </c>
      <c r="W285" s="13">
        <f>IF(ISERROR(VLOOKUP($C285,CTEPULL!$A:$I,3,FALSE)),"0",(VLOOKUP($C285,CTEPULL!$A:$I,3,FALSE)))</f>
        <v>40</v>
      </c>
      <c r="X285" s="18">
        <f>IF(ISERROR(VLOOKUP($A285,PIVOTILC!$A:$I,3,FALSE)),"0",(VLOOKUP($A285,PIVOTILC!$A:$I,3,FALSE)))</f>
        <v>40</v>
      </c>
      <c r="Y285" s="13">
        <f t="shared" si="64"/>
        <v>0</v>
      </c>
      <c r="Z285" s="13" t="str">
        <f t="shared" si="73"/>
        <v>Good</v>
      </c>
      <c r="AA285" s="13">
        <f>IF(ISERROR(VLOOKUP($C285,CTEPULL!$A:$I,4,FALSE)),"0",(VLOOKUP($C285,CTEPULL!$A:$I,4,FALSE)))</f>
        <v>0</v>
      </c>
      <c r="AB285" s="18">
        <f>IF(ISERROR(VLOOKUP($A285,PIVOTILC!$A:$I,4,FALSE)),"0",(VLOOKUP($A285,PIVOTILC!$A:$I,4,FALSE)))</f>
        <v>0</v>
      </c>
      <c r="AC285" s="13">
        <f t="shared" si="65"/>
        <v>0</v>
      </c>
      <c r="AD285" s="13" t="str">
        <f t="shared" si="74"/>
        <v/>
      </c>
      <c r="AE285" s="13">
        <f>IF(ISERROR(VLOOKUP($C285,CTEPULL!$A:$I,5,FALSE)),"0",(VLOOKUP($C285,CTEPULL!$A:$I,5,FALSE)))</f>
        <v>0</v>
      </c>
      <c r="AF285" s="18">
        <f>IF(ISERROR(VLOOKUP($A285,PIVOTILC!$A:$I,5,FALSE)),"0",(VLOOKUP($A285,PIVOTILC!$A:$I,5,FALSE)))</f>
        <v>0</v>
      </c>
      <c r="AG285" s="13">
        <f t="shared" si="66"/>
        <v>0</v>
      </c>
      <c r="AH285" s="13" t="str">
        <f t="shared" si="75"/>
        <v/>
      </c>
      <c r="AI285" s="13">
        <f>IF(ISERROR(VLOOKUP($C285,CTEPULL!$A:$I,6,FALSE)),"0",(VLOOKUP($C285,CTEPULL!$A:$I,6,FALSE)))</f>
        <v>0</v>
      </c>
      <c r="AJ285" s="18">
        <f>IF(ISERROR(VLOOKUP($A285,PIVOTILC!$A:$I,6,FALSE)),"0",(VLOOKUP($A285,PIVOTILC!$A:$I,6,FALSE)))</f>
        <v>0</v>
      </c>
      <c r="AK285" s="13">
        <f t="shared" si="67"/>
        <v>0</v>
      </c>
      <c r="AL285" s="13" t="str">
        <f t="shared" si="76"/>
        <v/>
      </c>
      <c r="AM285" s="13">
        <f>IF(ISERROR(VLOOKUP($C285,CTEPULL!$A:$I,7,FALSE)),"0",(VLOOKUP($C285,CTEPULL!$A:$I,7,FALSE)))</f>
        <v>0</v>
      </c>
      <c r="AN285" s="18">
        <f>IF(ISERROR(VLOOKUP($A285,PIVOTILC!$A:$I,7,FALSE)),"0",(VLOOKUP($A285,PIVOTILC!$A:$I,7,FALSE)))</f>
        <v>0</v>
      </c>
      <c r="AO285" s="13">
        <f t="shared" si="68"/>
        <v>0</v>
      </c>
      <c r="AP285" s="13" t="str">
        <f t="shared" si="77"/>
        <v/>
      </c>
      <c r="AQ285" s="13">
        <f>IF(ISERROR(VLOOKUP($C285,CTEPULL!$A:$I,8,FALSE)),"0",(VLOOKUP($C285,CTEPULL!$A:$I,8,FALSE)))</f>
        <v>0</v>
      </c>
      <c r="AR285" s="18">
        <f>IF(ISERROR(VLOOKUP($A285,PIVOTILC!$A:$I,8,FALSE)),"0",(VLOOKUP($A285,PIVOTILC!$A:$I,8,FALSE)))</f>
        <v>0</v>
      </c>
      <c r="AS285" s="13">
        <f t="shared" si="69"/>
        <v>0</v>
      </c>
      <c r="AT285" s="13" t="str">
        <f t="shared" si="78"/>
        <v/>
      </c>
      <c r="AU285" s="19">
        <f>IF(ISERROR(VLOOKUP($C285,CTEPULL!$A:$I,9,FALSE)),"0",(VLOOKUP($C285,CTEPULL!$A:$I,9,FALSE)))</f>
        <v>40</v>
      </c>
      <c r="AV285" s="18">
        <f>IF(ISERROR(VLOOKUP($A285,PIVOTILC!$A:$I,8,FALSE)),"0",(VLOOKUP($A285,PIVOTILC!$A:$I,9,FALSE)))</f>
        <v>40</v>
      </c>
      <c r="AW285" s="18">
        <f t="shared" si="70"/>
        <v>0</v>
      </c>
      <c r="AX285" s="13">
        <f t="shared" si="71"/>
        <v>0</v>
      </c>
      <c r="AY285" s="13" t="str">
        <f t="shared" si="72"/>
        <v>No</v>
      </c>
      <c r="AZ285" s="13" t="str">
        <f t="shared" si="79"/>
        <v>No</v>
      </c>
    </row>
    <row r="286" spans="1:52" x14ac:dyDescent="0.2">
      <c r="A286" s="1" t="s">
        <v>11344</v>
      </c>
      <c r="B286" s="16" t="s">
        <v>11345</v>
      </c>
      <c r="C286" s="13" t="s">
        <v>11346</v>
      </c>
      <c r="D286" s="13" t="s">
        <v>2912</v>
      </c>
      <c r="E286" s="13" t="s">
        <v>11347</v>
      </c>
      <c r="F286" s="13" t="s">
        <v>4772</v>
      </c>
      <c r="G286" s="13" t="s">
        <v>11348</v>
      </c>
      <c r="H286" s="13" t="s">
        <v>2828</v>
      </c>
      <c r="I286" s="13" t="s">
        <v>98</v>
      </c>
      <c r="J286" s="13" t="s">
        <v>2378</v>
      </c>
      <c r="K286" s="13" t="s">
        <v>2379</v>
      </c>
      <c r="L286" s="13" t="s">
        <v>2383</v>
      </c>
      <c r="M286" s="13" t="s">
        <v>7713</v>
      </c>
      <c r="N286" s="13" t="s">
        <v>2830</v>
      </c>
      <c r="O286" s="17">
        <v>43696</v>
      </c>
      <c r="P286" s="23"/>
      <c r="Q286" s="41" t="s">
        <v>11349</v>
      </c>
      <c r="R286" s="13" t="s">
        <v>187</v>
      </c>
      <c r="S286" s="13" t="s">
        <v>2867</v>
      </c>
      <c r="T286" s="13" t="s">
        <v>8348</v>
      </c>
      <c r="U286" s="13" t="s">
        <v>2830</v>
      </c>
      <c r="V286" s="13" t="s">
        <v>8358</v>
      </c>
      <c r="W286" s="13">
        <f>IF(ISERROR(VLOOKUP($C286,CTEPULL!$A:$I,3,FALSE)),"0",(VLOOKUP($C286,CTEPULL!$A:$I,3,FALSE)))</f>
        <v>40</v>
      </c>
      <c r="X286" s="18">
        <f>IF(ISERROR(VLOOKUP($A286,PIVOTILC!$A:$I,3,FALSE)),"0",(VLOOKUP($A286,PIVOTILC!$A:$I,3,FALSE)))</f>
        <v>40</v>
      </c>
      <c r="Y286" s="13">
        <f t="shared" si="64"/>
        <v>0</v>
      </c>
      <c r="Z286" s="13" t="str">
        <f t="shared" si="73"/>
        <v>Good</v>
      </c>
      <c r="AA286" s="13">
        <f>IF(ISERROR(VLOOKUP($C286,CTEPULL!$A:$I,4,FALSE)),"0",(VLOOKUP($C286,CTEPULL!$A:$I,4,FALSE)))</f>
        <v>0</v>
      </c>
      <c r="AB286" s="18">
        <f>IF(ISERROR(VLOOKUP($A286,PIVOTILC!$A:$I,4,FALSE)),"0",(VLOOKUP($A286,PIVOTILC!$A:$I,4,FALSE)))</f>
        <v>0</v>
      </c>
      <c r="AC286" s="13">
        <f t="shared" si="65"/>
        <v>0</v>
      </c>
      <c r="AD286" s="13" t="str">
        <f t="shared" si="74"/>
        <v/>
      </c>
      <c r="AE286" s="13">
        <f>IF(ISERROR(VLOOKUP($C286,CTEPULL!$A:$I,5,FALSE)),"0",(VLOOKUP($C286,CTEPULL!$A:$I,5,FALSE)))</f>
        <v>0</v>
      </c>
      <c r="AF286" s="18">
        <f>IF(ISERROR(VLOOKUP($A286,PIVOTILC!$A:$I,5,FALSE)),"0",(VLOOKUP($A286,PIVOTILC!$A:$I,5,FALSE)))</f>
        <v>0</v>
      </c>
      <c r="AG286" s="13">
        <f t="shared" si="66"/>
        <v>0</v>
      </c>
      <c r="AH286" s="13" t="str">
        <f t="shared" si="75"/>
        <v/>
      </c>
      <c r="AI286" s="13">
        <f>IF(ISERROR(VLOOKUP($C286,CTEPULL!$A:$I,6,FALSE)),"0",(VLOOKUP($C286,CTEPULL!$A:$I,6,FALSE)))</f>
        <v>0</v>
      </c>
      <c r="AJ286" s="18">
        <f>IF(ISERROR(VLOOKUP($A286,PIVOTILC!$A:$I,6,FALSE)),"0",(VLOOKUP($A286,PIVOTILC!$A:$I,6,FALSE)))</f>
        <v>0</v>
      </c>
      <c r="AK286" s="13">
        <f t="shared" si="67"/>
        <v>0</v>
      </c>
      <c r="AL286" s="13" t="str">
        <f t="shared" si="76"/>
        <v/>
      </c>
      <c r="AM286" s="13">
        <f>IF(ISERROR(VLOOKUP($C286,CTEPULL!$A:$I,7,FALSE)),"0",(VLOOKUP($C286,CTEPULL!$A:$I,7,FALSE)))</f>
        <v>0</v>
      </c>
      <c r="AN286" s="18">
        <f>IF(ISERROR(VLOOKUP($A286,PIVOTILC!$A:$I,7,FALSE)),"0",(VLOOKUP($A286,PIVOTILC!$A:$I,7,FALSE)))</f>
        <v>0</v>
      </c>
      <c r="AO286" s="13">
        <f t="shared" si="68"/>
        <v>0</v>
      </c>
      <c r="AP286" s="13" t="str">
        <f t="shared" si="77"/>
        <v/>
      </c>
      <c r="AQ286" s="13">
        <f>IF(ISERROR(VLOOKUP($C286,CTEPULL!$A:$I,8,FALSE)),"0",(VLOOKUP($C286,CTEPULL!$A:$I,8,FALSE)))</f>
        <v>0</v>
      </c>
      <c r="AR286" s="18">
        <f>IF(ISERROR(VLOOKUP($A286,PIVOTILC!$A:$I,8,FALSE)),"0",(VLOOKUP($A286,PIVOTILC!$A:$I,8,FALSE)))</f>
        <v>0</v>
      </c>
      <c r="AS286" s="13">
        <f t="shared" si="69"/>
        <v>0</v>
      </c>
      <c r="AT286" s="13" t="str">
        <f t="shared" si="78"/>
        <v/>
      </c>
      <c r="AU286" s="19">
        <f>IF(ISERROR(VLOOKUP($C286,CTEPULL!$A:$I,9,FALSE)),"0",(VLOOKUP($C286,CTEPULL!$A:$I,9,FALSE)))</f>
        <v>40</v>
      </c>
      <c r="AV286" s="18">
        <f>IF(ISERROR(VLOOKUP($A286,PIVOTILC!$A:$I,8,FALSE)),"0",(VLOOKUP($A286,PIVOTILC!$A:$I,9,FALSE)))</f>
        <v>40</v>
      </c>
      <c r="AW286" s="18">
        <f t="shared" si="70"/>
        <v>0</v>
      </c>
      <c r="AX286" s="13">
        <f t="shared" si="71"/>
        <v>0</v>
      </c>
      <c r="AY286" s="13" t="str">
        <f t="shared" si="72"/>
        <v>No</v>
      </c>
      <c r="AZ286" s="13" t="str">
        <f t="shared" si="79"/>
        <v>No</v>
      </c>
    </row>
    <row r="287" spans="1:52" x14ac:dyDescent="0.2">
      <c r="A287" s="1" t="s">
        <v>7068</v>
      </c>
      <c r="B287" s="16" t="s">
        <v>3079</v>
      </c>
      <c r="C287" s="13" t="s">
        <v>1535</v>
      </c>
      <c r="D287" s="13" t="s">
        <v>2912</v>
      </c>
      <c r="E287" s="13" t="s">
        <v>1536</v>
      </c>
      <c r="F287" s="13" t="s">
        <v>12715</v>
      </c>
      <c r="G287" s="13" t="s">
        <v>1537</v>
      </c>
      <c r="H287" s="13" t="s">
        <v>2828</v>
      </c>
      <c r="I287" s="13" t="s">
        <v>98</v>
      </c>
      <c r="J287" s="13" t="s">
        <v>2378</v>
      </c>
      <c r="K287" s="13" t="s">
        <v>2382</v>
      </c>
      <c r="L287" s="13" t="s">
        <v>3758</v>
      </c>
      <c r="M287" s="13" t="s">
        <v>2384</v>
      </c>
      <c r="N287" s="13" t="s">
        <v>1538</v>
      </c>
      <c r="O287" s="17">
        <v>41838</v>
      </c>
      <c r="P287" s="23"/>
      <c r="Q287" s="41" t="s">
        <v>2512</v>
      </c>
      <c r="R287" s="13" t="s">
        <v>129</v>
      </c>
      <c r="S287" s="13" t="s">
        <v>2868</v>
      </c>
      <c r="T287" s="13" t="s">
        <v>8348</v>
      </c>
      <c r="U287" s="13" t="s">
        <v>5694</v>
      </c>
      <c r="V287" s="13" t="s">
        <v>8367</v>
      </c>
      <c r="W287" s="13">
        <f>IF(ISERROR(VLOOKUP($C287,CTEPULL!$A:$I,3,FALSE)),"0",(VLOOKUP($C287,CTEPULL!$A:$I,3,FALSE)))</f>
        <v>45</v>
      </c>
      <c r="X287" s="18">
        <f>IF(ISERROR(VLOOKUP($A287,PIVOTILC!$A:$I,3,FALSE)),"0",(VLOOKUP($A287,PIVOTILC!$A:$I,3,FALSE)))</f>
        <v>45</v>
      </c>
      <c r="Y287" s="13">
        <f t="shared" si="64"/>
        <v>0</v>
      </c>
      <c r="Z287" s="13" t="str">
        <f t="shared" si="73"/>
        <v>Good</v>
      </c>
      <c r="AA287" s="13">
        <f>IF(ISERROR(VLOOKUP($C287,CTEPULL!$A:$I,4,FALSE)),"0",(VLOOKUP($C287,CTEPULL!$A:$I,4,FALSE)))</f>
        <v>0</v>
      </c>
      <c r="AB287" s="18">
        <f>IF(ISERROR(VLOOKUP($A287,PIVOTILC!$A:$I,4,FALSE)),"0",(VLOOKUP($A287,PIVOTILC!$A:$I,4,FALSE)))</f>
        <v>0</v>
      </c>
      <c r="AC287" s="13">
        <f t="shared" si="65"/>
        <v>0</v>
      </c>
      <c r="AD287" s="13" t="str">
        <f t="shared" si="74"/>
        <v/>
      </c>
      <c r="AE287" s="13">
        <f>IF(ISERROR(VLOOKUP($C287,CTEPULL!$A:$I,5,FALSE)),"0",(VLOOKUP($C287,CTEPULL!$A:$I,5,FALSE)))</f>
        <v>0</v>
      </c>
      <c r="AF287" s="18">
        <f>IF(ISERROR(VLOOKUP($A287,PIVOTILC!$A:$I,5,FALSE)),"0",(VLOOKUP($A287,PIVOTILC!$A:$I,5,FALSE)))</f>
        <v>0</v>
      </c>
      <c r="AG287" s="13">
        <f t="shared" si="66"/>
        <v>0</v>
      </c>
      <c r="AH287" s="13" t="str">
        <f t="shared" si="75"/>
        <v/>
      </c>
      <c r="AI287" s="13">
        <f>IF(ISERROR(VLOOKUP($C287,CTEPULL!$A:$I,6,FALSE)),"0",(VLOOKUP($C287,CTEPULL!$A:$I,6,FALSE)))</f>
        <v>0</v>
      </c>
      <c r="AJ287" s="18">
        <f>IF(ISERROR(VLOOKUP($A287,PIVOTILC!$A:$I,6,FALSE)),"0",(VLOOKUP($A287,PIVOTILC!$A:$I,6,FALSE)))</f>
        <v>0</v>
      </c>
      <c r="AK287" s="13">
        <f t="shared" si="67"/>
        <v>0</v>
      </c>
      <c r="AL287" s="13" t="str">
        <f t="shared" si="76"/>
        <v/>
      </c>
      <c r="AM287" s="13">
        <f>IF(ISERROR(VLOOKUP($C287,CTEPULL!$A:$I,7,FALSE)),"0",(VLOOKUP($C287,CTEPULL!$A:$I,7,FALSE)))</f>
        <v>0</v>
      </c>
      <c r="AN287" s="18">
        <f>IF(ISERROR(VLOOKUP($A287,PIVOTILC!$A:$I,7,FALSE)),"0",(VLOOKUP($A287,PIVOTILC!$A:$I,7,FALSE)))</f>
        <v>0</v>
      </c>
      <c r="AO287" s="13">
        <f t="shared" si="68"/>
        <v>0</v>
      </c>
      <c r="AP287" s="13" t="str">
        <f t="shared" si="77"/>
        <v/>
      </c>
      <c r="AQ287" s="13">
        <f>IF(ISERROR(VLOOKUP($C287,CTEPULL!$A:$I,8,FALSE)),"0",(VLOOKUP($C287,CTEPULL!$A:$I,8,FALSE)))</f>
        <v>0</v>
      </c>
      <c r="AR287" s="18">
        <f>IF(ISERROR(VLOOKUP($A287,PIVOTILC!$A:$I,8,FALSE)),"0",(VLOOKUP($A287,PIVOTILC!$A:$I,8,FALSE)))</f>
        <v>0</v>
      </c>
      <c r="AS287" s="13">
        <f t="shared" si="69"/>
        <v>0</v>
      </c>
      <c r="AT287" s="13" t="str">
        <f t="shared" si="78"/>
        <v/>
      </c>
      <c r="AU287" s="19">
        <f>IF(ISERROR(VLOOKUP($C287,CTEPULL!$A:$I,9,FALSE)),"0",(VLOOKUP($C287,CTEPULL!$A:$I,9,FALSE)))</f>
        <v>45</v>
      </c>
      <c r="AV287" s="18">
        <f>IF(ISERROR(VLOOKUP($A287,PIVOTILC!$A:$I,8,FALSE)),"0",(VLOOKUP($A287,PIVOTILC!$A:$I,9,FALSE)))</f>
        <v>45</v>
      </c>
      <c r="AW287" s="18">
        <f t="shared" si="70"/>
        <v>0</v>
      </c>
      <c r="AX287" s="13">
        <f t="shared" si="71"/>
        <v>0</v>
      </c>
      <c r="AY287" s="13" t="str">
        <f t="shared" si="72"/>
        <v>No</v>
      </c>
      <c r="AZ287" s="13" t="str">
        <f t="shared" si="79"/>
        <v>No</v>
      </c>
    </row>
    <row r="288" spans="1:52" x14ac:dyDescent="0.2">
      <c r="A288" s="1" t="s">
        <v>7069</v>
      </c>
      <c r="B288" s="16" t="s">
        <v>4910</v>
      </c>
      <c r="C288" s="13" t="s">
        <v>4911</v>
      </c>
      <c r="D288" s="13" t="s">
        <v>4912</v>
      </c>
      <c r="E288" s="13" t="s">
        <v>641</v>
      </c>
      <c r="F288" s="13" t="s">
        <v>2830</v>
      </c>
      <c r="G288" s="13" t="s">
        <v>4913</v>
      </c>
      <c r="H288" s="13" t="s">
        <v>2833</v>
      </c>
      <c r="I288" s="13" t="s">
        <v>102</v>
      </c>
      <c r="J288" s="13" t="s">
        <v>2378</v>
      </c>
      <c r="K288" s="13" t="s">
        <v>2389</v>
      </c>
      <c r="L288" s="13" t="s">
        <v>11236</v>
      </c>
      <c r="M288" s="13" t="s">
        <v>2948</v>
      </c>
      <c r="N288" s="13" t="s">
        <v>4914</v>
      </c>
      <c r="O288" s="17">
        <v>42905</v>
      </c>
      <c r="P288" s="23"/>
      <c r="Q288" s="41" t="s">
        <v>4915</v>
      </c>
      <c r="R288" s="13" t="s">
        <v>187</v>
      </c>
      <c r="S288" s="13" t="s">
        <v>8094</v>
      </c>
      <c r="T288" s="13" t="s">
        <v>8348</v>
      </c>
      <c r="U288" s="13" t="s">
        <v>5695</v>
      </c>
      <c r="V288" s="13" t="s">
        <v>8371</v>
      </c>
      <c r="W288" s="13">
        <f>IF(ISERROR(VLOOKUP($C288,CTEPULL!$A:$I,3,FALSE)),"0",(VLOOKUP($C288,CTEPULL!$A:$I,3,FALSE)))</f>
        <v>40</v>
      </c>
      <c r="X288" s="18">
        <f>IF(ISERROR(VLOOKUP($A288,PIVOTILC!$A:$I,3,FALSE)),"0",(VLOOKUP($A288,PIVOTILC!$A:$I,3,FALSE)))</f>
        <v>40</v>
      </c>
      <c r="Y288" s="13">
        <f t="shared" si="64"/>
        <v>0</v>
      </c>
      <c r="Z288" s="13" t="str">
        <f t="shared" si="73"/>
        <v>Good</v>
      </c>
      <c r="AA288" s="13">
        <f>IF(ISERROR(VLOOKUP($C288,CTEPULL!$A:$I,4,FALSE)),"0",(VLOOKUP($C288,CTEPULL!$A:$I,4,FALSE)))</f>
        <v>0</v>
      </c>
      <c r="AB288" s="18">
        <f>IF(ISERROR(VLOOKUP($A288,PIVOTILC!$A:$I,4,FALSE)),"0",(VLOOKUP($A288,PIVOTILC!$A:$I,4,FALSE)))</f>
        <v>0</v>
      </c>
      <c r="AC288" s="13">
        <f t="shared" si="65"/>
        <v>0</v>
      </c>
      <c r="AD288" s="13" t="str">
        <f t="shared" si="74"/>
        <v/>
      </c>
      <c r="AE288" s="13">
        <f>IF(ISERROR(VLOOKUP($C288,CTEPULL!$A:$I,5,FALSE)),"0",(VLOOKUP($C288,CTEPULL!$A:$I,5,FALSE)))</f>
        <v>0</v>
      </c>
      <c r="AF288" s="18">
        <f>IF(ISERROR(VLOOKUP($A288,PIVOTILC!$A:$I,5,FALSE)),"0",(VLOOKUP($A288,PIVOTILC!$A:$I,5,FALSE)))</f>
        <v>0</v>
      </c>
      <c r="AG288" s="13">
        <f t="shared" si="66"/>
        <v>0</v>
      </c>
      <c r="AH288" s="13" t="str">
        <f t="shared" si="75"/>
        <v/>
      </c>
      <c r="AI288" s="13">
        <f>IF(ISERROR(VLOOKUP($C288,CTEPULL!$A:$I,6,FALSE)),"0",(VLOOKUP($C288,CTEPULL!$A:$I,6,FALSE)))</f>
        <v>0</v>
      </c>
      <c r="AJ288" s="18">
        <f>IF(ISERROR(VLOOKUP($A288,PIVOTILC!$A:$I,6,FALSE)),"0",(VLOOKUP($A288,PIVOTILC!$A:$I,6,FALSE)))</f>
        <v>0</v>
      </c>
      <c r="AK288" s="13">
        <f t="shared" si="67"/>
        <v>0</v>
      </c>
      <c r="AL288" s="13" t="str">
        <f t="shared" si="76"/>
        <v/>
      </c>
      <c r="AM288" s="13">
        <f>IF(ISERROR(VLOOKUP($C288,CTEPULL!$A:$I,7,FALSE)),"0",(VLOOKUP($C288,CTEPULL!$A:$I,7,FALSE)))</f>
        <v>0</v>
      </c>
      <c r="AN288" s="18">
        <f>IF(ISERROR(VLOOKUP($A288,PIVOTILC!$A:$I,7,FALSE)),"0",(VLOOKUP($A288,PIVOTILC!$A:$I,7,FALSE)))</f>
        <v>0</v>
      </c>
      <c r="AO288" s="13">
        <f t="shared" si="68"/>
        <v>0</v>
      </c>
      <c r="AP288" s="13" t="str">
        <f t="shared" si="77"/>
        <v/>
      </c>
      <c r="AQ288" s="13">
        <f>IF(ISERROR(VLOOKUP($C288,CTEPULL!$A:$I,8,FALSE)),"0",(VLOOKUP($C288,CTEPULL!$A:$I,8,FALSE)))</f>
        <v>0</v>
      </c>
      <c r="AR288" s="18">
        <f>IF(ISERROR(VLOOKUP($A288,PIVOTILC!$A:$I,8,FALSE)),"0",(VLOOKUP($A288,PIVOTILC!$A:$I,8,FALSE)))</f>
        <v>0</v>
      </c>
      <c r="AS288" s="13">
        <f t="shared" si="69"/>
        <v>0</v>
      </c>
      <c r="AT288" s="13" t="str">
        <f t="shared" si="78"/>
        <v/>
      </c>
      <c r="AU288" s="19">
        <f>IF(ISERROR(VLOOKUP($C288,CTEPULL!$A:$I,9,FALSE)),"0",(VLOOKUP($C288,CTEPULL!$A:$I,9,FALSE)))</f>
        <v>40</v>
      </c>
      <c r="AV288" s="18">
        <f>IF(ISERROR(VLOOKUP($A288,PIVOTILC!$A:$I,8,FALSE)),"0",(VLOOKUP($A288,PIVOTILC!$A:$I,9,FALSE)))</f>
        <v>40</v>
      </c>
      <c r="AW288" s="18">
        <f t="shared" si="70"/>
        <v>0</v>
      </c>
      <c r="AX288" s="13">
        <f t="shared" si="71"/>
        <v>0</v>
      </c>
      <c r="AY288" s="13" t="str">
        <f t="shared" si="72"/>
        <v>No</v>
      </c>
      <c r="AZ288" s="13" t="str">
        <f t="shared" si="79"/>
        <v>No</v>
      </c>
    </row>
    <row r="289" spans="1:52" x14ac:dyDescent="0.2">
      <c r="A289" s="1" t="s">
        <v>9224</v>
      </c>
      <c r="B289" s="16" t="s">
        <v>3080</v>
      </c>
      <c r="C289" s="13" t="s">
        <v>1761</v>
      </c>
      <c r="D289" s="13" t="s">
        <v>1762</v>
      </c>
      <c r="E289" s="13" t="s">
        <v>1763</v>
      </c>
      <c r="F289" s="13" t="s">
        <v>179</v>
      </c>
      <c r="G289" s="13" t="s">
        <v>1764</v>
      </c>
      <c r="H289" s="13" t="s">
        <v>2828</v>
      </c>
      <c r="I289" s="13" t="s">
        <v>98</v>
      </c>
      <c r="J289" s="13" t="s">
        <v>2378</v>
      </c>
      <c r="K289" s="13" t="s">
        <v>2381</v>
      </c>
      <c r="L289" s="13" t="s">
        <v>2387</v>
      </c>
      <c r="M289" s="13" t="s">
        <v>3823</v>
      </c>
      <c r="N289" s="13" t="s">
        <v>1765</v>
      </c>
      <c r="O289" s="17">
        <v>41969</v>
      </c>
      <c r="P289" s="23"/>
      <c r="Q289" s="41" t="s">
        <v>2513</v>
      </c>
      <c r="R289" s="13" t="s">
        <v>129</v>
      </c>
      <c r="S289" s="13" t="s">
        <v>2870</v>
      </c>
      <c r="T289" s="13" t="s">
        <v>8348</v>
      </c>
      <c r="U289" s="13" t="s">
        <v>5696</v>
      </c>
      <c r="V289" s="13" t="s">
        <v>8364</v>
      </c>
      <c r="W289" s="13">
        <f>IF(ISERROR(VLOOKUP($C289,CTEPULL!$A:$I,3,FALSE)),"0",(VLOOKUP($C289,CTEPULL!$A:$I,3,FALSE)))</f>
        <v>40</v>
      </c>
      <c r="X289" s="18">
        <f>IF(ISERROR(VLOOKUP($A289,PIVOTILC!$A:$I,3,FALSE)),"0",(VLOOKUP($A289,PIVOTILC!$A:$I,3,FALSE)))</f>
        <v>40</v>
      </c>
      <c r="Y289" s="13">
        <f t="shared" si="64"/>
        <v>0</v>
      </c>
      <c r="Z289" s="13" t="str">
        <f t="shared" si="73"/>
        <v>Good</v>
      </c>
      <c r="AA289" s="13">
        <f>IF(ISERROR(VLOOKUP($C289,CTEPULL!$A:$I,4,FALSE)),"0",(VLOOKUP($C289,CTEPULL!$A:$I,4,FALSE)))</f>
        <v>0</v>
      </c>
      <c r="AB289" s="18">
        <f>IF(ISERROR(VLOOKUP($A289,PIVOTILC!$A:$I,4,FALSE)),"0",(VLOOKUP($A289,PIVOTILC!$A:$I,4,FALSE)))</f>
        <v>0</v>
      </c>
      <c r="AC289" s="13">
        <f t="shared" si="65"/>
        <v>0</v>
      </c>
      <c r="AD289" s="13" t="str">
        <f t="shared" si="74"/>
        <v/>
      </c>
      <c r="AE289" s="13">
        <f>IF(ISERROR(VLOOKUP($C289,CTEPULL!$A:$I,5,FALSE)),"0",(VLOOKUP($C289,CTEPULL!$A:$I,5,FALSE)))</f>
        <v>0</v>
      </c>
      <c r="AF289" s="18">
        <f>IF(ISERROR(VLOOKUP($A289,PIVOTILC!$A:$I,5,FALSE)),"0",(VLOOKUP($A289,PIVOTILC!$A:$I,5,FALSE)))</f>
        <v>0</v>
      </c>
      <c r="AG289" s="13">
        <f t="shared" si="66"/>
        <v>0</v>
      </c>
      <c r="AH289" s="13" t="str">
        <f t="shared" si="75"/>
        <v/>
      </c>
      <c r="AI289" s="13">
        <f>IF(ISERROR(VLOOKUP($C289,CTEPULL!$A:$I,6,FALSE)),"0",(VLOOKUP($C289,CTEPULL!$A:$I,6,FALSE)))</f>
        <v>0</v>
      </c>
      <c r="AJ289" s="18">
        <f>IF(ISERROR(VLOOKUP($A289,PIVOTILC!$A:$I,6,FALSE)),"0",(VLOOKUP($A289,PIVOTILC!$A:$I,6,FALSE)))</f>
        <v>0</v>
      </c>
      <c r="AK289" s="13">
        <f t="shared" si="67"/>
        <v>0</v>
      </c>
      <c r="AL289" s="13" t="str">
        <f t="shared" si="76"/>
        <v/>
      </c>
      <c r="AM289" s="13">
        <f>IF(ISERROR(VLOOKUP($C289,CTEPULL!$A:$I,7,FALSE)),"0",(VLOOKUP($C289,CTEPULL!$A:$I,7,FALSE)))</f>
        <v>0</v>
      </c>
      <c r="AN289" s="18">
        <f>IF(ISERROR(VLOOKUP($A289,PIVOTILC!$A:$I,7,FALSE)),"0",(VLOOKUP($A289,PIVOTILC!$A:$I,7,FALSE)))</f>
        <v>0</v>
      </c>
      <c r="AO289" s="13">
        <f t="shared" si="68"/>
        <v>0</v>
      </c>
      <c r="AP289" s="13" t="str">
        <f t="shared" si="77"/>
        <v/>
      </c>
      <c r="AQ289" s="13">
        <f>IF(ISERROR(VLOOKUP($C289,CTEPULL!$A:$I,8,FALSE)),"0",(VLOOKUP($C289,CTEPULL!$A:$I,8,FALSE)))</f>
        <v>0</v>
      </c>
      <c r="AR289" s="18">
        <f>IF(ISERROR(VLOOKUP($A289,PIVOTILC!$A:$I,8,FALSE)),"0",(VLOOKUP($A289,PIVOTILC!$A:$I,8,FALSE)))</f>
        <v>0</v>
      </c>
      <c r="AS289" s="13">
        <f t="shared" si="69"/>
        <v>0</v>
      </c>
      <c r="AT289" s="13" t="str">
        <f t="shared" si="78"/>
        <v/>
      </c>
      <c r="AU289" s="19">
        <f>IF(ISERROR(VLOOKUP($C289,CTEPULL!$A:$I,9,FALSE)),"0",(VLOOKUP($C289,CTEPULL!$A:$I,9,FALSE)))</f>
        <v>40</v>
      </c>
      <c r="AV289" s="18">
        <f>IF(ISERROR(VLOOKUP($A289,PIVOTILC!$A:$I,8,FALSE)),"0",(VLOOKUP($A289,PIVOTILC!$A:$I,9,FALSE)))</f>
        <v>40</v>
      </c>
      <c r="AW289" s="18">
        <f t="shared" si="70"/>
        <v>0</v>
      </c>
      <c r="AX289" s="13">
        <f t="shared" si="71"/>
        <v>0</v>
      </c>
      <c r="AY289" s="13" t="str">
        <f t="shared" si="72"/>
        <v>No</v>
      </c>
      <c r="AZ289" s="13" t="str">
        <f t="shared" si="79"/>
        <v>No</v>
      </c>
    </row>
    <row r="290" spans="1:52" x14ac:dyDescent="0.2">
      <c r="A290" s="1" t="s">
        <v>9225</v>
      </c>
      <c r="B290" s="16" t="s">
        <v>3081</v>
      </c>
      <c r="C290" s="13" t="s">
        <v>1608</v>
      </c>
      <c r="D290" s="13" t="s">
        <v>1609</v>
      </c>
      <c r="E290" s="13" t="s">
        <v>1610</v>
      </c>
      <c r="F290" s="13" t="s">
        <v>104</v>
      </c>
      <c r="G290" s="13" t="s">
        <v>1611</v>
      </c>
      <c r="H290" s="13" t="s">
        <v>2828</v>
      </c>
      <c r="I290" s="13" t="s">
        <v>98</v>
      </c>
      <c r="J290" s="13" t="s">
        <v>2378</v>
      </c>
      <c r="K290" s="13" t="s">
        <v>2381</v>
      </c>
      <c r="L290" s="13" t="s">
        <v>2387</v>
      </c>
      <c r="M290" s="13" t="s">
        <v>3823</v>
      </c>
      <c r="N290" s="13" t="s">
        <v>1612</v>
      </c>
      <c r="O290" s="17">
        <v>41897</v>
      </c>
      <c r="P290" s="23"/>
      <c r="Q290" s="41" t="s">
        <v>2514</v>
      </c>
      <c r="R290" s="13" t="s">
        <v>129</v>
      </c>
      <c r="S290" s="13" t="s">
        <v>2867</v>
      </c>
      <c r="T290" s="13" t="s">
        <v>8348</v>
      </c>
      <c r="U290" s="13" t="s">
        <v>5697</v>
      </c>
      <c r="V290" s="13" t="s">
        <v>8357</v>
      </c>
      <c r="W290" s="13">
        <f>IF(ISERROR(VLOOKUP($C290,CTEPULL!$A:$I,3,FALSE)),"0",(VLOOKUP($C290,CTEPULL!$A:$I,3,FALSE)))</f>
        <v>40</v>
      </c>
      <c r="X290" s="18">
        <f>IF(ISERROR(VLOOKUP($A290,PIVOTILC!$A:$I,3,FALSE)),"0",(VLOOKUP($A290,PIVOTILC!$A:$I,3,FALSE)))</f>
        <v>40</v>
      </c>
      <c r="Y290" s="13">
        <f t="shared" si="64"/>
        <v>0</v>
      </c>
      <c r="Z290" s="13" t="str">
        <f t="shared" si="73"/>
        <v>Good</v>
      </c>
      <c r="AA290" s="13">
        <f>IF(ISERROR(VLOOKUP($C290,CTEPULL!$A:$I,4,FALSE)),"0",(VLOOKUP($C290,CTEPULL!$A:$I,4,FALSE)))</f>
        <v>0</v>
      </c>
      <c r="AB290" s="18">
        <f>IF(ISERROR(VLOOKUP($A290,PIVOTILC!$A:$I,4,FALSE)),"0",(VLOOKUP($A290,PIVOTILC!$A:$I,4,FALSE)))</f>
        <v>0</v>
      </c>
      <c r="AC290" s="13">
        <f t="shared" si="65"/>
        <v>0</v>
      </c>
      <c r="AD290" s="13" t="str">
        <f t="shared" si="74"/>
        <v/>
      </c>
      <c r="AE290" s="13">
        <f>IF(ISERROR(VLOOKUP($C290,CTEPULL!$A:$I,5,FALSE)),"0",(VLOOKUP($C290,CTEPULL!$A:$I,5,FALSE)))</f>
        <v>0</v>
      </c>
      <c r="AF290" s="18">
        <f>IF(ISERROR(VLOOKUP($A290,PIVOTILC!$A:$I,5,FALSE)),"0",(VLOOKUP($A290,PIVOTILC!$A:$I,5,FALSE)))</f>
        <v>0</v>
      </c>
      <c r="AG290" s="13">
        <f t="shared" si="66"/>
        <v>0</v>
      </c>
      <c r="AH290" s="13" t="str">
        <f t="shared" si="75"/>
        <v/>
      </c>
      <c r="AI290" s="13">
        <f>IF(ISERROR(VLOOKUP($C290,CTEPULL!$A:$I,6,FALSE)),"0",(VLOOKUP($C290,CTEPULL!$A:$I,6,FALSE)))</f>
        <v>0</v>
      </c>
      <c r="AJ290" s="18">
        <f>IF(ISERROR(VLOOKUP($A290,PIVOTILC!$A:$I,6,FALSE)),"0",(VLOOKUP($A290,PIVOTILC!$A:$I,6,FALSE)))</f>
        <v>0</v>
      </c>
      <c r="AK290" s="13">
        <f t="shared" si="67"/>
        <v>0</v>
      </c>
      <c r="AL290" s="13" t="str">
        <f t="shared" si="76"/>
        <v/>
      </c>
      <c r="AM290" s="13">
        <f>IF(ISERROR(VLOOKUP($C290,CTEPULL!$A:$I,7,FALSE)),"0",(VLOOKUP($C290,CTEPULL!$A:$I,7,FALSE)))</f>
        <v>0</v>
      </c>
      <c r="AN290" s="18">
        <f>IF(ISERROR(VLOOKUP($A290,PIVOTILC!$A:$I,7,FALSE)),"0",(VLOOKUP($A290,PIVOTILC!$A:$I,7,FALSE)))</f>
        <v>0</v>
      </c>
      <c r="AO290" s="13">
        <f t="shared" si="68"/>
        <v>0</v>
      </c>
      <c r="AP290" s="13" t="str">
        <f t="shared" si="77"/>
        <v/>
      </c>
      <c r="AQ290" s="13">
        <f>IF(ISERROR(VLOOKUP($C290,CTEPULL!$A:$I,8,FALSE)),"0",(VLOOKUP($C290,CTEPULL!$A:$I,8,FALSE)))</f>
        <v>0</v>
      </c>
      <c r="AR290" s="18">
        <f>IF(ISERROR(VLOOKUP($A290,PIVOTILC!$A:$I,8,FALSE)),"0",(VLOOKUP($A290,PIVOTILC!$A:$I,8,FALSE)))</f>
        <v>0</v>
      </c>
      <c r="AS290" s="13">
        <f t="shared" si="69"/>
        <v>0</v>
      </c>
      <c r="AT290" s="13" t="str">
        <f t="shared" si="78"/>
        <v/>
      </c>
      <c r="AU290" s="19">
        <f>IF(ISERROR(VLOOKUP($C290,CTEPULL!$A:$I,9,FALSE)),"0",(VLOOKUP($C290,CTEPULL!$A:$I,9,FALSE)))</f>
        <v>40</v>
      </c>
      <c r="AV290" s="18">
        <f>IF(ISERROR(VLOOKUP($A290,PIVOTILC!$A:$I,8,FALSE)),"0",(VLOOKUP($A290,PIVOTILC!$A:$I,9,FALSE)))</f>
        <v>40</v>
      </c>
      <c r="AW290" s="18">
        <f t="shared" si="70"/>
        <v>0</v>
      </c>
      <c r="AX290" s="13">
        <f t="shared" si="71"/>
        <v>0</v>
      </c>
      <c r="AY290" s="13" t="str">
        <f t="shared" si="72"/>
        <v>No</v>
      </c>
      <c r="AZ290" s="13" t="str">
        <f t="shared" si="79"/>
        <v>No</v>
      </c>
    </row>
    <row r="291" spans="1:52" x14ac:dyDescent="0.2">
      <c r="A291" s="1" t="s">
        <v>9226</v>
      </c>
      <c r="B291" s="16" t="s">
        <v>3082</v>
      </c>
      <c r="C291" s="13" t="s">
        <v>1429</v>
      </c>
      <c r="D291" s="13" t="s">
        <v>1430</v>
      </c>
      <c r="E291" s="13" t="s">
        <v>651</v>
      </c>
      <c r="F291" s="13" t="s">
        <v>179</v>
      </c>
      <c r="G291" s="13" t="s">
        <v>1431</v>
      </c>
      <c r="H291" s="13" t="s">
        <v>2829</v>
      </c>
      <c r="I291" s="13" t="s">
        <v>100</v>
      </c>
      <c r="J291" s="13" t="s">
        <v>2378</v>
      </c>
      <c r="K291" s="13" t="s">
        <v>2396</v>
      </c>
      <c r="L291" s="13" t="s">
        <v>2392</v>
      </c>
      <c r="M291" s="13" t="s">
        <v>8943</v>
      </c>
      <c r="N291" s="13" t="s">
        <v>2515</v>
      </c>
      <c r="O291" s="17">
        <v>41743</v>
      </c>
      <c r="P291" s="23"/>
      <c r="Q291" s="41" t="s">
        <v>2516</v>
      </c>
      <c r="R291" s="13" t="s">
        <v>129</v>
      </c>
      <c r="S291" s="13" t="s">
        <v>2871</v>
      </c>
      <c r="T291" s="13" t="s">
        <v>8348</v>
      </c>
      <c r="U291" s="13" t="s">
        <v>5698</v>
      </c>
      <c r="V291" s="13" t="s">
        <v>8352</v>
      </c>
      <c r="W291" s="13">
        <f>IF(ISERROR(VLOOKUP($C291,CTEPULL!$A:$I,3,FALSE)),"0",(VLOOKUP($C291,CTEPULL!$A:$I,3,FALSE)))</f>
        <v>45</v>
      </c>
      <c r="X291" s="18">
        <f>IF(ISERROR(VLOOKUP($A291,PIVOTILC!$A:$I,3,FALSE)),"0",(VLOOKUP($A291,PIVOTILC!$A:$I,3,FALSE)))</f>
        <v>45</v>
      </c>
      <c r="Y291" s="13">
        <f t="shared" si="64"/>
        <v>0</v>
      </c>
      <c r="Z291" s="13" t="str">
        <f t="shared" si="73"/>
        <v>Good</v>
      </c>
      <c r="AA291" s="13">
        <f>IF(ISERROR(VLOOKUP($C291,CTEPULL!$A:$I,4,FALSE)),"0",(VLOOKUP($C291,CTEPULL!$A:$I,4,FALSE)))</f>
        <v>0</v>
      </c>
      <c r="AB291" s="18">
        <f>IF(ISERROR(VLOOKUP($A291,PIVOTILC!$A:$I,4,FALSE)),"0",(VLOOKUP($A291,PIVOTILC!$A:$I,4,FALSE)))</f>
        <v>0</v>
      </c>
      <c r="AC291" s="13">
        <f t="shared" si="65"/>
        <v>0</v>
      </c>
      <c r="AD291" s="13" t="str">
        <f t="shared" si="74"/>
        <v/>
      </c>
      <c r="AE291" s="13">
        <f>IF(ISERROR(VLOOKUP($C291,CTEPULL!$A:$I,5,FALSE)),"0",(VLOOKUP($C291,CTEPULL!$A:$I,5,FALSE)))</f>
        <v>0</v>
      </c>
      <c r="AF291" s="18">
        <f>IF(ISERROR(VLOOKUP($A291,PIVOTILC!$A:$I,5,FALSE)),"0",(VLOOKUP($A291,PIVOTILC!$A:$I,5,FALSE)))</f>
        <v>0</v>
      </c>
      <c r="AG291" s="13">
        <f t="shared" si="66"/>
        <v>0</v>
      </c>
      <c r="AH291" s="13" t="str">
        <f t="shared" si="75"/>
        <v/>
      </c>
      <c r="AI291" s="13">
        <f>IF(ISERROR(VLOOKUP($C291,CTEPULL!$A:$I,6,FALSE)),"0",(VLOOKUP($C291,CTEPULL!$A:$I,6,FALSE)))</f>
        <v>0</v>
      </c>
      <c r="AJ291" s="18">
        <f>IF(ISERROR(VLOOKUP($A291,PIVOTILC!$A:$I,6,FALSE)),"0",(VLOOKUP($A291,PIVOTILC!$A:$I,6,FALSE)))</f>
        <v>0</v>
      </c>
      <c r="AK291" s="13">
        <f t="shared" si="67"/>
        <v>0</v>
      </c>
      <c r="AL291" s="13" t="str">
        <f t="shared" si="76"/>
        <v/>
      </c>
      <c r="AM291" s="13">
        <f>IF(ISERROR(VLOOKUP($C291,CTEPULL!$A:$I,7,FALSE)),"0",(VLOOKUP($C291,CTEPULL!$A:$I,7,FALSE)))</f>
        <v>0</v>
      </c>
      <c r="AN291" s="18">
        <f>IF(ISERROR(VLOOKUP($A291,PIVOTILC!$A:$I,7,FALSE)),"0",(VLOOKUP($A291,PIVOTILC!$A:$I,7,FALSE)))</f>
        <v>0</v>
      </c>
      <c r="AO291" s="13">
        <f t="shared" si="68"/>
        <v>0</v>
      </c>
      <c r="AP291" s="13" t="str">
        <f t="shared" si="77"/>
        <v/>
      </c>
      <c r="AQ291" s="13">
        <f>IF(ISERROR(VLOOKUP($C291,CTEPULL!$A:$I,8,FALSE)),"0",(VLOOKUP($C291,CTEPULL!$A:$I,8,FALSE)))</f>
        <v>0</v>
      </c>
      <c r="AR291" s="18">
        <f>IF(ISERROR(VLOOKUP($A291,PIVOTILC!$A:$I,8,FALSE)),"0",(VLOOKUP($A291,PIVOTILC!$A:$I,8,FALSE)))</f>
        <v>0</v>
      </c>
      <c r="AS291" s="13">
        <f t="shared" si="69"/>
        <v>0</v>
      </c>
      <c r="AT291" s="13" t="str">
        <f t="shared" si="78"/>
        <v/>
      </c>
      <c r="AU291" s="19">
        <f>IF(ISERROR(VLOOKUP($C291,CTEPULL!$A:$I,9,FALSE)),"0",(VLOOKUP($C291,CTEPULL!$A:$I,9,FALSE)))</f>
        <v>45</v>
      </c>
      <c r="AV291" s="18">
        <f>IF(ISERROR(VLOOKUP($A291,PIVOTILC!$A:$I,8,FALSE)),"0",(VLOOKUP($A291,PIVOTILC!$A:$I,9,FALSE)))</f>
        <v>45</v>
      </c>
      <c r="AW291" s="18">
        <f t="shared" si="70"/>
        <v>0</v>
      </c>
      <c r="AX291" s="13">
        <f t="shared" si="71"/>
        <v>0</v>
      </c>
      <c r="AY291" s="13" t="str">
        <f t="shared" si="72"/>
        <v>No</v>
      </c>
      <c r="AZ291" s="13" t="str">
        <f t="shared" si="79"/>
        <v>No</v>
      </c>
    </row>
    <row r="292" spans="1:52" x14ac:dyDescent="0.2">
      <c r="A292" s="1" t="s">
        <v>7070</v>
      </c>
      <c r="B292" s="16" t="s">
        <v>3083</v>
      </c>
      <c r="C292" s="13" t="s">
        <v>2962</v>
      </c>
      <c r="D292" s="13" t="s">
        <v>2963</v>
      </c>
      <c r="E292" s="13" t="s">
        <v>2964</v>
      </c>
      <c r="F292" s="13" t="s">
        <v>128</v>
      </c>
      <c r="G292" s="13" t="s">
        <v>2965</v>
      </c>
      <c r="H292" s="13" t="s">
        <v>2829</v>
      </c>
      <c r="I292" s="13" t="s">
        <v>98</v>
      </c>
      <c r="J292" s="13" t="s">
        <v>2378</v>
      </c>
      <c r="K292" s="13" t="s">
        <v>2389</v>
      </c>
      <c r="L292" s="13" t="s">
        <v>11236</v>
      </c>
      <c r="M292" s="13" t="s">
        <v>2420</v>
      </c>
      <c r="N292" s="13" t="s">
        <v>2970</v>
      </c>
      <c r="O292" s="17">
        <v>42489</v>
      </c>
      <c r="P292" s="23"/>
      <c r="Q292" s="41" t="s">
        <v>2966</v>
      </c>
      <c r="R292" s="13" t="s">
        <v>112</v>
      </c>
      <c r="S292" s="13" t="s">
        <v>2867</v>
      </c>
      <c r="T292" s="13" t="s">
        <v>8348</v>
      </c>
      <c r="U292" s="13" t="s">
        <v>5699</v>
      </c>
      <c r="V292" s="13" t="s">
        <v>8358</v>
      </c>
      <c r="W292" s="13">
        <f>IF(ISERROR(VLOOKUP($C292,CTEPULL!$A:$I,3,FALSE)),"0",(VLOOKUP($C292,CTEPULL!$A:$I,3,FALSE)))</f>
        <v>45</v>
      </c>
      <c r="X292" s="18">
        <f>IF(ISERROR(VLOOKUP($A292,PIVOTILC!$A:$I,3,FALSE)),"0",(VLOOKUP($A292,PIVOTILC!$A:$I,3,FALSE)))</f>
        <v>45</v>
      </c>
      <c r="Y292" s="13">
        <f t="shared" si="64"/>
        <v>0</v>
      </c>
      <c r="Z292" s="13" t="str">
        <f t="shared" si="73"/>
        <v>Good</v>
      </c>
      <c r="AA292" s="13">
        <f>IF(ISERROR(VLOOKUP($C292,CTEPULL!$A:$I,4,FALSE)),"0",(VLOOKUP($C292,CTEPULL!$A:$I,4,FALSE)))</f>
        <v>0</v>
      </c>
      <c r="AB292" s="18">
        <f>IF(ISERROR(VLOOKUP($A292,PIVOTILC!$A:$I,4,FALSE)),"0",(VLOOKUP($A292,PIVOTILC!$A:$I,4,FALSE)))</f>
        <v>0</v>
      </c>
      <c r="AC292" s="13">
        <f t="shared" si="65"/>
        <v>0</v>
      </c>
      <c r="AD292" s="13" t="str">
        <f t="shared" si="74"/>
        <v/>
      </c>
      <c r="AE292" s="13">
        <f>IF(ISERROR(VLOOKUP($C292,CTEPULL!$A:$I,5,FALSE)),"0",(VLOOKUP($C292,CTEPULL!$A:$I,5,FALSE)))</f>
        <v>0</v>
      </c>
      <c r="AF292" s="18">
        <f>IF(ISERROR(VLOOKUP($A292,PIVOTILC!$A:$I,5,FALSE)),"0",(VLOOKUP($A292,PIVOTILC!$A:$I,5,FALSE)))</f>
        <v>0</v>
      </c>
      <c r="AG292" s="13">
        <f t="shared" si="66"/>
        <v>0</v>
      </c>
      <c r="AH292" s="13" t="str">
        <f t="shared" si="75"/>
        <v/>
      </c>
      <c r="AI292" s="13">
        <f>IF(ISERROR(VLOOKUP($C292,CTEPULL!$A:$I,6,FALSE)),"0",(VLOOKUP($C292,CTEPULL!$A:$I,6,FALSE)))</f>
        <v>0</v>
      </c>
      <c r="AJ292" s="18">
        <f>IF(ISERROR(VLOOKUP($A292,PIVOTILC!$A:$I,6,FALSE)),"0",(VLOOKUP($A292,PIVOTILC!$A:$I,6,FALSE)))</f>
        <v>0</v>
      </c>
      <c r="AK292" s="13">
        <f t="shared" si="67"/>
        <v>0</v>
      </c>
      <c r="AL292" s="13" t="str">
        <f t="shared" si="76"/>
        <v/>
      </c>
      <c r="AM292" s="13">
        <f>IF(ISERROR(VLOOKUP($C292,CTEPULL!$A:$I,7,FALSE)),"0",(VLOOKUP($C292,CTEPULL!$A:$I,7,FALSE)))</f>
        <v>0</v>
      </c>
      <c r="AN292" s="18">
        <f>IF(ISERROR(VLOOKUP($A292,PIVOTILC!$A:$I,7,FALSE)),"0",(VLOOKUP($A292,PIVOTILC!$A:$I,7,FALSE)))</f>
        <v>0</v>
      </c>
      <c r="AO292" s="13">
        <f t="shared" si="68"/>
        <v>0</v>
      </c>
      <c r="AP292" s="13" t="str">
        <f t="shared" si="77"/>
        <v/>
      </c>
      <c r="AQ292" s="13">
        <f>IF(ISERROR(VLOOKUP($C292,CTEPULL!$A:$I,8,FALSE)),"0",(VLOOKUP($C292,CTEPULL!$A:$I,8,FALSE)))</f>
        <v>0</v>
      </c>
      <c r="AR292" s="18">
        <f>IF(ISERROR(VLOOKUP($A292,PIVOTILC!$A:$I,8,FALSE)),"0",(VLOOKUP($A292,PIVOTILC!$A:$I,8,FALSE)))</f>
        <v>0</v>
      </c>
      <c r="AS292" s="13">
        <f t="shared" si="69"/>
        <v>0</v>
      </c>
      <c r="AT292" s="13" t="str">
        <f t="shared" si="78"/>
        <v/>
      </c>
      <c r="AU292" s="19">
        <f>IF(ISERROR(VLOOKUP($C292,CTEPULL!$A:$I,9,FALSE)),"0",(VLOOKUP($C292,CTEPULL!$A:$I,9,FALSE)))</f>
        <v>45</v>
      </c>
      <c r="AV292" s="18">
        <f>IF(ISERROR(VLOOKUP($A292,PIVOTILC!$A:$I,8,FALSE)),"0",(VLOOKUP($A292,PIVOTILC!$A:$I,9,FALSE)))</f>
        <v>45</v>
      </c>
      <c r="AW292" s="18">
        <f t="shared" si="70"/>
        <v>0</v>
      </c>
      <c r="AX292" s="13">
        <f t="shared" si="71"/>
        <v>0</v>
      </c>
      <c r="AY292" s="13" t="str">
        <f t="shared" si="72"/>
        <v>No</v>
      </c>
      <c r="AZ292" s="13" t="str">
        <f t="shared" si="79"/>
        <v>No</v>
      </c>
    </row>
    <row r="293" spans="1:52" x14ac:dyDescent="0.2">
      <c r="A293" s="1" t="s">
        <v>9227</v>
      </c>
      <c r="B293" s="16" t="s">
        <v>4518</v>
      </c>
      <c r="C293" s="13" t="s">
        <v>4519</v>
      </c>
      <c r="D293" s="13" t="s">
        <v>4520</v>
      </c>
      <c r="E293" s="13" t="s">
        <v>4521</v>
      </c>
      <c r="F293" s="13" t="s">
        <v>109</v>
      </c>
      <c r="G293" s="13" t="s">
        <v>4522</v>
      </c>
      <c r="H293" s="13" t="s">
        <v>2828</v>
      </c>
      <c r="I293" s="13" t="s">
        <v>98</v>
      </c>
      <c r="J293" s="13" t="s">
        <v>2378</v>
      </c>
      <c r="K293" s="13" t="s">
        <v>2379</v>
      </c>
      <c r="L293" s="13" t="s">
        <v>2380</v>
      </c>
      <c r="M293" s="13" t="s">
        <v>2403</v>
      </c>
      <c r="N293" s="13" t="s">
        <v>4523</v>
      </c>
      <c r="O293" s="17">
        <v>42823</v>
      </c>
      <c r="P293" s="23"/>
      <c r="Q293" s="41" t="s">
        <v>4524</v>
      </c>
      <c r="R293" s="13" t="s">
        <v>187</v>
      </c>
      <c r="S293" s="13" t="s">
        <v>2866</v>
      </c>
      <c r="T293" s="13" t="s">
        <v>8348</v>
      </c>
      <c r="U293" s="13" t="s">
        <v>5700</v>
      </c>
      <c r="V293" s="13" t="s">
        <v>8358</v>
      </c>
      <c r="W293" s="13">
        <f>IF(ISERROR(VLOOKUP($C293,CTEPULL!$A:$I,3,FALSE)),"0",(VLOOKUP($C293,CTEPULL!$A:$I,3,FALSE)))</f>
        <v>40</v>
      </c>
      <c r="X293" s="18">
        <f>IF(ISERROR(VLOOKUP($A293,PIVOTILC!$A:$I,3,FALSE)),"0",(VLOOKUP($A293,PIVOTILC!$A:$I,3,FALSE)))</f>
        <v>40</v>
      </c>
      <c r="Y293" s="13">
        <f t="shared" si="64"/>
        <v>0</v>
      </c>
      <c r="Z293" s="13" t="str">
        <f t="shared" si="73"/>
        <v>Good</v>
      </c>
      <c r="AA293" s="13">
        <f>IF(ISERROR(VLOOKUP($C293,CTEPULL!$A:$I,4,FALSE)),"0",(VLOOKUP($C293,CTEPULL!$A:$I,4,FALSE)))</f>
        <v>0</v>
      </c>
      <c r="AB293" s="18">
        <f>IF(ISERROR(VLOOKUP($A293,PIVOTILC!$A:$I,4,FALSE)),"0",(VLOOKUP($A293,PIVOTILC!$A:$I,4,FALSE)))</f>
        <v>0</v>
      </c>
      <c r="AC293" s="13">
        <f t="shared" si="65"/>
        <v>0</v>
      </c>
      <c r="AD293" s="13" t="str">
        <f t="shared" si="74"/>
        <v/>
      </c>
      <c r="AE293" s="13">
        <f>IF(ISERROR(VLOOKUP($C293,CTEPULL!$A:$I,5,FALSE)),"0",(VLOOKUP($C293,CTEPULL!$A:$I,5,FALSE)))</f>
        <v>0</v>
      </c>
      <c r="AF293" s="18">
        <f>IF(ISERROR(VLOOKUP($A293,PIVOTILC!$A:$I,5,FALSE)),"0",(VLOOKUP($A293,PIVOTILC!$A:$I,5,FALSE)))</f>
        <v>0</v>
      </c>
      <c r="AG293" s="13">
        <f t="shared" si="66"/>
        <v>0</v>
      </c>
      <c r="AH293" s="13" t="str">
        <f t="shared" si="75"/>
        <v/>
      </c>
      <c r="AI293" s="13">
        <f>IF(ISERROR(VLOOKUP($C293,CTEPULL!$A:$I,6,FALSE)),"0",(VLOOKUP($C293,CTEPULL!$A:$I,6,FALSE)))</f>
        <v>0</v>
      </c>
      <c r="AJ293" s="18">
        <f>IF(ISERROR(VLOOKUP($A293,PIVOTILC!$A:$I,6,FALSE)),"0",(VLOOKUP($A293,PIVOTILC!$A:$I,6,FALSE)))</f>
        <v>0</v>
      </c>
      <c r="AK293" s="13">
        <f t="shared" si="67"/>
        <v>0</v>
      </c>
      <c r="AL293" s="13" t="str">
        <f t="shared" si="76"/>
        <v/>
      </c>
      <c r="AM293" s="13">
        <f>IF(ISERROR(VLOOKUP($C293,CTEPULL!$A:$I,7,FALSE)),"0",(VLOOKUP($C293,CTEPULL!$A:$I,7,FALSE)))</f>
        <v>0</v>
      </c>
      <c r="AN293" s="18">
        <f>IF(ISERROR(VLOOKUP($A293,PIVOTILC!$A:$I,7,FALSE)),"0",(VLOOKUP($A293,PIVOTILC!$A:$I,7,FALSE)))</f>
        <v>0</v>
      </c>
      <c r="AO293" s="13">
        <f t="shared" si="68"/>
        <v>0</v>
      </c>
      <c r="AP293" s="13" t="str">
        <f t="shared" si="77"/>
        <v/>
      </c>
      <c r="AQ293" s="13">
        <f>IF(ISERROR(VLOOKUP($C293,CTEPULL!$A:$I,8,FALSE)),"0",(VLOOKUP($C293,CTEPULL!$A:$I,8,FALSE)))</f>
        <v>0</v>
      </c>
      <c r="AR293" s="18">
        <f>IF(ISERROR(VLOOKUP($A293,PIVOTILC!$A:$I,8,FALSE)),"0",(VLOOKUP($A293,PIVOTILC!$A:$I,8,FALSE)))</f>
        <v>0</v>
      </c>
      <c r="AS293" s="13">
        <f t="shared" si="69"/>
        <v>0</v>
      </c>
      <c r="AT293" s="13" t="str">
        <f t="shared" si="78"/>
        <v/>
      </c>
      <c r="AU293" s="19">
        <f>IF(ISERROR(VLOOKUP($C293,CTEPULL!$A:$I,9,FALSE)),"0",(VLOOKUP($C293,CTEPULL!$A:$I,9,FALSE)))</f>
        <v>40</v>
      </c>
      <c r="AV293" s="18">
        <f>IF(ISERROR(VLOOKUP($A293,PIVOTILC!$A:$I,8,FALSE)),"0",(VLOOKUP($A293,PIVOTILC!$A:$I,9,FALSE)))</f>
        <v>40</v>
      </c>
      <c r="AW293" s="18">
        <f t="shared" si="70"/>
        <v>0</v>
      </c>
      <c r="AX293" s="13">
        <f t="shared" si="71"/>
        <v>0</v>
      </c>
      <c r="AY293" s="13" t="str">
        <f t="shared" si="72"/>
        <v>No</v>
      </c>
      <c r="AZ293" s="13" t="str">
        <f t="shared" si="79"/>
        <v>No</v>
      </c>
    </row>
    <row r="294" spans="1:52" x14ac:dyDescent="0.2">
      <c r="A294" s="1" t="s">
        <v>9107</v>
      </c>
      <c r="B294" s="16" t="s">
        <v>9109</v>
      </c>
      <c r="C294" s="13" t="s">
        <v>4730</v>
      </c>
      <c r="D294" s="13" t="s">
        <v>4731</v>
      </c>
      <c r="E294" s="13" t="s">
        <v>4732</v>
      </c>
      <c r="F294" s="13" t="s">
        <v>3740</v>
      </c>
      <c r="G294" s="13" t="s">
        <v>4733</v>
      </c>
      <c r="H294" s="13" t="s">
        <v>2828</v>
      </c>
      <c r="I294" s="13" t="s">
        <v>98</v>
      </c>
      <c r="J294" s="13" t="s">
        <v>2378</v>
      </c>
      <c r="K294" s="13" t="s">
        <v>2382</v>
      </c>
      <c r="L294" s="13" t="s">
        <v>3758</v>
      </c>
      <c r="M294" s="13" t="s">
        <v>2384</v>
      </c>
      <c r="N294" s="13" t="s">
        <v>4820</v>
      </c>
      <c r="O294" s="17">
        <v>42870</v>
      </c>
      <c r="P294" s="23"/>
      <c r="Q294" s="41" t="s">
        <v>9580</v>
      </c>
      <c r="R294" s="13" t="s">
        <v>129</v>
      </c>
      <c r="S294" s="13" t="s">
        <v>2867</v>
      </c>
      <c r="T294" s="13" t="s">
        <v>8348</v>
      </c>
      <c r="U294" s="13" t="s">
        <v>5701</v>
      </c>
      <c r="V294" s="13" t="s">
        <v>8354</v>
      </c>
      <c r="W294" s="13">
        <f>IF(ISERROR(VLOOKUP($C294,CTEPULL!$A:$I,3,FALSE)),"0",(VLOOKUP($C294,CTEPULL!$A:$I,3,FALSE)))</f>
        <v>48</v>
      </c>
      <c r="X294" s="18">
        <f>IF(ISERROR(VLOOKUP($A294,PIVOTILC!$A:$I,3,FALSE)),"0",(VLOOKUP($A294,PIVOTILC!$A:$I,3,FALSE)))</f>
        <v>48</v>
      </c>
      <c r="Y294" s="13">
        <f t="shared" si="64"/>
        <v>0</v>
      </c>
      <c r="Z294" s="13" t="str">
        <f t="shared" si="73"/>
        <v>Good</v>
      </c>
      <c r="AA294" s="13">
        <f>IF(ISERROR(VLOOKUP($C294,CTEPULL!$A:$I,4,FALSE)),"0",(VLOOKUP($C294,CTEPULL!$A:$I,4,FALSE)))</f>
        <v>0</v>
      </c>
      <c r="AB294" s="18">
        <f>IF(ISERROR(VLOOKUP($A294,PIVOTILC!$A:$I,4,FALSE)),"0",(VLOOKUP($A294,PIVOTILC!$A:$I,4,FALSE)))</f>
        <v>0</v>
      </c>
      <c r="AC294" s="13">
        <f t="shared" si="65"/>
        <v>0</v>
      </c>
      <c r="AD294" s="13" t="str">
        <f t="shared" si="74"/>
        <v/>
      </c>
      <c r="AE294" s="13">
        <f>IF(ISERROR(VLOOKUP($C294,CTEPULL!$A:$I,5,FALSE)),"0",(VLOOKUP($C294,CTEPULL!$A:$I,5,FALSE)))</f>
        <v>0</v>
      </c>
      <c r="AF294" s="18">
        <f>IF(ISERROR(VLOOKUP($A294,PIVOTILC!$A:$I,5,FALSE)),"0",(VLOOKUP($A294,PIVOTILC!$A:$I,5,FALSE)))</f>
        <v>0</v>
      </c>
      <c r="AG294" s="13">
        <f t="shared" si="66"/>
        <v>0</v>
      </c>
      <c r="AH294" s="13" t="str">
        <f t="shared" si="75"/>
        <v/>
      </c>
      <c r="AI294" s="13">
        <f>IF(ISERROR(VLOOKUP($C294,CTEPULL!$A:$I,6,FALSE)),"0",(VLOOKUP($C294,CTEPULL!$A:$I,6,FALSE)))</f>
        <v>0</v>
      </c>
      <c r="AJ294" s="18">
        <f>IF(ISERROR(VLOOKUP($A294,PIVOTILC!$A:$I,6,FALSE)),"0",(VLOOKUP($A294,PIVOTILC!$A:$I,6,FALSE)))</f>
        <v>0</v>
      </c>
      <c r="AK294" s="13">
        <f t="shared" si="67"/>
        <v>0</v>
      </c>
      <c r="AL294" s="13" t="str">
        <f t="shared" si="76"/>
        <v/>
      </c>
      <c r="AM294" s="13">
        <f>IF(ISERROR(VLOOKUP($C294,CTEPULL!$A:$I,7,FALSE)),"0",(VLOOKUP($C294,CTEPULL!$A:$I,7,FALSE)))</f>
        <v>0</v>
      </c>
      <c r="AN294" s="18">
        <f>IF(ISERROR(VLOOKUP($A294,PIVOTILC!$A:$I,7,FALSE)),"0",(VLOOKUP($A294,PIVOTILC!$A:$I,7,FALSE)))</f>
        <v>0</v>
      </c>
      <c r="AO294" s="13">
        <f t="shared" si="68"/>
        <v>0</v>
      </c>
      <c r="AP294" s="13" t="str">
        <f t="shared" si="77"/>
        <v/>
      </c>
      <c r="AQ294" s="13">
        <f>IF(ISERROR(VLOOKUP($C294,CTEPULL!$A:$I,8,FALSE)),"0",(VLOOKUP($C294,CTEPULL!$A:$I,8,FALSE)))</f>
        <v>0</v>
      </c>
      <c r="AR294" s="18">
        <f>IF(ISERROR(VLOOKUP($A294,PIVOTILC!$A:$I,8,FALSE)),"0",(VLOOKUP($A294,PIVOTILC!$A:$I,8,FALSE)))</f>
        <v>0</v>
      </c>
      <c r="AS294" s="13">
        <f t="shared" si="69"/>
        <v>0</v>
      </c>
      <c r="AT294" s="13" t="str">
        <f t="shared" si="78"/>
        <v/>
      </c>
      <c r="AU294" s="19">
        <f>IF(ISERROR(VLOOKUP($C294,CTEPULL!$A:$I,9,FALSE)),"0",(VLOOKUP($C294,CTEPULL!$A:$I,9,FALSE)))</f>
        <v>48</v>
      </c>
      <c r="AV294" s="18">
        <f>IF(ISERROR(VLOOKUP($A294,PIVOTILC!$A:$I,8,FALSE)),"0",(VLOOKUP($A294,PIVOTILC!$A:$I,9,FALSE)))</f>
        <v>48</v>
      </c>
      <c r="AW294" s="18">
        <f t="shared" si="70"/>
        <v>0</v>
      </c>
      <c r="AX294" s="13">
        <f t="shared" si="71"/>
        <v>0</v>
      </c>
      <c r="AY294" s="13" t="str">
        <f t="shared" si="72"/>
        <v>No</v>
      </c>
      <c r="AZ294" s="13" t="str">
        <f t="shared" si="79"/>
        <v>No</v>
      </c>
    </row>
    <row r="295" spans="1:52" x14ac:dyDescent="0.2">
      <c r="A295" s="1" t="s">
        <v>7071</v>
      </c>
      <c r="B295" s="16" t="s">
        <v>3084</v>
      </c>
      <c r="C295" s="13" t="s">
        <v>1348</v>
      </c>
      <c r="D295" s="13" t="s">
        <v>1349</v>
      </c>
      <c r="E295" s="13" t="s">
        <v>1350</v>
      </c>
      <c r="F295" s="13" t="s">
        <v>1351</v>
      </c>
      <c r="G295" s="13" t="s">
        <v>1352</v>
      </c>
      <c r="H295" s="13" t="s">
        <v>2828</v>
      </c>
      <c r="I295" s="13" t="s">
        <v>98</v>
      </c>
      <c r="J295" s="13" t="s">
        <v>2378</v>
      </c>
      <c r="K295" s="13" t="s">
        <v>2379</v>
      </c>
      <c r="L295" s="13" t="s">
        <v>2383</v>
      </c>
      <c r="M295" s="13" t="s">
        <v>7713</v>
      </c>
      <c r="N295" s="13" t="s">
        <v>1353</v>
      </c>
      <c r="O295" s="17">
        <v>41680</v>
      </c>
      <c r="P295" s="23"/>
      <c r="Q295" s="41" t="s">
        <v>2517</v>
      </c>
      <c r="R295" s="13" t="s">
        <v>129</v>
      </c>
      <c r="S295" s="13" t="s">
        <v>2870</v>
      </c>
      <c r="T295" s="13" t="s">
        <v>8348</v>
      </c>
      <c r="U295" s="13" t="s">
        <v>5702</v>
      </c>
      <c r="V295" s="13" t="s">
        <v>8352</v>
      </c>
      <c r="W295" s="13">
        <f>IF(ISERROR(VLOOKUP($C295,CTEPULL!$A:$I,3,FALSE)),"0",(VLOOKUP($C295,CTEPULL!$A:$I,3,FALSE)))</f>
        <v>40</v>
      </c>
      <c r="X295" s="18">
        <f>IF(ISERROR(VLOOKUP($A295,PIVOTILC!$A:$I,3,FALSE)),"0",(VLOOKUP($A295,PIVOTILC!$A:$I,3,FALSE)))</f>
        <v>40</v>
      </c>
      <c r="Y295" s="13">
        <f t="shared" si="64"/>
        <v>0</v>
      </c>
      <c r="Z295" s="13" t="str">
        <f t="shared" si="73"/>
        <v>Good</v>
      </c>
      <c r="AA295" s="13">
        <f>IF(ISERROR(VLOOKUP($C295,CTEPULL!$A:$I,4,FALSE)),"0",(VLOOKUP($C295,CTEPULL!$A:$I,4,FALSE)))</f>
        <v>0</v>
      </c>
      <c r="AB295" s="18">
        <f>IF(ISERROR(VLOOKUP($A295,PIVOTILC!$A:$I,4,FALSE)),"0",(VLOOKUP($A295,PIVOTILC!$A:$I,4,FALSE)))</f>
        <v>0</v>
      </c>
      <c r="AC295" s="13">
        <f t="shared" si="65"/>
        <v>0</v>
      </c>
      <c r="AD295" s="13" t="str">
        <f t="shared" si="74"/>
        <v/>
      </c>
      <c r="AE295" s="13">
        <f>IF(ISERROR(VLOOKUP($C295,CTEPULL!$A:$I,5,FALSE)),"0",(VLOOKUP($C295,CTEPULL!$A:$I,5,FALSE)))</f>
        <v>0</v>
      </c>
      <c r="AF295" s="18">
        <f>IF(ISERROR(VLOOKUP($A295,PIVOTILC!$A:$I,5,FALSE)),"0",(VLOOKUP($A295,PIVOTILC!$A:$I,5,FALSE)))</f>
        <v>0</v>
      </c>
      <c r="AG295" s="13">
        <f t="shared" si="66"/>
        <v>0</v>
      </c>
      <c r="AH295" s="13" t="str">
        <f t="shared" si="75"/>
        <v/>
      </c>
      <c r="AI295" s="13">
        <f>IF(ISERROR(VLOOKUP($C295,CTEPULL!$A:$I,6,FALSE)),"0",(VLOOKUP($C295,CTEPULL!$A:$I,6,FALSE)))</f>
        <v>0</v>
      </c>
      <c r="AJ295" s="18">
        <f>IF(ISERROR(VLOOKUP($A295,PIVOTILC!$A:$I,6,FALSE)),"0",(VLOOKUP($A295,PIVOTILC!$A:$I,6,FALSE)))</f>
        <v>0</v>
      </c>
      <c r="AK295" s="13">
        <f t="shared" si="67"/>
        <v>0</v>
      </c>
      <c r="AL295" s="13" t="str">
        <f t="shared" si="76"/>
        <v/>
      </c>
      <c r="AM295" s="13">
        <f>IF(ISERROR(VLOOKUP($C295,CTEPULL!$A:$I,7,FALSE)),"0",(VLOOKUP($C295,CTEPULL!$A:$I,7,FALSE)))</f>
        <v>0</v>
      </c>
      <c r="AN295" s="18">
        <f>IF(ISERROR(VLOOKUP($A295,PIVOTILC!$A:$I,7,FALSE)),"0",(VLOOKUP($A295,PIVOTILC!$A:$I,7,FALSE)))</f>
        <v>0</v>
      </c>
      <c r="AO295" s="13">
        <f t="shared" si="68"/>
        <v>0</v>
      </c>
      <c r="AP295" s="13" t="str">
        <f t="shared" si="77"/>
        <v/>
      </c>
      <c r="AQ295" s="13">
        <f>IF(ISERROR(VLOOKUP($C295,CTEPULL!$A:$I,8,FALSE)),"0",(VLOOKUP($C295,CTEPULL!$A:$I,8,FALSE)))</f>
        <v>0</v>
      </c>
      <c r="AR295" s="18">
        <f>IF(ISERROR(VLOOKUP($A295,PIVOTILC!$A:$I,8,FALSE)),"0",(VLOOKUP($A295,PIVOTILC!$A:$I,8,FALSE)))</f>
        <v>0</v>
      </c>
      <c r="AS295" s="13">
        <f t="shared" si="69"/>
        <v>0</v>
      </c>
      <c r="AT295" s="13" t="str">
        <f t="shared" si="78"/>
        <v/>
      </c>
      <c r="AU295" s="19">
        <f>IF(ISERROR(VLOOKUP($C295,CTEPULL!$A:$I,9,FALSE)),"0",(VLOOKUP($C295,CTEPULL!$A:$I,9,FALSE)))</f>
        <v>40</v>
      </c>
      <c r="AV295" s="18">
        <f>IF(ISERROR(VLOOKUP($A295,PIVOTILC!$A:$I,8,FALSE)),"0",(VLOOKUP($A295,PIVOTILC!$A:$I,9,FALSE)))</f>
        <v>40</v>
      </c>
      <c r="AW295" s="18">
        <f t="shared" si="70"/>
        <v>0</v>
      </c>
      <c r="AX295" s="13">
        <f t="shared" si="71"/>
        <v>0</v>
      </c>
      <c r="AY295" s="13" t="str">
        <f t="shared" si="72"/>
        <v>No</v>
      </c>
      <c r="AZ295" s="13" t="str">
        <f t="shared" si="79"/>
        <v>No</v>
      </c>
    </row>
    <row r="296" spans="1:52" x14ac:dyDescent="0.2">
      <c r="A296" s="1" t="s">
        <v>11622</v>
      </c>
      <c r="B296" s="16" t="s">
        <v>11623</v>
      </c>
      <c r="C296" s="13" t="s">
        <v>11617</v>
      </c>
      <c r="D296" s="13" t="s">
        <v>11624</v>
      </c>
      <c r="E296" s="13" t="s">
        <v>4256</v>
      </c>
      <c r="F296" s="13" t="s">
        <v>179</v>
      </c>
      <c r="G296" s="13" t="s">
        <v>11625</v>
      </c>
      <c r="H296" s="13" t="s">
        <v>2829</v>
      </c>
      <c r="I296" s="13" t="s">
        <v>98</v>
      </c>
      <c r="J296" s="13" t="s">
        <v>2378</v>
      </c>
      <c r="K296" s="13" t="s">
        <v>2381</v>
      </c>
      <c r="L296" s="13" t="s">
        <v>2387</v>
      </c>
      <c r="M296" s="13" t="s">
        <v>2508</v>
      </c>
      <c r="N296" s="13" t="s">
        <v>11626</v>
      </c>
      <c r="O296" s="17">
        <v>43703</v>
      </c>
      <c r="P296" s="23"/>
      <c r="Q296" s="41" t="s">
        <v>11627</v>
      </c>
      <c r="R296" s="13" t="s">
        <v>187</v>
      </c>
      <c r="S296" s="13" t="s">
        <v>2867</v>
      </c>
      <c r="T296" s="13" t="s">
        <v>8348</v>
      </c>
      <c r="U296" s="13" t="s">
        <v>11648</v>
      </c>
      <c r="V296" s="13" t="s">
        <v>8358</v>
      </c>
      <c r="W296" s="13">
        <f>IF(ISERROR(VLOOKUP($C296,CTEPULL!$A:$I,3,FALSE)),"0",(VLOOKUP($C296,CTEPULL!$A:$I,3,FALSE)))</f>
        <v>44</v>
      </c>
      <c r="X296" s="18">
        <f>IF(ISERROR(VLOOKUP($A296,PIVOTILC!$A:$I,3,FALSE)),"0",(VLOOKUP($A296,PIVOTILC!$A:$I,3,FALSE)))</f>
        <v>44</v>
      </c>
      <c r="Y296" s="13">
        <f t="shared" si="64"/>
        <v>0</v>
      </c>
      <c r="Z296" s="13" t="str">
        <f t="shared" si="73"/>
        <v>Good</v>
      </c>
      <c r="AA296" s="13">
        <f>IF(ISERROR(VLOOKUP($C296,CTEPULL!$A:$I,4,FALSE)),"0",(VLOOKUP($C296,CTEPULL!$A:$I,4,FALSE)))</f>
        <v>0</v>
      </c>
      <c r="AB296" s="18">
        <f>IF(ISERROR(VLOOKUP($A296,PIVOTILC!$A:$I,4,FALSE)),"0",(VLOOKUP($A296,PIVOTILC!$A:$I,4,FALSE)))</f>
        <v>0</v>
      </c>
      <c r="AC296" s="13">
        <f t="shared" si="65"/>
        <v>0</v>
      </c>
      <c r="AD296" s="13" t="str">
        <f t="shared" si="74"/>
        <v/>
      </c>
      <c r="AE296" s="13">
        <f>IF(ISERROR(VLOOKUP($C296,CTEPULL!$A:$I,5,FALSE)),"0",(VLOOKUP($C296,CTEPULL!$A:$I,5,FALSE)))</f>
        <v>0</v>
      </c>
      <c r="AF296" s="18">
        <f>IF(ISERROR(VLOOKUP($A296,PIVOTILC!$A:$I,5,FALSE)),"0",(VLOOKUP($A296,PIVOTILC!$A:$I,5,FALSE)))</f>
        <v>0</v>
      </c>
      <c r="AG296" s="13">
        <f t="shared" si="66"/>
        <v>0</v>
      </c>
      <c r="AH296" s="13" t="str">
        <f t="shared" si="75"/>
        <v/>
      </c>
      <c r="AI296" s="13">
        <f>IF(ISERROR(VLOOKUP($C296,CTEPULL!$A:$I,6,FALSE)),"0",(VLOOKUP($C296,CTEPULL!$A:$I,6,FALSE)))</f>
        <v>0</v>
      </c>
      <c r="AJ296" s="18">
        <f>IF(ISERROR(VLOOKUP($A296,PIVOTILC!$A:$I,6,FALSE)),"0",(VLOOKUP($A296,PIVOTILC!$A:$I,6,FALSE)))</f>
        <v>0</v>
      </c>
      <c r="AK296" s="13">
        <f t="shared" si="67"/>
        <v>0</v>
      </c>
      <c r="AL296" s="13" t="str">
        <f t="shared" si="76"/>
        <v/>
      </c>
      <c r="AM296" s="13">
        <f>IF(ISERROR(VLOOKUP($C296,CTEPULL!$A:$I,7,FALSE)),"0",(VLOOKUP($C296,CTEPULL!$A:$I,7,FALSE)))</f>
        <v>0</v>
      </c>
      <c r="AN296" s="18">
        <f>IF(ISERROR(VLOOKUP($A296,PIVOTILC!$A:$I,7,FALSE)),"0",(VLOOKUP($A296,PIVOTILC!$A:$I,7,FALSE)))</f>
        <v>0</v>
      </c>
      <c r="AO296" s="13">
        <f t="shared" si="68"/>
        <v>0</v>
      </c>
      <c r="AP296" s="13" t="str">
        <f t="shared" si="77"/>
        <v/>
      </c>
      <c r="AQ296" s="13">
        <f>IF(ISERROR(VLOOKUP($C296,CTEPULL!$A:$I,8,FALSE)),"0",(VLOOKUP($C296,CTEPULL!$A:$I,8,FALSE)))</f>
        <v>0</v>
      </c>
      <c r="AR296" s="18">
        <f>IF(ISERROR(VLOOKUP($A296,PIVOTILC!$A:$I,8,FALSE)),"0",(VLOOKUP($A296,PIVOTILC!$A:$I,8,FALSE)))</f>
        <v>0</v>
      </c>
      <c r="AS296" s="13">
        <f t="shared" si="69"/>
        <v>0</v>
      </c>
      <c r="AT296" s="13" t="str">
        <f t="shared" si="78"/>
        <v/>
      </c>
      <c r="AU296" s="19">
        <f>IF(ISERROR(VLOOKUP($C296,CTEPULL!$A:$I,9,FALSE)),"0",(VLOOKUP($C296,CTEPULL!$A:$I,9,FALSE)))</f>
        <v>44</v>
      </c>
      <c r="AV296" s="18">
        <f>IF(ISERROR(VLOOKUP($A296,PIVOTILC!$A:$I,8,FALSE)),"0",(VLOOKUP($A296,PIVOTILC!$A:$I,9,FALSE)))</f>
        <v>44</v>
      </c>
      <c r="AW296" s="18">
        <f t="shared" si="70"/>
        <v>0</v>
      </c>
      <c r="AX296" s="13">
        <f t="shared" si="71"/>
        <v>0</v>
      </c>
      <c r="AY296" s="13" t="str">
        <f t="shared" si="72"/>
        <v>No</v>
      </c>
      <c r="AZ296" s="13" t="str">
        <f t="shared" si="79"/>
        <v>No</v>
      </c>
    </row>
    <row r="297" spans="1:52" x14ac:dyDescent="0.2">
      <c r="A297" s="1" t="s">
        <v>7072</v>
      </c>
      <c r="B297" s="12" t="s">
        <v>3085</v>
      </c>
      <c r="C297" s="3" t="s">
        <v>1113</v>
      </c>
      <c r="D297" s="3" t="s">
        <v>1114</v>
      </c>
      <c r="E297" s="3" t="s">
        <v>1115</v>
      </c>
      <c r="F297" s="3" t="s">
        <v>180</v>
      </c>
      <c r="G297" s="3" t="s">
        <v>1116</v>
      </c>
      <c r="H297" s="3" t="s">
        <v>99</v>
      </c>
      <c r="I297" s="3" t="s">
        <v>98</v>
      </c>
      <c r="J297" s="3" t="s">
        <v>2378</v>
      </c>
      <c r="K297" s="3" t="s">
        <v>2382</v>
      </c>
      <c r="L297" s="3" t="s">
        <v>2382</v>
      </c>
      <c r="M297" s="3" t="s">
        <v>2407</v>
      </c>
      <c r="N297" s="3" t="s">
        <v>1117</v>
      </c>
      <c r="O297" s="11">
        <v>38246</v>
      </c>
      <c r="Q297" s="41" t="s">
        <v>2518</v>
      </c>
      <c r="R297" s="3" t="s">
        <v>129</v>
      </c>
      <c r="S297" s="3" t="s">
        <v>2875</v>
      </c>
      <c r="T297" s="3" t="s">
        <v>8348</v>
      </c>
      <c r="U297" s="3" t="s">
        <v>5703</v>
      </c>
      <c r="V297" s="3" t="s">
        <v>8367</v>
      </c>
      <c r="W297" s="13">
        <f>IF(ISERROR(VLOOKUP($C297,CTEPULL!$A:$I,3,FALSE)),"0",(VLOOKUP($C297,CTEPULL!$A:$I,3,FALSE)))</f>
        <v>28</v>
      </c>
      <c r="X297" s="18">
        <f>IF(ISERROR(VLOOKUP($A297,PIVOTILC!$A:$I,3,FALSE)),"0",(VLOOKUP($A297,PIVOTILC!$A:$I,3,FALSE)))</f>
        <v>28</v>
      </c>
      <c r="Y297" s="13">
        <f t="shared" si="64"/>
        <v>0</v>
      </c>
      <c r="Z297" s="13" t="str">
        <f t="shared" si="73"/>
        <v>Good</v>
      </c>
      <c r="AA297" s="13">
        <f>IF(ISERROR(VLOOKUP($C297,CTEPULL!$A:$I,4,FALSE)),"0",(VLOOKUP($C297,CTEPULL!$A:$I,4,FALSE)))</f>
        <v>0</v>
      </c>
      <c r="AB297" s="18">
        <f>IF(ISERROR(VLOOKUP($A297,PIVOTILC!$A:$I,4,FALSE)),"0",(VLOOKUP($A297,PIVOTILC!$A:$I,4,FALSE)))</f>
        <v>0</v>
      </c>
      <c r="AC297" s="13">
        <f t="shared" si="65"/>
        <v>0</v>
      </c>
      <c r="AD297" s="13" t="str">
        <f t="shared" si="74"/>
        <v/>
      </c>
      <c r="AE297" s="13">
        <f>IF(ISERROR(VLOOKUP($C297,CTEPULL!$A:$I,5,FALSE)),"0",(VLOOKUP($C297,CTEPULL!$A:$I,5,FALSE)))</f>
        <v>0</v>
      </c>
      <c r="AF297" s="18">
        <f>IF(ISERROR(VLOOKUP($A297,PIVOTILC!$A:$I,5,FALSE)),"0",(VLOOKUP($A297,PIVOTILC!$A:$I,5,FALSE)))</f>
        <v>0</v>
      </c>
      <c r="AG297" s="13">
        <f t="shared" si="66"/>
        <v>0</v>
      </c>
      <c r="AH297" s="13" t="str">
        <f t="shared" si="75"/>
        <v/>
      </c>
      <c r="AI297" s="13">
        <f>IF(ISERROR(VLOOKUP($C297,CTEPULL!$A:$I,6,FALSE)),"0",(VLOOKUP($C297,CTEPULL!$A:$I,6,FALSE)))</f>
        <v>0</v>
      </c>
      <c r="AJ297" s="18">
        <f>IF(ISERROR(VLOOKUP($A297,PIVOTILC!$A:$I,6,FALSE)),"0",(VLOOKUP($A297,PIVOTILC!$A:$I,6,FALSE)))</f>
        <v>0</v>
      </c>
      <c r="AK297" s="13">
        <f t="shared" si="67"/>
        <v>0</v>
      </c>
      <c r="AL297" s="13" t="str">
        <f t="shared" si="76"/>
        <v/>
      </c>
      <c r="AM297" s="13">
        <f>IF(ISERROR(VLOOKUP($C297,CTEPULL!$A:$I,7,FALSE)),"0",(VLOOKUP($C297,CTEPULL!$A:$I,7,FALSE)))</f>
        <v>0</v>
      </c>
      <c r="AN297" s="18">
        <f>IF(ISERROR(VLOOKUP($A297,PIVOTILC!$A:$I,7,FALSE)),"0",(VLOOKUP($A297,PIVOTILC!$A:$I,7,FALSE)))</f>
        <v>0</v>
      </c>
      <c r="AO297" s="13">
        <f t="shared" si="68"/>
        <v>0</v>
      </c>
      <c r="AP297" s="13" t="str">
        <f t="shared" si="77"/>
        <v/>
      </c>
      <c r="AQ297" s="13">
        <f>IF(ISERROR(VLOOKUP($C297,CTEPULL!$A:$I,8,FALSE)),"0",(VLOOKUP($C297,CTEPULL!$A:$I,8,FALSE)))</f>
        <v>0</v>
      </c>
      <c r="AR297" s="18">
        <f>IF(ISERROR(VLOOKUP($A297,PIVOTILC!$A:$I,8,FALSE)),"0",(VLOOKUP($A297,PIVOTILC!$A:$I,8,FALSE)))</f>
        <v>0</v>
      </c>
      <c r="AS297" s="13">
        <f t="shared" si="69"/>
        <v>0</v>
      </c>
      <c r="AT297" s="13" t="str">
        <f t="shared" si="78"/>
        <v/>
      </c>
      <c r="AU297" s="19">
        <f>IF(ISERROR(VLOOKUP($C297,CTEPULL!$A:$I,9,FALSE)),"0",(VLOOKUP($C297,CTEPULL!$A:$I,9,FALSE)))</f>
        <v>28</v>
      </c>
      <c r="AV297" s="18">
        <f>IF(ISERROR(VLOOKUP($A297,PIVOTILC!$A:$I,8,FALSE)),"0",(VLOOKUP($A297,PIVOTILC!$A:$I,9,FALSE)))</f>
        <v>28</v>
      </c>
      <c r="AW297" s="18">
        <f t="shared" si="70"/>
        <v>0</v>
      </c>
      <c r="AX297" s="13">
        <f t="shared" si="71"/>
        <v>0</v>
      </c>
      <c r="AY297" s="13" t="str">
        <f t="shared" si="72"/>
        <v>No</v>
      </c>
      <c r="AZ297" s="13" t="str">
        <f t="shared" si="79"/>
        <v>No</v>
      </c>
    </row>
    <row r="298" spans="1:52" x14ac:dyDescent="0.2">
      <c r="A298" s="1" t="s">
        <v>7073</v>
      </c>
      <c r="B298" s="16" t="s">
        <v>3701</v>
      </c>
      <c r="C298" s="13" t="s">
        <v>3730</v>
      </c>
      <c r="D298" s="13" t="s">
        <v>3702</v>
      </c>
      <c r="E298" s="13" t="s">
        <v>2035</v>
      </c>
      <c r="F298" s="13" t="s">
        <v>1461</v>
      </c>
      <c r="G298" s="13" t="s">
        <v>3703</v>
      </c>
      <c r="H298" s="13" t="s">
        <v>2828</v>
      </c>
      <c r="I298" s="13" t="s">
        <v>100</v>
      </c>
      <c r="J298" s="13" t="s">
        <v>2378</v>
      </c>
      <c r="K298" s="13" t="s">
        <v>2396</v>
      </c>
      <c r="L298" s="13" t="s">
        <v>2392</v>
      </c>
      <c r="M298" s="13" t="s">
        <v>4971</v>
      </c>
      <c r="N298" s="13" t="s">
        <v>3731</v>
      </c>
      <c r="O298" s="17">
        <v>42555</v>
      </c>
      <c r="P298" s="23"/>
      <c r="Q298" s="41" t="s">
        <v>3704</v>
      </c>
      <c r="R298" s="13" t="s">
        <v>187</v>
      </c>
      <c r="S298" s="13" t="s">
        <v>2867</v>
      </c>
      <c r="T298" s="13" t="s">
        <v>8348</v>
      </c>
      <c r="U298" s="13" t="s">
        <v>5704</v>
      </c>
      <c r="V298" s="13" t="s">
        <v>8352</v>
      </c>
      <c r="W298" s="13">
        <f>IF(ISERROR(VLOOKUP($C298,CTEPULL!$A:$I,3,FALSE)),"0",(VLOOKUP($C298,CTEPULL!$A:$I,3,FALSE)))</f>
        <v>45</v>
      </c>
      <c r="X298" s="18">
        <f>IF(ISERROR(VLOOKUP($A298,PIVOTILC!$A:$I,3,FALSE)),"0",(VLOOKUP($A298,PIVOTILC!$A:$I,3,FALSE)))</f>
        <v>45</v>
      </c>
      <c r="Y298" s="13">
        <f t="shared" si="64"/>
        <v>0</v>
      </c>
      <c r="Z298" s="13" t="str">
        <f t="shared" si="73"/>
        <v>Good</v>
      </c>
      <c r="AA298" s="13">
        <f>IF(ISERROR(VLOOKUP($C298,CTEPULL!$A:$I,4,FALSE)),"0",(VLOOKUP($C298,CTEPULL!$A:$I,4,FALSE)))</f>
        <v>0</v>
      </c>
      <c r="AB298" s="18">
        <f>IF(ISERROR(VLOOKUP($A298,PIVOTILC!$A:$I,4,FALSE)),"0",(VLOOKUP($A298,PIVOTILC!$A:$I,4,FALSE)))</f>
        <v>0</v>
      </c>
      <c r="AC298" s="13">
        <f t="shared" si="65"/>
        <v>0</v>
      </c>
      <c r="AD298" s="13" t="str">
        <f t="shared" si="74"/>
        <v/>
      </c>
      <c r="AE298" s="13">
        <f>IF(ISERROR(VLOOKUP($C298,CTEPULL!$A:$I,5,FALSE)),"0",(VLOOKUP($C298,CTEPULL!$A:$I,5,FALSE)))</f>
        <v>0</v>
      </c>
      <c r="AF298" s="18">
        <f>IF(ISERROR(VLOOKUP($A298,PIVOTILC!$A:$I,5,FALSE)),"0",(VLOOKUP($A298,PIVOTILC!$A:$I,5,FALSE)))</f>
        <v>0</v>
      </c>
      <c r="AG298" s="13">
        <f t="shared" si="66"/>
        <v>0</v>
      </c>
      <c r="AH298" s="13" t="str">
        <f t="shared" si="75"/>
        <v/>
      </c>
      <c r="AI298" s="13">
        <f>IF(ISERROR(VLOOKUP($C298,CTEPULL!$A:$I,6,FALSE)),"0",(VLOOKUP($C298,CTEPULL!$A:$I,6,FALSE)))</f>
        <v>0</v>
      </c>
      <c r="AJ298" s="18">
        <f>IF(ISERROR(VLOOKUP($A298,PIVOTILC!$A:$I,6,FALSE)),"0",(VLOOKUP($A298,PIVOTILC!$A:$I,6,FALSE)))</f>
        <v>0</v>
      </c>
      <c r="AK298" s="13">
        <f t="shared" si="67"/>
        <v>0</v>
      </c>
      <c r="AL298" s="13" t="str">
        <f t="shared" si="76"/>
        <v/>
      </c>
      <c r="AM298" s="13">
        <f>IF(ISERROR(VLOOKUP($C298,CTEPULL!$A:$I,7,FALSE)),"0",(VLOOKUP($C298,CTEPULL!$A:$I,7,FALSE)))</f>
        <v>0</v>
      </c>
      <c r="AN298" s="18">
        <f>IF(ISERROR(VLOOKUP($A298,PIVOTILC!$A:$I,7,FALSE)),"0",(VLOOKUP($A298,PIVOTILC!$A:$I,7,FALSE)))</f>
        <v>0</v>
      </c>
      <c r="AO298" s="13">
        <f t="shared" si="68"/>
        <v>0</v>
      </c>
      <c r="AP298" s="13" t="str">
        <f t="shared" si="77"/>
        <v/>
      </c>
      <c r="AQ298" s="13">
        <f>IF(ISERROR(VLOOKUP($C298,CTEPULL!$A:$I,8,FALSE)),"0",(VLOOKUP($C298,CTEPULL!$A:$I,8,FALSE)))</f>
        <v>0</v>
      </c>
      <c r="AR298" s="18">
        <f>IF(ISERROR(VLOOKUP($A298,PIVOTILC!$A:$I,8,FALSE)),"0",(VLOOKUP($A298,PIVOTILC!$A:$I,8,FALSE)))</f>
        <v>0</v>
      </c>
      <c r="AS298" s="13">
        <f t="shared" si="69"/>
        <v>0</v>
      </c>
      <c r="AT298" s="13" t="str">
        <f t="shared" si="78"/>
        <v/>
      </c>
      <c r="AU298" s="19">
        <f>IF(ISERROR(VLOOKUP($C298,CTEPULL!$A:$I,9,FALSE)),"0",(VLOOKUP($C298,CTEPULL!$A:$I,9,FALSE)))</f>
        <v>45</v>
      </c>
      <c r="AV298" s="18">
        <f>IF(ISERROR(VLOOKUP($A298,PIVOTILC!$A:$I,8,FALSE)),"0",(VLOOKUP($A298,PIVOTILC!$A:$I,9,FALSE)))</f>
        <v>45</v>
      </c>
      <c r="AW298" s="18">
        <f t="shared" si="70"/>
        <v>0</v>
      </c>
      <c r="AX298" s="13">
        <f t="shared" si="71"/>
        <v>0</v>
      </c>
      <c r="AY298" s="13" t="str">
        <f t="shared" si="72"/>
        <v>No</v>
      </c>
      <c r="AZ298" s="13" t="str">
        <f t="shared" si="79"/>
        <v>No</v>
      </c>
    </row>
    <row r="299" spans="1:52" x14ac:dyDescent="0.2">
      <c r="A299" s="1" t="s">
        <v>9228</v>
      </c>
      <c r="B299" s="16" t="s">
        <v>3086</v>
      </c>
      <c r="C299" s="13" t="s">
        <v>1328</v>
      </c>
      <c r="D299" s="13" t="s">
        <v>1329</v>
      </c>
      <c r="E299" s="13" t="s">
        <v>1330</v>
      </c>
      <c r="F299" s="13" t="s">
        <v>187</v>
      </c>
      <c r="G299" s="13" t="s">
        <v>1331</v>
      </c>
      <c r="H299" s="13" t="s">
        <v>2828</v>
      </c>
      <c r="I299" s="13" t="s">
        <v>98</v>
      </c>
      <c r="J299" s="13" t="s">
        <v>2378</v>
      </c>
      <c r="K299" s="13" t="s">
        <v>2379</v>
      </c>
      <c r="L299" s="13" t="s">
        <v>2380</v>
      </c>
      <c r="M299" s="13" t="s">
        <v>2403</v>
      </c>
      <c r="N299" s="13" t="s">
        <v>1332</v>
      </c>
      <c r="O299" s="17">
        <v>41659</v>
      </c>
      <c r="P299" s="23"/>
      <c r="Q299" s="41" t="s">
        <v>2519</v>
      </c>
      <c r="R299" s="13" t="s">
        <v>129</v>
      </c>
      <c r="S299" s="13" t="s">
        <v>2870</v>
      </c>
      <c r="T299" s="13" t="s">
        <v>8348</v>
      </c>
      <c r="U299" s="13" t="s">
        <v>5705</v>
      </c>
      <c r="V299" s="13" t="s">
        <v>8352</v>
      </c>
      <c r="W299" s="13">
        <f>IF(ISERROR(VLOOKUP($C299,CTEPULL!$A:$I,3,FALSE)),"0",(VLOOKUP($C299,CTEPULL!$A:$I,3,FALSE)))</f>
        <v>42</v>
      </c>
      <c r="X299" s="18">
        <f>IF(ISERROR(VLOOKUP($A299,PIVOTILC!$A:$I,3,FALSE)),"0",(VLOOKUP($A299,PIVOTILC!$A:$I,3,FALSE)))</f>
        <v>42</v>
      </c>
      <c r="Y299" s="13">
        <f t="shared" si="64"/>
        <v>0</v>
      </c>
      <c r="Z299" s="13" t="str">
        <f t="shared" si="73"/>
        <v>Good</v>
      </c>
      <c r="AA299" s="13">
        <f>IF(ISERROR(VLOOKUP($C299,CTEPULL!$A:$I,4,FALSE)),"0",(VLOOKUP($C299,CTEPULL!$A:$I,4,FALSE)))</f>
        <v>0</v>
      </c>
      <c r="AB299" s="18">
        <f>IF(ISERROR(VLOOKUP($A299,PIVOTILC!$A:$I,4,FALSE)),"0",(VLOOKUP($A299,PIVOTILC!$A:$I,4,FALSE)))</f>
        <v>0</v>
      </c>
      <c r="AC299" s="13">
        <f t="shared" si="65"/>
        <v>0</v>
      </c>
      <c r="AD299" s="13" t="str">
        <f t="shared" si="74"/>
        <v/>
      </c>
      <c r="AE299" s="13">
        <f>IF(ISERROR(VLOOKUP($C299,CTEPULL!$A:$I,5,FALSE)),"0",(VLOOKUP($C299,CTEPULL!$A:$I,5,FALSE)))</f>
        <v>0</v>
      </c>
      <c r="AF299" s="18">
        <f>IF(ISERROR(VLOOKUP($A299,PIVOTILC!$A:$I,5,FALSE)),"0",(VLOOKUP($A299,PIVOTILC!$A:$I,5,FALSE)))</f>
        <v>0</v>
      </c>
      <c r="AG299" s="13">
        <f t="shared" si="66"/>
        <v>0</v>
      </c>
      <c r="AH299" s="13" t="str">
        <f t="shared" si="75"/>
        <v/>
      </c>
      <c r="AI299" s="13">
        <f>IF(ISERROR(VLOOKUP($C299,CTEPULL!$A:$I,6,FALSE)),"0",(VLOOKUP($C299,CTEPULL!$A:$I,6,FALSE)))</f>
        <v>0</v>
      </c>
      <c r="AJ299" s="18">
        <f>IF(ISERROR(VLOOKUP($A299,PIVOTILC!$A:$I,6,FALSE)),"0",(VLOOKUP($A299,PIVOTILC!$A:$I,6,FALSE)))</f>
        <v>0</v>
      </c>
      <c r="AK299" s="13">
        <f t="shared" si="67"/>
        <v>0</v>
      </c>
      <c r="AL299" s="13" t="str">
        <f t="shared" si="76"/>
        <v/>
      </c>
      <c r="AM299" s="13">
        <f>IF(ISERROR(VLOOKUP($C299,CTEPULL!$A:$I,7,FALSE)),"0",(VLOOKUP($C299,CTEPULL!$A:$I,7,FALSE)))</f>
        <v>0</v>
      </c>
      <c r="AN299" s="18">
        <f>IF(ISERROR(VLOOKUP($A299,PIVOTILC!$A:$I,7,FALSE)),"0",(VLOOKUP($A299,PIVOTILC!$A:$I,7,FALSE)))</f>
        <v>0</v>
      </c>
      <c r="AO299" s="13">
        <f t="shared" si="68"/>
        <v>0</v>
      </c>
      <c r="AP299" s="13" t="str">
        <f t="shared" si="77"/>
        <v/>
      </c>
      <c r="AQ299" s="13">
        <f>IF(ISERROR(VLOOKUP($C299,CTEPULL!$A:$I,8,FALSE)),"0",(VLOOKUP($C299,CTEPULL!$A:$I,8,FALSE)))</f>
        <v>0</v>
      </c>
      <c r="AR299" s="18">
        <f>IF(ISERROR(VLOOKUP($A299,PIVOTILC!$A:$I,8,FALSE)),"0",(VLOOKUP($A299,PIVOTILC!$A:$I,8,FALSE)))</f>
        <v>0</v>
      </c>
      <c r="AS299" s="13">
        <f t="shared" si="69"/>
        <v>0</v>
      </c>
      <c r="AT299" s="13" t="str">
        <f t="shared" si="78"/>
        <v/>
      </c>
      <c r="AU299" s="19">
        <f>IF(ISERROR(VLOOKUP($C299,CTEPULL!$A:$I,9,FALSE)),"0",(VLOOKUP($C299,CTEPULL!$A:$I,9,FALSE)))</f>
        <v>42</v>
      </c>
      <c r="AV299" s="18">
        <f>IF(ISERROR(VLOOKUP($A299,PIVOTILC!$A:$I,8,FALSE)),"0",(VLOOKUP($A299,PIVOTILC!$A:$I,9,FALSE)))</f>
        <v>42</v>
      </c>
      <c r="AW299" s="18">
        <f t="shared" si="70"/>
        <v>0</v>
      </c>
      <c r="AX299" s="13">
        <f t="shared" si="71"/>
        <v>0</v>
      </c>
      <c r="AY299" s="13" t="str">
        <f t="shared" si="72"/>
        <v>No</v>
      </c>
      <c r="AZ299" s="13" t="str">
        <f t="shared" si="79"/>
        <v>No</v>
      </c>
    </row>
    <row r="300" spans="1:52" x14ac:dyDescent="0.2">
      <c r="A300" s="1" t="s">
        <v>9229</v>
      </c>
      <c r="B300" s="16" t="s">
        <v>3087</v>
      </c>
      <c r="C300" s="13" t="s">
        <v>945</v>
      </c>
      <c r="D300" s="13" t="s">
        <v>739</v>
      </c>
      <c r="E300" s="13" t="s">
        <v>740</v>
      </c>
      <c r="F300" s="13" t="s">
        <v>179</v>
      </c>
      <c r="G300" s="13" t="s">
        <v>411</v>
      </c>
      <c r="H300" s="13" t="s">
        <v>2828</v>
      </c>
      <c r="I300" s="13" t="s">
        <v>100</v>
      </c>
      <c r="J300" s="13" t="s">
        <v>2378</v>
      </c>
      <c r="K300" s="13" t="s">
        <v>2396</v>
      </c>
      <c r="L300" s="13" t="s">
        <v>2392</v>
      </c>
      <c r="M300" s="13" t="s">
        <v>4971</v>
      </c>
      <c r="N300" s="13" t="s">
        <v>254</v>
      </c>
      <c r="O300" s="17">
        <v>40982</v>
      </c>
      <c r="P300" s="23"/>
      <c r="Q300" s="41" t="s">
        <v>2520</v>
      </c>
      <c r="R300" s="13" t="s">
        <v>129</v>
      </c>
      <c r="S300" s="13" t="s">
        <v>2870</v>
      </c>
      <c r="T300" s="13" t="s">
        <v>8348</v>
      </c>
      <c r="U300" s="13" t="s">
        <v>5706</v>
      </c>
      <c r="V300" s="13" t="s">
        <v>8352</v>
      </c>
      <c r="W300" s="13">
        <f>IF(ISERROR(VLOOKUP($C300,CTEPULL!$A:$I,3,FALSE)),"0",(VLOOKUP($C300,CTEPULL!$A:$I,3,FALSE)))</f>
        <v>45</v>
      </c>
      <c r="X300" s="18">
        <f>IF(ISERROR(VLOOKUP($A300,PIVOTILC!$A:$I,3,FALSE)),"0",(VLOOKUP($A300,PIVOTILC!$A:$I,3,FALSE)))</f>
        <v>45</v>
      </c>
      <c r="Y300" s="13">
        <f t="shared" si="64"/>
        <v>0</v>
      </c>
      <c r="Z300" s="13" t="str">
        <f t="shared" si="73"/>
        <v>Good</v>
      </c>
      <c r="AA300" s="13">
        <f>IF(ISERROR(VLOOKUP($C300,CTEPULL!$A:$I,4,FALSE)),"0",(VLOOKUP($C300,CTEPULL!$A:$I,4,FALSE)))</f>
        <v>0</v>
      </c>
      <c r="AB300" s="18">
        <f>IF(ISERROR(VLOOKUP($A300,PIVOTILC!$A:$I,4,FALSE)),"0",(VLOOKUP($A300,PIVOTILC!$A:$I,4,FALSE)))</f>
        <v>0</v>
      </c>
      <c r="AC300" s="13">
        <f t="shared" si="65"/>
        <v>0</v>
      </c>
      <c r="AD300" s="13" t="str">
        <f t="shared" si="74"/>
        <v/>
      </c>
      <c r="AE300" s="13">
        <f>IF(ISERROR(VLOOKUP($C300,CTEPULL!$A:$I,5,FALSE)),"0",(VLOOKUP($C300,CTEPULL!$A:$I,5,FALSE)))</f>
        <v>0</v>
      </c>
      <c r="AF300" s="18">
        <f>IF(ISERROR(VLOOKUP($A300,PIVOTILC!$A:$I,5,FALSE)),"0",(VLOOKUP($A300,PIVOTILC!$A:$I,5,FALSE)))</f>
        <v>0</v>
      </c>
      <c r="AG300" s="13">
        <f t="shared" si="66"/>
        <v>0</v>
      </c>
      <c r="AH300" s="13" t="str">
        <f t="shared" si="75"/>
        <v/>
      </c>
      <c r="AI300" s="13">
        <f>IF(ISERROR(VLOOKUP($C300,CTEPULL!$A:$I,6,FALSE)),"0",(VLOOKUP($C300,CTEPULL!$A:$I,6,FALSE)))</f>
        <v>0</v>
      </c>
      <c r="AJ300" s="18">
        <f>IF(ISERROR(VLOOKUP($A300,PIVOTILC!$A:$I,6,FALSE)),"0",(VLOOKUP($A300,PIVOTILC!$A:$I,6,FALSE)))</f>
        <v>0</v>
      </c>
      <c r="AK300" s="13">
        <f t="shared" si="67"/>
        <v>0</v>
      </c>
      <c r="AL300" s="13" t="str">
        <f t="shared" si="76"/>
        <v/>
      </c>
      <c r="AM300" s="13">
        <f>IF(ISERROR(VLOOKUP($C300,CTEPULL!$A:$I,7,FALSE)),"0",(VLOOKUP($C300,CTEPULL!$A:$I,7,FALSE)))</f>
        <v>0</v>
      </c>
      <c r="AN300" s="18">
        <f>IF(ISERROR(VLOOKUP($A300,PIVOTILC!$A:$I,7,FALSE)),"0",(VLOOKUP($A300,PIVOTILC!$A:$I,7,FALSE)))</f>
        <v>0</v>
      </c>
      <c r="AO300" s="13">
        <f t="shared" si="68"/>
        <v>0</v>
      </c>
      <c r="AP300" s="13" t="str">
        <f t="shared" si="77"/>
        <v/>
      </c>
      <c r="AQ300" s="13">
        <f>IF(ISERROR(VLOOKUP($C300,CTEPULL!$A:$I,8,FALSE)),"0",(VLOOKUP($C300,CTEPULL!$A:$I,8,FALSE)))</f>
        <v>0</v>
      </c>
      <c r="AR300" s="18">
        <f>IF(ISERROR(VLOOKUP($A300,PIVOTILC!$A:$I,8,FALSE)),"0",(VLOOKUP($A300,PIVOTILC!$A:$I,8,FALSE)))</f>
        <v>0</v>
      </c>
      <c r="AS300" s="13">
        <f t="shared" si="69"/>
        <v>0</v>
      </c>
      <c r="AT300" s="13" t="str">
        <f t="shared" si="78"/>
        <v/>
      </c>
      <c r="AU300" s="19">
        <f>IF(ISERROR(VLOOKUP($C300,CTEPULL!$A:$I,9,FALSE)),"0",(VLOOKUP($C300,CTEPULL!$A:$I,9,FALSE)))</f>
        <v>45</v>
      </c>
      <c r="AV300" s="18">
        <f>IF(ISERROR(VLOOKUP($A300,PIVOTILC!$A:$I,8,FALSE)),"0",(VLOOKUP($A300,PIVOTILC!$A:$I,9,FALSE)))</f>
        <v>45</v>
      </c>
      <c r="AW300" s="18">
        <f t="shared" si="70"/>
        <v>0</v>
      </c>
      <c r="AX300" s="13">
        <f t="shared" si="71"/>
        <v>0</v>
      </c>
      <c r="AY300" s="13" t="str">
        <f t="shared" si="72"/>
        <v>No</v>
      </c>
      <c r="AZ300" s="13" t="str">
        <f t="shared" si="79"/>
        <v>No</v>
      </c>
    </row>
    <row r="301" spans="1:52" x14ac:dyDescent="0.2">
      <c r="A301" s="1" t="s">
        <v>7074</v>
      </c>
      <c r="B301" s="16" t="s">
        <v>6444</v>
      </c>
      <c r="C301" s="13" t="s">
        <v>6445</v>
      </c>
      <c r="D301" s="13" t="s">
        <v>6446</v>
      </c>
      <c r="E301" s="13" t="s">
        <v>6447</v>
      </c>
      <c r="F301" s="13" t="s">
        <v>123</v>
      </c>
      <c r="G301" s="13" t="s">
        <v>6448</v>
      </c>
      <c r="H301" s="13" t="s">
        <v>2828</v>
      </c>
      <c r="I301" s="13" t="s">
        <v>98</v>
      </c>
      <c r="J301" s="13" t="s">
        <v>2378</v>
      </c>
      <c r="K301" s="13" t="s">
        <v>2379</v>
      </c>
      <c r="L301" s="13" t="s">
        <v>11265</v>
      </c>
      <c r="M301" s="13" t="s">
        <v>7713</v>
      </c>
      <c r="N301" s="13" t="s">
        <v>10297</v>
      </c>
      <c r="O301" s="17">
        <v>43026</v>
      </c>
      <c r="P301" s="23"/>
      <c r="Q301" s="41" t="s">
        <v>6449</v>
      </c>
      <c r="R301" s="13" t="s">
        <v>129</v>
      </c>
      <c r="S301" s="13" t="s">
        <v>2870</v>
      </c>
      <c r="T301" s="13" t="s">
        <v>8348</v>
      </c>
      <c r="U301" s="13" t="s">
        <v>6513</v>
      </c>
      <c r="V301" s="13" t="s">
        <v>8352</v>
      </c>
      <c r="W301" s="13">
        <f>IF(ISERROR(VLOOKUP($C301,CTEPULL!$A:$I,3,FALSE)),"0",(VLOOKUP($C301,CTEPULL!$A:$I,3,FALSE)))</f>
        <v>40</v>
      </c>
      <c r="X301" s="18">
        <f>IF(ISERROR(VLOOKUP($A301,PIVOTILC!$A:$I,3,FALSE)),"0",(VLOOKUP($A301,PIVOTILC!$A:$I,3,FALSE)))</f>
        <v>40</v>
      </c>
      <c r="Y301" s="13">
        <f t="shared" si="64"/>
        <v>0</v>
      </c>
      <c r="Z301" s="13" t="str">
        <f t="shared" si="73"/>
        <v>Good</v>
      </c>
      <c r="AA301" s="13">
        <f>IF(ISERROR(VLOOKUP($C301,CTEPULL!$A:$I,4,FALSE)),"0",(VLOOKUP($C301,CTEPULL!$A:$I,4,FALSE)))</f>
        <v>0</v>
      </c>
      <c r="AB301" s="18">
        <f>IF(ISERROR(VLOOKUP($A301,PIVOTILC!$A:$I,4,FALSE)),"0",(VLOOKUP($A301,PIVOTILC!$A:$I,4,FALSE)))</f>
        <v>0</v>
      </c>
      <c r="AC301" s="13">
        <f t="shared" si="65"/>
        <v>0</v>
      </c>
      <c r="AD301" s="13" t="str">
        <f t="shared" si="74"/>
        <v/>
      </c>
      <c r="AE301" s="13">
        <f>IF(ISERROR(VLOOKUP($C301,CTEPULL!$A:$I,5,FALSE)),"0",(VLOOKUP($C301,CTEPULL!$A:$I,5,FALSE)))</f>
        <v>0</v>
      </c>
      <c r="AF301" s="18">
        <f>IF(ISERROR(VLOOKUP($A301,PIVOTILC!$A:$I,5,FALSE)),"0",(VLOOKUP($A301,PIVOTILC!$A:$I,5,FALSE)))</f>
        <v>0</v>
      </c>
      <c r="AG301" s="13">
        <f t="shared" si="66"/>
        <v>0</v>
      </c>
      <c r="AH301" s="13" t="str">
        <f t="shared" si="75"/>
        <v/>
      </c>
      <c r="AI301" s="13">
        <f>IF(ISERROR(VLOOKUP($C301,CTEPULL!$A:$I,6,FALSE)),"0",(VLOOKUP($C301,CTEPULL!$A:$I,6,FALSE)))</f>
        <v>0</v>
      </c>
      <c r="AJ301" s="18">
        <f>IF(ISERROR(VLOOKUP($A301,PIVOTILC!$A:$I,6,FALSE)),"0",(VLOOKUP($A301,PIVOTILC!$A:$I,6,FALSE)))</f>
        <v>0</v>
      </c>
      <c r="AK301" s="13">
        <f t="shared" si="67"/>
        <v>0</v>
      </c>
      <c r="AL301" s="13" t="str">
        <f t="shared" si="76"/>
        <v/>
      </c>
      <c r="AM301" s="13">
        <f>IF(ISERROR(VLOOKUP($C301,CTEPULL!$A:$I,7,FALSE)),"0",(VLOOKUP($C301,CTEPULL!$A:$I,7,FALSE)))</f>
        <v>0</v>
      </c>
      <c r="AN301" s="18">
        <f>IF(ISERROR(VLOOKUP($A301,PIVOTILC!$A:$I,7,FALSE)),"0",(VLOOKUP($A301,PIVOTILC!$A:$I,7,FALSE)))</f>
        <v>0</v>
      </c>
      <c r="AO301" s="13">
        <f t="shared" si="68"/>
        <v>0</v>
      </c>
      <c r="AP301" s="13" t="str">
        <f t="shared" si="77"/>
        <v/>
      </c>
      <c r="AQ301" s="13">
        <f>IF(ISERROR(VLOOKUP($C301,CTEPULL!$A:$I,8,FALSE)),"0",(VLOOKUP($C301,CTEPULL!$A:$I,8,FALSE)))</f>
        <v>0</v>
      </c>
      <c r="AR301" s="18">
        <f>IF(ISERROR(VLOOKUP($A301,PIVOTILC!$A:$I,8,FALSE)),"0",(VLOOKUP($A301,PIVOTILC!$A:$I,8,FALSE)))</f>
        <v>0</v>
      </c>
      <c r="AS301" s="13">
        <f t="shared" si="69"/>
        <v>0</v>
      </c>
      <c r="AT301" s="13" t="str">
        <f t="shared" si="78"/>
        <v/>
      </c>
      <c r="AU301" s="19">
        <f>IF(ISERROR(VLOOKUP($C301,CTEPULL!$A:$I,9,FALSE)),"0",(VLOOKUP($C301,CTEPULL!$A:$I,9,FALSE)))</f>
        <v>40</v>
      </c>
      <c r="AV301" s="18">
        <f>IF(ISERROR(VLOOKUP($A301,PIVOTILC!$A:$I,8,FALSE)),"0",(VLOOKUP($A301,PIVOTILC!$A:$I,9,FALSE)))</f>
        <v>40</v>
      </c>
      <c r="AW301" s="18">
        <f t="shared" si="70"/>
        <v>0</v>
      </c>
      <c r="AX301" s="13">
        <f t="shared" si="71"/>
        <v>0</v>
      </c>
      <c r="AY301" s="13" t="str">
        <f t="shared" si="72"/>
        <v>No</v>
      </c>
      <c r="AZ301" s="13" t="str">
        <f t="shared" si="79"/>
        <v>No</v>
      </c>
    </row>
    <row r="302" spans="1:52" x14ac:dyDescent="0.2">
      <c r="A302" s="1" t="s">
        <v>9230</v>
      </c>
      <c r="B302" s="16" t="s">
        <v>3088</v>
      </c>
      <c r="C302" s="13" t="s">
        <v>1233</v>
      </c>
      <c r="D302" s="13" t="s">
        <v>1234</v>
      </c>
      <c r="E302" s="13" t="s">
        <v>1235</v>
      </c>
      <c r="F302" s="13" t="s">
        <v>125</v>
      </c>
      <c r="G302" s="13" t="s">
        <v>1236</v>
      </c>
      <c r="H302" s="13" t="s">
        <v>2828</v>
      </c>
      <c r="I302" s="13" t="s">
        <v>98</v>
      </c>
      <c r="J302" s="13" t="s">
        <v>2378</v>
      </c>
      <c r="K302" s="13" t="s">
        <v>2381</v>
      </c>
      <c r="L302" s="13" t="s">
        <v>2387</v>
      </c>
      <c r="M302" s="13" t="s">
        <v>3823</v>
      </c>
      <c r="N302" s="13" t="s">
        <v>1237</v>
      </c>
      <c r="O302" s="17">
        <v>41575</v>
      </c>
      <c r="P302" s="23"/>
      <c r="Q302" s="41" t="s">
        <v>2521</v>
      </c>
      <c r="R302" s="13" t="s">
        <v>129</v>
      </c>
      <c r="S302" s="13" t="s">
        <v>2866</v>
      </c>
      <c r="T302" s="13" t="s">
        <v>8348</v>
      </c>
      <c r="U302" s="13" t="s">
        <v>5707</v>
      </c>
      <c r="V302" s="13" t="s">
        <v>8364</v>
      </c>
      <c r="W302" s="13">
        <f>IF(ISERROR(VLOOKUP($C302,CTEPULL!$A:$I,3,FALSE)),"0",(VLOOKUP($C302,CTEPULL!$A:$I,3,FALSE)))</f>
        <v>40</v>
      </c>
      <c r="X302" s="18">
        <f>IF(ISERROR(VLOOKUP($A302,PIVOTILC!$A:$I,3,FALSE)),"0",(VLOOKUP($A302,PIVOTILC!$A:$I,3,FALSE)))</f>
        <v>40</v>
      </c>
      <c r="Y302" s="13">
        <f t="shared" si="64"/>
        <v>0</v>
      </c>
      <c r="Z302" s="13" t="str">
        <f t="shared" si="73"/>
        <v>Good</v>
      </c>
      <c r="AA302" s="13">
        <f>IF(ISERROR(VLOOKUP($C302,CTEPULL!$A:$I,4,FALSE)),"0",(VLOOKUP($C302,CTEPULL!$A:$I,4,FALSE)))</f>
        <v>0</v>
      </c>
      <c r="AB302" s="18">
        <f>IF(ISERROR(VLOOKUP($A302,PIVOTILC!$A:$I,4,FALSE)),"0",(VLOOKUP($A302,PIVOTILC!$A:$I,4,FALSE)))</f>
        <v>0</v>
      </c>
      <c r="AC302" s="13">
        <f t="shared" si="65"/>
        <v>0</v>
      </c>
      <c r="AD302" s="13" t="str">
        <f t="shared" si="74"/>
        <v/>
      </c>
      <c r="AE302" s="13">
        <f>IF(ISERROR(VLOOKUP($C302,CTEPULL!$A:$I,5,FALSE)),"0",(VLOOKUP($C302,CTEPULL!$A:$I,5,FALSE)))</f>
        <v>0</v>
      </c>
      <c r="AF302" s="18">
        <f>IF(ISERROR(VLOOKUP($A302,PIVOTILC!$A:$I,5,FALSE)),"0",(VLOOKUP($A302,PIVOTILC!$A:$I,5,FALSE)))</f>
        <v>0</v>
      </c>
      <c r="AG302" s="13">
        <f t="shared" si="66"/>
        <v>0</v>
      </c>
      <c r="AH302" s="13" t="str">
        <f t="shared" si="75"/>
        <v/>
      </c>
      <c r="AI302" s="13">
        <f>IF(ISERROR(VLOOKUP($C302,CTEPULL!$A:$I,6,FALSE)),"0",(VLOOKUP($C302,CTEPULL!$A:$I,6,FALSE)))</f>
        <v>0</v>
      </c>
      <c r="AJ302" s="18">
        <f>IF(ISERROR(VLOOKUP($A302,PIVOTILC!$A:$I,6,FALSE)),"0",(VLOOKUP($A302,PIVOTILC!$A:$I,6,FALSE)))</f>
        <v>0</v>
      </c>
      <c r="AK302" s="13">
        <f t="shared" si="67"/>
        <v>0</v>
      </c>
      <c r="AL302" s="13" t="str">
        <f t="shared" si="76"/>
        <v/>
      </c>
      <c r="AM302" s="13">
        <f>IF(ISERROR(VLOOKUP($C302,CTEPULL!$A:$I,7,FALSE)),"0",(VLOOKUP($C302,CTEPULL!$A:$I,7,FALSE)))</f>
        <v>0</v>
      </c>
      <c r="AN302" s="18">
        <f>IF(ISERROR(VLOOKUP($A302,PIVOTILC!$A:$I,7,FALSE)),"0",(VLOOKUP($A302,PIVOTILC!$A:$I,7,FALSE)))</f>
        <v>0</v>
      </c>
      <c r="AO302" s="13">
        <f t="shared" si="68"/>
        <v>0</v>
      </c>
      <c r="AP302" s="13" t="str">
        <f t="shared" si="77"/>
        <v/>
      </c>
      <c r="AQ302" s="13">
        <f>IF(ISERROR(VLOOKUP($C302,CTEPULL!$A:$I,8,FALSE)),"0",(VLOOKUP($C302,CTEPULL!$A:$I,8,FALSE)))</f>
        <v>0</v>
      </c>
      <c r="AR302" s="18">
        <f>IF(ISERROR(VLOOKUP($A302,PIVOTILC!$A:$I,8,FALSE)),"0",(VLOOKUP($A302,PIVOTILC!$A:$I,8,FALSE)))</f>
        <v>0</v>
      </c>
      <c r="AS302" s="13">
        <f t="shared" si="69"/>
        <v>0</v>
      </c>
      <c r="AT302" s="13" t="str">
        <f t="shared" si="78"/>
        <v/>
      </c>
      <c r="AU302" s="19">
        <f>IF(ISERROR(VLOOKUP($C302,CTEPULL!$A:$I,9,FALSE)),"0",(VLOOKUP($C302,CTEPULL!$A:$I,9,FALSE)))</f>
        <v>40</v>
      </c>
      <c r="AV302" s="18">
        <f>IF(ISERROR(VLOOKUP($A302,PIVOTILC!$A:$I,8,FALSE)),"0",(VLOOKUP($A302,PIVOTILC!$A:$I,9,FALSE)))</f>
        <v>40</v>
      </c>
      <c r="AW302" s="18">
        <f t="shared" si="70"/>
        <v>0</v>
      </c>
      <c r="AX302" s="13">
        <f t="shared" si="71"/>
        <v>0</v>
      </c>
      <c r="AY302" s="13" t="str">
        <f t="shared" si="72"/>
        <v>No</v>
      </c>
      <c r="AZ302" s="13" t="str">
        <f t="shared" si="79"/>
        <v>No</v>
      </c>
    </row>
    <row r="303" spans="1:52" x14ac:dyDescent="0.2">
      <c r="A303" s="1" t="s">
        <v>7075</v>
      </c>
      <c r="B303" s="16" t="s">
        <v>3089</v>
      </c>
      <c r="C303" s="13" t="s">
        <v>899</v>
      </c>
      <c r="D303" s="13" t="s">
        <v>661</v>
      </c>
      <c r="E303" s="13" t="s">
        <v>480</v>
      </c>
      <c r="F303" s="13" t="s">
        <v>176</v>
      </c>
      <c r="G303" s="13" t="s">
        <v>369</v>
      </c>
      <c r="H303" s="13" t="s">
        <v>2832</v>
      </c>
      <c r="I303" s="13" t="s">
        <v>102</v>
      </c>
      <c r="J303" s="13" t="s">
        <v>2378</v>
      </c>
      <c r="K303" s="13" t="s">
        <v>2382</v>
      </c>
      <c r="L303" s="13" t="s">
        <v>3758</v>
      </c>
      <c r="M303" s="13" t="s">
        <v>2423</v>
      </c>
      <c r="N303" s="13" t="s">
        <v>192</v>
      </c>
      <c r="O303" s="17">
        <v>40651</v>
      </c>
      <c r="P303" s="23"/>
      <c r="Q303" s="41" t="s">
        <v>2522</v>
      </c>
      <c r="R303" s="13" t="s">
        <v>129</v>
      </c>
      <c r="S303" s="13" t="s">
        <v>2870</v>
      </c>
      <c r="T303" s="13" t="s">
        <v>8348</v>
      </c>
      <c r="U303" s="13" t="s">
        <v>5708</v>
      </c>
      <c r="V303" s="13" t="s">
        <v>8352</v>
      </c>
      <c r="W303" s="13">
        <f>IF(ISERROR(VLOOKUP($C303,CTEPULL!$A:$I,3,FALSE)),"0",(VLOOKUP($C303,CTEPULL!$A:$I,3,FALSE)))</f>
        <v>40</v>
      </c>
      <c r="X303" s="18">
        <f>IF(ISERROR(VLOOKUP($A303,PIVOTILC!$A:$I,3,FALSE)),"0",(VLOOKUP($A303,PIVOTILC!$A:$I,3,FALSE)))</f>
        <v>40</v>
      </c>
      <c r="Y303" s="13">
        <f t="shared" si="64"/>
        <v>0</v>
      </c>
      <c r="Z303" s="13" t="str">
        <f t="shared" si="73"/>
        <v>Good</v>
      </c>
      <c r="AA303" s="13">
        <f>IF(ISERROR(VLOOKUP($C303,CTEPULL!$A:$I,4,FALSE)),"0",(VLOOKUP($C303,CTEPULL!$A:$I,4,FALSE)))</f>
        <v>0</v>
      </c>
      <c r="AB303" s="18">
        <f>IF(ISERROR(VLOOKUP($A303,PIVOTILC!$A:$I,4,FALSE)),"0",(VLOOKUP($A303,PIVOTILC!$A:$I,4,FALSE)))</f>
        <v>0</v>
      </c>
      <c r="AC303" s="13">
        <f t="shared" si="65"/>
        <v>0</v>
      </c>
      <c r="AD303" s="13" t="str">
        <f t="shared" si="74"/>
        <v/>
      </c>
      <c r="AE303" s="13">
        <f>IF(ISERROR(VLOOKUP($C303,CTEPULL!$A:$I,5,FALSE)),"0",(VLOOKUP($C303,CTEPULL!$A:$I,5,FALSE)))</f>
        <v>0</v>
      </c>
      <c r="AF303" s="18">
        <f>IF(ISERROR(VLOOKUP($A303,PIVOTILC!$A:$I,5,FALSE)),"0",(VLOOKUP($A303,PIVOTILC!$A:$I,5,FALSE)))</f>
        <v>0</v>
      </c>
      <c r="AG303" s="13">
        <f t="shared" si="66"/>
        <v>0</v>
      </c>
      <c r="AH303" s="13" t="str">
        <f t="shared" si="75"/>
        <v/>
      </c>
      <c r="AI303" s="13">
        <f>IF(ISERROR(VLOOKUP($C303,CTEPULL!$A:$I,6,FALSE)),"0",(VLOOKUP($C303,CTEPULL!$A:$I,6,FALSE)))</f>
        <v>0</v>
      </c>
      <c r="AJ303" s="18">
        <f>IF(ISERROR(VLOOKUP($A303,PIVOTILC!$A:$I,6,FALSE)),"0",(VLOOKUP($A303,PIVOTILC!$A:$I,6,FALSE)))</f>
        <v>0</v>
      </c>
      <c r="AK303" s="13">
        <f t="shared" si="67"/>
        <v>0</v>
      </c>
      <c r="AL303" s="13" t="str">
        <f t="shared" si="76"/>
        <v/>
      </c>
      <c r="AM303" s="13">
        <f>IF(ISERROR(VLOOKUP($C303,CTEPULL!$A:$I,7,FALSE)),"0",(VLOOKUP($C303,CTEPULL!$A:$I,7,FALSE)))</f>
        <v>0</v>
      </c>
      <c r="AN303" s="18">
        <f>IF(ISERROR(VLOOKUP($A303,PIVOTILC!$A:$I,7,FALSE)),"0",(VLOOKUP($A303,PIVOTILC!$A:$I,7,FALSE)))</f>
        <v>0</v>
      </c>
      <c r="AO303" s="13">
        <f t="shared" si="68"/>
        <v>0</v>
      </c>
      <c r="AP303" s="13" t="str">
        <f t="shared" si="77"/>
        <v/>
      </c>
      <c r="AQ303" s="13">
        <f>IF(ISERROR(VLOOKUP($C303,CTEPULL!$A:$I,8,FALSE)),"0",(VLOOKUP($C303,CTEPULL!$A:$I,8,FALSE)))</f>
        <v>0</v>
      </c>
      <c r="AR303" s="18">
        <f>IF(ISERROR(VLOOKUP($A303,PIVOTILC!$A:$I,8,FALSE)),"0",(VLOOKUP($A303,PIVOTILC!$A:$I,8,FALSE)))</f>
        <v>0</v>
      </c>
      <c r="AS303" s="13">
        <f t="shared" si="69"/>
        <v>0</v>
      </c>
      <c r="AT303" s="13" t="str">
        <f t="shared" si="78"/>
        <v/>
      </c>
      <c r="AU303" s="19">
        <f>IF(ISERROR(VLOOKUP($C303,CTEPULL!$A:$I,9,FALSE)),"0",(VLOOKUP($C303,CTEPULL!$A:$I,9,FALSE)))</f>
        <v>40</v>
      </c>
      <c r="AV303" s="18">
        <f>IF(ISERROR(VLOOKUP($A303,PIVOTILC!$A:$I,8,FALSE)),"0",(VLOOKUP($A303,PIVOTILC!$A:$I,9,FALSE)))</f>
        <v>40</v>
      </c>
      <c r="AW303" s="18">
        <f t="shared" si="70"/>
        <v>0</v>
      </c>
      <c r="AX303" s="13">
        <f t="shared" si="71"/>
        <v>0</v>
      </c>
      <c r="AY303" s="13" t="str">
        <f t="shared" si="72"/>
        <v>No</v>
      </c>
      <c r="AZ303" s="13" t="str">
        <f t="shared" si="79"/>
        <v>No</v>
      </c>
    </row>
    <row r="304" spans="1:52" x14ac:dyDescent="0.2">
      <c r="A304" s="1" t="s">
        <v>7076</v>
      </c>
      <c r="B304" s="16" t="s">
        <v>6565</v>
      </c>
      <c r="C304" s="13" t="s">
        <v>6566</v>
      </c>
      <c r="D304" s="13" t="s">
        <v>6567</v>
      </c>
      <c r="E304" s="13" t="s">
        <v>2136</v>
      </c>
      <c r="F304" s="13" t="s">
        <v>6568</v>
      </c>
      <c r="G304" s="13" t="s">
        <v>6569</v>
      </c>
      <c r="H304" s="13" t="s">
        <v>2829</v>
      </c>
      <c r="I304" s="13" t="s">
        <v>98</v>
      </c>
      <c r="J304" s="13" t="s">
        <v>2378</v>
      </c>
      <c r="K304" s="13" t="s">
        <v>2381</v>
      </c>
      <c r="L304" s="13" t="s">
        <v>2387</v>
      </c>
      <c r="M304" s="13" t="s">
        <v>4327</v>
      </c>
      <c r="N304" s="13" t="s">
        <v>6570</v>
      </c>
      <c r="O304" s="17">
        <v>43052</v>
      </c>
      <c r="P304" s="23"/>
      <c r="Q304" s="41" t="s">
        <v>6571</v>
      </c>
      <c r="R304" s="13" t="s">
        <v>129</v>
      </c>
      <c r="S304" s="13" t="s">
        <v>2873</v>
      </c>
      <c r="T304" s="13" t="s">
        <v>8348</v>
      </c>
      <c r="U304" s="13" t="s">
        <v>6596</v>
      </c>
      <c r="V304" s="13" t="s">
        <v>8364</v>
      </c>
      <c r="W304" s="13">
        <f>IF(ISERROR(VLOOKUP($C304,CTEPULL!$A:$I,3,FALSE)),"0",(VLOOKUP($C304,CTEPULL!$A:$I,3,FALSE)))</f>
        <v>40</v>
      </c>
      <c r="X304" s="18">
        <f>IF(ISERROR(VLOOKUP($A304,PIVOTILC!$A:$I,3,FALSE)),"0",(VLOOKUP($A304,PIVOTILC!$A:$I,3,FALSE)))</f>
        <v>40</v>
      </c>
      <c r="Y304" s="13">
        <f t="shared" si="64"/>
        <v>0</v>
      </c>
      <c r="Z304" s="13" t="str">
        <f t="shared" si="73"/>
        <v>Good</v>
      </c>
      <c r="AA304" s="13">
        <f>IF(ISERROR(VLOOKUP($C304,CTEPULL!$A:$I,4,FALSE)),"0",(VLOOKUP($C304,CTEPULL!$A:$I,4,FALSE)))</f>
        <v>0</v>
      </c>
      <c r="AB304" s="18">
        <f>IF(ISERROR(VLOOKUP($A304,PIVOTILC!$A:$I,4,FALSE)),"0",(VLOOKUP($A304,PIVOTILC!$A:$I,4,FALSE)))</f>
        <v>0</v>
      </c>
      <c r="AC304" s="13">
        <f t="shared" si="65"/>
        <v>0</v>
      </c>
      <c r="AD304" s="13" t="str">
        <f t="shared" si="74"/>
        <v/>
      </c>
      <c r="AE304" s="13">
        <f>IF(ISERROR(VLOOKUP($C304,CTEPULL!$A:$I,5,FALSE)),"0",(VLOOKUP($C304,CTEPULL!$A:$I,5,FALSE)))</f>
        <v>0</v>
      </c>
      <c r="AF304" s="18">
        <f>IF(ISERROR(VLOOKUP($A304,PIVOTILC!$A:$I,5,FALSE)),"0",(VLOOKUP($A304,PIVOTILC!$A:$I,5,FALSE)))</f>
        <v>0</v>
      </c>
      <c r="AG304" s="13">
        <f t="shared" si="66"/>
        <v>0</v>
      </c>
      <c r="AH304" s="13" t="str">
        <f t="shared" si="75"/>
        <v/>
      </c>
      <c r="AI304" s="13">
        <f>IF(ISERROR(VLOOKUP($C304,CTEPULL!$A:$I,6,FALSE)),"0",(VLOOKUP($C304,CTEPULL!$A:$I,6,FALSE)))</f>
        <v>0</v>
      </c>
      <c r="AJ304" s="18">
        <f>IF(ISERROR(VLOOKUP($A304,PIVOTILC!$A:$I,6,FALSE)),"0",(VLOOKUP($A304,PIVOTILC!$A:$I,6,FALSE)))</f>
        <v>0</v>
      </c>
      <c r="AK304" s="13">
        <f t="shared" si="67"/>
        <v>0</v>
      </c>
      <c r="AL304" s="13" t="str">
        <f t="shared" si="76"/>
        <v/>
      </c>
      <c r="AM304" s="13">
        <f>IF(ISERROR(VLOOKUP($C304,CTEPULL!$A:$I,7,FALSE)),"0",(VLOOKUP($C304,CTEPULL!$A:$I,7,FALSE)))</f>
        <v>0</v>
      </c>
      <c r="AN304" s="18">
        <f>IF(ISERROR(VLOOKUP($A304,PIVOTILC!$A:$I,7,FALSE)),"0",(VLOOKUP($A304,PIVOTILC!$A:$I,7,FALSE)))</f>
        <v>0</v>
      </c>
      <c r="AO304" s="13">
        <f t="shared" si="68"/>
        <v>0</v>
      </c>
      <c r="AP304" s="13" t="str">
        <f t="shared" si="77"/>
        <v/>
      </c>
      <c r="AQ304" s="13">
        <f>IF(ISERROR(VLOOKUP($C304,CTEPULL!$A:$I,8,FALSE)),"0",(VLOOKUP($C304,CTEPULL!$A:$I,8,FALSE)))</f>
        <v>0</v>
      </c>
      <c r="AR304" s="18">
        <f>IF(ISERROR(VLOOKUP($A304,PIVOTILC!$A:$I,8,FALSE)),"0",(VLOOKUP($A304,PIVOTILC!$A:$I,8,FALSE)))</f>
        <v>0</v>
      </c>
      <c r="AS304" s="13">
        <f t="shared" si="69"/>
        <v>0</v>
      </c>
      <c r="AT304" s="13" t="str">
        <f t="shared" si="78"/>
        <v/>
      </c>
      <c r="AU304" s="19">
        <f>IF(ISERROR(VLOOKUP($C304,CTEPULL!$A:$I,9,FALSE)),"0",(VLOOKUP($C304,CTEPULL!$A:$I,9,FALSE)))</f>
        <v>40</v>
      </c>
      <c r="AV304" s="18">
        <f>IF(ISERROR(VLOOKUP($A304,PIVOTILC!$A:$I,8,FALSE)),"0",(VLOOKUP($A304,PIVOTILC!$A:$I,9,FALSE)))</f>
        <v>40</v>
      </c>
      <c r="AW304" s="18">
        <f t="shared" si="70"/>
        <v>0</v>
      </c>
      <c r="AX304" s="13">
        <f t="shared" si="71"/>
        <v>0</v>
      </c>
      <c r="AY304" s="13" t="str">
        <f t="shared" si="72"/>
        <v>No</v>
      </c>
      <c r="AZ304" s="13" t="str">
        <f t="shared" si="79"/>
        <v>No</v>
      </c>
    </row>
    <row r="305" spans="1:52" x14ac:dyDescent="0.2">
      <c r="A305" s="1" t="s">
        <v>9231</v>
      </c>
      <c r="B305" s="16" t="s">
        <v>3090</v>
      </c>
      <c r="C305" s="13" t="s">
        <v>1742</v>
      </c>
      <c r="D305" s="13" t="s">
        <v>1743</v>
      </c>
      <c r="E305" s="13" t="s">
        <v>763</v>
      </c>
      <c r="F305" s="13" t="s">
        <v>179</v>
      </c>
      <c r="G305" s="13" t="s">
        <v>1744</v>
      </c>
      <c r="H305" s="13" t="s">
        <v>2828</v>
      </c>
      <c r="I305" s="13" t="s">
        <v>98</v>
      </c>
      <c r="J305" s="13" t="s">
        <v>2378</v>
      </c>
      <c r="K305" s="13" t="s">
        <v>2379</v>
      </c>
      <c r="L305" s="13" t="s">
        <v>2380</v>
      </c>
      <c r="M305" s="13" t="s">
        <v>2403</v>
      </c>
      <c r="N305" s="13" t="s">
        <v>1745</v>
      </c>
      <c r="O305" s="17">
        <v>41962</v>
      </c>
      <c r="P305" s="23"/>
      <c r="Q305" s="41" t="s">
        <v>2523</v>
      </c>
      <c r="R305" s="13" t="s">
        <v>129</v>
      </c>
      <c r="S305" s="13" t="s">
        <v>2870</v>
      </c>
      <c r="T305" s="13" t="s">
        <v>8348</v>
      </c>
      <c r="U305" s="13" t="s">
        <v>5709</v>
      </c>
      <c r="V305" s="13" t="s">
        <v>8361</v>
      </c>
      <c r="W305" s="13">
        <f>IF(ISERROR(VLOOKUP($C305,CTEPULL!$A:$I,3,FALSE)),"0",(VLOOKUP($C305,CTEPULL!$A:$I,3,FALSE)))</f>
        <v>42</v>
      </c>
      <c r="X305" s="18">
        <f>IF(ISERROR(VLOOKUP($A305,PIVOTILC!$A:$I,3,FALSE)),"0",(VLOOKUP($A305,PIVOTILC!$A:$I,3,FALSE)))</f>
        <v>42</v>
      </c>
      <c r="Y305" s="13">
        <f t="shared" si="64"/>
        <v>0</v>
      </c>
      <c r="Z305" s="13" t="str">
        <f t="shared" si="73"/>
        <v>Good</v>
      </c>
      <c r="AA305" s="13">
        <f>IF(ISERROR(VLOOKUP($C305,CTEPULL!$A:$I,4,FALSE)),"0",(VLOOKUP($C305,CTEPULL!$A:$I,4,FALSE)))</f>
        <v>0</v>
      </c>
      <c r="AB305" s="18">
        <f>IF(ISERROR(VLOOKUP($A305,PIVOTILC!$A:$I,4,FALSE)),"0",(VLOOKUP($A305,PIVOTILC!$A:$I,4,FALSE)))</f>
        <v>0</v>
      </c>
      <c r="AC305" s="13">
        <f t="shared" si="65"/>
        <v>0</v>
      </c>
      <c r="AD305" s="13" t="str">
        <f t="shared" si="74"/>
        <v/>
      </c>
      <c r="AE305" s="13">
        <f>IF(ISERROR(VLOOKUP($C305,CTEPULL!$A:$I,5,FALSE)),"0",(VLOOKUP($C305,CTEPULL!$A:$I,5,FALSE)))</f>
        <v>0</v>
      </c>
      <c r="AF305" s="18">
        <f>IF(ISERROR(VLOOKUP($A305,PIVOTILC!$A:$I,5,FALSE)),"0",(VLOOKUP($A305,PIVOTILC!$A:$I,5,FALSE)))</f>
        <v>0</v>
      </c>
      <c r="AG305" s="13">
        <f t="shared" si="66"/>
        <v>0</v>
      </c>
      <c r="AH305" s="13" t="str">
        <f t="shared" si="75"/>
        <v/>
      </c>
      <c r="AI305" s="13">
        <f>IF(ISERROR(VLOOKUP($C305,CTEPULL!$A:$I,6,FALSE)),"0",(VLOOKUP($C305,CTEPULL!$A:$I,6,FALSE)))</f>
        <v>0</v>
      </c>
      <c r="AJ305" s="18">
        <f>IF(ISERROR(VLOOKUP($A305,PIVOTILC!$A:$I,6,FALSE)),"0",(VLOOKUP($A305,PIVOTILC!$A:$I,6,FALSE)))</f>
        <v>0</v>
      </c>
      <c r="AK305" s="13">
        <f t="shared" si="67"/>
        <v>0</v>
      </c>
      <c r="AL305" s="13" t="str">
        <f t="shared" si="76"/>
        <v/>
      </c>
      <c r="AM305" s="13">
        <f>IF(ISERROR(VLOOKUP($C305,CTEPULL!$A:$I,7,FALSE)),"0",(VLOOKUP($C305,CTEPULL!$A:$I,7,FALSE)))</f>
        <v>0</v>
      </c>
      <c r="AN305" s="18">
        <f>IF(ISERROR(VLOOKUP($A305,PIVOTILC!$A:$I,7,FALSE)),"0",(VLOOKUP($A305,PIVOTILC!$A:$I,7,FALSE)))</f>
        <v>0</v>
      </c>
      <c r="AO305" s="13">
        <f t="shared" si="68"/>
        <v>0</v>
      </c>
      <c r="AP305" s="13" t="str">
        <f t="shared" si="77"/>
        <v/>
      </c>
      <c r="AQ305" s="13">
        <f>IF(ISERROR(VLOOKUP($C305,CTEPULL!$A:$I,8,FALSE)),"0",(VLOOKUP($C305,CTEPULL!$A:$I,8,FALSE)))</f>
        <v>0</v>
      </c>
      <c r="AR305" s="18">
        <f>IF(ISERROR(VLOOKUP($A305,PIVOTILC!$A:$I,8,FALSE)),"0",(VLOOKUP($A305,PIVOTILC!$A:$I,8,FALSE)))</f>
        <v>0</v>
      </c>
      <c r="AS305" s="13">
        <f t="shared" si="69"/>
        <v>0</v>
      </c>
      <c r="AT305" s="13" t="str">
        <f t="shared" si="78"/>
        <v/>
      </c>
      <c r="AU305" s="19">
        <f>IF(ISERROR(VLOOKUP($C305,CTEPULL!$A:$I,9,FALSE)),"0",(VLOOKUP($C305,CTEPULL!$A:$I,9,FALSE)))</f>
        <v>42</v>
      </c>
      <c r="AV305" s="18">
        <f>IF(ISERROR(VLOOKUP($A305,PIVOTILC!$A:$I,8,FALSE)),"0",(VLOOKUP($A305,PIVOTILC!$A:$I,9,FALSE)))</f>
        <v>42</v>
      </c>
      <c r="AW305" s="18">
        <f t="shared" si="70"/>
        <v>0</v>
      </c>
      <c r="AX305" s="13">
        <f t="shared" si="71"/>
        <v>0</v>
      </c>
      <c r="AY305" s="13" t="str">
        <f t="shared" si="72"/>
        <v>No</v>
      </c>
      <c r="AZ305" s="13" t="str">
        <f t="shared" si="79"/>
        <v>No</v>
      </c>
    </row>
    <row r="306" spans="1:52" x14ac:dyDescent="0.2">
      <c r="A306" s="1" t="s">
        <v>7077</v>
      </c>
      <c r="B306" s="16" t="s">
        <v>3091</v>
      </c>
      <c r="C306" s="13" t="s">
        <v>2327</v>
      </c>
      <c r="D306" s="13" t="s">
        <v>2328</v>
      </c>
      <c r="E306" s="13" t="s">
        <v>2329</v>
      </c>
      <c r="F306" s="13" t="s">
        <v>187</v>
      </c>
      <c r="G306" s="13" t="s">
        <v>2330</v>
      </c>
      <c r="H306" s="13" t="s">
        <v>2828</v>
      </c>
      <c r="I306" s="13" t="s">
        <v>98</v>
      </c>
      <c r="J306" s="13" t="s">
        <v>2378</v>
      </c>
      <c r="K306" s="13" t="s">
        <v>2382</v>
      </c>
      <c r="L306" s="13" t="s">
        <v>3758</v>
      </c>
      <c r="M306" s="13" t="s">
        <v>2384</v>
      </c>
      <c r="N306" s="13" t="s">
        <v>2337</v>
      </c>
      <c r="O306" s="17">
        <v>42270</v>
      </c>
      <c r="P306" s="23"/>
      <c r="Q306" s="41" t="s">
        <v>2524</v>
      </c>
      <c r="R306" s="13" t="s">
        <v>129</v>
      </c>
      <c r="S306" s="13" t="s">
        <v>2867</v>
      </c>
      <c r="T306" s="13" t="s">
        <v>8348</v>
      </c>
      <c r="U306" s="13" t="s">
        <v>5710</v>
      </c>
      <c r="V306" s="13" t="s">
        <v>8352</v>
      </c>
      <c r="W306" s="13">
        <f>IF(ISERROR(VLOOKUP($C306,CTEPULL!$A:$I,3,FALSE)),"0",(VLOOKUP($C306,CTEPULL!$A:$I,3,FALSE)))</f>
        <v>41</v>
      </c>
      <c r="X306" s="18">
        <f>IF(ISERROR(VLOOKUP($A306,PIVOTILC!$A:$I,3,FALSE)),"0",(VLOOKUP($A306,PIVOTILC!$A:$I,3,FALSE)))</f>
        <v>41</v>
      </c>
      <c r="Y306" s="13">
        <f t="shared" si="64"/>
        <v>0</v>
      </c>
      <c r="Z306" s="13" t="str">
        <f t="shared" si="73"/>
        <v>Good</v>
      </c>
      <c r="AA306" s="13">
        <f>IF(ISERROR(VLOOKUP($C306,CTEPULL!$A:$I,4,FALSE)),"0",(VLOOKUP($C306,CTEPULL!$A:$I,4,FALSE)))</f>
        <v>0</v>
      </c>
      <c r="AB306" s="18">
        <f>IF(ISERROR(VLOOKUP($A306,PIVOTILC!$A:$I,4,FALSE)),"0",(VLOOKUP($A306,PIVOTILC!$A:$I,4,FALSE)))</f>
        <v>0</v>
      </c>
      <c r="AC306" s="13">
        <f t="shared" si="65"/>
        <v>0</v>
      </c>
      <c r="AD306" s="13" t="str">
        <f t="shared" si="74"/>
        <v/>
      </c>
      <c r="AE306" s="13">
        <f>IF(ISERROR(VLOOKUP($C306,CTEPULL!$A:$I,5,FALSE)),"0",(VLOOKUP($C306,CTEPULL!$A:$I,5,FALSE)))</f>
        <v>0</v>
      </c>
      <c r="AF306" s="18">
        <f>IF(ISERROR(VLOOKUP($A306,PIVOTILC!$A:$I,5,FALSE)),"0",(VLOOKUP($A306,PIVOTILC!$A:$I,5,FALSE)))</f>
        <v>0</v>
      </c>
      <c r="AG306" s="13">
        <f t="shared" si="66"/>
        <v>0</v>
      </c>
      <c r="AH306" s="13" t="str">
        <f t="shared" si="75"/>
        <v/>
      </c>
      <c r="AI306" s="13">
        <f>IF(ISERROR(VLOOKUP($C306,CTEPULL!$A:$I,6,FALSE)),"0",(VLOOKUP($C306,CTEPULL!$A:$I,6,FALSE)))</f>
        <v>0</v>
      </c>
      <c r="AJ306" s="18">
        <f>IF(ISERROR(VLOOKUP($A306,PIVOTILC!$A:$I,6,FALSE)),"0",(VLOOKUP($A306,PIVOTILC!$A:$I,6,FALSE)))</f>
        <v>0</v>
      </c>
      <c r="AK306" s="13">
        <f t="shared" si="67"/>
        <v>0</v>
      </c>
      <c r="AL306" s="13" t="str">
        <f t="shared" si="76"/>
        <v/>
      </c>
      <c r="AM306" s="13">
        <f>IF(ISERROR(VLOOKUP($C306,CTEPULL!$A:$I,7,FALSE)),"0",(VLOOKUP($C306,CTEPULL!$A:$I,7,FALSE)))</f>
        <v>0</v>
      </c>
      <c r="AN306" s="18">
        <f>IF(ISERROR(VLOOKUP($A306,PIVOTILC!$A:$I,7,FALSE)),"0",(VLOOKUP($A306,PIVOTILC!$A:$I,7,FALSE)))</f>
        <v>0</v>
      </c>
      <c r="AO306" s="13">
        <f t="shared" si="68"/>
        <v>0</v>
      </c>
      <c r="AP306" s="13" t="str">
        <f t="shared" si="77"/>
        <v/>
      </c>
      <c r="AQ306" s="13">
        <f>IF(ISERROR(VLOOKUP($C306,CTEPULL!$A:$I,8,FALSE)),"0",(VLOOKUP($C306,CTEPULL!$A:$I,8,FALSE)))</f>
        <v>0</v>
      </c>
      <c r="AR306" s="18">
        <f>IF(ISERROR(VLOOKUP($A306,PIVOTILC!$A:$I,8,FALSE)),"0",(VLOOKUP($A306,PIVOTILC!$A:$I,8,FALSE)))</f>
        <v>0</v>
      </c>
      <c r="AS306" s="13">
        <f t="shared" si="69"/>
        <v>0</v>
      </c>
      <c r="AT306" s="13" t="str">
        <f t="shared" si="78"/>
        <v/>
      </c>
      <c r="AU306" s="19">
        <f>IF(ISERROR(VLOOKUP($C306,CTEPULL!$A:$I,9,FALSE)),"0",(VLOOKUP($C306,CTEPULL!$A:$I,9,FALSE)))</f>
        <v>41</v>
      </c>
      <c r="AV306" s="18">
        <f>IF(ISERROR(VLOOKUP($A306,PIVOTILC!$A:$I,8,FALSE)),"0",(VLOOKUP($A306,PIVOTILC!$A:$I,9,FALSE)))</f>
        <v>41</v>
      </c>
      <c r="AW306" s="18">
        <f t="shared" si="70"/>
        <v>0</v>
      </c>
      <c r="AX306" s="13">
        <f t="shared" si="71"/>
        <v>0</v>
      </c>
      <c r="AY306" s="13" t="str">
        <f t="shared" si="72"/>
        <v>No</v>
      </c>
      <c r="AZ306" s="13" t="str">
        <f t="shared" si="79"/>
        <v>No</v>
      </c>
    </row>
    <row r="307" spans="1:52" x14ac:dyDescent="0.2">
      <c r="A307" s="1" t="s">
        <v>7078</v>
      </c>
      <c r="B307" s="16" t="s">
        <v>5341</v>
      </c>
      <c r="C307" s="13" t="s">
        <v>5342</v>
      </c>
      <c r="D307" s="13" t="s">
        <v>5031</v>
      </c>
      <c r="E307" s="13" t="s">
        <v>5343</v>
      </c>
      <c r="F307" s="13" t="s">
        <v>2830</v>
      </c>
      <c r="G307" s="13" t="s">
        <v>5344</v>
      </c>
      <c r="H307" s="13" t="s">
        <v>99</v>
      </c>
      <c r="I307" s="13" t="s">
        <v>102</v>
      </c>
      <c r="J307" s="13" t="s">
        <v>2378</v>
      </c>
      <c r="K307" s="13" t="s">
        <v>2395</v>
      </c>
      <c r="L307" s="13" t="s">
        <v>4946</v>
      </c>
      <c r="M307" s="13" t="s">
        <v>4946</v>
      </c>
      <c r="N307" s="13" t="s">
        <v>5345</v>
      </c>
      <c r="O307" s="17">
        <v>38246</v>
      </c>
      <c r="P307" s="23"/>
      <c r="Q307" s="41" t="s">
        <v>5346</v>
      </c>
      <c r="R307" s="13" t="s">
        <v>129</v>
      </c>
      <c r="S307" s="13" t="s">
        <v>2868</v>
      </c>
      <c r="T307" s="13" t="s">
        <v>8348</v>
      </c>
      <c r="U307" s="13" t="s">
        <v>5711</v>
      </c>
      <c r="V307" s="13" t="s">
        <v>8362</v>
      </c>
      <c r="W307" s="13">
        <f>IF(ISERROR(VLOOKUP($C307,CTEPULL!$A:$I,3,FALSE)),"0",(VLOOKUP($C307,CTEPULL!$A:$I,3,FALSE)))</f>
        <v>40</v>
      </c>
      <c r="X307" s="18">
        <f>IF(ISERROR(VLOOKUP($A307,PIVOTILC!$A:$I,3,FALSE)),"0",(VLOOKUP($A307,PIVOTILC!$A:$I,3,FALSE)))</f>
        <v>40</v>
      </c>
      <c r="Y307" s="13">
        <f t="shared" si="64"/>
        <v>0</v>
      </c>
      <c r="Z307" s="13" t="str">
        <f t="shared" si="73"/>
        <v>Good</v>
      </c>
      <c r="AA307" s="13">
        <f>IF(ISERROR(VLOOKUP($C307,CTEPULL!$A:$I,4,FALSE)),"0",(VLOOKUP($C307,CTEPULL!$A:$I,4,FALSE)))</f>
        <v>0</v>
      </c>
      <c r="AB307" s="18">
        <f>IF(ISERROR(VLOOKUP($A307,PIVOTILC!$A:$I,4,FALSE)),"0",(VLOOKUP($A307,PIVOTILC!$A:$I,4,FALSE)))</f>
        <v>0</v>
      </c>
      <c r="AC307" s="13">
        <f t="shared" si="65"/>
        <v>0</v>
      </c>
      <c r="AD307" s="13" t="str">
        <f t="shared" si="74"/>
        <v/>
      </c>
      <c r="AE307" s="13">
        <f>IF(ISERROR(VLOOKUP($C307,CTEPULL!$A:$I,5,FALSE)),"0",(VLOOKUP($C307,CTEPULL!$A:$I,5,FALSE)))</f>
        <v>0</v>
      </c>
      <c r="AF307" s="18">
        <f>IF(ISERROR(VLOOKUP($A307,PIVOTILC!$A:$I,5,FALSE)),"0",(VLOOKUP($A307,PIVOTILC!$A:$I,5,FALSE)))</f>
        <v>0</v>
      </c>
      <c r="AG307" s="13">
        <f t="shared" si="66"/>
        <v>0</v>
      </c>
      <c r="AH307" s="13" t="str">
        <f t="shared" si="75"/>
        <v/>
      </c>
      <c r="AI307" s="13">
        <f>IF(ISERROR(VLOOKUP($C307,CTEPULL!$A:$I,6,FALSE)),"0",(VLOOKUP($C307,CTEPULL!$A:$I,6,FALSE)))</f>
        <v>0</v>
      </c>
      <c r="AJ307" s="18">
        <f>IF(ISERROR(VLOOKUP($A307,PIVOTILC!$A:$I,6,FALSE)),"0",(VLOOKUP($A307,PIVOTILC!$A:$I,6,FALSE)))</f>
        <v>0</v>
      </c>
      <c r="AK307" s="13">
        <f t="shared" si="67"/>
        <v>0</v>
      </c>
      <c r="AL307" s="13" t="str">
        <f t="shared" si="76"/>
        <v/>
      </c>
      <c r="AM307" s="13">
        <f>IF(ISERROR(VLOOKUP($C307,CTEPULL!$A:$I,7,FALSE)),"0",(VLOOKUP($C307,CTEPULL!$A:$I,7,FALSE)))</f>
        <v>0</v>
      </c>
      <c r="AN307" s="18">
        <f>IF(ISERROR(VLOOKUP($A307,PIVOTILC!$A:$I,7,FALSE)),"0",(VLOOKUP($A307,PIVOTILC!$A:$I,7,FALSE)))</f>
        <v>0</v>
      </c>
      <c r="AO307" s="13">
        <f t="shared" si="68"/>
        <v>0</v>
      </c>
      <c r="AP307" s="13" t="str">
        <f t="shared" si="77"/>
        <v/>
      </c>
      <c r="AQ307" s="13">
        <f>IF(ISERROR(VLOOKUP($C307,CTEPULL!$A:$I,8,FALSE)),"0",(VLOOKUP($C307,CTEPULL!$A:$I,8,FALSE)))</f>
        <v>0</v>
      </c>
      <c r="AR307" s="18">
        <f>IF(ISERROR(VLOOKUP($A307,PIVOTILC!$A:$I,8,FALSE)),"0",(VLOOKUP($A307,PIVOTILC!$A:$I,8,FALSE)))</f>
        <v>0</v>
      </c>
      <c r="AS307" s="13">
        <f t="shared" si="69"/>
        <v>0</v>
      </c>
      <c r="AT307" s="13" t="str">
        <f t="shared" si="78"/>
        <v/>
      </c>
      <c r="AU307" s="19">
        <f>IF(ISERROR(VLOOKUP($C307,CTEPULL!$A:$I,9,FALSE)),"0",(VLOOKUP($C307,CTEPULL!$A:$I,9,FALSE)))</f>
        <v>40</v>
      </c>
      <c r="AV307" s="18">
        <f>IF(ISERROR(VLOOKUP($A307,PIVOTILC!$A:$I,8,FALSE)),"0",(VLOOKUP($A307,PIVOTILC!$A:$I,9,FALSE)))</f>
        <v>40</v>
      </c>
      <c r="AW307" s="18">
        <f t="shared" si="70"/>
        <v>0</v>
      </c>
      <c r="AX307" s="13">
        <f t="shared" si="71"/>
        <v>0</v>
      </c>
      <c r="AY307" s="13" t="str">
        <f t="shared" si="72"/>
        <v>No</v>
      </c>
      <c r="AZ307" s="13" t="str">
        <f t="shared" si="79"/>
        <v>No</v>
      </c>
    </row>
    <row r="308" spans="1:52" x14ac:dyDescent="0.2">
      <c r="A308" s="1" t="s">
        <v>7079</v>
      </c>
      <c r="B308" s="16" t="s">
        <v>5029</v>
      </c>
      <c r="C308" s="13" t="s">
        <v>5030</v>
      </c>
      <c r="D308" s="13" t="s">
        <v>5031</v>
      </c>
      <c r="E308" s="13" t="s">
        <v>1001</v>
      </c>
      <c r="F308" s="13" t="s">
        <v>179</v>
      </c>
      <c r="G308" s="13" t="s">
        <v>5032</v>
      </c>
      <c r="H308" s="13" t="s">
        <v>2828</v>
      </c>
      <c r="I308" s="13" t="s">
        <v>98</v>
      </c>
      <c r="J308" s="13" t="s">
        <v>2378</v>
      </c>
      <c r="K308" s="13" t="s">
        <v>4970</v>
      </c>
      <c r="L308" s="13" t="s">
        <v>4970</v>
      </c>
      <c r="M308" s="13" t="s">
        <v>4971</v>
      </c>
      <c r="N308" s="13" t="s">
        <v>5033</v>
      </c>
      <c r="O308" s="17">
        <v>42585</v>
      </c>
      <c r="P308" s="23"/>
      <c r="Q308" s="41" t="s">
        <v>5034</v>
      </c>
      <c r="R308" s="13" t="s">
        <v>129</v>
      </c>
      <c r="S308" s="13" t="s">
        <v>2871</v>
      </c>
      <c r="T308" s="13" t="s">
        <v>8359</v>
      </c>
      <c r="U308" s="13" t="s">
        <v>5712</v>
      </c>
      <c r="V308" s="13" t="s">
        <v>8363</v>
      </c>
      <c r="W308" s="13">
        <f>IF(ISERROR(VLOOKUP($C308,CTEPULL!$A:$I,3,FALSE)),"0",(VLOOKUP($C308,CTEPULL!$A:$I,3,FALSE)))</f>
        <v>42</v>
      </c>
      <c r="X308" s="18">
        <f>IF(ISERROR(VLOOKUP($A308,PIVOTILC!$A:$I,3,FALSE)),"0",(VLOOKUP($A308,PIVOTILC!$A:$I,3,FALSE)))</f>
        <v>42</v>
      </c>
      <c r="Y308" s="13">
        <f t="shared" si="64"/>
        <v>0</v>
      </c>
      <c r="Z308" s="13" t="str">
        <f t="shared" si="73"/>
        <v>Good</v>
      </c>
      <c r="AA308" s="13">
        <f>IF(ISERROR(VLOOKUP($C308,CTEPULL!$A:$I,4,FALSE)),"0",(VLOOKUP($C308,CTEPULL!$A:$I,4,FALSE)))</f>
        <v>0</v>
      </c>
      <c r="AB308" s="18">
        <f>IF(ISERROR(VLOOKUP($A308,PIVOTILC!$A:$I,4,FALSE)),"0",(VLOOKUP($A308,PIVOTILC!$A:$I,4,FALSE)))</f>
        <v>0</v>
      </c>
      <c r="AC308" s="13">
        <f t="shared" si="65"/>
        <v>0</v>
      </c>
      <c r="AD308" s="13" t="str">
        <f t="shared" si="74"/>
        <v/>
      </c>
      <c r="AE308" s="13">
        <f>IF(ISERROR(VLOOKUP($C308,CTEPULL!$A:$I,5,FALSE)),"0",(VLOOKUP($C308,CTEPULL!$A:$I,5,FALSE)))</f>
        <v>0</v>
      </c>
      <c r="AF308" s="18">
        <f>IF(ISERROR(VLOOKUP($A308,PIVOTILC!$A:$I,5,FALSE)),"0",(VLOOKUP($A308,PIVOTILC!$A:$I,5,FALSE)))</f>
        <v>0</v>
      </c>
      <c r="AG308" s="13">
        <f t="shared" si="66"/>
        <v>0</v>
      </c>
      <c r="AH308" s="13" t="str">
        <f t="shared" si="75"/>
        <v/>
      </c>
      <c r="AI308" s="13">
        <f>IF(ISERROR(VLOOKUP($C308,CTEPULL!$A:$I,6,FALSE)),"0",(VLOOKUP($C308,CTEPULL!$A:$I,6,FALSE)))</f>
        <v>0</v>
      </c>
      <c r="AJ308" s="18">
        <f>IF(ISERROR(VLOOKUP($A308,PIVOTILC!$A:$I,6,FALSE)),"0",(VLOOKUP($A308,PIVOTILC!$A:$I,6,FALSE)))</f>
        <v>0</v>
      </c>
      <c r="AK308" s="13">
        <f t="shared" si="67"/>
        <v>0</v>
      </c>
      <c r="AL308" s="13" t="str">
        <f t="shared" si="76"/>
        <v/>
      </c>
      <c r="AM308" s="13">
        <f>IF(ISERROR(VLOOKUP($C308,CTEPULL!$A:$I,7,FALSE)),"0",(VLOOKUP($C308,CTEPULL!$A:$I,7,FALSE)))</f>
        <v>0</v>
      </c>
      <c r="AN308" s="18">
        <f>IF(ISERROR(VLOOKUP($A308,PIVOTILC!$A:$I,7,FALSE)),"0",(VLOOKUP($A308,PIVOTILC!$A:$I,7,FALSE)))</f>
        <v>0</v>
      </c>
      <c r="AO308" s="13">
        <f t="shared" si="68"/>
        <v>0</v>
      </c>
      <c r="AP308" s="13" t="str">
        <f t="shared" si="77"/>
        <v/>
      </c>
      <c r="AQ308" s="13">
        <f>IF(ISERROR(VLOOKUP($C308,CTEPULL!$A:$I,8,FALSE)),"0",(VLOOKUP($C308,CTEPULL!$A:$I,8,FALSE)))</f>
        <v>0</v>
      </c>
      <c r="AR308" s="18">
        <f>IF(ISERROR(VLOOKUP($A308,PIVOTILC!$A:$I,8,FALSE)),"0",(VLOOKUP($A308,PIVOTILC!$A:$I,8,FALSE)))</f>
        <v>0</v>
      </c>
      <c r="AS308" s="13">
        <f t="shared" si="69"/>
        <v>0</v>
      </c>
      <c r="AT308" s="13" t="str">
        <f t="shared" si="78"/>
        <v/>
      </c>
      <c r="AU308" s="19">
        <f>IF(ISERROR(VLOOKUP($C308,CTEPULL!$A:$I,9,FALSE)),"0",(VLOOKUP($C308,CTEPULL!$A:$I,9,FALSE)))</f>
        <v>42</v>
      </c>
      <c r="AV308" s="18">
        <f>IF(ISERROR(VLOOKUP($A308,PIVOTILC!$A:$I,8,FALSE)),"0",(VLOOKUP($A308,PIVOTILC!$A:$I,9,FALSE)))</f>
        <v>42</v>
      </c>
      <c r="AW308" s="18">
        <f t="shared" si="70"/>
        <v>0</v>
      </c>
      <c r="AX308" s="13">
        <f t="shared" si="71"/>
        <v>0</v>
      </c>
      <c r="AY308" s="13" t="str">
        <f t="shared" si="72"/>
        <v>No</v>
      </c>
      <c r="AZ308" s="13" t="str">
        <f t="shared" si="79"/>
        <v>No</v>
      </c>
    </row>
    <row r="309" spans="1:52" x14ac:dyDescent="0.2">
      <c r="A309" s="1" t="s">
        <v>9232</v>
      </c>
      <c r="B309" s="16" t="s">
        <v>3092</v>
      </c>
      <c r="C309" s="13" t="s">
        <v>1118</v>
      </c>
      <c r="D309" s="13" t="s">
        <v>1119</v>
      </c>
      <c r="E309" s="13" t="s">
        <v>1120</v>
      </c>
      <c r="F309" s="13" t="s">
        <v>109</v>
      </c>
      <c r="G309" s="13" t="s">
        <v>1121</v>
      </c>
      <c r="H309" s="13" t="s">
        <v>2828</v>
      </c>
      <c r="I309" s="13" t="s">
        <v>98</v>
      </c>
      <c r="J309" s="13" t="s">
        <v>2378</v>
      </c>
      <c r="K309" s="13" t="s">
        <v>2381</v>
      </c>
      <c r="L309" s="13" t="s">
        <v>2387</v>
      </c>
      <c r="M309" s="13" t="s">
        <v>3823</v>
      </c>
      <c r="N309" s="13" t="s">
        <v>1122</v>
      </c>
      <c r="O309" s="17">
        <v>41477</v>
      </c>
      <c r="P309" s="23"/>
      <c r="Q309" s="41" t="s">
        <v>2525</v>
      </c>
      <c r="R309" s="13" t="s">
        <v>187</v>
      </c>
      <c r="S309" s="13" t="s">
        <v>2866</v>
      </c>
      <c r="T309" s="13" t="s">
        <v>8348</v>
      </c>
      <c r="U309" s="13" t="s">
        <v>5713</v>
      </c>
      <c r="V309" s="13" t="s">
        <v>8370</v>
      </c>
      <c r="W309" s="13">
        <f>IF(ISERROR(VLOOKUP($C309,CTEPULL!$A:$I,3,FALSE)),"0",(VLOOKUP($C309,CTEPULL!$A:$I,3,FALSE)))</f>
        <v>46</v>
      </c>
      <c r="X309" s="18">
        <f>IF(ISERROR(VLOOKUP($A309,PIVOTILC!$A:$I,3,FALSE)),"0",(VLOOKUP($A309,PIVOTILC!$A:$I,3,FALSE)))</f>
        <v>46</v>
      </c>
      <c r="Y309" s="13">
        <f t="shared" si="64"/>
        <v>0</v>
      </c>
      <c r="Z309" s="13" t="str">
        <f t="shared" si="73"/>
        <v>Good</v>
      </c>
      <c r="AA309" s="13">
        <f>IF(ISERROR(VLOOKUP($C309,CTEPULL!$A:$I,4,FALSE)),"0",(VLOOKUP($C309,CTEPULL!$A:$I,4,FALSE)))</f>
        <v>0</v>
      </c>
      <c r="AB309" s="18">
        <f>IF(ISERROR(VLOOKUP($A309,PIVOTILC!$A:$I,4,FALSE)),"0",(VLOOKUP($A309,PIVOTILC!$A:$I,4,FALSE)))</f>
        <v>0</v>
      </c>
      <c r="AC309" s="13">
        <f t="shared" si="65"/>
        <v>0</v>
      </c>
      <c r="AD309" s="13" t="str">
        <f t="shared" si="74"/>
        <v/>
      </c>
      <c r="AE309" s="13">
        <f>IF(ISERROR(VLOOKUP($C309,CTEPULL!$A:$I,5,FALSE)),"0",(VLOOKUP($C309,CTEPULL!$A:$I,5,FALSE)))</f>
        <v>0</v>
      </c>
      <c r="AF309" s="18">
        <f>IF(ISERROR(VLOOKUP($A309,PIVOTILC!$A:$I,5,FALSE)),"0",(VLOOKUP($A309,PIVOTILC!$A:$I,5,FALSE)))</f>
        <v>0</v>
      </c>
      <c r="AG309" s="13">
        <f t="shared" si="66"/>
        <v>0</v>
      </c>
      <c r="AH309" s="13" t="str">
        <f t="shared" si="75"/>
        <v/>
      </c>
      <c r="AI309" s="13">
        <f>IF(ISERROR(VLOOKUP($C309,CTEPULL!$A:$I,6,FALSE)),"0",(VLOOKUP($C309,CTEPULL!$A:$I,6,FALSE)))</f>
        <v>0</v>
      </c>
      <c r="AJ309" s="18">
        <f>IF(ISERROR(VLOOKUP($A309,PIVOTILC!$A:$I,6,FALSE)),"0",(VLOOKUP($A309,PIVOTILC!$A:$I,6,FALSE)))</f>
        <v>0</v>
      </c>
      <c r="AK309" s="13">
        <f t="shared" si="67"/>
        <v>0</v>
      </c>
      <c r="AL309" s="13" t="str">
        <f t="shared" si="76"/>
        <v/>
      </c>
      <c r="AM309" s="13">
        <f>IF(ISERROR(VLOOKUP($C309,CTEPULL!$A:$I,7,FALSE)),"0",(VLOOKUP($C309,CTEPULL!$A:$I,7,FALSE)))</f>
        <v>0</v>
      </c>
      <c r="AN309" s="18">
        <f>IF(ISERROR(VLOOKUP($A309,PIVOTILC!$A:$I,7,FALSE)),"0",(VLOOKUP($A309,PIVOTILC!$A:$I,7,FALSE)))</f>
        <v>0</v>
      </c>
      <c r="AO309" s="13">
        <f t="shared" si="68"/>
        <v>0</v>
      </c>
      <c r="AP309" s="13" t="str">
        <f t="shared" si="77"/>
        <v/>
      </c>
      <c r="AQ309" s="13">
        <f>IF(ISERROR(VLOOKUP($C309,CTEPULL!$A:$I,8,FALSE)),"0",(VLOOKUP($C309,CTEPULL!$A:$I,8,FALSE)))</f>
        <v>0</v>
      </c>
      <c r="AR309" s="18">
        <f>IF(ISERROR(VLOOKUP($A309,PIVOTILC!$A:$I,8,FALSE)),"0",(VLOOKUP($A309,PIVOTILC!$A:$I,8,FALSE)))</f>
        <v>0</v>
      </c>
      <c r="AS309" s="13">
        <f t="shared" si="69"/>
        <v>0</v>
      </c>
      <c r="AT309" s="13" t="str">
        <f t="shared" si="78"/>
        <v/>
      </c>
      <c r="AU309" s="19">
        <f>IF(ISERROR(VLOOKUP($C309,CTEPULL!$A:$I,9,FALSE)),"0",(VLOOKUP($C309,CTEPULL!$A:$I,9,FALSE)))</f>
        <v>46</v>
      </c>
      <c r="AV309" s="18">
        <f>IF(ISERROR(VLOOKUP($A309,PIVOTILC!$A:$I,8,FALSE)),"0",(VLOOKUP($A309,PIVOTILC!$A:$I,9,FALSE)))</f>
        <v>46</v>
      </c>
      <c r="AW309" s="18">
        <f t="shared" si="70"/>
        <v>0</v>
      </c>
      <c r="AX309" s="13">
        <f t="shared" si="71"/>
        <v>0</v>
      </c>
      <c r="AY309" s="13" t="str">
        <f t="shared" si="72"/>
        <v>No</v>
      </c>
      <c r="AZ309" s="13" t="str">
        <f t="shared" si="79"/>
        <v>No</v>
      </c>
    </row>
    <row r="310" spans="1:52" x14ac:dyDescent="0.2">
      <c r="A310" s="1" t="s">
        <v>7080</v>
      </c>
      <c r="B310" s="16" t="s">
        <v>5035</v>
      </c>
      <c r="C310" s="13" t="s">
        <v>5036</v>
      </c>
      <c r="D310" s="13" t="s">
        <v>5037</v>
      </c>
      <c r="E310" s="13" t="s">
        <v>519</v>
      </c>
      <c r="F310" s="13" t="s">
        <v>5038</v>
      </c>
      <c r="G310" s="13" t="s">
        <v>5039</v>
      </c>
      <c r="H310" s="13" t="s">
        <v>2828</v>
      </c>
      <c r="I310" s="13" t="s">
        <v>98</v>
      </c>
      <c r="J310" s="13" t="s">
        <v>2378</v>
      </c>
      <c r="K310" s="13" t="s">
        <v>2396</v>
      </c>
      <c r="L310" s="13" t="s">
        <v>2392</v>
      </c>
      <c r="M310" s="13" t="s">
        <v>4971</v>
      </c>
      <c r="N310" s="13" t="s">
        <v>5040</v>
      </c>
      <c r="O310" s="17">
        <v>41986</v>
      </c>
      <c r="P310" s="23"/>
      <c r="Q310" s="41" t="s">
        <v>5041</v>
      </c>
      <c r="R310" s="13" t="s">
        <v>129</v>
      </c>
      <c r="S310" s="13" t="s">
        <v>2868</v>
      </c>
      <c r="T310" s="13" t="s">
        <v>8359</v>
      </c>
      <c r="U310" s="13" t="s">
        <v>5714</v>
      </c>
      <c r="V310" s="13" t="s">
        <v>8362</v>
      </c>
      <c r="W310" s="13">
        <f>IF(ISERROR(VLOOKUP($C310,CTEPULL!$A:$I,3,FALSE)),"0",(VLOOKUP($C310,CTEPULL!$A:$I,3,FALSE)))</f>
        <v>53</v>
      </c>
      <c r="X310" s="18">
        <f>IF(ISERROR(VLOOKUP($A310,PIVOTILC!$A:$I,3,FALSE)),"0",(VLOOKUP($A310,PIVOTILC!$A:$I,3,FALSE)))</f>
        <v>54</v>
      </c>
      <c r="Y310" s="13">
        <f t="shared" si="64"/>
        <v>-1</v>
      </c>
      <c r="Z310" s="13" t="str">
        <f t="shared" si="73"/>
        <v>With Variance</v>
      </c>
      <c r="AA310" s="13">
        <f>IF(ISERROR(VLOOKUP($C310,CTEPULL!$A:$I,4,FALSE)),"0",(VLOOKUP($C310,CTEPULL!$A:$I,4,FALSE)))</f>
        <v>0</v>
      </c>
      <c r="AB310" s="18">
        <f>IF(ISERROR(VLOOKUP($A310,PIVOTILC!$A:$I,4,FALSE)),"0",(VLOOKUP($A310,PIVOTILC!$A:$I,4,FALSE)))</f>
        <v>0</v>
      </c>
      <c r="AC310" s="13">
        <f t="shared" si="65"/>
        <v>0</v>
      </c>
      <c r="AD310" s="13" t="str">
        <f t="shared" si="74"/>
        <v/>
      </c>
      <c r="AE310" s="13">
        <f>IF(ISERROR(VLOOKUP($C310,CTEPULL!$A:$I,5,FALSE)),"0",(VLOOKUP($C310,CTEPULL!$A:$I,5,FALSE)))</f>
        <v>0</v>
      </c>
      <c r="AF310" s="18">
        <f>IF(ISERROR(VLOOKUP($A310,PIVOTILC!$A:$I,5,FALSE)),"0",(VLOOKUP($A310,PIVOTILC!$A:$I,5,FALSE)))</f>
        <v>0</v>
      </c>
      <c r="AG310" s="13">
        <f t="shared" si="66"/>
        <v>0</v>
      </c>
      <c r="AH310" s="13" t="str">
        <f t="shared" si="75"/>
        <v/>
      </c>
      <c r="AI310" s="13">
        <f>IF(ISERROR(VLOOKUP($C310,CTEPULL!$A:$I,6,FALSE)),"0",(VLOOKUP($C310,CTEPULL!$A:$I,6,FALSE)))</f>
        <v>0</v>
      </c>
      <c r="AJ310" s="18">
        <f>IF(ISERROR(VLOOKUP($A310,PIVOTILC!$A:$I,6,FALSE)),"0",(VLOOKUP($A310,PIVOTILC!$A:$I,6,FALSE)))</f>
        <v>0</v>
      </c>
      <c r="AK310" s="13">
        <f t="shared" si="67"/>
        <v>0</v>
      </c>
      <c r="AL310" s="13" t="str">
        <f t="shared" si="76"/>
        <v/>
      </c>
      <c r="AM310" s="13">
        <f>IF(ISERROR(VLOOKUP($C310,CTEPULL!$A:$I,7,FALSE)),"0",(VLOOKUP($C310,CTEPULL!$A:$I,7,FALSE)))</f>
        <v>0</v>
      </c>
      <c r="AN310" s="18">
        <f>IF(ISERROR(VLOOKUP($A310,PIVOTILC!$A:$I,7,FALSE)),"0",(VLOOKUP($A310,PIVOTILC!$A:$I,7,FALSE)))</f>
        <v>0</v>
      </c>
      <c r="AO310" s="13">
        <f t="shared" si="68"/>
        <v>0</v>
      </c>
      <c r="AP310" s="13" t="str">
        <f t="shared" si="77"/>
        <v/>
      </c>
      <c r="AQ310" s="13">
        <f>IF(ISERROR(VLOOKUP($C310,CTEPULL!$A:$I,8,FALSE)),"0",(VLOOKUP($C310,CTEPULL!$A:$I,8,FALSE)))</f>
        <v>0</v>
      </c>
      <c r="AR310" s="18">
        <f>IF(ISERROR(VLOOKUP($A310,PIVOTILC!$A:$I,8,FALSE)),"0",(VLOOKUP($A310,PIVOTILC!$A:$I,8,FALSE)))</f>
        <v>0</v>
      </c>
      <c r="AS310" s="13">
        <f t="shared" si="69"/>
        <v>0</v>
      </c>
      <c r="AT310" s="13" t="str">
        <f t="shared" si="78"/>
        <v/>
      </c>
      <c r="AU310" s="19">
        <f>IF(ISERROR(VLOOKUP($C310,CTEPULL!$A:$I,9,FALSE)),"0",(VLOOKUP($C310,CTEPULL!$A:$I,9,FALSE)))</f>
        <v>53</v>
      </c>
      <c r="AV310" s="18">
        <f>IF(ISERROR(VLOOKUP($A310,PIVOTILC!$A:$I,8,FALSE)),"0",(VLOOKUP($A310,PIVOTILC!$A:$I,9,FALSE)))</f>
        <v>54</v>
      </c>
      <c r="AW310" s="18">
        <f t="shared" si="70"/>
        <v>0</v>
      </c>
      <c r="AX310" s="13">
        <f t="shared" si="71"/>
        <v>-1</v>
      </c>
      <c r="AY310" s="13" t="str">
        <f t="shared" si="72"/>
        <v>Yes</v>
      </c>
      <c r="AZ310" s="13" t="str">
        <f t="shared" si="79"/>
        <v>No</v>
      </c>
    </row>
    <row r="311" spans="1:52" x14ac:dyDescent="0.2">
      <c r="A311" s="1" t="s">
        <v>9233</v>
      </c>
      <c r="B311" s="16" t="s">
        <v>5252</v>
      </c>
      <c r="C311" s="13" t="s">
        <v>5285</v>
      </c>
      <c r="D311" s="13" t="s">
        <v>5253</v>
      </c>
      <c r="E311" s="13" t="s">
        <v>5254</v>
      </c>
      <c r="F311" s="13" t="s">
        <v>4939</v>
      </c>
      <c r="G311" s="13" t="s">
        <v>5255</v>
      </c>
      <c r="H311" s="13" t="s">
        <v>2828</v>
      </c>
      <c r="I311" s="13" t="s">
        <v>98</v>
      </c>
      <c r="J311" s="13" t="s">
        <v>2378</v>
      </c>
      <c r="K311" s="13" t="s">
        <v>2379</v>
      </c>
      <c r="L311" s="13" t="s">
        <v>2380</v>
      </c>
      <c r="M311" s="13" t="s">
        <v>2403</v>
      </c>
      <c r="N311" s="13" t="s">
        <v>5286</v>
      </c>
      <c r="O311" s="17">
        <v>42926</v>
      </c>
      <c r="P311" s="23"/>
      <c r="Q311" s="41" t="s">
        <v>5256</v>
      </c>
      <c r="R311" s="13" t="s">
        <v>129</v>
      </c>
      <c r="S311" s="13" t="s">
        <v>2870</v>
      </c>
      <c r="T311" s="13" t="s">
        <v>8348</v>
      </c>
      <c r="U311" s="13" t="s">
        <v>5715</v>
      </c>
      <c r="V311" s="13" t="s">
        <v>8352</v>
      </c>
      <c r="W311" s="13">
        <f>IF(ISERROR(VLOOKUP($C311,CTEPULL!$A:$I,3,FALSE)),"0",(VLOOKUP($C311,CTEPULL!$A:$I,3,FALSE)))</f>
        <v>42</v>
      </c>
      <c r="X311" s="18">
        <f>IF(ISERROR(VLOOKUP($A311,PIVOTILC!$A:$I,3,FALSE)),"0",(VLOOKUP($A311,PIVOTILC!$A:$I,3,FALSE)))</f>
        <v>42</v>
      </c>
      <c r="Y311" s="13">
        <f t="shared" si="64"/>
        <v>0</v>
      </c>
      <c r="Z311" s="13" t="str">
        <f t="shared" si="73"/>
        <v>Good</v>
      </c>
      <c r="AA311" s="13">
        <f>IF(ISERROR(VLOOKUP($C311,CTEPULL!$A:$I,4,FALSE)),"0",(VLOOKUP($C311,CTEPULL!$A:$I,4,FALSE)))</f>
        <v>0</v>
      </c>
      <c r="AB311" s="18">
        <f>IF(ISERROR(VLOOKUP($A311,PIVOTILC!$A:$I,4,FALSE)),"0",(VLOOKUP($A311,PIVOTILC!$A:$I,4,FALSE)))</f>
        <v>0</v>
      </c>
      <c r="AC311" s="13">
        <f t="shared" si="65"/>
        <v>0</v>
      </c>
      <c r="AD311" s="13" t="str">
        <f t="shared" si="74"/>
        <v/>
      </c>
      <c r="AE311" s="13">
        <f>IF(ISERROR(VLOOKUP($C311,CTEPULL!$A:$I,5,FALSE)),"0",(VLOOKUP($C311,CTEPULL!$A:$I,5,FALSE)))</f>
        <v>0</v>
      </c>
      <c r="AF311" s="18">
        <f>IF(ISERROR(VLOOKUP($A311,PIVOTILC!$A:$I,5,FALSE)),"0",(VLOOKUP($A311,PIVOTILC!$A:$I,5,FALSE)))</f>
        <v>0</v>
      </c>
      <c r="AG311" s="13">
        <f t="shared" si="66"/>
        <v>0</v>
      </c>
      <c r="AH311" s="13" t="str">
        <f t="shared" si="75"/>
        <v/>
      </c>
      <c r="AI311" s="13">
        <f>IF(ISERROR(VLOOKUP($C311,CTEPULL!$A:$I,6,FALSE)),"0",(VLOOKUP($C311,CTEPULL!$A:$I,6,FALSE)))</f>
        <v>0</v>
      </c>
      <c r="AJ311" s="18">
        <f>IF(ISERROR(VLOOKUP($A311,PIVOTILC!$A:$I,6,FALSE)),"0",(VLOOKUP($A311,PIVOTILC!$A:$I,6,FALSE)))</f>
        <v>0</v>
      </c>
      <c r="AK311" s="13">
        <f t="shared" si="67"/>
        <v>0</v>
      </c>
      <c r="AL311" s="13" t="str">
        <f t="shared" si="76"/>
        <v/>
      </c>
      <c r="AM311" s="13">
        <f>IF(ISERROR(VLOOKUP($C311,CTEPULL!$A:$I,7,FALSE)),"0",(VLOOKUP($C311,CTEPULL!$A:$I,7,FALSE)))</f>
        <v>0</v>
      </c>
      <c r="AN311" s="18">
        <f>IF(ISERROR(VLOOKUP($A311,PIVOTILC!$A:$I,7,FALSE)),"0",(VLOOKUP($A311,PIVOTILC!$A:$I,7,FALSE)))</f>
        <v>0</v>
      </c>
      <c r="AO311" s="13">
        <f t="shared" si="68"/>
        <v>0</v>
      </c>
      <c r="AP311" s="13" t="str">
        <f t="shared" si="77"/>
        <v/>
      </c>
      <c r="AQ311" s="13">
        <f>IF(ISERROR(VLOOKUP($C311,CTEPULL!$A:$I,8,FALSE)),"0",(VLOOKUP($C311,CTEPULL!$A:$I,8,FALSE)))</f>
        <v>0</v>
      </c>
      <c r="AR311" s="18">
        <f>IF(ISERROR(VLOOKUP($A311,PIVOTILC!$A:$I,8,FALSE)),"0",(VLOOKUP($A311,PIVOTILC!$A:$I,8,FALSE)))</f>
        <v>0</v>
      </c>
      <c r="AS311" s="13">
        <f t="shared" si="69"/>
        <v>0</v>
      </c>
      <c r="AT311" s="13" t="str">
        <f t="shared" si="78"/>
        <v/>
      </c>
      <c r="AU311" s="19">
        <f>IF(ISERROR(VLOOKUP($C311,CTEPULL!$A:$I,9,FALSE)),"0",(VLOOKUP($C311,CTEPULL!$A:$I,9,FALSE)))</f>
        <v>42</v>
      </c>
      <c r="AV311" s="18">
        <f>IF(ISERROR(VLOOKUP($A311,PIVOTILC!$A:$I,8,FALSE)),"0",(VLOOKUP($A311,PIVOTILC!$A:$I,9,FALSE)))</f>
        <v>42</v>
      </c>
      <c r="AW311" s="18">
        <f t="shared" si="70"/>
        <v>0</v>
      </c>
      <c r="AX311" s="13">
        <f t="shared" si="71"/>
        <v>0</v>
      </c>
      <c r="AY311" s="13" t="str">
        <f t="shared" si="72"/>
        <v>No</v>
      </c>
      <c r="AZ311" s="13" t="str">
        <f t="shared" si="79"/>
        <v>No</v>
      </c>
    </row>
    <row r="312" spans="1:52" x14ac:dyDescent="0.2">
      <c r="A312" s="1" t="s">
        <v>12081</v>
      </c>
      <c r="B312" s="16" t="s">
        <v>12082</v>
      </c>
      <c r="C312" s="13" t="s">
        <v>12083</v>
      </c>
      <c r="D312" s="13" t="s">
        <v>12084</v>
      </c>
      <c r="E312" s="13" t="s">
        <v>12085</v>
      </c>
      <c r="F312" s="13" t="s">
        <v>3740</v>
      </c>
      <c r="G312" s="13" t="s">
        <v>12086</v>
      </c>
      <c r="H312" s="13" t="s">
        <v>2828</v>
      </c>
      <c r="I312" s="13" t="s">
        <v>98</v>
      </c>
      <c r="J312" s="13" t="s">
        <v>2378</v>
      </c>
      <c r="K312" s="13" t="s">
        <v>2379</v>
      </c>
      <c r="L312" s="13" t="s">
        <v>2383</v>
      </c>
      <c r="M312" s="13" t="s">
        <v>7713</v>
      </c>
      <c r="N312" s="13" t="s">
        <v>12141</v>
      </c>
      <c r="O312" s="17">
        <v>43766</v>
      </c>
      <c r="P312" s="23"/>
      <c r="Q312" s="41" t="s">
        <v>12087</v>
      </c>
      <c r="R312" s="13" t="s">
        <v>112</v>
      </c>
      <c r="S312" s="13" t="s">
        <v>2866</v>
      </c>
      <c r="T312" s="13" t="s">
        <v>8348</v>
      </c>
      <c r="U312" s="13" t="s">
        <v>12159</v>
      </c>
      <c r="V312" s="13" t="s">
        <v>8356</v>
      </c>
      <c r="W312" s="13">
        <f>IF(ISERROR(VLOOKUP($C312,CTEPULL!$A:$I,3,FALSE)),"0",(VLOOKUP($C312,CTEPULL!$A:$I,3,FALSE)))</f>
        <v>40</v>
      </c>
      <c r="X312" s="18">
        <f>IF(ISERROR(VLOOKUP($A312,PIVOTILC!$A:$I,3,FALSE)),"0",(VLOOKUP($A312,PIVOTILC!$A:$I,3,FALSE)))</f>
        <v>40</v>
      </c>
      <c r="Y312" s="13">
        <f t="shared" si="64"/>
        <v>0</v>
      </c>
      <c r="Z312" s="13" t="str">
        <f t="shared" si="73"/>
        <v>Good</v>
      </c>
      <c r="AA312" s="13">
        <f>IF(ISERROR(VLOOKUP($C312,CTEPULL!$A:$I,4,FALSE)),"0",(VLOOKUP($C312,CTEPULL!$A:$I,4,FALSE)))</f>
        <v>0</v>
      </c>
      <c r="AB312" s="18">
        <f>IF(ISERROR(VLOOKUP($A312,PIVOTILC!$A:$I,4,FALSE)),"0",(VLOOKUP($A312,PIVOTILC!$A:$I,4,FALSE)))</f>
        <v>0</v>
      </c>
      <c r="AC312" s="13">
        <f t="shared" si="65"/>
        <v>0</v>
      </c>
      <c r="AD312" s="13" t="str">
        <f t="shared" si="74"/>
        <v/>
      </c>
      <c r="AE312" s="13">
        <f>IF(ISERROR(VLOOKUP($C312,CTEPULL!$A:$I,5,FALSE)),"0",(VLOOKUP($C312,CTEPULL!$A:$I,5,FALSE)))</f>
        <v>0</v>
      </c>
      <c r="AF312" s="18">
        <f>IF(ISERROR(VLOOKUP($A312,PIVOTILC!$A:$I,5,FALSE)),"0",(VLOOKUP($A312,PIVOTILC!$A:$I,5,FALSE)))</f>
        <v>0</v>
      </c>
      <c r="AG312" s="13">
        <f t="shared" si="66"/>
        <v>0</v>
      </c>
      <c r="AH312" s="13" t="str">
        <f t="shared" si="75"/>
        <v/>
      </c>
      <c r="AI312" s="13">
        <f>IF(ISERROR(VLOOKUP($C312,CTEPULL!$A:$I,6,FALSE)),"0",(VLOOKUP($C312,CTEPULL!$A:$I,6,FALSE)))</f>
        <v>0</v>
      </c>
      <c r="AJ312" s="18">
        <f>IF(ISERROR(VLOOKUP($A312,PIVOTILC!$A:$I,6,FALSE)),"0",(VLOOKUP($A312,PIVOTILC!$A:$I,6,FALSE)))</f>
        <v>0</v>
      </c>
      <c r="AK312" s="13">
        <f t="shared" si="67"/>
        <v>0</v>
      </c>
      <c r="AL312" s="13" t="str">
        <f t="shared" si="76"/>
        <v/>
      </c>
      <c r="AM312" s="13">
        <f>IF(ISERROR(VLOOKUP($C312,CTEPULL!$A:$I,7,FALSE)),"0",(VLOOKUP($C312,CTEPULL!$A:$I,7,FALSE)))</f>
        <v>0</v>
      </c>
      <c r="AN312" s="18">
        <f>IF(ISERROR(VLOOKUP($A312,PIVOTILC!$A:$I,7,FALSE)),"0",(VLOOKUP($A312,PIVOTILC!$A:$I,7,FALSE)))</f>
        <v>0</v>
      </c>
      <c r="AO312" s="13">
        <f t="shared" si="68"/>
        <v>0</v>
      </c>
      <c r="AP312" s="13" t="str">
        <f t="shared" si="77"/>
        <v/>
      </c>
      <c r="AQ312" s="13">
        <f>IF(ISERROR(VLOOKUP($C312,CTEPULL!$A:$I,8,FALSE)),"0",(VLOOKUP($C312,CTEPULL!$A:$I,8,FALSE)))</f>
        <v>0</v>
      </c>
      <c r="AR312" s="18">
        <f>IF(ISERROR(VLOOKUP($A312,PIVOTILC!$A:$I,8,FALSE)),"0",(VLOOKUP($A312,PIVOTILC!$A:$I,8,FALSE)))</f>
        <v>0</v>
      </c>
      <c r="AS312" s="13">
        <f t="shared" si="69"/>
        <v>0</v>
      </c>
      <c r="AT312" s="13" t="str">
        <f t="shared" si="78"/>
        <v/>
      </c>
      <c r="AU312" s="19">
        <f>IF(ISERROR(VLOOKUP($C312,CTEPULL!$A:$I,9,FALSE)),"0",(VLOOKUP($C312,CTEPULL!$A:$I,9,FALSE)))</f>
        <v>40</v>
      </c>
      <c r="AV312" s="18">
        <f>IF(ISERROR(VLOOKUP($A312,PIVOTILC!$A:$I,8,FALSE)),"0",(VLOOKUP($A312,PIVOTILC!$A:$I,9,FALSE)))</f>
        <v>40</v>
      </c>
      <c r="AW312" s="18">
        <f t="shared" si="70"/>
        <v>0</v>
      </c>
      <c r="AX312" s="13">
        <f t="shared" si="71"/>
        <v>0</v>
      </c>
      <c r="AY312" s="13" t="str">
        <f t="shared" si="72"/>
        <v>No</v>
      </c>
      <c r="AZ312" s="13" t="str">
        <f t="shared" si="79"/>
        <v>No</v>
      </c>
    </row>
    <row r="313" spans="1:52" x14ac:dyDescent="0.2">
      <c r="A313" s="1" t="s">
        <v>9234</v>
      </c>
      <c r="B313" s="12" t="s">
        <v>3093</v>
      </c>
      <c r="C313" s="3" t="s">
        <v>1726</v>
      </c>
      <c r="D313" s="3" t="s">
        <v>1715</v>
      </c>
      <c r="E313" s="3" t="s">
        <v>1716</v>
      </c>
      <c r="F313" s="3" t="s">
        <v>179</v>
      </c>
      <c r="G313" s="3" t="s">
        <v>1727</v>
      </c>
      <c r="H313" s="3" t="s">
        <v>2828</v>
      </c>
      <c r="I313" s="3" t="s">
        <v>98</v>
      </c>
      <c r="J313" s="3" t="s">
        <v>2378</v>
      </c>
      <c r="K313" s="3" t="s">
        <v>2379</v>
      </c>
      <c r="L313" s="3" t="s">
        <v>2380</v>
      </c>
      <c r="M313" s="3" t="s">
        <v>2403</v>
      </c>
      <c r="N313" s="3" t="s">
        <v>1728</v>
      </c>
      <c r="O313" s="11">
        <v>41954</v>
      </c>
      <c r="Q313" s="41" t="s">
        <v>2526</v>
      </c>
      <c r="R313" s="3" t="s">
        <v>187</v>
      </c>
      <c r="S313" s="3" t="s">
        <v>2866</v>
      </c>
      <c r="T313" s="3" t="s">
        <v>8348</v>
      </c>
      <c r="U313" s="3" t="s">
        <v>5716</v>
      </c>
      <c r="V313" s="3" t="s">
        <v>8361</v>
      </c>
      <c r="W313" s="13">
        <f>IF(ISERROR(VLOOKUP($C313,CTEPULL!$A:$I,3,FALSE)),"0",(VLOOKUP($C313,CTEPULL!$A:$I,3,FALSE)))</f>
        <v>40</v>
      </c>
      <c r="X313" s="18">
        <f>IF(ISERROR(VLOOKUP($A313,PIVOTILC!$A:$I,3,FALSE)),"0",(VLOOKUP($A313,PIVOTILC!$A:$I,3,FALSE)))</f>
        <v>40</v>
      </c>
      <c r="Y313" s="13">
        <f t="shared" si="64"/>
        <v>0</v>
      </c>
      <c r="Z313" s="13" t="str">
        <f t="shared" si="73"/>
        <v>Good</v>
      </c>
      <c r="AA313" s="13">
        <f>IF(ISERROR(VLOOKUP($C313,CTEPULL!$A:$I,4,FALSE)),"0",(VLOOKUP($C313,CTEPULL!$A:$I,4,FALSE)))</f>
        <v>0</v>
      </c>
      <c r="AB313" s="18">
        <f>IF(ISERROR(VLOOKUP($A313,PIVOTILC!$A:$I,4,FALSE)),"0",(VLOOKUP($A313,PIVOTILC!$A:$I,4,FALSE)))</f>
        <v>0</v>
      </c>
      <c r="AC313" s="13">
        <f t="shared" si="65"/>
        <v>0</v>
      </c>
      <c r="AD313" s="13" t="str">
        <f t="shared" si="74"/>
        <v/>
      </c>
      <c r="AE313" s="13">
        <f>IF(ISERROR(VLOOKUP($C313,CTEPULL!$A:$I,5,FALSE)),"0",(VLOOKUP($C313,CTEPULL!$A:$I,5,FALSE)))</f>
        <v>0</v>
      </c>
      <c r="AF313" s="18">
        <f>IF(ISERROR(VLOOKUP($A313,PIVOTILC!$A:$I,5,FALSE)),"0",(VLOOKUP($A313,PIVOTILC!$A:$I,5,FALSE)))</f>
        <v>0</v>
      </c>
      <c r="AG313" s="13">
        <f t="shared" si="66"/>
        <v>0</v>
      </c>
      <c r="AH313" s="13" t="str">
        <f t="shared" si="75"/>
        <v/>
      </c>
      <c r="AI313" s="13">
        <f>IF(ISERROR(VLOOKUP($C313,CTEPULL!$A:$I,6,FALSE)),"0",(VLOOKUP($C313,CTEPULL!$A:$I,6,FALSE)))</f>
        <v>0</v>
      </c>
      <c r="AJ313" s="18">
        <f>IF(ISERROR(VLOOKUP($A313,PIVOTILC!$A:$I,6,FALSE)),"0",(VLOOKUP($A313,PIVOTILC!$A:$I,6,FALSE)))</f>
        <v>0</v>
      </c>
      <c r="AK313" s="13">
        <f t="shared" si="67"/>
        <v>0</v>
      </c>
      <c r="AL313" s="13" t="str">
        <f t="shared" si="76"/>
        <v/>
      </c>
      <c r="AM313" s="13">
        <f>IF(ISERROR(VLOOKUP($C313,CTEPULL!$A:$I,7,FALSE)),"0",(VLOOKUP($C313,CTEPULL!$A:$I,7,FALSE)))</f>
        <v>0</v>
      </c>
      <c r="AN313" s="18">
        <f>IF(ISERROR(VLOOKUP($A313,PIVOTILC!$A:$I,7,FALSE)),"0",(VLOOKUP($A313,PIVOTILC!$A:$I,7,FALSE)))</f>
        <v>0</v>
      </c>
      <c r="AO313" s="13">
        <f t="shared" si="68"/>
        <v>0</v>
      </c>
      <c r="AP313" s="13" t="str">
        <f t="shared" si="77"/>
        <v/>
      </c>
      <c r="AQ313" s="13">
        <f>IF(ISERROR(VLOOKUP($C313,CTEPULL!$A:$I,8,FALSE)),"0",(VLOOKUP($C313,CTEPULL!$A:$I,8,FALSE)))</f>
        <v>0</v>
      </c>
      <c r="AR313" s="18">
        <f>IF(ISERROR(VLOOKUP($A313,PIVOTILC!$A:$I,8,FALSE)),"0",(VLOOKUP($A313,PIVOTILC!$A:$I,8,FALSE)))</f>
        <v>0</v>
      </c>
      <c r="AS313" s="13">
        <f t="shared" si="69"/>
        <v>0</v>
      </c>
      <c r="AT313" s="13" t="str">
        <f t="shared" si="78"/>
        <v/>
      </c>
      <c r="AU313" s="19">
        <f>IF(ISERROR(VLOOKUP($C313,CTEPULL!$A:$I,9,FALSE)),"0",(VLOOKUP($C313,CTEPULL!$A:$I,9,FALSE)))</f>
        <v>40</v>
      </c>
      <c r="AV313" s="18">
        <f>IF(ISERROR(VLOOKUP($A313,PIVOTILC!$A:$I,8,FALSE)),"0",(VLOOKUP($A313,PIVOTILC!$A:$I,9,FALSE)))</f>
        <v>40</v>
      </c>
      <c r="AW313" s="18">
        <f t="shared" si="70"/>
        <v>0</v>
      </c>
      <c r="AX313" s="13">
        <f t="shared" si="71"/>
        <v>0</v>
      </c>
      <c r="AY313" s="13" t="str">
        <f t="shared" si="72"/>
        <v>No</v>
      </c>
      <c r="AZ313" s="13" t="str">
        <f t="shared" si="79"/>
        <v>No</v>
      </c>
    </row>
    <row r="314" spans="1:52" x14ac:dyDescent="0.2">
      <c r="A314" s="1" t="s">
        <v>7081</v>
      </c>
      <c r="B314" s="16" t="s">
        <v>3856</v>
      </c>
      <c r="C314" s="13" t="s">
        <v>3857</v>
      </c>
      <c r="D314" s="13" t="s">
        <v>3858</v>
      </c>
      <c r="E314" s="13" t="s">
        <v>3859</v>
      </c>
      <c r="F314" s="13" t="s">
        <v>179</v>
      </c>
      <c r="G314" s="13" t="s">
        <v>3860</v>
      </c>
      <c r="H314" s="13" t="s">
        <v>2828</v>
      </c>
      <c r="I314" s="13" t="s">
        <v>98</v>
      </c>
      <c r="J314" s="13" t="s">
        <v>2378</v>
      </c>
      <c r="K314" s="13" t="s">
        <v>4970</v>
      </c>
      <c r="L314" s="13" t="s">
        <v>4970</v>
      </c>
      <c r="M314" s="13" t="s">
        <v>4971</v>
      </c>
      <c r="N314" s="13" t="s">
        <v>3885</v>
      </c>
      <c r="O314" s="17">
        <v>42625</v>
      </c>
      <c r="P314" s="23"/>
      <c r="Q314" s="41" t="s">
        <v>3861</v>
      </c>
      <c r="R314" s="13" t="s">
        <v>129</v>
      </c>
      <c r="S314" s="13" t="s">
        <v>2871</v>
      </c>
      <c r="T314" s="13" t="s">
        <v>8359</v>
      </c>
      <c r="U314" s="13" t="s">
        <v>5717</v>
      </c>
      <c r="V314" s="13" t="s">
        <v>8354</v>
      </c>
      <c r="W314" s="13">
        <f>IF(ISERROR(VLOOKUP($C314,CTEPULL!$A:$I,3,FALSE)),"0",(VLOOKUP($C314,CTEPULL!$A:$I,3,FALSE)))</f>
        <v>41.5</v>
      </c>
      <c r="X314" s="18">
        <f>IF(ISERROR(VLOOKUP($A314,PIVOTILC!$A:$I,3,FALSE)),"0",(VLOOKUP($A314,PIVOTILC!$A:$I,3,FALSE)))</f>
        <v>41.5</v>
      </c>
      <c r="Y314" s="13">
        <f t="shared" si="64"/>
        <v>0</v>
      </c>
      <c r="Z314" s="13" t="str">
        <f t="shared" si="73"/>
        <v>Good</v>
      </c>
      <c r="AA314" s="13">
        <f>IF(ISERROR(VLOOKUP($C314,CTEPULL!$A:$I,4,FALSE)),"0",(VLOOKUP($C314,CTEPULL!$A:$I,4,FALSE)))</f>
        <v>0</v>
      </c>
      <c r="AB314" s="18">
        <f>IF(ISERROR(VLOOKUP($A314,PIVOTILC!$A:$I,4,FALSE)),"0",(VLOOKUP($A314,PIVOTILC!$A:$I,4,FALSE)))</f>
        <v>0</v>
      </c>
      <c r="AC314" s="13">
        <f t="shared" si="65"/>
        <v>0</v>
      </c>
      <c r="AD314" s="13" t="str">
        <f t="shared" si="74"/>
        <v/>
      </c>
      <c r="AE314" s="13">
        <f>IF(ISERROR(VLOOKUP($C314,CTEPULL!$A:$I,5,FALSE)),"0",(VLOOKUP($C314,CTEPULL!$A:$I,5,FALSE)))</f>
        <v>0</v>
      </c>
      <c r="AF314" s="18">
        <f>IF(ISERROR(VLOOKUP($A314,PIVOTILC!$A:$I,5,FALSE)),"0",(VLOOKUP($A314,PIVOTILC!$A:$I,5,FALSE)))</f>
        <v>0</v>
      </c>
      <c r="AG314" s="13">
        <f t="shared" si="66"/>
        <v>0</v>
      </c>
      <c r="AH314" s="13" t="str">
        <f t="shared" si="75"/>
        <v/>
      </c>
      <c r="AI314" s="13">
        <f>IF(ISERROR(VLOOKUP($C314,CTEPULL!$A:$I,6,FALSE)),"0",(VLOOKUP($C314,CTEPULL!$A:$I,6,FALSE)))</f>
        <v>0</v>
      </c>
      <c r="AJ314" s="18">
        <f>IF(ISERROR(VLOOKUP($A314,PIVOTILC!$A:$I,6,FALSE)),"0",(VLOOKUP($A314,PIVOTILC!$A:$I,6,FALSE)))</f>
        <v>0</v>
      </c>
      <c r="AK314" s="13">
        <f t="shared" si="67"/>
        <v>0</v>
      </c>
      <c r="AL314" s="13" t="str">
        <f t="shared" si="76"/>
        <v/>
      </c>
      <c r="AM314" s="13">
        <f>IF(ISERROR(VLOOKUP($C314,CTEPULL!$A:$I,7,FALSE)),"0",(VLOOKUP($C314,CTEPULL!$A:$I,7,FALSE)))</f>
        <v>0</v>
      </c>
      <c r="AN314" s="18">
        <f>IF(ISERROR(VLOOKUP($A314,PIVOTILC!$A:$I,7,FALSE)),"0",(VLOOKUP($A314,PIVOTILC!$A:$I,7,FALSE)))</f>
        <v>0</v>
      </c>
      <c r="AO314" s="13">
        <f t="shared" si="68"/>
        <v>0</v>
      </c>
      <c r="AP314" s="13" t="str">
        <f t="shared" si="77"/>
        <v/>
      </c>
      <c r="AQ314" s="13">
        <f>IF(ISERROR(VLOOKUP($C314,CTEPULL!$A:$I,8,FALSE)),"0",(VLOOKUP($C314,CTEPULL!$A:$I,8,FALSE)))</f>
        <v>0</v>
      </c>
      <c r="AR314" s="18">
        <f>IF(ISERROR(VLOOKUP($A314,PIVOTILC!$A:$I,8,FALSE)),"0",(VLOOKUP($A314,PIVOTILC!$A:$I,8,FALSE)))</f>
        <v>0</v>
      </c>
      <c r="AS314" s="13">
        <f t="shared" si="69"/>
        <v>0</v>
      </c>
      <c r="AT314" s="13" t="str">
        <f t="shared" si="78"/>
        <v/>
      </c>
      <c r="AU314" s="19">
        <f>IF(ISERROR(VLOOKUP($C314,CTEPULL!$A:$I,9,FALSE)),"0",(VLOOKUP($C314,CTEPULL!$A:$I,9,FALSE)))</f>
        <v>41.5</v>
      </c>
      <c r="AV314" s="18">
        <f>IF(ISERROR(VLOOKUP($A314,PIVOTILC!$A:$I,8,FALSE)),"0",(VLOOKUP($A314,PIVOTILC!$A:$I,9,FALSE)))</f>
        <v>41.5</v>
      </c>
      <c r="AW314" s="18">
        <f t="shared" si="70"/>
        <v>0</v>
      </c>
      <c r="AX314" s="13">
        <f t="shared" si="71"/>
        <v>0</v>
      </c>
      <c r="AY314" s="13" t="str">
        <f t="shared" si="72"/>
        <v>No</v>
      </c>
      <c r="AZ314" s="13" t="str">
        <f t="shared" si="79"/>
        <v>No</v>
      </c>
    </row>
    <row r="315" spans="1:52" x14ac:dyDescent="0.2">
      <c r="A315" s="1" t="s">
        <v>7082</v>
      </c>
      <c r="B315" s="16" t="s">
        <v>4317</v>
      </c>
      <c r="C315" s="13" t="s">
        <v>1660</v>
      </c>
      <c r="D315" s="13" t="s">
        <v>1661</v>
      </c>
      <c r="E315" s="13" t="s">
        <v>1662</v>
      </c>
      <c r="F315" s="13" t="s">
        <v>179</v>
      </c>
      <c r="G315" s="13" t="s">
        <v>1663</v>
      </c>
      <c r="H315" s="13" t="s">
        <v>2828</v>
      </c>
      <c r="I315" s="13" t="s">
        <v>98</v>
      </c>
      <c r="J315" s="13" t="s">
        <v>2378</v>
      </c>
      <c r="K315" s="13" t="s">
        <v>2379</v>
      </c>
      <c r="L315" s="13" t="s">
        <v>2383</v>
      </c>
      <c r="M315" s="13" t="s">
        <v>7713</v>
      </c>
      <c r="N315" s="13" t="s">
        <v>1698</v>
      </c>
      <c r="O315" s="17">
        <v>41925</v>
      </c>
      <c r="P315" s="23"/>
      <c r="Q315" s="41" t="s">
        <v>4525</v>
      </c>
      <c r="R315" s="13" t="s">
        <v>129</v>
      </c>
      <c r="S315" s="13" t="s">
        <v>2867</v>
      </c>
      <c r="T315" s="13" t="s">
        <v>8348</v>
      </c>
      <c r="U315" s="13" t="s">
        <v>5718</v>
      </c>
      <c r="V315" s="13" t="s">
        <v>8361</v>
      </c>
      <c r="W315" s="13">
        <f>IF(ISERROR(VLOOKUP($C315,CTEPULL!$A:$I,3,FALSE)),"0",(VLOOKUP($C315,CTEPULL!$A:$I,3,FALSE)))</f>
        <v>40</v>
      </c>
      <c r="X315" s="18">
        <f>IF(ISERROR(VLOOKUP($A315,PIVOTILC!$A:$I,3,FALSE)),"0",(VLOOKUP($A315,PIVOTILC!$A:$I,3,FALSE)))</f>
        <v>40</v>
      </c>
      <c r="Y315" s="13">
        <f t="shared" si="64"/>
        <v>0</v>
      </c>
      <c r="Z315" s="13" t="str">
        <f t="shared" si="73"/>
        <v>Good</v>
      </c>
      <c r="AA315" s="13">
        <f>IF(ISERROR(VLOOKUP($C315,CTEPULL!$A:$I,4,FALSE)),"0",(VLOOKUP($C315,CTEPULL!$A:$I,4,FALSE)))</f>
        <v>0</v>
      </c>
      <c r="AB315" s="18">
        <f>IF(ISERROR(VLOOKUP($A315,PIVOTILC!$A:$I,4,FALSE)),"0",(VLOOKUP($A315,PIVOTILC!$A:$I,4,FALSE)))</f>
        <v>0</v>
      </c>
      <c r="AC315" s="13">
        <f t="shared" si="65"/>
        <v>0</v>
      </c>
      <c r="AD315" s="13" t="str">
        <f t="shared" si="74"/>
        <v/>
      </c>
      <c r="AE315" s="13">
        <f>IF(ISERROR(VLOOKUP($C315,CTEPULL!$A:$I,5,FALSE)),"0",(VLOOKUP($C315,CTEPULL!$A:$I,5,FALSE)))</f>
        <v>0</v>
      </c>
      <c r="AF315" s="18">
        <f>IF(ISERROR(VLOOKUP($A315,PIVOTILC!$A:$I,5,FALSE)),"0",(VLOOKUP($A315,PIVOTILC!$A:$I,5,FALSE)))</f>
        <v>0</v>
      </c>
      <c r="AG315" s="13">
        <f t="shared" si="66"/>
        <v>0</v>
      </c>
      <c r="AH315" s="13" t="str">
        <f t="shared" si="75"/>
        <v/>
      </c>
      <c r="AI315" s="13">
        <f>IF(ISERROR(VLOOKUP($C315,CTEPULL!$A:$I,6,FALSE)),"0",(VLOOKUP($C315,CTEPULL!$A:$I,6,FALSE)))</f>
        <v>0</v>
      </c>
      <c r="AJ315" s="18">
        <f>IF(ISERROR(VLOOKUP($A315,PIVOTILC!$A:$I,6,FALSE)),"0",(VLOOKUP($A315,PIVOTILC!$A:$I,6,FALSE)))</f>
        <v>0</v>
      </c>
      <c r="AK315" s="13">
        <f t="shared" si="67"/>
        <v>0</v>
      </c>
      <c r="AL315" s="13" t="str">
        <f t="shared" si="76"/>
        <v/>
      </c>
      <c r="AM315" s="13">
        <f>IF(ISERROR(VLOOKUP($C315,CTEPULL!$A:$I,7,FALSE)),"0",(VLOOKUP($C315,CTEPULL!$A:$I,7,FALSE)))</f>
        <v>0</v>
      </c>
      <c r="AN315" s="18">
        <f>IF(ISERROR(VLOOKUP($A315,PIVOTILC!$A:$I,7,FALSE)),"0",(VLOOKUP($A315,PIVOTILC!$A:$I,7,FALSE)))</f>
        <v>0</v>
      </c>
      <c r="AO315" s="13">
        <f t="shared" si="68"/>
        <v>0</v>
      </c>
      <c r="AP315" s="13" t="str">
        <f t="shared" si="77"/>
        <v/>
      </c>
      <c r="AQ315" s="13">
        <f>IF(ISERROR(VLOOKUP($C315,CTEPULL!$A:$I,8,FALSE)),"0",(VLOOKUP($C315,CTEPULL!$A:$I,8,FALSE)))</f>
        <v>0</v>
      </c>
      <c r="AR315" s="18">
        <f>IF(ISERROR(VLOOKUP($A315,PIVOTILC!$A:$I,8,FALSE)),"0",(VLOOKUP($A315,PIVOTILC!$A:$I,8,FALSE)))</f>
        <v>0</v>
      </c>
      <c r="AS315" s="13">
        <f t="shared" si="69"/>
        <v>0</v>
      </c>
      <c r="AT315" s="13" t="str">
        <f t="shared" si="78"/>
        <v/>
      </c>
      <c r="AU315" s="19">
        <f>IF(ISERROR(VLOOKUP($C315,CTEPULL!$A:$I,9,FALSE)),"0",(VLOOKUP($C315,CTEPULL!$A:$I,9,FALSE)))</f>
        <v>40</v>
      </c>
      <c r="AV315" s="18">
        <f>IF(ISERROR(VLOOKUP($A315,PIVOTILC!$A:$I,8,FALSE)),"0",(VLOOKUP($A315,PIVOTILC!$A:$I,9,FALSE)))</f>
        <v>40</v>
      </c>
      <c r="AW315" s="18">
        <f t="shared" si="70"/>
        <v>0</v>
      </c>
      <c r="AX315" s="13">
        <f t="shared" si="71"/>
        <v>0</v>
      </c>
      <c r="AY315" s="13" t="str">
        <f t="shared" si="72"/>
        <v>No</v>
      </c>
      <c r="AZ315" s="13" t="str">
        <f t="shared" si="79"/>
        <v>No</v>
      </c>
    </row>
    <row r="316" spans="1:52" x14ac:dyDescent="0.2">
      <c r="A316" s="1" t="s">
        <v>12088</v>
      </c>
      <c r="B316" s="16" t="s">
        <v>12089</v>
      </c>
      <c r="C316" s="13" t="s">
        <v>12090</v>
      </c>
      <c r="D316" s="13" t="s">
        <v>3853</v>
      </c>
      <c r="E316" s="13" t="s">
        <v>12091</v>
      </c>
      <c r="F316" s="13" t="s">
        <v>3740</v>
      </c>
      <c r="G316" s="13" t="s">
        <v>12092</v>
      </c>
      <c r="H316" s="13" t="s">
        <v>2828</v>
      </c>
      <c r="I316" s="13" t="s">
        <v>98</v>
      </c>
      <c r="J316" s="13" t="s">
        <v>2378</v>
      </c>
      <c r="K316" s="13" t="s">
        <v>2395</v>
      </c>
      <c r="L316" s="13" t="s">
        <v>2385</v>
      </c>
      <c r="M316" s="13" t="s">
        <v>3823</v>
      </c>
      <c r="N316" s="13" t="s">
        <v>12142</v>
      </c>
      <c r="O316" s="17">
        <v>43766</v>
      </c>
      <c r="P316" s="23"/>
      <c r="Q316" s="41" t="s">
        <v>12093</v>
      </c>
      <c r="R316" s="13" t="s">
        <v>129</v>
      </c>
      <c r="S316" s="13" t="s">
        <v>2870</v>
      </c>
      <c r="T316" s="13" t="s">
        <v>8348</v>
      </c>
      <c r="U316" s="13" t="s">
        <v>12160</v>
      </c>
      <c r="V316" s="13" t="s">
        <v>8361</v>
      </c>
      <c r="W316" s="13">
        <f>IF(ISERROR(VLOOKUP($C316,CTEPULL!$A:$I,3,FALSE)),"0",(VLOOKUP($C316,CTEPULL!$A:$I,3,FALSE)))</f>
        <v>40</v>
      </c>
      <c r="X316" s="18">
        <f>IF(ISERROR(VLOOKUP($A316,PIVOTILC!$A:$I,3,FALSE)),"0",(VLOOKUP($A316,PIVOTILC!$A:$I,3,FALSE)))</f>
        <v>40</v>
      </c>
      <c r="Y316" s="13">
        <f t="shared" si="64"/>
        <v>0</v>
      </c>
      <c r="Z316" s="13" t="str">
        <f t="shared" si="73"/>
        <v>Good</v>
      </c>
      <c r="AA316" s="13">
        <f>IF(ISERROR(VLOOKUP($C316,CTEPULL!$A:$I,4,FALSE)),"0",(VLOOKUP($C316,CTEPULL!$A:$I,4,FALSE)))</f>
        <v>0</v>
      </c>
      <c r="AB316" s="18">
        <f>IF(ISERROR(VLOOKUP($A316,PIVOTILC!$A:$I,4,FALSE)),"0",(VLOOKUP($A316,PIVOTILC!$A:$I,4,FALSE)))</f>
        <v>0</v>
      </c>
      <c r="AC316" s="13">
        <f t="shared" si="65"/>
        <v>0</v>
      </c>
      <c r="AD316" s="13" t="str">
        <f t="shared" si="74"/>
        <v/>
      </c>
      <c r="AE316" s="13">
        <f>IF(ISERROR(VLOOKUP($C316,CTEPULL!$A:$I,5,FALSE)),"0",(VLOOKUP($C316,CTEPULL!$A:$I,5,FALSE)))</f>
        <v>0</v>
      </c>
      <c r="AF316" s="18">
        <f>IF(ISERROR(VLOOKUP($A316,PIVOTILC!$A:$I,5,FALSE)),"0",(VLOOKUP($A316,PIVOTILC!$A:$I,5,FALSE)))</f>
        <v>0</v>
      </c>
      <c r="AG316" s="13">
        <f t="shared" si="66"/>
        <v>0</v>
      </c>
      <c r="AH316" s="13" t="str">
        <f t="shared" si="75"/>
        <v/>
      </c>
      <c r="AI316" s="13">
        <f>IF(ISERROR(VLOOKUP($C316,CTEPULL!$A:$I,6,FALSE)),"0",(VLOOKUP($C316,CTEPULL!$A:$I,6,FALSE)))</f>
        <v>0</v>
      </c>
      <c r="AJ316" s="18">
        <f>IF(ISERROR(VLOOKUP($A316,PIVOTILC!$A:$I,6,FALSE)),"0",(VLOOKUP($A316,PIVOTILC!$A:$I,6,FALSE)))</f>
        <v>0</v>
      </c>
      <c r="AK316" s="13">
        <f t="shared" si="67"/>
        <v>0</v>
      </c>
      <c r="AL316" s="13" t="str">
        <f t="shared" si="76"/>
        <v/>
      </c>
      <c r="AM316" s="13">
        <f>IF(ISERROR(VLOOKUP($C316,CTEPULL!$A:$I,7,FALSE)),"0",(VLOOKUP($C316,CTEPULL!$A:$I,7,FALSE)))</f>
        <v>0</v>
      </c>
      <c r="AN316" s="18">
        <f>IF(ISERROR(VLOOKUP($A316,PIVOTILC!$A:$I,7,FALSE)),"0",(VLOOKUP($A316,PIVOTILC!$A:$I,7,FALSE)))</f>
        <v>0</v>
      </c>
      <c r="AO316" s="13">
        <f t="shared" si="68"/>
        <v>0</v>
      </c>
      <c r="AP316" s="13" t="str">
        <f t="shared" si="77"/>
        <v/>
      </c>
      <c r="AQ316" s="13">
        <f>IF(ISERROR(VLOOKUP($C316,CTEPULL!$A:$I,8,FALSE)),"0",(VLOOKUP($C316,CTEPULL!$A:$I,8,FALSE)))</f>
        <v>0</v>
      </c>
      <c r="AR316" s="18">
        <f>IF(ISERROR(VLOOKUP($A316,PIVOTILC!$A:$I,8,FALSE)),"0",(VLOOKUP($A316,PIVOTILC!$A:$I,8,FALSE)))</f>
        <v>0</v>
      </c>
      <c r="AS316" s="13">
        <f t="shared" si="69"/>
        <v>0</v>
      </c>
      <c r="AT316" s="13" t="str">
        <f t="shared" si="78"/>
        <v/>
      </c>
      <c r="AU316" s="19">
        <f>IF(ISERROR(VLOOKUP($C316,CTEPULL!$A:$I,9,FALSE)),"0",(VLOOKUP($C316,CTEPULL!$A:$I,9,FALSE)))</f>
        <v>40</v>
      </c>
      <c r="AV316" s="18">
        <f>IF(ISERROR(VLOOKUP($A316,PIVOTILC!$A:$I,8,FALSE)),"0",(VLOOKUP($A316,PIVOTILC!$A:$I,9,FALSE)))</f>
        <v>40</v>
      </c>
      <c r="AW316" s="18">
        <f t="shared" si="70"/>
        <v>0</v>
      </c>
      <c r="AX316" s="13">
        <f t="shared" si="71"/>
        <v>0</v>
      </c>
      <c r="AY316" s="13" t="str">
        <f t="shared" si="72"/>
        <v>No</v>
      </c>
      <c r="AZ316" s="13" t="str">
        <f t="shared" si="79"/>
        <v>No</v>
      </c>
    </row>
    <row r="317" spans="1:52" x14ac:dyDescent="0.2">
      <c r="A317" s="1" t="s">
        <v>9235</v>
      </c>
      <c r="B317" s="16" t="s">
        <v>6274</v>
      </c>
      <c r="C317" s="13" t="s">
        <v>6275</v>
      </c>
      <c r="D317" s="13" t="s">
        <v>1573</v>
      </c>
      <c r="E317" s="13" t="s">
        <v>6276</v>
      </c>
      <c r="F317" s="13" t="s">
        <v>99</v>
      </c>
      <c r="G317" s="13" t="s">
        <v>6277</v>
      </c>
      <c r="H317" s="13" t="s">
        <v>2831</v>
      </c>
      <c r="I317" s="13" t="s">
        <v>98</v>
      </c>
      <c r="J317" s="13" t="s">
        <v>2378</v>
      </c>
      <c r="K317" s="13" t="s">
        <v>2396</v>
      </c>
      <c r="L317" s="13" t="s">
        <v>2392</v>
      </c>
      <c r="M317" s="13" t="s">
        <v>2393</v>
      </c>
      <c r="N317" s="13" t="s">
        <v>6278</v>
      </c>
      <c r="O317" s="17">
        <v>43010</v>
      </c>
      <c r="P317" s="23"/>
      <c r="Q317" s="41" t="s">
        <v>6279</v>
      </c>
      <c r="R317" s="13" t="s">
        <v>129</v>
      </c>
      <c r="S317" s="13" t="s">
        <v>2870</v>
      </c>
      <c r="T317" s="13" t="s">
        <v>8348</v>
      </c>
      <c r="U317" s="13" t="s">
        <v>6295</v>
      </c>
      <c r="V317" s="13" t="s">
        <v>8354</v>
      </c>
      <c r="W317" s="13">
        <f>IF(ISERROR(VLOOKUP($C317,CTEPULL!$A:$I,3,FALSE)),"0",(VLOOKUP($C317,CTEPULL!$A:$I,3,FALSE)))</f>
        <v>40</v>
      </c>
      <c r="X317" s="18">
        <f>IF(ISERROR(VLOOKUP($A317,PIVOTILC!$A:$I,3,FALSE)),"0",(VLOOKUP($A317,PIVOTILC!$A:$I,3,FALSE)))</f>
        <v>40</v>
      </c>
      <c r="Y317" s="13">
        <f t="shared" si="64"/>
        <v>0</v>
      </c>
      <c r="Z317" s="13" t="str">
        <f t="shared" si="73"/>
        <v>Good</v>
      </c>
      <c r="AA317" s="13">
        <f>IF(ISERROR(VLOOKUP($C317,CTEPULL!$A:$I,4,FALSE)),"0",(VLOOKUP($C317,CTEPULL!$A:$I,4,FALSE)))</f>
        <v>0</v>
      </c>
      <c r="AB317" s="18">
        <f>IF(ISERROR(VLOOKUP($A317,PIVOTILC!$A:$I,4,FALSE)),"0",(VLOOKUP($A317,PIVOTILC!$A:$I,4,FALSE)))</f>
        <v>0</v>
      </c>
      <c r="AC317" s="13">
        <f t="shared" si="65"/>
        <v>0</v>
      </c>
      <c r="AD317" s="13" t="str">
        <f t="shared" si="74"/>
        <v/>
      </c>
      <c r="AE317" s="13">
        <f>IF(ISERROR(VLOOKUP($C317,CTEPULL!$A:$I,5,FALSE)),"0",(VLOOKUP($C317,CTEPULL!$A:$I,5,FALSE)))</f>
        <v>0</v>
      </c>
      <c r="AF317" s="18">
        <f>IF(ISERROR(VLOOKUP($A317,PIVOTILC!$A:$I,5,FALSE)),"0",(VLOOKUP($A317,PIVOTILC!$A:$I,5,FALSE)))</f>
        <v>0</v>
      </c>
      <c r="AG317" s="13">
        <f t="shared" si="66"/>
        <v>0</v>
      </c>
      <c r="AH317" s="13" t="str">
        <f t="shared" si="75"/>
        <v/>
      </c>
      <c r="AI317" s="13">
        <f>IF(ISERROR(VLOOKUP($C317,CTEPULL!$A:$I,6,FALSE)),"0",(VLOOKUP($C317,CTEPULL!$A:$I,6,FALSE)))</f>
        <v>0</v>
      </c>
      <c r="AJ317" s="18">
        <f>IF(ISERROR(VLOOKUP($A317,PIVOTILC!$A:$I,6,FALSE)),"0",(VLOOKUP($A317,PIVOTILC!$A:$I,6,FALSE)))</f>
        <v>0</v>
      </c>
      <c r="AK317" s="13">
        <f t="shared" si="67"/>
        <v>0</v>
      </c>
      <c r="AL317" s="13" t="str">
        <f t="shared" si="76"/>
        <v/>
      </c>
      <c r="AM317" s="13">
        <f>IF(ISERROR(VLOOKUP($C317,CTEPULL!$A:$I,7,FALSE)),"0",(VLOOKUP($C317,CTEPULL!$A:$I,7,FALSE)))</f>
        <v>0</v>
      </c>
      <c r="AN317" s="18">
        <f>IF(ISERROR(VLOOKUP($A317,PIVOTILC!$A:$I,7,FALSE)),"0",(VLOOKUP($A317,PIVOTILC!$A:$I,7,FALSE)))</f>
        <v>0</v>
      </c>
      <c r="AO317" s="13">
        <f t="shared" si="68"/>
        <v>0</v>
      </c>
      <c r="AP317" s="13" t="str">
        <f t="shared" si="77"/>
        <v/>
      </c>
      <c r="AQ317" s="13">
        <f>IF(ISERROR(VLOOKUP($C317,CTEPULL!$A:$I,8,FALSE)),"0",(VLOOKUP($C317,CTEPULL!$A:$I,8,FALSE)))</f>
        <v>0</v>
      </c>
      <c r="AR317" s="18">
        <f>IF(ISERROR(VLOOKUP($A317,PIVOTILC!$A:$I,8,FALSE)),"0",(VLOOKUP($A317,PIVOTILC!$A:$I,8,FALSE)))</f>
        <v>0</v>
      </c>
      <c r="AS317" s="13">
        <f t="shared" si="69"/>
        <v>0</v>
      </c>
      <c r="AT317" s="13" t="str">
        <f t="shared" si="78"/>
        <v/>
      </c>
      <c r="AU317" s="19">
        <f>IF(ISERROR(VLOOKUP($C317,CTEPULL!$A:$I,9,FALSE)),"0",(VLOOKUP($C317,CTEPULL!$A:$I,9,FALSE)))</f>
        <v>40</v>
      </c>
      <c r="AV317" s="18">
        <f>IF(ISERROR(VLOOKUP($A317,PIVOTILC!$A:$I,8,FALSE)),"0",(VLOOKUP($A317,PIVOTILC!$A:$I,9,FALSE)))</f>
        <v>40</v>
      </c>
      <c r="AW317" s="18">
        <f t="shared" si="70"/>
        <v>0</v>
      </c>
      <c r="AX317" s="13">
        <f t="shared" si="71"/>
        <v>0</v>
      </c>
      <c r="AY317" s="13" t="str">
        <f t="shared" si="72"/>
        <v>No</v>
      </c>
      <c r="AZ317" s="13" t="str">
        <f t="shared" si="79"/>
        <v>No</v>
      </c>
    </row>
    <row r="318" spans="1:52" x14ac:dyDescent="0.2">
      <c r="A318" s="1" t="s">
        <v>7083</v>
      </c>
      <c r="B318" s="16" t="s">
        <v>3094</v>
      </c>
      <c r="C318" s="13" t="s">
        <v>1572</v>
      </c>
      <c r="D318" s="13" t="s">
        <v>1573</v>
      </c>
      <c r="E318" s="13" t="s">
        <v>510</v>
      </c>
      <c r="F318" s="13" t="s">
        <v>179</v>
      </c>
      <c r="G318" s="13" t="s">
        <v>1574</v>
      </c>
      <c r="H318" s="13" t="s">
        <v>2831</v>
      </c>
      <c r="I318" s="13" t="s">
        <v>98</v>
      </c>
      <c r="J318" s="13" t="s">
        <v>2378</v>
      </c>
      <c r="K318" s="13" t="s">
        <v>2381</v>
      </c>
      <c r="L318" s="13" t="s">
        <v>2387</v>
      </c>
      <c r="M318" s="13" t="s">
        <v>3948</v>
      </c>
      <c r="N318" s="13" t="s">
        <v>1575</v>
      </c>
      <c r="O318" s="17">
        <v>41883</v>
      </c>
      <c r="P318" s="23"/>
      <c r="Q318" s="41" t="s">
        <v>2527</v>
      </c>
      <c r="R318" s="13" t="s">
        <v>129</v>
      </c>
      <c r="S318" s="13" t="s">
        <v>2873</v>
      </c>
      <c r="T318" s="13" t="s">
        <v>8348</v>
      </c>
      <c r="U318" s="13" t="s">
        <v>5719</v>
      </c>
      <c r="V318" s="13" t="s">
        <v>8364</v>
      </c>
      <c r="W318" s="13">
        <f>IF(ISERROR(VLOOKUP($C318,CTEPULL!$A:$I,3,FALSE)),"0",(VLOOKUP($C318,CTEPULL!$A:$I,3,FALSE)))</f>
        <v>12</v>
      </c>
      <c r="X318" s="18">
        <f>IF(ISERROR(VLOOKUP($A318,PIVOTILC!$A:$I,3,FALSE)),"0",(VLOOKUP($A318,PIVOTILC!$A:$I,3,FALSE)))</f>
        <v>12</v>
      </c>
      <c r="Y318" s="13">
        <f t="shared" si="64"/>
        <v>0</v>
      </c>
      <c r="Z318" s="13" t="str">
        <f t="shared" si="73"/>
        <v>Good</v>
      </c>
      <c r="AA318" s="13">
        <f>IF(ISERROR(VLOOKUP($C318,CTEPULL!$A:$I,4,FALSE)),"0",(VLOOKUP($C318,CTEPULL!$A:$I,4,FALSE)))</f>
        <v>0</v>
      </c>
      <c r="AB318" s="18">
        <f>IF(ISERROR(VLOOKUP($A318,PIVOTILC!$A:$I,4,FALSE)),"0",(VLOOKUP($A318,PIVOTILC!$A:$I,4,FALSE)))</f>
        <v>0</v>
      </c>
      <c r="AC318" s="13">
        <f t="shared" si="65"/>
        <v>0</v>
      </c>
      <c r="AD318" s="13" t="str">
        <f t="shared" si="74"/>
        <v/>
      </c>
      <c r="AE318" s="13">
        <f>IF(ISERROR(VLOOKUP($C318,CTEPULL!$A:$I,5,FALSE)),"0",(VLOOKUP($C318,CTEPULL!$A:$I,5,FALSE)))</f>
        <v>0</v>
      </c>
      <c r="AF318" s="18">
        <f>IF(ISERROR(VLOOKUP($A318,PIVOTILC!$A:$I,5,FALSE)),"0",(VLOOKUP($A318,PIVOTILC!$A:$I,5,FALSE)))</f>
        <v>0</v>
      </c>
      <c r="AG318" s="13">
        <f t="shared" si="66"/>
        <v>0</v>
      </c>
      <c r="AH318" s="13" t="str">
        <f t="shared" si="75"/>
        <v/>
      </c>
      <c r="AI318" s="13">
        <f>IF(ISERROR(VLOOKUP($C318,CTEPULL!$A:$I,6,FALSE)),"0",(VLOOKUP($C318,CTEPULL!$A:$I,6,FALSE)))</f>
        <v>0</v>
      </c>
      <c r="AJ318" s="18">
        <f>IF(ISERROR(VLOOKUP($A318,PIVOTILC!$A:$I,6,FALSE)),"0",(VLOOKUP($A318,PIVOTILC!$A:$I,6,FALSE)))</f>
        <v>0</v>
      </c>
      <c r="AK318" s="13">
        <f t="shared" si="67"/>
        <v>0</v>
      </c>
      <c r="AL318" s="13" t="str">
        <f t="shared" si="76"/>
        <v/>
      </c>
      <c r="AM318" s="13">
        <f>IF(ISERROR(VLOOKUP($C318,CTEPULL!$A:$I,7,FALSE)),"0",(VLOOKUP($C318,CTEPULL!$A:$I,7,FALSE)))</f>
        <v>0</v>
      </c>
      <c r="AN318" s="18">
        <f>IF(ISERROR(VLOOKUP($A318,PIVOTILC!$A:$I,7,FALSE)),"0",(VLOOKUP($A318,PIVOTILC!$A:$I,7,FALSE)))</f>
        <v>0</v>
      </c>
      <c r="AO318" s="13">
        <f t="shared" si="68"/>
        <v>0</v>
      </c>
      <c r="AP318" s="13" t="str">
        <f t="shared" si="77"/>
        <v/>
      </c>
      <c r="AQ318" s="13">
        <f>IF(ISERROR(VLOOKUP($C318,CTEPULL!$A:$I,8,FALSE)),"0",(VLOOKUP($C318,CTEPULL!$A:$I,8,FALSE)))</f>
        <v>0</v>
      </c>
      <c r="AR318" s="18">
        <f>IF(ISERROR(VLOOKUP($A318,PIVOTILC!$A:$I,8,FALSE)),"0",(VLOOKUP($A318,PIVOTILC!$A:$I,8,FALSE)))</f>
        <v>0</v>
      </c>
      <c r="AS318" s="13">
        <f t="shared" si="69"/>
        <v>0</v>
      </c>
      <c r="AT318" s="13" t="str">
        <f t="shared" si="78"/>
        <v/>
      </c>
      <c r="AU318" s="19">
        <f>IF(ISERROR(VLOOKUP($C318,CTEPULL!$A:$I,9,FALSE)),"0",(VLOOKUP($C318,CTEPULL!$A:$I,9,FALSE)))</f>
        <v>12</v>
      </c>
      <c r="AV318" s="18">
        <f>IF(ISERROR(VLOOKUP($A318,PIVOTILC!$A:$I,8,FALSE)),"0",(VLOOKUP($A318,PIVOTILC!$A:$I,9,FALSE)))</f>
        <v>12</v>
      </c>
      <c r="AW318" s="18">
        <f t="shared" si="70"/>
        <v>0</v>
      </c>
      <c r="AX318" s="13">
        <f t="shared" si="71"/>
        <v>0</v>
      </c>
      <c r="AY318" s="13" t="str">
        <f t="shared" si="72"/>
        <v>No</v>
      </c>
      <c r="AZ318" s="13" t="str">
        <f t="shared" si="79"/>
        <v>No</v>
      </c>
    </row>
    <row r="319" spans="1:52" x14ac:dyDescent="0.2">
      <c r="A319" s="1" t="s">
        <v>9236</v>
      </c>
      <c r="B319" s="16" t="s">
        <v>3095</v>
      </c>
      <c r="C319" s="13" t="s">
        <v>831</v>
      </c>
      <c r="D319" s="13" t="s">
        <v>514</v>
      </c>
      <c r="E319" s="13" t="s">
        <v>515</v>
      </c>
      <c r="F319" s="13" t="s">
        <v>2830</v>
      </c>
      <c r="G319" s="13" t="s">
        <v>304</v>
      </c>
      <c r="H319" s="13" t="s">
        <v>2831</v>
      </c>
      <c r="I319" s="13" t="s">
        <v>98</v>
      </c>
      <c r="J319" s="13" t="s">
        <v>2378</v>
      </c>
      <c r="K319" s="13" t="s">
        <v>2382</v>
      </c>
      <c r="L319" s="13" t="s">
        <v>3758</v>
      </c>
      <c r="M319" s="13" t="s">
        <v>2416</v>
      </c>
      <c r="N319" s="13" t="s">
        <v>137</v>
      </c>
      <c r="O319" s="17">
        <v>39825</v>
      </c>
      <c r="P319" s="23"/>
      <c r="Q319" s="41" t="s">
        <v>2528</v>
      </c>
      <c r="R319" s="13" t="s">
        <v>129</v>
      </c>
      <c r="S319" s="13" t="s">
        <v>2870</v>
      </c>
      <c r="T319" s="13" t="s">
        <v>8348</v>
      </c>
      <c r="U319" s="13" t="s">
        <v>5720</v>
      </c>
      <c r="V319" s="13" t="s">
        <v>8354</v>
      </c>
      <c r="W319" s="13">
        <f>IF(ISERROR(VLOOKUP($C319,CTEPULL!$A:$I,3,FALSE)),"0",(VLOOKUP($C319,CTEPULL!$A:$I,3,FALSE)))</f>
        <v>36</v>
      </c>
      <c r="X319" s="18">
        <f>IF(ISERROR(VLOOKUP($A319,PIVOTILC!$A:$I,3,FALSE)),"0",(VLOOKUP($A319,PIVOTILC!$A:$I,3,FALSE)))</f>
        <v>36</v>
      </c>
      <c r="Y319" s="13">
        <f t="shared" si="64"/>
        <v>0</v>
      </c>
      <c r="Z319" s="13" t="str">
        <f t="shared" si="73"/>
        <v>Good</v>
      </c>
      <c r="AA319" s="13">
        <f>IF(ISERROR(VLOOKUP($C319,CTEPULL!$A:$I,4,FALSE)),"0",(VLOOKUP($C319,CTEPULL!$A:$I,4,FALSE)))</f>
        <v>0</v>
      </c>
      <c r="AB319" s="18">
        <f>IF(ISERROR(VLOOKUP($A319,PIVOTILC!$A:$I,4,FALSE)),"0",(VLOOKUP($A319,PIVOTILC!$A:$I,4,FALSE)))</f>
        <v>0</v>
      </c>
      <c r="AC319" s="13">
        <f t="shared" si="65"/>
        <v>0</v>
      </c>
      <c r="AD319" s="13" t="str">
        <f t="shared" si="74"/>
        <v/>
      </c>
      <c r="AE319" s="13">
        <f>IF(ISERROR(VLOOKUP($C319,CTEPULL!$A:$I,5,FALSE)),"0",(VLOOKUP($C319,CTEPULL!$A:$I,5,FALSE)))</f>
        <v>0</v>
      </c>
      <c r="AF319" s="18">
        <f>IF(ISERROR(VLOOKUP($A319,PIVOTILC!$A:$I,5,FALSE)),"0",(VLOOKUP($A319,PIVOTILC!$A:$I,5,FALSE)))</f>
        <v>0</v>
      </c>
      <c r="AG319" s="13">
        <f t="shared" si="66"/>
        <v>0</v>
      </c>
      <c r="AH319" s="13" t="str">
        <f t="shared" si="75"/>
        <v/>
      </c>
      <c r="AI319" s="13">
        <f>IF(ISERROR(VLOOKUP($C319,CTEPULL!$A:$I,6,FALSE)),"0",(VLOOKUP($C319,CTEPULL!$A:$I,6,FALSE)))</f>
        <v>0</v>
      </c>
      <c r="AJ319" s="18">
        <f>IF(ISERROR(VLOOKUP($A319,PIVOTILC!$A:$I,6,FALSE)),"0",(VLOOKUP($A319,PIVOTILC!$A:$I,6,FALSE)))</f>
        <v>0</v>
      </c>
      <c r="AK319" s="13">
        <f t="shared" si="67"/>
        <v>0</v>
      </c>
      <c r="AL319" s="13" t="str">
        <f t="shared" si="76"/>
        <v/>
      </c>
      <c r="AM319" s="13">
        <f>IF(ISERROR(VLOOKUP($C319,CTEPULL!$A:$I,7,FALSE)),"0",(VLOOKUP($C319,CTEPULL!$A:$I,7,FALSE)))</f>
        <v>0</v>
      </c>
      <c r="AN319" s="18">
        <f>IF(ISERROR(VLOOKUP($A319,PIVOTILC!$A:$I,7,FALSE)),"0",(VLOOKUP($A319,PIVOTILC!$A:$I,7,FALSE)))</f>
        <v>0</v>
      </c>
      <c r="AO319" s="13">
        <f t="shared" si="68"/>
        <v>0</v>
      </c>
      <c r="AP319" s="13" t="str">
        <f t="shared" si="77"/>
        <v/>
      </c>
      <c r="AQ319" s="13">
        <f>IF(ISERROR(VLOOKUP($C319,CTEPULL!$A:$I,8,FALSE)),"0",(VLOOKUP($C319,CTEPULL!$A:$I,8,FALSE)))</f>
        <v>0</v>
      </c>
      <c r="AR319" s="18">
        <f>IF(ISERROR(VLOOKUP($A319,PIVOTILC!$A:$I,8,FALSE)),"0",(VLOOKUP($A319,PIVOTILC!$A:$I,8,FALSE)))</f>
        <v>0</v>
      </c>
      <c r="AS319" s="13">
        <f t="shared" si="69"/>
        <v>0</v>
      </c>
      <c r="AT319" s="13" t="str">
        <f t="shared" si="78"/>
        <v/>
      </c>
      <c r="AU319" s="19">
        <f>IF(ISERROR(VLOOKUP($C319,CTEPULL!$A:$I,9,FALSE)),"0",(VLOOKUP($C319,CTEPULL!$A:$I,9,FALSE)))</f>
        <v>36</v>
      </c>
      <c r="AV319" s="18">
        <f>IF(ISERROR(VLOOKUP($A319,PIVOTILC!$A:$I,8,FALSE)),"0",(VLOOKUP($A319,PIVOTILC!$A:$I,9,FALSE)))</f>
        <v>36</v>
      </c>
      <c r="AW319" s="18">
        <f t="shared" si="70"/>
        <v>0</v>
      </c>
      <c r="AX319" s="13">
        <f t="shared" si="71"/>
        <v>0</v>
      </c>
      <c r="AY319" s="13" t="str">
        <f t="shared" si="72"/>
        <v>No</v>
      </c>
      <c r="AZ319" s="13" t="str">
        <f t="shared" si="79"/>
        <v>No</v>
      </c>
    </row>
    <row r="320" spans="1:52" x14ac:dyDescent="0.2">
      <c r="A320" s="1" t="s">
        <v>12094</v>
      </c>
      <c r="B320" s="16" t="s">
        <v>12095</v>
      </c>
      <c r="C320" s="13" t="s">
        <v>12096</v>
      </c>
      <c r="D320" s="13" t="s">
        <v>12097</v>
      </c>
      <c r="E320" s="13" t="s">
        <v>12098</v>
      </c>
      <c r="F320" s="13" t="s">
        <v>4928</v>
      </c>
      <c r="G320" s="13" t="s">
        <v>12099</v>
      </c>
      <c r="H320" s="13" t="s">
        <v>2828</v>
      </c>
      <c r="I320" s="13" t="s">
        <v>100</v>
      </c>
      <c r="J320" s="13" t="s">
        <v>2378</v>
      </c>
      <c r="K320" s="13" t="s">
        <v>2396</v>
      </c>
      <c r="L320" s="13" t="s">
        <v>2392</v>
      </c>
      <c r="M320" s="13" t="s">
        <v>4971</v>
      </c>
      <c r="N320" s="13" t="s">
        <v>12100</v>
      </c>
      <c r="O320" s="17">
        <v>43759</v>
      </c>
      <c r="P320" s="23"/>
      <c r="Q320" s="41" t="s">
        <v>12101</v>
      </c>
      <c r="R320" s="13" t="s">
        <v>129</v>
      </c>
      <c r="S320" s="13" t="s">
        <v>2877</v>
      </c>
      <c r="T320" s="13" t="s">
        <v>8348</v>
      </c>
      <c r="U320" s="13" t="s">
        <v>12109</v>
      </c>
      <c r="V320" s="13" t="s">
        <v>8352</v>
      </c>
      <c r="W320" s="13">
        <f>IF(ISERROR(VLOOKUP($C320,CTEPULL!$A:$I,3,FALSE)),"0",(VLOOKUP($C320,CTEPULL!$A:$I,3,FALSE)))</f>
        <v>40</v>
      </c>
      <c r="X320" s="18">
        <f>IF(ISERROR(VLOOKUP($A320,PIVOTILC!$A:$I,3,FALSE)),"0",(VLOOKUP($A320,PIVOTILC!$A:$I,3,FALSE)))</f>
        <v>40</v>
      </c>
      <c r="Y320" s="13">
        <f t="shared" si="64"/>
        <v>0</v>
      </c>
      <c r="Z320" s="13" t="str">
        <f t="shared" si="73"/>
        <v>Good</v>
      </c>
      <c r="AA320" s="13">
        <f>IF(ISERROR(VLOOKUP($C320,CTEPULL!$A:$I,4,FALSE)),"0",(VLOOKUP($C320,CTEPULL!$A:$I,4,FALSE)))</f>
        <v>0</v>
      </c>
      <c r="AB320" s="18">
        <f>IF(ISERROR(VLOOKUP($A320,PIVOTILC!$A:$I,4,FALSE)),"0",(VLOOKUP($A320,PIVOTILC!$A:$I,4,FALSE)))</f>
        <v>0</v>
      </c>
      <c r="AC320" s="13">
        <f t="shared" si="65"/>
        <v>0</v>
      </c>
      <c r="AD320" s="13" t="str">
        <f t="shared" si="74"/>
        <v/>
      </c>
      <c r="AE320" s="13">
        <f>IF(ISERROR(VLOOKUP($C320,CTEPULL!$A:$I,5,FALSE)),"0",(VLOOKUP($C320,CTEPULL!$A:$I,5,FALSE)))</f>
        <v>0</v>
      </c>
      <c r="AF320" s="18">
        <f>IF(ISERROR(VLOOKUP($A320,PIVOTILC!$A:$I,5,FALSE)),"0",(VLOOKUP($A320,PIVOTILC!$A:$I,5,FALSE)))</f>
        <v>0</v>
      </c>
      <c r="AG320" s="13">
        <f t="shared" si="66"/>
        <v>0</v>
      </c>
      <c r="AH320" s="13" t="str">
        <f t="shared" si="75"/>
        <v/>
      </c>
      <c r="AI320" s="13">
        <f>IF(ISERROR(VLOOKUP($C320,CTEPULL!$A:$I,6,FALSE)),"0",(VLOOKUP($C320,CTEPULL!$A:$I,6,FALSE)))</f>
        <v>0</v>
      </c>
      <c r="AJ320" s="18">
        <f>IF(ISERROR(VLOOKUP($A320,PIVOTILC!$A:$I,6,FALSE)),"0",(VLOOKUP($A320,PIVOTILC!$A:$I,6,FALSE)))</f>
        <v>0</v>
      </c>
      <c r="AK320" s="13">
        <f t="shared" si="67"/>
        <v>0</v>
      </c>
      <c r="AL320" s="13" t="str">
        <f t="shared" si="76"/>
        <v/>
      </c>
      <c r="AM320" s="13">
        <f>IF(ISERROR(VLOOKUP($C320,CTEPULL!$A:$I,7,FALSE)),"0",(VLOOKUP($C320,CTEPULL!$A:$I,7,FALSE)))</f>
        <v>0</v>
      </c>
      <c r="AN320" s="18">
        <f>IF(ISERROR(VLOOKUP($A320,PIVOTILC!$A:$I,7,FALSE)),"0",(VLOOKUP($A320,PIVOTILC!$A:$I,7,FALSE)))</f>
        <v>0</v>
      </c>
      <c r="AO320" s="13">
        <f t="shared" si="68"/>
        <v>0</v>
      </c>
      <c r="AP320" s="13" t="str">
        <f t="shared" si="77"/>
        <v/>
      </c>
      <c r="AQ320" s="13">
        <f>IF(ISERROR(VLOOKUP($C320,CTEPULL!$A:$I,8,FALSE)),"0",(VLOOKUP($C320,CTEPULL!$A:$I,8,FALSE)))</f>
        <v>0</v>
      </c>
      <c r="AR320" s="18">
        <f>IF(ISERROR(VLOOKUP($A320,PIVOTILC!$A:$I,8,FALSE)),"0",(VLOOKUP($A320,PIVOTILC!$A:$I,8,FALSE)))</f>
        <v>0</v>
      </c>
      <c r="AS320" s="13">
        <f t="shared" si="69"/>
        <v>0</v>
      </c>
      <c r="AT320" s="13" t="str">
        <f t="shared" si="78"/>
        <v/>
      </c>
      <c r="AU320" s="19">
        <f>IF(ISERROR(VLOOKUP($C320,CTEPULL!$A:$I,9,FALSE)),"0",(VLOOKUP($C320,CTEPULL!$A:$I,9,FALSE)))</f>
        <v>40</v>
      </c>
      <c r="AV320" s="18">
        <f>IF(ISERROR(VLOOKUP($A320,PIVOTILC!$A:$I,8,FALSE)),"0",(VLOOKUP($A320,PIVOTILC!$A:$I,9,FALSE)))</f>
        <v>40</v>
      </c>
      <c r="AW320" s="18">
        <f t="shared" si="70"/>
        <v>0</v>
      </c>
      <c r="AX320" s="13">
        <f t="shared" si="71"/>
        <v>0</v>
      </c>
      <c r="AY320" s="13" t="str">
        <f t="shared" si="72"/>
        <v>No</v>
      </c>
      <c r="AZ320" s="13" t="str">
        <f t="shared" si="79"/>
        <v>No</v>
      </c>
    </row>
    <row r="321" spans="1:52" x14ac:dyDescent="0.2">
      <c r="A321" s="1" t="s">
        <v>12914</v>
      </c>
      <c r="B321" s="16" t="s">
        <v>12915</v>
      </c>
      <c r="C321" s="13" t="s">
        <v>12916</v>
      </c>
      <c r="D321" s="13" t="s">
        <v>500</v>
      </c>
      <c r="E321" s="13" t="s">
        <v>736</v>
      </c>
      <c r="F321" s="13" t="s">
        <v>12917</v>
      </c>
      <c r="G321" s="13" t="s">
        <v>12918</v>
      </c>
      <c r="H321" s="13" t="s">
        <v>2828</v>
      </c>
      <c r="I321" s="13" t="s">
        <v>100</v>
      </c>
      <c r="J321" s="13" t="s">
        <v>2378</v>
      </c>
      <c r="K321" s="13" t="s">
        <v>2396</v>
      </c>
      <c r="L321" s="13" t="s">
        <v>2392</v>
      </c>
      <c r="M321" s="13" t="s">
        <v>4971</v>
      </c>
      <c r="N321" s="13" t="s">
        <v>2830</v>
      </c>
      <c r="O321" s="17">
        <v>43843</v>
      </c>
      <c r="P321" s="23"/>
      <c r="Q321" s="41" t="s">
        <v>12919</v>
      </c>
      <c r="R321" s="13" t="s">
        <v>129</v>
      </c>
      <c r="S321" s="13" t="s">
        <v>2867</v>
      </c>
      <c r="T321" s="13" t="s">
        <v>8348</v>
      </c>
      <c r="U321" s="13" t="s">
        <v>2830</v>
      </c>
      <c r="V321" s="13" t="s">
        <v>8354</v>
      </c>
      <c r="W321" s="13">
        <f>IF(ISERROR(VLOOKUP($C321,CTEPULL!$A:$I,3,FALSE)),"0",(VLOOKUP($C321,CTEPULL!$A:$I,3,FALSE)))</f>
        <v>45</v>
      </c>
      <c r="X321" s="18">
        <f>IF(ISERROR(VLOOKUP($A321,PIVOTILC!$A:$I,3,FALSE)),"0",(VLOOKUP($A321,PIVOTILC!$A:$I,3,FALSE)))</f>
        <v>45</v>
      </c>
      <c r="Y321" s="13">
        <f t="shared" si="64"/>
        <v>0</v>
      </c>
      <c r="Z321" s="13" t="str">
        <f t="shared" si="73"/>
        <v>Good</v>
      </c>
      <c r="AA321" s="13">
        <f>IF(ISERROR(VLOOKUP($C321,CTEPULL!$A:$I,4,FALSE)),"0",(VLOOKUP($C321,CTEPULL!$A:$I,4,FALSE)))</f>
        <v>0</v>
      </c>
      <c r="AB321" s="18">
        <f>IF(ISERROR(VLOOKUP($A321,PIVOTILC!$A:$I,4,FALSE)),"0",(VLOOKUP($A321,PIVOTILC!$A:$I,4,FALSE)))</f>
        <v>0</v>
      </c>
      <c r="AC321" s="13">
        <f t="shared" si="65"/>
        <v>0</v>
      </c>
      <c r="AD321" s="13" t="str">
        <f t="shared" si="74"/>
        <v/>
      </c>
      <c r="AE321" s="13">
        <f>IF(ISERROR(VLOOKUP($C321,CTEPULL!$A:$I,5,FALSE)),"0",(VLOOKUP($C321,CTEPULL!$A:$I,5,FALSE)))</f>
        <v>0</v>
      </c>
      <c r="AF321" s="18">
        <f>IF(ISERROR(VLOOKUP($A321,PIVOTILC!$A:$I,5,FALSE)),"0",(VLOOKUP($A321,PIVOTILC!$A:$I,5,FALSE)))</f>
        <v>0</v>
      </c>
      <c r="AG321" s="13">
        <f t="shared" si="66"/>
        <v>0</v>
      </c>
      <c r="AH321" s="13" t="str">
        <f t="shared" si="75"/>
        <v/>
      </c>
      <c r="AI321" s="13">
        <f>IF(ISERROR(VLOOKUP($C321,CTEPULL!$A:$I,6,FALSE)),"0",(VLOOKUP($C321,CTEPULL!$A:$I,6,FALSE)))</f>
        <v>0</v>
      </c>
      <c r="AJ321" s="18">
        <f>IF(ISERROR(VLOOKUP($A321,PIVOTILC!$A:$I,6,FALSE)),"0",(VLOOKUP($A321,PIVOTILC!$A:$I,6,FALSE)))</f>
        <v>0</v>
      </c>
      <c r="AK321" s="13">
        <f t="shared" si="67"/>
        <v>0</v>
      </c>
      <c r="AL321" s="13" t="str">
        <f t="shared" si="76"/>
        <v/>
      </c>
      <c r="AM321" s="13">
        <f>IF(ISERROR(VLOOKUP($C321,CTEPULL!$A:$I,7,FALSE)),"0",(VLOOKUP($C321,CTEPULL!$A:$I,7,FALSE)))</f>
        <v>0</v>
      </c>
      <c r="AN321" s="18">
        <f>IF(ISERROR(VLOOKUP($A321,PIVOTILC!$A:$I,7,FALSE)),"0",(VLOOKUP($A321,PIVOTILC!$A:$I,7,FALSE)))</f>
        <v>0</v>
      </c>
      <c r="AO321" s="13">
        <f t="shared" si="68"/>
        <v>0</v>
      </c>
      <c r="AP321" s="13" t="str">
        <f t="shared" si="77"/>
        <v/>
      </c>
      <c r="AQ321" s="13">
        <f>IF(ISERROR(VLOOKUP($C321,CTEPULL!$A:$I,8,FALSE)),"0",(VLOOKUP($C321,CTEPULL!$A:$I,8,FALSE)))</f>
        <v>0</v>
      </c>
      <c r="AR321" s="18">
        <f>IF(ISERROR(VLOOKUP($A321,PIVOTILC!$A:$I,8,FALSE)),"0",(VLOOKUP($A321,PIVOTILC!$A:$I,8,FALSE)))</f>
        <v>0</v>
      </c>
      <c r="AS321" s="13">
        <f t="shared" si="69"/>
        <v>0</v>
      </c>
      <c r="AT321" s="13" t="str">
        <f t="shared" si="78"/>
        <v/>
      </c>
      <c r="AU321" s="19">
        <f>IF(ISERROR(VLOOKUP($C321,CTEPULL!$A:$I,9,FALSE)),"0",(VLOOKUP($C321,CTEPULL!$A:$I,9,FALSE)))</f>
        <v>45</v>
      </c>
      <c r="AV321" s="18">
        <f>IF(ISERROR(VLOOKUP($A321,PIVOTILC!$A:$I,8,FALSE)),"0",(VLOOKUP($A321,PIVOTILC!$A:$I,9,FALSE)))</f>
        <v>45</v>
      </c>
      <c r="AW321" s="18">
        <f t="shared" si="70"/>
        <v>0</v>
      </c>
      <c r="AX321" s="13">
        <f t="shared" si="71"/>
        <v>0</v>
      </c>
      <c r="AY321" s="13" t="str">
        <f t="shared" si="72"/>
        <v>No</v>
      </c>
      <c r="AZ321" s="13" t="str">
        <f t="shared" si="79"/>
        <v>No</v>
      </c>
    </row>
    <row r="322" spans="1:52" x14ac:dyDescent="0.2">
      <c r="A322" s="1" t="s">
        <v>9237</v>
      </c>
      <c r="B322" s="16" t="s">
        <v>3096</v>
      </c>
      <c r="C322" s="13" t="s">
        <v>1467</v>
      </c>
      <c r="D322" s="13" t="s">
        <v>1468</v>
      </c>
      <c r="E322" s="13" t="s">
        <v>1469</v>
      </c>
      <c r="F322" s="13" t="s">
        <v>109</v>
      </c>
      <c r="G322" s="13" t="s">
        <v>1470</v>
      </c>
      <c r="H322" s="13" t="s">
        <v>2828</v>
      </c>
      <c r="I322" s="13" t="s">
        <v>98</v>
      </c>
      <c r="J322" s="13" t="s">
        <v>2378</v>
      </c>
      <c r="K322" s="13" t="s">
        <v>2381</v>
      </c>
      <c r="L322" s="13" t="s">
        <v>2387</v>
      </c>
      <c r="M322" s="13" t="s">
        <v>3823</v>
      </c>
      <c r="N322" s="13" t="s">
        <v>2529</v>
      </c>
      <c r="O322" s="17">
        <v>41778</v>
      </c>
      <c r="P322" s="23"/>
      <c r="Q322" s="41" t="s">
        <v>2530</v>
      </c>
      <c r="R322" s="13" t="s">
        <v>129</v>
      </c>
      <c r="S322" s="13" t="s">
        <v>2870</v>
      </c>
      <c r="T322" s="13" t="s">
        <v>8348</v>
      </c>
      <c r="U322" s="13" t="s">
        <v>5721</v>
      </c>
      <c r="V322" s="13" t="s">
        <v>8352</v>
      </c>
      <c r="W322" s="13">
        <f>IF(ISERROR(VLOOKUP($C322,CTEPULL!$A:$I,3,FALSE)),"0",(VLOOKUP($C322,CTEPULL!$A:$I,3,FALSE)))</f>
        <v>40</v>
      </c>
      <c r="X322" s="18">
        <f>IF(ISERROR(VLOOKUP($A322,PIVOTILC!$A:$I,3,FALSE)),"0",(VLOOKUP($A322,PIVOTILC!$A:$I,3,FALSE)))</f>
        <v>40</v>
      </c>
      <c r="Y322" s="13">
        <f t="shared" ref="Y322:Y385" si="80">W322-X322</f>
        <v>0</v>
      </c>
      <c r="Z322" s="13" t="str">
        <f t="shared" si="73"/>
        <v>Good</v>
      </c>
      <c r="AA322" s="13">
        <f>IF(ISERROR(VLOOKUP($C322,CTEPULL!$A:$I,4,FALSE)),"0",(VLOOKUP($C322,CTEPULL!$A:$I,4,FALSE)))</f>
        <v>0</v>
      </c>
      <c r="AB322" s="18">
        <f>IF(ISERROR(VLOOKUP($A322,PIVOTILC!$A:$I,4,FALSE)),"0",(VLOOKUP($A322,PIVOTILC!$A:$I,4,FALSE)))</f>
        <v>0</v>
      </c>
      <c r="AC322" s="13">
        <f t="shared" ref="AC322:AC385" si="81">AA322-AB322</f>
        <v>0</v>
      </c>
      <c r="AD322" s="13" t="str">
        <f t="shared" si="74"/>
        <v/>
      </c>
      <c r="AE322" s="13">
        <f>IF(ISERROR(VLOOKUP($C322,CTEPULL!$A:$I,5,FALSE)),"0",(VLOOKUP($C322,CTEPULL!$A:$I,5,FALSE)))</f>
        <v>0</v>
      </c>
      <c r="AF322" s="18">
        <f>IF(ISERROR(VLOOKUP($A322,PIVOTILC!$A:$I,5,FALSE)),"0",(VLOOKUP($A322,PIVOTILC!$A:$I,5,FALSE)))</f>
        <v>0</v>
      </c>
      <c r="AG322" s="13">
        <f t="shared" ref="AG322:AG385" si="82">AE322-AF322</f>
        <v>0</v>
      </c>
      <c r="AH322" s="13" t="str">
        <f t="shared" si="75"/>
        <v/>
      </c>
      <c r="AI322" s="13">
        <f>IF(ISERROR(VLOOKUP($C322,CTEPULL!$A:$I,6,FALSE)),"0",(VLOOKUP($C322,CTEPULL!$A:$I,6,FALSE)))</f>
        <v>0</v>
      </c>
      <c r="AJ322" s="18">
        <f>IF(ISERROR(VLOOKUP($A322,PIVOTILC!$A:$I,6,FALSE)),"0",(VLOOKUP($A322,PIVOTILC!$A:$I,6,FALSE)))</f>
        <v>0</v>
      </c>
      <c r="AK322" s="13">
        <f t="shared" ref="AK322:AK385" si="83">AI322-AJ322</f>
        <v>0</v>
      </c>
      <c r="AL322" s="13" t="str">
        <f t="shared" si="76"/>
        <v/>
      </c>
      <c r="AM322" s="13">
        <f>IF(ISERROR(VLOOKUP($C322,CTEPULL!$A:$I,7,FALSE)),"0",(VLOOKUP($C322,CTEPULL!$A:$I,7,FALSE)))</f>
        <v>0</v>
      </c>
      <c r="AN322" s="18">
        <f>IF(ISERROR(VLOOKUP($A322,PIVOTILC!$A:$I,7,FALSE)),"0",(VLOOKUP($A322,PIVOTILC!$A:$I,7,FALSE)))</f>
        <v>0</v>
      </c>
      <c r="AO322" s="13">
        <f t="shared" ref="AO322:AO385" si="84">AM322-AN322</f>
        <v>0</v>
      </c>
      <c r="AP322" s="13" t="str">
        <f t="shared" si="77"/>
        <v/>
      </c>
      <c r="AQ322" s="13">
        <f>IF(ISERROR(VLOOKUP($C322,CTEPULL!$A:$I,8,FALSE)),"0",(VLOOKUP($C322,CTEPULL!$A:$I,8,FALSE)))</f>
        <v>0</v>
      </c>
      <c r="AR322" s="18">
        <f>IF(ISERROR(VLOOKUP($A322,PIVOTILC!$A:$I,8,FALSE)),"0",(VLOOKUP($A322,PIVOTILC!$A:$I,8,FALSE)))</f>
        <v>0</v>
      </c>
      <c r="AS322" s="13">
        <f t="shared" ref="AS322:AS385" si="85">AQ322-AR322</f>
        <v>0</v>
      </c>
      <c r="AT322" s="13" t="str">
        <f t="shared" si="78"/>
        <v/>
      </c>
      <c r="AU322" s="19">
        <f>IF(ISERROR(VLOOKUP($C322,CTEPULL!$A:$I,9,FALSE)),"0",(VLOOKUP($C322,CTEPULL!$A:$I,9,FALSE)))</f>
        <v>40</v>
      </c>
      <c r="AV322" s="18">
        <f>IF(ISERROR(VLOOKUP($A322,PIVOTILC!$A:$I,8,FALSE)),"0",(VLOOKUP($A322,PIVOTILC!$A:$I,9,FALSE)))</f>
        <v>40</v>
      </c>
      <c r="AW322" s="18">
        <f t="shared" ref="AW322:AW385" si="86">SUMIF(AS322, "&gt;0")+ SUMIF(AO322, "&gt;0")+ SUMIF(AK322, "&gt;0")+ SUMIF(AG322, "&gt;0")+ SUMIF(AC322, "&gt;0")+ SUMIF(Y322, "&gt;0")</f>
        <v>0</v>
      </c>
      <c r="AX322" s="13">
        <f t="shared" ref="AX322:AX385" si="87">SUMIF(AS322, "&lt;0")+ SUMIF(AO322, "&lt;0")+ SUMIF(AK322, "&lt;0")+ SUMIF(AG322, "&lt;0")+ SUMIF(AC322, "&lt;0")+ SUMIF(Y322, "&lt;0")</f>
        <v>0</v>
      </c>
      <c r="AY322" s="13" t="str">
        <f t="shared" ref="AY322:AY385" si="88">IF(AND(AW322=0, AX322=0), "No", "Yes")</f>
        <v>No</v>
      </c>
      <c r="AZ322" s="13" t="str">
        <f t="shared" si="79"/>
        <v>No</v>
      </c>
    </row>
    <row r="323" spans="1:52" x14ac:dyDescent="0.2">
      <c r="A323" s="1" t="s">
        <v>7084</v>
      </c>
      <c r="B323" s="12" t="s">
        <v>4925</v>
      </c>
      <c r="C323" s="3" t="s">
        <v>4926</v>
      </c>
      <c r="D323" s="3" t="s">
        <v>2332</v>
      </c>
      <c r="E323" s="3" t="s">
        <v>4927</v>
      </c>
      <c r="F323" s="3" t="s">
        <v>4928</v>
      </c>
      <c r="G323" s="3" t="s">
        <v>4929</v>
      </c>
      <c r="H323" s="3" t="s">
        <v>2828</v>
      </c>
      <c r="I323" s="3" t="s">
        <v>98</v>
      </c>
      <c r="J323" s="3" t="s">
        <v>2378</v>
      </c>
      <c r="K323" s="3" t="s">
        <v>2379</v>
      </c>
      <c r="L323" s="3" t="s">
        <v>2383</v>
      </c>
      <c r="M323" s="3" t="s">
        <v>7713</v>
      </c>
      <c r="N323" s="3" t="s">
        <v>5287</v>
      </c>
      <c r="O323" s="11">
        <v>42907</v>
      </c>
      <c r="Q323" s="41" t="s">
        <v>4930</v>
      </c>
      <c r="R323" s="3" t="s">
        <v>129</v>
      </c>
      <c r="S323" s="3" t="s">
        <v>2870</v>
      </c>
      <c r="T323" s="3" t="s">
        <v>8348</v>
      </c>
      <c r="U323" s="3" t="s">
        <v>5722</v>
      </c>
      <c r="V323" s="3" t="s">
        <v>8361</v>
      </c>
      <c r="W323" s="13">
        <f>IF(ISERROR(VLOOKUP($C323,CTEPULL!$A:$I,3,FALSE)),"0",(VLOOKUP($C323,CTEPULL!$A:$I,3,FALSE)))</f>
        <v>40</v>
      </c>
      <c r="X323" s="18">
        <f>IF(ISERROR(VLOOKUP($A323,PIVOTILC!$A:$I,3,FALSE)),"0",(VLOOKUP($A323,PIVOTILC!$A:$I,3,FALSE)))</f>
        <v>40</v>
      </c>
      <c r="Y323" s="13">
        <f t="shared" si="80"/>
        <v>0</v>
      </c>
      <c r="Z323" s="13" t="str">
        <f t="shared" ref="Z323:Z386" si="89">IF(ISBLANK(Z$1), IF(AND(W323=0, X323=0), "0 Entry Verify", IF(Y323&lt;&gt;0, "With Variance", "Good")), "")</f>
        <v>Good</v>
      </c>
      <c r="AA323" s="13">
        <f>IF(ISERROR(VLOOKUP($C323,CTEPULL!$A:$I,4,FALSE)),"0",(VLOOKUP($C323,CTEPULL!$A:$I,4,FALSE)))</f>
        <v>0</v>
      </c>
      <c r="AB323" s="18">
        <f>IF(ISERROR(VLOOKUP($A323,PIVOTILC!$A:$I,4,FALSE)),"0",(VLOOKUP($A323,PIVOTILC!$A:$I,4,FALSE)))</f>
        <v>0</v>
      </c>
      <c r="AC323" s="13">
        <f t="shared" si="81"/>
        <v>0</v>
      </c>
      <c r="AD323" s="13" t="str">
        <f t="shared" ref="AD323:AD386" si="90">IF(ISBLANK(AD$1), IF(AND(AA323=0, AB323=0), "0 Entry Verify", IF(AC323&lt;&gt;0, "With Variance", "Good")), "")</f>
        <v/>
      </c>
      <c r="AE323" s="13">
        <f>IF(ISERROR(VLOOKUP($C323,CTEPULL!$A:$I,5,FALSE)),"0",(VLOOKUP($C323,CTEPULL!$A:$I,5,FALSE)))</f>
        <v>0</v>
      </c>
      <c r="AF323" s="18">
        <f>IF(ISERROR(VLOOKUP($A323,PIVOTILC!$A:$I,5,FALSE)),"0",(VLOOKUP($A323,PIVOTILC!$A:$I,5,FALSE)))</f>
        <v>0</v>
      </c>
      <c r="AG323" s="13">
        <f t="shared" si="82"/>
        <v>0</v>
      </c>
      <c r="AH323" s="13" t="str">
        <f t="shared" ref="AH323:AH386" si="91">IF(ISBLANK(AH$1), IF(AND(AE323=0, AF323=0), "0 Entry Verify", IF(AG323&lt;&gt;0, "With Variance", "Good")), "")</f>
        <v/>
      </c>
      <c r="AI323" s="13">
        <f>IF(ISERROR(VLOOKUP($C323,CTEPULL!$A:$I,6,FALSE)),"0",(VLOOKUP($C323,CTEPULL!$A:$I,6,FALSE)))</f>
        <v>0</v>
      </c>
      <c r="AJ323" s="18">
        <f>IF(ISERROR(VLOOKUP($A323,PIVOTILC!$A:$I,6,FALSE)),"0",(VLOOKUP($A323,PIVOTILC!$A:$I,6,FALSE)))</f>
        <v>0</v>
      </c>
      <c r="AK323" s="13">
        <f t="shared" si="83"/>
        <v>0</v>
      </c>
      <c r="AL323" s="13" t="str">
        <f t="shared" ref="AL323:AL386" si="92">IF(ISBLANK(AL$1), IF(AND(AI323=0, AJ323=0), "0 Entry Verify", IF(AK323&lt;&gt;0, "With Variance", "Good")), "")</f>
        <v/>
      </c>
      <c r="AM323" s="13">
        <f>IF(ISERROR(VLOOKUP($C323,CTEPULL!$A:$I,7,FALSE)),"0",(VLOOKUP($C323,CTEPULL!$A:$I,7,FALSE)))</f>
        <v>0</v>
      </c>
      <c r="AN323" s="18">
        <f>IF(ISERROR(VLOOKUP($A323,PIVOTILC!$A:$I,7,FALSE)),"0",(VLOOKUP($A323,PIVOTILC!$A:$I,7,FALSE)))</f>
        <v>0</v>
      </c>
      <c r="AO323" s="13">
        <f t="shared" si="84"/>
        <v>0</v>
      </c>
      <c r="AP323" s="13" t="str">
        <f t="shared" ref="AP323:AP386" si="93">IF(ISBLANK(AP$1), IF(AND(AM323=0, AN323=0), "0 Entry Verify", IF(AO323&lt;&gt;0, "With Variance", "Good")), "")</f>
        <v/>
      </c>
      <c r="AQ323" s="13">
        <f>IF(ISERROR(VLOOKUP($C323,CTEPULL!$A:$I,8,FALSE)),"0",(VLOOKUP($C323,CTEPULL!$A:$I,8,FALSE)))</f>
        <v>0</v>
      </c>
      <c r="AR323" s="18">
        <f>IF(ISERROR(VLOOKUP($A323,PIVOTILC!$A:$I,8,FALSE)),"0",(VLOOKUP($A323,PIVOTILC!$A:$I,8,FALSE)))</f>
        <v>0</v>
      </c>
      <c r="AS323" s="13">
        <f t="shared" si="85"/>
        <v>0</v>
      </c>
      <c r="AT323" s="13" t="str">
        <f t="shared" ref="AT323:AT386" si="94">IF(ISBLANK(AT$1), IF(AND(AQ323=0, AR323=0), "0 Entry Verify", IF(AS323&lt;&gt;0, "With Variance", "Good")), "")</f>
        <v/>
      </c>
      <c r="AU323" s="19">
        <f>IF(ISERROR(VLOOKUP($C323,CTEPULL!$A:$I,9,FALSE)),"0",(VLOOKUP($C323,CTEPULL!$A:$I,9,FALSE)))</f>
        <v>40</v>
      </c>
      <c r="AV323" s="18">
        <f>IF(ISERROR(VLOOKUP($A323,PIVOTILC!$A:$I,8,FALSE)),"0",(VLOOKUP($A323,PIVOTILC!$A:$I,9,FALSE)))</f>
        <v>40</v>
      </c>
      <c r="AW323" s="18">
        <f t="shared" si="86"/>
        <v>0</v>
      </c>
      <c r="AX323" s="13">
        <f t="shared" si="87"/>
        <v>0</v>
      </c>
      <c r="AY323" s="13" t="str">
        <f t="shared" si="88"/>
        <v>No</v>
      </c>
      <c r="AZ323" s="13" t="str">
        <f t="shared" ref="AZ323:AZ386" si="95">IF(OR($Z323="0 Entry Verify", $AD323="0 Entry Verify", $AH323="0 Entry Verify", $AL323="0 Entry Verify", $AP323="0 Entry Verify", $AT323="0 Entry Verify"), "Yes", "No")</f>
        <v>No</v>
      </c>
    </row>
    <row r="324" spans="1:52" x14ac:dyDescent="0.2">
      <c r="A324" s="58" t="s">
        <v>9238</v>
      </c>
      <c r="B324" s="16" t="s">
        <v>6922</v>
      </c>
      <c r="C324" s="13" t="s">
        <v>6923</v>
      </c>
      <c r="D324" s="13" t="s">
        <v>2332</v>
      </c>
      <c r="E324" s="13" t="s">
        <v>6924</v>
      </c>
      <c r="F324" s="13" t="s">
        <v>5288</v>
      </c>
      <c r="G324" s="13" t="s">
        <v>6925</v>
      </c>
      <c r="H324" s="13" t="s">
        <v>2828</v>
      </c>
      <c r="I324" s="13" t="s">
        <v>98</v>
      </c>
      <c r="J324" s="13" t="s">
        <v>2378</v>
      </c>
      <c r="K324" s="13" t="s">
        <v>2379</v>
      </c>
      <c r="L324" s="13" t="s">
        <v>2383</v>
      </c>
      <c r="M324" s="13" t="s">
        <v>7713</v>
      </c>
      <c r="N324" s="13" t="s">
        <v>6926</v>
      </c>
      <c r="O324" s="17">
        <v>43164</v>
      </c>
      <c r="P324" s="23"/>
      <c r="Q324" s="41" t="s">
        <v>6927</v>
      </c>
      <c r="R324" s="13" t="s">
        <v>129</v>
      </c>
      <c r="S324" s="13" t="s">
        <v>2871</v>
      </c>
      <c r="T324" s="13" t="s">
        <v>8348</v>
      </c>
      <c r="U324" s="13" t="s">
        <v>6939</v>
      </c>
      <c r="V324" s="13" t="s">
        <v>8367</v>
      </c>
      <c r="W324" s="13">
        <f>IF(ISERROR(VLOOKUP($C324,CTEPULL!$A:$I,3,FALSE)),"0",(VLOOKUP($C324,CTEPULL!$A:$I,3,FALSE)))</f>
        <v>45</v>
      </c>
      <c r="X324" s="18">
        <f>IF(ISERROR(VLOOKUP($A324,PIVOTILC!$A:$I,3,FALSE)),"0",(VLOOKUP($A324,PIVOTILC!$A:$I,3,FALSE)))</f>
        <v>45</v>
      </c>
      <c r="Y324" s="13">
        <f t="shared" si="80"/>
        <v>0</v>
      </c>
      <c r="Z324" s="13" t="str">
        <f t="shared" si="89"/>
        <v>Good</v>
      </c>
      <c r="AA324" s="13">
        <f>IF(ISERROR(VLOOKUP($C324,CTEPULL!$A:$I,4,FALSE)),"0",(VLOOKUP($C324,CTEPULL!$A:$I,4,FALSE)))</f>
        <v>0</v>
      </c>
      <c r="AB324" s="18">
        <f>IF(ISERROR(VLOOKUP($A324,PIVOTILC!$A:$I,4,FALSE)),"0",(VLOOKUP($A324,PIVOTILC!$A:$I,4,FALSE)))</f>
        <v>0</v>
      </c>
      <c r="AC324" s="13">
        <f t="shared" si="81"/>
        <v>0</v>
      </c>
      <c r="AD324" s="13" t="str">
        <f t="shared" si="90"/>
        <v/>
      </c>
      <c r="AE324" s="13">
        <f>IF(ISERROR(VLOOKUP($C324,CTEPULL!$A:$I,5,FALSE)),"0",(VLOOKUP($C324,CTEPULL!$A:$I,5,FALSE)))</f>
        <v>0</v>
      </c>
      <c r="AF324" s="18">
        <f>IF(ISERROR(VLOOKUP($A324,PIVOTILC!$A:$I,5,FALSE)),"0",(VLOOKUP($A324,PIVOTILC!$A:$I,5,FALSE)))</f>
        <v>0</v>
      </c>
      <c r="AG324" s="13">
        <f t="shared" si="82"/>
        <v>0</v>
      </c>
      <c r="AH324" s="13" t="str">
        <f t="shared" si="91"/>
        <v/>
      </c>
      <c r="AI324" s="13">
        <f>IF(ISERROR(VLOOKUP($C324,CTEPULL!$A:$I,6,FALSE)),"0",(VLOOKUP($C324,CTEPULL!$A:$I,6,FALSE)))</f>
        <v>0</v>
      </c>
      <c r="AJ324" s="18">
        <f>IF(ISERROR(VLOOKUP($A324,PIVOTILC!$A:$I,6,FALSE)),"0",(VLOOKUP($A324,PIVOTILC!$A:$I,6,FALSE)))</f>
        <v>0</v>
      </c>
      <c r="AK324" s="13">
        <f t="shared" si="83"/>
        <v>0</v>
      </c>
      <c r="AL324" s="13" t="str">
        <f t="shared" si="92"/>
        <v/>
      </c>
      <c r="AM324" s="13">
        <f>IF(ISERROR(VLOOKUP($C324,CTEPULL!$A:$I,7,FALSE)),"0",(VLOOKUP($C324,CTEPULL!$A:$I,7,FALSE)))</f>
        <v>0</v>
      </c>
      <c r="AN324" s="18">
        <f>IF(ISERROR(VLOOKUP($A324,PIVOTILC!$A:$I,7,FALSE)),"0",(VLOOKUP($A324,PIVOTILC!$A:$I,7,FALSE)))</f>
        <v>0</v>
      </c>
      <c r="AO324" s="13">
        <f t="shared" si="84"/>
        <v>0</v>
      </c>
      <c r="AP324" s="13" t="str">
        <f t="shared" si="93"/>
        <v/>
      </c>
      <c r="AQ324" s="13">
        <f>IF(ISERROR(VLOOKUP($C324,CTEPULL!$A:$I,8,FALSE)),"0",(VLOOKUP($C324,CTEPULL!$A:$I,8,FALSE)))</f>
        <v>0</v>
      </c>
      <c r="AR324" s="18">
        <f>IF(ISERROR(VLOOKUP($A324,PIVOTILC!$A:$I,8,FALSE)),"0",(VLOOKUP($A324,PIVOTILC!$A:$I,8,FALSE)))</f>
        <v>0</v>
      </c>
      <c r="AS324" s="13">
        <f t="shared" si="85"/>
        <v>0</v>
      </c>
      <c r="AT324" s="13" t="str">
        <f t="shared" si="94"/>
        <v/>
      </c>
      <c r="AU324" s="19">
        <f>IF(ISERROR(VLOOKUP($C324,CTEPULL!$A:$I,9,FALSE)),"0",(VLOOKUP($C324,CTEPULL!$A:$I,9,FALSE)))</f>
        <v>45</v>
      </c>
      <c r="AV324" s="18">
        <f>IF(ISERROR(VLOOKUP($A324,PIVOTILC!$A:$I,8,FALSE)),"0",(VLOOKUP($A324,PIVOTILC!$A:$I,9,FALSE)))</f>
        <v>45</v>
      </c>
      <c r="AW324" s="18">
        <f t="shared" si="86"/>
        <v>0</v>
      </c>
      <c r="AX324" s="13">
        <f t="shared" si="87"/>
        <v>0</v>
      </c>
      <c r="AY324" s="13" t="str">
        <f t="shared" si="88"/>
        <v>No</v>
      </c>
      <c r="AZ324" s="13" t="str">
        <f t="shared" si="95"/>
        <v>No</v>
      </c>
    </row>
    <row r="325" spans="1:52" x14ac:dyDescent="0.2">
      <c r="A325" s="1" t="s">
        <v>8396</v>
      </c>
      <c r="B325" s="16" t="s">
        <v>8397</v>
      </c>
      <c r="C325" s="13" t="s">
        <v>8398</v>
      </c>
      <c r="D325" s="13" t="s">
        <v>2332</v>
      </c>
      <c r="E325" s="13" t="s">
        <v>8399</v>
      </c>
      <c r="F325" s="13" t="s">
        <v>3740</v>
      </c>
      <c r="G325" s="13" t="s">
        <v>8400</v>
      </c>
      <c r="H325" s="13" t="s">
        <v>2828</v>
      </c>
      <c r="I325" s="13" t="s">
        <v>100</v>
      </c>
      <c r="J325" s="13" t="s">
        <v>2378</v>
      </c>
      <c r="K325" s="13" t="s">
        <v>2396</v>
      </c>
      <c r="L325" s="13" t="s">
        <v>2392</v>
      </c>
      <c r="M325" s="13" t="s">
        <v>4971</v>
      </c>
      <c r="N325" s="13" t="s">
        <v>8410</v>
      </c>
      <c r="O325" s="17">
        <v>43318</v>
      </c>
      <c r="P325" s="23"/>
      <c r="Q325" s="41" t="s">
        <v>8401</v>
      </c>
      <c r="R325" s="13" t="s">
        <v>129</v>
      </c>
      <c r="S325" s="13" t="s">
        <v>2873</v>
      </c>
      <c r="T325" s="13" t="s">
        <v>8348</v>
      </c>
      <c r="U325" s="13" t="s">
        <v>8961</v>
      </c>
      <c r="V325" s="13" t="s">
        <v>8354</v>
      </c>
      <c r="W325" s="13">
        <f>IF(ISERROR(VLOOKUP($C325,CTEPULL!$A:$I,3,FALSE)),"0",(VLOOKUP($C325,CTEPULL!$A:$I,3,FALSE)))</f>
        <v>45</v>
      </c>
      <c r="X325" s="18">
        <f>IF(ISERROR(VLOOKUP($A325,PIVOTILC!$A:$I,3,FALSE)),"0",(VLOOKUP($A325,PIVOTILC!$A:$I,3,FALSE)))</f>
        <v>45</v>
      </c>
      <c r="Y325" s="13">
        <f t="shared" si="80"/>
        <v>0</v>
      </c>
      <c r="Z325" s="13" t="str">
        <f t="shared" si="89"/>
        <v>Good</v>
      </c>
      <c r="AA325" s="13">
        <f>IF(ISERROR(VLOOKUP($C325,CTEPULL!$A:$I,4,FALSE)),"0",(VLOOKUP($C325,CTEPULL!$A:$I,4,FALSE)))</f>
        <v>0</v>
      </c>
      <c r="AB325" s="18">
        <f>IF(ISERROR(VLOOKUP($A325,PIVOTILC!$A:$I,4,FALSE)),"0",(VLOOKUP($A325,PIVOTILC!$A:$I,4,FALSE)))</f>
        <v>0</v>
      </c>
      <c r="AC325" s="13">
        <f t="shared" si="81"/>
        <v>0</v>
      </c>
      <c r="AD325" s="13" t="str">
        <f t="shared" si="90"/>
        <v/>
      </c>
      <c r="AE325" s="13">
        <f>IF(ISERROR(VLOOKUP($C325,CTEPULL!$A:$I,5,FALSE)),"0",(VLOOKUP($C325,CTEPULL!$A:$I,5,FALSE)))</f>
        <v>0</v>
      </c>
      <c r="AF325" s="18">
        <f>IF(ISERROR(VLOOKUP($A325,PIVOTILC!$A:$I,5,FALSE)),"0",(VLOOKUP($A325,PIVOTILC!$A:$I,5,FALSE)))</f>
        <v>0</v>
      </c>
      <c r="AG325" s="13">
        <f t="shared" si="82"/>
        <v>0</v>
      </c>
      <c r="AH325" s="13" t="str">
        <f t="shared" si="91"/>
        <v/>
      </c>
      <c r="AI325" s="13">
        <f>IF(ISERROR(VLOOKUP($C325,CTEPULL!$A:$I,6,FALSE)),"0",(VLOOKUP($C325,CTEPULL!$A:$I,6,FALSE)))</f>
        <v>0</v>
      </c>
      <c r="AJ325" s="18">
        <f>IF(ISERROR(VLOOKUP($A325,PIVOTILC!$A:$I,6,FALSE)),"0",(VLOOKUP($A325,PIVOTILC!$A:$I,6,FALSE)))</f>
        <v>0</v>
      </c>
      <c r="AK325" s="13">
        <f t="shared" si="83"/>
        <v>0</v>
      </c>
      <c r="AL325" s="13" t="str">
        <f t="shared" si="92"/>
        <v/>
      </c>
      <c r="AM325" s="13">
        <f>IF(ISERROR(VLOOKUP($C325,CTEPULL!$A:$I,7,FALSE)),"0",(VLOOKUP($C325,CTEPULL!$A:$I,7,FALSE)))</f>
        <v>0</v>
      </c>
      <c r="AN325" s="18">
        <f>IF(ISERROR(VLOOKUP($A325,PIVOTILC!$A:$I,7,FALSE)),"0",(VLOOKUP($A325,PIVOTILC!$A:$I,7,FALSE)))</f>
        <v>0</v>
      </c>
      <c r="AO325" s="13">
        <f t="shared" si="84"/>
        <v>0</v>
      </c>
      <c r="AP325" s="13" t="str">
        <f t="shared" si="93"/>
        <v/>
      </c>
      <c r="AQ325" s="13">
        <f>IF(ISERROR(VLOOKUP($C325,CTEPULL!$A:$I,8,FALSE)),"0",(VLOOKUP($C325,CTEPULL!$A:$I,8,FALSE)))</f>
        <v>0</v>
      </c>
      <c r="AR325" s="18">
        <f>IF(ISERROR(VLOOKUP($A325,PIVOTILC!$A:$I,8,FALSE)),"0",(VLOOKUP($A325,PIVOTILC!$A:$I,8,FALSE)))</f>
        <v>0</v>
      </c>
      <c r="AS325" s="13">
        <f t="shared" si="85"/>
        <v>0</v>
      </c>
      <c r="AT325" s="13" t="str">
        <f t="shared" si="94"/>
        <v/>
      </c>
      <c r="AU325" s="19">
        <f>IF(ISERROR(VLOOKUP($C325,CTEPULL!$A:$I,9,FALSE)),"0",(VLOOKUP($C325,CTEPULL!$A:$I,9,FALSE)))</f>
        <v>45</v>
      </c>
      <c r="AV325" s="18">
        <f>IF(ISERROR(VLOOKUP($A325,PIVOTILC!$A:$I,8,FALSE)),"0",(VLOOKUP($A325,PIVOTILC!$A:$I,9,FALSE)))</f>
        <v>45</v>
      </c>
      <c r="AW325" s="18">
        <f t="shared" si="86"/>
        <v>0</v>
      </c>
      <c r="AX325" s="13">
        <f t="shared" si="87"/>
        <v>0</v>
      </c>
      <c r="AY325" s="13" t="str">
        <f t="shared" si="88"/>
        <v>No</v>
      </c>
      <c r="AZ325" s="13" t="str">
        <f t="shared" si="95"/>
        <v>No</v>
      </c>
    </row>
    <row r="326" spans="1:52" x14ac:dyDescent="0.2">
      <c r="A326" s="1" t="s">
        <v>9239</v>
      </c>
      <c r="B326" s="16" t="s">
        <v>3097</v>
      </c>
      <c r="C326" s="13" t="s">
        <v>2331</v>
      </c>
      <c r="D326" s="13" t="s">
        <v>2332</v>
      </c>
      <c r="E326" s="13" t="s">
        <v>2333</v>
      </c>
      <c r="F326" s="13" t="s">
        <v>131</v>
      </c>
      <c r="G326" s="13" t="s">
        <v>2334</v>
      </c>
      <c r="H326" s="13" t="s">
        <v>2828</v>
      </c>
      <c r="I326" s="13" t="s">
        <v>98</v>
      </c>
      <c r="J326" s="13" t="s">
        <v>2378</v>
      </c>
      <c r="K326" s="13" t="s">
        <v>2395</v>
      </c>
      <c r="L326" s="13" t="s">
        <v>2385</v>
      </c>
      <c r="M326" s="13" t="s">
        <v>3823</v>
      </c>
      <c r="N326" s="13" t="s">
        <v>2338</v>
      </c>
      <c r="O326" s="17">
        <v>42275</v>
      </c>
      <c r="P326" s="23"/>
      <c r="Q326" s="41" t="s">
        <v>2531</v>
      </c>
      <c r="R326" s="13" t="s">
        <v>129</v>
      </c>
      <c r="S326" s="13" t="s">
        <v>2871</v>
      </c>
      <c r="T326" s="13" t="s">
        <v>8348</v>
      </c>
      <c r="U326" s="13" t="s">
        <v>5723</v>
      </c>
      <c r="V326" s="13" t="s">
        <v>8352</v>
      </c>
      <c r="W326" s="13">
        <f>IF(ISERROR(VLOOKUP($C326,CTEPULL!$A:$I,3,FALSE)),"0",(VLOOKUP($C326,CTEPULL!$A:$I,3,FALSE)))</f>
        <v>50</v>
      </c>
      <c r="X326" s="18">
        <f>IF(ISERROR(VLOOKUP($A326,PIVOTILC!$A:$I,3,FALSE)),"0",(VLOOKUP($A326,PIVOTILC!$A:$I,3,FALSE)))</f>
        <v>50</v>
      </c>
      <c r="Y326" s="13">
        <f t="shared" si="80"/>
        <v>0</v>
      </c>
      <c r="Z326" s="13" t="str">
        <f t="shared" si="89"/>
        <v>Good</v>
      </c>
      <c r="AA326" s="13">
        <f>IF(ISERROR(VLOOKUP($C326,CTEPULL!$A:$I,4,FALSE)),"0",(VLOOKUP($C326,CTEPULL!$A:$I,4,FALSE)))</f>
        <v>0</v>
      </c>
      <c r="AB326" s="18">
        <f>IF(ISERROR(VLOOKUP($A326,PIVOTILC!$A:$I,4,FALSE)),"0",(VLOOKUP($A326,PIVOTILC!$A:$I,4,FALSE)))</f>
        <v>0</v>
      </c>
      <c r="AC326" s="13">
        <f t="shared" si="81"/>
        <v>0</v>
      </c>
      <c r="AD326" s="13" t="str">
        <f t="shared" si="90"/>
        <v/>
      </c>
      <c r="AE326" s="13">
        <f>IF(ISERROR(VLOOKUP($C326,CTEPULL!$A:$I,5,FALSE)),"0",(VLOOKUP($C326,CTEPULL!$A:$I,5,FALSE)))</f>
        <v>0</v>
      </c>
      <c r="AF326" s="18">
        <f>IF(ISERROR(VLOOKUP($A326,PIVOTILC!$A:$I,5,FALSE)),"0",(VLOOKUP($A326,PIVOTILC!$A:$I,5,FALSE)))</f>
        <v>0</v>
      </c>
      <c r="AG326" s="13">
        <f t="shared" si="82"/>
        <v>0</v>
      </c>
      <c r="AH326" s="13" t="str">
        <f t="shared" si="91"/>
        <v/>
      </c>
      <c r="AI326" s="13">
        <f>IF(ISERROR(VLOOKUP($C326,CTEPULL!$A:$I,6,FALSE)),"0",(VLOOKUP($C326,CTEPULL!$A:$I,6,FALSE)))</f>
        <v>0</v>
      </c>
      <c r="AJ326" s="18">
        <f>IF(ISERROR(VLOOKUP($A326,PIVOTILC!$A:$I,6,FALSE)),"0",(VLOOKUP($A326,PIVOTILC!$A:$I,6,FALSE)))</f>
        <v>0</v>
      </c>
      <c r="AK326" s="13">
        <f t="shared" si="83"/>
        <v>0</v>
      </c>
      <c r="AL326" s="13" t="str">
        <f t="shared" si="92"/>
        <v/>
      </c>
      <c r="AM326" s="13">
        <f>IF(ISERROR(VLOOKUP($C326,CTEPULL!$A:$I,7,FALSE)),"0",(VLOOKUP($C326,CTEPULL!$A:$I,7,FALSE)))</f>
        <v>0</v>
      </c>
      <c r="AN326" s="18">
        <f>IF(ISERROR(VLOOKUP($A326,PIVOTILC!$A:$I,7,FALSE)),"0",(VLOOKUP($A326,PIVOTILC!$A:$I,7,FALSE)))</f>
        <v>0</v>
      </c>
      <c r="AO326" s="13">
        <f t="shared" si="84"/>
        <v>0</v>
      </c>
      <c r="AP326" s="13" t="str">
        <f t="shared" si="93"/>
        <v/>
      </c>
      <c r="AQ326" s="13">
        <f>IF(ISERROR(VLOOKUP($C326,CTEPULL!$A:$I,8,FALSE)),"0",(VLOOKUP($C326,CTEPULL!$A:$I,8,FALSE)))</f>
        <v>0</v>
      </c>
      <c r="AR326" s="18">
        <f>IF(ISERROR(VLOOKUP($A326,PIVOTILC!$A:$I,8,FALSE)),"0",(VLOOKUP($A326,PIVOTILC!$A:$I,8,FALSE)))</f>
        <v>0</v>
      </c>
      <c r="AS326" s="13">
        <f t="shared" si="85"/>
        <v>0</v>
      </c>
      <c r="AT326" s="13" t="str">
        <f t="shared" si="94"/>
        <v/>
      </c>
      <c r="AU326" s="19">
        <f>IF(ISERROR(VLOOKUP($C326,CTEPULL!$A:$I,9,FALSE)),"0",(VLOOKUP($C326,CTEPULL!$A:$I,9,FALSE)))</f>
        <v>50</v>
      </c>
      <c r="AV326" s="18">
        <f>IF(ISERROR(VLOOKUP($A326,PIVOTILC!$A:$I,8,FALSE)),"0",(VLOOKUP($A326,PIVOTILC!$A:$I,9,FALSE)))</f>
        <v>50</v>
      </c>
      <c r="AW326" s="18">
        <f t="shared" si="86"/>
        <v>0</v>
      </c>
      <c r="AX326" s="13">
        <f t="shared" si="87"/>
        <v>0</v>
      </c>
      <c r="AY326" s="13" t="str">
        <f t="shared" si="88"/>
        <v>No</v>
      </c>
      <c r="AZ326" s="13" t="str">
        <f t="shared" si="95"/>
        <v>No</v>
      </c>
    </row>
    <row r="327" spans="1:52" x14ac:dyDescent="0.2">
      <c r="A327" s="1" t="s">
        <v>9240</v>
      </c>
      <c r="B327" s="16" t="s">
        <v>3098</v>
      </c>
      <c r="C327" s="13" t="s">
        <v>1548</v>
      </c>
      <c r="D327" s="13" t="s">
        <v>1549</v>
      </c>
      <c r="E327" s="13" t="s">
        <v>1550</v>
      </c>
      <c r="F327" s="13" t="s">
        <v>125</v>
      </c>
      <c r="G327" s="13" t="s">
        <v>1551</v>
      </c>
      <c r="H327" s="13" t="s">
        <v>2828</v>
      </c>
      <c r="I327" s="13" t="s">
        <v>98</v>
      </c>
      <c r="J327" s="13" t="s">
        <v>2378</v>
      </c>
      <c r="K327" s="13" t="s">
        <v>2381</v>
      </c>
      <c r="L327" s="13" t="s">
        <v>2387</v>
      </c>
      <c r="M327" s="13" t="s">
        <v>3823</v>
      </c>
      <c r="N327" s="13" t="s">
        <v>2354</v>
      </c>
      <c r="O327" s="17">
        <v>41862</v>
      </c>
      <c r="P327" s="23"/>
      <c r="Q327" s="41" t="s">
        <v>2532</v>
      </c>
      <c r="R327" s="13" t="s">
        <v>129</v>
      </c>
      <c r="S327" s="13" t="s">
        <v>2871</v>
      </c>
      <c r="T327" s="13" t="s">
        <v>8348</v>
      </c>
      <c r="U327" s="13" t="s">
        <v>5724</v>
      </c>
      <c r="V327" s="13" t="s">
        <v>8351</v>
      </c>
      <c r="W327" s="13">
        <f>IF(ISERROR(VLOOKUP($C327,CTEPULL!$A:$I,3,FALSE)),"0",(VLOOKUP($C327,CTEPULL!$A:$I,3,FALSE)))</f>
        <v>51</v>
      </c>
      <c r="X327" s="18">
        <f>IF(ISERROR(VLOOKUP($A327,PIVOTILC!$A:$I,3,FALSE)),"0",(VLOOKUP($A327,PIVOTILC!$A:$I,3,FALSE)))</f>
        <v>51</v>
      </c>
      <c r="Y327" s="13">
        <f t="shared" si="80"/>
        <v>0</v>
      </c>
      <c r="Z327" s="13" t="str">
        <f t="shared" si="89"/>
        <v>Good</v>
      </c>
      <c r="AA327" s="13">
        <f>IF(ISERROR(VLOOKUP($C327,CTEPULL!$A:$I,4,FALSE)),"0",(VLOOKUP($C327,CTEPULL!$A:$I,4,FALSE)))</f>
        <v>0</v>
      </c>
      <c r="AB327" s="18">
        <f>IF(ISERROR(VLOOKUP($A327,PIVOTILC!$A:$I,4,FALSE)),"0",(VLOOKUP($A327,PIVOTILC!$A:$I,4,FALSE)))</f>
        <v>0</v>
      </c>
      <c r="AC327" s="13">
        <f t="shared" si="81"/>
        <v>0</v>
      </c>
      <c r="AD327" s="13" t="str">
        <f t="shared" si="90"/>
        <v/>
      </c>
      <c r="AE327" s="13">
        <f>IF(ISERROR(VLOOKUP($C327,CTEPULL!$A:$I,5,FALSE)),"0",(VLOOKUP($C327,CTEPULL!$A:$I,5,FALSE)))</f>
        <v>0</v>
      </c>
      <c r="AF327" s="18">
        <f>IF(ISERROR(VLOOKUP($A327,PIVOTILC!$A:$I,5,FALSE)),"0",(VLOOKUP($A327,PIVOTILC!$A:$I,5,FALSE)))</f>
        <v>0</v>
      </c>
      <c r="AG327" s="13">
        <f t="shared" si="82"/>
        <v>0</v>
      </c>
      <c r="AH327" s="13" t="str">
        <f t="shared" si="91"/>
        <v/>
      </c>
      <c r="AI327" s="13">
        <f>IF(ISERROR(VLOOKUP($C327,CTEPULL!$A:$I,6,FALSE)),"0",(VLOOKUP($C327,CTEPULL!$A:$I,6,FALSE)))</f>
        <v>0</v>
      </c>
      <c r="AJ327" s="18">
        <f>IF(ISERROR(VLOOKUP($A327,PIVOTILC!$A:$I,6,FALSE)),"0",(VLOOKUP($A327,PIVOTILC!$A:$I,6,FALSE)))</f>
        <v>0</v>
      </c>
      <c r="AK327" s="13">
        <f t="shared" si="83"/>
        <v>0</v>
      </c>
      <c r="AL327" s="13" t="str">
        <f t="shared" si="92"/>
        <v/>
      </c>
      <c r="AM327" s="13">
        <f>IF(ISERROR(VLOOKUP($C327,CTEPULL!$A:$I,7,FALSE)),"0",(VLOOKUP($C327,CTEPULL!$A:$I,7,FALSE)))</f>
        <v>0</v>
      </c>
      <c r="AN327" s="18">
        <f>IF(ISERROR(VLOOKUP($A327,PIVOTILC!$A:$I,7,FALSE)),"0",(VLOOKUP($A327,PIVOTILC!$A:$I,7,FALSE)))</f>
        <v>0</v>
      </c>
      <c r="AO327" s="13">
        <f t="shared" si="84"/>
        <v>0</v>
      </c>
      <c r="AP327" s="13" t="str">
        <f t="shared" si="93"/>
        <v/>
      </c>
      <c r="AQ327" s="13">
        <f>IF(ISERROR(VLOOKUP($C327,CTEPULL!$A:$I,8,FALSE)),"0",(VLOOKUP($C327,CTEPULL!$A:$I,8,FALSE)))</f>
        <v>0</v>
      </c>
      <c r="AR327" s="18">
        <f>IF(ISERROR(VLOOKUP($A327,PIVOTILC!$A:$I,8,FALSE)),"0",(VLOOKUP($A327,PIVOTILC!$A:$I,8,FALSE)))</f>
        <v>0</v>
      </c>
      <c r="AS327" s="13">
        <f t="shared" si="85"/>
        <v>0</v>
      </c>
      <c r="AT327" s="13" t="str">
        <f t="shared" si="94"/>
        <v/>
      </c>
      <c r="AU327" s="19">
        <f>IF(ISERROR(VLOOKUP($C327,CTEPULL!$A:$I,9,FALSE)),"0",(VLOOKUP($C327,CTEPULL!$A:$I,9,FALSE)))</f>
        <v>51</v>
      </c>
      <c r="AV327" s="18">
        <f>IF(ISERROR(VLOOKUP($A327,PIVOTILC!$A:$I,8,FALSE)),"0",(VLOOKUP($A327,PIVOTILC!$A:$I,9,FALSE)))</f>
        <v>51</v>
      </c>
      <c r="AW327" s="18">
        <f t="shared" si="86"/>
        <v>0</v>
      </c>
      <c r="AX327" s="13">
        <f t="shared" si="87"/>
        <v>0</v>
      </c>
      <c r="AY327" s="13" t="str">
        <f t="shared" si="88"/>
        <v>No</v>
      </c>
      <c r="AZ327" s="13" t="str">
        <f t="shared" si="95"/>
        <v>No</v>
      </c>
    </row>
    <row r="328" spans="1:52" x14ac:dyDescent="0.2">
      <c r="A328" s="1" t="s">
        <v>9241</v>
      </c>
      <c r="B328" s="16" t="s">
        <v>5251</v>
      </c>
      <c r="C328" s="13" t="s">
        <v>5269</v>
      </c>
      <c r="D328" s="13" t="s">
        <v>5270</v>
      </c>
      <c r="E328" s="13" t="s">
        <v>560</v>
      </c>
      <c r="F328" s="13" t="s">
        <v>2830</v>
      </c>
      <c r="G328" s="13" t="s">
        <v>5271</v>
      </c>
      <c r="H328" s="13" t="s">
        <v>2831</v>
      </c>
      <c r="I328" s="13" t="s">
        <v>98</v>
      </c>
      <c r="J328" s="13" t="s">
        <v>2378</v>
      </c>
      <c r="K328" s="13" t="s">
        <v>2382</v>
      </c>
      <c r="L328" s="13" t="s">
        <v>3758</v>
      </c>
      <c r="M328" s="13" t="s">
        <v>2416</v>
      </c>
      <c r="N328" s="13" t="s">
        <v>5272</v>
      </c>
      <c r="O328" s="17">
        <v>42667</v>
      </c>
      <c r="P328" s="23"/>
      <c r="Q328" s="41" t="s">
        <v>5273</v>
      </c>
      <c r="R328" s="13" t="s">
        <v>129</v>
      </c>
      <c r="S328" s="13" t="s">
        <v>2867</v>
      </c>
      <c r="T328" s="13" t="s">
        <v>8348</v>
      </c>
      <c r="U328" s="13" t="s">
        <v>5725</v>
      </c>
      <c r="V328" s="13" t="s">
        <v>8361</v>
      </c>
      <c r="W328" s="13">
        <f>IF(ISERROR(VLOOKUP($C328,CTEPULL!$A:$I,3,FALSE)),"0",(VLOOKUP($C328,CTEPULL!$A:$I,3,FALSE)))</f>
        <v>55.5</v>
      </c>
      <c r="X328" s="18">
        <f>IF(ISERROR(VLOOKUP($A328,PIVOTILC!$A:$I,3,FALSE)),"0",(VLOOKUP($A328,PIVOTILC!$A:$I,3,FALSE)))</f>
        <v>55.5</v>
      </c>
      <c r="Y328" s="13">
        <f t="shared" si="80"/>
        <v>0</v>
      </c>
      <c r="Z328" s="13" t="str">
        <f t="shared" si="89"/>
        <v>Good</v>
      </c>
      <c r="AA328" s="13">
        <f>IF(ISERROR(VLOOKUP($C328,CTEPULL!$A:$I,4,FALSE)),"0",(VLOOKUP($C328,CTEPULL!$A:$I,4,FALSE)))</f>
        <v>0</v>
      </c>
      <c r="AB328" s="18">
        <f>IF(ISERROR(VLOOKUP($A328,PIVOTILC!$A:$I,4,FALSE)),"0",(VLOOKUP($A328,PIVOTILC!$A:$I,4,FALSE)))</f>
        <v>0</v>
      </c>
      <c r="AC328" s="13">
        <f t="shared" si="81"/>
        <v>0</v>
      </c>
      <c r="AD328" s="13" t="str">
        <f t="shared" si="90"/>
        <v/>
      </c>
      <c r="AE328" s="13">
        <f>IF(ISERROR(VLOOKUP($C328,CTEPULL!$A:$I,5,FALSE)),"0",(VLOOKUP($C328,CTEPULL!$A:$I,5,FALSE)))</f>
        <v>0</v>
      </c>
      <c r="AF328" s="18">
        <f>IF(ISERROR(VLOOKUP($A328,PIVOTILC!$A:$I,5,FALSE)),"0",(VLOOKUP($A328,PIVOTILC!$A:$I,5,FALSE)))</f>
        <v>0</v>
      </c>
      <c r="AG328" s="13">
        <f t="shared" si="82"/>
        <v>0</v>
      </c>
      <c r="AH328" s="13" t="str">
        <f t="shared" si="91"/>
        <v/>
      </c>
      <c r="AI328" s="13">
        <f>IF(ISERROR(VLOOKUP($C328,CTEPULL!$A:$I,6,FALSE)),"0",(VLOOKUP($C328,CTEPULL!$A:$I,6,FALSE)))</f>
        <v>0</v>
      </c>
      <c r="AJ328" s="18">
        <f>IF(ISERROR(VLOOKUP($A328,PIVOTILC!$A:$I,6,FALSE)),"0",(VLOOKUP($A328,PIVOTILC!$A:$I,6,FALSE)))</f>
        <v>0</v>
      </c>
      <c r="AK328" s="13">
        <f t="shared" si="83"/>
        <v>0</v>
      </c>
      <c r="AL328" s="13" t="str">
        <f t="shared" si="92"/>
        <v/>
      </c>
      <c r="AM328" s="13">
        <f>IF(ISERROR(VLOOKUP($C328,CTEPULL!$A:$I,7,FALSE)),"0",(VLOOKUP($C328,CTEPULL!$A:$I,7,FALSE)))</f>
        <v>0</v>
      </c>
      <c r="AN328" s="18">
        <f>IF(ISERROR(VLOOKUP($A328,PIVOTILC!$A:$I,7,FALSE)),"0",(VLOOKUP($A328,PIVOTILC!$A:$I,7,FALSE)))</f>
        <v>0</v>
      </c>
      <c r="AO328" s="13">
        <f t="shared" si="84"/>
        <v>0</v>
      </c>
      <c r="AP328" s="13" t="str">
        <f t="shared" si="93"/>
        <v/>
      </c>
      <c r="AQ328" s="13">
        <f>IF(ISERROR(VLOOKUP($C328,CTEPULL!$A:$I,8,FALSE)),"0",(VLOOKUP($C328,CTEPULL!$A:$I,8,FALSE)))</f>
        <v>0</v>
      </c>
      <c r="AR328" s="18">
        <f>IF(ISERROR(VLOOKUP($A328,PIVOTILC!$A:$I,8,FALSE)),"0",(VLOOKUP($A328,PIVOTILC!$A:$I,8,FALSE)))</f>
        <v>0</v>
      </c>
      <c r="AS328" s="13">
        <f t="shared" si="85"/>
        <v>0</v>
      </c>
      <c r="AT328" s="13" t="str">
        <f t="shared" si="94"/>
        <v/>
      </c>
      <c r="AU328" s="19">
        <f>IF(ISERROR(VLOOKUP($C328,CTEPULL!$A:$I,9,FALSE)),"0",(VLOOKUP($C328,CTEPULL!$A:$I,9,FALSE)))</f>
        <v>55.5</v>
      </c>
      <c r="AV328" s="18">
        <f>IF(ISERROR(VLOOKUP($A328,PIVOTILC!$A:$I,8,FALSE)),"0",(VLOOKUP($A328,PIVOTILC!$A:$I,9,FALSE)))</f>
        <v>55.5</v>
      </c>
      <c r="AW328" s="18">
        <f t="shared" si="86"/>
        <v>0</v>
      </c>
      <c r="AX328" s="13">
        <f t="shared" si="87"/>
        <v>0</v>
      </c>
      <c r="AY328" s="13" t="str">
        <f t="shared" si="88"/>
        <v>No</v>
      </c>
      <c r="AZ328" s="13" t="str">
        <f t="shared" si="95"/>
        <v>No</v>
      </c>
    </row>
    <row r="329" spans="1:52" x14ac:dyDescent="0.2">
      <c r="A329" s="1" t="s">
        <v>9242</v>
      </c>
      <c r="B329" s="16" t="s">
        <v>3099</v>
      </c>
      <c r="C329" s="13" t="s">
        <v>2176</v>
      </c>
      <c r="D329" s="13" t="s">
        <v>570</v>
      </c>
      <c r="E329" s="13" t="s">
        <v>525</v>
      </c>
      <c r="F329" s="13" t="s">
        <v>129</v>
      </c>
      <c r="G329" s="13" t="s">
        <v>2177</v>
      </c>
      <c r="H329" s="13" t="s">
        <v>2831</v>
      </c>
      <c r="I329" s="13" t="s">
        <v>98</v>
      </c>
      <c r="J329" s="13" t="s">
        <v>2378</v>
      </c>
      <c r="K329" s="13" t="s">
        <v>2382</v>
      </c>
      <c r="L329" s="13" t="s">
        <v>3758</v>
      </c>
      <c r="M329" s="13" t="s">
        <v>2397</v>
      </c>
      <c r="N329" s="13" t="s">
        <v>2199</v>
      </c>
      <c r="O329" s="17">
        <v>42170</v>
      </c>
      <c r="P329" s="23"/>
      <c r="Q329" s="41" t="s">
        <v>2533</v>
      </c>
      <c r="R329" s="13" t="s">
        <v>187</v>
      </c>
      <c r="S329" s="13" t="s">
        <v>2867</v>
      </c>
      <c r="T329" s="13" t="s">
        <v>8348</v>
      </c>
      <c r="U329" s="13" t="s">
        <v>5726</v>
      </c>
      <c r="V329" s="13" t="s">
        <v>8349</v>
      </c>
      <c r="W329" s="13">
        <f>IF(ISERROR(VLOOKUP($C329,CTEPULL!$A:$I,3,FALSE)),"0",(VLOOKUP($C329,CTEPULL!$A:$I,3,FALSE)))</f>
        <v>42</v>
      </c>
      <c r="X329" s="18">
        <f>IF(ISERROR(VLOOKUP($A329,PIVOTILC!$A:$I,3,FALSE)),"0",(VLOOKUP($A329,PIVOTILC!$A:$I,3,FALSE)))</f>
        <v>42</v>
      </c>
      <c r="Y329" s="13">
        <f t="shared" si="80"/>
        <v>0</v>
      </c>
      <c r="Z329" s="13" t="str">
        <f t="shared" si="89"/>
        <v>Good</v>
      </c>
      <c r="AA329" s="13">
        <f>IF(ISERROR(VLOOKUP($C329,CTEPULL!$A:$I,4,FALSE)),"0",(VLOOKUP($C329,CTEPULL!$A:$I,4,FALSE)))</f>
        <v>0</v>
      </c>
      <c r="AB329" s="18">
        <f>IF(ISERROR(VLOOKUP($A329,PIVOTILC!$A:$I,4,FALSE)),"0",(VLOOKUP($A329,PIVOTILC!$A:$I,4,FALSE)))</f>
        <v>0</v>
      </c>
      <c r="AC329" s="13">
        <f t="shared" si="81"/>
        <v>0</v>
      </c>
      <c r="AD329" s="13" t="str">
        <f t="shared" si="90"/>
        <v/>
      </c>
      <c r="AE329" s="13">
        <f>IF(ISERROR(VLOOKUP($C329,CTEPULL!$A:$I,5,FALSE)),"0",(VLOOKUP($C329,CTEPULL!$A:$I,5,FALSE)))</f>
        <v>0</v>
      </c>
      <c r="AF329" s="18">
        <f>IF(ISERROR(VLOOKUP($A329,PIVOTILC!$A:$I,5,FALSE)),"0",(VLOOKUP($A329,PIVOTILC!$A:$I,5,FALSE)))</f>
        <v>0</v>
      </c>
      <c r="AG329" s="13">
        <f t="shared" si="82"/>
        <v>0</v>
      </c>
      <c r="AH329" s="13" t="str">
        <f t="shared" si="91"/>
        <v/>
      </c>
      <c r="AI329" s="13">
        <f>IF(ISERROR(VLOOKUP($C329,CTEPULL!$A:$I,6,FALSE)),"0",(VLOOKUP($C329,CTEPULL!$A:$I,6,FALSE)))</f>
        <v>0</v>
      </c>
      <c r="AJ329" s="18">
        <f>IF(ISERROR(VLOOKUP($A329,PIVOTILC!$A:$I,6,FALSE)),"0",(VLOOKUP($A329,PIVOTILC!$A:$I,6,FALSE)))</f>
        <v>0</v>
      </c>
      <c r="AK329" s="13">
        <f t="shared" si="83"/>
        <v>0</v>
      </c>
      <c r="AL329" s="13" t="str">
        <f t="shared" si="92"/>
        <v/>
      </c>
      <c r="AM329" s="13">
        <f>IF(ISERROR(VLOOKUP($C329,CTEPULL!$A:$I,7,FALSE)),"0",(VLOOKUP($C329,CTEPULL!$A:$I,7,FALSE)))</f>
        <v>0</v>
      </c>
      <c r="AN329" s="18">
        <f>IF(ISERROR(VLOOKUP($A329,PIVOTILC!$A:$I,7,FALSE)),"0",(VLOOKUP($A329,PIVOTILC!$A:$I,7,FALSE)))</f>
        <v>0</v>
      </c>
      <c r="AO329" s="13">
        <f t="shared" si="84"/>
        <v>0</v>
      </c>
      <c r="AP329" s="13" t="str">
        <f t="shared" si="93"/>
        <v/>
      </c>
      <c r="AQ329" s="13">
        <f>IF(ISERROR(VLOOKUP($C329,CTEPULL!$A:$I,8,FALSE)),"0",(VLOOKUP($C329,CTEPULL!$A:$I,8,FALSE)))</f>
        <v>0</v>
      </c>
      <c r="AR329" s="18">
        <f>IF(ISERROR(VLOOKUP($A329,PIVOTILC!$A:$I,8,FALSE)),"0",(VLOOKUP($A329,PIVOTILC!$A:$I,8,FALSE)))</f>
        <v>0</v>
      </c>
      <c r="AS329" s="13">
        <f t="shared" si="85"/>
        <v>0</v>
      </c>
      <c r="AT329" s="13" t="str">
        <f t="shared" si="94"/>
        <v/>
      </c>
      <c r="AU329" s="19">
        <f>IF(ISERROR(VLOOKUP($C329,CTEPULL!$A:$I,9,FALSE)),"0",(VLOOKUP($C329,CTEPULL!$A:$I,9,FALSE)))</f>
        <v>42</v>
      </c>
      <c r="AV329" s="18">
        <f>IF(ISERROR(VLOOKUP($A329,PIVOTILC!$A:$I,8,FALSE)),"0",(VLOOKUP($A329,PIVOTILC!$A:$I,9,FALSE)))</f>
        <v>42</v>
      </c>
      <c r="AW329" s="18">
        <f t="shared" si="86"/>
        <v>0</v>
      </c>
      <c r="AX329" s="13">
        <f t="shared" si="87"/>
        <v>0</v>
      </c>
      <c r="AY329" s="13" t="str">
        <f t="shared" si="88"/>
        <v>No</v>
      </c>
      <c r="AZ329" s="13" t="str">
        <f t="shared" si="95"/>
        <v>No</v>
      </c>
    </row>
    <row r="330" spans="1:52" x14ac:dyDescent="0.2">
      <c r="A330" s="1" t="s">
        <v>9243</v>
      </c>
      <c r="B330" s="16" t="s">
        <v>3100</v>
      </c>
      <c r="C330" s="13" t="s">
        <v>857</v>
      </c>
      <c r="D330" s="13" t="s">
        <v>498</v>
      </c>
      <c r="E330" s="13" t="s">
        <v>512</v>
      </c>
      <c r="F330" s="13" t="s">
        <v>125</v>
      </c>
      <c r="G330" s="13" t="s">
        <v>329</v>
      </c>
      <c r="H330" s="13" t="s">
        <v>2831</v>
      </c>
      <c r="I330" s="13" t="s">
        <v>100</v>
      </c>
      <c r="J330" s="13" t="s">
        <v>2378</v>
      </c>
      <c r="K330" s="13" t="s">
        <v>2396</v>
      </c>
      <c r="L330" s="13" t="s">
        <v>2392</v>
      </c>
      <c r="M330" s="13" t="s">
        <v>2393</v>
      </c>
      <c r="N330" s="13" t="s">
        <v>34</v>
      </c>
      <c r="O330" s="17">
        <v>40518</v>
      </c>
      <c r="P330" s="23"/>
      <c r="Q330" s="41" t="s">
        <v>2534</v>
      </c>
      <c r="R330" s="13" t="s">
        <v>129</v>
      </c>
      <c r="S330" s="13" t="s">
        <v>2870</v>
      </c>
      <c r="T330" s="13" t="s">
        <v>8348</v>
      </c>
      <c r="U330" s="13" t="s">
        <v>5727</v>
      </c>
      <c r="V330" s="13" t="s">
        <v>8351</v>
      </c>
      <c r="W330" s="13">
        <f>IF(ISERROR(VLOOKUP($C330,CTEPULL!$A:$I,3,FALSE)),"0",(VLOOKUP($C330,CTEPULL!$A:$I,3,FALSE)))</f>
        <v>44</v>
      </c>
      <c r="X330" s="18">
        <f>IF(ISERROR(VLOOKUP($A330,PIVOTILC!$A:$I,3,FALSE)),"0",(VLOOKUP($A330,PIVOTILC!$A:$I,3,FALSE)))</f>
        <v>44</v>
      </c>
      <c r="Y330" s="13">
        <f t="shared" si="80"/>
        <v>0</v>
      </c>
      <c r="Z330" s="13" t="str">
        <f t="shared" si="89"/>
        <v>Good</v>
      </c>
      <c r="AA330" s="13">
        <f>IF(ISERROR(VLOOKUP($C330,CTEPULL!$A:$I,4,FALSE)),"0",(VLOOKUP($C330,CTEPULL!$A:$I,4,FALSE)))</f>
        <v>0</v>
      </c>
      <c r="AB330" s="18">
        <f>IF(ISERROR(VLOOKUP($A330,PIVOTILC!$A:$I,4,FALSE)),"0",(VLOOKUP($A330,PIVOTILC!$A:$I,4,FALSE)))</f>
        <v>0</v>
      </c>
      <c r="AC330" s="13">
        <f t="shared" si="81"/>
        <v>0</v>
      </c>
      <c r="AD330" s="13" t="str">
        <f t="shared" si="90"/>
        <v/>
      </c>
      <c r="AE330" s="13">
        <f>IF(ISERROR(VLOOKUP($C330,CTEPULL!$A:$I,5,FALSE)),"0",(VLOOKUP($C330,CTEPULL!$A:$I,5,FALSE)))</f>
        <v>0</v>
      </c>
      <c r="AF330" s="18">
        <f>IF(ISERROR(VLOOKUP($A330,PIVOTILC!$A:$I,5,FALSE)),"0",(VLOOKUP($A330,PIVOTILC!$A:$I,5,FALSE)))</f>
        <v>0</v>
      </c>
      <c r="AG330" s="13">
        <f t="shared" si="82"/>
        <v>0</v>
      </c>
      <c r="AH330" s="13" t="str">
        <f t="shared" si="91"/>
        <v/>
      </c>
      <c r="AI330" s="13">
        <f>IF(ISERROR(VLOOKUP($C330,CTEPULL!$A:$I,6,FALSE)),"0",(VLOOKUP($C330,CTEPULL!$A:$I,6,FALSE)))</f>
        <v>0</v>
      </c>
      <c r="AJ330" s="18">
        <f>IF(ISERROR(VLOOKUP($A330,PIVOTILC!$A:$I,6,FALSE)),"0",(VLOOKUP($A330,PIVOTILC!$A:$I,6,FALSE)))</f>
        <v>0</v>
      </c>
      <c r="AK330" s="13">
        <f t="shared" si="83"/>
        <v>0</v>
      </c>
      <c r="AL330" s="13" t="str">
        <f t="shared" si="92"/>
        <v/>
      </c>
      <c r="AM330" s="13">
        <f>IF(ISERROR(VLOOKUP($C330,CTEPULL!$A:$I,7,FALSE)),"0",(VLOOKUP($C330,CTEPULL!$A:$I,7,FALSE)))</f>
        <v>0</v>
      </c>
      <c r="AN330" s="18">
        <f>IF(ISERROR(VLOOKUP($A330,PIVOTILC!$A:$I,7,FALSE)),"0",(VLOOKUP($A330,PIVOTILC!$A:$I,7,FALSE)))</f>
        <v>0</v>
      </c>
      <c r="AO330" s="13">
        <f t="shared" si="84"/>
        <v>0</v>
      </c>
      <c r="AP330" s="13" t="str">
        <f t="shared" si="93"/>
        <v/>
      </c>
      <c r="AQ330" s="13">
        <f>IF(ISERROR(VLOOKUP($C330,CTEPULL!$A:$I,8,FALSE)),"0",(VLOOKUP($C330,CTEPULL!$A:$I,8,FALSE)))</f>
        <v>0</v>
      </c>
      <c r="AR330" s="18">
        <f>IF(ISERROR(VLOOKUP($A330,PIVOTILC!$A:$I,8,FALSE)),"0",(VLOOKUP($A330,PIVOTILC!$A:$I,8,FALSE)))</f>
        <v>0</v>
      </c>
      <c r="AS330" s="13">
        <f t="shared" si="85"/>
        <v>0</v>
      </c>
      <c r="AT330" s="13" t="str">
        <f t="shared" si="94"/>
        <v/>
      </c>
      <c r="AU330" s="19">
        <f>IF(ISERROR(VLOOKUP($C330,CTEPULL!$A:$I,9,FALSE)),"0",(VLOOKUP($C330,CTEPULL!$A:$I,9,FALSE)))</f>
        <v>44</v>
      </c>
      <c r="AV330" s="18">
        <f>IF(ISERROR(VLOOKUP($A330,PIVOTILC!$A:$I,8,FALSE)),"0",(VLOOKUP($A330,PIVOTILC!$A:$I,9,FALSE)))</f>
        <v>44</v>
      </c>
      <c r="AW330" s="18">
        <f t="shared" si="86"/>
        <v>0</v>
      </c>
      <c r="AX330" s="13">
        <f t="shared" si="87"/>
        <v>0</v>
      </c>
      <c r="AY330" s="13" t="str">
        <f t="shared" si="88"/>
        <v>No</v>
      </c>
      <c r="AZ330" s="13" t="str">
        <f t="shared" si="95"/>
        <v>No</v>
      </c>
    </row>
    <row r="331" spans="1:52" x14ac:dyDescent="0.2">
      <c r="A331" s="1" t="s">
        <v>9244</v>
      </c>
      <c r="B331" s="16" t="s">
        <v>8526</v>
      </c>
      <c r="C331" s="13" t="s">
        <v>8527</v>
      </c>
      <c r="D331" s="13" t="s">
        <v>8528</v>
      </c>
      <c r="E331" s="13" t="s">
        <v>8529</v>
      </c>
      <c r="F331" s="13" t="s">
        <v>4711</v>
      </c>
      <c r="G331" s="13" t="s">
        <v>8530</v>
      </c>
      <c r="H331" s="13" t="s">
        <v>2828</v>
      </c>
      <c r="I331" s="13" t="s">
        <v>98</v>
      </c>
      <c r="J331" s="13" t="s">
        <v>2378</v>
      </c>
      <c r="K331" s="13" t="s">
        <v>2395</v>
      </c>
      <c r="L331" s="13" t="s">
        <v>2385</v>
      </c>
      <c r="M331" s="13" t="s">
        <v>3823</v>
      </c>
      <c r="N331" s="13" t="s">
        <v>8748</v>
      </c>
      <c r="O331" s="17">
        <v>43349</v>
      </c>
      <c r="P331" s="23"/>
      <c r="Q331" s="41" t="s">
        <v>8531</v>
      </c>
      <c r="R331" s="13" t="s">
        <v>129</v>
      </c>
      <c r="S331" s="13" t="s">
        <v>2870</v>
      </c>
      <c r="T331" s="13" t="s">
        <v>8348</v>
      </c>
      <c r="U331" s="13" t="s">
        <v>8761</v>
      </c>
      <c r="V331" s="13" t="s">
        <v>8352</v>
      </c>
      <c r="W331" s="13">
        <f>IF(ISERROR(VLOOKUP($C331,CTEPULL!$A:$I,3,FALSE)),"0",(VLOOKUP($C331,CTEPULL!$A:$I,3,FALSE)))</f>
        <v>40</v>
      </c>
      <c r="X331" s="18">
        <f>IF(ISERROR(VLOOKUP($A331,PIVOTILC!$A:$I,3,FALSE)),"0",(VLOOKUP($A331,PIVOTILC!$A:$I,3,FALSE)))</f>
        <v>40</v>
      </c>
      <c r="Y331" s="13">
        <f t="shared" si="80"/>
        <v>0</v>
      </c>
      <c r="Z331" s="13" t="str">
        <f t="shared" si="89"/>
        <v>Good</v>
      </c>
      <c r="AA331" s="13">
        <f>IF(ISERROR(VLOOKUP($C331,CTEPULL!$A:$I,4,FALSE)),"0",(VLOOKUP($C331,CTEPULL!$A:$I,4,FALSE)))</f>
        <v>0</v>
      </c>
      <c r="AB331" s="18">
        <f>IF(ISERROR(VLOOKUP($A331,PIVOTILC!$A:$I,4,FALSE)),"0",(VLOOKUP($A331,PIVOTILC!$A:$I,4,FALSE)))</f>
        <v>0</v>
      </c>
      <c r="AC331" s="13">
        <f t="shared" si="81"/>
        <v>0</v>
      </c>
      <c r="AD331" s="13" t="str">
        <f t="shared" si="90"/>
        <v/>
      </c>
      <c r="AE331" s="13">
        <f>IF(ISERROR(VLOOKUP($C331,CTEPULL!$A:$I,5,FALSE)),"0",(VLOOKUP($C331,CTEPULL!$A:$I,5,FALSE)))</f>
        <v>0</v>
      </c>
      <c r="AF331" s="18">
        <f>IF(ISERROR(VLOOKUP($A331,PIVOTILC!$A:$I,5,FALSE)),"0",(VLOOKUP($A331,PIVOTILC!$A:$I,5,FALSE)))</f>
        <v>0</v>
      </c>
      <c r="AG331" s="13">
        <f t="shared" si="82"/>
        <v>0</v>
      </c>
      <c r="AH331" s="13" t="str">
        <f t="shared" si="91"/>
        <v/>
      </c>
      <c r="AI331" s="13">
        <f>IF(ISERROR(VLOOKUP($C331,CTEPULL!$A:$I,6,FALSE)),"0",(VLOOKUP($C331,CTEPULL!$A:$I,6,FALSE)))</f>
        <v>0</v>
      </c>
      <c r="AJ331" s="18">
        <f>IF(ISERROR(VLOOKUP($A331,PIVOTILC!$A:$I,6,FALSE)),"0",(VLOOKUP($A331,PIVOTILC!$A:$I,6,FALSE)))</f>
        <v>0</v>
      </c>
      <c r="AK331" s="13">
        <f t="shared" si="83"/>
        <v>0</v>
      </c>
      <c r="AL331" s="13" t="str">
        <f t="shared" si="92"/>
        <v/>
      </c>
      <c r="AM331" s="13">
        <f>IF(ISERROR(VLOOKUP($C331,CTEPULL!$A:$I,7,FALSE)),"0",(VLOOKUP($C331,CTEPULL!$A:$I,7,FALSE)))</f>
        <v>0</v>
      </c>
      <c r="AN331" s="18">
        <f>IF(ISERROR(VLOOKUP($A331,PIVOTILC!$A:$I,7,FALSE)),"0",(VLOOKUP($A331,PIVOTILC!$A:$I,7,FALSE)))</f>
        <v>0</v>
      </c>
      <c r="AO331" s="13">
        <f t="shared" si="84"/>
        <v>0</v>
      </c>
      <c r="AP331" s="13" t="str">
        <f t="shared" si="93"/>
        <v/>
      </c>
      <c r="AQ331" s="13">
        <f>IF(ISERROR(VLOOKUP($C331,CTEPULL!$A:$I,8,FALSE)),"0",(VLOOKUP($C331,CTEPULL!$A:$I,8,FALSE)))</f>
        <v>0</v>
      </c>
      <c r="AR331" s="18">
        <f>IF(ISERROR(VLOOKUP($A331,PIVOTILC!$A:$I,8,FALSE)),"0",(VLOOKUP($A331,PIVOTILC!$A:$I,8,FALSE)))</f>
        <v>0</v>
      </c>
      <c r="AS331" s="13">
        <f t="shared" si="85"/>
        <v>0</v>
      </c>
      <c r="AT331" s="13" t="str">
        <f t="shared" si="94"/>
        <v/>
      </c>
      <c r="AU331" s="19">
        <f>IF(ISERROR(VLOOKUP($C331,CTEPULL!$A:$I,9,FALSE)),"0",(VLOOKUP($C331,CTEPULL!$A:$I,9,FALSE)))</f>
        <v>40</v>
      </c>
      <c r="AV331" s="18">
        <f>IF(ISERROR(VLOOKUP($A331,PIVOTILC!$A:$I,8,FALSE)),"0",(VLOOKUP($A331,PIVOTILC!$A:$I,9,FALSE)))</f>
        <v>40</v>
      </c>
      <c r="AW331" s="18">
        <f t="shared" si="86"/>
        <v>0</v>
      </c>
      <c r="AX331" s="13">
        <f t="shared" si="87"/>
        <v>0</v>
      </c>
      <c r="AY331" s="13" t="str">
        <f t="shared" si="88"/>
        <v>No</v>
      </c>
      <c r="AZ331" s="13" t="str">
        <f t="shared" si="95"/>
        <v>No</v>
      </c>
    </row>
    <row r="332" spans="1:52" x14ac:dyDescent="0.2">
      <c r="A332" s="1" t="s">
        <v>7085</v>
      </c>
      <c r="B332" s="16" t="s">
        <v>3101</v>
      </c>
      <c r="C332" s="13" t="s">
        <v>808</v>
      </c>
      <c r="D332" s="13" t="s">
        <v>440</v>
      </c>
      <c r="E332" s="13" t="s">
        <v>441</v>
      </c>
      <c r="F332" s="13" t="s">
        <v>2830</v>
      </c>
      <c r="G332" s="13" t="s">
        <v>281</v>
      </c>
      <c r="H332" s="13" t="s">
        <v>99</v>
      </c>
      <c r="I332" s="13" t="s">
        <v>102</v>
      </c>
      <c r="J332" s="13" t="s">
        <v>2378</v>
      </c>
      <c r="K332" s="13" t="s">
        <v>2395</v>
      </c>
      <c r="L332" s="13" t="s">
        <v>4946</v>
      </c>
      <c r="M332" s="13" t="s">
        <v>2535</v>
      </c>
      <c r="N332" s="13" t="s">
        <v>177</v>
      </c>
      <c r="O332" s="17">
        <v>40391</v>
      </c>
      <c r="P332" s="23"/>
      <c r="Q332" s="41" t="s">
        <v>2536</v>
      </c>
      <c r="R332" s="13" t="s">
        <v>129</v>
      </c>
      <c r="S332" s="13" t="s">
        <v>2875</v>
      </c>
      <c r="T332" s="13" t="s">
        <v>8348</v>
      </c>
      <c r="U332" s="13" t="s">
        <v>5728</v>
      </c>
      <c r="V332" s="13" t="s">
        <v>8360</v>
      </c>
      <c r="W332" s="13">
        <f>IF(ISERROR(VLOOKUP($C332,CTEPULL!$A:$I,3,FALSE)),"0",(VLOOKUP($C332,CTEPULL!$A:$I,3,FALSE)))</f>
        <v>49</v>
      </c>
      <c r="X332" s="18">
        <f>IF(ISERROR(VLOOKUP($A332,PIVOTILC!$A:$I,3,FALSE)),"0",(VLOOKUP($A332,PIVOTILC!$A:$I,3,FALSE)))</f>
        <v>47</v>
      </c>
      <c r="Y332" s="13">
        <f t="shared" si="80"/>
        <v>2</v>
      </c>
      <c r="Z332" s="13" t="str">
        <f t="shared" si="89"/>
        <v>With Variance</v>
      </c>
      <c r="AA332" s="13">
        <f>IF(ISERROR(VLOOKUP($C332,CTEPULL!$A:$I,4,FALSE)),"0",(VLOOKUP($C332,CTEPULL!$A:$I,4,FALSE)))</f>
        <v>0</v>
      </c>
      <c r="AB332" s="18">
        <f>IF(ISERROR(VLOOKUP($A332,PIVOTILC!$A:$I,4,FALSE)),"0",(VLOOKUP($A332,PIVOTILC!$A:$I,4,FALSE)))</f>
        <v>0</v>
      </c>
      <c r="AC332" s="13">
        <f t="shared" si="81"/>
        <v>0</v>
      </c>
      <c r="AD332" s="13" t="str">
        <f t="shared" si="90"/>
        <v/>
      </c>
      <c r="AE332" s="13">
        <f>IF(ISERROR(VLOOKUP($C332,CTEPULL!$A:$I,5,FALSE)),"0",(VLOOKUP($C332,CTEPULL!$A:$I,5,FALSE)))</f>
        <v>0</v>
      </c>
      <c r="AF332" s="18">
        <f>IF(ISERROR(VLOOKUP($A332,PIVOTILC!$A:$I,5,FALSE)),"0",(VLOOKUP($A332,PIVOTILC!$A:$I,5,FALSE)))</f>
        <v>0</v>
      </c>
      <c r="AG332" s="13">
        <f t="shared" si="82"/>
        <v>0</v>
      </c>
      <c r="AH332" s="13" t="str">
        <f t="shared" si="91"/>
        <v/>
      </c>
      <c r="AI332" s="13">
        <f>IF(ISERROR(VLOOKUP($C332,CTEPULL!$A:$I,6,FALSE)),"0",(VLOOKUP($C332,CTEPULL!$A:$I,6,FALSE)))</f>
        <v>0</v>
      </c>
      <c r="AJ332" s="18">
        <f>IF(ISERROR(VLOOKUP($A332,PIVOTILC!$A:$I,6,FALSE)),"0",(VLOOKUP($A332,PIVOTILC!$A:$I,6,FALSE)))</f>
        <v>0</v>
      </c>
      <c r="AK332" s="13">
        <f t="shared" si="83"/>
        <v>0</v>
      </c>
      <c r="AL332" s="13" t="str">
        <f t="shared" si="92"/>
        <v/>
      </c>
      <c r="AM332" s="13">
        <f>IF(ISERROR(VLOOKUP($C332,CTEPULL!$A:$I,7,FALSE)),"0",(VLOOKUP($C332,CTEPULL!$A:$I,7,FALSE)))</f>
        <v>0</v>
      </c>
      <c r="AN332" s="18">
        <f>IF(ISERROR(VLOOKUP($A332,PIVOTILC!$A:$I,7,FALSE)),"0",(VLOOKUP($A332,PIVOTILC!$A:$I,7,FALSE)))</f>
        <v>0</v>
      </c>
      <c r="AO332" s="13">
        <f t="shared" si="84"/>
        <v>0</v>
      </c>
      <c r="AP332" s="13" t="str">
        <f t="shared" si="93"/>
        <v/>
      </c>
      <c r="AQ332" s="13">
        <f>IF(ISERROR(VLOOKUP($C332,CTEPULL!$A:$I,8,FALSE)),"0",(VLOOKUP($C332,CTEPULL!$A:$I,8,FALSE)))</f>
        <v>0</v>
      </c>
      <c r="AR332" s="18">
        <f>IF(ISERROR(VLOOKUP($A332,PIVOTILC!$A:$I,8,FALSE)),"0",(VLOOKUP($A332,PIVOTILC!$A:$I,8,FALSE)))</f>
        <v>0</v>
      </c>
      <c r="AS332" s="13">
        <f t="shared" si="85"/>
        <v>0</v>
      </c>
      <c r="AT332" s="13" t="str">
        <f t="shared" si="94"/>
        <v/>
      </c>
      <c r="AU332" s="19">
        <f>IF(ISERROR(VLOOKUP($C332,CTEPULL!$A:$I,9,FALSE)),"0",(VLOOKUP($C332,CTEPULL!$A:$I,9,FALSE)))</f>
        <v>49</v>
      </c>
      <c r="AV332" s="18">
        <f>IF(ISERROR(VLOOKUP($A332,PIVOTILC!$A:$I,8,FALSE)),"0",(VLOOKUP($A332,PIVOTILC!$A:$I,9,FALSE)))</f>
        <v>47</v>
      </c>
      <c r="AW332" s="18">
        <f t="shared" si="86"/>
        <v>2</v>
      </c>
      <c r="AX332" s="13">
        <f t="shared" si="87"/>
        <v>0</v>
      </c>
      <c r="AY332" s="13" t="str">
        <f t="shared" si="88"/>
        <v>Yes</v>
      </c>
      <c r="AZ332" s="13" t="str">
        <f t="shared" si="95"/>
        <v>No</v>
      </c>
    </row>
    <row r="333" spans="1:52" x14ac:dyDescent="0.2">
      <c r="A333" s="1" t="s">
        <v>10557</v>
      </c>
      <c r="B333" s="16" t="s">
        <v>10558</v>
      </c>
      <c r="C333" s="13" t="s">
        <v>10559</v>
      </c>
      <c r="D333" s="13" t="s">
        <v>10560</v>
      </c>
      <c r="E333" s="13" t="s">
        <v>10561</v>
      </c>
      <c r="F333" s="13" t="s">
        <v>3681</v>
      </c>
      <c r="G333" s="13" t="s">
        <v>10562</v>
      </c>
      <c r="H333" s="13" t="s">
        <v>2828</v>
      </c>
      <c r="I333" s="13" t="s">
        <v>98</v>
      </c>
      <c r="J333" s="13" t="s">
        <v>2378</v>
      </c>
      <c r="K333" s="13" t="s">
        <v>2381</v>
      </c>
      <c r="L333" s="13" t="s">
        <v>2387</v>
      </c>
      <c r="M333" s="13" t="s">
        <v>3823</v>
      </c>
      <c r="N333" s="13" t="s">
        <v>10625</v>
      </c>
      <c r="O333" s="17">
        <v>43619</v>
      </c>
      <c r="P333" s="23"/>
      <c r="Q333" s="41" t="s">
        <v>10563</v>
      </c>
      <c r="R333" s="13" t="s">
        <v>187</v>
      </c>
      <c r="S333" s="13" t="s">
        <v>2867</v>
      </c>
      <c r="T333" s="13" t="s">
        <v>8348</v>
      </c>
      <c r="U333" s="13" t="s">
        <v>10651</v>
      </c>
      <c r="V333" s="13" t="s">
        <v>8357</v>
      </c>
      <c r="W333" s="13">
        <f>IF(ISERROR(VLOOKUP($C333,CTEPULL!$A:$I,3,FALSE)),"0",(VLOOKUP($C333,CTEPULL!$A:$I,3,FALSE)))</f>
        <v>40</v>
      </c>
      <c r="X333" s="18">
        <f>IF(ISERROR(VLOOKUP($A333,PIVOTILC!$A:$I,3,FALSE)),"0",(VLOOKUP($A333,PIVOTILC!$A:$I,3,FALSE)))</f>
        <v>40</v>
      </c>
      <c r="Y333" s="13">
        <f t="shared" si="80"/>
        <v>0</v>
      </c>
      <c r="Z333" s="13" t="str">
        <f t="shared" si="89"/>
        <v>Good</v>
      </c>
      <c r="AA333" s="13">
        <f>IF(ISERROR(VLOOKUP($C333,CTEPULL!$A:$I,4,FALSE)),"0",(VLOOKUP($C333,CTEPULL!$A:$I,4,FALSE)))</f>
        <v>0</v>
      </c>
      <c r="AB333" s="18">
        <f>IF(ISERROR(VLOOKUP($A333,PIVOTILC!$A:$I,4,FALSE)),"0",(VLOOKUP($A333,PIVOTILC!$A:$I,4,FALSE)))</f>
        <v>0</v>
      </c>
      <c r="AC333" s="13">
        <f t="shared" si="81"/>
        <v>0</v>
      </c>
      <c r="AD333" s="13" t="str">
        <f t="shared" si="90"/>
        <v/>
      </c>
      <c r="AE333" s="13">
        <f>IF(ISERROR(VLOOKUP($C333,CTEPULL!$A:$I,5,FALSE)),"0",(VLOOKUP($C333,CTEPULL!$A:$I,5,FALSE)))</f>
        <v>0</v>
      </c>
      <c r="AF333" s="18">
        <f>IF(ISERROR(VLOOKUP($A333,PIVOTILC!$A:$I,5,FALSE)),"0",(VLOOKUP($A333,PIVOTILC!$A:$I,5,FALSE)))</f>
        <v>0</v>
      </c>
      <c r="AG333" s="13">
        <f t="shared" si="82"/>
        <v>0</v>
      </c>
      <c r="AH333" s="13" t="str">
        <f t="shared" si="91"/>
        <v/>
      </c>
      <c r="AI333" s="13">
        <f>IF(ISERROR(VLOOKUP($C333,CTEPULL!$A:$I,6,FALSE)),"0",(VLOOKUP($C333,CTEPULL!$A:$I,6,FALSE)))</f>
        <v>0</v>
      </c>
      <c r="AJ333" s="18">
        <f>IF(ISERROR(VLOOKUP($A333,PIVOTILC!$A:$I,6,FALSE)),"0",(VLOOKUP($A333,PIVOTILC!$A:$I,6,FALSE)))</f>
        <v>0</v>
      </c>
      <c r="AK333" s="13">
        <f t="shared" si="83"/>
        <v>0</v>
      </c>
      <c r="AL333" s="13" t="str">
        <f t="shared" si="92"/>
        <v/>
      </c>
      <c r="AM333" s="13">
        <f>IF(ISERROR(VLOOKUP($C333,CTEPULL!$A:$I,7,FALSE)),"0",(VLOOKUP($C333,CTEPULL!$A:$I,7,FALSE)))</f>
        <v>0</v>
      </c>
      <c r="AN333" s="18">
        <f>IF(ISERROR(VLOOKUP($A333,PIVOTILC!$A:$I,7,FALSE)),"0",(VLOOKUP($A333,PIVOTILC!$A:$I,7,FALSE)))</f>
        <v>0</v>
      </c>
      <c r="AO333" s="13">
        <f t="shared" si="84"/>
        <v>0</v>
      </c>
      <c r="AP333" s="13" t="str">
        <f t="shared" si="93"/>
        <v/>
      </c>
      <c r="AQ333" s="13">
        <f>IF(ISERROR(VLOOKUP($C333,CTEPULL!$A:$I,8,FALSE)),"0",(VLOOKUP($C333,CTEPULL!$A:$I,8,FALSE)))</f>
        <v>0</v>
      </c>
      <c r="AR333" s="18">
        <f>IF(ISERROR(VLOOKUP($A333,PIVOTILC!$A:$I,8,FALSE)),"0",(VLOOKUP($A333,PIVOTILC!$A:$I,8,FALSE)))</f>
        <v>0</v>
      </c>
      <c r="AS333" s="13">
        <f t="shared" si="85"/>
        <v>0</v>
      </c>
      <c r="AT333" s="13" t="str">
        <f t="shared" si="94"/>
        <v/>
      </c>
      <c r="AU333" s="19">
        <f>IF(ISERROR(VLOOKUP($C333,CTEPULL!$A:$I,9,FALSE)),"0",(VLOOKUP($C333,CTEPULL!$A:$I,9,FALSE)))</f>
        <v>40</v>
      </c>
      <c r="AV333" s="18">
        <f>IF(ISERROR(VLOOKUP($A333,PIVOTILC!$A:$I,8,FALSE)),"0",(VLOOKUP($A333,PIVOTILC!$A:$I,9,FALSE)))</f>
        <v>40</v>
      </c>
      <c r="AW333" s="18">
        <f t="shared" si="86"/>
        <v>0</v>
      </c>
      <c r="AX333" s="13">
        <f t="shared" si="87"/>
        <v>0</v>
      </c>
      <c r="AY333" s="13" t="str">
        <f t="shared" si="88"/>
        <v>No</v>
      </c>
      <c r="AZ333" s="13" t="str">
        <f t="shared" si="95"/>
        <v>No</v>
      </c>
    </row>
    <row r="334" spans="1:52" x14ac:dyDescent="0.2">
      <c r="A334" s="1" t="s">
        <v>8589</v>
      </c>
      <c r="B334" s="16" t="s">
        <v>8590</v>
      </c>
      <c r="C334" s="13" t="s">
        <v>8591</v>
      </c>
      <c r="D334" s="13" t="s">
        <v>8592</v>
      </c>
      <c r="E334" s="13" t="s">
        <v>8593</v>
      </c>
      <c r="F334" s="13" t="s">
        <v>3740</v>
      </c>
      <c r="G334" s="13" t="s">
        <v>8594</v>
      </c>
      <c r="H334" s="13" t="s">
        <v>2828</v>
      </c>
      <c r="I334" s="13" t="s">
        <v>98</v>
      </c>
      <c r="J334" s="13" t="s">
        <v>2378</v>
      </c>
      <c r="K334" s="13" t="s">
        <v>2382</v>
      </c>
      <c r="L334" s="13" t="s">
        <v>3758</v>
      </c>
      <c r="M334" s="13" t="s">
        <v>2384</v>
      </c>
      <c r="N334" s="13" t="s">
        <v>2830</v>
      </c>
      <c r="O334" s="17">
        <v>43353</v>
      </c>
      <c r="P334" s="23"/>
      <c r="Q334" s="41" t="s">
        <v>8595</v>
      </c>
      <c r="R334" s="13" t="s">
        <v>129</v>
      </c>
      <c r="S334" s="13" t="s">
        <v>2871</v>
      </c>
      <c r="T334" s="13" t="s">
        <v>8348</v>
      </c>
      <c r="U334" s="13" t="s">
        <v>2830</v>
      </c>
      <c r="V334" s="13" t="s">
        <v>8365</v>
      </c>
      <c r="W334" s="13">
        <f>IF(ISERROR(VLOOKUP($C334,CTEPULL!$A:$I,3,FALSE)),"0",(VLOOKUP($C334,CTEPULL!$A:$I,3,FALSE)))</f>
        <v>45</v>
      </c>
      <c r="X334" s="18">
        <f>IF(ISERROR(VLOOKUP($A334,PIVOTILC!$A:$I,3,FALSE)),"0",(VLOOKUP($A334,PIVOTILC!$A:$I,3,FALSE)))</f>
        <v>45</v>
      </c>
      <c r="Y334" s="13">
        <f t="shared" si="80"/>
        <v>0</v>
      </c>
      <c r="Z334" s="13" t="str">
        <f t="shared" si="89"/>
        <v>Good</v>
      </c>
      <c r="AA334" s="13">
        <f>IF(ISERROR(VLOOKUP($C334,CTEPULL!$A:$I,4,FALSE)),"0",(VLOOKUP($C334,CTEPULL!$A:$I,4,FALSE)))</f>
        <v>0</v>
      </c>
      <c r="AB334" s="18">
        <f>IF(ISERROR(VLOOKUP($A334,PIVOTILC!$A:$I,4,FALSE)),"0",(VLOOKUP($A334,PIVOTILC!$A:$I,4,FALSE)))</f>
        <v>0</v>
      </c>
      <c r="AC334" s="13">
        <f t="shared" si="81"/>
        <v>0</v>
      </c>
      <c r="AD334" s="13" t="str">
        <f t="shared" si="90"/>
        <v/>
      </c>
      <c r="AE334" s="13">
        <f>IF(ISERROR(VLOOKUP($C334,CTEPULL!$A:$I,5,FALSE)),"0",(VLOOKUP($C334,CTEPULL!$A:$I,5,FALSE)))</f>
        <v>0</v>
      </c>
      <c r="AF334" s="18">
        <f>IF(ISERROR(VLOOKUP($A334,PIVOTILC!$A:$I,5,FALSE)),"0",(VLOOKUP($A334,PIVOTILC!$A:$I,5,FALSE)))</f>
        <v>0</v>
      </c>
      <c r="AG334" s="13">
        <f t="shared" si="82"/>
        <v>0</v>
      </c>
      <c r="AH334" s="13" t="str">
        <f t="shared" si="91"/>
        <v/>
      </c>
      <c r="AI334" s="13">
        <f>IF(ISERROR(VLOOKUP($C334,CTEPULL!$A:$I,6,FALSE)),"0",(VLOOKUP($C334,CTEPULL!$A:$I,6,FALSE)))</f>
        <v>0</v>
      </c>
      <c r="AJ334" s="18">
        <f>IF(ISERROR(VLOOKUP($A334,PIVOTILC!$A:$I,6,FALSE)),"0",(VLOOKUP($A334,PIVOTILC!$A:$I,6,FALSE)))</f>
        <v>0</v>
      </c>
      <c r="AK334" s="13">
        <f t="shared" si="83"/>
        <v>0</v>
      </c>
      <c r="AL334" s="13" t="str">
        <f t="shared" si="92"/>
        <v/>
      </c>
      <c r="AM334" s="13">
        <f>IF(ISERROR(VLOOKUP($C334,CTEPULL!$A:$I,7,FALSE)),"0",(VLOOKUP($C334,CTEPULL!$A:$I,7,FALSE)))</f>
        <v>0</v>
      </c>
      <c r="AN334" s="18">
        <f>IF(ISERROR(VLOOKUP($A334,PIVOTILC!$A:$I,7,FALSE)),"0",(VLOOKUP($A334,PIVOTILC!$A:$I,7,FALSE)))</f>
        <v>0</v>
      </c>
      <c r="AO334" s="13">
        <f t="shared" si="84"/>
        <v>0</v>
      </c>
      <c r="AP334" s="13" t="str">
        <f t="shared" si="93"/>
        <v/>
      </c>
      <c r="AQ334" s="13">
        <f>IF(ISERROR(VLOOKUP($C334,CTEPULL!$A:$I,8,FALSE)),"0",(VLOOKUP($C334,CTEPULL!$A:$I,8,FALSE)))</f>
        <v>0</v>
      </c>
      <c r="AR334" s="18">
        <f>IF(ISERROR(VLOOKUP($A334,PIVOTILC!$A:$I,8,FALSE)),"0",(VLOOKUP($A334,PIVOTILC!$A:$I,8,FALSE)))</f>
        <v>0</v>
      </c>
      <c r="AS334" s="13">
        <f t="shared" si="85"/>
        <v>0</v>
      </c>
      <c r="AT334" s="13" t="str">
        <f t="shared" si="94"/>
        <v/>
      </c>
      <c r="AU334" s="19">
        <f>IF(ISERROR(VLOOKUP($C334,CTEPULL!$A:$I,9,FALSE)),"0",(VLOOKUP($C334,CTEPULL!$A:$I,9,FALSE)))</f>
        <v>45</v>
      </c>
      <c r="AV334" s="18">
        <f>IF(ISERROR(VLOOKUP($A334,PIVOTILC!$A:$I,8,FALSE)),"0",(VLOOKUP($A334,PIVOTILC!$A:$I,9,FALSE)))</f>
        <v>45</v>
      </c>
      <c r="AW334" s="18">
        <f t="shared" si="86"/>
        <v>0</v>
      </c>
      <c r="AX334" s="13">
        <f t="shared" si="87"/>
        <v>0</v>
      </c>
      <c r="AY334" s="13" t="str">
        <f t="shared" si="88"/>
        <v>No</v>
      </c>
      <c r="AZ334" s="13" t="str">
        <f t="shared" si="95"/>
        <v>No</v>
      </c>
    </row>
    <row r="335" spans="1:52" x14ac:dyDescent="0.2">
      <c r="A335" s="1" t="s">
        <v>7086</v>
      </c>
      <c r="B335" s="16" t="s">
        <v>3820</v>
      </c>
      <c r="C335" s="13" t="s">
        <v>3825</v>
      </c>
      <c r="D335" s="13" t="s">
        <v>517</v>
      </c>
      <c r="E335" s="13" t="s">
        <v>424</v>
      </c>
      <c r="F335" s="13" t="s">
        <v>101</v>
      </c>
      <c r="G335" s="13" t="s">
        <v>3826</v>
      </c>
      <c r="H335" s="13" t="s">
        <v>2828</v>
      </c>
      <c r="I335" s="13" t="s">
        <v>98</v>
      </c>
      <c r="J335" s="13" t="s">
        <v>2378</v>
      </c>
      <c r="K335" s="13" t="s">
        <v>2379</v>
      </c>
      <c r="L335" s="13" t="s">
        <v>2383</v>
      </c>
      <c r="M335" s="13" t="s">
        <v>7713</v>
      </c>
      <c r="N335" s="13" t="s">
        <v>3827</v>
      </c>
      <c r="O335" s="17">
        <v>42585</v>
      </c>
      <c r="P335" s="23"/>
      <c r="Q335" s="41" t="s">
        <v>6866</v>
      </c>
      <c r="R335" s="13" t="s">
        <v>129</v>
      </c>
      <c r="S335" s="13" t="s">
        <v>2870</v>
      </c>
      <c r="T335" s="13" t="s">
        <v>8348</v>
      </c>
      <c r="U335" s="13" t="s">
        <v>5729</v>
      </c>
      <c r="V335" s="13" t="s">
        <v>8352</v>
      </c>
      <c r="W335" s="13">
        <f>IF(ISERROR(VLOOKUP($C335,CTEPULL!$A:$I,3,FALSE)),"0",(VLOOKUP($C335,CTEPULL!$A:$I,3,FALSE)))</f>
        <v>40</v>
      </c>
      <c r="X335" s="18">
        <f>IF(ISERROR(VLOOKUP($A335,PIVOTILC!$A:$I,3,FALSE)),"0",(VLOOKUP($A335,PIVOTILC!$A:$I,3,FALSE)))</f>
        <v>40</v>
      </c>
      <c r="Y335" s="13">
        <f t="shared" si="80"/>
        <v>0</v>
      </c>
      <c r="Z335" s="13" t="str">
        <f t="shared" si="89"/>
        <v>Good</v>
      </c>
      <c r="AA335" s="13">
        <f>IF(ISERROR(VLOOKUP($C335,CTEPULL!$A:$I,4,FALSE)),"0",(VLOOKUP($C335,CTEPULL!$A:$I,4,FALSE)))</f>
        <v>0</v>
      </c>
      <c r="AB335" s="18">
        <f>IF(ISERROR(VLOOKUP($A335,PIVOTILC!$A:$I,4,FALSE)),"0",(VLOOKUP($A335,PIVOTILC!$A:$I,4,FALSE)))</f>
        <v>0</v>
      </c>
      <c r="AC335" s="13">
        <f t="shared" si="81"/>
        <v>0</v>
      </c>
      <c r="AD335" s="13" t="str">
        <f t="shared" si="90"/>
        <v/>
      </c>
      <c r="AE335" s="13">
        <f>IF(ISERROR(VLOOKUP($C335,CTEPULL!$A:$I,5,FALSE)),"0",(VLOOKUP($C335,CTEPULL!$A:$I,5,FALSE)))</f>
        <v>0</v>
      </c>
      <c r="AF335" s="18">
        <f>IF(ISERROR(VLOOKUP($A335,PIVOTILC!$A:$I,5,FALSE)),"0",(VLOOKUP($A335,PIVOTILC!$A:$I,5,FALSE)))</f>
        <v>0</v>
      </c>
      <c r="AG335" s="13">
        <f t="shared" si="82"/>
        <v>0</v>
      </c>
      <c r="AH335" s="13" t="str">
        <f t="shared" si="91"/>
        <v/>
      </c>
      <c r="AI335" s="13">
        <f>IF(ISERROR(VLOOKUP($C335,CTEPULL!$A:$I,6,FALSE)),"0",(VLOOKUP($C335,CTEPULL!$A:$I,6,FALSE)))</f>
        <v>0</v>
      </c>
      <c r="AJ335" s="18">
        <f>IF(ISERROR(VLOOKUP($A335,PIVOTILC!$A:$I,6,FALSE)),"0",(VLOOKUP($A335,PIVOTILC!$A:$I,6,FALSE)))</f>
        <v>0</v>
      </c>
      <c r="AK335" s="13">
        <f t="shared" si="83"/>
        <v>0</v>
      </c>
      <c r="AL335" s="13" t="str">
        <f t="shared" si="92"/>
        <v/>
      </c>
      <c r="AM335" s="13">
        <f>IF(ISERROR(VLOOKUP($C335,CTEPULL!$A:$I,7,FALSE)),"0",(VLOOKUP($C335,CTEPULL!$A:$I,7,FALSE)))</f>
        <v>0</v>
      </c>
      <c r="AN335" s="18">
        <f>IF(ISERROR(VLOOKUP($A335,PIVOTILC!$A:$I,7,FALSE)),"0",(VLOOKUP($A335,PIVOTILC!$A:$I,7,FALSE)))</f>
        <v>0</v>
      </c>
      <c r="AO335" s="13">
        <f t="shared" si="84"/>
        <v>0</v>
      </c>
      <c r="AP335" s="13" t="str">
        <f t="shared" si="93"/>
        <v/>
      </c>
      <c r="AQ335" s="13">
        <f>IF(ISERROR(VLOOKUP($C335,CTEPULL!$A:$I,8,FALSE)),"0",(VLOOKUP($C335,CTEPULL!$A:$I,8,FALSE)))</f>
        <v>0</v>
      </c>
      <c r="AR335" s="18">
        <f>IF(ISERROR(VLOOKUP($A335,PIVOTILC!$A:$I,8,FALSE)),"0",(VLOOKUP($A335,PIVOTILC!$A:$I,8,FALSE)))</f>
        <v>0</v>
      </c>
      <c r="AS335" s="13">
        <f t="shared" si="85"/>
        <v>0</v>
      </c>
      <c r="AT335" s="13" t="str">
        <f t="shared" si="94"/>
        <v/>
      </c>
      <c r="AU335" s="19">
        <f>IF(ISERROR(VLOOKUP($C335,CTEPULL!$A:$I,9,FALSE)),"0",(VLOOKUP($C335,CTEPULL!$A:$I,9,FALSE)))</f>
        <v>40</v>
      </c>
      <c r="AV335" s="18">
        <f>IF(ISERROR(VLOOKUP($A335,PIVOTILC!$A:$I,8,FALSE)),"0",(VLOOKUP($A335,PIVOTILC!$A:$I,9,FALSE)))</f>
        <v>40</v>
      </c>
      <c r="AW335" s="18">
        <f t="shared" si="86"/>
        <v>0</v>
      </c>
      <c r="AX335" s="13">
        <f t="shared" si="87"/>
        <v>0</v>
      </c>
      <c r="AY335" s="13" t="str">
        <f t="shared" si="88"/>
        <v>No</v>
      </c>
      <c r="AZ335" s="13" t="str">
        <f t="shared" si="95"/>
        <v>No</v>
      </c>
    </row>
    <row r="336" spans="1:52" x14ac:dyDescent="0.2">
      <c r="A336" s="1" t="s">
        <v>9245</v>
      </c>
      <c r="B336" s="16" t="s">
        <v>3102</v>
      </c>
      <c r="C336" s="13" t="s">
        <v>940</v>
      </c>
      <c r="D336" s="13" t="s">
        <v>517</v>
      </c>
      <c r="E336" s="13" t="s">
        <v>1354</v>
      </c>
      <c r="F336" s="13" t="s">
        <v>12716</v>
      </c>
      <c r="G336" s="13" t="s">
        <v>406</v>
      </c>
      <c r="H336" s="13" t="s">
        <v>2828</v>
      </c>
      <c r="I336" s="13" t="s">
        <v>98</v>
      </c>
      <c r="J336" s="13" t="s">
        <v>2378</v>
      </c>
      <c r="K336" s="13" t="s">
        <v>2389</v>
      </c>
      <c r="L336" s="13" t="s">
        <v>11236</v>
      </c>
      <c r="M336" s="13" t="s">
        <v>2384</v>
      </c>
      <c r="N336" s="13" t="s">
        <v>216</v>
      </c>
      <c r="O336" s="17">
        <v>40772</v>
      </c>
      <c r="P336" s="23"/>
      <c r="Q336" s="41" t="s">
        <v>2537</v>
      </c>
      <c r="R336" s="13" t="s">
        <v>129</v>
      </c>
      <c r="S336" s="13" t="s">
        <v>2870</v>
      </c>
      <c r="T336" s="13" t="s">
        <v>8348</v>
      </c>
      <c r="U336" s="13" t="s">
        <v>5730</v>
      </c>
      <c r="V336" s="13" t="s">
        <v>8361</v>
      </c>
      <c r="W336" s="13">
        <f>IF(ISERROR(VLOOKUP($C336,CTEPULL!$A:$I,3,FALSE)),"0",(VLOOKUP($C336,CTEPULL!$A:$I,3,FALSE)))</f>
        <v>9</v>
      </c>
      <c r="X336" s="18">
        <f>IF(ISERROR(VLOOKUP($A336,PIVOTILC!$A:$I,3,FALSE)),"0",(VLOOKUP($A336,PIVOTILC!$A:$I,3,FALSE)))</f>
        <v>9</v>
      </c>
      <c r="Y336" s="13">
        <f t="shared" si="80"/>
        <v>0</v>
      </c>
      <c r="Z336" s="13" t="str">
        <f t="shared" si="89"/>
        <v>Good</v>
      </c>
      <c r="AA336" s="13">
        <f>IF(ISERROR(VLOOKUP($C336,CTEPULL!$A:$I,4,FALSE)),"0",(VLOOKUP($C336,CTEPULL!$A:$I,4,FALSE)))</f>
        <v>0</v>
      </c>
      <c r="AB336" s="18">
        <f>IF(ISERROR(VLOOKUP($A336,PIVOTILC!$A:$I,4,FALSE)),"0",(VLOOKUP($A336,PIVOTILC!$A:$I,4,FALSE)))</f>
        <v>0</v>
      </c>
      <c r="AC336" s="13">
        <f t="shared" si="81"/>
        <v>0</v>
      </c>
      <c r="AD336" s="13" t="str">
        <f t="shared" si="90"/>
        <v/>
      </c>
      <c r="AE336" s="13">
        <f>IF(ISERROR(VLOOKUP($C336,CTEPULL!$A:$I,5,FALSE)),"0",(VLOOKUP($C336,CTEPULL!$A:$I,5,FALSE)))</f>
        <v>0</v>
      </c>
      <c r="AF336" s="18">
        <f>IF(ISERROR(VLOOKUP($A336,PIVOTILC!$A:$I,5,FALSE)),"0",(VLOOKUP($A336,PIVOTILC!$A:$I,5,FALSE)))</f>
        <v>0</v>
      </c>
      <c r="AG336" s="13">
        <f t="shared" si="82"/>
        <v>0</v>
      </c>
      <c r="AH336" s="13" t="str">
        <f t="shared" si="91"/>
        <v/>
      </c>
      <c r="AI336" s="13">
        <f>IF(ISERROR(VLOOKUP($C336,CTEPULL!$A:$I,6,FALSE)),"0",(VLOOKUP($C336,CTEPULL!$A:$I,6,FALSE)))</f>
        <v>0</v>
      </c>
      <c r="AJ336" s="18">
        <f>IF(ISERROR(VLOOKUP($A336,PIVOTILC!$A:$I,6,FALSE)),"0",(VLOOKUP($A336,PIVOTILC!$A:$I,6,FALSE)))</f>
        <v>0</v>
      </c>
      <c r="AK336" s="13">
        <f t="shared" si="83"/>
        <v>0</v>
      </c>
      <c r="AL336" s="13" t="str">
        <f t="shared" si="92"/>
        <v/>
      </c>
      <c r="AM336" s="13">
        <f>IF(ISERROR(VLOOKUP($C336,CTEPULL!$A:$I,7,FALSE)),"0",(VLOOKUP($C336,CTEPULL!$A:$I,7,FALSE)))</f>
        <v>0</v>
      </c>
      <c r="AN336" s="18">
        <f>IF(ISERROR(VLOOKUP($A336,PIVOTILC!$A:$I,7,FALSE)),"0",(VLOOKUP($A336,PIVOTILC!$A:$I,7,FALSE)))</f>
        <v>0</v>
      </c>
      <c r="AO336" s="13">
        <f t="shared" si="84"/>
        <v>0</v>
      </c>
      <c r="AP336" s="13" t="str">
        <f t="shared" si="93"/>
        <v/>
      </c>
      <c r="AQ336" s="13">
        <f>IF(ISERROR(VLOOKUP($C336,CTEPULL!$A:$I,8,FALSE)),"0",(VLOOKUP($C336,CTEPULL!$A:$I,8,FALSE)))</f>
        <v>0</v>
      </c>
      <c r="AR336" s="18">
        <f>IF(ISERROR(VLOOKUP($A336,PIVOTILC!$A:$I,8,FALSE)),"0",(VLOOKUP($A336,PIVOTILC!$A:$I,8,FALSE)))</f>
        <v>0</v>
      </c>
      <c r="AS336" s="13">
        <f t="shared" si="85"/>
        <v>0</v>
      </c>
      <c r="AT336" s="13" t="str">
        <f t="shared" si="94"/>
        <v/>
      </c>
      <c r="AU336" s="19">
        <f>IF(ISERROR(VLOOKUP($C336,CTEPULL!$A:$I,9,FALSE)),"0",(VLOOKUP($C336,CTEPULL!$A:$I,9,FALSE)))</f>
        <v>9</v>
      </c>
      <c r="AV336" s="18">
        <f>IF(ISERROR(VLOOKUP($A336,PIVOTILC!$A:$I,8,FALSE)),"0",(VLOOKUP($A336,PIVOTILC!$A:$I,9,FALSE)))</f>
        <v>9</v>
      </c>
      <c r="AW336" s="18">
        <f t="shared" si="86"/>
        <v>0</v>
      </c>
      <c r="AX336" s="13">
        <f t="shared" si="87"/>
        <v>0</v>
      </c>
      <c r="AY336" s="13" t="str">
        <f t="shared" si="88"/>
        <v>No</v>
      </c>
      <c r="AZ336" s="13" t="str">
        <f t="shared" si="95"/>
        <v>No</v>
      </c>
    </row>
    <row r="337" spans="1:52" x14ac:dyDescent="0.2">
      <c r="A337" s="1" t="s">
        <v>9246</v>
      </c>
      <c r="B337" s="16" t="s">
        <v>3949</v>
      </c>
      <c r="C337" s="13" t="s">
        <v>3950</v>
      </c>
      <c r="D337" s="13" t="s">
        <v>517</v>
      </c>
      <c r="E337" s="13" t="s">
        <v>3951</v>
      </c>
      <c r="F337" s="13" t="s">
        <v>180</v>
      </c>
      <c r="G337" s="13" t="s">
        <v>3952</v>
      </c>
      <c r="H337" s="13" t="s">
        <v>2828</v>
      </c>
      <c r="I337" s="13" t="s">
        <v>98</v>
      </c>
      <c r="J337" s="13" t="s">
        <v>2378</v>
      </c>
      <c r="K337" s="13" t="s">
        <v>2379</v>
      </c>
      <c r="L337" s="13" t="s">
        <v>2380</v>
      </c>
      <c r="M337" s="13" t="s">
        <v>2403</v>
      </c>
      <c r="N337" s="13" t="s">
        <v>3953</v>
      </c>
      <c r="O337" s="17">
        <v>42648</v>
      </c>
      <c r="P337" s="23"/>
      <c r="Q337" s="41" t="s">
        <v>4526</v>
      </c>
      <c r="R337" s="13" t="s">
        <v>129</v>
      </c>
      <c r="S337" s="13" t="s">
        <v>2871</v>
      </c>
      <c r="T337" s="13" t="s">
        <v>8348</v>
      </c>
      <c r="U337" s="13" t="s">
        <v>5731</v>
      </c>
      <c r="V337" s="13" t="s">
        <v>8361</v>
      </c>
      <c r="W337" s="13">
        <f>IF(ISERROR(VLOOKUP($C337,CTEPULL!$A:$I,3,FALSE)),"0",(VLOOKUP($C337,CTEPULL!$A:$I,3,FALSE)))</f>
        <v>40</v>
      </c>
      <c r="X337" s="18">
        <f>IF(ISERROR(VLOOKUP($A337,PIVOTILC!$A:$I,3,FALSE)),"0",(VLOOKUP($A337,PIVOTILC!$A:$I,3,FALSE)))</f>
        <v>40</v>
      </c>
      <c r="Y337" s="13">
        <f t="shared" si="80"/>
        <v>0</v>
      </c>
      <c r="Z337" s="13" t="str">
        <f t="shared" si="89"/>
        <v>Good</v>
      </c>
      <c r="AA337" s="13">
        <f>IF(ISERROR(VLOOKUP($C337,CTEPULL!$A:$I,4,FALSE)),"0",(VLOOKUP($C337,CTEPULL!$A:$I,4,FALSE)))</f>
        <v>0</v>
      </c>
      <c r="AB337" s="18">
        <f>IF(ISERROR(VLOOKUP($A337,PIVOTILC!$A:$I,4,FALSE)),"0",(VLOOKUP($A337,PIVOTILC!$A:$I,4,FALSE)))</f>
        <v>0</v>
      </c>
      <c r="AC337" s="13">
        <f t="shared" si="81"/>
        <v>0</v>
      </c>
      <c r="AD337" s="13" t="str">
        <f t="shared" si="90"/>
        <v/>
      </c>
      <c r="AE337" s="13">
        <f>IF(ISERROR(VLOOKUP($C337,CTEPULL!$A:$I,5,FALSE)),"0",(VLOOKUP($C337,CTEPULL!$A:$I,5,FALSE)))</f>
        <v>0</v>
      </c>
      <c r="AF337" s="18">
        <f>IF(ISERROR(VLOOKUP($A337,PIVOTILC!$A:$I,5,FALSE)),"0",(VLOOKUP($A337,PIVOTILC!$A:$I,5,FALSE)))</f>
        <v>0</v>
      </c>
      <c r="AG337" s="13">
        <f t="shared" si="82"/>
        <v>0</v>
      </c>
      <c r="AH337" s="13" t="str">
        <f t="shared" si="91"/>
        <v/>
      </c>
      <c r="AI337" s="13">
        <f>IF(ISERROR(VLOOKUP($C337,CTEPULL!$A:$I,6,FALSE)),"0",(VLOOKUP($C337,CTEPULL!$A:$I,6,FALSE)))</f>
        <v>0</v>
      </c>
      <c r="AJ337" s="18">
        <f>IF(ISERROR(VLOOKUP($A337,PIVOTILC!$A:$I,6,FALSE)),"0",(VLOOKUP($A337,PIVOTILC!$A:$I,6,FALSE)))</f>
        <v>0</v>
      </c>
      <c r="AK337" s="13">
        <f t="shared" si="83"/>
        <v>0</v>
      </c>
      <c r="AL337" s="13" t="str">
        <f t="shared" si="92"/>
        <v/>
      </c>
      <c r="AM337" s="13">
        <f>IF(ISERROR(VLOOKUP($C337,CTEPULL!$A:$I,7,FALSE)),"0",(VLOOKUP($C337,CTEPULL!$A:$I,7,FALSE)))</f>
        <v>0</v>
      </c>
      <c r="AN337" s="18">
        <f>IF(ISERROR(VLOOKUP($A337,PIVOTILC!$A:$I,7,FALSE)),"0",(VLOOKUP($A337,PIVOTILC!$A:$I,7,FALSE)))</f>
        <v>0</v>
      </c>
      <c r="AO337" s="13">
        <f t="shared" si="84"/>
        <v>0</v>
      </c>
      <c r="AP337" s="13" t="str">
        <f t="shared" si="93"/>
        <v/>
      </c>
      <c r="AQ337" s="13">
        <f>IF(ISERROR(VLOOKUP($C337,CTEPULL!$A:$I,8,FALSE)),"0",(VLOOKUP($C337,CTEPULL!$A:$I,8,FALSE)))</f>
        <v>0</v>
      </c>
      <c r="AR337" s="18">
        <f>IF(ISERROR(VLOOKUP($A337,PIVOTILC!$A:$I,8,FALSE)),"0",(VLOOKUP($A337,PIVOTILC!$A:$I,8,FALSE)))</f>
        <v>0</v>
      </c>
      <c r="AS337" s="13">
        <f t="shared" si="85"/>
        <v>0</v>
      </c>
      <c r="AT337" s="13" t="str">
        <f t="shared" si="94"/>
        <v/>
      </c>
      <c r="AU337" s="19">
        <f>IF(ISERROR(VLOOKUP($C337,CTEPULL!$A:$I,9,FALSE)),"0",(VLOOKUP($C337,CTEPULL!$A:$I,9,FALSE)))</f>
        <v>40</v>
      </c>
      <c r="AV337" s="18">
        <f>IF(ISERROR(VLOOKUP($A337,PIVOTILC!$A:$I,8,FALSE)),"0",(VLOOKUP($A337,PIVOTILC!$A:$I,9,FALSE)))</f>
        <v>40</v>
      </c>
      <c r="AW337" s="18">
        <f t="shared" si="86"/>
        <v>0</v>
      </c>
      <c r="AX337" s="13">
        <f t="shared" si="87"/>
        <v>0</v>
      </c>
      <c r="AY337" s="13" t="str">
        <f t="shared" si="88"/>
        <v>No</v>
      </c>
      <c r="AZ337" s="13" t="str">
        <f t="shared" si="95"/>
        <v>No</v>
      </c>
    </row>
    <row r="338" spans="1:52" x14ac:dyDescent="0.2">
      <c r="A338" s="1" t="s">
        <v>9247</v>
      </c>
      <c r="B338" s="16" t="s">
        <v>3103</v>
      </c>
      <c r="C338" s="13" t="s">
        <v>856</v>
      </c>
      <c r="D338" s="13" t="s">
        <v>555</v>
      </c>
      <c r="E338" s="13" t="s">
        <v>566</v>
      </c>
      <c r="F338" s="13" t="s">
        <v>2830</v>
      </c>
      <c r="G338" s="13" t="s">
        <v>328</v>
      </c>
      <c r="H338" s="13" t="s">
        <v>2831</v>
      </c>
      <c r="I338" s="13" t="s">
        <v>100</v>
      </c>
      <c r="J338" s="13" t="s">
        <v>2378</v>
      </c>
      <c r="K338" s="13" t="s">
        <v>4970</v>
      </c>
      <c r="L338" s="13" t="s">
        <v>11256</v>
      </c>
      <c r="M338" s="13" t="s">
        <v>2409</v>
      </c>
      <c r="N338" s="13" t="s">
        <v>33</v>
      </c>
      <c r="O338" s="17">
        <v>40238</v>
      </c>
      <c r="P338" s="23"/>
      <c r="Q338" s="41" t="s">
        <v>2538</v>
      </c>
      <c r="R338" s="13" t="s">
        <v>129</v>
      </c>
      <c r="S338" s="13" t="s">
        <v>2870</v>
      </c>
      <c r="T338" s="13" t="s">
        <v>8348</v>
      </c>
      <c r="U338" s="13" t="s">
        <v>5732</v>
      </c>
      <c r="V338" s="13" t="s">
        <v>8361</v>
      </c>
      <c r="W338" s="13">
        <f>IF(ISERROR(VLOOKUP($C338,CTEPULL!$A:$I,3,FALSE)),"0",(VLOOKUP($C338,CTEPULL!$A:$I,3,FALSE)))</f>
        <v>55</v>
      </c>
      <c r="X338" s="18">
        <f>IF(ISERROR(VLOOKUP($A338,PIVOTILC!$A:$I,3,FALSE)),"0",(VLOOKUP($A338,PIVOTILC!$A:$I,3,FALSE)))</f>
        <v>55</v>
      </c>
      <c r="Y338" s="13">
        <f t="shared" si="80"/>
        <v>0</v>
      </c>
      <c r="Z338" s="13" t="str">
        <f t="shared" si="89"/>
        <v>Good</v>
      </c>
      <c r="AA338" s="13">
        <f>IF(ISERROR(VLOOKUP($C338,CTEPULL!$A:$I,4,FALSE)),"0",(VLOOKUP($C338,CTEPULL!$A:$I,4,FALSE)))</f>
        <v>0</v>
      </c>
      <c r="AB338" s="18">
        <f>IF(ISERROR(VLOOKUP($A338,PIVOTILC!$A:$I,4,FALSE)),"0",(VLOOKUP($A338,PIVOTILC!$A:$I,4,FALSE)))</f>
        <v>0</v>
      </c>
      <c r="AC338" s="13">
        <f t="shared" si="81"/>
        <v>0</v>
      </c>
      <c r="AD338" s="13" t="str">
        <f t="shared" si="90"/>
        <v/>
      </c>
      <c r="AE338" s="13">
        <f>IF(ISERROR(VLOOKUP($C338,CTEPULL!$A:$I,5,FALSE)),"0",(VLOOKUP($C338,CTEPULL!$A:$I,5,FALSE)))</f>
        <v>0</v>
      </c>
      <c r="AF338" s="18">
        <f>IF(ISERROR(VLOOKUP($A338,PIVOTILC!$A:$I,5,FALSE)),"0",(VLOOKUP($A338,PIVOTILC!$A:$I,5,FALSE)))</f>
        <v>0</v>
      </c>
      <c r="AG338" s="13">
        <f t="shared" si="82"/>
        <v>0</v>
      </c>
      <c r="AH338" s="13" t="str">
        <f t="shared" si="91"/>
        <v/>
      </c>
      <c r="AI338" s="13">
        <f>IF(ISERROR(VLOOKUP($C338,CTEPULL!$A:$I,6,FALSE)),"0",(VLOOKUP($C338,CTEPULL!$A:$I,6,FALSE)))</f>
        <v>0</v>
      </c>
      <c r="AJ338" s="18">
        <f>IF(ISERROR(VLOOKUP($A338,PIVOTILC!$A:$I,6,FALSE)),"0",(VLOOKUP($A338,PIVOTILC!$A:$I,6,FALSE)))</f>
        <v>0</v>
      </c>
      <c r="AK338" s="13">
        <f t="shared" si="83"/>
        <v>0</v>
      </c>
      <c r="AL338" s="13" t="str">
        <f t="shared" si="92"/>
        <v/>
      </c>
      <c r="AM338" s="13">
        <f>IF(ISERROR(VLOOKUP($C338,CTEPULL!$A:$I,7,FALSE)),"0",(VLOOKUP($C338,CTEPULL!$A:$I,7,FALSE)))</f>
        <v>0</v>
      </c>
      <c r="AN338" s="18">
        <f>IF(ISERROR(VLOOKUP($A338,PIVOTILC!$A:$I,7,FALSE)),"0",(VLOOKUP($A338,PIVOTILC!$A:$I,7,FALSE)))</f>
        <v>0</v>
      </c>
      <c r="AO338" s="13">
        <f t="shared" si="84"/>
        <v>0</v>
      </c>
      <c r="AP338" s="13" t="str">
        <f t="shared" si="93"/>
        <v/>
      </c>
      <c r="AQ338" s="13">
        <f>IF(ISERROR(VLOOKUP($C338,CTEPULL!$A:$I,8,FALSE)),"0",(VLOOKUP($C338,CTEPULL!$A:$I,8,FALSE)))</f>
        <v>0</v>
      </c>
      <c r="AR338" s="18">
        <f>IF(ISERROR(VLOOKUP($A338,PIVOTILC!$A:$I,8,FALSE)),"0",(VLOOKUP($A338,PIVOTILC!$A:$I,8,FALSE)))</f>
        <v>0</v>
      </c>
      <c r="AS338" s="13">
        <f t="shared" si="85"/>
        <v>0</v>
      </c>
      <c r="AT338" s="13" t="str">
        <f t="shared" si="94"/>
        <v/>
      </c>
      <c r="AU338" s="19">
        <f>IF(ISERROR(VLOOKUP($C338,CTEPULL!$A:$I,9,FALSE)),"0",(VLOOKUP($C338,CTEPULL!$A:$I,9,FALSE)))</f>
        <v>55</v>
      </c>
      <c r="AV338" s="18">
        <f>IF(ISERROR(VLOOKUP($A338,PIVOTILC!$A:$I,8,FALSE)),"0",(VLOOKUP($A338,PIVOTILC!$A:$I,9,FALSE)))</f>
        <v>55</v>
      </c>
      <c r="AW338" s="18">
        <f t="shared" si="86"/>
        <v>0</v>
      </c>
      <c r="AX338" s="13">
        <f t="shared" si="87"/>
        <v>0</v>
      </c>
      <c r="AY338" s="13" t="str">
        <f t="shared" si="88"/>
        <v>No</v>
      </c>
      <c r="AZ338" s="13" t="str">
        <f t="shared" si="95"/>
        <v>No</v>
      </c>
    </row>
    <row r="339" spans="1:52" x14ac:dyDescent="0.2">
      <c r="A339" s="1" t="s">
        <v>12920</v>
      </c>
      <c r="B339" s="16" t="s">
        <v>12921</v>
      </c>
      <c r="C339" s="13" t="s">
        <v>11266</v>
      </c>
      <c r="D339" s="13" t="s">
        <v>11267</v>
      </c>
      <c r="E339" s="13" t="s">
        <v>568</v>
      </c>
      <c r="F339" s="13" t="s">
        <v>179</v>
      </c>
      <c r="G339" s="13" t="s">
        <v>11268</v>
      </c>
      <c r="H339" s="13" t="s">
        <v>2831</v>
      </c>
      <c r="I339" s="13" t="s">
        <v>100</v>
      </c>
      <c r="J339" s="13" t="s">
        <v>2378</v>
      </c>
      <c r="K339" s="13" t="s">
        <v>4970</v>
      </c>
      <c r="L339" s="13" t="s">
        <v>11256</v>
      </c>
      <c r="M339" s="13" t="s">
        <v>2409</v>
      </c>
      <c r="N339" s="13" t="s">
        <v>11269</v>
      </c>
      <c r="O339" s="17">
        <v>43683</v>
      </c>
      <c r="P339" s="23"/>
      <c r="Q339" s="41" t="s">
        <v>12922</v>
      </c>
      <c r="R339" s="13" t="s">
        <v>112</v>
      </c>
      <c r="S339" s="13" t="s">
        <v>2872</v>
      </c>
      <c r="T339" s="13" t="s">
        <v>8348</v>
      </c>
      <c r="U339" s="13" t="s">
        <v>11312</v>
      </c>
      <c r="V339" s="13" t="s">
        <v>8356</v>
      </c>
      <c r="W339" s="13">
        <f>IF(ISERROR(VLOOKUP($C339,CTEPULL!$A:$I,3,FALSE)),"0",(VLOOKUP($C339,CTEPULL!$A:$I,3,FALSE)))</f>
        <v>40</v>
      </c>
      <c r="X339" s="18">
        <f>IF(ISERROR(VLOOKUP($A339,PIVOTILC!$A:$I,3,FALSE)),"0",(VLOOKUP($A339,PIVOTILC!$A:$I,3,FALSE)))</f>
        <v>40</v>
      </c>
      <c r="Y339" s="13">
        <f t="shared" si="80"/>
        <v>0</v>
      </c>
      <c r="Z339" s="13" t="str">
        <f t="shared" si="89"/>
        <v>Good</v>
      </c>
      <c r="AA339" s="13">
        <f>IF(ISERROR(VLOOKUP($C339,CTEPULL!$A:$I,4,FALSE)),"0",(VLOOKUP($C339,CTEPULL!$A:$I,4,FALSE)))</f>
        <v>0</v>
      </c>
      <c r="AB339" s="18">
        <f>IF(ISERROR(VLOOKUP($A339,PIVOTILC!$A:$I,4,FALSE)),"0",(VLOOKUP($A339,PIVOTILC!$A:$I,4,FALSE)))</f>
        <v>0</v>
      </c>
      <c r="AC339" s="13">
        <f t="shared" si="81"/>
        <v>0</v>
      </c>
      <c r="AD339" s="13" t="str">
        <f t="shared" si="90"/>
        <v/>
      </c>
      <c r="AE339" s="13">
        <f>IF(ISERROR(VLOOKUP($C339,CTEPULL!$A:$I,5,FALSE)),"0",(VLOOKUP($C339,CTEPULL!$A:$I,5,FALSE)))</f>
        <v>0</v>
      </c>
      <c r="AF339" s="18">
        <f>IF(ISERROR(VLOOKUP($A339,PIVOTILC!$A:$I,5,FALSE)),"0",(VLOOKUP($A339,PIVOTILC!$A:$I,5,FALSE)))</f>
        <v>0</v>
      </c>
      <c r="AG339" s="13">
        <f t="shared" si="82"/>
        <v>0</v>
      </c>
      <c r="AH339" s="13" t="str">
        <f t="shared" si="91"/>
        <v/>
      </c>
      <c r="AI339" s="13">
        <f>IF(ISERROR(VLOOKUP($C339,CTEPULL!$A:$I,6,FALSE)),"0",(VLOOKUP($C339,CTEPULL!$A:$I,6,FALSE)))</f>
        <v>0</v>
      </c>
      <c r="AJ339" s="18">
        <f>IF(ISERROR(VLOOKUP($A339,PIVOTILC!$A:$I,6,FALSE)),"0",(VLOOKUP($A339,PIVOTILC!$A:$I,6,FALSE)))</f>
        <v>0</v>
      </c>
      <c r="AK339" s="13">
        <f t="shared" si="83"/>
        <v>0</v>
      </c>
      <c r="AL339" s="13" t="str">
        <f t="shared" si="92"/>
        <v/>
      </c>
      <c r="AM339" s="13">
        <f>IF(ISERROR(VLOOKUP($C339,CTEPULL!$A:$I,7,FALSE)),"0",(VLOOKUP($C339,CTEPULL!$A:$I,7,FALSE)))</f>
        <v>0</v>
      </c>
      <c r="AN339" s="18">
        <f>IF(ISERROR(VLOOKUP($A339,PIVOTILC!$A:$I,7,FALSE)),"0",(VLOOKUP($A339,PIVOTILC!$A:$I,7,FALSE)))</f>
        <v>0</v>
      </c>
      <c r="AO339" s="13">
        <f t="shared" si="84"/>
        <v>0</v>
      </c>
      <c r="AP339" s="13" t="str">
        <f t="shared" si="93"/>
        <v/>
      </c>
      <c r="AQ339" s="13">
        <f>IF(ISERROR(VLOOKUP($C339,CTEPULL!$A:$I,8,FALSE)),"0",(VLOOKUP($C339,CTEPULL!$A:$I,8,FALSE)))</f>
        <v>0</v>
      </c>
      <c r="AR339" s="18">
        <f>IF(ISERROR(VLOOKUP($A339,PIVOTILC!$A:$I,8,FALSE)),"0",(VLOOKUP($A339,PIVOTILC!$A:$I,8,FALSE)))</f>
        <v>0</v>
      </c>
      <c r="AS339" s="13">
        <f t="shared" si="85"/>
        <v>0</v>
      </c>
      <c r="AT339" s="13" t="str">
        <f t="shared" si="94"/>
        <v/>
      </c>
      <c r="AU339" s="19">
        <f>IF(ISERROR(VLOOKUP($C339,CTEPULL!$A:$I,9,FALSE)),"0",(VLOOKUP($C339,CTEPULL!$A:$I,9,FALSE)))</f>
        <v>40</v>
      </c>
      <c r="AV339" s="18">
        <f>IF(ISERROR(VLOOKUP($A339,PIVOTILC!$A:$I,8,FALSE)),"0",(VLOOKUP($A339,PIVOTILC!$A:$I,9,FALSE)))</f>
        <v>40</v>
      </c>
      <c r="AW339" s="18">
        <f t="shared" si="86"/>
        <v>0</v>
      </c>
      <c r="AX339" s="13">
        <f t="shared" si="87"/>
        <v>0</v>
      </c>
      <c r="AY339" s="13" t="str">
        <f t="shared" si="88"/>
        <v>No</v>
      </c>
      <c r="AZ339" s="13" t="str">
        <f t="shared" si="95"/>
        <v>No</v>
      </c>
    </row>
    <row r="340" spans="1:52" x14ac:dyDescent="0.2">
      <c r="A340" s="1" t="s">
        <v>7087</v>
      </c>
      <c r="B340" s="16" t="s">
        <v>5379</v>
      </c>
      <c r="C340" s="13" t="s">
        <v>5396</v>
      </c>
      <c r="D340" s="13" t="s">
        <v>5397</v>
      </c>
      <c r="E340" s="13" t="s">
        <v>5398</v>
      </c>
      <c r="F340" s="13" t="s">
        <v>2830</v>
      </c>
      <c r="G340" s="13" t="s">
        <v>5399</v>
      </c>
      <c r="H340" s="13" t="s">
        <v>99</v>
      </c>
      <c r="I340" s="13" t="s">
        <v>102</v>
      </c>
      <c r="J340" s="13" t="s">
        <v>2378</v>
      </c>
      <c r="K340" s="13" t="s">
        <v>4970</v>
      </c>
      <c r="L340" s="13" t="s">
        <v>4970</v>
      </c>
      <c r="M340" s="13" t="s">
        <v>4970</v>
      </c>
      <c r="N340" s="13" t="s">
        <v>5400</v>
      </c>
      <c r="O340" s="17">
        <v>42948</v>
      </c>
      <c r="P340" s="23"/>
      <c r="Q340" s="41" t="s">
        <v>5401</v>
      </c>
      <c r="R340" s="13" t="s">
        <v>187</v>
      </c>
      <c r="S340" s="13" t="s">
        <v>2878</v>
      </c>
      <c r="T340" s="13" t="s">
        <v>8359</v>
      </c>
      <c r="U340" s="13" t="s">
        <v>5733</v>
      </c>
      <c r="V340" s="13" t="s">
        <v>8371</v>
      </c>
      <c r="W340" s="13">
        <f>IF(ISERROR(VLOOKUP($C340,CTEPULL!$A:$I,3,FALSE)),"0",(VLOOKUP($C340,CTEPULL!$A:$I,3,FALSE)))</f>
        <v>40</v>
      </c>
      <c r="X340" s="18" t="str">
        <f>IF(ISERROR(VLOOKUP($A340,PIVOTILC!$A:$I,3,FALSE)),"0",(VLOOKUP($A340,PIVOTILC!$A:$I,3,FALSE)))</f>
        <v>0</v>
      </c>
      <c r="Y340" s="13">
        <f t="shared" si="80"/>
        <v>40</v>
      </c>
      <c r="Z340" s="13" t="str">
        <f t="shared" si="89"/>
        <v>With Variance</v>
      </c>
      <c r="AA340" s="13">
        <f>IF(ISERROR(VLOOKUP($C340,CTEPULL!$A:$I,4,FALSE)),"0",(VLOOKUP($C340,CTEPULL!$A:$I,4,FALSE)))</f>
        <v>0</v>
      </c>
      <c r="AB340" s="18" t="str">
        <f>IF(ISERROR(VLOOKUP($A340,PIVOTILC!$A:$I,4,FALSE)),"0",(VLOOKUP($A340,PIVOTILC!$A:$I,4,FALSE)))</f>
        <v>0</v>
      </c>
      <c r="AC340" s="13">
        <f t="shared" si="81"/>
        <v>0</v>
      </c>
      <c r="AD340" s="13" t="str">
        <f t="shared" si="90"/>
        <v/>
      </c>
      <c r="AE340" s="13">
        <f>IF(ISERROR(VLOOKUP($C340,CTEPULL!$A:$I,5,FALSE)),"0",(VLOOKUP($C340,CTEPULL!$A:$I,5,FALSE)))</f>
        <v>0</v>
      </c>
      <c r="AF340" s="18" t="str">
        <f>IF(ISERROR(VLOOKUP($A340,PIVOTILC!$A:$I,5,FALSE)),"0",(VLOOKUP($A340,PIVOTILC!$A:$I,5,FALSE)))</f>
        <v>0</v>
      </c>
      <c r="AG340" s="13">
        <f t="shared" si="82"/>
        <v>0</v>
      </c>
      <c r="AH340" s="13" t="str">
        <f t="shared" si="91"/>
        <v/>
      </c>
      <c r="AI340" s="13">
        <f>IF(ISERROR(VLOOKUP($C340,CTEPULL!$A:$I,6,FALSE)),"0",(VLOOKUP($C340,CTEPULL!$A:$I,6,FALSE)))</f>
        <v>0</v>
      </c>
      <c r="AJ340" s="18" t="str">
        <f>IF(ISERROR(VLOOKUP($A340,PIVOTILC!$A:$I,6,FALSE)),"0",(VLOOKUP($A340,PIVOTILC!$A:$I,6,FALSE)))</f>
        <v>0</v>
      </c>
      <c r="AK340" s="13">
        <f t="shared" si="83"/>
        <v>0</v>
      </c>
      <c r="AL340" s="13" t="str">
        <f t="shared" si="92"/>
        <v/>
      </c>
      <c r="AM340" s="13">
        <f>IF(ISERROR(VLOOKUP($C340,CTEPULL!$A:$I,7,FALSE)),"0",(VLOOKUP($C340,CTEPULL!$A:$I,7,FALSE)))</f>
        <v>0</v>
      </c>
      <c r="AN340" s="18" t="str">
        <f>IF(ISERROR(VLOOKUP($A340,PIVOTILC!$A:$I,7,FALSE)),"0",(VLOOKUP($A340,PIVOTILC!$A:$I,7,FALSE)))</f>
        <v>0</v>
      </c>
      <c r="AO340" s="13">
        <f t="shared" si="84"/>
        <v>0</v>
      </c>
      <c r="AP340" s="13" t="str">
        <f t="shared" si="93"/>
        <v/>
      </c>
      <c r="AQ340" s="13">
        <f>IF(ISERROR(VLOOKUP($C340,CTEPULL!$A:$I,8,FALSE)),"0",(VLOOKUP($C340,CTEPULL!$A:$I,8,FALSE)))</f>
        <v>0</v>
      </c>
      <c r="AR340" s="18" t="str">
        <f>IF(ISERROR(VLOOKUP($A340,PIVOTILC!$A:$I,8,FALSE)),"0",(VLOOKUP($A340,PIVOTILC!$A:$I,8,FALSE)))</f>
        <v>0</v>
      </c>
      <c r="AS340" s="13">
        <f t="shared" si="85"/>
        <v>0</v>
      </c>
      <c r="AT340" s="13" t="str">
        <f t="shared" si="94"/>
        <v/>
      </c>
      <c r="AU340" s="19">
        <f>IF(ISERROR(VLOOKUP($C340,CTEPULL!$A:$I,9,FALSE)),"0",(VLOOKUP($C340,CTEPULL!$A:$I,9,FALSE)))</f>
        <v>40</v>
      </c>
      <c r="AV340" s="18" t="str">
        <f>IF(ISERROR(VLOOKUP($A340,PIVOTILC!$A:$I,8,FALSE)),"0",(VLOOKUP($A340,PIVOTILC!$A:$I,9,FALSE)))</f>
        <v>0</v>
      </c>
      <c r="AW340" s="18">
        <f t="shared" si="86"/>
        <v>40</v>
      </c>
      <c r="AX340" s="13">
        <f t="shared" si="87"/>
        <v>0</v>
      </c>
      <c r="AY340" s="13" t="str">
        <f t="shared" si="88"/>
        <v>Yes</v>
      </c>
      <c r="AZ340" s="13" t="str">
        <f t="shared" si="95"/>
        <v>No</v>
      </c>
    </row>
    <row r="341" spans="1:52" x14ac:dyDescent="0.2">
      <c r="A341" s="1" t="s">
        <v>9248</v>
      </c>
      <c r="B341" s="16" t="s">
        <v>3104</v>
      </c>
      <c r="C341" s="13" t="s">
        <v>844</v>
      </c>
      <c r="D341" s="13" t="s">
        <v>541</v>
      </c>
      <c r="E341" s="13" t="s">
        <v>521</v>
      </c>
      <c r="F341" s="13" t="s">
        <v>104</v>
      </c>
      <c r="G341" s="13" t="s">
        <v>316</v>
      </c>
      <c r="H341" s="13" t="s">
        <v>2831</v>
      </c>
      <c r="I341" s="13" t="s">
        <v>98</v>
      </c>
      <c r="J341" s="13" t="s">
        <v>2378</v>
      </c>
      <c r="K341" s="13" t="s">
        <v>2382</v>
      </c>
      <c r="L341" s="13" t="s">
        <v>3758</v>
      </c>
      <c r="M341" s="13" t="s">
        <v>2416</v>
      </c>
      <c r="N341" s="13" t="s">
        <v>20</v>
      </c>
      <c r="O341" s="17">
        <v>38929</v>
      </c>
      <c r="P341" s="23"/>
      <c r="Q341" s="41" t="s">
        <v>2539</v>
      </c>
      <c r="R341" s="13" t="s">
        <v>129</v>
      </c>
      <c r="S341" s="13" t="s">
        <v>2867</v>
      </c>
      <c r="T341" s="13" t="s">
        <v>8348</v>
      </c>
      <c r="U341" s="13" t="s">
        <v>5734</v>
      </c>
      <c r="V341" s="13" t="s">
        <v>8363</v>
      </c>
      <c r="W341" s="13">
        <f>IF(ISERROR(VLOOKUP($C341,CTEPULL!$A:$I,3,FALSE)),"0",(VLOOKUP($C341,CTEPULL!$A:$I,3,FALSE)))</f>
        <v>40</v>
      </c>
      <c r="X341" s="18">
        <f>IF(ISERROR(VLOOKUP($A341,PIVOTILC!$A:$I,3,FALSE)),"0",(VLOOKUP($A341,PIVOTILC!$A:$I,3,FALSE)))</f>
        <v>40</v>
      </c>
      <c r="Y341" s="13">
        <f t="shared" si="80"/>
        <v>0</v>
      </c>
      <c r="Z341" s="13" t="str">
        <f t="shared" si="89"/>
        <v>Good</v>
      </c>
      <c r="AA341" s="13">
        <f>IF(ISERROR(VLOOKUP($C341,CTEPULL!$A:$I,4,FALSE)),"0",(VLOOKUP($C341,CTEPULL!$A:$I,4,FALSE)))</f>
        <v>0</v>
      </c>
      <c r="AB341" s="18">
        <f>IF(ISERROR(VLOOKUP($A341,PIVOTILC!$A:$I,4,FALSE)),"0",(VLOOKUP($A341,PIVOTILC!$A:$I,4,FALSE)))</f>
        <v>0</v>
      </c>
      <c r="AC341" s="13">
        <f t="shared" si="81"/>
        <v>0</v>
      </c>
      <c r="AD341" s="13" t="str">
        <f t="shared" si="90"/>
        <v/>
      </c>
      <c r="AE341" s="13">
        <f>IF(ISERROR(VLOOKUP($C341,CTEPULL!$A:$I,5,FALSE)),"0",(VLOOKUP($C341,CTEPULL!$A:$I,5,FALSE)))</f>
        <v>0</v>
      </c>
      <c r="AF341" s="18">
        <f>IF(ISERROR(VLOOKUP($A341,PIVOTILC!$A:$I,5,FALSE)),"0",(VLOOKUP($A341,PIVOTILC!$A:$I,5,FALSE)))</f>
        <v>0</v>
      </c>
      <c r="AG341" s="13">
        <f t="shared" si="82"/>
        <v>0</v>
      </c>
      <c r="AH341" s="13" t="str">
        <f t="shared" si="91"/>
        <v/>
      </c>
      <c r="AI341" s="13">
        <f>IF(ISERROR(VLOOKUP($C341,CTEPULL!$A:$I,6,FALSE)),"0",(VLOOKUP($C341,CTEPULL!$A:$I,6,FALSE)))</f>
        <v>0</v>
      </c>
      <c r="AJ341" s="18">
        <f>IF(ISERROR(VLOOKUP($A341,PIVOTILC!$A:$I,6,FALSE)),"0",(VLOOKUP($A341,PIVOTILC!$A:$I,6,FALSE)))</f>
        <v>0</v>
      </c>
      <c r="AK341" s="13">
        <f t="shared" si="83"/>
        <v>0</v>
      </c>
      <c r="AL341" s="13" t="str">
        <f t="shared" si="92"/>
        <v/>
      </c>
      <c r="AM341" s="13">
        <f>IF(ISERROR(VLOOKUP($C341,CTEPULL!$A:$I,7,FALSE)),"0",(VLOOKUP($C341,CTEPULL!$A:$I,7,FALSE)))</f>
        <v>0</v>
      </c>
      <c r="AN341" s="18">
        <f>IF(ISERROR(VLOOKUP($A341,PIVOTILC!$A:$I,7,FALSE)),"0",(VLOOKUP($A341,PIVOTILC!$A:$I,7,FALSE)))</f>
        <v>0</v>
      </c>
      <c r="AO341" s="13">
        <f t="shared" si="84"/>
        <v>0</v>
      </c>
      <c r="AP341" s="13" t="str">
        <f t="shared" si="93"/>
        <v/>
      </c>
      <c r="AQ341" s="13">
        <f>IF(ISERROR(VLOOKUP($C341,CTEPULL!$A:$I,8,FALSE)),"0",(VLOOKUP($C341,CTEPULL!$A:$I,8,FALSE)))</f>
        <v>0</v>
      </c>
      <c r="AR341" s="18">
        <f>IF(ISERROR(VLOOKUP($A341,PIVOTILC!$A:$I,8,FALSE)),"0",(VLOOKUP($A341,PIVOTILC!$A:$I,8,FALSE)))</f>
        <v>0</v>
      </c>
      <c r="AS341" s="13">
        <f t="shared" si="85"/>
        <v>0</v>
      </c>
      <c r="AT341" s="13" t="str">
        <f t="shared" si="94"/>
        <v/>
      </c>
      <c r="AU341" s="19">
        <f>IF(ISERROR(VLOOKUP($C341,CTEPULL!$A:$I,9,FALSE)),"0",(VLOOKUP($C341,CTEPULL!$A:$I,9,FALSE)))</f>
        <v>40</v>
      </c>
      <c r="AV341" s="18">
        <f>IF(ISERROR(VLOOKUP($A341,PIVOTILC!$A:$I,8,FALSE)),"0",(VLOOKUP($A341,PIVOTILC!$A:$I,9,FALSE)))</f>
        <v>40</v>
      </c>
      <c r="AW341" s="18">
        <f t="shared" si="86"/>
        <v>0</v>
      </c>
      <c r="AX341" s="13">
        <f t="shared" si="87"/>
        <v>0</v>
      </c>
      <c r="AY341" s="13" t="str">
        <f t="shared" si="88"/>
        <v>No</v>
      </c>
      <c r="AZ341" s="13" t="str">
        <f t="shared" si="95"/>
        <v>No</v>
      </c>
    </row>
    <row r="342" spans="1:52" x14ac:dyDescent="0.2">
      <c r="A342" s="58" t="s">
        <v>9249</v>
      </c>
      <c r="B342" s="16" t="s">
        <v>7794</v>
      </c>
      <c r="C342" s="13" t="s">
        <v>7795</v>
      </c>
      <c r="D342" s="13" t="s">
        <v>7796</v>
      </c>
      <c r="E342" s="13" t="s">
        <v>7797</v>
      </c>
      <c r="F342" s="13" t="s">
        <v>7686</v>
      </c>
      <c r="G342" s="13" t="s">
        <v>7798</v>
      </c>
      <c r="H342" s="13" t="s">
        <v>2828</v>
      </c>
      <c r="I342" s="13" t="s">
        <v>100</v>
      </c>
      <c r="J342" s="13" t="s">
        <v>2378</v>
      </c>
      <c r="K342" s="13" t="s">
        <v>2396</v>
      </c>
      <c r="L342" s="13" t="s">
        <v>2392</v>
      </c>
      <c r="M342" s="13" t="s">
        <v>4971</v>
      </c>
      <c r="N342" s="13" t="s">
        <v>7799</v>
      </c>
      <c r="O342" s="17">
        <v>43185</v>
      </c>
      <c r="P342" s="23"/>
      <c r="Q342" s="41" t="s">
        <v>7800</v>
      </c>
      <c r="R342" s="13" t="s">
        <v>129</v>
      </c>
      <c r="S342" s="13" t="s">
        <v>2870</v>
      </c>
      <c r="T342" s="13" t="s">
        <v>8348</v>
      </c>
      <c r="U342" s="13" t="s">
        <v>7827</v>
      </c>
      <c r="V342" s="13" t="s">
        <v>8352</v>
      </c>
      <c r="W342" s="13">
        <f>IF(ISERROR(VLOOKUP($C342,CTEPULL!$A:$I,3,FALSE)),"0",(VLOOKUP($C342,CTEPULL!$A:$I,3,FALSE)))</f>
        <v>59</v>
      </c>
      <c r="X342" s="18">
        <f>IF(ISERROR(VLOOKUP($A342,PIVOTILC!$A:$I,3,FALSE)),"0",(VLOOKUP($A342,PIVOTILC!$A:$I,3,FALSE)))</f>
        <v>59</v>
      </c>
      <c r="Y342" s="13">
        <f t="shared" si="80"/>
        <v>0</v>
      </c>
      <c r="Z342" s="13" t="str">
        <f t="shared" si="89"/>
        <v>Good</v>
      </c>
      <c r="AA342" s="13">
        <f>IF(ISERROR(VLOOKUP($C342,CTEPULL!$A:$I,4,FALSE)),"0",(VLOOKUP($C342,CTEPULL!$A:$I,4,FALSE)))</f>
        <v>0</v>
      </c>
      <c r="AB342" s="18">
        <f>IF(ISERROR(VLOOKUP($A342,PIVOTILC!$A:$I,4,FALSE)),"0",(VLOOKUP($A342,PIVOTILC!$A:$I,4,FALSE)))</f>
        <v>0</v>
      </c>
      <c r="AC342" s="13">
        <f t="shared" si="81"/>
        <v>0</v>
      </c>
      <c r="AD342" s="13" t="str">
        <f t="shared" si="90"/>
        <v/>
      </c>
      <c r="AE342" s="13">
        <f>IF(ISERROR(VLOOKUP($C342,CTEPULL!$A:$I,5,FALSE)),"0",(VLOOKUP($C342,CTEPULL!$A:$I,5,FALSE)))</f>
        <v>0</v>
      </c>
      <c r="AF342" s="18">
        <f>IF(ISERROR(VLOOKUP($A342,PIVOTILC!$A:$I,5,FALSE)),"0",(VLOOKUP($A342,PIVOTILC!$A:$I,5,FALSE)))</f>
        <v>0</v>
      </c>
      <c r="AG342" s="13">
        <f t="shared" si="82"/>
        <v>0</v>
      </c>
      <c r="AH342" s="13" t="str">
        <f t="shared" si="91"/>
        <v/>
      </c>
      <c r="AI342" s="13">
        <f>IF(ISERROR(VLOOKUP($C342,CTEPULL!$A:$I,6,FALSE)),"0",(VLOOKUP($C342,CTEPULL!$A:$I,6,FALSE)))</f>
        <v>0</v>
      </c>
      <c r="AJ342" s="18">
        <f>IF(ISERROR(VLOOKUP($A342,PIVOTILC!$A:$I,6,FALSE)),"0",(VLOOKUP($A342,PIVOTILC!$A:$I,6,FALSE)))</f>
        <v>0</v>
      </c>
      <c r="AK342" s="13">
        <f t="shared" si="83"/>
        <v>0</v>
      </c>
      <c r="AL342" s="13" t="str">
        <f t="shared" si="92"/>
        <v/>
      </c>
      <c r="AM342" s="13">
        <f>IF(ISERROR(VLOOKUP($C342,CTEPULL!$A:$I,7,FALSE)),"0",(VLOOKUP($C342,CTEPULL!$A:$I,7,FALSE)))</f>
        <v>0</v>
      </c>
      <c r="AN342" s="18">
        <f>IF(ISERROR(VLOOKUP($A342,PIVOTILC!$A:$I,7,FALSE)),"0",(VLOOKUP($A342,PIVOTILC!$A:$I,7,FALSE)))</f>
        <v>0</v>
      </c>
      <c r="AO342" s="13">
        <f t="shared" si="84"/>
        <v>0</v>
      </c>
      <c r="AP342" s="13" t="str">
        <f t="shared" si="93"/>
        <v/>
      </c>
      <c r="AQ342" s="13">
        <f>IF(ISERROR(VLOOKUP($C342,CTEPULL!$A:$I,8,FALSE)),"0",(VLOOKUP($C342,CTEPULL!$A:$I,8,FALSE)))</f>
        <v>0</v>
      </c>
      <c r="AR342" s="18">
        <f>IF(ISERROR(VLOOKUP($A342,PIVOTILC!$A:$I,8,FALSE)),"0",(VLOOKUP($A342,PIVOTILC!$A:$I,8,FALSE)))</f>
        <v>0</v>
      </c>
      <c r="AS342" s="13">
        <f t="shared" si="85"/>
        <v>0</v>
      </c>
      <c r="AT342" s="13" t="str">
        <f t="shared" si="94"/>
        <v/>
      </c>
      <c r="AU342" s="19">
        <f>IF(ISERROR(VLOOKUP($C342,CTEPULL!$A:$I,9,FALSE)),"0",(VLOOKUP($C342,CTEPULL!$A:$I,9,FALSE)))</f>
        <v>59</v>
      </c>
      <c r="AV342" s="18">
        <f>IF(ISERROR(VLOOKUP($A342,PIVOTILC!$A:$I,8,FALSE)),"0",(VLOOKUP($A342,PIVOTILC!$A:$I,9,FALSE)))</f>
        <v>59</v>
      </c>
      <c r="AW342" s="18">
        <f t="shared" si="86"/>
        <v>0</v>
      </c>
      <c r="AX342" s="13">
        <f t="shared" si="87"/>
        <v>0</v>
      </c>
      <c r="AY342" s="13" t="str">
        <f t="shared" si="88"/>
        <v>No</v>
      </c>
      <c r="AZ342" s="13" t="str">
        <f t="shared" si="95"/>
        <v>No</v>
      </c>
    </row>
    <row r="343" spans="1:52" x14ac:dyDescent="0.2">
      <c r="A343" s="1" t="s">
        <v>7088</v>
      </c>
      <c r="B343" s="16" t="s">
        <v>3105</v>
      </c>
      <c r="C343" s="13" t="s">
        <v>916</v>
      </c>
      <c r="D343" s="13" t="s">
        <v>689</v>
      </c>
      <c r="E343" s="13" t="s">
        <v>690</v>
      </c>
      <c r="F343" s="13" t="s">
        <v>179</v>
      </c>
      <c r="G343" s="13" t="s">
        <v>385</v>
      </c>
      <c r="H343" s="13" t="s">
        <v>2829</v>
      </c>
      <c r="I343" s="13" t="s">
        <v>98</v>
      </c>
      <c r="J343" s="13" t="s">
        <v>2378</v>
      </c>
      <c r="K343" s="13" t="s">
        <v>2379</v>
      </c>
      <c r="L343" s="13" t="s">
        <v>2383</v>
      </c>
      <c r="M343" s="13" t="s">
        <v>2433</v>
      </c>
      <c r="N343" s="13" t="s">
        <v>197</v>
      </c>
      <c r="O343" s="17">
        <v>40644</v>
      </c>
      <c r="P343" s="23"/>
      <c r="Q343" s="41" t="s">
        <v>2540</v>
      </c>
      <c r="R343" s="13" t="s">
        <v>129</v>
      </c>
      <c r="S343" s="13" t="s">
        <v>2873</v>
      </c>
      <c r="T343" s="13" t="s">
        <v>8348</v>
      </c>
      <c r="U343" s="13" t="s">
        <v>5735</v>
      </c>
      <c r="V343" s="13" t="s">
        <v>8361</v>
      </c>
      <c r="W343" s="13">
        <f>IF(ISERROR(VLOOKUP($C343,CTEPULL!$A:$I,3,FALSE)),"0",(VLOOKUP($C343,CTEPULL!$A:$I,3,FALSE)))</f>
        <v>48</v>
      </c>
      <c r="X343" s="18">
        <f>IF(ISERROR(VLOOKUP($A343,PIVOTILC!$A:$I,3,FALSE)),"0",(VLOOKUP($A343,PIVOTILC!$A:$I,3,FALSE)))</f>
        <v>48</v>
      </c>
      <c r="Y343" s="13">
        <f t="shared" si="80"/>
        <v>0</v>
      </c>
      <c r="Z343" s="13" t="str">
        <f t="shared" si="89"/>
        <v>Good</v>
      </c>
      <c r="AA343" s="13">
        <f>IF(ISERROR(VLOOKUP($C343,CTEPULL!$A:$I,4,FALSE)),"0",(VLOOKUP($C343,CTEPULL!$A:$I,4,FALSE)))</f>
        <v>0</v>
      </c>
      <c r="AB343" s="18">
        <f>IF(ISERROR(VLOOKUP($A343,PIVOTILC!$A:$I,4,FALSE)),"0",(VLOOKUP($A343,PIVOTILC!$A:$I,4,FALSE)))</f>
        <v>0</v>
      </c>
      <c r="AC343" s="13">
        <f t="shared" si="81"/>
        <v>0</v>
      </c>
      <c r="AD343" s="13" t="str">
        <f t="shared" si="90"/>
        <v/>
      </c>
      <c r="AE343" s="13">
        <f>IF(ISERROR(VLOOKUP($C343,CTEPULL!$A:$I,5,FALSE)),"0",(VLOOKUP($C343,CTEPULL!$A:$I,5,FALSE)))</f>
        <v>0</v>
      </c>
      <c r="AF343" s="18">
        <f>IF(ISERROR(VLOOKUP($A343,PIVOTILC!$A:$I,5,FALSE)),"0",(VLOOKUP($A343,PIVOTILC!$A:$I,5,FALSE)))</f>
        <v>0</v>
      </c>
      <c r="AG343" s="13">
        <f t="shared" si="82"/>
        <v>0</v>
      </c>
      <c r="AH343" s="13" t="str">
        <f t="shared" si="91"/>
        <v/>
      </c>
      <c r="AI343" s="13">
        <f>IF(ISERROR(VLOOKUP($C343,CTEPULL!$A:$I,6,FALSE)),"0",(VLOOKUP($C343,CTEPULL!$A:$I,6,FALSE)))</f>
        <v>0</v>
      </c>
      <c r="AJ343" s="18">
        <f>IF(ISERROR(VLOOKUP($A343,PIVOTILC!$A:$I,6,FALSE)),"0",(VLOOKUP($A343,PIVOTILC!$A:$I,6,FALSE)))</f>
        <v>0</v>
      </c>
      <c r="AK343" s="13">
        <f t="shared" si="83"/>
        <v>0</v>
      </c>
      <c r="AL343" s="13" t="str">
        <f t="shared" si="92"/>
        <v/>
      </c>
      <c r="AM343" s="13">
        <f>IF(ISERROR(VLOOKUP($C343,CTEPULL!$A:$I,7,FALSE)),"0",(VLOOKUP($C343,CTEPULL!$A:$I,7,FALSE)))</f>
        <v>0</v>
      </c>
      <c r="AN343" s="18">
        <f>IF(ISERROR(VLOOKUP($A343,PIVOTILC!$A:$I,7,FALSE)),"0",(VLOOKUP($A343,PIVOTILC!$A:$I,7,FALSE)))</f>
        <v>0</v>
      </c>
      <c r="AO343" s="13">
        <f t="shared" si="84"/>
        <v>0</v>
      </c>
      <c r="AP343" s="13" t="str">
        <f t="shared" si="93"/>
        <v/>
      </c>
      <c r="AQ343" s="13">
        <f>IF(ISERROR(VLOOKUP($C343,CTEPULL!$A:$I,8,FALSE)),"0",(VLOOKUP($C343,CTEPULL!$A:$I,8,FALSE)))</f>
        <v>0</v>
      </c>
      <c r="AR343" s="18">
        <f>IF(ISERROR(VLOOKUP($A343,PIVOTILC!$A:$I,8,FALSE)),"0",(VLOOKUP($A343,PIVOTILC!$A:$I,8,FALSE)))</f>
        <v>0</v>
      </c>
      <c r="AS343" s="13">
        <f t="shared" si="85"/>
        <v>0</v>
      </c>
      <c r="AT343" s="13" t="str">
        <f t="shared" si="94"/>
        <v/>
      </c>
      <c r="AU343" s="19">
        <f>IF(ISERROR(VLOOKUP($C343,CTEPULL!$A:$I,9,FALSE)),"0",(VLOOKUP($C343,CTEPULL!$A:$I,9,FALSE)))</f>
        <v>48</v>
      </c>
      <c r="AV343" s="18">
        <f>IF(ISERROR(VLOOKUP($A343,PIVOTILC!$A:$I,8,FALSE)),"0",(VLOOKUP($A343,PIVOTILC!$A:$I,9,FALSE)))</f>
        <v>48</v>
      </c>
      <c r="AW343" s="18">
        <f t="shared" si="86"/>
        <v>0</v>
      </c>
      <c r="AX343" s="13">
        <f t="shared" si="87"/>
        <v>0</v>
      </c>
      <c r="AY343" s="13" t="str">
        <f t="shared" si="88"/>
        <v>No</v>
      </c>
      <c r="AZ343" s="13" t="str">
        <f t="shared" si="95"/>
        <v>No</v>
      </c>
    </row>
    <row r="344" spans="1:52" x14ac:dyDescent="0.2">
      <c r="A344" s="1" t="s">
        <v>12567</v>
      </c>
      <c r="B344" s="16" t="s">
        <v>12579</v>
      </c>
      <c r="C344" s="13" t="s">
        <v>12580</v>
      </c>
      <c r="D344" s="13" t="s">
        <v>12581</v>
      </c>
      <c r="E344" s="13" t="s">
        <v>12582</v>
      </c>
      <c r="F344" s="13" t="s">
        <v>1243</v>
      </c>
      <c r="G344" s="13" t="s">
        <v>12583</v>
      </c>
      <c r="H344" s="13" t="s">
        <v>2829</v>
      </c>
      <c r="I344" s="13" t="s">
        <v>98</v>
      </c>
      <c r="J344" s="13" t="s">
        <v>2378</v>
      </c>
      <c r="K344" s="13" t="s">
        <v>2389</v>
      </c>
      <c r="L344" s="13" t="s">
        <v>11236</v>
      </c>
      <c r="M344" s="13" t="s">
        <v>2948</v>
      </c>
      <c r="N344" s="13" t="s">
        <v>12584</v>
      </c>
      <c r="O344" s="17">
        <v>43782</v>
      </c>
      <c r="P344" s="23"/>
      <c r="Q344" s="41" t="s">
        <v>12585</v>
      </c>
      <c r="R344" s="13" t="s">
        <v>129</v>
      </c>
      <c r="S344" s="13" t="s">
        <v>2871</v>
      </c>
      <c r="T344" s="13" t="s">
        <v>8348</v>
      </c>
      <c r="U344" s="13" t="s">
        <v>12592</v>
      </c>
      <c r="V344" s="13" t="s">
        <v>8351</v>
      </c>
      <c r="W344" s="13">
        <f>IF(ISERROR(VLOOKUP($C344,CTEPULL!$A:$I,3,FALSE)),"0",(VLOOKUP($C344,CTEPULL!$A:$I,3,FALSE)))</f>
        <v>45</v>
      </c>
      <c r="X344" s="18">
        <f>IF(ISERROR(VLOOKUP($A344,PIVOTILC!$A:$I,3,FALSE)),"0",(VLOOKUP($A344,PIVOTILC!$A:$I,3,FALSE)))</f>
        <v>45</v>
      </c>
      <c r="Y344" s="13">
        <f t="shared" si="80"/>
        <v>0</v>
      </c>
      <c r="Z344" s="13" t="str">
        <f t="shared" si="89"/>
        <v>Good</v>
      </c>
      <c r="AA344" s="13">
        <f>IF(ISERROR(VLOOKUP($C344,CTEPULL!$A:$I,4,FALSE)),"0",(VLOOKUP($C344,CTEPULL!$A:$I,4,FALSE)))</f>
        <v>0</v>
      </c>
      <c r="AB344" s="18">
        <f>IF(ISERROR(VLOOKUP($A344,PIVOTILC!$A:$I,4,FALSE)),"0",(VLOOKUP($A344,PIVOTILC!$A:$I,4,FALSE)))</f>
        <v>0</v>
      </c>
      <c r="AC344" s="13">
        <f t="shared" si="81"/>
        <v>0</v>
      </c>
      <c r="AD344" s="13" t="str">
        <f t="shared" si="90"/>
        <v/>
      </c>
      <c r="AE344" s="13">
        <f>IF(ISERROR(VLOOKUP($C344,CTEPULL!$A:$I,5,FALSE)),"0",(VLOOKUP($C344,CTEPULL!$A:$I,5,FALSE)))</f>
        <v>0</v>
      </c>
      <c r="AF344" s="18">
        <f>IF(ISERROR(VLOOKUP($A344,PIVOTILC!$A:$I,5,FALSE)),"0",(VLOOKUP($A344,PIVOTILC!$A:$I,5,FALSE)))</f>
        <v>0</v>
      </c>
      <c r="AG344" s="13">
        <f t="shared" si="82"/>
        <v>0</v>
      </c>
      <c r="AH344" s="13" t="str">
        <f t="shared" si="91"/>
        <v/>
      </c>
      <c r="AI344" s="13">
        <f>IF(ISERROR(VLOOKUP($C344,CTEPULL!$A:$I,6,FALSE)),"0",(VLOOKUP($C344,CTEPULL!$A:$I,6,FALSE)))</f>
        <v>0</v>
      </c>
      <c r="AJ344" s="18">
        <f>IF(ISERROR(VLOOKUP($A344,PIVOTILC!$A:$I,6,FALSE)),"0",(VLOOKUP($A344,PIVOTILC!$A:$I,6,FALSE)))</f>
        <v>0</v>
      </c>
      <c r="AK344" s="13">
        <f t="shared" si="83"/>
        <v>0</v>
      </c>
      <c r="AL344" s="13" t="str">
        <f t="shared" si="92"/>
        <v/>
      </c>
      <c r="AM344" s="13">
        <f>IF(ISERROR(VLOOKUP($C344,CTEPULL!$A:$I,7,FALSE)),"0",(VLOOKUP($C344,CTEPULL!$A:$I,7,FALSE)))</f>
        <v>0</v>
      </c>
      <c r="AN344" s="18">
        <f>IF(ISERROR(VLOOKUP($A344,PIVOTILC!$A:$I,7,FALSE)),"0",(VLOOKUP($A344,PIVOTILC!$A:$I,7,FALSE)))</f>
        <v>0</v>
      </c>
      <c r="AO344" s="13">
        <f t="shared" si="84"/>
        <v>0</v>
      </c>
      <c r="AP344" s="13" t="str">
        <f t="shared" si="93"/>
        <v/>
      </c>
      <c r="AQ344" s="13">
        <f>IF(ISERROR(VLOOKUP($C344,CTEPULL!$A:$I,8,FALSE)),"0",(VLOOKUP($C344,CTEPULL!$A:$I,8,FALSE)))</f>
        <v>0</v>
      </c>
      <c r="AR344" s="18">
        <f>IF(ISERROR(VLOOKUP($A344,PIVOTILC!$A:$I,8,FALSE)),"0",(VLOOKUP($A344,PIVOTILC!$A:$I,8,FALSE)))</f>
        <v>0</v>
      </c>
      <c r="AS344" s="13">
        <f t="shared" si="85"/>
        <v>0</v>
      </c>
      <c r="AT344" s="13" t="str">
        <f t="shared" si="94"/>
        <v/>
      </c>
      <c r="AU344" s="19">
        <f>IF(ISERROR(VLOOKUP($C344,CTEPULL!$A:$I,9,FALSE)),"0",(VLOOKUP($C344,CTEPULL!$A:$I,9,FALSE)))</f>
        <v>45</v>
      </c>
      <c r="AV344" s="18">
        <f>IF(ISERROR(VLOOKUP($A344,PIVOTILC!$A:$I,8,FALSE)),"0",(VLOOKUP($A344,PIVOTILC!$A:$I,9,FALSE)))</f>
        <v>45</v>
      </c>
      <c r="AW344" s="18">
        <f t="shared" si="86"/>
        <v>0</v>
      </c>
      <c r="AX344" s="13">
        <f t="shared" si="87"/>
        <v>0</v>
      </c>
      <c r="AY344" s="13" t="str">
        <f t="shared" si="88"/>
        <v>No</v>
      </c>
      <c r="AZ344" s="13" t="str">
        <f t="shared" si="95"/>
        <v>No</v>
      </c>
    </row>
    <row r="345" spans="1:52" x14ac:dyDescent="0.2">
      <c r="A345" s="1" t="s">
        <v>10847</v>
      </c>
      <c r="B345" s="16" t="s">
        <v>10848</v>
      </c>
      <c r="C345" s="13" t="s">
        <v>10849</v>
      </c>
      <c r="D345" s="13" t="s">
        <v>10850</v>
      </c>
      <c r="E345" s="13" t="s">
        <v>1602</v>
      </c>
      <c r="F345" s="13" t="s">
        <v>179</v>
      </c>
      <c r="G345" s="13" t="s">
        <v>10851</v>
      </c>
      <c r="H345" s="13" t="s">
        <v>2833</v>
      </c>
      <c r="I345" s="13" t="s">
        <v>100</v>
      </c>
      <c r="J345" s="13" t="s">
        <v>2378</v>
      </c>
      <c r="K345" s="13" t="s">
        <v>2396</v>
      </c>
      <c r="L345" s="13" t="s">
        <v>2392</v>
      </c>
      <c r="M345" s="13" t="s">
        <v>2392</v>
      </c>
      <c r="N345" s="13" t="s">
        <v>10968</v>
      </c>
      <c r="O345" s="17">
        <v>43647</v>
      </c>
      <c r="P345" s="23"/>
      <c r="Q345" s="41" t="s">
        <v>10852</v>
      </c>
      <c r="R345" s="13" t="s">
        <v>129</v>
      </c>
      <c r="S345" s="13" t="s">
        <v>11329</v>
      </c>
      <c r="T345" s="13" t="s">
        <v>8348</v>
      </c>
      <c r="U345" s="13" t="s">
        <v>11003</v>
      </c>
      <c r="V345" s="13" t="s">
        <v>8351</v>
      </c>
      <c r="W345" s="13">
        <f>IF(ISERROR(VLOOKUP($C345,CTEPULL!$A:$I,3,FALSE)),"0",(VLOOKUP($C345,CTEPULL!$A:$I,3,FALSE)))</f>
        <v>40</v>
      </c>
      <c r="X345" s="18" t="str">
        <f>IF(ISERROR(VLOOKUP($A345,PIVOTILC!$A:$I,3,FALSE)),"0",(VLOOKUP($A345,PIVOTILC!$A:$I,3,FALSE)))</f>
        <v>0</v>
      </c>
      <c r="Y345" s="13">
        <f t="shared" si="80"/>
        <v>40</v>
      </c>
      <c r="Z345" s="13" t="str">
        <f t="shared" si="89"/>
        <v>With Variance</v>
      </c>
      <c r="AA345" s="13">
        <f>IF(ISERROR(VLOOKUP($C345,CTEPULL!$A:$I,4,FALSE)),"0",(VLOOKUP($C345,CTEPULL!$A:$I,4,FALSE)))</f>
        <v>0</v>
      </c>
      <c r="AB345" s="18" t="str">
        <f>IF(ISERROR(VLOOKUP($A345,PIVOTILC!$A:$I,4,FALSE)),"0",(VLOOKUP($A345,PIVOTILC!$A:$I,4,FALSE)))</f>
        <v>0</v>
      </c>
      <c r="AC345" s="13">
        <f t="shared" si="81"/>
        <v>0</v>
      </c>
      <c r="AD345" s="13" t="str">
        <f t="shared" si="90"/>
        <v/>
      </c>
      <c r="AE345" s="13">
        <f>IF(ISERROR(VLOOKUP($C345,CTEPULL!$A:$I,5,FALSE)),"0",(VLOOKUP($C345,CTEPULL!$A:$I,5,FALSE)))</f>
        <v>0</v>
      </c>
      <c r="AF345" s="18" t="str">
        <f>IF(ISERROR(VLOOKUP($A345,PIVOTILC!$A:$I,5,FALSE)),"0",(VLOOKUP($A345,PIVOTILC!$A:$I,5,FALSE)))</f>
        <v>0</v>
      </c>
      <c r="AG345" s="13">
        <f t="shared" si="82"/>
        <v>0</v>
      </c>
      <c r="AH345" s="13" t="str">
        <f t="shared" si="91"/>
        <v/>
      </c>
      <c r="AI345" s="13">
        <f>IF(ISERROR(VLOOKUP($C345,CTEPULL!$A:$I,6,FALSE)),"0",(VLOOKUP($C345,CTEPULL!$A:$I,6,FALSE)))</f>
        <v>0</v>
      </c>
      <c r="AJ345" s="18" t="str">
        <f>IF(ISERROR(VLOOKUP($A345,PIVOTILC!$A:$I,6,FALSE)),"0",(VLOOKUP($A345,PIVOTILC!$A:$I,6,FALSE)))</f>
        <v>0</v>
      </c>
      <c r="AK345" s="13">
        <f t="shared" si="83"/>
        <v>0</v>
      </c>
      <c r="AL345" s="13" t="str">
        <f t="shared" si="92"/>
        <v/>
      </c>
      <c r="AM345" s="13">
        <f>IF(ISERROR(VLOOKUP($C345,CTEPULL!$A:$I,7,FALSE)),"0",(VLOOKUP($C345,CTEPULL!$A:$I,7,FALSE)))</f>
        <v>0</v>
      </c>
      <c r="AN345" s="18" t="str">
        <f>IF(ISERROR(VLOOKUP($A345,PIVOTILC!$A:$I,7,FALSE)),"0",(VLOOKUP($A345,PIVOTILC!$A:$I,7,FALSE)))</f>
        <v>0</v>
      </c>
      <c r="AO345" s="13">
        <f t="shared" si="84"/>
        <v>0</v>
      </c>
      <c r="AP345" s="13" t="str">
        <f t="shared" si="93"/>
        <v/>
      </c>
      <c r="AQ345" s="13">
        <f>IF(ISERROR(VLOOKUP($C345,CTEPULL!$A:$I,8,FALSE)),"0",(VLOOKUP($C345,CTEPULL!$A:$I,8,FALSE)))</f>
        <v>0</v>
      </c>
      <c r="AR345" s="18" t="str">
        <f>IF(ISERROR(VLOOKUP($A345,PIVOTILC!$A:$I,8,FALSE)),"0",(VLOOKUP($A345,PIVOTILC!$A:$I,8,FALSE)))</f>
        <v>0</v>
      </c>
      <c r="AS345" s="13">
        <f t="shared" si="85"/>
        <v>0</v>
      </c>
      <c r="AT345" s="13" t="str">
        <f t="shared" si="94"/>
        <v/>
      </c>
      <c r="AU345" s="19">
        <f>IF(ISERROR(VLOOKUP($C345,CTEPULL!$A:$I,9,FALSE)),"0",(VLOOKUP($C345,CTEPULL!$A:$I,9,FALSE)))</f>
        <v>40</v>
      </c>
      <c r="AV345" s="18" t="str">
        <f>IF(ISERROR(VLOOKUP($A345,PIVOTILC!$A:$I,8,FALSE)),"0",(VLOOKUP($A345,PIVOTILC!$A:$I,9,FALSE)))</f>
        <v>0</v>
      </c>
      <c r="AW345" s="18">
        <f t="shared" si="86"/>
        <v>40</v>
      </c>
      <c r="AX345" s="13">
        <f t="shared" si="87"/>
        <v>0</v>
      </c>
      <c r="AY345" s="13" t="str">
        <f t="shared" si="88"/>
        <v>Yes</v>
      </c>
      <c r="AZ345" s="13" t="str">
        <f t="shared" si="95"/>
        <v>No</v>
      </c>
    </row>
    <row r="346" spans="1:52" x14ac:dyDescent="0.2">
      <c r="A346" s="58" t="s">
        <v>9250</v>
      </c>
      <c r="B346" s="16" t="s">
        <v>6470</v>
      </c>
      <c r="C346" s="13" t="s">
        <v>6471</v>
      </c>
      <c r="D346" s="13" t="s">
        <v>6472</v>
      </c>
      <c r="E346" s="13" t="s">
        <v>6473</v>
      </c>
      <c r="F346" s="13" t="s">
        <v>179</v>
      </c>
      <c r="G346" s="13" t="s">
        <v>6474</v>
      </c>
      <c r="H346" s="13" t="s">
        <v>2829</v>
      </c>
      <c r="I346" s="13" t="s">
        <v>98</v>
      </c>
      <c r="J346" s="13" t="s">
        <v>2378</v>
      </c>
      <c r="K346" s="13" t="s">
        <v>2880</v>
      </c>
      <c r="L346" s="13" t="s">
        <v>2880</v>
      </c>
      <c r="M346" s="13" t="s">
        <v>8943</v>
      </c>
      <c r="N346" s="13" t="s">
        <v>6542</v>
      </c>
      <c r="O346" s="17">
        <v>43034</v>
      </c>
      <c r="P346" s="23"/>
      <c r="Q346" s="41" t="s">
        <v>6475</v>
      </c>
      <c r="R346" s="13" t="s">
        <v>129</v>
      </c>
      <c r="S346" s="13" t="s">
        <v>2870</v>
      </c>
      <c r="T346" s="13" t="s">
        <v>8348</v>
      </c>
      <c r="U346" s="13" t="s">
        <v>6558</v>
      </c>
      <c r="V346" s="13" t="s">
        <v>8354</v>
      </c>
      <c r="W346" s="13">
        <f>IF(ISERROR(VLOOKUP($C346,CTEPULL!$A:$I,3,FALSE)),"0",(VLOOKUP($C346,CTEPULL!$A:$I,3,FALSE)))</f>
        <v>56</v>
      </c>
      <c r="X346" s="18">
        <f>IF(ISERROR(VLOOKUP($A346,PIVOTILC!$A:$I,3,FALSE)),"0",(VLOOKUP($A346,PIVOTILC!$A:$I,3,FALSE)))</f>
        <v>56</v>
      </c>
      <c r="Y346" s="13">
        <f t="shared" si="80"/>
        <v>0</v>
      </c>
      <c r="Z346" s="13" t="str">
        <f t="shared" si="89"/>
        <v>Good</v>
      </c>
      <c r="AA346" s="13">
        <f>IF(ISERROR(VLOOKUP($C346,CTEPULL!$A:$I,4,FALSE)),"0",(VLOOKUP($C346,CTEPULL!$A:$I,4,FALSE)))</f>
        <v>0</v>
      </c>
      <c r="AB346" s="18">
        <f>IF(ISERROR(VLOOKUP($A346,PIVOTILC!$A:$I,4,FALSE)),"0",(VLOOKUP($A346,PIVOTILC!$A:$I,4,FALSE)))</f>
        <v>0</v>
      </c>
      <c r="AC346" s="13">
        <f t="shared" si="81"/>
        <v>0</v>
      </c>
      <c r="AD346" s="13" t="str">
        <f t="shared" si="90"/>
        <v/>
      </c>
      <c r="AE346" s="13">
        <f>IF(ISERROR(VLOOKUP($C346,CTEPULL!$A:$I,5,FALSE)),"0",(VLOOKUP($C346,CTEPULL!$A:$I,5,FALSE)))</f>
        <v>0</v>
      </c>
      <c r="AF346" s="18">
        <f>IF(ISERROR(VLOOKUP($A346,PIVOTILC!$A:$I,5,FALSE)),"0",(VLOOKUP($A346,PIVOTILC!$A:$I,5,FALSE)))</f>
        <v>0</v>
      </c>
      <c r="AG346" s="13">
        <f t="shared" si="82"/>
        <v>0</v>
      </c>
      <c r="AH346" s="13" t="str">
        <f t="shared" si="91"/>
        <v/>
      </c>
      <c r="AI346" s="13">
        <f>IF(ISERROR(VLOOKUP($C346,CTEPULL!$A:$I,6,FALSE)),"0",(VLOOKUP($C346,CTEPULL!$A:$I,6,FALSE)))</f>
        <v>0</v>
      </c>
      <c r="AJ346" s="18">
        <f>IF(ISERROR(VLOOKUP($A346,PIVOTILC!$A:$I,6,FALSE)),"0",(VLOOKUP($A346,PIVOTILC!$A:$I,6,FALSE)))</f>
        <v>0</v>
      </c>
      <c r="AK346" s="13">
        <f t="shared" si="83"/>
        <v>0</v>
      </c>
      <c r="AL346" s="13" t="str">
        <f t="shared" si="92"/>
        <v/>
      </c>
      <c r="AM346" s="13">
        <f>IF(ISERROR(VLOOKUP($C346,CTEPULL!$A:$I,7,FALSE)),"0",(VLOOKUP($C346,CTEPULL!$A:$I,7,FALSE)))</f>
        <v>0</v>
      </c>
      <c r="AN346" s="18">
        <f>IF(ISERROR(VLOOKUP($A346,PIVOTILC!$A:$I,7,FALSE)),"0",(VLOOKUP($A346,PIVOTILC!$A:$I,7,FALSE)))</f>
        <v>0</v>
      </c>
      <c r="AO346" s="13">
        <f t="shared" si="84"/>
        <v>0</v>
      </c>
      <c r="AP346" s="13" t="str">
        <f t="shared" si="93"/>
        <v/>
      </c>
      <c r="AQ346" s="13">
        <f>IF(ISERROR(VLOOKUP($C346,CTEPULL!$A:$I,8,FALSE)),"0",(VLOOKUP($C346,CTEPULL!$A:$I,8,FALSE)))</f>
        <v>0</v>
      </c>
      <c r="AR346" s="18">
        <f>IF(ISERROR(VLOOKUP($A346,PIVOTILC!$A:$I,8,FALSE)),"0",(VLOOKUP($A346,PIVOTILC!$A:$I,8,FALSE)))</f>
        <v>0</v>
      </c>
      <c r="AS346" s="13">
        <f t="shared" si="85"/>
        <v>0</v>
      </c>
      <c r="AT346" s="13" t="str">
        <f t="shared" si="94"/>
        <v/>
      </c>
      <c r="AU346" s="19">
        <f>IF(ISERROR(VLOOKUP($C346,CTEPULL!$A:$I,9,FALSE)),"0",(VLOOKUP($C346,CTEPULL!$A:$I,9,FALSE)))</f>
        <v>56</v>
      </c>
      <c r="AV346" s="18">
        <f>IF(ISERROR(VLOOKUP($A346,PIVOTILC!$A:$I,8,FALSE)),"0",(VLOOKUP($A346,PIVOTILC!$A:$I,9,FALSE)))</f>
        <v>56</v>
      </c>
      <c r="AW346" s="18">
        <f t="shared" si="86"/>
        <v>0</v>
      </c>
      <c r="AX346" s="13">
        <f t="shared" si="87"/>
        <v>0</v>
      </c>
      <c r="AY346" s="13" t="str">
        <f t="shared" si="88"/>
        <v>No</v>
      </c>
      <c r="AZ346" s="13" t="str">
        <f t="shared" si="95"/>
        <v>No</v>
      </c>
    </row>
    <row r="347" spans="1:52" x14ac:dyDescent="0.2">
      <c r="A347" s="1" t="s">
        <v>9251</v>
      </c>
      <c r="B347" s="16" t="s">
        <v>3106</v>
      </c>
      <c r="C347" s="13" t="s">
        <v>2820</v>
      </c>
      <c r="D347" s="13" t="s">
        <v>1397</v>
      </c>
      <c r="E347" s="13" t="s">
        <v>1398</v>
      </c>
      <c r="F347" s="13" t="s">
        <v>180</v>
      </c>
      <c r="G347" s="13" t="s">
        <v>2835</v>
      </c>
      <c r="H347" s="13" t="s">
        <v>2828</v>
      </c>
      <c r="I347" s="13" t="s">
        <v>98</v>
      </c>
      <c r="J347" s="13" t="s">
        <v>2378</v>
      </c>
      <c r="K347" s="13" t="s">
        <v>2379</v>
      </c>
      <c r="L347" s="13" t="s">
        <v>2380</v>
      </c>
      <c r="M347" s="13" t="s">
        <v>2403</v>
      </c>
      <c r="N347" s="13" t="s">
        <v>2836</v>
      </c>
      <c r="O347" s="17">
        <v>42387</v>
      </c>
      <c r="P347" s="23"/>
      <c r="Q347" s="41" t="s">
        <v>2817</v>
      </c>
      <c r="R347" s="13" t="s">
        <v>129</v>
      </c>
      <c r="S347" s="13" t="s">
        <v>2870</v>
      </c>
      <c r="T347" s="13" t="s">
        <v>8348</v>
      </c>
      <c r="U347" s="13" t="s">
        <v>5736</v>
      </c>
      <c r="V347" s="13" t="s">
        <v>8352</v>
      </c>
      <c r="W347" s="13">
        <f>IF(ISERROR(VLOOKUP($C347,CTEPULL!$A:$I,3,FALSE)),"0",(VLOOKUP($C347,CTEPULL!$A:$I,3,FALSE)))</f>
        <v>40</v>
      </c>
      <c r="X347" s="18">
        <f>IF(ISERROR(VLOOKUP($A347,PIVOTILC!$A:$I,3,FALSE)),"0",(VLOOKUP($A347,PIVOTILC!$A:$I,3,FALSE)))</f>
        <v>40</v>
      </c>
      <c r="Y347" s="13">
        <f t="shared" si="80"/>
        <v>0</v>
      </c>
      <c r="Z347" s="13" t="str">
        <f t="shared" si="89"/>
        <v>Good</v>
      </c>
      <c r="AA347" s="13">
        <f>IF(ISERROR(VLOOKUP($C347,CTEPULL!$A:$I,4,FALSE)),"0",(VLOOKUP($C347,CTEPULL!$A:$I,4,FALSE)))</f>
        <v>0</v>
      </c>
      <c r="AB347" s="18">
        <f>IF(ISERROR(VLOOKUP($A347,PIVOTILC!$A:$I,4,FALSE)),"0",(VLOOKUP($A347,PIVOTILC!$A:$I,4,FALSE)))</f>
        <v>0</v>
      </c>
      <c r="AC347" s="13">
        <f t="shared" si="81"/>
        <v>0</v>
      </c>
      <c r="AD347" s="13" t="str">
        <f t="shared" si="90"/>
        <v/>
      </c>
      <c r="AE347" s="13">
        <f>IF(ISERROR(VLOOKUP($C347,CTEPULL!$A:$I,5,FALSE)),"0",(VLOOKUP($C347,CTEPULL!$A:$I,5,FALSE)))</f>
        <v>0</v>
      </c>
      <c r="AF347" s="18">
        <f>IF(ISERROR(VLOOKUP($A347,PIVOTILC!$A:$I,5,FALSE)),"0",(VLOOKUP($A347,PIVOTILC!$A:$I,5,FALSE)))</f>
        <v>0</v>
      </c>
      <c r="AG347" s="13">
        <f t="shared" si="82"/>
        <v>0</v>
      </c>
      <c r="AH347" s="13" t="str">
        <f t="shared" si="91"/>
        <v/>
      </c>
      <c r="AI347" s="13">
        <f>IF(ISERROR(VLOOKUP($C347,CTEPULL!$A:$I,6,FALSE)),"0",(VLOOKUP($C347,CTEPULL!$A:$I,6,FALSE)))</f>
        <v>0</v>
      </c>
      <c r="AJ347" s="18">
        <f>IF(ISERROR(VLOOKUP($A347,PIVOTILC!$A:$I,6,FALSE)),"0",(VLOOKUP($A347,PIVOTILC!$A:$I,6,FALSE)))</f>
        <v>0</v>
      </c>
      <c r="AK347" s="13">
        <f t="shared" si="83"/>
        <v>0</v>
      </c>
      <c r="AL347" s="13" t="str">
        <f t="shared" si="92"/>
        <v/>
      </c>
      <c r="AM347" s="13">
        <f>IF(ISERROR(VLOOKUP($C347,CTEPULL!$A:$I,7,FALSE)),"0",(VLOOKUP($C347,CTEPULL!$A:$I,7,FALSE)))</f>
        <v>0</v>
      </c>
      <c r="AN347" s="18">
        <f>IF(ISERROR(VLOOKUP($A347,PIVOTILC!$A:$I,7,FALSE)),"0",(VLOOKUP($A347,PIVOTILC!$A:$I,7,FALSE)))</f>
        <v>0</v>
      </c>
      <c r="AO347" s="13">
        <f t="shared" si="84"/>
        <v>0</v>
      </c>
      <c r="AP347" s="13" t="str">
        <f t="shared" si="93"/>
        <v/>
      </c>
      <c r="AQ347" s="13">
        <f>IF(ISERROR(VLOOKUP($C347,CTEPULL!$A:$I,8,FALSE)),"0",(VLOOKUP($C347,CTEPULL!$A:$I,8,FALSE)))</f>
        <v>0</v>
      </c>
      <c r="AR347" s="18">
        <f>IF(ISERROR(VLOOKUP($A347,PIVOTILC!$A:$I,8,FALSE)),"0",(VLOOKUP($A347,PIVOTILC!$A:$I,8,FALSE)))</f>
        <v>0</v>
      </c>
      <c r="AS347" s="13">
        <f t="shared" si="85"/>
        <v>0</v>
      </c>
      <c r="AT347" s="13" t="str">
        <f t="shared" si="94"/>
        <v/>
      </c>
      <c r="AU347" s="19">
        <f>IF(ISERROR(VLOOKUP($C347,CTEPULL!$A:$I,9,FALSE)),"0",(VLOOKUP($C347,CTEPULL!$A:$I,9,FALSE)))</f>
        <v>40</v>
      </c>
      <c r="AV347" s="18">
        <f>IF(ISERROR(VLOOKUP($A347,PIVOTILC!$A:$I,8,FALSE)),"0",(VLOOKUP($A347,PIVOTILC!$A:$I,9,FALSE)))</f>
        <v>40</v>
      </c>
      <c r="AW347" s="18">
        <f t="shared" si="86"/>
        <v>0</v>
      </c>
      <c r="AX347" s="13">
        <f t="shared" si="87"/>
        <v>0</v>
      </c>
      <c r="AY347" s="13" t="str">
        <f t="shared" si="88"/>
        <v>No</v>
      </c>
      <c r="AZ347" s="13" t="str">
        <f t="shared" si="95"/>
        <v>No</v>
      </c>
    </row>
    <row r="348" spans="1:52" x14ac:dyDescent="0.2">
      <c r="A348" s="1" t="s">
        <v>7089</v>
      </c>
      <c r="B348" s="16" t="s">
        <v>3107</v>
      </c>
      <c r="C348" s="13" t="s">
        <v>1961</v>
      </c>
      <c r="D348" s="13" t="s">
        <v>1962</v>
      </c>
      <c r="E348" s="13" t="s">
        <v>1963</v>
      </c>
      <c r="F348" s="13" t="s">
        <v>179</v>
      </c>
      <c r="G348" s="13" t="s">
        <v>1964</v>
      </c>
      <c r="H348" s="13" t="s">
        <v>2828</v>
      </c>
      <c r="I348" s="13" t="s">
        <v>98</v>
      </c>
      <c r="J348" s="13" t="s">
        <v>2378</v>
      </c>
      <c r="K348" s="13" t="s">
        <v>2379</v>
      </c>
      <c r="L348" s="13" t="s">
        <v>2380</v>
      </c>
      <c r="M348" s="13" t="s">
        <v>2403</v>
      </c>
      <c r="N348" s="13" t="s">
        <v>1993</v>
      </c>
      <c r="O348" s="17">
        <v>42051</v>
      </c>
      <c r="P348" s="23"/>
      <c r="Q348" s="41" t="s">
        <v>2541</v>
      </c>
      <c r="R348" s="13" t="s">
        <v>129</v>
      </c>
      <c r="S348" s="13" t="s">
        <v>2867</v>
      </c>
      <c r="T348" s="13" t="s">
        <v>8348</v>
      </c>
      <c r="U348" s="13" t="s">
        <v>5737</v>
      </c>
      <c r="V348" s="13" t="s">
        <v>8352</v>
      </c>
      <c r="W348" s="13">
        <f>IF(ISERROR(VLOOKUP($C348,CTEPULL!$A:$I,3,FALSE)),"0",(VLOOKUP($C348,CTEPULL!$A:$I,3,FALSE)))</f>
        <v>40</v>
      </c>
      <c r="X348" s="18">
        <f>IF(ISERROR(VLOOKUP($A348,PIVOTILC!$A:$I,3,FALSE)),"0",(VLOOKUP($A348,PIVOTILC!$A:$I,3,FALSE)))</f>
        <v>40</v>
      </c>
      <c r="Y348" s="13">
        <f t="shared" si="80"/>
        <v>0</v>
      </c>
      <c r="Z348" s="13" t="str">
        <f t="shared" si="89"/>
        <v>Good</v>
      </c>
      <c r="AA348" s="13">
        <f>IF(ISERROR(VLOOKUP($C348,CTEPULL!$A:$I,4,FALSE)),"0",(VLOOKUP($C348,CTEPULL!$A:$I,4,FALSE)))</f>
        <v>0</v>
      </c>
      <c r="AB348" s="18">
        <f>IF(ISERROR(VLOOKUP($A348,PIVOTILC!$A:$I,4,FALSE)),"0",(VLOOKUP($A348,PIVOTILC!$A:$I,4,FALSE)))</f>
        <v>0</v>
      </c>
      <c r="AC348" s="13">
        <f t="shared" si="81"/>
        <v>0</v>
      </c>
      <c r="AD348" s="13" t="str">
        <f t="shared" si="90"/>
        <v/>
      </c>
      <c r="AE348" s="13">
        <f>IF(ISERROR(VLOOKUP($C348,CTEPULL!$A:$I,5,FALSE)),"0",(VLOOKUP($C348,CTEPULL!$A:$I,5,FALSE)))</f>
        <v>0</v>
      </c>
      <c r="AF348" s="18">
        <f>IF(ISERROR(VLOOKUP($A348,PIVOTILC!$A:$I,5,FALSE)),"0",(VLOOKUP($A348,PIVOTILC!$A:$I,5,FALSE)))</f>
        <v>0</v>
      </c>
      <c r="AG348" s="13">
        <f t="shared" si="82"/>
        <v>0</v>
      </c>
      <c r="AH348" s="13" t="str">
        <f t="shared" si="91"/>
        <v/>
      </c>
      <c r="AI348" s="13">
        <f>IF(ISERROR(VLOOKUP($C348,CTEPULL!$A:$I,6,FALSE)),"0",(VLOOKUP($C348,CTEPULL!$A:$I,6,FALSE)))</f>
        <v>0</v>
      </c>
      <c r="AJ348" s="18">
        <f>IF(ISERROR(VLOOKUP($A348,PIVOTILC!$A:$I,6,FALSE)),"0",(VLOOKUP($A348,PIVOTILC!$A:$I,6,FALSE)))</f>
        <v>0</v>
      </c>
      <c r="AK348" s="13">
        <f t="shared" si="83"/>
        <v>0</v>
      </c>
      <c r="AL348" s="13" t="str">
        <f t="shared" si="92"/>
        <v/>
      </c>
      <c r="AM348" s="13">
        <f>IF(ISERROR(VLOOKUP($C348,CTEPULL!$A:$I,7,FALSE)),"0",(VLOOKUP($C348,CTEPULL!$A:$I,7,FALSE)))</f>
        <v>0</v>
      </c>
      <c r="AN348" s="18">
        <f>IF(ISERROR(VLOOKUP($A348,PIVOTILC!$A:$I,7,FALSE)),"0",(VLOOKUP($A348,PIVOTILC!$A:$I,7,FALSE)))</f>
        <v>0</v>
      </c>
      <c r="AO348" s="13">
        <f t="shared" si="84"/>
        <v>0</v>
      </c>
      <c r="AP348" s="13" t="str">
        <f t="shared" si="93"/>
        <v/>
      </c>
      <c r="AQ348" s="13">
        <f>IF(ISERROR(VLOOKUP($C348,CTEPULL!$A:$I,8,FALSE)),"0",(VLOOKUP($C348,CTEPULL!$A:$I,8,FALSE)))</f>
        <v>0</v>
      </c>
      <c r="AR348" s="18">
        <f>IF(ISERROR(VLOOKUP($A348,PIVOTILC!$A:$I,8,FALSE)),"0",(VLOOKUP($A348,PIVOTILC!$A:$I,8,FALSE)))</f>
        <v>0</v>
      </c>
      <c r="AS348" s="13">
        <f t="shared" si="85"/>
        <v>0</v>
      </c>
      <c r="AT348" s="13" t="str">
        <f t="shared" si="94"/>
        <v/>
      </c>
      <c r="AU348" s="19">
        <f>IF(ISERROR(VLOOKUP($C348,CTEPULL!$A:$I,9,FALSE)),"0",(VLOOKUP($C348,CTEPULL!$A:$I,9,FALSE)))</f>
        <v>40</v>
      </c>
      <c r="AV348" s="18">
        <f>IF(ISERROR(VLOOKUP($A348,PIVOTILC!$A:$I,8,FALSE)),"0",(VLOOKUP($A348,PIVOTILC!$A:$I,9,FALSE)))</f>
        <v>40</v>
      </c>
      <c r="AW348" s="18">
        <f t="shared" si="86"/>
        <v>0</v>
      </c>
      <c r="AX348" s="13">
        <f t="shared" si="87"/>
        <v>0</v>
      </c>
      <c r="AY348" s="13" t="str">
        <f t="shared" si="88"/>
        <v>No</v>
      </c>
      <c r="AZ348" s="13" t="str">
        <f t="shared" si="95"/>
        <v>No</v>
      </c>
    </row>
    <row r="349" spans="1:52" x14ac:dyDescent="0.2">
      <c r="A349" s="1" t="s">
        <v>7090</v>
      </c>
      <c r="B349" s="16" t="s">
        <v>4339</v>
      </c>
      <c r="C349" s="13" t="s">
        <v>4340</v>
      </c>
      <c r="D349" s="13" t="s">
        <v>4341</v>
      </c>
      <c r="E349" s="13" t="s">
        <v>4342</v>
      </c>
      <c r="F349" s="13" t="s">
        <v>179</v>
      </c>
      <c r="G349" s="13" t="s">
        <v>4343</v>
      </c>
      <c r="H349" s="13" t="s">
        <v>2832</v>
      </c>
      <c r="I349" s="13" t="s">
        <v>102</v>
      </c>
      <c r="J349" s="13" t="s">
        <v>2378</v>
      </c>
      <c r="K349" s="13" t="s">
        <v>2395</v>
      </c>
      <c r="L349" s="13" t="s">
        <v>4946</v>
      </c>
      <c r="M349" s="13" t="s">
        <v>2405</v>
      </c>
      <c r="N349" s="13" t="s">
        <v>4344</v>
      </c>
      <c r="O349" s="17">
        <v>42422</v>
      </c>
      <c r="P349" s="23"/>
      <c r="Q349" s="41" t="s">
        <v>4345</v>
      </c>
      <c r="R349" s="13" t="s">
        <v>129</v>
      </c>
      <c r="S349" s="13" t="s">
        <v>2868</v>
      </c>
      <c r="T349" s="13" t="s">
        <v>8348</v>
      </c>
      <c r="U349" s="13" t="s">
        <v>5738</v>
      </c>
      <c r="V349" s="13" t="s">
        <v>8362</v>
      </c>
      <c r="W349" s="13">
        <f>IF(ISERROR(VLOOKUP($C349,CTEPULL!$A:$I,3,FALSE)),"0",(VLOOKUP($C349,CTEPULL!$A:$I,3,FALSE)))</f>
        <v>40</v>
      </c>
      <c r="X349" s="18">
        <f>IF(ISERROR(VLOOKUP($A349,PIVOTILC!$A:$I,3,FALSE)),"0",(VLOOKUP($A349,PIVOTILC!$A:$I,3,FALSE)))</f>
        <v>40</v>
      </c>
      <c r="Y349" s="13">
        <f t="shared" si="80"/>
        <v>0</v>
      </c>
      <c r="Z349" s="13" t="str">
        <f t="shared" si="89"/>
        <v>Good</v>
      </c>
      <c r="AA349" s="13">
        <f>IF(ISERROR(VLOOKUP($C349,CTEPULL!$A:$I,4,FALSE)),"0",(VLOOKUP($C349,CTEPULL!$A:$I,4,FALSE)))</f>
        <v>0</v>
      </c>
      <c r="AB349" s="18">
        <f>IF(ISERROR(VLOOKUP($A349,PIVOTILC!$A:$I,4,FALSE)),"0",(VLOOKUP($A349,PIVOTILC!$A:$I,4,FALSE)))</f>
        <v>0</v>
      </c>
      <c r="AC349" s="13">
        <f t="shared" si="81"/>
        <v>0</v>
      </c>
      <c r="AD349" s="13" t="str">
        <f t="shared" si="90"/>
        <v/>
      </c>
      <c r="AE349" s="13">
        <f>IF(ISERROR(VLOOKUP($C349,CTEPULL!$A:$I,5,FALSE)),"0",(VLOOKUP($C349,CTEPULL!$A:$I,5,FALSE)))</f>
        <v>0</v>
      </c>
      <c r="AF349" s="18">
        <f>IF(ISERROR(VLOOKUP($A349,PIVOTILC!$A:$I,5,FALSE)),"0",(VLOOKUP($A349,PIVOTILC!$A:$I,5,FALSE)))</f>
        <v>0</v>
      </c>
      <c r="AG349" s="13">
        <f t="shared" si="82"/>
        <v>0</v>
      </c>
      <c r="AH349" s="13" t="str">
        <f t="shared" si="91"/>
        <v/>
      </c>
      <c r="AI349" s="13">
        <f>IF(ISERROR(VLOOKUP($C349,CTEPULL!$A:$I,6,FALSE)),"0",(VLOOKUP($C349,CTEPULL!$A:$I,6,FALSE)))</f>
        <v>0</v>
      </c>
      <c r="AJ349" s="18">
        <f>IF(ISERROR(VLOOKUP($A349,PIVOTILC!$A:$I,6,FALSE)),"0",(VLOOKUP($A349,PIVOTILC!$A:$I,6,FALSE)))</f>
        <v>0</v>
      </c>
      <c r="AK349" s="13">
        <f t="shared" si="83"/>
        <v>0</v>
      </c>
      <c r="AL349" s="13" t="str">
        <f t="shared" si="92"/>
        <v/>
      </c>
      <c r="AM349" s="13">
        <f>IF(ISERROR(VLOOKUP($C349,CTEPULL!$A:$I,7,FALSE)),"0",(VLOOKUP($C349,CTEPULL!$A:$I,7,FALSE)))</f>
        <v>0</v>
      </c>
      <c r="AN349" s="18">
        <f>IF(ISERROR(VLOOKUP($A349,PIVOTILC!$A:$I,7,FALSE)),"0",(VLOOKUP($A349,PIVOTILC!$A:$I,7,FALSE)))</f>
        <v>0</v>
      </c>
      <c r="AO349" s="13">
        <f t="shared" si="84"/>
        <v>0</v>
      </c>
      <c r="AP349" s="13" t="str">
        <f t="shared" si="93"/>
        <v/>
      </c>
      <c r="AQ349" s="13">
        <f>IF(ISERROR(VLOOKUP($C349,CTEPULL!$A:$I,8,FALSE)),"0",(VLOOKUP($C349,CTEPULL!$A:$I,8,FALSE)))</f>
        <v>0</v>
      </c>
      <c r="AR349" s="18">
        <f>IF(ISERROR(VLOOKUP($A349,PIVOTILC!$A:$I,8,FALSE)),"0",(VLOOKUP($A349,PIVOTILC!$A:$I,8,FALSE)))</f>
        <v>0</v>
      </c>
      <c r="AS349" s="13">
        <f t="shared" si="85"/>
        <v>0</v>
      </c>
      <c r="AT349" s="13" t="str">
        <f t="shared" si="94"/>
        <v/>
      </c>
      <c r="AU349" s="19">
        <f>IF(ISERROR(VLOOKUP($C349,CTEPULL!$A:$I,9,FALSE)),"0",(VLOOKUP($C349,CTEPULL!$A:$I,9,FALSE)))</f>
        <v>40</v>
      </c>
      <c r="AV349" s="18">
        <f>IF(ISERROR(VLOOKUP($A349,PIVOTILC!$A:$I,8,FALSE)),"0",(VLOOKUP($A349,PIVOTILC!$A:$I,9,FALSE)))</f>
        <v>40</v>
      </c>
      <c r="AW349" s="18">
        <f t="shared" si="86"/>
        <v>0</v>
      </c>
      <c r="AX349" s="13">
        <f t="shared" si="87"/>
        <v>0</v>
      </c>
      <c r="AY349" s="13" t="str">
        <f t="shared" si="88"/>
        <v>No</v>
      </c>
      <c r="AZ349" s="13" t="str">
        <f t="shared" si="95"/>
        <v>No</v>
      </c>
    </row>
    <row r="350" spans="1:52" x14ac:dyDescent="0.2">
      <c r="A350" s="1" t="s">
        <v>12066</v>
      </c>
      <c r="B350" s="16" t="s">
        <v>12067</v>
      </c>
      <c r="C350" s="13" t="s">
        <v>12068</v>
      </c>
      <c r="D350" s="13" t="s">
        <v>12069</v>
      </c>
      <c r="E350" s="13" t="s">
        <v>12070</v>
      </c>
      <c r="F350" s="13" t="s">
        <v>4635</v>
      </c>
      <c r="G350" s="13" t="s">
        <v>12071</v>
      </c>
      <c r="H350" s="13" t="s">
        <v>2829</v>
      </c>
      <c r="I350" s="13" t="s">
        <v>98</v>
      </c>
      <c r="J350" s="13" t="s">
        <v>2378</v>
      </c>
      <c r="K350" s="13" t="s">
        <v>2379</v>
      </c>
      <c r="L350" s="13" t="s">
        <v>2380</v>
      </c>
      <c r="M350" s="13" t="s">
        <v>2433</v>
      </c>
      <c r="N350" s="13" t="s">
        <v>12072</v>
      </c>
      <c r="O350" s="17">
        <v>43756</v>
      </c>
      <c r="P350" s="23"/>
      <c r="Q350" s="41" t="s">
        <v>12073</v>
      </c>
      <c r="R350" s="13" t="s">
        <v>112</v>
      </c>
      <c r="S350" s="13" t="s">
        <v>2869</v>
      </c>
      <c r="T350" s="13" t="s">
        <v>8348</v>
      </c>
      <c r="U350" s="13" t="s">
        <v>12108</v>
      </c>
      <c r="V350" s="13" t="s">
        <v>8355</v>
      </c>
      <c r="W350" s="13">
        <f>IF(ISERROR(VLOOKUP($C350,CTEPULL!$A:$I,3,FALSE)),"0",(VLOOKUP($C350,CTEPULL!$A:$I,3,FALSE)))</f>
        <v>40</v>
      </c>
      <c r="X350" s="18">
        <f>IF(ISERROR(VLOOKUP($A350,PIVOTILC!$A:$I,3,FALSE)),"0",(VLOOKUP($A350,PIVOTILC!$A:$I,3,FALSE)))</f>
        <v>40</v>
      </c>
      <c r="Y350" s="13">
        <f t="shared" si="80"/>
        <v>0</v>
      </c>
      <c r="Z350" s="13" t="str">
        <f t="shared" si="89"/>
        <v>Good</v>
      </c>
      <c r="AA350" s="13">
        <f>IF(ISERROR(VLOOKUP($C350,CTEPULL!$A:$I,4,FALSE)),"0",(VLOOKUP($C350,CTEPULL!$A:$I,4,FALSE)))</f>
        <v>0</v>
      </c>
      <c r="AB350" s="18">
        <f>IF(ISERROR(VLOOKUP($A350,PIVOTILC!$A:$I,4,FALSE)),"0",(VLOOKUP($A350,PIVOTILC!$A:$I,4,FALSE)))</f>
        <v>0</v>
      </c>
      <c r="AC350" s="13">
        <f t="shared" si="81"/>
        <v>0</v>
      </c>
      <c r="AD350" s="13" t="str">
        <f t="shared" si="90"/>
        <v/>
      </c>
      <c r="AE350" s="13">
        <f>IF(ISERROR(VLOOKUP($C350,CTEPULL!$A:$I,5,FALSE)),"0",(VLOOKUP($C350,CTEPULL!$A:$I,5,FALSE)))</f>
        <v>0</v>
      </c>
      <c r="AF350" s="18">
        <f>IF(ISERROR(VLOOKUP($A350,PIVOTILC!$A:$I,5,FALSE)),"0",(VLOOKUP($A350,PIVOTILC!$A:$I,5,FALSE)))</f>
        <v>0</v>
      </c>
      <c r="AG350" s="13">
        <f t="shared" si="82"/>
        <v>0</v>
      </c>
      <c r="AH350" s="13" t="str">
        <f t="shared" si="91"/>
        <v/>
      </c>
      <c r="AI350" s="13">
        <f>IF(ISERROR(VLOOKUP($C350,CTEPULL!$A:$I,6,FALSE)),"0",(VLOOKUP($C350,CTEPULL!$A:$I,6,FALSE)))</f>
        <v>0</v>
      </c>
      <c r="AJ350" s="18">
        <f>IF(ISERROR(VLOOKUP($A350,PIVOTILC!$A:$I,6,FALSE)),"0",(VLOOKUP($A350,PIVOTILC!$A:$I,6,FALSE)))</f>
        <v>0</v>
      </c>
      <c r="AK350" s="13">
        <f t="shared" si="83"/>
        <v>0</v>
      </c>
      <c r="AL350" s="13" t="str">
        <f t="shared" si="92"/>
        <v/>
      </c>
      <c r="AM350" s="13">
        <f>IF(ISERROR(VLOOKUP($C350,CTEPULL!$A:$I,7,FALSE)),"0",(VLOOKUP($C350,CTEPULL!$A:$I,7,FALSE)))</f>
        <v>0</v>
      </c>
      <c r="AN350" s="18">
        <f>IF(ISERROR(VLOOKUP($A350,PIVOTILC!$A:$I,7,FALSE)),"0",(VLOOKUP($A350,PIVOTILC!$A:$I,7,FALSE)))</f>
        <v>0</v>
      </c>
      <c r="AO350" s="13">
        <f t="shared" si="84"/>
        <v>0</v>
      </c>
      <c r="AP350" s="13" t="str">
        <f t="shared" si="93"/>
        <v/>
      </c>
      <c r="AQ350" s="13">
        <f>IF(ISERROR(VLOOKUP($C350,CTEPULL!$A:$I,8,FALSE)),"0",(VLOOKUP($C350,CTEPULL!$A:$I,8,FALSE)))</f>
        <v>0</v>
      </c>
      <c r="AR350" s="18">
        <f>IF(ISERROR(VLOOKUP($A350,PIVOTILC!$A:$I,8,FALSE)),"0",(VLOOKUP($A350,PIVOTILC!$A:$I,8,FALSE)))</f>
        <v>0</v>
      </c>
      <c r="AS350" s="13">
        <f t="shared" si="85"/>
        <v>0</v>
      </c>
      <c r="AT350" s="13" t="str">
        <f t="shared" si="94"/>
        <v/>
      </c>
      <c r="AU350" s="19">
        <f>IF(ISERROR(VLOOKUP($C350,CTEPULL!$A:$I,9,FALSE)),"0",(VLOOKUP($C350,CTEPULL!$A:$I,9,FALSE)))</f>
        <v>40</v>
      </c>
      <c r="AV350" s="18">
        <f>IF(ISERROR(VLOOKUP($A350,PIVOTILC!$A:$I,8,FALSE)),"0",(VLOOKUP($A350,PIVOTILC!$A:$I,9,FALSE)))</f>
        <v>40</v>
      </c>
      <c r="AW350" s="18">
        <f t="shared" si="86"/>
        <v>0</v>
      </c>
      <c r="AX350" s="13">
        <f t="shared" si="87"/>
        <v>0</v>
      </c>
      <c r="AY350" s="13" t="str">
        <f t="shared" si="88"/>
        <v>No</v>
      </c>
      <c r="AZ350" s="13" t="str">
        <f t="shared" si="95"/>
        <v>No</v>
      </c>
    </row>
    <row r="351" spans="1:52" x14ac:dyDescent="0.2">
      <c r="A351" s="1" t="s">
        <v>9608</v>
      </c>
      <c r="B351" s="16" t="s">
        <v>9609</v>
      </c>
      <c r="C351" s="13" t="s">
        <v>9610</v>
      </c>
      <c r="D351" s="13" t="s">
        <v>9611</v>
      </c>
      <c r="E351" s="13" t="s">
        <v>9612</v>
      </c>
      <c r="F351" s="13" t="s">
        <v>179</v>
      </c>
      <c r="G351" s="13" t="s">
        <v>9613</v>
      </c>
      <c r="H351" s="13" t="s">
        <v>2829</v>
      </c>
      <c r="I351" s="13" t="s">
        <v>98</v>
      </c>
      <c r="J351" s="13" t="s">
        <v>2378</v>
      </c>
      <c r="K351" s="13" t="s">
        <v>2379</v>
      </c>
      <c r="L351" s="13" t="s">
        <v>2383</v>
      </c>
      <c r="M351" s="13" t="s">
        <v>2433</v>
      </c>
      <c r="N351" s="13" t="s">
        <v>9614</v>
      </c>
      <c r="O351" s="17">
        <v>43451</v>
      </c>
      <c r="P351" s="23"/>
      <c r="Q351" s="41" t="s">
        <v>9615</v>
      </c>
      <c r="R351" s="13" t="s">
        <v>129</v>
      </c>
      <c r="S351" s="13" t="s">
        <v>2870</v>
      </c>
      <c r="T351" s="13" t="s">
        <v>8348</v>
      </c>
      <c r="U351" s="13" t="s">
        <v>9645</v>
      </c>
      <c r="V351" s="13" t="s">
        <v>8352</v>
      </c>
      <c r="W351" s="13">
        <f>IF(ISERROR(VLOOKUP($C351,CTEPULL!$A:$I,3,FALSE)),"0",(VLOOKUP($C351,CTEPULL!$A:$I,3,FALSE)))</f>
        <v>34</v>
      </c>
      <c r="X351" s="18">
        <f>IF(ISERROR(VLOOKUP($A351,PIVOTILC!$A:$I,3,FALSE)),"0",(VLOOKUP($A351,PIVOTILC!$A:$I,3,FALSE)))</f>
        <v>34</v>
      </c>
      <c r="Y351" s="13">
        <f t="shared" si="80"/>
        <v>0</v>
      </c>
      <c r="Z351" s="13" t="str">
        <f t="shared" si="89"/>
        <v>Good</v>
      </c>
      <c r="AA351" s="13">
        <f>IF(ISERROR(VLOOKUP($C351,CTEPULL!$A:$I,4,FALSE)),"0",(VLOOKUP($C351,CTEPULL!$A:$I,4,FALSE)))</f>
        <v>0</v>
      </c>
      <c r="AB351" s="18">
        <f>IF(ISERROR(VLOOKUP($A351,PIVOTILC!$A:$I,4,FALSE)),"0",(VLOOKUP($A351,PIVOTILC!$A:$I,4,FALSE)))</f>
        <v>0</v>
      </c>
      <c r="AC351" s="13">
        <f t="shared" si="81"/>
        <v>0</v>
      </c>
      <c r="AD351" s="13" t="str">
        <f t="shared" si="90"/>
        <v/>
      </c>
      <c r="AE351" s="13">
        <f>IF(ISERROR(VLOOKUP($C351,CTEPULL!$A:$I,5,FALSE)),"0",(VLOOKUP($C351,CTEPULL!$A:$I,5,FALSE)))</f>
        <v>0</v>
      </c>
      <c r="AF351" s="18">
        <f>IF(ISERROR(VLOOKUP($A351,PIVOTILC!$A:$I,5,FALSE)),"0",(VLOOKUP($A351,PIVOTILC!$A:$I,5,FALSE)))</f>
        <v>0</v>
      </c>
      <c r="AG351" s="13">
        <f t="shared" si="82"/>
        <v>0</v>
      </c>
      <c r="AH351" s="13" t="str">
        <f t="shared" si="91"/>
        <v/>
      </c>
      <c r="AI351" s="13">
        <f>IF(ISERROR(VLOOKUP($C351,CTEPULL!$A:$I,6,FALSE)),"0",(VLOOKUP($C351,CTEPULL!$A:$I,6,FALSE)))</f>
        <v>0</v>
      </c>
      <c r="AJ351" s="18">
        <f>IF(ISERROR(VLOOKUP($A351,PIVOTILC!$A:$I,6,FALSE)),"0",(VLOOKUP($A351,PIVOTILC!$A:$I,6,FALSE)))</f>
        <v>0</v>
      </c>
      <c r="AK351" s="13">
        <f t="shared" si="83"/>
        <v>0</v>
      </c>
      <c r="AL351" s="13" t="str">
        <f t="shared" si="92"/>
        <v/>
      </c>
      <c r="AM351" s="13">
        <f>IF(ISERROR(VLOOKUP($C351,CTEPULL!$A:$I,7,FALSE)),"0",(VLOOKUP($C351,CTEPULL!$A:$I,7,FALSE)))</f>
        <v>0</v>
      </c>
      <c r="AN351" s="18">
        <f>IF(ISERROR(VLOOKUP($A351,PIVOTILC!$A:$I,7,FALSE)),"0",(VLOOKUP($A351,PIVOTILC!$A:$I,7,FALSE)))</f>
        <v>0</v>
      </c>
      <c r="AO351" s="13">
        <f t="shared" si="84"/>
        <v>0</v>
      </c>
      <c r="AP351" s="13" t="str">
        <f t="shared" si="93"/>
        <v/>
      </c>
      <c r="AQ351" s="13">
        <f>IF(ISERROR(VLOOKUP($C351,CTEPULL!$A:$I,8,FALSE)),"0",(VLOOKUP($C351,CTEPULL!$A:$I,8,FALSE)))</f>
        <v>0</v>
      </c>
      <c r="AR351" s="18">
        <f>IF(ISERROR(VLOOKUP($A351,PIVOTILC!$A:$I,8,FALSE)),"0",(VLOOKUP($A351,PIVOTILC!$A:$I,8,FALSE)))</f>
        <v>0</v>
      </c>
      <c r="AS351" s="13">
        <f t="shared" si="85"/>
        <v>0</v>
      </c>
      <c r="AT351" s="13" t="str">
        <f t="shared" si="94"/>
        <v/>
      </c>
      <c r="AU351" s="19">
        <f>IF(ISERROR(VLOOKUP($C351,CTEPULL!$A:$I,9,FALSE)),"0",(VLOOKUP($C351,CTEPULL!$A:$I,9,FALSE)))</f>
        <v>34</v>
      </c>
      <c r="AV351" s="18">
        <f>IF(ISERROR(VLOOKUP($A351,PIVOTILC!$A:$I,8,FALSE)),"0",(VLOOKUP($A351,PIVOTILC!$A:$I,9,FALSE)))</f>
        <v>34</v>
      </c>
      <c r="AW351" s="18">
        <f t="shared" si="86"/>
        <v>0</v>
      </c>
      <c r="AX351" s="13">
        <f t="shared" si="87"/>
        <v>0</v>
      </c>
      <c r="AY351" s="13" t="str">
        <f t="shared" si="88"/>
        <v>No</v>
      </c>
      <c r="AZ351" s="13" t="str">
        <f t="shared" si="95"/>
        <v>No</v>
      </c>
    </row>
    <row r="352" spans="1:52" x14ac:dyDescent="0.2">
      <c r="A352" s="1" t="s">
        <v>9252</v>
      </c>
      <c r="B352" s="16" t="s">
        <v>6421</v>
      </c>
      <c r="C352" s="13" t="s">
        <v>6532</v>
      </c>
      <c r="D352" s="13" t="s">
        <v>6422</v>
      </c>
      <c r="E352" s="13" t="s">
        <v>6423</v>
      </c>
      <c r="F352" s="13" t="s">
        <v>4894</v>
      </c>
      <c r="G352" s="13" t="s">
        <v>6543</v>
      </c>
      <c r="H352" s="13" t="s">
        <v>2828</v>
      </c>
      <c r="I352" s="13" t="s">
        <v>98</v>
      </c>
      <c r="J352" s="13" t="s">
        <v>2378</v>
      </c>
      <c r="K352" s="13" t="s">
        <v>2880</v>
      </c>
      <c r="L352" s="13" t="s">
        <v>2880</v>
      </c>
      <c r="M352" s="13" t="s">
        <v>11908</v>
      </c>
      <c r="N352" s="13" t="s">
        <v>6672</v>
      </c>
      <c r="O352" s="17">
        <v>43038</v>
      </c>
      <c r="P352" s="23"/>
      <c r="Q352" s="41" t="s">
        <v>6424</v>
      </c>
      <c r="R352" s="13" t="s">
        <v>129</v>
      </c>
      <c r="S352" s="13" t="s">
        <v>2871</v>
      </c>
      <c r="T352" s="13" t="s">
        <v>8348</v>
      </c>
      <c r="U352" s="13" t="s">
        <v>6674</v>
      </c>
      <c r="V352" s="13" t="s">
        <v>8352</v>
      </c>
      <c r="W352" s="13">
        <f>IF(ISERROR(VLOOKUP($C352,CTEPULL!$A:$I,3,FALSE)),"0",(VLOOKUP($C352,CTEPULL!$A:$I,3,FALSE)))</f>
        <v>40</v>
      </c>
      <c r="X352" s="18">
        <f>IF(ISERROR(VLOOKUP($A352,PIVOTILC!$A:$I,3,FALSE)),"0",(VLOOKUP($A352,PIVOTILC!$A:$I,3,FALSE)))</f>
        <v>40</v>
      </c>
      <c r="Y352" s="13">
        <f t="shared" si="80"/>
        <v>0</v>
      </c>
      <c r="Z352" s="13" t="str">
        <f t="shared" si="89"/>
        <v>Good</v>
      </c>
      <c r="AA352" s="13">
        <f>IF(ISERROR(VLOOKUP($C352,CTEPULL!$A:$I,4,FALSE)),"0",(VLOOKUP($C352,CTEPULL!$A:$I,4,FALSE)))</f>
        <v>0</v>
      </c>
      <c r="AB352" s="18">
        <f>IF(ISERROR(VLOOKUP($A352,PIVOTILC!$A:$I,4,FALSE)),"0",(VLOOKUP($A352,PIVOTILC!$A:$I,4,FALSE)))</f>
        <v>0</v>
      </c>
      <c r="AC352" s="13">
        <f t="shared" si="81"/>
        <v>0</v>
      </c>
      <c r="AD352" s="13" t="str">
        <f t="shared" si="90"/>
        <v/>
      </c>
      <c r="AE352" s="13">
        <f>IF(ISERROR(VLOOKUP($C352,CTEPULL!$A:$I,5,FALSE)),"0",(VLOOKUP($C352,CTEPULL!$A:$I,5,FALSE)))</f>
        <v>0</v>
      </c>
      <c r="AF352" s="18">
        <f>IF(ISERROR(VLOOKUP($A352,PIVOTILC!$A:$I,5,FALSE)),"0",(VLOOKUP($A352,PIVOTILC!$A:$I,5,FALSE)))</f>
        <v>0</v>
      </c>
      <c r="AG352" s="13">
        <f t="shared" si="82"/>
        <v>0</v>
      </c>
      <c r="AH352" s="13" t="str">
        <f t="shared" si="91"/>
        <v/>
      </c>
      <c r="AI352" s="13">
        <f>IF(ISERROR(VLOOKUP($C352,CTEPULL!$A:$I,6,FALSE)),"0",(VLOOKUP($C352,CTEPULL!$A:$I,6,FALSE)))</f>
        <v>0</v>
      </c>
      <c r="AJ352" s="18">
        <f>IF(ISERROR(VLOOKUP($A352,PIVOTILC!$A:$I,6,FALSE)),"0",(VLOOKUP($A352,PIVOTILC!$A:$I,6,FALSE)))</f>
        <v>0</v>
      </c>
      <c r="AK352" s="13">
        <f t="shared" si="83"/>
        <v>0</v>
      </c>
      <c r="AL352" s="13" t="str">
        <f t="shared" si="92"/>
        <v/>
      </c>
      <c r="AM352" s="13">
        <f>IF(ISERROR(VLOOKUP($C352,CTEPULL!$A:$I,7,FALSE)),"0",(VLOOKUP($C352,CTEPULL!$A:$I,7,FALSE)))</f>
        <v>0</v>
      </c>
      <c r="AN352" s="18">
        <f>IF(ISERROR(VLOOKUP($A352,PIVOTILC!$A:$I,7,FALSE)),"0",(VLOOKUP($A352,PIVOTILC!$A:$I,7,FALSE)))</f>
        <v>0</v>
      </c>
      <c r="AO352" s="13">
        <f t="shared" si="84"/>
        <v>0</v>
      </c>
      <c r="AP352" s="13" t="str">
        <f t="shared" si="93"/>
        <v/>
      </c>
      <c r="AQ352" s="13">
        <f>IF(ISERROR(VLOOKUP($C352,CTEPULL!$A:$I,8,FALSE)),"0",(VLOOKUP($C352,CTEPULL!$A:$I,8,FALSE)))</f>
        <v>0</v>
      </c>
      <c r="AR352" s="18">
        <f>IF(ISERROR(VLOOKUP($A352,PIVOTILC!$A:$I,8,FALSE)),"0",(VLOOKUP($A352,PIVOTILC!$A:$I,8,FALSE)))</f>
        <v>0</v>
      </c>
      <c r="AS352" s="13">
        <f t="shared" si="85"/>
        <v>0</v>
      </c>
      <c r="AT352" s="13" t="str">
        <f t="shared" si="94"/>
        <v/>
      </c>
      <c r="AU352" s="19">
        <f>IF(ISERROR(VLOOKUP($C352,CTEPULL!$A:$I,9,FALSE)),"0",(VLOOKUP($C352,CTEPULL!$A:$I,9,FALSE)))</f>
        <v>40</v>
      </c>
      <c r="AV352" s="18">
        <f>IF(ISERROR(VLOOKUP($A352,PIVOTILC!$A:$I,8,FALSE)),"0",(VLOOKUP($A352,PIVOTILC!$A:$I,9,FALSE)))</f>
        <v>40</v>
      </c>
      <c r="AW352" s="18">
        <f t="shared" si="86"/>
        <v>0</v>
      </c>
      <c r="AX352" s="13">
        <f t="shared" si="87"/>
        <v>0</v>
      </c>
      <c r="AY352" s="13" t="str">
        <f t="shared" si="88"/>
        <v>No</v>
      </c>
      <c r="AZ352" s="13" t="str">
        <f t="shared" si="95"/>
        <v>No</v>
      </c>
    </row>
    <row r="353" spans="1:52" x14ac:dyDescent="0.2">
      <c r="A353" s="1" t="s">
        <v>7091</v>
      </c>
      <c r="B353" s="16" t="s">
        <v>5043</v>
      </c>
      <c r="C353" s="13" t="s">
        <v>5044</v>
      </c>
      <c r="D353" s="13" t="s">
        <v>420</v>
      </c>
      <c r="E353" s="13" t="s">
        <v>5045</v>
      </c>
      <c r="F353" s="13" t="s">
        <v>187</v>
      </c>
      <c r="G353" s="13" t="s">
        <v>5046</v>
      </c>
      <c r="H353" s="13" t="s">
        <v>2828</v>
      </c>
      <c r="I353" s="13" t="s">
        <v>98</v>
      </c>
      <c r="J353" s="13" t="s">
        <v>2378</v>
      </c>
      <c r="K353" s="13" t="s">
        <v>4970</v>
      </c>
      <c r="L353" s="13" t="s">
        <v>4970</v>
      </c>
      <c r="M353" s="13" t="s">
        <v>4971</v>
      </c>
      <c r="N353" s="13" t="s">
        <v>5047</v>
      </c>
      <c r="O353" s="17">
        <v>42506</v>
      </c>
      <c r="P353" s="23"/>
      <c r="Q353" s="41" t="s">
        <v>5048</v>
      </c>
      <c r="R353" s="13" t="s">
        <v>129</v>
      </c>
      <c r="S353" s="13" t="s">
        <v>2870</v>
      </c>
      <c r="T353" s="13" t="s">
        <v>8359</v>
      </c>
      <c r="U353" s="13" t="s">
        <v>5739</v>
      </c>
      <c r="V353" s="13" t="s">
        <v>8361</v>
      </c>
      <c r="W353" s="13">
        <f>IF(ISERROR(VLOOKUP($C353,CTEPULL!$A:$I,3,FALSE)),"0",(VLOOKUP($C353,CTEPULL!$A:$I,3,FALSE)))</f>
        <v>40</v>
      </c>
      <c r="X353" s="18">
        <f>IF(ISERROR(VLOOKUP($A353,PIVOTILC!$A:$I,3,FALSE)),"0",(VLOOKUP($A353,PIVOTILC!$A:$I,3,FALSE)))</f>
        <v>40</v>
      </c>
      <c r="Y353" s="13">
        <f t="shared" si="80"/>
        <v>0</v>
      </c>
      <c r="Z353" s="13" t="str">
        <f t="shared" si="89"/>
        <v>Good</v>
      </c>
      <c r="AA353" s="13">
        <f>IF(ISERROR(VLOOKUP($C353,CTEPULL!$A:$I,4,FALSE)),"0",(VLOOKUP($C353,CTEPULL!$A:$I,4,FALSE)))</f>
        <v>0</v>
      </c>
      <c r="AB353" s="18">
        <f>IF(ISERROR(VLOOKUP($A353,PIVOTILC!$A:$I,4,FALSE)),"0",(VLOOKUP($A353,PIVOTILC!$A:$I,4,FALSE)))</f>
        <v>0</v>
      </c>
      <c r="AC353" s="13">
        <f t="shared" si="81"/>
        <v>0</v>
      </c>
      <c r="AD353" s="13" t="str">
        <f t="shared" si="90"/>
        <v/>
      </c>
      <c r="AE353" s="13">
        <f>IF(ISERROR(VLOOKUP($C353,CTEPULL!$A:$I,5,FALSE)),"0",(VLOOKUP($C353,CTEPULL!$A:$I,5,FALSE)))</f>
        <v>0</v>
      </c>
      <c r="AF353" s="18">
        <f>IF(ISERROR(VLOOKUP($A353,PIVOTILC!$A:$I,5,FALSE)),"0",(VLOOKUP($A353,PIVOTILC!$A:$I,5,FALSE)))</f>
        <v>0</v>
      </c>
      <c r="AG353" s="13">
        <f t="shared" si="82"/>
        <v>0</v>
      </c>
      <c r="AH353" s="13" t="str">
        <f t="shared" si="91"/>
        <v/>
      </c>
      <c r="AI353" s="13">
        <f>IF(ISERROR(VLOOKUP($C353,CTEPULL!$A:$I,6,FALSE)),"0",(VLOOKUP($C353,CTEPULL!$A:$I,6,FALSE)))</f>
        <v>0</v>
      </c>
      <c r="AJ353" s="18">
        <f>IF(ISERROR(VLOOKUP($A353,PIVOTILC!$A:$I,6,FALSE)),"0",(VLOOKUP($A353,PIVOTILC!$A:$I,6,FALSE)))</f>
        <v>0</v>
      </c>
      <c r="AK353" s="13">
        <f t="shared" si="83"/>
        <v>0</v>
      </c>
      <c r="AL353" s="13" t="str">
        <f t="shared" si="92"/>
        <v/>
      </c>
      <c r="AM353" s="13">
        <f>IF(ISERROR(VLOOKUP($C353,CTEPULL!$A:$I,7,FALSE)),"0",(VLOOKUP($C353,CTEPULL!$A:$I,7,FALSE)))</f>
        <v>0</v>
      </c>
      <c r="AN353" s="18">
        <f>IF(ISERROR(VLOOKUP($A353,PIVOTILC!$A:$I,7,FALSE)),"0",(VLOOKUP($A353,PIVOTILC!$A:$I,7,FALSE)))</f>
        <v>0</v>
      </c>
      <c r="AO353" s="13">
        <f t="shared" si="84"/>
        <v>0</v>
      </c>
      <c r="AP353" s="13" t="str">
        <f t="shared" si="93"/>
        <v/>
      </c>
      <c r="AQ353" s="13">
        <f>IF(ISERROR(VLOOKUP($C353,CTEPULL!$A:$I,8,FALSE)),"0",(VLOOKUP($C353,CTEPULL!$A:$I,8,FALSE)))</f>
        <v>0</v>
      </c>
      <c r="AR353" s="18">
        <f>IF(ISERROR(VLOOKUP($A353,PIVOTILC!$A:$I,8,FALSE)),"0",(VLOOKUP($A353,PIVOTILC!$A:$I,8,FALSE)))</f>
        <v>0</v>
      </c>
      <c r="AS353" s="13">
        <f t="shared" si="85"/>
        <v>0</v>
      </c>
      <c r="AT353" s="13" t="str">
        <f t="shared" si="94"/>
        <v/>
      </c>
      <c r="AU353" s="19">
        <f>IF(ISERROR(VLOOKUP($C353,CTEPULL!$A:$I,9,FALSE)),"0",(VLOOKUP($C353,CTEPULL!$A:$I,9,FALSE)))</f>
        <v>40</v>
      </c>
      <c r="AV353" s="18">
        <f>IF(ISERROR(VLOOKUP($A353,PIVOTILC!$A:$I,8,FALSE)),"0",(VLOOKUP($A353,PIVOTILC!$A:$I,9,FALSE)))</f>
        <v>40</v>
      </c>
      <c r="AW353" s="18">
        <f t="shared" si="86"/>
        <v>0</v>
      </c>
      <c r="AX353" s="13">
        <f t="shared" si="87"/>
        <v>0</v>
      </c>
      <c r="AY353" s="13" t="str">
        <f t="shared" si="88"/>
        <v>No</v>
      </c>
      <c r="AZ353" s="13" t="str">
        <f t="shared" si="95"/>
        <v>No</v>
      </c>
    </row>
    <row r="354" spans="1:52" x14ac:dyDescent="0.2">
      <c r="A354" s="1" t="s">
        <v>11133</v>
      </c>
      <c r="B354" s="16" t="s">
        <v>11134</v>
      </c>
      <c r="C354" s="13" t="s">
        <v>11135</v>
      </c>
      <c r="D354" s="13" t="s">
        <v>420</v>
      </c>
      <c r="E354" s="13" t="s">
        <v>11136</v>
      </c>
      <c r="F354" s="13" t="s">
        <v>4711</v>
      </c>
      <c r="G354" s="13" t="s">
        <v>11137</v>
      </c>
      <c r="H354" s="13" t="s">
        <v>2828</v>
      </c>
      <c r="I354" s="13" t="s">
        <v>98</v>
      </c>
      <c r="J354" s="13" t="s">
        <v>2378</v>
      </c>
      <c r="K354" s="13" t="s">
        <v>2395</v>
      </c>
      <c r="L354" s="13" t="s">
        <v>2385</v>
      </c>
      <c r="M354" s="13" t="s">
        <v>3823</v>
      </c>
      <c r="N354" s="13" t="s">
        <v>11138</v>
      </c>
      <c r="O354" s="17">
        <v>43661</v>
      </c>
      <c r="P354" s="23"/>
      <c r="Q354" s="41" t="s">
        <v>11139</v>
      </c>
      <c r="R354" s="13" t="s">
        <v>129</v>
      </c>
      <c r="S354" s="13" t="s">
        <v>2870</v>
      </c>
      <c r="T354" s="13" t="s">
        <v>8348</v>
      </c>
      <c r="U354" s="13" t="s">
        <v>11151</v>
      </c>
      <c r="V354" s="13" t="s">
        <v>8354</v>
      </c>
      <c r="W354" s="13">
        <f>IF(ISERROR(VLOOKUP($C354,CTEPULL!$A:$I,3,FALSE)),"0",(VLOOKUP($C354,CTEPULL!$A:$I,3,FALSE)))</f>
        <v>40</v>
      </c>
      <c r="X354" s="18">
        <f>IF(ISERROR(VLOOKUP($A354,PIVOTILC!$A:$I,3,FALSE)),"0",(VLOOKUP($A354,PIVOTILC!$A:$I,3,FALSE)))</f>
        <v>40</v>
      </c>
      <c r="Y354" s="13">
        <f t="shared" si="80"/>
        <v>0</v>
      </c>
      <c r="Z354" s="13" t="str">
        <f t="shared" si="89"/>
        <v>Good</v>
      </c>
      <c r="AA354" s="13">
        <f>IF(ISERROR(VLOOKUP($C354,CTEPULL!$A:$I,4,FALSE)),"0",(VLOOKUP($C354,CTEPULL!$A:$I,4,FALSE)))</f>
        <v>0</v>
      </c>
      <c r="AB354" s="18">
        <f>IF(ISERROR(VLOOKUP($A354,PIVOTILC!$A:$I,4,FALSE)),"0",(VLOOKUP($A354,PIVOTILC!$A:$I,4,FALSE)))</f>
        <v>0</v>
      </c>
      <c r="AC354" s="13">
        <f t="shared" si="81"/>
        <v>0</v>
      </c>
      <c r="AD354" s="13" t="str">
        <f t="shared" si="90"/>
        <v/>
      </c>
      <c r="AE354" s="13">
        <f>IF(ISERROR(VLOOKUP($C354,CTEPULL!$A:$I,5,FALSE)),"0",(VLOOKUP($C354,CTEPULL!$A:$I,5,FALSE)))</f>
        <v>0</v>
      </c>
      <c r="AF354" s="18">
        <f>IF(ISERROR(VLOOKUP($A354,PIVOTILC!$A:$I,5,FALSE)),"0",(VLOOKUP($A354,PIVOTILC!$A:$I,5,FALSE)))</f>
        <v>0</v>
      </c>
      <c r="AG354" s="13">
        <f t="shared" si="82"/>
        <v>0</v>
      </c>
      <c r="AH354" s="13" t="str">
        <f t="shared" si="91"/>
        <v/>
      </c>
      <c r="AI354" s="13">
        <f>IF(ISERROR(VLOOKUP($C354,CTEPULL!$A:$I,6,FALSE)),"0",(VLOOKUP($C354,CTEPULL!$A:$I,6,FALSE)))</f>
        <v>0</v>
      </c>
      <c r="AJ354" s="18">
        <f>IF(ISERROR(VLOOKUP($A354,PIVOTILC!$A:$I,6,FALSE)),"0",(VLOOKUP($A354,PIVOTILC!$A:$I,6,FALSE)))</f>
        <v>0</v>
      </c>
      <c r="AK354" s="13">
        <f t="shared" si="83"/>
        <v>0</v>
      </c>
      <c r="AL354" s="13" t="str">
        <f t="shared" si="92"/>
        <v/>
      </c>
      <c r="AM354" s="13">
        <f>IF(ISERROR(VLOOKUP($C354,CTEPULL!$A:$I,7,FALSE)),"0",(VLOOKUP($C354,CTEPULL!$A:$I,7,FALSE)))</f>
        <v>0</v>
      </c>
      <c r="AN354" s="18">
        <f>IF(ISERROR(VLOOKUP($A354,PIVOTILC!$A:$I,7,FALSE)),"0",(VLOOKUP($A354,PIVOTILC!$A:$I,7,FALSE)))</f>
        <v>0</v>
      </c>
      <c r="AO354" s="13">
        <f t="shared" si="84"/>
        <v>0</v>
      </c>
      <c r="AP354" s="13" t="str">
        <f t="shared" si="93"/>
        <v/>
      </c>
      <c r="AQ354" s="13">
        <f>IF(ISERROR(VLOOKUP($C354,CTEPULL!$A:$I,8,FALSE)),"0",(VLOOKUP($C354,CTEPULL!$A:$I,8,FALSE)))</f>
        <v>0</v>
      </c>
      <c r="AR354" s="18">
        <f>IF(ISERROR(VLOOKUP($A354,PIVOTILC!$A:$I,8,FALSE)),"0",(VLOOKUP($A354,PIVOTILC!$A:$I,8,FALSE)))</f>
        <v>0</v>
      </c>
      <c r="AS354" s="13">
        <f t="shared" si="85"/>
        <v>0</v>
      </c>
      <c r="AT354" s="13" t="str">
        <f t="shared" si="94"/>
        <v/>
      </c>
      <c r="AU354" s="19">
        <f>IF(ISERROR(VLOOKUP($C354,CTEPULL!$A:$I,9,FALSE)),"0",(VLOOKUP($C354,CTEPULL!$A:$I,9,FALSE)))</f>
        <v>40</v>
      </c>
      <c r="AV354" s="18">
        <f>IF(ISERROR(VLOOKUP($A354,PIVOTILC!$A:$I,8,FALSE)),"0",(VLOOKUP($A354,PIVOTILC!$A:$I,9,FALSE)))</f>
        <v>40</v>
      </c>
      <c r="AW354" s="18">
        <f t="shared" si="86"/>
        <v>0</v>
      </c>
      <c r="AX354" s="13">
        <f t="shared" si="87"/>
        <v>0</v>
      </c>
      <c r="AY354" s="13" t="str">
        <f t="shared" si="88"/>
        <v>No</v>
      </c>
      <c r="AZ354" s="13" t="str">
        <f t="shared" si="95"/>
        <v>No</v>
      </c>
    </row>
    <row r="355" spans="1:52" x14ac:dyDescent="0.2">
      <c r="A355" s="1" t="s">
        <v>11398</v>
      </c>
      <c r="B355" s="16" t="s">
        <v>11399</v>
      </c>
      <c r="C355" s="13" t="s">
        <v>11400</v>
      </c>
      <c r="D355" s="13" t="s">
        <v>420</v>
      </c>
      <c r="E355" s="13" t="s">
        <v>8068</v>
      </c>
      <c r="F355" s="13" t="s">
        <v>104</v>
      </c>
      <c r="G355" s="13" t="s">
        <v>11401</v>
      </c>
      <c r="H355" s="13" t="s">
        <v>4974</v>
      </c>
      <c r="I355" s="13" t="s">
        <v>98</v>
      </c>
      <c r="J355" s="13" t="s">
        <v>2378</v>
      </c>
      <c r="K355" s="13" t="s">
        <v>2395</v>
      </c>
      <c r="L355" s="13" t="s">
        <v>4946</v>
      </c>
      <c r="M355" s="13" t="s">
        <v>11959</v>
      </c>
      <c r="N355" s="13" t="s">
        <v>11402</v>
      </c>
      <c r="O355" s="17">
        <v>43698</v>
      </c>
      <c r="P355" s="23"/>
      <c r="Q355" s="41" t="s">
        <v>11403</v>
      </c>
      <c r="R355" s="13" t="s">
        <v>129</v>
      </c>
      <c r="S355" s="13" t="s">
        <v>2871</v>
      </c>
      <c r="T355" s="13" t="s">
        <v>8348</v>
      </c>
      <c r="U355" s="13" t="s">
        <v>11409</v>
      </c>
      <c r="V355" s="13" t="s">
        <v>8352</v>
      </c>
      <c r="W355" s="13">
        <f>IF(ISERROR(VLOOKUP($C355,CTEPULL!$A:$I,3,FALSE)),"0",(VLOOKUP($C355,CTEPULL!$A:$I,3,FALSE)))</f>
        <v>32</v>
      </c>
      <c r="X355" s="18">
        <f>IF(ISERROR(VLOOKUP($A355,PIVOTILC!$A:$I,3,FALSE)),"0",(VLOOKUP($A355,PIVOTILC!$A:$I,3,FALSE)))</f>
        <v>32</v>
      </c>
      <c r="Y355" s="13">
        <f t="shared" si="80"/>
        <v>0</v>
      </c>
      <c r="Z355" s="13" t="str">
        <f t="shared" si="89"/>
        <v>Good</v>
      </c>
      <c r="AA355" s="13">
        <f>IF(ISERROR(VLOOKUP($C355,CTEPULL!$A:$I,4,FALSE)),"0",(VLOOKUP($C355,CTEPULL!$A:$I,4,FALSE)))</f>
        <v>0</v>
      </c>
      <c r="AB355" s="18">
        <f>IF(ISERROR(VLOOKUP($A355,PIVOTILC!$A:$I,4,FALSE)),"0",(VLOOKUP($A355,PIVOTILC!$A:$I,4,FALSE)))</f>
        <v>0</v>
      </c>
      <c r="AC355" s="13">
        <f t="shared" si="81"/>
        <v>0</v>
      </c>
      <c r="AD355" s="13" t="str">
        <f t="shared" si="90"/>
        <v/>
      </c>
      <c r="AE355" s="13">
        <f>IF(ISERROR(VLOOKUP($C355,CTEPULL!$A:$I,5,FALSE)),"0",(VLOOKUP($C355,CTEPULL!$A:$I,5,FALSE)))</f>
        <v>0</v>
      </c>
      <c r="AF355" s="18">
        <f>IF(ISERROR(VLOOKUP($A355,PIVOTILC!$A:$I,5,FALSE)),"0",(VLOOKUP($A355,PIVOTILC!$A:$I,5,FALSE)))</f>
        <v>0</v>
      </c>
      <c r="AG355" s="13">
        <f t="shared" si="82"/>
        <v>0</v>
      </c>
      <c r="AH355" s="13" t="str">
        <f t="shared" si="91"/>
        <v/>
      </c>
      <c r="AI355" s="13">
        <f>IF(ISERROR(VLOOKUP($C355,CTEPULL!$A:$I,6,FALSE)),"0",(VLOOKUP($C355,CTEPULL!$A:$I,6,FALSE)))</f>
        <v>0</v>
      </c>
      <c r="AJ355" s="18">
        <f>IF(ISERROR(VLOOKUP($A355,PIVOTILC!$A:$I,6,FALSE)),"0",(VLOOKUP($A355,PIVOTILC!$A:$I,6,FALSE)))</f>
        <v>0</v>
      </c>
      <c r="AK355" s="13">
        <f t="shared" si="83"/>
        <v>0</v>
      </c>
      <c r="AL355" s="13" t="str">
        <f t="shared" si="92"/>
        <v/>
      </c>
      <c r="AM355" s="13">
        <f>IF(ISERROR(VLOOKUP($C355,CTEPULL!$A:$I,7,FALSE)),"0",(VLOOKUP($C355,CTEPULL!$A:$I,7,FALSE)))</f>
        <v>0</v>
      </c>
      <c r="AN355" s="18">
        <f>IF(ISERROR(VLOOKUP($A355,PIVOTILC!$A:$I,7,FALSE)),"0",(VLOOKUP($A355,PIVOTILC!$A:$I,7,FALSE)))</f>
        <v>0</v>
      </c>
      <c r="AO355" s="13">
        <f t="shared" si="84"/>
        <v>0</v>
      </c>
      <c r="AP355" s="13" t="str">
        <f t="shared" si="93"/>
        <v/>
      </c>
      <c r="AQ355" s="13">
        <f>IF(ISERROR(VLOOKUP($C355,CTEPULL!$A:$I,8,FALSE)),"0",(VLOOKUP($C355,CTEPULL!$A:$I,8,FALSE)))</f>
        <v>0</v>
      </c>
      <c r="AR355" s="18">
        <f>IF(ISERROR(VLOOKUP($A355,PIVOTILC!$A:$I,8,FALSE)),"0",(VLOOKUP($A355,PIVOTILC!$A:$I,8,FALSE)))</f>
        <v>0</v>
      </c>
      <c r="AS355" s="13">
        <f t="shared" si="85"/>
        <v>0</v>
      </c>
      <c r="AT355" s="13" t="str">
        <f t="shared" si="94"/>
        <v/>
      </c>
      <c r="AU355" s="19">
        <f>IF(ISERROR(VLOOKUP($C355,CTEPULL!$A:$I,9,FALSE)),"0",(VLOOKUP($C355,CTEPULL!$A:$I,9,FALSE)))</f>
        <v>32</v>
      </c>
      <c r="AV355" s="18">
        <f>IF(ISERROR(VLOOKUP($A355,PIVOTILC!$A:$I,8,FALSE)),"0",(VLOOKUP($A355,PIVOTILC!$A:$I,9,FALSE)))</f>
        <v>32</v>
      </c>
      <c r="AW355" s="18">
        <f t="shared" si="86"/>
        <v>0</v>
      </c>
      <c r="AX355" s="13">
        <f t="shared" si="87"/>
        <v>0</v>
      </c>
      <c r="AY355" s="13" t="str">
        <f t="shared" si="88"/>
        <v>No</v>
      </c>
      <c r="AZ355" s="13" t="str">
        <f t="shared" si="95"/>
        <v>No</v>
      </c>
    </row>
    <row r="356" spans="1:52" x14ac:dyDescent="0.2">
      <c r="A356" s="1" t="s">
        <v>9253</v>
      </c>
      <c r="B356" s="16" t="s">
        <v>3108</v>
      </c>
      <c r="C356" s="13" t="s">
        <v>952</v>
      </c>
      <c r="D356" s="13" t="s">
        <v>420</v>
      </c>
      <c r="E356" s="13" t="s">
        <v>512</v>
      </c>
      <c r="F356" s="13" t="s">
        <v>185</v>
      </c>
      <c r="G356" s="13" t="s">
        <v>417</v>
      </c>
      <c r="H356" s="13" t="s">
        <v>2828</v>
      </c>
      <c r="I356" s="13" t="s">
        <v>98</v>
      </c>
      <c r="J356" s="13" t="s">
        <v>2378</v>
      </c>
      <c r="K356" s="13" t="s">
        <v>2382</v>
      </c>
      <c r="L356" s="13" t="s">
        <v>3758</v>
      </c>
      <c r="M356" s="13" t="s">
        <v>2384</v>
      </c>
      <c r="N356" s="13" t="s">
        <v>249</v>
      </c>
      <c r="O356" s="17">
        <v>40970</v>
      </c>
      <c r="P356" s="23"/>
      <c r="Q356" s="41" t="s">
        <v>2542</v>
      </c>
      <c r="R356" s="13" t="s">
        <v>129</v>
      </c>
      <c r="S356" s="13" t="s">
        <v>2870</v>
      </c>
      <c r="T356" s="13" t="s">
        <v>8348</v>
      </c>
      <c r="U356" s="13" t="s">
        <v>5740</v>
      </c>
      <c r="V356" s="13" t="s">
        <v>8361</v>
      </c>
      <c r="W356" s="13">
        <f>IF(ISERROR(VLOOKUP($C356,CTEPULL!$A:$I,3,FALSE)),"0",(VLOOKUP($C356,CTEPULL!$A:$I,3,FALSE)))</f>
        <v>47</v>
      </c>
      <c r="X356" s="18">
        <f>IF(ISERROR(VLOOKUP($A356,PIVOTILC!$A:$I,3,FALSE)),"0",(VLOOKUP($A356,PIVOTILC!$A:$I,3,FALSE)))</f>
        <v>47</v>
      </c>
      <c r="Y356" s="13">
        <f t="shared" si="80"/>
        <v>0</v>
      </c>
      <c r="Z356" s="13" t="str">
        <f t="shared" si="89"/>
        <v>Good</v>
      </c>
      <c r="AA356" s="13">
        <f>IF(ISERROR(VLOOKUP($C356,CTEPULL!$A:$I,4,FALSE)),"0",(VLOOKUP($C356,CTEPULL!$A:$I,4,FALSE)))</f>
        <v>0</v>
      </c>
      <c r="AB356" s="18">
        <f>IF(ISERROR(VLOOKUP($A356,PIVOTILC!$A:$I,4,FALSE)),"0",(VLOOKUP($A356,PIVOTILC!$A:$I,4,FALSE)))</f>
        <v>0</v>
      </c>
      <c r="AC356" s="13">
        <f t="shared" si="81"/>
        <v>0</v>
      </c>
      <c r="AD356" s="13" t="str">
        <f t="shared" si="90"/>
        <v/>
      </c>
      <c r="AE356" s="13">
        <f>IF(ISERROR(VLOOKUP($C356,CTEPULL!$A:$I,5,FALSE)),"0",(VLOOKUP($C356,CTEPULL!$A:$I,5,FALSE)))</f>
        <v>0</v>
      </c>
      <c r="AF356" s="18">
        <f>IF(ISERROR(VLOOKUP($A356,PIVOTILC!$A:$I,5,FALSE)),"0",(VLOOKUP($A356,PIVOTILC!$A:$I,5,FALSE)))</f>
        <v>0</v>
      </c>
      <c r="AG356" s="13">
        <f t="shared" si="82"/>
        <v>0</v>
      </c>
      <c r="AH356" s="13" t="str">
        <f t="shared" si="91"/>
        <v/>
      </c>
      <c r="AI356" s="13">
        <f>IF(ISERROR(VLOOKUP($C356,CTEPULL!$A:$I,6,FALSE)),"0",(VLOOKUP($C356,CTEPULL!$A:$I,6,FALSE)))</f>
        <v>0</v>
      </c>
      <c r="AJ356" s="18">
        <f>IF(ISERROR(VLOOKUP($A356,PIVOTILC!$A:$I,6,FALSE)),"0",(VLOOKUP($A356,PIVOTILC!$A:$I,6,FALSE)))</f>
        <v>0</v>
      </c>
      <c r="AK356" s="13">
        <f t="shared" si="83"/>
        <v>0</v>
      </c>
      <c r="AL356" s="13" t="str">
        <f t="shared" si="92"/>
        <v/>
      </c>
      <c r="AM356" s="13">
        <f>IF(ISERROR(VLOOKUP($C356,CTEPULL!$A:$I,7,FALSE)),"0",(VLOOKUP($C356,CTEPULL!$A:$I,7,FALSE)))</f>
        <v>0</v>
      </c>
      <c r="AN356" s="18">
        <f>IF(ISERROR(VLOOKUP($A356,PIVOTILC!$A:$I,7,FALSE)),"0",(VLOOKUP($A356,PIVOTILC!$A:$I,7,FALSE)))</f>
        <v>0</v>
      </c>
      <c r="AO356" s="13">
        <f t="shared" si="84"/>
        <v>0</v>
      </c>
      <c r="AP356" s="13" t="str">
        <f t="shared" si="93"/>
        <v/>
      </c>
      <c r="AQ356" s="13">
        <f>IF(ISERROR(VLOOKUP($C356,CTEPULL!$A:$I,8,FALSE)),"0",(VLOOKUP($C356,CTEPULL!$A:$I,8,FALSE)))</f>
        <v>0</v>
      </c>
      <c r="AR356" s="18">
        <f>IF(ISERROR(VLOOKUP($A356,PIVOTILC!$A:$I,8,FALSE)),"0",(VLOOKUP($A356,PIVOTILC!$A:$I,8,FALSE)))</f>
        <v>0</v>
      </c>
      <c r="AS356" s="13">
        <f t="shared" si="85"/>
        <v>0</v>
      </c>
      <c r="AT356" s="13" t="str">
        <f t="shared" si="94"/>
        <v/>
      </c>
      <c r="AU356" s="19">
        <f>IF(ISERROR(VLOOKUP($C356,CTEPULL!$A:$I,9,FALSE)),"0",(VLOOKUP($C356,CTEPULL!$A:$I,9,FALSE)))</f>
        <v>47</v>
      </c>
      <c r="AV356" s="18">
        <f>IF(ISERROR(VLOOKUP($A356,PIVOTILC!$A:$I,8,FALSE)),"0",(VLOOKUP($A356,PIVOTILC!$A:$I,9,FALSE)))</f>
        <v>47</v>
      </c>
      <c r="AW356" s="18">
        <f t="shared" si="86"/>
        <v>0</v>
      </c>
      <c r="AX356" s="13">
        <f t="shared" si="87"/>
        <v>0</v>
      </c>
      <c r="AY356" s="13" t="str">
        <f t="shared" si="88"/>
        <v>No</v>
      </c>
      <c r="AZ356" s="13" t="str">
        <f t="shared" si="95"/>
        <v>No</v>
      </c>
    </row>
    <row r="357" spans="1:52" x14ac:dyDescent="0.2">
      <c r="A357" s="1" t="s">
        <v>9636</v>
      </c>
      <c r="B357" s="16" t="s">
        <v>9637</v>
      </c>
      <c r="C357" s="13" t="s">
        <v>9638</v>
      </c>
      <c r="D357" s="13" t="s">
        <v>9639</v>
      </c>
      <c r="E357" s="13" t="s">
        <v>9640</v>
      </c>
      <c r="F357" s="13" t="s">
        <v>179</v>
      </c>
      <c r="G357" s="13" t="s">
        <v>9641</v>
      </c>
      <c r="H357" s="13" t="s">
        <v>2829</v>
      </c>
      <c r="I357" s="13" t="s">
        <v>98</v>
      </c>
      <c r="J357" s="13" t="s">
        <v>2378</v>
      </c>
      <c r="K357" s="13" t="s">
        <v>2395</v>
      </c>
      <c r="L357" s="13" t="s">
        <v>4946</v>
      </c>
      <c r="M357" s="13" t="s">
        <v>2405</v>
      </c>
      <c r="N357" s="13" t="s">
        <v>9642</v>
      </c>
      <c r="O357" s="17">
        <v>43451</v>
      </c>
      <c r="P357" s="23"/>
      <c r="Q357" s="41" t="s">
        <v>9643</v>
      </c>
      <c r="R357" s="13" t="s">
        <v>112</v>
      </c>
      <c r="S357" s="13" t="s">
        <v>2866</v>
      </c>
      <c r="T357" s="13" t="s">
        <v>8348</v>
      </c>
      <c r="U357" s="13" t="s">
        <v>9649</v>
      </c>
      <c r="V357" s="13" t="s">
        <v>8355</v>
      </c>
      <c r="W357" s="13">
        <f>IF(ISERROR(VLOOKUP($C357,CTEPULL!$A:$I,3,FALSE)),"0",(VLOOKUP($C357,CTEPULL!$A:$I,3,FALSE)))</f>
        <v>40</v>
      </c>
      <c r="X357" s="18">
        <f>IF(ISERROR(VLOOKUP($A357,PIVOTILC!$A:$I,3,FALSE)),"0",(VLOOKUP($A357,PIVOTILC!$A:$I,3,FALSE)))</f>
        <v>40</v>
      </c>
      <c r="Y357" s="13">
        <f t="shared" si="80"/>
        <v>0</v>
      </c>
      <c r="Z357" s="13" t="str">
        <f t="shared" si="89"/>
        <v>Good</v>
      </c>
      <c r="AA357" s="13">
        <f>IF(ISERROR(VLOOKUP($C357,CTEPULL!$A:$I,4,FALSE)),"0",(VLOOKUP($C357,CTEPULL!$A:$I,4,FALSE)))</f>
        <v>0</v>
      </c>
      <c r="AB357" s="18">
        <f>IF(ISERROR(VLOOKUP($A357,PIVOTILC!$A:$I,4,FALSE)),"0",(VLOOKUP($A357,PIVOTILC!$A:$I,4,FALSE)))</f>
        <v>0</v>
      </c>
      <c r="AC357" s="13">
        <f t="shared" si="81"/>
        <v>0</v>
      </c>
      <c r="AD357" s="13" t="str">
        <f t="shared" si="90"/>
        <v/>
      </c>
      <c r="AE357" s="13">
        <f>IF(ISERROR(VLOOKUP($C357,CTEPULL!$A:$I,5,FALSE)),"0",(VLOOKUP($C357,CTEPULL!$A:$I,5,FALSE)))</f>
        <v>0</v>
      </c>
      <c r="AF357" s="18">
        <f>IF(ISERROR(VLOOKUP($A357,PIVOTILC!$A:$I,5,FALSE)),"0",(VLOOKUP($A357,PIVOTILC!$A:$I,5,FALSE)))</f>
        <v>0</v>
      </c>
      <c r="AG357" s="13">
        <f t="shared" si="82"/>
        <v>0</v>
      </c>
      <c r="AH357" s="13" t="str">
        <f t="shared" si="91"/>
        <v/>
      </c>
      <c r="AI357" s="13">
        <f>IF(ISERROR(VLOOKUP($C357,CTEPULL!$A:$I,6,FALSE)),"0",(VLOOKUP($C357,CTEPULL!$A:$I,6,FALSE)))</f>
        <v>0</v>
      </c>
      <c r="AJ357" s="18">
        <f>IF(ISERROR(VLOOKUP($A357,PIVOTILC!$A:$I,6,FALSE)),"0",(VLOOKUP($A357,PIVOTILC!$A:$I,6,FALSE)))</f>
        <v>0</v>
      </c>
      <c r="AK357" s="13">
        <f t="shared" si="83"/>
        <v>0</v>
      </c>
      <c r="AL357" s="13" t="str">
        <f t="shared" si="92"/>
        <v/>
      </c>
      <c r="AM357" s="13">
        <f>IF(ISERROR(VLOOKUP($C357,CTEPULL!$A:$I,7,FALSE)),"0",(VLOOKUP($C357,CTEPULL!$A:$I,7,FALSE)))</f>
        <v>0</v>
      </c>
      <c r="AN357" s="18">
        <f>IF(ISERROR(VLOOKUP($A357,PIVOTILC!$A:$I,7,FALSE)),"0",(VLOOKUP($A357,PIVOTILC!$A:$I,7,FALSE)))</f>
        <v>0</v>
      </c>
      <c r="AO357" s="13">
        <f t="shared" si="84"/>
        <v>0</v>
      </c>
      <c r="AP357" s="13" t="str">
        <f t="shared" si="93"/>
        <v/>
      </c>
      <c r="AQ357" s="13">
        <f>IF(ISERROR(VLOOKUP($C357,CTEPULL!$A:$I,8,FALSE)),"0",(VLOOKUP($C357,CTEPULL!$A:$I,8,FALSE)))</f>
        <v>0</v>
      </c>
      <c r="AR357" s="18">
        <f>IF(ISERROR(VLOOKUP($A357,PIVOTILC!$A:$I,8,FALSE)),"0",(VLOOKUP($A357,PIVOTILC!$A:$I,8,FALSE)))</f>
        <v>0</v>
      </c>
      <c r="AS357" s="13">
        <f t="shared" si="85"/>
        <v>0</v>
      </c>
      <c r="AT357" s="13" t="str">
        <f t="shared" si="94"/>
        <v/>
      </c>
      <c r="AU357" s="19">
        <f>IF(ISERROR(VLOOKUP($C357,CTEPULL!$A:$I,9,FALSE)),"0",(VLOOKUP($C357,CTEPULL!$A:$I,9,FALSE)))</f>
        <v>40</v>
      </c>
      <c r="AV357" s="18">
        <f>IF(ISERROR(VLOOKUP($A357,PIVOTILC!$A:$I,8,FALSE)),"0",(VLOOKUP($A357,PIVOTILC!$A:$I,9,FALSE)))</f>
        <v>40</v>
      </c>
      <c r="AW357" s="18">
        <f t="shared" si="86"/>
        <v>0</v>
      </c>
      <c r="AX357" s="13">
        <f t="shared" si="87"/>
        <v>0</v>
      </c>
      <c r="AY357" s="13" t="str">
        <f t="shared" si="88"/>
        <v>No</v>
      </c>
      <c r="AZ357" s="13" t="str">
        <f t="shared" si="95"/>
        <v>No</v>
      </c>
    </row>
    <row r="358" spans="1:52" x14ac:dyDescent="0.2">
      <c r="A358" s="1" t="s">
        <v>7092</v>
      </c>
      <c r="B358" s="16" t="s">
        <v>3109</v>
      </c>
      <c r="C358" s="13" t="s">
        <v>1929</v>
      </c>
      <c r="D358" s="13" t="s">
        <v>1930</v>
      </c>
      <c r="E358" s="13" t="s">
        <v>1931</v>
      </c>
      <c r="F358" s="13" t="s">
        <v>131</v>
      </c>
      <c r="G358" s="13" t="s">
        <v>1932</v>
      </c>
      <c r="H358" s="13" t="s">
        <v>2828</v>
      </c>
      <c r="I358" s="13" t="s">
        <v>98</v>
      </c>
      <c r="J358" s="13" t="s">
        <v>2378</v>
      </c>
      <c r="K358" s="13" t="s">
        <v>2880</v>
      </c>
      <c r="L358" s="13" t="s">
        <v>2880</v>
      </c>
      <c r="M358" s="13" t="s">
        <v>11908</v>
      </c>
      <c r="N358" s="13" t="s">
        <v>1933</v>
      </c>
      <c r="O358" s="17">
        <v>42033</v>
      </c>
      <c r="P358" s="23"/>
      <c r="Q358" s="41" t="s">
        <v>2543</v>
      </c>
      <c r="R358" s="13" t="s">
        <v>187</v>
      </c>
      <c r="S358" s="13" t="s">
        <v>2867</v>
      </c>
      <c r="T358" s="13" t="s">
        <v>8348</v>
      </c>
      <c r="U358" s="13" t="s">
        <v>5741</v>
      </c>
      <c r="V358" s="13" t="s">
        <v>8352</v>
      </c>
      <c r="W358" s="13">
        <f>IF(ISERROR(VLOOKUP($C358,CTEPULL!$A:$I,3,FALSE)),"0",(VLOOKUP($C358,CTEPULL!$A:$I,3,FALSE)))</f>
        <v>40</v>
      </c>
      <c r="X358" s="18">
        <f>IF(ISERROR(VLOOKUP($A358,PIVOTILC!$A:$I,3,FALSE)),"0",(VLOOKUP($A358,PIVOTILC!$A:$I,3,FALSE)))</f>
        <v>40</v>
      </c>
      <c r="Y358" s="13">
        <f t="shared" si="80"/>
        <v>0</v>
      </c>
      <c r="Z358" s="13" t="str">
        <f t="shared" si="89"/>
        <v>Good</v>
      </c>
      <c r="AA358" s="13">
        <f>IF(ISERROR(VLOOKUP($C358,CTEPULL!$A:$I,4,FALSE)),"0",(VLOOKUP($C358,CTEPULL!$A:$I,4,FALSE)))</f>
        <v>0</v>
      </c>
      <c r="AB358" s="18">
        <f>IF(ISERROR(VLOOKUP($A358,PIVOTILC!$A:$I,4,FALSE)),"0",(VLOOKUP($A358,PIVOTILC!$A:$I,4,FALSE)))</f>
        <v>0</v>
      </c>
      <c r="AC358" s="13">
        <f t="shared" si="81"/>
        <v>0</v>
      </c>
      <c r="AD358" s="13" t="str">
        <f t="shared" si="90"/>
        <v/>
      </c>
      <c r="AE358" s="13">
        <f>IF(ISERROR(VLOOKUP($C358,CTEPULL!$A:$I,5,FALSE)),"0",(VLOOKUP($C358,CTEPULL!$A:$I,5,FALSE)))</f>
        <v>0</v>
      </c>
      <c r="AF358" s="18">
        <f>IF(ISERROR(VLOOKUP($A358,PIVOTILC!$A:$I,5,FALSE)),"0",(VLOOKUP($A358,PIVOTILC!$A:$I,5,FALSE)))</f>
        <v>0</v>
      </c>
      <c r="AG358" s="13">
        <f t="shared" si="82"/>
        <v>0</v>
      </c>
      <c r="AH358" s="13" t="str">
        <f t="shared" si="91"/>
        <v/>
      </c>
      <c r="AI358" s="13">
        <f>IF(ISERROR(VLOOKUP($C358,CTEPULL!$A:$I,6,FALSE)),"0",(VLOOKUP($C358,CTEPULL!$A:$I,6,FALSE)))</f>
        <v>0</v>
      </c>
      <c r="AJ358" s="18">
        <f>IF(ISERROR(VLOOKUP($A358,PIVOTILC!$A:$I,6,FALSE)),"0",(VLOOKUP($A358,PIVOTILC!$A:$I,6,FALSE)))</f>
        <v>0</v>
      </c>
      <c r="AK358" s="13">
        <f t="shared" si="83"/>
        <v>0</v>
      </c>
      <c r="AL358" s="13" t="str">
        <f t="shared" si="92"/>
        <v/>
      </c>
      <c r="AM358" s="13">
        <f>IF(ISERROR(VLOOKUP($C358,CTEPULL!$A:$I,7,FALSE)),"0",(VLOOKUP($C358,CTEPULL!$A:$I,7,FALSE)))</f>
        <v>0</v>
      </c>
      <c r="AN358" s="18">
        <f>IF(ISERROR(VLOOKUP($A358,PIVOTILC!$A:$I,7,FALSE)),"0",(VLOOKUP($A358,PIVOTILC!$A:$I,7,FALSE)))</f>
        <v>0</v>
      </c>
      <c r="AO358" s="13">
        <f t="shared" si="84"/>
        <v>0</v>
      </c>
      <c r="AP358" s="13" t="str">
        <f t="shared" si="93"/>
        <v/>
      </c>
      <c r="AQ358" s="13">
        <f>IF(ISERROR(VLOOKUP($C358,CTEPULL!$A:$I,8,FALSE)),"0",(VLOOKUP($C358,CTEPULL!$A:$I,8,FALSE)))</f>
        <v>0</v>
      </c>
      <c r="AR358" s="18">
        <f>IF(ISERROR(VLOOKUP($A358,PIVOTILC!$A:$I,8,FALSE)),"0",(VLOOKUP($A358,PIVOTILC!$A:$I,8,FALSE)))</f>
        <v>0</v>
      </c>
      <c r="AS358" s="13">
        <f t="shared" si="85"/>
        <v>0</v>
      </c>
      <c r="AT358" s="13" t="str">
        <f t="shared" si="94"/>
        <v/>
      </c>
      <c r="AU358" s="19">
        <f>IF(ISERROR(VLOOKUP($C358,CTEPULL!$A:$I,9,FALSE)),"0",(VLOOKUP($C358,CTEPULL!$A:$I,9,FALSE)))</f>
        <v>40</v>
      </c>
      <c r="AV358" s="18">
        <f>IF(ISERROR(VLOOKUP($A358,PIVOTILC!$A:$I,8,FALSE)),"0",(VLOOKUP($A358,PIVOTILC!$A:$I,9,FALSE)))</f>
        <v>40</v>
      </c>
      <c r="AW358" s="18">
        <f t="shared" si="86"/>
        <v>0</v>
      </c>
      <c r="AX358" s="13">
        <f t="shared" si="87"/>
        <v>0</v>
      </c>
      <c r="AY358" s="13" t="str">
        <f t="shared" si="88"/>
        <v>No</v>
      </c>
      <c r="AZ358" s="13" t="str">
        <f t="shared" si="95"/>
        <v>No</v>
      </c>
    </row>
    <row r="359" spans="1:52" x14ac:dyDescent="0.2">
      <c r="A359" s="1" t="s">
        <v>7093</v>
      </c>
      <c r="B359" s="16" t="s">
        <v>3110</v>
      </c>
      <c r="C359" s="13" t="s">
        <v>2925</v>
      </c>
      <c r="D359" s="13" t="s">
        <v>2926</v>
      </c>
      <c r="E359" s="13" t="s">
        <v>694</v>
      </c>
      <c r="F359" s="13" t="s">
        <v>179</v>
      </c>
      <c r="G359" s="13" t="s">
        <v>2927</v>
      </c>
      <c r="H359" s="13" t="s">
        <v>2829</v>
      </c>
      <c r="I359" s="13" t="s">
        <v>98</v>
      </c>
      <c r="J359" s="13" t="s">
        <v>2378</v>
      </c>
      <c r="K359" s="13" t="s">
        <v>2389</v>
      </c>
      <c r="L359" s="13" t="s">
        <v>11236</v>
      </c>
      <c r="M359" s="13" t="s">
        <v>2948</v>
      </c>
      <c r="N359" s="13" t="s">
        <v>2928</v>
      </c>
      <c r="O359" s="17">
        <v>42457</v>
      </c>
      <c r="P359" s="23"/>
      <c r="Q359" s="41" t="s">
        <v>2929</v>
      </c>
      <c r="R359" s="13" t="s">
        <v>129</v>
      </c>
      <c r="S359" s="13" t="s">
        <v>2870</v>
      </c>
      <c r="T359" s="13" t="s">
        <v>8348</v>
      </c>
      <c r="U359" s="13" t="s">
        <v>5742</v>
      </c>
      <c r="V359" s="13" t="s">
        <v>8365</v>
      </c>
      <c r="W359" s="13">
        <f>IF(ISERROR(VLOOKUP($C359,CTEPULL!$A:$I,3,FALSE)),"0",(VLOOKUP($C359,CTEPULL!$A:$I,3,FALSE)))</f>
        <v>45</v>
      </c>
      <c r="X359" s="18">
        <f>IF(ISERROR(VLOOKUP($A359,PIVOTILC!$A:$I,3,FALSE)),"0",(VLOOKUP($A359,PIVOTILC!$A:$I,3,FALSE)))</f>
        <v>45</v>
      </c>
      <c r="Y359" s="13">
        <f t="shared" si="80"/>
        <v>0</v>
      </c>
      <c r="Z359" s="13" t="str">
        <f t="shared" si="89"/>
        <v>Good</v>
      </c>
      <c r="AA359" s="13">
        <f>IF(ISERROR(VLOOKUP($C359,CTEPULL!$A:$I,4,FALSE)),"0",(VLOOKUP($C359,CTEPULL!$A:$I,4,FALSE)))</f>
        <v>0</v>
      </c>
      <c r="AB359" s="18">
        <f>IF(ISERROR(VLOOKUP($A359,PIVOTILC!$A:$I,4,FALSE)),"0",(VLOOKUP($A359,PIVOTILC!$A:$I,4,FALSE)))</f>
        <v>0</v>
      </c>
      <c r="AC359" s="13">
        <f t="shared" si="81"/>
        <v>0</v>
      </c>
      <c r="AD359" s="13" t="str">
        <f t="shared" si="90"/>
        <v/>
      </c>
      <c r="AE359" s="13">
        <f>IF(ISERROR(VLOOKUP($C359,CTEPULL!$A:$I,5,FALSE)),"0",(VLOOKUP($C359,CTEPULL!$A:$I,5,FALSE)))</f>
        <v>0</v>
      </c>
      <c r="AF359" s="18">
        <f>IF(ISERROR(VLOOKUP($A359,PIVOTILC!$A:$I,5,FALSE)),"0",(VLOOKUP($A359,PIVOTILC!$A:$I,5,FALSE)))</f>
        <v>0</v>
      </c>
      <c r="AG359" s="13">
        <f t="shared" si="82"/>
        <v>0</v>
      </c>
      <c r="AH359" s="13" t="str">
        <f t="shared" si="91"/>
        <v/>
      </c>
      <c r="AI359" s="13">
        <f>IF(ISERROR(VLOOKUP($C359,CTEPULL!$A:$I,6,FALSE)),"0",(VLOOKUP($C359,CTEPULL!$A:$I,6,FALSE)))</f>
        <v>0</v>
      </c>
      <c r="AJ359" s="18">
        <f>IF(ISERROR(VLOOKUP($A359,PIVOTILC!$A:$I,6,FALSE)),"0",(VLOOKUP($A359,PIVOTILC!$A:$I,6,FALSE)))</f>
        <v>0</v>
      </c>
      <c r="AK359" s="13">
        <f t="shared" si="83"/>
        <v>0</v>
      </c>
      <c r="AL359" s="13" t="str">
        <f t="shared" si="92"/>
        <v/>
      </c>
      <c r="AM359" s="13">
        <f>IF(ISERROR(VLOOKUP($C359,CTEPULL!$A:$I,7,FALSE)),"0",(VLOOKUP($C359,CTEPULL!$A:$I,7,FALSE)))</f>
        <v>0</v>
      </c>
      <c r="AN359" s="18">
        <f>IF(ISERROR(VLOOKUP($A359,PIVOTILC!$A:$I,7,FALSE)),"0",(VLOOKUP($A359,PIVOTILC!$A:$I,7,FALSE)))</f>
        <v>0</v>
      </c>
      <c r="AO359" s="13">
        <f t="shared" si="84"/>
        <v>0</v>
      </c>
      <c r="AP359" s="13" t="str">
        <f t="shared" si="93"/>
        <v/>
      </c>
      <c r="AQ359" s="13">
        <f>IF(ISERROR(VLOOKUP($C359,CTEPULL!$A:$I,8,FALSE)),"0",(VLOOKUP($C359,CTEPULL!$A:$I,8,FALSE)))</f>
        <v>0</v>
      </c>
      <c r="AR359" s="18">
        <f>IF(ISERROR(VLOOKUP($A359,PIVOTILC!$A:$I,8,FALSE)),"0",(VLOOKUP($A359,PIVOTILC!$A:$I,8,FALSE)))</f>
        <v>0</v>
      </c>
      <c r="AS359" s="13">
        <f t="shared" si="85"/>
        <v>0</v>
      </c>
      <c r="AT359" s="13" t="str">
        <f t="shared" si="94"/>
        <v/>
      </c>
      <c r="AU359" s="19">
        <f>IF(ISERROR(VLOOKUP($C359,CTEPULL!$A:$I,9,FALSE)),"0",(VLOOKUP($C359,CTEPULL!$A:$I,9,FALSE)))</f>
        <v>45</v>
      </c>
      <c r="AV359" s="18">
        <f>IF(ISERROR(VLOOKUP($A359,PIVOTILC!$A:$I,8,FALSE)),"0",(VLOOKUP($A359,PIVOTILC!$A:$I,9,FALSE)))</f>
        <v>45</v>
      </c>
      <c r="AW359" s="18">
        <f t="shared" si="86"/>
        <v>0</v>
      </c>
      <c r="AX359" s="13">
        <f t="shared" si="87"/>
        <v>0</v>
      </c>
      <c r="AY359" s="13" t="str">
        <f t="shared" si="88"/>
        <v>No</v>
      </c>
      <c r="AZ359" s="13" t="str">
        <f t="shared" si="95"/>
        <v>No</v>
      </c>
    </row>
    <row r="360" spans="1:52" x14ac:dyDescent="0.2">
      <c r="A360" s="1" t="s">
        <v>7094</v>
      </c>
      <c r="B360" s="16" t="s">
        <v>3111</v>
      </c>
      <c r="C360" s="13" t="s">
        <v>1965</v>
      </c>
      <c r="D360" s="13" t="s">
        <v>1944</v>
      </c>
      <c r="E360" s="13" t="s">
        <v>642</v>
      </c>
      <c r="F360" s="13" t="s">
        <v>179</v>
      </c>
      <c r="G360" s="13" t="s">
        <v>1945</v>
      </c>
      <c r="H360" s="13" t="s">
        <v>2829</v>
      </c>
      <c r="I360" s="13" t="s">
        <v>98</v>
      </c>
      <c r="J360" s="13" t="s">
        <v>2378</v>
      </c>
      <c r="K360" s="13" t="s">
        <v>2379</v>
      </c>
      <c r="L360" s="13" t="s">
        <v>2383</v>
      </c>
      <c r="M360" s="13" t="s">
        <v>2433</v>
      </c>
      <c r="N360" s="13" t="s">
        <v>1994</v>
      </c>
      <c r="O360" s="17">
        <v>42038</v>
      </c>
      <c r="P360" s="23"/>
      <c r="Q360" s="41" t="s">
        <v>2544</v>
      </c>
      <c r="R360" s="13" t="s">
        <v>129</v>
      </c>
      <c r="S360" s="13" t="s">
        <v>2873</v>
      </c>
      <c r="T360" s="13" t="s">
        <v>8348</v>
      </c>
      <c r="U360" s="13" t="s">
        <v>5743</v>
      </c>
      <c r="V360" s="13" t="s">
        <v>8361</v>
      </c>
      <c r="W360" s="13">
        <f>IF(ISERROR(VLOOKUP($C360,CTEPULL!$A:$I,3,FALSE)),"0",(VLOOKUP($C360,CTEPULL!$A:$I,3,FALSE)))</f>
        <v>40</v>
      </c>
      <c r="X360" s="18">
        <f>IF(ISERROR(VLOOKUP($A360,PIVOTILC!$A:$I,3,FALSE)),"0",(VLOOKUP($A360,PIVOTILC!$A:$I,3,FALSE)))</f>
        <v>40</v>
      </c>
      <c r="Y360" s="13">
        <f t="shared" si="80"/>
        <v>0</v>
      </c>
      <c r="Z360" s="13" t="str">
        <f t="shared" si="89"/>
        <v>Good</v>
      </c>
      <c r="AA360" s="13">
        <f>IF(ISERROR(VLOOKUP($C360,CTEPULL!$A:$I,4,FALSE)),"0",(VLOOKUP($C360,CTEPULL!$A:$I,4,FALSE)))</f>
        <v>0</v>
      </c>
      <c r="AB360" s="18">
        <f>IF(ISERROR(VLOOKUP($A360,PIVOTILC!$A:$I,4,FALSE)),"0",(VLOOKUP($A360,PIVOTILC!$A:$I,4,FALSE)))</f>
        <v>0</v>
      </c>
      <c r="AC360" s="13">
        <f t="shared" si="81"/>
        <v>0</v>
      </c>
      <c r="AD360" s="13" t="str">
        <f t="shared" si="90"/>
        <v/>
      </c>
      <c r="AE360" s="13">
        <f>IF(ISERROR(VLOOKUP($C360,CTEPULL!$A:$I,5,FALSE)),"0",(VLOOKUP($C360,CTEPULL!$A:$I,5,FALSE)))</f>
        <v>0</v>
      </c>
      <c r="AF360" s="18">
        <f>IF(ISERROR(VLOOKUP($A360,PIVOTILC!$A:$I,5,FALSE)),"0",(VLOOKUP($A360,PIVOTILC!$A:$I,5,FALSE)))</f>
        <v>0</v>
      </c>
      <c r="AG360" s="13">
        <f t="shared" si="82"/>
        <v>0</v>
      </c>
      <c r="AH360" s="13" t="str">
        <f t="shared" si="91"/>
        <v/>
      </c>
      <c r="AI360" s="13">
        <f>IF(ISERROR(VLOOKUP($C360,CTEPULL!$A:$I,6,FALSE)),"0",(VLOOKUP($C360,CTEPULL!$A:$I,6,FALSE)))</f>
        <v>0</v>
      </c>
      <c r="AJ360" s="18">
        <f>IF(ISERROR(VLOOKUP($A360,PIVOTILC!$A:$I,6,FALSE)),"0",(VLOOKUP($A360,PIVOTILC!$A:$I,6,FALSE)))</f>
        <v>0</v>
      </c>
      <c r="AK360" s="13">
        <f t="shared" si="83"/>
        <v>0</v>
      </c>
      <c r="AL360" s="13" t="str">
        <f t="shared" si="92"/>
        <v/>
      </c>
      <c r="AM360" s="13">
        <f>IF(ISERROR(VLOOKUP($C360,CTEPULL!$A:$I,7,FALSE)),"0",(VLOOKUP($C360,CTEPULL!$A:$I,7,FALSE)))</f>
        <v>0</v>
      </c>
      <c r="AN360" s="18">
        <f>IF(ISERROR(VLOOKUP($A360,PIVOTILC!$A:$I,7,FALSE)),"0",(VLOOKUP($A360,PIVOTILC!$A:$I,7,FALSE)))</f>
        <v>0</v>
      </c>
      <c r="AO360" s="13">
        <f t="shared" si="84"/>
        <v>0</v>
      </c>
      <c r="AP360" s="13" t="str">
        <f t="shared" si="93"/>
        <v/>
      </c>
      <c r="AQ360" s="13">
        <f>IF(ISERROR(VLOOKUP($C360,CTEPULL!$A:$I,8,FALSE)),"0",(VLOOKUP($C360,CTEPULL!$A:$I,8,FALSE)))</f>
        <v>0</v>
      </c>
      <c r="AR360" s="18">
        <f>IF(ISERROR(VLOOKUP($A360,PIVOTILC!$A:$I,8,FALSE)),"0",(VLOOKUP($A360,PIVOTILC!$A:$I,8,FALSE)))</f>
        <v>0</v>
      </c>
      <c r="AS360" s="13">
        <f t="shared" si="85"/>
        <v>0</v>
      </c>
      <c r="AT360" s="13" t="str">
        <f t="shared" si="94"/>
        <v/>
      </c>
      <c r="AU360" s="19">
        <f>IF(ISERROR(VLOOKUP($C360,CTEPULL!$A:$I,9,FALSE)),"0",(VLOOKUP($C360,CTEPULL!$A:$I,9,FALSE)))</f>
        <v>40</v>
      </c>
      <c r="AV360" s="18">
        <f>IF(ISERROR(VLOOKUP($A360,PIVOTILC!$A:$I,8,FALSE)),"0",(VLOOKUP($A360,PIVOTILC!$A:$I,9,FALSE)))</f>
        <v>40</v>
      </c>
      <c r="AW360" s="18">
        <f t="shared" si="86"/>
        <v>0</v>
      </c>
      <c r="AX360" s="13">
        <f t="shared" si="87"/>
        <v>0</v>
      </c>
      <c r="AY360" s="13" t="str">
        <f t="shared" si="88"/>
        <v>No</v>
      </c>
      <c r="AZ360" s="13" t="str">
        <f t="shared" si="95"/>
        <v>No</v>
      </c>
    </row>
    <row r="361" spans="1:52" x14ac:dyDescent="0.2">
      <c r="A361" s="1" t="s">
        <v>9254</v>
      </c>
      <c r="B361" s="16" t="s">
        <v>4216</v>
      </c>
      <c r="C361" s="13" t="s">
        <v>4232</v>
      </c>
      <c r="D361" s="13" t="s">
        <v>4233</v>
      </c>
      <c r="E361" s="13" t="s">
        <v>4234</v>
      </c>
      <c r="F361" s="13" t="s">
        <v>12717</v>
      </c>
      <c r="G361" s="13" t="s">
        <v>4235</v>
      </c>
      <c r="H361" s="13" t="s">
        <v>2828</v>
      </c>
      <c r="I361" s="13" t="s">
        <v>98</v>
      </c>
      <c r="J361" s="13" t="s">
        <v>2378</v>
      </c>
      <c r="K361" s="13" t="s">
        <v>2382</v>
      </c>
      <c r="L361" s="13" t="s">
        <v>3758</v>
      </c>
      <c r="M361" s="13" t="s">
        <v>2384</v>
      </c>
      <c r="N361" s="13" t="s">
        <v>4236</v>
      </c>
      <c r="O361" s="17">
        <v>42739</v>
      </c>
      <c r="P361" s="23"/>
      <c r="Q361" s="41" t="s">
        <v>4237</v>
      </c>
      <c r="R361" s="13" t="s">
        <v>129</v>
      </c>
      <c r="S361" s="13" t="s">
        <v>2871</v>
      </c>
      <c r="T361" s="13" t="s">
        <v>8348</v>
      </c>
      <c r="U361" s="13" t="s">
        <v>5744</v>
      </c>
      <c r="V361" s="13" t="s">
        <v>8352</v>
      </c>
      <c r="W361" s="13">
        <f>IF(ISERROR(VLOOKUP($C361,CTEPULL!$A:$I,3,FALSE)),"0",(VLOOKUP($C361,CTEPULL!$A:$I,3,FALSE)))</f>
        <v>45</v>
      </c>
      <c r="X361" s="18">
        <f>IF(ISERROR(VLOOKUP($A361,PIVOTILC!$A:$I,3,FALSE)),"0",(VLOOKUP($A361,PIVOTILC!$A:$I,3,FALSE)))</f>
        <v>45</v>
      </c>
      <c r="Y361" s="13">
        <f t="shared" si="80"/>
        <v>0</v>
      </c>
      <c r="Z361" s="13" t="str">
        <f t="shared" si="89"/>
        <v>Good</v>
      </c>
      <c r="AA361" s="13">
        <f>IF(ISERROR(VLOOKUP($C361,CTEPULL!$A:$I,4,FALSE)),"0",(VLOOKUP($C361,CTEPULL!$A:$I,4,FALSE)))</f>
        <v>0</v>
      </c>
      <c r="AB361" s="18">
        <f>IF(ISERROR(VLOOKUP($A361,PIVOTILC!$A:$I,4,FALSE)),"0",(VLOOKUP($A361,PIVOTILC!$A:$I,4,FALSE)))</f>
        <v>0</v>
      </c>
      <c r="AC361" s="13">
        <f t="shared" si="81"/>
        <v>0</v>
      </c>
      <c r="AD361" s="13" t="str">
        <f t="shared" si="90"/>
        <v/>
      </c>
      <c r="AE361" s="13">
        <f>IF(ISERROR(VLOOKUP($C361,CTEPULL!$A:$I,5,FALSE)),"0",(VLOOKUP($C361,CTEPULL!$A:$I,5,FALSE)))</f>
        <v>0</v>
      </c>
      <c r="AF361" s="18">
        <f>IF(ISERROR(VLOOKUP($A361,PIVOTILC!$A:$I,5,FALSE)),"0",(VLOOKUP($A361,PIVOTILC!$A:$I,5,FALSE)))</f>
        <v>0</v>
      </c>
      <c r="AG361" s="13">
        <f t="shared" si="82"/>
        <v>0</v>
      </c>
      <c r="AH361" s="13" t="str">
        <f t="shared" si="91"/>
        <v/>
      </c>
      <c r="AI361" s="13">
        <f>IF(ISERROR(VLOOKUP($C361,CTEPULL!$A:$I,6,FALSE)),"0",(VLOOKUP($C361,CTEPULL!$A:$I,6,FALSE)))</f>
        <v>0</v>
      </c>
      <c r="AJ361" s="18">
        <f>IF(ISERROR(VLOOKUP($A361,PIVOTILC!$A:$I,6,FALSE)),"0",(VLOOKUP($A361,PIVOTILC!$A:$I,6,FALSE)))</f>
        <v>0</v>
      </c>
      <c r="AK361" s="13">
        <f t="shared" si="83"/>
        <v>0</v>
      </c>
      <c r="AL361" s="13" t="str">
        <f t="shared" si="92"/>
        <v/>
      </c>
      <c r="AM361" s="13">
        <f>IF(ISERROR(VLOOKUP($C361,CTEPULL!$A:$I,7,FALSE)),"0",(VLOOKUP($C361,CTEPULL!$A:$I,7,FALSE)))</f>
        <v>0</v>
      </c>
      <c r="AN361" s="18">
        <f>IF(ISERROR(VLOOKUP($A361,PIVOTILC!$A:$I,7,FALSE)),"0",(VLOOKUP($A361,PIVOTILC!$A:$I,7,FALSE)))</f>
        <v>0</v>
      </c>
      <c r="AO361" s="13">
        <f t="shared" si="84"/>
        <v>0</v>
      </c>
      <c r="AP361" s="13" t="str">
        <f t="shared" si="93"/>
        <v/>
      </c>
      <c r="AQ361" s="13">
        <f>IF(ISERROR(VLOOKUP($C361,CTEPULL!$A:$I,8,FALSE)),"0",(VLOOKUP($C361,CTEPULL!$A:$I,8,FALSE)))</f>
        <v>0</v>
      </c>
      <c r="AR361" s="18">
        <f>IF(ISERROR(VLOOKUP($A361,PIVOTILC!$A:$I,8,FALSE)),"0",(VLOOKUP($A361,PIVOTILC!$A:$I,8,FALSE)))</f>
        <v>0</v>
      </c>
      <c r="AS361" s="13">
        <f t="shared" si="85"/>
        <v>0</v>
      </c>
      <c r="AT361" s="13" t="str">
        <f t="shared" si="94"/>
        <v/>
      </c>
      <c r="AU361" s="19">
        <f>IF(ISERROR(VLOOKUP($C361,CTEPULL!$A:$I,9,FALSE)),"0",(VLOOKUP($C361,CTEPULL!$A:$I,9,FALSE)))</f>
        <v>45</v>
      </c>
      <c r="AV361" s="18">
        <f>IF(ISERROR(VLOOKUP($A361,PIVOTILC!$A:$I,8,FALSE)),"0",(VLOOKUP($A361,PIVOTILC!$A:$I,9,FALSE)))</f>
        <v>45</v>
      </c>
      <c r="AW361" s="18">
        <f t="shared" si="86"/>
        <v>0</v>
      </c>
      <c r="AX361" s="13">
        <f t="shared" si="87"/>
        <v>0</v>
      </c>
      <c r="AY361" s="13" t="str">
        <f t="shared" si="88"/>
        <v>No</v>
      </c>
      <c r="AZ361" s="13" t="str">
        <f t="shared" si="95"/>
        <v>No</v>
      </c>
    </row>
    <row r="362" spans="1:52" x14ac:dyDescent="0.2">
      <c r="A362" s="1" t="s">
        <v>9255</v>
      </c>
      <c r="B362" s="16" t="s">
        <v>3112</v>
      </c>
      <c r="C362" s="13" t="s">
        <v>804</v>
      </c>
      <c r="D362" s="13" t="s">
        <v>431</v>
      </c>
      <c r="E362" s="13" t="s">
        <v>432</v>
      </c>
      <c r="F362" s="13" t="s">
        <v>109</v>
      </c>
      <c r="G362" s="13" t="s">
        <v>277</v>
      </c>
      <c r="H362" s="13" t="s">
        <v>99</v>
      </c>
      <c r="I362" s="13" t="s">
        <v>98</v>
      </c>
      <c r="J362" s="13" t="s">
        <v>2378</v>
      </c>
      <c r="K362" s="13" t="s">
        <v>2395</v>
      </c>
      <c r="L362" s="13" t="s">
        <v>2385</v>
      </c>
      <c r="M362" s="13" t="s">
        <v>2385</v>
      </c>
      <c r="N362" s="13" t="s">
        <v>114</v>
      </c>
      <c r="O362" s="17">
        <v>38357</v>
      </c>
      <c r="P362" s="23"/>
      <c r="Q362" s="41" t="s">
        <v>2545</v>
      </c>
      <c r="R362" s="13" t="s">
        <v>129</v>
      </c>
      <c r="S362" s="13" t="s">
        <v>2875</v>
      </c>
      <c r="T362" s="13" t="s">
        <v>8348</v>
      </c>
      <c r="U362" s="13" t="s">
        <v>5745</v>
      </c>
      <c r="V362" s="13" t="s">
        <v>8367</v>
      </c>
      <c r="W362" s="13">
        <f>IF(ISERROR(VLOOKUP($C362,CTEPULL!$A:$I,3,FALSE)),"0",(VLOOKUP($C362,CTEPULL!$A:$I,3,FALSE)))</f>
        <v>45</v>
      </c>
      <c r="X362" s="18">
        <f>IF(ISERROR(VLOOKUP($A362,PIVOTILC!$A:$I,3,FALSE)),"0",(VLOOKUP($A362,PIVOTILC!$A:$I,3,FALSE)))</f>
        <v>45</v>
      </c>
      <c r="Y362" s="13">
        <f t="shared" si="80"/>
        <v>0</v>
      </c>
      <c r="Z362" s="13" t="str">
        <f t="shared" si="89"/>
        <v>Good</v>
      </c>
      <c r="AA362" s="13">
        <f>IF(ISERROR(VLOOKUP($C362,CTEPULL!$A:$I,4,FALSE)),"0",(VLOOKUP($C362,CTEPULL!$A:$I,4,FALSE)))</f>
        <v>0</v>
      </c>
      <c r="AB362" s="18">
        <f>IF(ISERROR(VLOOKUP($A362,PIVOTILC!$A:$I,4,FALSE)),"0",(VLOOKUP($A362,PIVOTILC!$A:$I,4,FALSE)))</f>
        <v>0</v>
      </c>
      <c r="AC362" s="13">
        <f t="shared" si="81"/>
        <v>0</v>
      </c>
      <c r="AD362" s="13" t="str">
        <f t="shared" si="90"/>
        <v/>
      </c>
      <c r="AE362" s="13">
        <f>IF(ISERROR(VLOOKUP($C362,CTEPULL!$A:$I,5,FALSE)),"0",(VLOOKUP($C362,CTEPULL!$A:$I,5,FALSE)))</f>
        <v>0</v>
      </c>
      <c r="AF362" s="18">
        <f>IF(ISERROR(VLOOKUP($A362,PIVOTILC!$A:$I,5,FALSE)),"0",(VLOOKUP($A362,PIVOTILC!$A:$I,5,FALSE)))</f>
        <v>0</v>
      </c>
      <c r="AG362" s="13">
        <f t="shared" si="82"/>
        <v>0</v>
      </c>
      <c r="AH362" s="13" t="str">
        <f t="shared" si="91"/>
        <v/>
      </c>
      <c r="AI362" s="13">
        <f>IF(ISERROR(VLOOKUP($C362,CTEPULL!$A:$I,6,FALSE)),"0",(VLOOKUP($C362,CTEPULL!$A:$I,6,FALSE)))</f>
        <v>0</v>
      </c>
      <c r="AJ362" s="18">
        <f>IF(ISERROR(VLOOKUP($A362,PIVOTILC!$A:$I,6,FALSE)),"0",(VLOOKUP($A362,PIVOTILC!$A:$I,6,FALSE)))</f>
        <v>0</v>
      </c>
      <c r="AK362" s="13">
        <f t="shared" si="83"/>
        <v>0</v>
      </c>
      <c r="AL362" s="13" t="str">
        <f t="shared" si="92"/>
        <v/>
      </c>
      <c r="AM362" s="13">
        <f>IF(ISERROR(VLOOKUP($C362,CTEPULL!$A:$I,7,FALSE)),"0",(VLOOKUP($C362,CTEPULL!$A:$I,7,FALSE)))</f>
        <v>0</v>
      </c>
      <c r="AN362" s="18">
        <f>IF(ISERROR(VLOOKUP($A362,PIVOTILC!$A:$I,7,FALSE)),"0",(VLOOKUP($A362,PIVOTILC!$A:$I,7,FALSE)))</f>
        <v>0</v>
      </c>
      <c r="AO362" s="13">
        <f t="shared" si="84"/>
        <v>0</v>
      </c>
      <c r="AP362" s="13" t="str">
        <f t="shared" si="93"/>
        <v/>
      </c>
      <c r="AQ362" s="13">
        <f>IF(ISERROR(VLOOKUP($C362,CTEPULL!$A:$I,8,FALSE)),"0",(VLOOKUP($C362,CTEPULL!$A:$I,8,FALSE)))</f>
        <v>0</v>
      </c>
      <c r="AR362" s="18">
        <f>IF(ISERROR(VLOOKUP($A362,PIVOTILC!$A:$I,8,FALSE)),"0",(VLOOKUP($A362,PIVOTILC!$A:$I,8,FALSE)))</f>
        <v>0</v>
      </c>
      <c r="AS362" s="13">
        <f t="shared" si="85"/>
        <v>0</v>
      </c>
      <c r="AT362" s="13" t="str">
        <f t="shared" si="94"/>
        <v/>
      </c>
      <c r="AU362" s="19">
        <f>IF(ISERROR(VLOOKUP($C362,CTEPULL!$A:$I,9,FALSE)),"0",(VLOOKUP($C362,CTEPULL!$A:$I,9,FALSE)))</f>
        <v>45</v>
      </c>
      <c r="AV362" s="18">
        <f>IF(ISERROR(VLOOKUP($A362,PIVOTILC!$A:$I,8,FALSE)),"0",(VLOOKUP($A362,PIVOTILC!$A:$I,9,FALSE)))</f>
        <v>45</v>
      </c>
      <c r="AW362" s="18">
        <f t="shared" si="86"/>
        <v>0</v>
      </c>
      <c r="AX362" s="13">
        <f t="shared" si="87"/>
        <v>0</v>
      </c>
      <c r="AY362" s="13" t="str">
        <f t="shared" si="88"/>
        <v>No</v>
      </c>
      <c r="AZ362" s="13" t="str">
        <f t="shared" si="95"/>
        <v>No</v>
      </c>
    </row>
    <row r="363" spans="1:52" x14ac:dyDescent="0.2">
      <c r="A363" s="1" t="s">
        <v>11911</v>
      </c>
      <c r="B363" s="16" t="s">
        <v>11270</v>
      </c>
      <c r="C363" s="13" t="s">
        <v>1633</v>
      </c>
      <c r="D363" s="13" t="s">
        <v>626</v>
      </c>
      <c r="E363" s="13" t="s">
        <v>1634</v>
      </c>
      <c r="F363" s="13" t="s">
        <v>179</v>
      </c>
      <c r="G363" s="13" t="s">
        <v>1635</v>
      </c>
      <c r="H363" s="13" t="s">
        <v>11912</v>
      </c>
      <c r="I363" s="13" t="s">
        <v>102</v>
      </c>
      <c r="J363" s="13" t="s">
        <v>2378</v>
      </c>
      <c r="K363" s="13" t="s">
        <v>2395</v>
      </c>
      <c r="L363" s="13" t="s">
        <v>4946</v>
      </c>
      <c r="M363" s="13" t="s">
        <v>2405</v>
      </c>
      <c r="N363" s="13" t="s">
        <v>1636</v>
      </c>
      <c r="O363" s="17">
        <v>41918</v>
      </c>
      <c r="P363" s="23"/>
      <c r="Q363" s="41" t="s">
        <v>2546</v>
      </c>
      <c r="R363" s="13" t="s">
        <v>129</v>
      </c>
      <c r="S363" s="13" t="s">
        <v>2878</v>
      </c>
      <c r="T363" s="13" t="s">
        <v>8348</v>
      </c>
      <c r="U363" s="13" t="s">
        <v>5746</v>
      </c>
      <c r="V363" s="13" t="s">
        <v>11754</v>
      </c>
      <c r="W363" s="13">
        <f>IF(ISERROR(VLOOKUP($C363,CTEPULL!$A:$I,3,FALSE)),"0",(VLOOKUP($C363,CTEPULL!$A:$I,3,FALSE)))</f>
        <v>42</v>
      </c>
      <c r="X363" s="18">
        <f>IF(ISERROR(VLOOKUP($A363,PIVOTILC!$A:$I,3,FALSE)),"0",(VLOOKUP($A363,PIVOTILC!$A:$I,3,FALSE)))</f>
        <v>42</v>
      </c>
      <c r="Y363" s="13">
        <f t="shared" si="80"/>
        <v>0</v>
      </c>
      <c r="Z363" s="13" t="str">
        <f t="shared" si="89"/>
        <v>Good</v>
      </c>
      <c r="AA363" s="13">
        <f>IF(ISERROR(VLOOKUP($C363,CTEPULL!$A:$I,4,FALSE)),"0",(VLOOKUP($C363,CTEPULL!$A:$I,4,FALSE)))</f>
        <v>0</v>
      </c>
      <c r="AB363" s="18">
        <f>IF(ISERROR(VLOOKUP($A363,PIVOTILC!$A:$I,4,FALSE)),"0",(VLOOKUP($A363,PIVOTILC!$A:$I,4,FALSE)))</f>
        <v>0</v>
      </c>
      <c r="AC363" s="13">
        <f t="shared" si="81"/>
        <v>0</v>
      </c>
      <c r="AD363" s="13" t="str">
        <f t="shared" si="90"/>
        <v/>
      </c>
      <c r="AE363" s="13">
        <f>IF(ISERROR(VLOOKUP($C363,CTEPULL!$A:$I,5,FALSE)),"0",(VLOOKUP($C363,CTEPULL!$A:$I,5,FALSE)))</f>
        <v>0</v>
      </c>
      <c r="AF363" s="18">
        <f>IF(ISERROR(VLOOKUP($A363,PIVOTILC!$A:$I,5,FALSE)),"0",(VLOOKUP($A363,PIVOTILC!$A:$I,5,FALSE)))</f>
        <v>0</v>
      </c>
      <c r="AG363" s="13">
        <f t="shared" si="82"/>
        <v>0</v>
      </c>
      <c r="AH363" s="13" t="str">
        <f t="shared" si="91"/>
        <v/>
      </c>
      <c r="AI363" s="13">
        <f>IF(ISERROR(VLOOKUP($C363,CTEPULL!$A:$I,6,FALSE)),"0",(VLOOKUP($C363,CTEPULL!$A:$I,6,FALSE)))</f>
        <v>0</v>
      </c>
      <c r="AJ363" s="18">
        <f>IF(ISERROR(VLOOKUP($A363,PIVOTILC!$A:$I,6,FALSE)),"0",(VLOOKUP($A363,PIVOTILC!$A:$I,6,FALSE)))</f>
        <v>0</v>
      </c>
      <c r="AK363" s="13">
        <f t="shared" si="83"/>
        <v>0</v>
      </c>
      <c r="AL363" s="13" t="str">
        <f t="shared" si="92"/>
        <v/>
      </c>
      <c r="AM363" s="13">
        <f>IF(ISERROR(VLOOKUP($C363,CTEPULL!$A:$I,7,FALSE)),"0",(VLOOKUP($C363,CTEPULL!$A:$I,7,FALSE)))</f>
        <v>0</v>
      </c>
      <c r="AN363" s="18">
        <f>IF(ISERROR(VLOOKUP($A363,PIVOTILC!$A:$I,7,FALSE)),"0",(VLOOKUP($A363,PIVOTILC!$A:$I,7,FALSE)))</f>
        <v>0</v>
      </c>
      <c r="AO363" s="13">
        <f t="shared" si="84"/>
        <v>0</v>
      </c>
      <c r="AP363" s="13" t="str">
        <f t="shared" si="93"/>
        <v/>
      </c>
      <c r="AQ363" s="13">
        <f>IF(ISERROR(VLOOKUP($C363,CTEPULL!$A:$I,8,FALSE)),"0",(VLOOKUP($C363,CTEPULL!$A:$I,8,FALSE)))</f>
        <v>0</v>
      </c>
      <c r="AR363" s="18">
        <f>IF(ISERROR(VLOOKUP($A363,PIVOTILC!$A:$I,8,FALSE)),"0",(VLOOKUP($A363,PIVOTILC!$A:$I,8,FALSE)))</f>
        <v>0</v>
      </c>
      <c r="AS363" s="13">
        <f t="shared" si="85"/>
        <v>0</v>
      </c>
      <c r="AT363" s="13" t="str">
        <f t="shared" si="94"/>
        <v/>
      </c>
      <c r="AU363" s="19">
        <f>IF(ISERROR(VLOOKUP($C363,CTEPULL!$A:$I,9,FALSE)),"0",(VLOOKUP($C363,CTEPULL!$A:$I,9,FALSE)))</f>
        <v>42</v>
      </c>
      <c r="AV363" s="18">
        <f>IF(ISERROR(VLOOKUP($A363,PIVOTILC!$A:$I,8,FALSE)),"0",(VLOOKUP($A363,PIVOTILC!$A:$I,9,FALSE)))</f>
        <v>42</v>
      </c>
      <c r="AW363" s="18">
        <f t="shared" si="86"/>
        <v>0</v>
      </c>
      <c r="AX363" s="13">
        <f t="shared" si="87"/>
        <v>0</v>
      </c>
      <c r="AY363" s="13" t="str">
        <f t="shared" si="88"/>
        <v>No</v>
      </c>
      <c r="AZ363" s="13" t="str">
        <f t="shared" si="95"/>
        <v>No</v>
      </c>
    </row>
    <row r="364" spans="1:52" x14ac:dyDescent="0.2">
      <c r="A364" s="1" t="s">
        <v>7095</v>
      </c>
      <c r="B364" s="16" t="s">
        <v>3113</v>
      </c>
      <c r="C364" s="13" t="s">
        <v>2930</v>
      </c>
      <c r="D364" s="13" t="s">
        <v>626</v>
      </c>
      <c r="E364" s="13" t="s">
        <v>2931</v>
      </c>
      <c r="F364" s="13" t="s">
        <v>179</v>
      </c>
      <c r="G364" s="13" t="s">
        <v>2932</v>
      </c>
      <c r="H364" s="13" t="s">
        <v>2829</v>
      </c>
      <c r="I364" s="13" t="s">
        <v>100</v>
      </c>
      <c r="J364" s="13" t="s">
        <v>2378</v>
      </c>
      <c r="K364" s="13" t="s">
        <v>2396</v>
      </c>
      <c r="L364" s="13" t="s">
        <v>2392</v>
      </c>
      <c r="M364" s="13" t="s">
        <v>8943</v>
      </c>
      <c r="N364" s="13" t="s">
        <v>2933</v>
      </c>
      <c r="O364" s="17">
        <v>42031</v>
      </c>
      <c r="P364" s="23"/>
      <c r="Q364" s="41" t="s">
        <v>2934</v>
      </c>
      <c r="R364" s="13" t="s">
        <v>187</v>
      </c>
      <c r="S364" s="13" t="s">
        <v>2867</v>
      </c>
      <c r="T364" s="13" t="s">
        <v>8348</v>
      </c>
      <c r="U364" s="13" t="s">
        <v>5747</v>
      </c>
      <c r="V364" s="13" t="s">
        <v>8352</v>
      </c>
      <c r="W364" s="13">
        <f>IF(ISERROR(VLOOKUP($C364,CTEPULL!$A:$I,3,FALSE)),"0",(VLOOKUP($C364,CTEPULL!$A:$I,3,FALSE)))</f>
        <v>45</v>
      </c>
      <c r="X364" s="18">
        <f>IF(ISERROR(VLOOKUP($A364,PIVOTILC!$A:$I,3,FALSE)),"0",(VLOOKUP($A364,PIVOTILC!$A:$I,3,FALSE)))</f>
        <v>45</v>
      </c>
      <c r="Y364" s="13">
        <f t="shared" si="80"/>
        <v>0</v>
      </c>
      <c r="Z364" s="13" t="str">
        <f t="shared" si="89"/>
        <v>Good</v>
      </c>
      <c r="AA364" s="13">
        <f>IF(ISERROR(VLOOKUP($C364,CTEPULL!$A:$I,4,FALSE)),"0",(VLOOKUP($C364,CTEPULL!$A:$I,4,FALSE)))</f>
        <v>0</v>
      </c>
      <c r="AB364" s="18">
        <f>IF(ISERROR(VLOOKUP($A364,PIVOTILC!$A:$I,4,FALSE)),"0",(VLOOKUP($A364,PIVOTILC!$A:$I,4,FALSE)))</f>
        <v>0</v>
      </c>
      <c r="AC364" s="13">
        <f t="shared" si="81"/>
        <v>0</v>
      </c>
      <c r="AD364" s="13" t="str">
        <f t="shared" si="90"/>
        <v/>
      </c>
      <c r="AE364" s="13">
        <f>IF(ISERROR(VLOOKUP($C364,CTEPULL!$A:$I,5,FALSE)),"0",(VLOOKUP($C364,CTEPULL!$A:$I,5,FALSE)))</f>
        <v>0</v>
      </c>
      <c r="AF364" s="18">
        <f>IF(ISERROR(VLOOKUP($A364,PIVOTILC!$A:$I,5,FALSE)),"0",(VLOOKUP($A364,PIVOTILC!$A:$I,5,FALSE)))</f>
        <v>0</v>
      </c>
      <c r="AG364" s="13">
        <f t="shared" si="82"/>
        <v>0</v>
      </c>
      <c r="AH364" s="13" t="str">
        <f t="shared" si="91"/>
        <v/>
      </c>
      <c r="AI364" s="13">
        <f>IF(ISERROR(VLOOKUP($C364,CTEPULL!$A:$I,6,FALSE)),"0",(VLOOKUP($C364,CTEPULL!$A:$I,6,FALSE)))</f>
        <v>0</v>
      </c>
      <c r="AJ364" s="18">
        <f>IF(ISERROR(VLOOKUP($A364,PIVOTILC!$A:$I,6,FALSE)),"0",(VLOOKUP($A364,PIVOTILC!$A:$I,6,FALSE)))</f>
        <v>0</v>
      </c>
      <c r="AK364" s="13">
        <f t="shared" si="83"/>
        <v>0</v>
      </c>
      <c r="AL364" s="13" t="str">
        <f t="shared" si="92"/>
        <v/>
      </c>
      <c r="AM364" s="13">
        <f>IF(ISERROR(VLOOKUP($C364,CTEPULL!$A:$I,7,FALSE)),"0",(VLOOKUP($C364,CTEPULL!$A:$I,7,FALSE)))</f>
        <v>0</v>
      </c>
      <c r="AN364" s="18">
        <f>IF(ISERROR(VLOOKUP($A364,PIVOTILC!$A:$I,7,FALSE)),"0",(VLOOKUP($A364,PIVOTILC!$A:$I,7,FALSE)))</f>
        <v>0</v>
      </c>
      <c r="AO364" s="13">
        <f t="shared" si="84"/>
        <v>0</v>
      </c>
      <c r="AP364" s="13" t="str">
        <f t="shared" si="93"/>
        <v/>
      </c>
      <c r="AQ364" s="13">
        <f>IF(ISERROR(VLOOKUP($C364,CTEPULL!$A:$I,8,FALSE)),"0",(VLOOKUP($C364,CTEPULL!$A:$I,8,FALSE)))</f>
        <v>0</v>
      </c>
      <c r="AR364" s="18">
        <f>IF(ISERROR(VLOOKUP($A364,PIVOTILC!$A:$I,8,FALSE)),"0",(VLOOKUP($A364,PIVOTILC!$A:$I,8,FALSE)))</f>
        <v>0</v>
      </c>
      <c r="AS364" s="13">
        <f t="shared" si="85"/>
        <v>0</v>
      </c>
      <c r="AT364" s="13" t="str">
        <f t="shared" si="94"/>
        <v/>
      </c>
      <c r="AU364" s="19">
        <f>IF(ISERROR(VLOOKUP($C364,CTEPULL!$A:$I,9,FALSE)),"0",(VLOOKUP($C364,CTEPULL!$A:$I,9,FALSE)))</f>
        <v>45</v>
      </c>
      <c r="AV364" s="18">
        <f>IF(ISERROR(VLOOKUP($A364,PIVOTILC!$A:$I,8,FALSE)),"0",(VLOOKUP($A364,PIVOTILC!$A:$I,9,FALSE)))</f>
        <v>45</v>
      </c>
      <c r="AW364" s="18">
        <f t="shared" si="86"/>
        <v>0</v>
      </c>
      <c r="AX364" s="13">
        <f t="shared" si="87"/>
        <v>0</v>
      </c>
      <c r="AY364" s="13" t="str">
        <f t="shared" si="88"/>
        <v>No</v>
      </c>
      <c r="AZ364" s="13" t="str">
        <f t="shared" si="95"/>
        <v>No</v>
      </c>
    </row>
    <row r="365" spans="1:52" x14ac:dyDescent="0.2">
      <c r="A365" s="1" t="s">
        <v>9817</v>
      </c>
      <c r="B365" s="16" t="s">
        <v>9818</v>
      </c>
      <c r="C365" s="13" t="s">
        <v>9870</v>
      </c>
      <c r="D365" s="13" t="s">
        <v>9819</v>
      </c>
      <c r="E365" s="13" t="s">
        <v>9820</v>
      </c>
      <c r="F365" s="13" t="s">
        <v>3740</v>
      </c>
      <c r="G365" s="13" t="s">
        <v>9821</v>
      </c>
      <c r="H365" s="13" t="s">
        <v>2828</v>
      </c>
      <c r="I365" s="13" t="s">
        <v>98</v>
      </c>
      <c r="J365" s="13" t="s">
        <v>2378</v>
      </c>
      <c r="K365" s="13" t="s">
        <v>2379</v>
      </c>
      <c r="L365" s="13" t="s">
        <v>2380</v>
      </c>
      <c r="M365" s="13" t="s">
        <v>2403</v>
      </c>
      <c r="N365" s="13" t="s">
        <v>9871</v>
      </c>
      <c r="O365" s="17">
        <v>43479</v>
      </c>
      <c r="P365" s="23"/>
      <c r="Q365" s="41" t="s">
        <v>9822</v>
      </c>
      <c r="R365" s="13" t="s">
        <v>187</v>
      </c>
      <c r="S365" s="13" t="s">
        <v>2866</v>
      </c>
      <c r="T365" s="13" t="s">
        <v>8348</v>
      </c>
      <c r="U365" s="13" t="s">
        <v>9888</v>
      </c>
      <c r="V365" s="13" t="s">
        <v>8349</v>
      </c>
      <c r="W365" s="13">
        <f>IF(ISERROR(VLOOKUP($C365,CTEPULL!$A:$I,3,FALSE)),"0",(VLOOKUP($C365,CTEPULL!$A:$I,3,FALSE)))</f>
        <v>40</v>
      </c>
      <c r="X365" s="18">
        <f>IF(ISERROR(VLOOKUP($A365,PIVOTILC!$A:$I,3,FALSE)),"0",(VLOOKUP($A365,PIVOTILC!$A:$I,3,FALSE)))</f>
        <v>40</v>
      </c>
      <c r="Y365" s="13">
        <f t="shared" si="80"/>
        <v>0</v>
      </c>
      <c r="Z365" s="13" t="str">
        <f t="shared" si="89"/>
        <v>Good</v>
      </c>
      <c r="AA365" s="13">
        <f>IF(ISERROR(VLOOKUP($C365,CTEPULL!$A:$I,4,FALSE)),"0",(VLOOKUP($C365,CTEPULL!$A:$I,4,FALSE)))</f>
        <v>0</v>
      </c>
      <c r="AB365" s="18">
        <f>IF(ISERROR(VLOOKUP($A365,PIVOTILC!$A:$I,4,FALSE)),"0",(VLOOKUP($A365,PIVOTILC!$A:$I,4,FALSE)))</f>
        <v>0</v>
      </c>
      <c r="AC365" s="13">
        <f t="shared" si="81"/>
        <v>0</v>
      </c>
      <c r="AD365" s="13" t="str">
        <f t="shared" si="90"/>
        <v/>
      </c>
      <c r="AE365" s="13">
        <f>IF(ISERROR(VLOOKUP($C365,CTEPULL!$A:$I,5,FALSE)),"0",(VLOOKUP($C365,CTEPULL!$A:$I,5,FALSE)))</f>
        <v>0</v>
      </c>
      <c r="AF365" s="18">
        <f>IF(ISERROR(VLOOKUP($A365,PIVOTILC!$A:$I,5,FALSE)),"0",(VLOOKUP($A365,PIVOTILC!$A:$I,5,FALSE)))</f>
        <v>0</v>
      </c>
      <c r="AG365" s="13">
        <f t="shared" si="82"/>
        <v>0</v>
      </c>
      <c r="AH365" s="13" t="str">
        <f t="shared" si="91"/>
        <v/>
      </c>
      <c r="AI365" s="13">
        <f>IF(ISERROR(VLOOKUP($C365,CTEPULL!$A:$I,6,FALSE)),"0",(VLOOKUP($C365,CTEPULL!$A:$I,6,FALSE)))</f>
        <v>0</v>
      </c>
      <c r="AJ365" s="18">
        <f>IF(ISERROR(VLOOKUP($A365,PIVOTILC!$A:$I,6,FALSE)),"0",(VLOOKUP($A365,PIVOTILC!$A:$I,6,FALSE)))</f>
        <v>0</v>
      </c>
      <c r="AK365" s="13">
        <f t="shared" si="83"/>
        <v>0</v>
      </c>
      <c r="AL365" s="13" t="str">
        <f t="shared" si="92"/>
        <v/>
      </c>
      <c r="AM365" s="13">
        <f>IF(ISERROR(VLOOKUP($C365,CTEPULL!$A:$I,7,FALSE)),"0",(VLOOKUP($C365,CTEPULL!$A:$I,7,FALSE)))</f>
        <v>0</v>
      </c>
      <c r="AN365" s="18">
        <f>IF(ISERROR(VLOOKUP($A365,PIVOTILC!$A:$I,7,FALSE)),"0",(VLOOKUP($A365,PIVOTILC!$A:$I,7,FALSE)))</f>
        <v>0</v>
      </c>
      <c r="AO365" s="13">
        <f t="shared" si="84"/>
        <v>0</v>
      </c>
      <c r="AP365" s="13" t="str">
        <f t="shared" si="93"/>
        <v/>
      </c>
      <c r="AQ365" s="13">
        <f>IF(ISERROR(VLOOKUP($C365,CTEPULL!$A:$I,8,FALSE)),"0",(VLOOKUP($C365,CTEPULL!$A:$I,8,FALSE)))</f>
        <v>0</v>
      </c>
      <c r="AR365" s="18">
        <f>IF(ISERROR(VLOOKUP($A365,PIVOTILC!$A:$I,8,FALSE)),"0",(VLOOKUP($A365,PIVOTILC!$A:$I,8,FALSE)))</f>
        <v>0</v>
      </c>
      <c r="AS365" s="13">
        <f t="shared" si="85"/>
        <v>0</v>
      </c>
      <c r="AT365" s="13" t="str">
        <f t="shared" si="94"/>
        <v/>
      </c>
      <c r="AU365" s="19">
        <f>IF(ISERROR(VLOOKUP($C365,CTEPULL!$A:$I,9,FALSE)),"0",(VLOOKUP($C365,CTEPULL!$A:$I,9,FALSE)))</f>
        <v>40</v>
      </c>
      <c r="AV365" s="18">
        <f>IF(ISERROR(VLOOKUP($A365,PIVOTILC!$A:$I,8,FALSE)),"0",(VLOOKUP($A365,PIVOTILC!$A:$I,9,FALSE)))</f>
        <v>40</v>
      </c>
      <c r="AW365" s="18">
        <f t="shared" si="86"/>
        <v>0</v>
      </c>
      <c r="AX365" s="13">
        <f t="shared" si="87"/>
        <v>0</v>
      </c>
      <c r="AY365" s="13" t="str">
        <f t="shared" si="88"/>
        <v>No</v>
      </c>
      <c r="AZ365" s="13" t="str">
        <f t="shared" si="95"/>
        <v>No</v>
      </c>
    </row>
    <row r="366" spans="1:52" x14ac:dyDescent="0.2">
      <c r="A366" s="1" t="s">
        <v>7096</v>
      </c>
      <c r="B366" s="16" t="s">
        <v>5049</v>
      </c>
      <c r="C366" s="13" t="s">
        <v>5050</v>
      </c>
      <c r="D366" s="13" t="s">
        <v>5051</v>
      </c>
      <c r="E366" s="13" t="s">
        <v>5052</v>
      </c>
      <c r="F366" s="13" t="s">
        <v>101</v>
      </c>
      <c r="G366" s="13" t="s">
        <v>5053</v>
      </c>
      <c r="H366" s="13" t="s">
        <v>2828</v>
      </c>
      <c r="I366" s="13" t="s">
        <v>98</v>
      </c>
      <c r="J366" s="13" t="s">
        <v>2378</v>
      </c>
      <c r="K366" s="13" t="s">
        <v>4970</v>
      </c>
      <c r="L366" s="13" t="s">
        <v>4970</v>
      </c>
      <c r="M366" s="13" t="s">
        <v>4971</v>
      </c>
      <c r="N366" s="13" t="s">
        <v>5054</v>
      </c>
      <c r="O366" s="17">
        <v>42620</v>
      </c>
      <c r="P366" s="23"/>
      <c r="Q366" s="41" t="s">
        <v>5055</v>
      </c>
      <c r="R366" s="13" t="s">
        <v>129</v>
      </c>
      <c r="S366" s="13" t="s">
        <v>2871</v>
      </c>
      <c r="T366" s="13" t="s">
        <v>8359</v>
      </c>
      <c r="U366" s="13" t="s">
        <v>5748</v>
      </c>
      <c r="V366" s="13" t="s">
        <v>8363</v>
      </c>
      <c r="W366" s="13">
        <f>IF(ISERROR(VLOOKUP($C366,CTEPULL!$A:$I,3,FALSE)),"0",(VLOOKUP($C366,CTEPULL!$A:$I,3,FALSE)))</f>
        <v>40</v>
      </c>
      <c r="X366" s="18">
        <f>IF(ISERROR(VLOOKUP($A366,PIVOTILC!$A:$I,3,FALSE)),"0",(VLOOKUP($A366,PIVOTILC!$A:$I,3,FALSE)))</f>
        <v>40</v>
      </c>
      <c r="Y366" s="13">
        <f t="shared" si="80"/>
        <v>0</v>
      </c>
      <c r="Z366" s="13" t="str">
        <f t="shared" si="89"/>
        <v>Good</v>
      </c>
      <c r="AA366" s="13">
        <f>IF(ISERROR(VLOOKUP($C366,CTEPULL!$A:$I,4,FALSE)),"0",(VLOOKUP($C366,CTEPULL!$A:$I,4,FALSE)))</f>
        <v>0</v>
      </c>
      <c r="AB366" s="18">
        <f>IF(ISERROR(VLOOKUP($A366,PIVOTILC!$A:$I,4,FALSE)),"0",(VLOOKUP($A366,PIVOTILC!$A:$I,4,FALSE)))</f>
        <v>0</v>
      </c>
      <c r="AC366" s="13">
        <f t="shared" si="81"/>
        <v>0</v>
      </c>
      <c r="AD366" s="13" t="str">
        <f t="shared" si="90"/>
        <v/>
      </c>
      <c r="AE366" s="13">
        <f>IF(ISERROR(VLOOKUP($C366,CTEPULL!$A:$I,5,FALSE)),"0",(VLOOKUP($C366,CTEPULL!$A:$I,5,FALSE)))</f>
        <v>0</v>
      </c>
      <c r="AF366" s="18">
        <f>IF(ISERROR(VLOOKUP($A366,PIVOTILC!$A:$I,5,FALSE)),"0",(VLOOKUP($A366,PIVOTILC!$A:$I,5,FALSE)))</f>
        <v>0</v>
      </c>
      <c r="AG366" s="13">
        <f t="shared" si="82"/>
        <v>0</v>
      </c>
      <c r="AH366" s="13" t="str">
        <f t="shared" si="91"/>
        <v/>
      </c>
      <c r="AI366" s="13">
        <f>IF(ISERROR(VLOOKUP($C366,CTEPULL!$A:$I,6,FALSE)),"0",(VLOOKUP($C366,CTEPULL!$A:$I,6,FALSE)))</f>
        <v>0</v>
      </c>
      <c r="AJ366" s="18">
        <f>IF(ISERROR(VLOOKUP($A366,PIVOTILC!$A:$I,6,FALSE)),"0",(VLOOKUP($A366,PIVOTILC!$A:$I,6,FALSE)))</f>
        <v>0</v>
      </c>
      <c r="AK366" s="13">
        <f t="shared" si="83"/>
        <v>0</v>
      </c>
      <c r="AL366" s="13" t="str">
        <f t="shared" si="92"/>
        <v/>
      </c>
      <c r="AM366" s="13">
        <f>IF(ISERROR(VLOOKUP($C366,CTEPULL!$A:$I,7,FALSE)),"0",(VLOOKUP($C366,CTEPULL!$A:$I,7,FALSE)))</f>
        <v>0</v>
      </c>
      <c r="AN366" s="18">
        <f>IF(ISERROR(VLOOKUP($A366,PIVOTILC!$A:$I,7,FALSE)),"0",(VLOOKUP($A366,PIVOTILC!$A:$I,7,FALSE)))</f>
        <v>0</v>
      </c>
      <c r="AO366" s="13">
        <f t="shared" si="84"/>
        <v>0</v>
      </c>
      <c r="AP366" s="13" t="str">
        <f t="shared" si="93"/>
        <v/>
      </c>
      <c r="AQ366" s="13">
        <f>IF(ISERROR(VLOOKUP($C366,CTEPULL!$A:$I,8,FALSE)),"0",(VLOOKUP($C366,CTEPULL!$A:$I,8,FALSE)))</f>
        <v>0</v>
      </c>
      <c r="AR366" s="18">
        <f>IF(ISERROR(VLOOKUP($A366,PIVOTILC!$A:$I,8,FALSE)),"0",(VLOOKUP($A366,PIVOTILC!$A:$I,8,FALSE)))</f>
        <v>0</v>
      </c>
      <c r="AS366" s="13">
        <f t="shared" si="85"/>
        <v>0</v>
      </c>
      <c r="AT366" s="13" t="str">
        <f t="shared" si="94"/>
        <v/>
      </c>
      <c r="AU366" s="19">
        <f>IF(ISERROR(VLOOKUP($C366,CTEPULL!$A:$I,9,FALSE)),"0",(VLOOKUP($C366,CTEPULL!$A:$I,9,FALSE)))</f>
        <v>40</v>
      </c>
      <c r="AV366" s="18">
        <f>IF(ISERROR(VLOOKUP($A366,PIVOTILC!$A:$I,8,FALSE)),"0",(VLOOKUP($A366,PIVOTILC!$A:$I,9,FALSE)))</f>
        <v>40</v>
      </c>
      <c r="AW366" s="18">
        <f t="shared" si="86"/>
        <v>0</v>
      </c>
      <c r="AX366" s="13">
        <f t="shared" si="87"/>
        <v>0</v>
      </c>
      <c r="AY366" s="13" t="str">
        <f t="shared" si="88"/>
        <v>No</v>
      </c>
      <c r="AZ366" s="13" t="str">
        <f t="shared" si="95"/>
        <v>No</v>
      </c>
    </row>
    <row r="367" spans="1:52" x14ac:dyDescent="0.2">
      <c r="A367" s="1" t="s">
        <v>7097</v>
      </c>
      <c r="B367" s="16" t="s">
        <v>4304</v>
      </c>
      <c r="C367" s="13" t="s">
        <v>4308</v>
      </c>
      <c r="D367" s="13" t="s">
        <v>4310</v>
      </c>
      <c r="E367" s="13" t="s">
        <v>4311</v>
      </c>
      <c r="F367" s="13" t="s">
        <v>179</v>
      </c>
      <c r="G367" s="13" t="s">
        <v>4312</v>
      </c>
      <c r="H367" s="13" t="s">
        <v>2829</v>
      </c>
      <c r="I367" s="13" t="s">
        <v>98</v>
      </c>
      <c r="J367" s="13" t="s">
        <v>2378</v>
      </c>
      <c r="K367" s="13" t="s">
        <v>2379</v>
      </c>
      <c r="L367" s="13" t="s">
        <v>2383</v>
      </c>
      <c r="M367" s="13" t="s">
        <v>2433</v>
      </c>
      <c r="N367" s="13" t="s">
        <v>4313</v>
      </c>
      <c r="O367" s="17">
        <v>42765</v>
      </c>
      <c r="P367" s="23"/>
      <c r="Q367" s="41" t="s">
        <v>4314</v>
      </c>
      <c r="R367" s="13" t="s">
        <v>112</v>
      </c>
      <c r="S367" s="13" t="s">
        <v>2866</v>
      </c>
      <c r="T367" s="13" t="s">
        <v>8348</v>
      </c>
      <c r="U367" s="13" t="s">
        <v>5749</v>
      </c>
      <c r="V367" s="13" t="s">
        <v>8358</v>
      </c>
      <c r="W367" s="13">
        <f>IF(ISERROR(VLOOKUP($C367,CTEPULL!$A:$I,3,FALSE)),"0",(VLOOKUP($C367,CTEPULL!$A:$I,3,FALSE)))</f>
        <v>44</v>
      </c>
      <c r="X367" s="18">
        <f>IF(ISERROR(VLOOKUP($A367,PIVOTILC!$A:$I,3,FALSE)),"0",(VLOOKUP($A367,PIVOTILC!$A:$I,3,FALSE)))</f>
        <v>44</v>
      </c>
      <c r="Y367" s="13">
        <f t="shared" si="80"/>
        <v>0</v>
      </c>
      <c r="Z367" s="13" t="str">
        <f t="shared" si="89"/>
        <v>Good</v>
      </c>
      <c r="AA367" s="13">
        <f>IF(ISERROR(VLOOKUP($C367,CTEPULL!$A:$I,4,FALSE)),"0",(VLOOKUP($C367,CTEPULL!$A:$I,4,FALSE)))</f>
        <v>0</v>
      </c>
      <c r="AB367" s="18">
        <f>IF(ISERROR(VLOOKUP($A367,PIVOTILC!$A:$I,4,FALSE)),"0",(VLOOKUP($A367,PIVOTILC!$A:$I,4,FALSE)))</f>
        <v>0</v>
      </c>
      <c r="AC367" s="13">
        <f t="shared" si="81"/>
        <v>0</v>
      </c>
      <c r="AD367" s="13" t="str">
        <f t="shared" si="90"/>
        <v/>
      </c>
      <c r="AE367" s="13">
        <f>IF(ISERROR(VLOOKUP($C367,CTEPULL!$A:$I,5,FALSE)),"0",(VLOOKUP($C367,CTEPULL!$A:$I,5,FALSE)))</f>
        <v>0</v>
      </c>
      <c r="AF367" s="18">
        <f>IF(ISERROR(VLOOKUP($A367,PIVOTILC!$A:$I,5,FALSE)),"0",(VLOOKUP($A367,PIVOTILC!$A:$I,5,FALSE)))</f>
        <v>0</v>
      </c>
      <c r="AG367" s="13">
        <f t="shared" si="82"/>
        <v>0</v>
      </c>
      <c r="AH367" s="13" t="str">
        <f t="shared" si="91"/>
        <v/>
      </c>
      <c r="AI367" s="13">
        <f>IF(ISERROR(VLOOKUP($C367,CTEPULL!$A:$I,6,FALSE)),"0",(VLOOKUP($C367,CTEPULL!$A:$I,6,FALSE)))</f>
        <v>0</v>
      </c>
      <c r="AJ367" s="18">
        <f>IF(ISERROR(VLOOKUP($A367,PIVOTILC!$A:$I,6,FALSE)),"0",(VLOOKUP($A367,PIVOTILC!$A:$I,6,FALSE)))</f>
        <v>0</v>
      </c>
      <c r="AK367" s="13">
        <f t="shared" si="83"/>
        <v>0</v>
      </c>
      <c r="AL367" s="13" t="str">
        <f t="shared" si="92"/>
        <v/>
      </c>
      <c r="AM367" s="13">
        <f>IF(ISERROR(VLOOKUP($C367,CTEPULL!$A:$I,7,FALSE)),"0",(VLOOKUP($C367,CTEPULL!$A:$I,7,FALSE)))</f>
        <v>0</v>
      </c>
      <c r="AN367" s="18">
        <f>IF(ISERROR(VLOOKUP($A367,PIVOTILC!$A:$I,7,FALSE)),"0",(VLOOKUP($A367,PIVOTILC!$A:$I,7,FALSE)))</f>
        <v>0</v>
      </c>
      <c r="AO367" s="13">
        <f t="shared" si="84"/>
        <v>0</v>
      </c>
      <c r="AP367" s="13" t="str">
        <f t="shared" si="93"/>
        <v/>
      </c>
      <c r="AQ367" s="13">
        <f>IF(ISERROR(VLOOKUP($C367,CTEPULL!$A:$I,8,FALSE)),"0",(VLOOKUP($C367,CTEPULL!$A:$I,8,FALSE)))</f>
        <v>0</v>
      </c>
      <c r="AR367" s="18">
        <f>IF(ISERROR(VLOOKUP($A367,PIVOTILC!$A:$I,8,FALSE)),"0",(VLOOKUP($A367,PIVOTILC!$A:$I,8,FALSE)))</f>
        <v>0</v>
      </c>
      <c r="AS367" s="13">
        <f t="shared" si="85"/>
        <v>0</v>
      </c>
      <c r="AT367" s="13" t="str">
        <f t="shared" si="94"/>
        <v/>
      </c>
      <c r="AU367" s="19">
        <f>IF(ISERROR(VLOOKUP($C367,CTEPULL!$A:$I,9,FALSE)),"0",(VLOOKUP($C367,CTEPULL!$A:$I,9,FALSE)))</f>
        <v>44</v>
      </c>
      <c r="AV367" s="18">
        <f>IF(ISERROR(VLOOKUP($A367,PIVOTILC!$A:$I,8,FALSE)),"0",(VLOOKUP($A367,PIVOTILC!$A:$I,9,FALSE)))</f>
        <v>44</v>
      </c>
      <c r="AW367" s="18">
        <f t="shared" si="86"/>
        <v>0</v>
      </c>
      <c r="AX367" s="13">
        <f t="shared" si="87"/>
        <v>0</v>
      </c>
      <c r="AY367" s="13" t="str">
        <f t="shared" si="88"/>
        <v>No</v>
      </c>
      <c r="AZ367" s="13" t="str">
        <f t="shared" si="95"/>
        <v>No</v>
      </c>
    </row>
    <row r="368" spans="1:52" x14ac:dyDescent="0.2">
      <c r="A368" s="1" t="s">
        <v>9256</v>
      </c>
      <c r="B368" s="16" t="s">
        <v>3114</v>
      </c>
      <c r="C368" s="13" t="s">
        <v>823</v>
      </c>
      <c r="D368" s="13" t="s">
        <v>490</v>
      </c>
      <c r="E368" s="13" t="s">
        <v>491</v>
      </c>
      <c r="F368" s="13" t="s">
        <v>105</v>
      </c>
      <c r="G368" s="13" t="s">
        <v>296</v>
      </c>
      <c r="H368" s="13" t="s">
        <v>2831</v>
      </c>
      <c r="I368" s="13" t="s">
        <v>98</v>
      </c>
      <c r="J368" s="13" t="s">
        <v>2378</v>
      </c>
      <c r="K368" s="13" t="s">
        <v>2382</v>
      </c>
      <c r="L368" s="13" t="s">
        <v>3758</v>
      </c>
      <c r="M368" s="13" t="s">
        <v>2397</v>
      </c>
      <c r="N368" s="13" t="s">
        <v>2547</v>
      </c>
      <c r="O368" s="17">
        <v>38565</v>
      </c>
      <c r="P368" s="23"/>
      <c r="Q368" s="41" t="s">
        <v>2548</v>
      </c>
      <c r="R368" s="13" t="s">
        <v>129</v>
      </c>
      <c r="S368" s="13" t="s">
        <v>2868</v>
      </c>
      <c r="T368" s="13" t="s">
        <v>8348</v>
      </c>
      <c r="U368" s="13" t="s">
        <v>5750</v>
      </c>
      <c r="V368" s="13" t="s">
        <v>8367</v>
      </c>
      <c r="W368" s="13">
        <f>IF(ISERROR(VLOOKUP($C368,CTEPULL!$A:$I,3,FALSE)),"0",(VLOOKUP($C368,CTEPULL!$A:$I,3,FALSE)))</f>
        <v>40</v>
      </c>
      <c r="X368" s="18">
        <f>IF(ISERROR(VLOOKUP($A368,PIVOTILC!$A:$I,3,FALSE)),"0",(VLOOKUP($A368,PIVOTILC!$A:$I,3,FALSE)))</f>
        <v>40</v>
      </c>
      <c r="Y368" s="13">
        <f t="shared" si="80"/>
        <v>0</v>
      </c>
      <c r="Z368" s="13" t="str">
        <f t="shared" si="89"/>
        <v>Good</v>
      </c>
      <c r="AA368" s="13">
        <f>IF(ISERROR(VLOOKUP($C368,CTEPULL!$A:$I,4,FALSE)),"0",(VLOOKUP($C368,CTEPULL!$A:$I,4,FALSE)))</f>
        <v>0</v>
      </c>
      <c r="AB368" s="18">
        <f>IF(ISERROR(VLOOKUP($A368,PIVOTILC!$A:$I,4,FALSE)),"0",(VLOOKUP($A368,PIVOTILC!$A:$I,4,FALSE)))</f>
        <v>0</v>
      </c>
      <c r="AC368" s="13">
        <f t="shared" si="81"/>
        <v>0</v>
      </c>
      <c r="AD368" s="13" t="str">
        <f t="shared" si="90"/>
        <v/>
      </c>
      <c r="AE368" s="13">
        <f>IF(ISERROR(VLOOKUP($C368,CTEPULL!$A:$I,5,FALSE)),"0",(VLOOKUP($C368,CTEPULL!$A:$I,5,FALSE)))</f>
        <v>0</v>
      </c>
      <c r="AF368" s="18">
        <f>IF(ISERROR(VLOOKUP($A368,PIVOTILC!$A:$I,5,FALSE)),"0",(VLOOKUP($A368,PIVOTILC!$A:$I,5,FALSE)))</f>
        <v>0</v>
      </c>
      <c r="AG368" s="13">
        <f t="shared" si="82"/>
        <v>0</v>
      </c>
      <c r="AH368" s="13" t="str">
        <f t="shared" si="91"/>
        <v/>
      </c>
      <c r="AI368" s="13">
        <f>IF(ISERROR(VLOOKUP($C368,CTEPULL!$A:$I,6,FALSE)),"0",(VLOOKUP($C368,CTEPULL!$A:$I,6,FALSE)))</f>
        <v>0</v>
      </c>
      <c r="AJ368" s="18">
        <f>IF(ISERROR(VLOOKUP($A368,PIVOTILC!$A:$I,6,FALSE)),"0",(VLOOKUP($A368,PIVOTILC!$A:$I,6,FALSE)))</f>
        <v>0</v>
      </c>
      <c r="AK368" s="13">
        <f t="shared" si="83"/>
        <v>0</v>
      </c>
      <c r="AL368" s="13" t="str">
        <f t="shared" si="92"/>
        <v/>
      </c>
      <c r="AM368" s="13">
        <f>IF(ISERROR(VLOOKUP($C368,CTEPULL!$A:$I,7,FALSE)),"0",(VLOOKUP($C368,CTEPULL!$A:$I,7,FALSE)))</f>
        <v>0</v>
      </c>
      <c r="AN368" s="18">
        <f>IF(ISERROR(VLOOKUP($A368,PIVOTILC!$A:$I,7,FALSE)),"0",(VLOOKUP($A368,PIVOTILC!$A:$I,7,FALSE)))</f>
        <v>0</v>
      </c>
      <c r="AO368" s="13">
        <f t="shared" si="84"/>
        <v>0</v>
      </c>
      <c r="AP368" s="13" t="str">
        <f t="shared" si="93"/>
        <v/>
      </c>
      <c r="AQ368" s="13">
        <f>IF(ISERROR(VLOOKUP($C368,CTEPULL!$A:$I,8,FALSE)),"0",(VLOOKUP($C368,CTEPULL!$A:$I,8,FALSE)))</f>
        <v>0</v>
      </c>
      <c r="AR368" s="18">
        <f>IF(ISERROR(VLOOKUP($A368,PIVOTILC!$A:$I,8,FALSE)),"0",(VLOOKUP($A368,PIVOTILC!$A:$I,8,FALSE)))</f>
        <v>0</v>
      </c>
      <c r="AS368" s="13">
        <f t="shared" si="85"/>
        <v>0</v>
      </c>
      <c r="AT368" s="13" t="str">
        <f t="shared" si="94"/>
        <v/>
      </c>
      <c r="AU368" s="19">
        <f>IF(ISERROR(VLOOKUP($C368,CTEPULL!$A:$I,9,FALSE)),"0",(VLOOKUP($C368,CTEPULL!$A:$I,9,FALSE)))</f>
        <v>40</v>
      </c>
      <c r="AV368" s="18">
        <f>IF(ISERROR(VLOOKUP($A368,PIVOTILC!$A:$I,8,FALSE)),"0",(VLOOKUP($A368,PIVOTILC!$A:$I,9,FALSE)))</f>
        <v>40</v>
      </c>
      <c r="AW368" s="18">
        <f t="shared" si="86"/>
        <v>0</v>
      </c>
      <c r="AX368" s="13">
        <f t="shared" si="87"/>
        <v>0</v>
      </c>
      <c r="AY368" s="13" t="str">
        <f t="shared" si="88"/>
        <v>No</v>
      </c>
      <c r="AZ368" s="13" t="str">
        <f t="shared" si="95"/>
        <v>No</v>
      </c>
    </row>
    <row r="369" spans="1:52" x14ac:dyDescent="0.2">
      <c r="A369" s="1" t="s">
        <v>9257</v>
      </c>
      <c r="B369" s="16" t="s">
        <v>4734</v>
      </c>
      <c r="C369" s="13" t="s">
        <v>4735</v>
      </c>
      <c r="D369" s="13" t="s">
        <v>4736</v>
      </c>
      <c r="E369" s="13" t="s">
        <v>4737</v>
      </c>
      <c r="F369" s="13" t="s">
        <v>3740</v>
      </c>
      <c r="G369" s="13" t="s">
        <v>4738</v>
      </c>
      <c r="H369" s="13" t="s">
        <v>2828</v>
      </c>
      <c r="I369" s="13" t="s">
        <v>98</v>
      </c>
      <c r="J369" s="13" t="s">
        <v>2378</v>
      </c>
      <c r="K369" s="13" t="s">
        <v>2379</v>
      </c>
      <c r="L369" s="13" t="s">
        <v>2383</v>
      </c>
      <c r="M369" s="13" t="s">
        <v>7713</v>
      </c>
      <c r="N369" s="13" t="s">
        <v>4821</v>
      </c>
      <c r="O369" s="17">
        <v>42870</v>
      </c>
      <c r="P369" s="23"/>
      <c r="Q369" s="41" t="s">
        <v>4739</v>
      </c>
      <c r="R369" s="13" t="s">
        <v>187</v>
      </c>
      <c r="S369" s="13" t="s">
        <v>2866</v>
      </c>
      <c r="T369" s="13" t="s">
        <v>8348</v>
      </c>
      <c r="U369" s="13" t="s">
        <v>5751</v>
      </c>
      <c r="V369" s="13" t="s">
        <v>8358</v>
      </c>
      <c r="W369" s="13">
        <f>IF(ISERROR(VLOOKUP($C369,CTEPULL!$A:$I,3,FALSE)),"0",(VLOOKUP($C369,CTEPULL!$A:$I,3,FALSE)))</f>
        <v>40</v>
      </c>
      <c r="X369" s="18">
        <f>IF(ISERROR(VLOOKUP($A369,PIVOTILC!$A:$I,3,FALSE)),"0",(VLOOKUP($A369,PIVOTILC!$A:$I,3,FALSE)))</f>
        <v>40</v>
      </c>
      <c r="Y369" s="13">
        <f t="shared" si="80"/>
        <v>0</v>
      </c>
      <c r="Z369" s="13" t="str">
        <f t="shared" si="89"/>
        <v>Good</v>
      </c>
      <c r="AA369" s="13">
        <f>IF(ISERROR(VLOOKUP($C369,CTEPULL!$A:$I,4,FALSE)),"0",(VLOOKUP($C369,CTEPULL!$A:$I,4,FALSE)))</f>
        <v>0</v>
      </c>
      <c r="AB369" s="18">
        <f>IF(ISERROR(VLOOKUP($A369,PIVOTILC!$A:$I,4,FALSE)),"0",(VLOOKUP($A369,PIVOTILC!$A:$I,4,FALSE)))</f>
        <v>0</v>
      </c>
      <c r="AC369" s="13">
        <f t="shared" si="81"/>
        <v>0</v>
      </c>
      <c r="AD369" s="13" t="str">
        <f t="shared" si="90"/>
        <v/>
      </c>
      <c r="AE369" s="13">
        <f>IF(ISERROR(VLOOKUP($C369,CTEPULL!$A:$I,5,FALSE)),"0",(VLOOKUP($C369,CTEPULL!$A:$I,5,FALSE)))</f>
        <v>0</v>
      </c>
      <c r="AF369" s="18">
        <f>IF(ISERROR(VLOOKUP($A369,PIVOTILC!$A:$I,5,FALSE)),"0",(VLOOKUP($A369,PIVOTILC!$A:$I,5,FALSE)))</f>
        <v>0</v>
      </c>
      <c r="AG369" s="13">
        <f t="shared" si="82"/>
        <v>0</v>
      </c>
      <c r="AH369" s="13" t="str">
        <f t="shared" si="91"/>
        <v/>
      </c>
      <c r="AI369" s="13">
        <f>IF(ISERROR(VLOOKUP($C369,CTEPULL!$A:$I,6,FALSE)),"0",(VLOOKUP($C369,CTEPULL!$A:$I,6,FALSE)))</f>
        <v>0</v>
      </c>
      <c r="AJ369" s="18">
        <f>IF(ISERROR(VLOOKUP($A369,PIVOTILC!$A:$I,6,FALSE)),"0",(VLOOKUP($A369,PIVOTILC!$A:$I,6,FALSE)))</f>
        <v>0</v>
      </c>
      <c r="AK369" s="13">
        <f t="shared" si="83"/>
        <v>0</v>
      </c>
      <c r="AL369" s="13" t="str">
        <f t="shared" si="92"/>
        <v/>
      </c>
      <c r="AM369" s="13">
        <f>IF(ISERROR(VLOOKUP($C369,CTEPULL!$A:$I,7,FALSE)),"0",(VLOOKUP($C369,CTEPULL!$A:$I,7,FALSE)))</f>
        <v>0</v>
      </c>
      <c r="AN369" s="18">
        <f>IF(ISERROR(VLOOKUP($A369,PIVOTILC!$A:$I,7,FALSE)),"0",(VLOOKUP($A369,PIVOTILC!$A:$I,7,FALSE)))</f>
        <v>0</v>
      </c>
      <c r="AO369" s="13">
        <f t="shared" si="84"/>
        <v>0</v>
      </c>
      <c r="AP369" s="13" t="str">
        <f t="shared" si="93"/>
        <v/>
      </c>
      <c r="AQ369" s="13">
        <f>IF(ISERROR(VLOOKUP($C369,CTEPULL!$A:$I,8,FALSE)),"0",(VLOOKUP($C369,CTEPULL!$A:$I,8,FALSE)))</f>
        <v>0</v>
      </c>
      <c r="AR369" s="18">
        <f>IF(ISERROR(VLOOKUP($A369,PIVOTILC!$A:$I,8,FALSE)),"0",(VLOOKUP($A369,PIVOTILC!$A:$I,8,FALSE)))</f>
        <v>0</v>
      </c>
      <c r="AS369" s="13">
        <f t="shared" si="85"/>
        <v>0</v>
      </c>
      <c r="AT369" s="13" t="str">
        <f t="shared" si="94"/>
        <v/>
      </c>
      <c r="AU369" s="19">
        <f>IF(ISERROR(VLOOKUP($C369,CTEPULL!$A:$I,9,FALSE)),"0",(VLOOKUP($C369,CTEPULL!$A:$I,9,FALSE)))</f>
        <v>40</v>
      </c>
      <c r="AV369" s="18">
        <f>IF(ISERROR(VLOOKUP($A369,PIVOTILC!$A:$I,8,FALSE)),"0",(VLOOKUP($A369,PIVOTILC!$A:$I,9,FALSE)))</f>
        <v>40</v>
      </c>
      <c r="AW369" s="18">
        <f t="shared" si="86"/>
        <v>0</v>
      </c>
      <c r="AX369" s="13">
        <f t="shared" si="87"/>
        <v>0</v>
      </c>
      <c r="AY369" s="13" t="str">
        <f t="shared" si="88"/>
        <v>No</v>
      </c>
      <c r="AZ369" s="13" t="str">
        <f t="shared" si="95"/>
        <v>No</v>
      </c>
    </row>
    <row r="370" spans="1:52" x14ac:dyDescent="0.2">
      <c r="A370" s="1" t="s">
        <v>7098</v>
      </c>
      <c r="B370" s="16" t="s">
        <v>6755</v>
      </c>
      <c r="C370" s="13" t="s">
        <v>6756</v>
      </c>
      <c r="D370" s="13" t="s">
        <v>6757</v>
      </c>
      <c r="E370" s="13" t="s">
        <v>6758</v>
      </c>
      <c r="F370" s="13" t="s">
        <v>179</v>
      </c>
      <c r="G370" s="13" t="s">
        <v>6759</v>
      </c>
      <c r="H370" s="13" t="s">
        <v>2832</v>
      </c>
      <c r="I370" s="13" t="s">
        <v>100</v>
      </c>
      <c r="J370" s="13" t="s">
        <v>2378</v>
      </c>
      <c r="K370" s="13" t="s">
        <v>2396</v>
      </c>
      <c r="L370" s="13" t="s">
        <v>2392</v>
      </c>
      <c r="M370" s="13" t="s">
        <v>8943</v>
      </c>
      <c r="N370" s="13" t="s">
        <v>6760</v>
      </c>
      <c r="O370" s="17">
        <v>43109</v>
      </c>
      <c r="P370" s="23"/>
      <c r="Q370" s="41" t="s">
        <v>6761</v>
      </c>
      <c r="R370" s="13" t="s">
        <v>129</v>
      </c>
      <c r="S370" s="13" t="s">
        <v>2870</v>
      </c>
      <c r="T370" s="13" t="s">
        <v>8348</v>
      </c>
      <c r="U370" s="13" t="s">
        <v>6784</v>
      </c>
      <c r="V370" s="13" t="s">
        <v>8352</v>
      </c>
      <c r="W370" s="13">
        <f>IF(ISERROR(VLOOKUP($C370,CTEPULL!$A:$I,3,FALSE)),"0",(VLOOKUP($C370,CTEPULL!$A:$I,3,FALSE)))</f>
        <v>40</v>
      </c>
      <c r="X370" s="18">
        <f>IF(ISERROR(VLOOKUP($A370,PIVOTILC!$A:$I,3,FALSE)),"0",(VLOOKUP($A370,PIVOTILC!$A:$I,3,FALSE)))</f>
        <v>40</v>
      </c>
      <c r="Y370" s="13">
        <f t="shared" si="80"/>
        <v>0</v>
      </c>
      <c r="Z370" s="13" t="str">
        <f t="shared" si="89"/>
        <v>Good</v>
      </c>
      <c r="AA370" s="13">
        <f>IF(ISERROR(VLOOKUP($C370,CTEPULL!$A:$I,4,FALSE)),"0",(VLOOKUP($C370,CTEPULL!$A:$I,4,FALSE)))</f>
        <v>0</v>
      </c>
      <c r="AB370" s="18">
        <f>IF(ISERROR(VLOOKUP($A370,PIVOTILC!$A:$I,4,FALSE)),"0",(VLOOKUP($A370,PIVOTILC!$A:$I,4,FALSE)))</f>
        <v>0</v>
      </c>
      <c r="AC370" s="13">
        <f t="shared" si="81"/>
        <v>0</v>
      </c>
      <c r="AD370" s="13" t="str">
        <f t="shared" si="90"/>
        <v/>
      </c>
      <c r="AE370" s="13">
        <f>IF(ISERROR(VLOOKUP($C370,CTEPULL!$A:$I,5,FALSE)),"0",(VLOOKUP($C370,CTEPULL!$A:$I,5,FALSE)))</f>
        <v>0</v>
      </c>
      <c r="AF370" s="18">
        <f>IF(ISERROR(VLOOKUP($A370,PIVOTILC!$A:$I,5,FALSE)),"0",(VLOOKUP($A370,PIVOTILC!$A:$I,5,FALSE)))</f>
        <v>0</v>
      </c>
      <c r="AG370" s="13">
        <f t="shared" si="82"/>
        <v>0</v>
      </c>
      <c r="AH370" s="13" t="str">
        <f t="shared" si="91"/>
        <v/>
      </c>
      <c r="AI370" s="13">
        <f>IF(ISERROR(VLOOKUP($C370,CTEPULL!$A:$I,6,FALSE)),"0",(VLOOKUP($C370,CTEPULL!$A:$I,6,FALSE)))</f>
        <v>0</v>
      </c>
      <c r="AJ370" s="18">
        <f>IF(ISERROR(VLOOKUP($A370,PIVOTILC!$A:$I,6,FALSE)),"0",(VLOOKUP($A370,PIVOTILC!$A:$I,6,FALSE)))</f>
        <v>0</v>
      </c>
      <c r="AK370" s="13">
        <f t="shared" si="83"/>
        <v>0</v>
      </c>
      <c r="AL370" s="13" t="str">
        <f t="shared" si="92"/>
        <v/>
      </c>
      <c r="AM370" s="13">
        <f>IF(ISERROR(VLOOKUP($C370,CTEPULL!$A:$I,7,FALSE)),"0",(VLOOKUP($C370,CTEPULL!$A:$I,7,FALSE)))</f>
        <v>0</v>
      </c>
      <c r="AN370" s="18">
        <f>IF(ISERROR(VLOOKUP($A370,PIVOTILC!$A:$I,7,FALSE)),"0",(VLOOKUP($A370,PIVOTILC!$A:$I,7,FALSE)))</f>
        <v>0</v>
      </c>
      <c r="AO370" s="13">
        <f t="shared" si="84"/>
        <v>0</v>
      </c>
      <c r="AP370" s="13" t="str">
        <f t="shared" si="93"/>
        <v/>
      </c>
      <c r="AQ370" s="13">
        <f>IF(ISERROR(VLOOKUP($C370,CTEPULL!$A:$I,8,FALSE)),"0",(VLOOKUP($C370,CTEPULL!$A:$I,8,FALSE)))</f>
        <v>0</v>
      </c>
      <c r="AR370" s="18">
        <f>IF(ISERROR(VLOOKUP($A370,PIVOTILC!$A:$I,8,FALSE)),"0",(VLOOKUP($A370,PIVOTILC!$A:$I,8,FALSE)))</f>
        <v>0</v>
      </c>
      <c r="AS370" s="13">
        <f t="shared" si="85"/>
        <v>0</v>
      </c>
      <c r="AT370" s="13" t="str">
        <f t="shared" si="94"/>
        <v/>
      </c>
      <c r="AU370" s="19">
        <f>IF(ISERROR(VLOOKUP($C370,CTEPULL!$A:$I,9,FALSE)),"0",(VLOOKUP($C370,CTEPULL!$A:$I,9,FALSE)))</f>
        <v>40</v>
      </c>
      <c r="AV370" s="18">
        <f>IF(ISERROR(VLOOKUP($A370,PIVOTILC!$A:$I,8,FALSE)),"0",(VLOOKUP($A370,PIVOTILC!$A:$I,9,FALSE)))</f>
        <v>40</v>
      </c>
      <c r="AW370" s="18">
        <f t="shared" si="86"/>
        <v>0</v>
      </c>
      <c r="AX370" s="13">
        <f t="shared" si="87"/>
        <v>0</v>
      </c>
      <c r="AY370" s="13" t="str">
        <f t="shared" si="88"/>
        <v>No</v>
      </c>
      <c r="AZ370" s="13" t="str">
        <f t="shared" si="95"/>
        <v>No</v>
      </c>
    </row>
    <row r="371" spans="1:52" x14ac:dyDescent="0.2">
      <c r="A371" s="1" t="s">
        <v>7099</v>
      </c>
      <c r="B371" s="16" t="s">
        <v>4486</v>
      </c>
      <c r="C371" s="13" t="s">
        <v>4487</v>
      </c>
      <c r="D371" s="13" t="s">
        <v>1825</v>
      </c>
      <c r="E371" s="13" t="s">
        <v>4488</v>
      </c>
      <c r="F371" s="13" t="s">
        <v>179</v>
      </c>
      <c r="G371" s="13" t="s">
        <v>4489</v>
      </c>
      <c r="H371" s="13" t="s">
        <v>2828</v>
      </c>
      <c r="I371" s="13" t="s">
        <v>98</v>
      </c>
      <c r="J371" s="13" t="s">
        <v>2378</v>
      </c>
      <c r="K371" s="13" t="s">
        <v>2379</v>
      </c>
      <c r="L371" s="13" t="s">
        <v>2380</v>
      </c>
      <c r="M371" s="13" t="s">
        <v>2403</v>
      </c>
      <c r="N371" s="13" t="s">
        <v>4527</v>
      </c>
      <c r="O371" s="17">
        <v>42821</v>
      </c>
      <c r="P371" s="23"/>
      <c r="Q371" s="41" t="s">
        <v>4490</v>
      </c>
      <c r="R371" s="13" t="s">
        <v>129</v>
      </c>
      <c r="S371" s="13" t="s">
        <v>2870</v>
      </c>
      <c r="T371" s="13" t="s">
        <v>8348</v>
      </c>
      <c r="U371" s="13" t="s">
        <v>5752</v>
      </c>
      <c r="V371" s="13" t="s">
        <v>8352</v>
      </c>
      <c r="W371" s="13">
        <f>IF(ISERROR(VLOOKUP($C371,CTEPULL!$A:$I,3,FALSE)),"0",(VLOOKUP($C371,CTEPULL!$A:$I,3,FALSE)))</f>
        <v>40</v>
      </c>
      <c r="X371" s="18">
        <f>IF(ISERROR(VLOOKUP($A371,PIVOTILC!$A:$I,3,FALSE)),"0",(VLOOKUP($A371,PIVOTILC!$A:$I,3,FALSE)))</f>
        <v>40</v>
      </c>
      <c r="Y371" s="13">
        <f t="shared" si="80"/>
        <v>0</v>
      </c>
      <c r="Z371" s="13" t="str">
        <f t="shared" si="89"/>
        <v>Good</v>
      </c>
      <c r="AA371" s="13">
        <f>IF(ISERROR(VLOOKUP($C371,CTEPULL!$A:$I,4,FALSE)),"0",(VLOOKUP($C371,CTEPULL!$A:$I,4,FALSE)))</f>
        <v>0</v>
      </c>
      <c r="AB371" s="18">
        <f>IF(ISERROR(VLOOKUP($A371,PIVOTILC!$A:$I,4,FALSE)),"0",(VLOOKUP($A371,PIVOTILC!$A:$I,4,FALSE)))</f>
        <v>0</v>
      </c>
      <c r="AC371" s="13">
        <f t="shared" si="81"/>
        <v>0</v>
      </c>
      <c r="AD371" s="13" t="str">
        <f t="shared" si="90"/>
        <v/>
      </c>
      <c r="AE371" s="13">
        <f>IF(ISERROR(VLOOKUP($C371,CTEPULL!$A:$I,5,FALSE)),"0",(VLOOKUP($C371,CTEPULL!$A:$I,5,FALSE)))</f>
        <v>0</v>
      </c>
      <c r="AF371" s="18">
        <f>IF(ISERROR(VLOOKUP($A371,PIVOTILC!$A:$I,5,FALSE)),"0",(VLOOKUP($A371,PIVOTILC!$A:$I,5,FALSE)))</f>
        <v>0</v>
      </c>
      <c r="AG371" s="13">
        <f t="shared" si="82"/>
        <v>0</v>
      </c>
      <c r="AH371" s="13" t="str">
        <f t="shared" si="91"/>
        <v/>
      </c>
      <c r="AI371" s="13">
        <f>IF(ISERROR(VLOOKUP($C371,CTEPULL!$A:$I,6,FALSE)),"0",(VLOOKUP($C371,CTEPULL!$A:$I,6,FALSE)))</f>
        <v>0</v>
      </c>
      <c r="AJ371" s="18">
        <f>IF(ISERROR(VLOOKUP($A371,PIVOTILC!$A:$I,6,FALSE)),"0",(VLOOKUP($A371,PIVOTILC!$A:$I,6,FALSE)))</f>
        <v>0</v>
      </c>
      <c r="AK371" s="13">
        <f t="shared" si="83"/>
        <v>0</v>
      </c>
      <c r="AL371" s="13" t="str">
        <f t="shared" si="92"/>
        <v/>
      </c>
      <c r="AM371" s="13">
        <f>IF(ISERROR(VLOOKUP($C371,CTEPULL!$A:$I,7,FALSE)),"0",(VLOOKUP($C371,CTEPULL!$A:$I,7,FALSE)))</f>
        <v>0</v>
      </c>
      <c r="AN371" s="18">
        <f>IF(ISERROR(VLOOKUP($A371,PIVOTILC!$A:$I,7,FALSE)),"0",(VLOOKUP($A371,PIVOTILC!$A:$I,7,FALSE)))</f>
        <v>0</v>
      </c>
      <c r="AO371" s="13">
        <f t="shared" si="84"/>
        <v>0</v>
      </c>
      <c r="AP371" s="13" t="str">
        <f t="shared" si="93"/>
        <v/>
      </c>
      <c r="AQ371" s="13">
        <f>IF(ISERROR(VLOOKUP($C371,CTEPULL!$A:$I,8,FALSE)),"0",(VLOOKUP($C371,CTEPULL!$A:$I,8,FALSE)))</f>
        <v>0</v>
      </c>
      <c r="AR371" s="18">
        <f>IF(ISERROR(VLOOKUP($A371,PIVOTILC!$A:$I,8,FALSE)),"0",(VLOOKUP($A371,PIVOTILC!$A:$I,8,FALSE)))</f>
        <v>0</v>
      </c>
      <c r="AS371" s="13">
        <f t="shared" si="85"/>
        <v>0</v>
      </c>
      <c r="AT371" s="13" t="str">
        <f t="shared" si="94"/>
        <v/>
      </c>
      <c r="AU371" s="19">
        <f>IF(ISERROR(VLOOKUP($C371,CTEPULL!$A:$I,9,FALSE)),"0",(VLOOKUP($C371,CTEPULL!$A:$I,9,FALSE)))</f>
        <v>40</v>
      </c>
      <c r="AV371" s="18">
        <f>IF(ISERROR(VLOOKUP($A371,PIVOTILC!$A:$I,8,FALSE)),"0",(VLOOKUP($A371,PIVOTILC!$A:$I,9,FALSE)))</f>
        <v>40</v>
      </c>
      <c r="AW371" s="18">
        <f t="shared" si="86"/>
        <v>0</v>
      </c>
      <c r="AX371" s="13">
        <f t="shared" si="87"/>
        <v>0</v>
      </c>
      <c r="AY371" s="13" t="str">
        <f t="shared" si="88"/>
        <v>No</v>
      </c>
      <c r="AZ371" s="13" t="str">
        <f t="shared" si="95"/>
        <v>No</v>
      </c>
    </row>
    <row r="372" spans="1:52" x14ac:dyDescent="0.2">
      <c r="A372" s="1" t="s">
        <v>11628</v>
      </c>
      <c r="B372" s="16" t="s">
        <v>11629</v>
      </c>
      <c r="C372" s="13" t="s">
        <v>11630</v>
      </c>
      <c r="D372" s="13" t="s">
        <v>11631</v>
      </c>
      <c r="E372" s="13" t="s">
        <v>11632</v>
      </c>
      <c r="F372" s="13" t="s">
        <v>178</v>
      </c>
      <c r="G372" s="13" t="s">
        <v>11633</v>
      </c>
      <c r="H372" s="13" t="s">
        <v>99</v>
      </c>
      <c r="I372" s="13" t="s">
        <v>102</v>
      </c>
      <c r="J372" s="13" t="s">
        <v>2378</v>
      </c>
      <c r="K372" s="13" t="s">
        <v>4970</v>
      </c>
      <c r="L372" s="13" t="s">
        <v>4970</v>
      </c>
      <c r="M372" s="13" t="s">
        <v>4970</v>
      </c>
      <c r="N372" s="13" t="s">
        <v>11634</v>
      </c>
      <c r="O372" s="17">
        <v>43705</v>
      </c>
      <c r="P372" s="23"/>
      <c r="Q372" s="41" t="s">
        <v>11635</v>
      </c>
      <c r="R372" s="13" t="s">
        <v>129</v>
      </c>
      <c r="S372" s="13" t="s">
        <v>2875</v>
      </c>
      <c r="T372" s="13" t="s">
        <v>8359</v>
      </c>
      <c r="U372" s="13" t="s">
        <v>11649</v>
      </c>
      <c r="V372" s="13" t="s">
        <v>11717</v>
      </c>
      <c r="W372" s="13">
        <f>IF(ISERROR(VLOOKUP($C372,CTEPULL!$A:$I,3,FALSE)),"0",(VLOOKUP($C372,CTEPULL!$A:$I,3,FALSE)))</f>
        <v>32</v>
      </c>
      <c r="X372" s="18">
        <f>IF(ISERROR(VLOOKUP($A372,PIVOTILC!$A:$I,3,FALSE)),"0",(VLOOKUP($A372,PIVOTILC!$A:$I,3,FALSE)))</f>
        <v>32</v>
      </c>
      <c r="Y372" s="13">
        <f t="shared" si="80"/>
        <v>0</v>
      </c>
      <c r="Z372" s="13" t="str">
        <f t="shared" si="89"/>
        <v>Good</v>
      </c>
      <c r="AA372" s="13">
        <f>IF(ISERROR(VLOOKUP($C372,CTEPULL!$A:$I,4,FALSE)),"0",(VLOOKUP($C372,CTEPULL!$A:$I,4,FALSE)))</f>
        <v>0</v>
      </c>
      <c r="AB372" s="18">
        <f>IF(ISERROR(VLOOKUP($A372,PIVOTILC!$A:$I,4,FALSE)),"0",(VLOOKUP($A372,PIVOTILC!$A:$I,4,FALSE)))</f>
        <v>0</v>
      </c>
      <c r="AC372" s="13">
        <f t="shared" si="81"/>
        <v>0</v>
      </c>
      <c r="AD372" s="13" t="str">
        <f t="shared" si="90"/>
        <v/>
      </c>
      <c r="AE372" s="13">
        <f>IF(ISERROR(VLOOKUP($C372,CTEPULL!$A:$I,5,FALSE)),"0",(VLOOKUP($C372,CTEPULL!$A:$I,5,FALSE)))</f>
        <v>0</v>
      </c>
      <c r="AF372" s="18">
        <f>IF(ISERROR(VLOOKUP($A372,PIVOTILC!$A:$I,5,FALSE)),"0",(VLOOKUP($A372,PIVOTILC!$A:$I,5,FALSE)))</f>
        <v>0</v>
      </c>
      <c r="AG372" s="13">
        <f t="shared" si="82"/>
        <v>0</v>
      </c>
      <c r="AH372" s="13" t="str">
        <f t="shared" si="91"/>
        <v/>
      </c>
      <c r="AI372" s="13">
        <f>IF(ISERROR(VLOOKUP($C372,CTEPULL!$A:$I,6,FALSE)),"0",(VLOOKUP($C372,CTEPULL!$A:$I,6,FALSE)))</f>
        <v>0</v>
      </c>
      <c r="AJ372" s="18">
        <f>IF(ISERROR(VLOOKUP($A372,PIVOTILC!$A:$I,6,FALSE)),"0",(VLOOKUP($A372,PIVOTILC!$A:$I,6,FALSE)))</f>
        <v>0</v>
      </c>
      <c r="AK372" s="13">
        <f t="shared" si="83"/>
        <v>0</v>
      </c>
      <c r="AL372" s="13" t="str">
        <f t="shared" si="92"/>
        <v/>
      </c>
      <c r="AM372" s="13">
        <f>IF(ISERROR(VLOOKUP($C372,CTEPULL!$A:$I,7,FALSE)),"0",(VLOOKUP($C372,CTEPULL!$A:$I,7,FALSE)))</f>
        <v>0</v>
      </c>
      <c r="AN372" s="18">
        <f>IF(ISERROR(VLOOKUP($A372,PIVOTILC!$A:$I,7,FALSE)),"0",(VLOOKUP($A372,PIVOTILC!$A:$I,7,FALSE)))</f>
        <v>0</v>
      </c>
      <c r="AO372" s="13">
        <f t="shared" si="84"/>
        <v>0</v>
      </c>
      <c r="AP372" s="13" t="str">
        <f t="shared" si="93"/>
        <v/>
      </c>
      <c r="AQ372" s="13">
        <f>IF(ISERROR(VLOOKUP($C372,CTEPULL!$A:$I,8,FALSE)),"0",(VLOOKUP($C372,CTEPULL!$A:$I,8,FALSE)))</f>
        <v>0</v>
      </c>
      <c r="AR372" s="18">
        <f>IF(ISERROR(VLOOKUP($A372,PIVOTILC!$A:$I,8,FALSE)),"0",(VLOOKUP($A372,PIVOTILC!$A:$I,8,FALSE)))</f>
        <v>0</v>
      </c>
      <c r="AS372" s="13">
        <f t="shared" si="85"/>
        <v>0</v>
      </c>
      <c r="AT372" s="13" t="str">
        <f t="shared" si="94"/>
        <v/>
      </c>
      <c r="AU372" s="19">
        <f>IF(ISERROR(VLOOKUP($C372,CTEPULL!$A:$I,9,FALSE)),"0",(VLOOKUP($C372,CTEPULL!$A:$I,9,FALSE)))</f>
        <v>32</v>
      </c>
      <c r="AV372" s="18">
        <f>IF(ISERROR(VLOOKUP($A372,PIVOTILC!$A:$I,8,FALSE)),"0",(VLOOKUP($A372,PIVOTILC!$A:$I,9,FALSE)))</f>
        <v>32</v>
      </c>
      <c r="AW372" s="18">
        <f t="shared" si="86"/>
        <v>0</v>
      </c>
      <c r="AX372" s="13">
        <f t="shared" si="87"/>
        <v>0</v>
      </c>
      <c r="AY372" s="13" t="str">
        <f t="shared" si="88"/>
        <v>No</v>
      </c>
      <c r="AZ372" s="13" t="str">
        <f t="shared" si="95"/>
        <v>No</v>
      </c>
    </row>
    <row r="373" spans="1:52" x14ac:dyDescent="0.2">
      <c r="A373" s="1" t="s">
        <v>11271</v>
      </c>
      <c r="B373" s="16" t="s">
        <v>11272</v>
      </c>
      <c r="C373" s="13" t="s">
        <v>3705</v>
      </c>
      <c r="D373" s="13" t="s">
        <v>3706</v>
      </c>
      <c r="E373" s="13" t="s">
        <v>3707</v>
      </c>
      <c r="F373" s="13" t="s">
        <v>2830</v>
      </c>
      <c r="G373" s="13" t="s">
        <v>3708</v>
      </c>
      <c r="H373" s="13" t="s">
        <v>99</v>
      </c>
      <c r="I373" s="13" t="s">
        <v>102</v>
      </c>
      <c r="J373" s="13" t="s">
        <v>2378</v>
      </c>
      <c r="K373" s="13" t="s">
        <v>2395</v>
      </c>
      <c r="L373" s="13" t="s">
        <v>2385</v>
      </c>
      <c r="M373" s="13" t="s">
        <v>2385</v>
      </c>
      <c r="N373" s="13" t="s">
        <v>3709</v>
      </c>
      <c r="O373" s="17">
        <v>42548</v>
      </c>
      <c r="P373" s="23"/>
      <c r="Q373" s="41" t="s">
        <v>11273</v>
      </c>
      <c r="R373" s="13" t="s">
        <v>129</v>
      </c>
      <c r="S373" s="13" t="s">
        <v>2878</v>
      </c>
      <c r="T373" s="13" t="s">
        <v>8348</v>
      </c>
      <c r="U373" s="13" t="s">
        <v>5753</v>
      </c>
      <c r="V373" s="13" t="s">
        <v>8352</v>
      </c>
      <c r="W373" s="13">
        <f>IF(ISERROR(VLOOKUP($C373,CTEPULL!$A:$I,3,FALSE)),"0",(VLOOKUP($C373,CTEPULL!$A:$I,3,FALSE)))</f>
        <v>40</v>
      </c>
      <c r="X373" s="18">
        <f>IF(ISERROR(VLOOKUP($A373,PIVOTILC!$A:$I,3,FALSE)),"0",(VLOOKUP($A373,PIVOTILC!$A:$I,3,FALSE)))</f>
        <v>40</v>
      </c>
      <c r="Y373" s="13">
        <f t="shared" si="80"/>
        <v>0</v>
      </c>
      <c r="Z373" s="13" t="str">
        <f t="shared" si="89"/>
        <v>Good</v>
      </c>
      <c r="AA373" s="13">
        <f>IF(ISERROR(VLOOKUP($C373,CTEPULL!$A:$I,4,FALSE)),"0",(VLOOKUP($C373,CTEPULL!$A:$I,4,FALSE)))</f>
        <v>0</v>
      </c>
      <c r="AB373" s="18">
        <f>IF(ISERROR(VLOOKUP($A373,PIVOTILC!$A:$I,4,FALSE)),"0",(VLOOKUP($A373,PIVOTILC!$A:$I,4,FALSE)))</f>
        <v>0</v>
      </c>
      <c r="AC373" s="13">
        <f t="shared" si="81"/>
        <v>0</v>
      </c>
      <c r="AD373" s="13" t="str">
        <f t="shared" si="90"/>
        <v/>
      </c>
      <c r="AE373" s="13">
        <f>IF(ISERROR(VLOOKUP($C373,CTEPULL!$A:$I,5,FALSE)),"0",(VLOOKUP($C373,CTEPULL!$A:$I,5,FALSE)))</f>
        <v>0</v>
      </c>
      <c r="AF373" s="18">
        <f>IF(ISERROR(VLOOKUP($A373,PIVOTILC!$A:$I,5,FALSE)),"0",(VLOOKUP($A373,PIVOTILC!$A:$I,5,FALSE)))</f>
        <v>0</v>
      </c>
      <c r="AG373" s="13">
        <f t="shared" si="82"/>
        <v>0</v>
      </c>
      <c r="AH373" s="13" t="str">
        <f t="shared" si="91"/>
        <v/>
      </c>
      <c r="AI373" s="13">
        <f>IF(ISERROR(VLOOKUP($C373,CTEPULL!$A:$I,6,FALSE)),"0",(VLOOKUP($C373,CTEPULL!$A:$I,6,FALSE)))</f>
        <v>0</v>
      </c>
      <c r="AJ373" s="18">
        <f>IF(ISERROR(VLOOKUP($A373,PIVOTILC!$A:$I,6,FALSE)),"0",(VLOOKUP($A373,PIVOTILC!$A:$I,6,FALSE)))</f>
        <v>0</v>
      </c>
      <c r="AK373" s="13">
        <f t="shared" si="83"/>
        <v>0</v>
      </c>
      <c r="AL373" s="13" t="str">
        <f t="shared" si="92"/>
        <v/>
      </c>
      <c r="AM373" s="13">
        <f>IF(ISERROR(VLOOKUP($C373,CTEPULL!$A:$I,7,FALSE)),"0",(VLOOKUP($C373,CTEPULL!$A:$I,7,FALSE)))</f>
        <v>0</v>
      </c>
      <c r="AN373" s="18">
        <f>IF(ISERROR(VLOOKUP($A373,PIVOTILC!$A:$I,7,FALSE)),"0",(VLOOKUP($A373,PIVOTILC!$A:$I,7,FALSE)))</f>
        <v>0</v>
      </c>
      <c r="AO373" s="13">
        <f t="shared" si="84"/>
        <v>0</v>
      </c>
      <c r="AP373" s="13" t="str">
        <f t="shared" si="93"/>
        <v/>
      </c>
      <c r="AQ373" s="13">
        <f>IF(ISERROR(VLOOKUP($C373,CTEPULL!$A:$I,8,FALSE)),"0",(VLOOKUP($C373,CTEPULL!$A:$I,8,FALSE)))</f>
        <v>0</v>
      </c>
      <c r="AR373" s="18">
        <f>IF(ISERROR(VLOOKUP($A373,PIVOTILC!$A:$I,8,FALSE)),"0",(VLOOKUP($A373,PIVOTILC!$A:$I,8,FALSE)))</f>
        <v>0</v>
      </c>
      <c r="AS373" s="13">
        <f t="shared" si="85"/>
        <v>0</v>
      </c>
      <c r="AT373" s="13" t="str">
        <f t="shared" si="94"/>
        <v/>
      </c>
      <c r="AU373" s="19">
        <f>IF(ISERROR(VLOOKUP($C373,CTEPULL!$A:$I,9,FALSE)),"0",(VLOOKUP($C373,CTEPULL!$A:$I,9,FALSE)))</f>
        <v>40</v>
      </c>
      <c r="AV373" s="18">
        <f>IF(ISERROR(VLOOKUP($A373,PIVOTILC!$A:$I,8,FALSE)),"0",(VLOOKUP($A373,PIVOTILC!$A:$I,9,FALSE)))</f>
        <v>40</v>
      </c>
      <c r="AW373" s="18">
        <f t="shared" si="86"/>
        <v>0</v>
      </c>
      <c r="AX373" s="13">
        <f t="shared" si="87"/>
        <v>0</v>
      </c>
      <c r="AY373" s="13" t="str">
        <f t="shared" si="88"/>
        <v>No</v>
      </c>
      <c r="AZ373" s="13" t="str">
        <f t="shared" si="95"/>
        <v>No</v>
      </c>
    </row>
    <row r="374" spans="1:52" x14ac:dyDescent="0.2">
      <c r="A374" s="1" t="s">
        <v>9258</v>
      </c>
      <c r="B374" s="16" t="s">
        <v>3115</v>
      </c>
      <c r="C374" s="13" t="s">
        <v>840</v>
      </c>
      <c r="D374" s="13" t="s">
        <v>790</v>
      </c>
      <c r="E374" s="13" t="s">
        <v>791</v>
      </c>
      <c r="F374" s="13" t="s">
        <v>101</v>
      </c>
      <c r="G374" s="13" t="s">
        <v>792</v>
      </c>
      <c r="H374" s="13" t="s">
        <v>2831</v>
      </c>
      <c r="I374" s="13" t="s">
        <v>98</v>
      </c>
      <c r="J374" s="13" t="s">
        <v>2378</v>
      </c>
      <c r="K374" s="13" t="s">
        <v>2382</v>
      </c>
      <c r="L374" s="13" t="s">
        <v>3758</v>
      </c>
      <c r="M374" s="13" t="s">
        <v>2397</v>
      </c>
      <c r="N374" s="13" t="s">
        <v>793</v>
      </c>
      <c r="O374" s="17">
        <v>41214</v>
      </c>
      <c r="P374" s="23"/>
      <c r="Q374" s="41" t="s">
        <v>2549</v>
      </c>
      <c r="R374" s="13" t="s">
        <v>129</v>
      </c>
      <c r="S374" s="13" t="s">
        <v>2868</v>
      </c>
      <c r="T374" s="13" t="s">
        <v>8348</v>
      </c>
      <c r="U374" s="13" t="s">
        <v>5754</v>
      </c>
      <c r="V374" s="13" t="s">
        <v>8352</v>
      </c>
      <c r="W374" s="13">
        <f>IF(ISERROR(VLOOKUP($C374,CTEPULL!$A:$I,3,FALSE)),"0",(VLOOKUP($C374,CTEPULL!$A:$I,3,FALSE)))</f>
        <v>48</v>
      </c>
      <c r="X374" s="18">
        <f>IF(ISERROR(VLOOKUP($A374,PIVOTILC!$A:$I,3,FALSE)),"0",(VLOOKUP($A374,PIVOTILC!$A:$I,3,FALSE)))</f>
        <v>48</v>
      </c>
      <c r="Y374" s="13">
        <f t="shared" si="80"/>
        <v>0</v>
      </c>
      <c r="Z374" s="13" t="str">
        <f t="shared" si="89"/>
        <v>Good</v>
      </c>
      <c r="AA374" s="13">
        <f>IF(ISERROR(VLOOKUP($C374,CTEPULL!$A:$I,4,FALSE)),"0",(VLOOKUP($C374,CTEPULL!$A:$I,4,FALSE)))</f>
        <v>0</v>
      </c>
      <c r="AB374" s="18">
        <f>IF(ISERROR(VLOOKUP($A374,PIVOTILC!$A:$I,4,FALSE)),"0",(VLOOKUP($A374,PIVOTILC!$A:$I,4,FALSE)))</f>
        <v>0</v>
      </c>
      <c r="AC374" s="13">
        <f t="shared" si="81"/>
        <v>0</v>
      </c>
      <c r="AD374" s="13" t="str">
        <f t="shared" si="90"/>
        <v/>
      </c>
      <c r="AE374" s="13">
        <f>IF(ISERROR(VLOOKUP($C374,CTEPULL!$A:$I,5,FALSE)),"0",(VLOOKUP($C374,CTEPULL!$A:$I,5,FALSE)))</f>
        <v>0</v>
      </c>
      <c r="AF374" s="18">
        <f>IF(ISERROR(VLOOKUP($A374,PIVOTILC!$A:$I,5,FALSE)),"0",(VLOOKUP($A374,PIVOTILC!$A:$I,5,FALSE)))</f>
        <v>0</v>
      </c>
      <c r="AG374" s="13">
        <f t="shared" si="82"/>
        <v>0</v>
      </c>
      <c r="AH374" s="13" t="str">
        <f t="shared" si="91"/>
        <v/>
      </c>
      <c r="AI374" s="13">
        <f>IF(ISERROR(VLOOKUP($C374,CTEPULL!$A:$I,6,FALSE)),"0",(VLOOKUP($C374,CTEPULL!$A:$I,6,FALSE)))</f>
        <v>0</v>
      </c>
      <c r="AJ374" s="18">
        <f>IF(ISERROR(VLOOKUP($A374,PIVOTILC!$A:$I,6,FALSE)),"0",(VLOOKUP($A374,PIVOTILC!$A:$I,6,FALSE)))</f>
        <v>0</v>
      </c>
      <c r="AK374" s="13">
        <f t="shared" si="83"/>
        <v>0</v>
      </c>
      <c r="AL374" s="13" t="str">
        <f t="shared" si="92"/>
        <v/>
      </c>
      <c r="AM374" s="13">
        <f>IF(ISERROR(VLOOKUP($C374,CTEPULL!$A:$I,7,FALSE)),"0",(VLOOKUP($C374,CTEPULL!$A:$I,7,FALSE)))</f>
        <v>0</v>
      </c>
      <c r="AN374" s="18">
        <f>IF(ISERROR(VLOOKUP($A374,PIVOTILC!$A:$I,7,FALSE)),"0",(VLOOKUP($A374,PIVOTILC!$A:$I,7,FALSE)))</f>
        <v>0</v>
      </c>
      <c r="AO374" s="13">
        <f t="shared" si="84"/>
        <v>0</v>
      </c>
      <c r="AP374" s="13" t="str">
        <f t="shared" si="93"/>
        <v/>
      </c>
      <c r="AQ374" s="13">
        <f>IF(ISERROR(VLOOKUP($C374,CTEPULL!$A:$I,8,FALSE)),"0",(VLOOKUP($C374,CTEPULL!$A:$I,8,FALSE)))</f>
        <v>0</v>
      </c>
      <c r="AR374" s="18">
        <f>IF(ISERROR(VLOOKUP($A374,PIVOTILC!$A:$I,8,FALSE)),"0",(VLOOKUP($A374,PIVOTILC!$A:$I,8,FALSE)))</f>
        <v>0</v>
      </c>
      <c r="AS374" s="13">
        <f t="shared" si="85"/>
        <v>0</v>
      </c>
      <c r="AT374" s="13" t="str">
        <f t="shared" si="94"/>
        <v/>
      </c>
      <c r="AU374" s="19">
        <f>IF(ISERROR(VLOOKUP($C374,CTEPULL!$A:$I,9,FALSE)),"0",(VLOOKUP($C374,CTEPULL!$A:$I,9,FALSE)))</f>
        <v>48</v>
      </c>
      <c r="AV374" s="18">
        <f>IF(ISERROR(VLOOKUP($A374,PIVOTILC!$A:$I,8,FALSE)),"0",(VLOOKUP($A374,PIVOTILC!$A:$I,9,FALSE)))</f>
        <v>48</v>
      </c>
      <c r="AW374" s="18">
        <f t="shared" si="86"/>
        <v>0</v>
      </c>
      <c r="AX374" s="13">
        <f t="shared" si="87"/>
        <v>0</v>
      </c>
      <c r="AY374" s="13" t="str">
        <f t="shared" si="88"/>
        <v>No</v>
      </c>
      <c r="AZ374" s="13" t="str">
        <f t="shared" si="95"/>
        <v>No</v>
      </c>
    </row>
    <row r="375" spans="1:52" x14ac:dyDescent="0.2">
      <c r="A375" s="1" t="s">
        <v>12970</v>
      </c>
      <c r="B375" s="16" t="s">
        <v>12971</v>
      </c>
      <c r="C375" s="13" t="s">
        <v>12891</v>
      </c>
      <c r="D375" s="13" t="s">
        <v>12892</v>
      </c>
      <c r="E375" s="13" t="s">
        <v>1243</v>
      </c>
      <c r="F375" s="13" t="s">
        <v>166</v>
      </c>
      <c r="G375" s="13" t="s">
        <v>12893</v>
      </c>
      <c r="H375" s="13" t="s">
        <v>2833</v>
      </c>
      <c r="I375" s="13" t="s">
        <v>102</v>
      </c>
      <c r="J375" s="13" t="s">
        <v>2378</v>
      </c>
      <c r="K375" s="13" t="s">
        <v>2389</v>
      </c>
      <c r="L375" s="13" t="s">
        <v>11236</v>
      </c>
      <c r="M375" s="13" t="s">
        <v>11958</v>
      </c>
      <c r="N375" s="13" t="s">
        <v>12894</v>
      </c>
      <c r="O375" s="17">
        <v>43843</v>
      </c>
      <c r="P375" s="23"/>
      <c r="Q375" s="41" t="s">
        <v>12972</v>
      </c>
      <c r="R375" s="13" t="s">
        <v>187</v>
      </c>
      <c r="S375" s="13" t="s">
        <v>2874</v>
      </c>
      <c r="T375" s="13" t="s">
        <v>8348</v>
      </c>
      <c r="U375" s="13" t="s">
        <v>12930</v>
      </c>
      <c r="V375" s="13" t="s">
        <v>8366</v>
      </c>
      <c r="W375" s="13">
        <f>IF(ISERROR(VLOOKUP($C375,CTEPULL!$A:$I,3,FALSE)),"0",(VLOOKUP($C375,CTEPULL!$A:$I,3,FALSE)))</f>
        <v>40</v>
      </c>
      <c r="X375" s="18">
        <f>IF(ISERROR(VLOOKUP($A375,PIVOTILC!$A:$I,3,FALSE)),"0",(VLOOKUP($A375,PIVOTILC!$A:$I,3,FALSE)))</f>
        <v>40</v>
      </c>
      <c r="Y375" s="13">
        <f t="shared" si="80"/>
        <v>0</v>
      </c>
      <c r="Z375" s="13" t="str">
        <f t="shared" si="89"/>
        <v>Good</v>
      </c>
      <c r="AA375" s="13">
        <f>IF(ISERROR(VLOOKUP($C375,CTEPULL!$A:$I,4,FALSE)),"0",(VLOOKUP($C375,CTEPULL!$A:$I,4,FALSE)))</f>
        <v>0</v>
      </c>
      <c r="AB375" s="18">
        <f>IF(ISERROR(VLOOKUP($A375,PIVOTILC!$A:$I,4,FALSE)),"0",(VLOOKUP($A375,PIVOTILC!$A:$I,4,FALSE)))</f>
        <v>0</v>
      </c>
      <c r="AC375" s="13">
        <f t="shared" si="81"/>
        <v>0</v>
      </c>
      <c r="AD375" s="13" t="str">
        <f t="shared" si="90"/>
        <v/>
      </c>
      <c r="AE375" s="13">
        <f>IF(ISERROR(VLOOKUP($C375,CTEPULL!$A:$I,5,FALSE)),"0",(VLOOKUP($C375,CTEPULL!$A:$I,5,FALSE)))</f>
        <v>0</v>
      </c>
      <c r="AF375" s="18">
        <f>IF(ISERROR(VLOOKUP($A375,PIVOTILC!$A:$I,5,FALSE)),"0",(VLOOKUP($A375,PIVOTILC!$A:$I,5,FALSE)))</f>
        <v>0</v>
      </c>
      <c r="AG375" s="13">
        <f t="shared" si="82"/>
        <v>0</v>
      </c>
      <c r="AH375" s="13" t="str">
        <f t="shared" si="91"/>
        <v/>
      </c>
      <c r="AI375" s="13">
        <f>IF(ISERROR(VLOOKUP($C375,CTEPULL!$A:$I,6,FALSE)),"0",(VLOOKUP($C375,CTEPULL!$A:$I,6,FALSE)))</f>
        <v>0</v>
      </c>
      <c r="AJ375" s="18">
        <f>IF(ISERROR(VLOOKUP($A375,PIVOTILC!$A:$I,6,FALSE)),"0",(VLOOKUP($A375,PIVOTILC!$A:$I,6,FALSE)))</f>
        <v>0</v>
      </c>
      <c r="AK375" s="13">
        <f t="shared" si="83"/>
        <v>0</v>
      </c>
      <c r="AL375" s="13" t="str">
        <f t="shared" si="92"/>
        <v/>
      </c>
      <c r="AM375" s="13">
        <f>IF(ISERROR(VLOOKUP($C375,CTEPULL!$A:$I,7,FALSE)),"0",(VLOOKUP($C375,CTEPULL!$A:$I,7,FALSE)))</f>
        <v>0</v>
      </c>
      <c r="AN375" s="18">
        <f>IF(ISERROR(VLOOKUP($A375,PIVOTILC!$A:$I,7,FALSE)),"0",(VLOOKUP($A375,PIVOTILC!$A:$I,7,FALSE)))</f>
        <v>0</v>
      </c>
      <c r="AO375" s="13">
        <f t="shared" si="84"/>
        <v>0</v>
      </c>
      <c r="AP375" s="13" t="str">
        <f t="shared" si="93"/>
        <v/>
      </c>
      <c r="AQ375" s="13">
        <f>IF(ISERROR(VLOOKUP($C375,CTEPULL!$A:$I,8,FALSE)),"0",(VLOOKUP($C375,CTEPULL!$A:$I,8,FALSE)))</f>
        <v>0</v>
      </c>
      <c r="AR375" s="18">
        <f>IF(ISERROR(VLOOKUP($A375,PIVOTILC!$A:$I,8,FALSE)),"0",(VLOOKUP($A375,PIVOTILC!$A:$I,8,FALSE)))</f>
        <v>0</v>
      </c>
      <c r="AS375" s="13">
        <f t="shared" si="85"/>
        <v>0</v>
      </c>
      <c r="AT375" s="13" t="str">
        <f t="shared" si="94"/>
        <v/>
      </c>
      <c r="AU375" s="19">
        <f>IF(ISERROR(VLOOKUP($C375,CTEPULL!$A:$I,9,FALSE)),"0",(VLOOKUP($C375,CTEPULL!$A:$I,9,FALSE)))</f>
        <v>40</v>
      </c>
      <c r="AV375" s="18">
        <f>IF(ISERROR(VLOOKUP($A375,PIVOTILC!$A:$I,8,FALSE)),"0",(VLOOKUP($A375,PIVOTILC!$A:$I,9,FALSE)))</f>
        <v>40</v>
      </c>
      <c r="AW375" s="18">
        <f t="shared" si="86"/>
        <v>0</v>
      </c>
      <c r="AX375" s="13">
        <f t="shared" si="87"/>
        <v>0</v>
      </c>
      <c r="AY375" s="13" t="str">
        <f t="shared" si="88"/>
        <v>No</v>
      </c>
      <c r="AZ375" s="13" t="str">
        <f t="shared" si="95"/>
        <v>No</v>
      </c>
    </row>
    <row r="376" spans="1:52" x14ac:dyDescent="0.2">
      <c r="A376" s="1" t="s">
        <v>7100</v>
      </c>
      <c r="B376" s="16" t="s">
        <v>6476</v>
      </c>
      <c r="C376" s="13" t="s">
        <v>6477</v>
      </c>
      <c r="D376" s="13" t="s">
        <v>1586</v>
      </c>
      <c r="E376" s="13" t="s">
        <v>6478</v>
      </c>
      <c r="F376" s="13" t="s">
        <v>179</v>
      </c>
      <c r="G376" s="13" t="s">
        <v>6479</v>
      </c>
      <c r="H376" s="13" t="s">
        <v>2829</v>
      </c>
      <c r="I376" s="13" t="s">
        <v>100</v>
      </c>
      <c r="J376" s="13" t="s">
        <v>2378</v>
      </c>
      <c r="K376" s="13" t="s">
        <v>2396</v>
      </c>
      <c r="L376" s="13" t="s">
        <v>2392</v>
      </c>
      <c r="M376" s="13" t="s">
        <v>8943</v>
      </c>
      <c r="N376" s="13" t="s">
        <v>6544</v>
      </c>
      <c r="O376" s="17">
        <v>43035</v>
      </c>
      <c r="P376" s="23"/>
      <c r="Q376" s="41" t="s">
        <v>6480</v>
      </c>
      <c r="R376" s="13" t="s">
        <v>112</v>
      </c>
      <c r="S376" s="13" t="s">
        <v>2866</v>
      </c>
      <c r="T376" s="13" t="s">
        <v>8348</v>
      </c>
      <c r="U376" s="13" t="s">
        <v>6559</v>
      </c>
      <c r="V376" s="13" t="s">
        <v>8355</v>
      </c>
      <c r="W376" s="13">
        <f>IF(ISERROR(VLOOKUP($C376,CTEPULL!$A:$I,3,FALSE)),"0",(VLOOKUP($C376,CTEPULL!$A:$I,3,FALSE)))</f>
        <v>45</v>
      </c>
      <c r="X376" s="18">
        <f>IF(ISERROR(VLOOKUP($A376,PIVOTILC!$A:$I,3,FALSE)),"0",(VLOOKUP($A376,PIVOTILC!$A:$I,3,FALSE)))</f>
        <v>45</v>
      </c>
      <c r="Y376" s="13">
        <f t="shared" si="80"/>
        <v>0</v>
      </c>
      <c r="Z376" s="13" t="str">
        <f t="shared" si="89"/>
        <v>Good</v>
      </c>
      <c r="AA376" s="13">
        <f>IF(ISERROR(VLOOKUP($C376,CTEPULL!$A:$I,4,FALSE)),"0",(VLOOKUP($C376,CTEPULL!$A:$I,4,FALSE)))</f>
        <v>0</v>
      </c>
      <c r="AB376" s="18">
        <f>IF(ISERROR(VLOOKUP($A376,PIVOTILC!$A:$I,4,FALSE)),"0",(VLOOKUP($A376,PIVOTILC!$A:$I,4,FALSE)))</f>
        <v>0</v>
      </c>
      <c r="AC376" s="13">
        <f t="shared" si="81"/>
        <v>0</v>
      </c>
      <c r="AD376" s="13" t="str">
        <f t="shared" si="90"/>
        <v/>
      </c>
      <c r="AE376" s="13">
        <f>IF(ISERROR(VLOOKUP($C376,CTEPULL!$A:$I,5,FALSE)),"0",(VLOOKUP($C376,CTEPULL!$A:$I,5,FALSE)))</f>
        <v>0</v>
      </c>
      <c r="AF376" s="18">
        <f>IF(ISERROR(VLOOKUP($A376,PIVOTILC!$A:$I,5,FALSE)),"0",(VLOOKUP($A376,PIVOTILC!$A:$I,5,FALSE)))</f>
        <v>0</v>
      </c>
      <c r="AG376" s="13">
        <f t="shared" si="82"/>
        <v>0</v>
      </c>
      <c r="AH376" s="13" t="str">
        <f t="shared" si="91"/>
        <v/>
      </c>
      <c r="AI376" s="13">
        <f>IF(ISERROR(VLOOKUP($C376,CTEPULL!$A:$I,6,FALSE)),"0",(VLOOKUP($C376,CTEPULL!$A:$I,6,FALSE)))</f>
        <v>0</v>
      </c>
      <c r="AJ376" s="18">
        <f>IF(ISERROR(VLOOKUP($A376,PIVOTILC!$A:$I,6,FALSE)),"0",(VLOOKUP($A376,PIVOTILC!$A:$I,6,FALSE)))</f>
        <v>0</v>
      </c>
      <c r="AK376" s="13">
        <f t="shared" si="83"/>
        <v>0</v>
      </c>
      <c r="AL376" s="13" t="str">
        <f t="shared" si="92"/>
        <v/>
      </c>
      <c r="AM376" s="13">
        <f>IF(ISERROR(VLOOKUP($C376,CTEPULL!$A:$I,7,FALSE)),"0",(VLOOKUP($C376,CTEPULL!$A:$I,7,FALSE)))</f>
        <v>0</v>
      </c>
      <c r="AN376" s="18">
        <f>IF(ISERROR(VLOOKUP($A376,PIVOTILC!$A:$I,7,FALSE)),"0",(VLOOKUP($A376,PIVOTILC!$A:$I,7,FALSE)))</f>
        <v>0</v>
      </c>
      <c r="AO376" s="13">
        <f t="shared" si="84"/>
        <v>0</v>
      </c>
      <c r="AP376" s="13" t="str">
        <f t="shared" si="93"/>
        <v/>
      </c>
      <c r="AQ376" s="13">
        <f>IF(ISERROR(VLOOKUP($C376,CTEPULL!$A:$I,8,FALSE)),"0",(VLOOKUP($C376,CTEPULL!$A:$I,8,FALSE)))</f>
        <v>0</v>
      </c>
      <c r="AR376" s="18">
        <f>IF(ISERROR(VLOOKUP($A376,PIVOTILC!$A:$I,8,FALSE)),"0",(VLOOKUP($A376,PIVOTILC!$A:$I,8,FALSE)))</f>
        <v>0</v>
      </c>
      <c r="AS376" s="13">
        <f t="shared" si="85"/>
        <v>0</v>
      </c>
      <c r="AT376" s="13" t="str">
        <f t="shared" si="94"/>
        <v/>
      </c>
      <c r="AU376" s="19">
        <f>IF(ISERROR(VLOOKUP($C376,CTEPULL!$A:$I,9,FALSE)),"0",(VLOOKUP($C376,CTEPULL!$A:$I,9,FALSE)))</f>
        <v>45</v>
      </c>
      <c r="AV376" s="18">
        <f>IF(ISERROR(VLOOKUP($A376,PIVOTILC!$A:$I,8,FALSE)),"0",(VLOOKUP($A376,PIVOTILC!$A:$I,9,FALSE)))</f>
        <v>45</v>
      </c>
      <c r="AW376" s="18">
        <f t="shared" si="86"/>
        <v>0</v>
      </c>
      <c r="AX376" s="13">
        <f t="shared" si="87"/>
        <v>0</v>
      </c>
      <c r="AY376" s="13" t="str">
        <f t="shared" si="88"/>
        <v>No</v>
      </c>
      <c r="AZ376" s="13" t="str">
        <f t="shared" si="95"/>
        <v>No</v>
      </c>
    </row>
    <row r="377" spans="1:52" x14ac:dyDescent="0.2">
      <c r="A377" s="1" t="s">
        <v>7101</v>
      </c>
      <c r="B377" s="16" t="s">
        <v>3116</v>
      </c>
      <c r="C377" s="13" t="s">
        <v>1585</v>
      </c>
      <c r="D377" s="13" t="s">
        <v>1586</v>
      </c>
      <c r="E377" s="13" t="s">
        <v>1587</v>
      </c>
      <c r="F377" s="13" t="s">
        <v>179</v>
      </c>
      <c r="G377" s="13" t="s">
        <v>1588</v>
      </c>
      <c r="H377" s="13" t="s">
        <v>2829</v>
      </c>
      <c r="I377" s="13" t="s">
        <v>98</v>
      </c>
      <c r="J377" s="13" t="s">
        <v>2378</v>
      </c>
      <c r="K377" s="13" t="s">
        <v>2382</v>
      </c>
      <c r="L377" s="13" t="s">
        <v>3758</v>
      </c>
      <c r="M377" s="13" t="s">
        <v>2423</v>
      </c>
      <c r="N377" s="13" t="s">
        <v>1589</v>
      </c>
      <c r="O377" s="17">
        <v>41886</v>
      </c>
      <c r="P377" s="23"/>
      <c r="Q377" s="41" t="s">
        <v>2550</v>
      </c>
      <c r="R377" s="13" t="s">
        <v>129</v>
      </c>
      <c r="S377" s="13" t="s">
        <v>2870</v>
      </c>
      <c r="T377" s="13" t="s">
        <v>8348</v>
      </c>
      <c r="U377" s="13" t="s">
        <v>5755</v>
      </c>
      <c r="V377" s="13" t="s">
        <v>8352</v>
      </c>
      <c r="W377" s="13">
        <f>IF(ISERROR(VLOOKUP($C377,CTEPULL!$A:$I,3,FALSE)),"0",(VLOOKUP($C377,CTEPULL!$A:$I,3,FALSE)))</f>
        <v>42</v>
      </c>
      <c r="X377" s="18">
        <f>IF(ISERROR(VLOOKUP($A377,PIVOTILC!$A:$I,3,FALSE)),"0",(VLOOKUP($A377,PIVOTILC!$A:$I,3,FALSE)))</f>
        <v>42</v>
      </c>
      <c r="Y377" s="13">
        <f t="shared" si="80"/>
        <v>0</v>
      </c>
      <c r="Z377" s="13" t="str">
        <f t="shared" si="89"/>
        <v>Good</v>
      </c>
      <c r="AA377" s="13">
        <f>IF(ISERROR(VLOOKUP($C377,CTEPULL!$A:$I,4,FALSE)),"0",(VLOOKUP($C377,CTEPULL!$A:$I,4,FALSE)))</f>
        <v>0</v>
      </c>
      <c r="AB377" s="18">
        <f>IF(ISERROR(VLOOKUP($A377,PIVOTILC!$A:$I,4,FALSE)),"0",(VLOOKUP($A377,PIVOTILC!$A:$I,4,FALSE)))</f>
        <v>0</v>
      </c>
      <c r="AC377" s="13">
        <f t="shared" si="81"/>
        <v>0</v>
      </c>
      <c r="AD377" s="13" t="str">
        <f t="shared" si="90"/>
        <v/>
      </c>
      <c r="AE377" s="13">
        <f>IF(ISERROR(VLOOKUP($C377,CTEPULL!$A:$I,5,FALSE)),"0",(VLOOKUP($C377,CTEPULL!$A:$I,5,FALSE)))</f>
        <v>0</v>
      </c>
      <c r="AF377" s="18">
        <f>IF(ISERROR(VLOOKUP($A377,PIVOTILC!$A:$I,5,FALSE)),"0",(VLOOKUP($A377,PIVOTILC!$A:$I,5,FALSE)))</f>
        <v>0</v>
      </c>
      <c r="AG377" s="13">
        <f t="shared" si="82"/>
        <v>0</v>
      </c>
      <c r="AH377" s="13" t="str">
        <f t="shared" si="91"/>
        <v/>
      </c>
      <c r="AI377" s="13">
        <f>IF(ISERROR(VLOOKUP($C377,CTEPULL!$A:$I,6,FALSE)),"0",(VLOOKUP($C377,CTEPULL!$A:$I,6,FALSE)))</f>
        <v>0</v>
      </c>
      <c r="AJ377" s="18">
        <f>IF(ISERROR(VLOOKUP($A377,PIVOTILC!$A:$I,6,FALSE)),"0",(VLOOKUP($A377,PIVOTILC!$A:$I,6,FALSE)))</f>
        <v>0</v>
      </c>
      <c r="AK377" s="13">
        <f t="shared" si="83"/>
        <v>0</v>
      </c>
      <c r="AL377" s="13" t="str">
        <f t="shared" si="92"/>
        <v/>
      </c>
      <c r="AM377" s="13">
        <f>IF(ISERROR(VLOOKUP($C377,CTEPULL!$A:$I,7,FALSE)),"0",(VLOOKUP($C377,CTEPULL!$A:$I,7,FALSE)))</f>
        <v>0</v>
      </c>
      <c r="AN377" s="18">
        <f>IF(ISERROR(VLOOKUP($A377,PIVOTILC!$A:$I,7,FALSE)),"0",(VLOOKUP($A377,PIVOTILC!$A:$I,7,FALSE)))</f>
        <v>0</v>
      </c>
      <c r="AO377" s="13">
        <f t="shared" si="84"/>
        <v>0</v>
      </c>
      <c r="AP377" s="13" t="str">
        <f t="shared" si="93"/>
        <v/>
      </c>
      <c r="AQ377" s="13">
        <f>IF(ISERROR(VLOOKUP($C377,CTEPULL!$A:$I,8,FALSE)),"0",(VLOOKUP($C377,CTEPULL!$A:$I,8,FALSE)))</f>
        <v>0</v>
      </c>
      <c r="AR377" s="18">
        <f>IF(ISERROR(VLOOKUP($A377,PIVOTILC!$A:$I,8,FALSE)),"0",(VLOOKUP($A377,PIVOTILC!$A:$I,8,FALSE)))</f>
        <v>0</v>
      </c>
      <c r="AS377" s="13">
        <f t="shared" si="85"/>
        <v>0</v>
      </c>
      <c r="AT377" s="13" t="str">
        <f t="shared" si="94"/>
        <v/>
      </c>
      <c r="AU377" s="19">
        <f>IF(ISERROR(VLOOKUP($C377,CTEPULL!$A:$I,9,FALSE)),"0",(VLOOKUP($C377,CTEPULL!$A:$I,9,FALSE)))</f>
        <v>42</v>
      </c>
      <c r="AV377" s="18">
        <f>IF(ISERROR(VLOOKUP($A377,PIVOTILC!$A:$I,8,FALSE)),"0",(VLOOKUP($A377,PIVOTILC!$A:$I,9,FALSE)))</f>
        <v>42</v>
      </c>
      <c r="AW377" s="18">
        <f t="shared" si="86"/>
        <v>0</v>
      </c>
      <c r="AX377" s="13">
        <f t="shared" si="87"/>
        <v>0</v>
      </c>
      <c r="AY377" s="13" t="str">
        <f t="shared" si="88"/>
        <v>No</v>
      </c>
      <c r="AZ377" s="13" t="str">
        <f t="shared" si="95"/>
        <v>No</v>
      </c>
    </row>
    <row r="378" spans="1:52" x14ac:dyDescent="0.2">
      <c r="A378" s="1" t="s">
        <v>9554</v>
      </c>
      <c r="B378" s="16" t="s">
        <v>9555</v>
      </c>
      <c r="C378" s="13" t="s">
        <v>9556</v>
      </c>
      <c r="D378" s="13" t="s">
        <v>9557</v>
      </c>
      <c r="E378" s="13" t="s">
        <v>9558</v>
      </c>
      <c r="F378" s="13" t="s">
        <v>3740</v>
      </c>
      <c r="G378" s="13" t="s">
        <v>9559</v>
      </c>
      <c r="H378" s="13" t="s">
        <v>2828</v>
      </c>
      <c r="I378" s="13" t="s">
        <v>100</v>
      </c>
      <c r="J378" s="13" t="s">
        <v>2378</v>
      </c>
      <c r="K378" s="13" t="s">
        <v>2396</v>
      </c>
      <c r="L378" s="13" t="s">
        <v>2392</v>
      </c>
      <c r="M378" s="13" t="s">
        <v>4971</v>
      </c>
      <c r="N378" s="13" t="s">
        <v>9560</v>
      </c>
      <c r="O378" s="17">
        <v>43437</v>
      </c>
      <c r="P378" s="23"/>
      <c r="Q378" s="41" t="s">
        <v>9561</v>
      </c>
      <c r="R378" s="13" t="s">
        <v>187</v>
      </c>
      <c r="S378" s="13" t="s">
        <v>2867</v>
      </c>
      <c r="T378" s="13" t="s">
        <v>8348</v>
      </c>
      <c r="U378" s="13" t="s">
        <v>9565</v>
      </c>
      <c r="V378" s="13" t="s">
        <v>8349</v>
      </c>
      <c r="W378" s="13">
        <f>IF(ISERROR(VLOOKUP($C378,CTEPULL!$A:$I,3,FALSE)),"0",(VLOOKUP($C378,CTEPULL!$A:$I,3,FALSE)))</f>
        <v>45</v>
      </c>
      <c r="X378" s="18">
        <f>IF(ISERROR(VLOOKUP($A378,PIVOTILC!$A:$I,3,FALSE)),"0",(VLOOKUP($A378,PIVOTILC!$A:$I,3,FALSE)))</f>
        <v>45</v>
      </c>
      <c r="Y378" s="13">
        <f t="shared" si="80"/>
        <v>0</v>
      </c>
      <c r="Z378" s="13" t="str">
        <f t="shared" si="89"/>
        <v>Good</v>
      </c>
      <c r="AA378" s="13">
        <f>IF(ISERROR(VLOOKUP($C378,CTEPULL!$A:$I,4,FALSE)),"0",(VLOOKUP($C378,CTEPULL!$A:$I,4,FALSE)))</f>
        <v>0</v>
      </c>
      <c r="AB378" s="18">
        <f>IF(ISERROR(VLOOKUP($A378,PIVOTILC!$A:$I,4,FALSE)),"0",(VLOOKUP($A378,PIVOTILC!$A:$I,4,FALSE)))</f>
        <v>0</v>
      </c>
      <c r="AC378" s="13">
        <f t="shared" si="81"/>
        <v>0</v>
      </c>
      <c r="AD378" s="13" t="str">
        <f t="shared" si="90"/>
        <v/>
      </c>
      <c r="AE378" s="13">
        <f>IF(ISERROR(VLOOKUP($C378,CTEPULL!$A:$I,5,FALSE)),"0",(VLOOKUP($C378,CTEPULL!$A:$I,5,FALSE)))</f>
        <v>0</v>
      </c>
      <c r="AF378" s="18">
        <f>IF(ISERROR(VLOOKUP($A378,PIVOTILC!$A:$I,5,FALSE)),"0",(VLOOKUP($A378,PIVOTILC!$A:$I,5,FALSE)))</f>
        <v>0</v>
      </c>
      <c r="AG378" s="13">
        <f t="shared" si="82"/>
        <v>0</v>
      </c>
      <c r="AH378" s="13" t="str">
        <f t="shared" si="91"/>
        <v/>
      </c>
      <c r="AI378" s="13">
        <f>IF(ISERROR(VLOOKUP($C378,CTEPULL!$A:$I,6,FALSE)),"0",(VLOOKUP($C378,CTEPULL!$A:$I,6,FALSE)))</f>
        <v>0</v>
      </c>
      <c r="AJ378" s="18">
        <f>IF(ISERROR(VLOOKUP($A378,PIVOTILC!$A:$I,6,FALSE)),"0",(VLOOKUP($A378,PIVOTILC!$A:$I,6,FALSE)))</f>
        <v>0</v>
      </c>
      <c r="AK378" s="13">
        <f t="shared" si="83"/>
        <v>0</v>
      </c>
      <c r="AL378" s="13" t="str">
        <f t="shared" si="92"/>
        <v/>
      </c>
      <c r="AM378" s="13">
        <f>IF(ISERROR(VLOOKUP($C378,CTEPULL!$A:$I,7,FALSE)),"0",(VLOOKUP($C378,CTEPULL!$A:$I,7,FALSE)))</f>
        <v>0</v>
      </c>
      <c r="AN378" s="18">
        <f>IF(ISERROR(VLOOKUP($A378,PIVOTILC!$A:$I,7,FALSE)),"0",(VLOOKUP($A378,PIVOTILC!$A:$I,7,FALSE)))</f>
        <v>0</v>
      </c>
      <c r="AO378" s="13">
        <f t="shared" si="84"/>
        <v>0</v>
      </c>
      <c r="AP378" s="13" t="str">
        <f t="shared" si="93"/>
        <v/>
      </c>
      <c r="AQ378" s="13">
        <f>IF(ISERROR(VLOOKUP($C378,CTEPULL!$A:$I,8,FALSE)),"0",(VLOOKUP($C378,CTEPULL!$A:$I,8,FALSE)))</f>
        <v>0</v>
      </c>
      <c r="AR378" s="18">
        <f>IF(ISERROR(VLOOKUP($A378,PIVOTILC!$A:$I,8,FALSE)),"0",(VLOOKUP($A378,PIVOTILC!$A:$I,8,FALSE)))</f>
        <v>0</v>
      </c>
      <c r="AS378" s="13">
        <f t="shared" si="85"/>
        <v>0</v>
      </c>
      <c r="AT378" s="13" t="str">
        <f t="shared" si="94"/>
        <v/>
      </c>
      <c r="AU378" s="19">
        <f>IF(ISERROR(VLOOKUP($C378,CTEPULL!$A:$I,9,FALSE)),"0",(VLOOKUP($C378,CTEPULL!$A:$I,9,FALSE)))</f>
        <v>45</v>
      </c>
      <c r="AV378" s="18">
        <f>IF(ISERROR(VLOOKUP($A378,PIVOTILC!$A:$I,8,FALSE)),"0",(VLOOKUP($A378,PIVOTILC!$A:$I,9,FALSE)))</f>
        <v>45</v>
      </c>
      <c r="AW378" s="18">
        <f t="shared" si="86"/>
        <v>0</v>
      </c>
      <c r="AX378" s="13">
        <f t="shared" si="87"/>
        <v>0</v>
      </c>
      <c r="AY378" s="13" t="str">
        <f t="shared" si="88"/>
        <v>No</v>
      </c>
      <c r="AZ378" s="13" t="str">
        <f t="shared" si="95"/>
        <v>No</v>
      </c>
    </row>
    <row r="379" spans="1:52" x14ac:dyDescent="0.2">
      <c r="A379" s="1" t="s">
        <v>9259</v>
      </c>
      <c r="B379" s="16" t="s">
        <v>3117</v>
      </c>
      <c r="C379" s="13" t="s">
        <v>2132</v>
      </c>
      <c r="D379" s="13" t="s">
        <v>2133</v>
      </c>
      <c r="E379" s="13" t="s">
        <v>2134</v>
      </c>
      <c r="F379" s="13" t="s">
        <v>101</v>
      </c>
      <c r="G379" s="13" t="s">
        <v>2135</v>
      </c>
      <c r="H379" s="13" t="s">
        <v>2828</v>
      </c>
      <c r="I379" s="13" t="s">
        <v>100</v>
      </c>
      <c r="J379" s="13" t="s">
        <v>2378</v>
      </c>
      <c r="K379" s="13" t="s">
        <v>2396</v>
      </c>
      <c r="L379" s="13" t="s">
        <v>2392</v>
      </c>
      <c r="M379" s="13" t="s">
        <v>4971</v>
      </c>
      <c r="N379" s="13" t="s">
        <v>2146</v>
      </c>
      <c r="O379" s="17">
        <v>42130</v>
      </c>
      <c r="P379" s="23"/>
      <c r="Q379" s="41" t="s">
        <v>2551</v>
      </c>
      <c r="R379" s="13" t="s">
        <v>187</v>
      </c>
      <c r="S379" s="13" t="s">
        <v>2867</v>
      </c>
      <c r="T379" s="13" t="s">
        <v>8348</v>
      </c>
      <c r="U379" s="13" t="s">
        <v>5756</v>
      </c>
      <c r="V379" s="13" t="s">
        <v>8354</v>
      </c>
      <c r="W379" s="13">
        <f>IF(ISERROR(VLOOKUP($C379,CTEPULL!$A:$I,3,FALSE)),"0",(VLOOKUP($C379,CTEPULL!$A:$I,3,FALSE)))</f>
        <v>40</v>
      </c>
      <c r="X379" s="18">
        <f>IF(ISERROR(VLOOKUP($A379,PIVOTILC!$A:$I,3,FALSE)),"0",(VLOOKUP($A379,PIVOTILC!$A:$I,3,FALSE)))</f>
        <v>40</v>
      </c>
      <c r="Y379" s="13">
        <f t="shared" si="80"/>
        <v>0</v>
      </c>
      <c r="Z379" s="13" t="str">
        <f t="shared" si="89"/>
        <v>Good</v>
      </c>
      <c r="AA379" s="13">
        <f>IF(ISERROR(VLOOKUP($C379,CTEPULL!$A:$I,4,FALSE)),"0",(VLOOKUP($C379,CTEPULL!$A:$I,4,FALSE)))</f>
        <v>0</v>
      </c>
      <c r="AB379" s="18">
        <f>IF(ISERROR(VLOOKUP($A379,PIVOTILC!$A:$I,4,FALSE)),"0",(VLOOKUP($A379,PIVOTILC!$A:$I,4,FALSE)))</f>
        <v>0</v>
      </c>
      <c r="AC379" s="13">
        <f t="shared" si="81"/>
        <v>0</v>
      </c>
      <c r="AD379" s="13" t="str">
        <f t="shared" si="90"/>
        <v/>
      </c>
      <c r="AE379" s="13">
        <f>IF(ISERROR(VLOOKUP($C379,CTEPULL!$A:$I,5,FALSE)),"0",(VLOOKUP($C379,CTEPULL!$A:$I,5,FALSE)))</f>
        <v>0</v>
      </c>
      <c r="AF379" s="18">
        <f>IF(ISERROR(VLOOKUP($A379,PIVOTILC!$A:$I,5,FALSE)),"0",(VLOOKUP($A379,PIVOTILC!$A:$I,5,FALSE)))</f>
        <v>0</v>
      </c>
      <c r="AG379" s="13">
        <f t="shared" si="82"/>
        <v>0</v>
      </c>
      <c r="AH379" s="13" t="str">
        <f t="shared" si="91"/>
        <v/>
      </c>
      <c r="AI379" s="13">
        <f>IF(ISERROR(VLOOKUP($C379,CTEPULL!$A:$I,6,FALSE)),"0",(VLOOKUP($C379,CTEPULL!$A:$I,6,FALSE)))</f>
        <v>0</v>
      </c>
      <c r="AJ379" s="18">
        <f>IF(ISERROR(VLOOKUP($A379,PIVOTILC!$A:$I,6,FALSE)),"0",(VLOOKUP($A379,PIVOTILC!$A:$I,6,FALSE)))</f>
        <v>0</v>
      </c>
      <c r="AK379" s="13">
        <f t="shared" si="83"/>
        <v>0</v>
      </c>
      <c r="AL379" s="13" t="str">
        <f t="shared" si="92"/>
        <v/>
      </c>
      <c r="AM379" s="13">
        <f>IF(ISERROR(VLOOKUP($C379,CTEPULL!$A:$I,7,FALSE)),"0",(VLOOKUP($C379,CTEPULL!$A:$I,7,FALSE)))</f>
        <v>0</v>
      </c>
      <c r="AN379" s="18">
        <f>IF(ISERROR(VLOOKUP($A379,PIVOTILC!$A:$I,7,FALSE)),"0",(VLOOKUP($A379,PIVOTILC!$A:$I,7,FALSE)))</f>
        <v>0</v>
      </c>
      <c r="AO379" s="13">
        <f t="shared" si="84"/>
        <v>0</v>
      </c>
      <c r="AP379" s="13" t="str">
        <f t="shared" si="93"/>
        <v/>
      </c>
      <c r="AQ379" s="13">
        <f>IF(ISERROR(VLOOKUP($C379,CTEPULL!$A:$I,8,FALSE)),"0",(VLOOKUP($C379,CTEPULL!$A:$I,8,FALSE)))</f>
        <v>0</v>
      </c>
      <c r="AR379" s="18">
        <f>IF(ISERROR(VLOOKUP($A379,PIVOTILC!$A:$I,8,FALSE)),"0",(VLOOKUP($A379,PIVOTILC!$A:$I,8,FALSE)))</f>
        <v>0</v>
      </c>
      <c r="AS379" s="13">
        <f t="shared" si="85"/>
        <v>0</v>
      </c>
      <c r="AT379" s="13" t="str">
        <f t="shared" si="94"/>
        <v/>
      </c>
      <c r="AU379" s="19">
        <f>IF(ISERROR(VLOOKUP($C379,CTEPULL!$A:$I,9,FALSE)),"0",(VLOOKUP($C379,CTEPULL!$A:$I,9,FALSE)))</f>
        <v>40</v>
      </c>
      <c r="AV379" s="18">
        <f>IF(ISERROR(VLOOKUP($A379,PIVOTILC!$A:$I,8,FALSE)),"0",(VLOOKUP($A379,PIVOTILC!$A:$I,9,FALSE)))</f>
        <v>40</v>
      </c>
      <c r="AW379" s="18">
        <f t="shared" si="86"/>
        <v>0</v>
      </c>
      <c r="AX379" s="13">
        <f t="shared" si="87"/>
        <v>0</v>
      </c>
      <c r="AY379" s="13" t="str">
        <f t="shared" si="88"/>
        <v>No</v>
      </c>
      <c r="AZ379" s="13" t="str">
        <f t="shared" si="95"/>
        <v>No</v>
      </c>
    </row>
    <row r="380" spans="1:52" x14ac:dyDescent="0.2">
      <c r="A380" s="1" t="s">
        <v>7102</v>
      </c>
      <c r="B380" s="16" t="s">
        <v>3732</v>
      </c>
      <c r="C380" s="13" t="s">
        <v>3733</v>
      </c>
      <c r="D380" s="13" t="s">
        <v>3734</v>
      </c>
      <c r="E380" s="13" t="s">
        <v>468</v>
      </c>
      <c r="F380" s="13" t="s">
        <v>3735</v>
      </c>
      <c r="G380" s="13" t="s">
        <v>3736</v>
      </c>
      <c r="H380" s="13" t="s">
        <v>2829</v>
      </c>
      <c r="I380" s="13" t="s">
        <v>98</v>
      </c>
      <c r="J380" s="13" t="s">
        <v>2378</v>
      </c>
      <c r="K380" s="13" t="s">
        <v>2382</v>
      </c>
      <c r="L380" s="13" t="s">
        <v>3758</v>
      </c>
      <c r="M380" s="13" t="s">
        <v>2423</v>
      </c>
      <c r="N380" s="13" t="s">
        <v>3754</v>
      </c>
      <c r="O380" s="17">
        <v>42562</v>
      </c>
      <c r="P380" s="23"/>
      <c r="Q380" s="41" t="s">
        <v>3755</v>
      </c>
      <c r="R380" s="13" t="s">
        <v>129</v>
      </c>
      <c r="S380" s="13" t="s">
        <v>2867</v>
      </c>
      <c r="T380" s="13" t="s">
        <v>8348</v>
      </c>
      <c r="U380" s="13" t="s">
        <v>5757</v>
      </c>
      <c r="V380" s="13" t="s">
        <v>8363</v>
      </c>
      <c r="W380" s="13">
        <f>IF(ISERROR(VLOOKUP($C380,CTEPULL!$A:$I,3,FALSE)),"0",(VLOOKUP($C380,CTEPULL!$A:$I,3,FALSE)))</f>
        <v>50</v>
      </c>
      <c r="X380" s="18">
        <f>IF(ISERROR(VLOOKUP($A380,PIVOTILC!$A:$I,3,FALSE)),"0",(VLOOKUP($A380,PIVOTILC!$A:$I,3,FALSE)))</f>
        <v>50</v>
      </c>
      <c r="Y380" s="13">
        <f t="shared" si="80"/>
        <v>0</v>
      </c>
      <c r="Z380" s="13" t="str">
        <f t="shared" si="89"/>
        <v>Good</v>
      </c>
      <c r="AA380" s="13">
        <f>IF(ISERROR(VLOOKUP($C380,CTEPULL!$A:$I,4,FALSE)),"0",(VLOOKUP($C380,CTEPULL!$A:$I,4,FALSE)))</f>
        <v>0</v>
      </c>
      <c r="AB380" s="18">
        <f>IF(ISERROR(VLOOKUP($A380,PIVOTILC!$A:$I,4,FALSE)),"0",(VLOOKUP($A380,PIVOTILC!$A:$I,4,FALSE)))</f>
        <v>0</v>
      </c>
      <c r="AC380" s="13">
        <f t="shared" si="81"/>
        <v>0</v>
      </c>
      <c r="AD380" s="13" t="str">
        <f t="shared" si="90"/>
        <v/>
      </c>
      <c r="AE380" s="13">
        <f>IF(ISERROR(VLOOKUP($C380,CTEPULL!$A:$I,5,FALSE)),"0",(VLOOKUP($C380,CTEPULL!$A:$I,5,FALSE)))</f>
        <v>0</v>
      </c>
      <c r="AF380" s="18">
        <f>IF(ISERROR(VLOOKUP($A380,PIVOTILC!$A:$I,5,FALSE)),"0",(VLOOKUP($A380,PIVOTILC!$A:$I,5,FALSE)))</f>
        <v>0</v>
      </c>
      <c r="AG380" s="13">
        <f t="shared" si="82"/>
        <v>0</v>
      </c>
      <c r="AH380" s="13" t="str">
        <f t="shared" si="91"/>
        <v/>
      </c>
      <c r="AI380" s="13">
        <f>IF(ISERROR(VLOOKUP($C380,CTEPULL!$A:$I,6,FALSE)),"0",(VLOOKUP($C380,CTEPULL!$A:$I,6,FALSE)))</f>
        <v>0</v>
      </c>
      <c r="AJ380" s="18">
        <f>IF(ISERROR(VLOOKUP($A380,PIVOTILC!$A:$I,6,FALSE)),"0",(VLOOKUP($A380,PIVOTILC!$A:$I,6,FALSE)))</f>
        <v>0</v>
      </c>
      <c r="AK380" s="13">
        <f t="shared" si="83"/>
        <v>0</v>
      </c>
      <c r="AL380" s="13" t="str">
        <f t="shared" si="92"/>
        <v/>
      </c>
      <c r="AM380" s="13">
        <f>IF(ISERROR(VLOOKUP($C380,CTEPULL!$A:$I,7,FALSE)),"0",(VLOOKUP($C380,CTEPULL!$A:$I,7,FALSE)))</f>
        <v>0</v>
      </c>
      <c r="AN380" s="18">
        <f>IF(ISERROR(VLOOKUP($A380,PIVOTILC!$A:$I,7,FALSE)),"0",(VLOOKUP($A380,PIVOTILC!$A:$I,7,FALSE)))</f>
        <v>0</v>
      </c>
      <c r="AO380" s="13">
        <f t="shared" si="84"/>
        <v>0</v>
      </c>
      <c r="AP380" s="13" t="str">
        <f t="shared" si="93"/>
        <v/>
      </c>
      <c r="AQ380" s="13">
        <f>IF(ISERROR(VLOOKUP($C380,CTEPULL!$A:$I,8,FALSE)),"0",(VLOOKUP($C380,CTEPULL!$A:$I,8,FALSE)))</f>
        <v>0</v>
      </c>
      <c r="AR380" s="18">
        <f>IF(ISERROR(VLOOKUP($A380,PIVOTILC!$A:$I,8,FALSE)),"0",(VLOOKUP($A380,PIVOTILC!$A:$I,8,FALSE)))</f>
        <v>0</v>
      </c>
      <c r="AS380" s="13">
        <f t="shared" si="85"/>
        <v>0</v>
      </c>
      <c r="AT380" s="13" t="str">
        <f t="shared" si="94"/>
        <v/>
      </c>
      <c r="AU380" s="19">
        <f>IF(ISERROR(VLOOKUP($C380,CTEPULL!$A:$I,9,FALSE)),"0",(VLOOKUP($C380,CTEPULL!$A:$I,9,FALSE)))</f>
        <v>50</v>
      </c>
      <c r="AV380" s="18">
        <f>IF(ISERROR(VLOOKUP($A380,PIVOTILC!$A:$I,8,FALSE)),"0",(VLOOKUP($A380,PIVOTILC!$A:$I,9,FALSE)))</f>
        <v>50</v>
      </c>
      <c r="AW380" s="18">
        <f t="shared" si="86"/>
        <v>0</v>
      </c>
      <c r="AX380" s="13">
        <f t="shared" si="87"/>
        <v>0</v>
      </c>
      <c r="AY380" s="13" t="str">
        <f t="shared" si="88"/>
        <v>No</v>
      </c>
      <c r="AZ380" s="13" t="str">
        <f t="shared" si="95"/>
        <v>No</v>
      </c>
    </row>
    <row r="381" spans="1:52" x14ac:dyDescent="0.2">
      <c r="A381" s="1" t="s">
        <v>7895</v>
      </c>
      <c r="B381" s="16" t="s">
        <v>7896</v>
      </c>
      <c r="C381" s="13" t="s">
        <v>7872</v>
      </c>
      <c r="D381" s="13" t="s">
        <v>7873</v>
      </c>
      <c r="E381" s="13" t="s">
        <v>7874</v>
      </c>
      <c r="F381" s="13" t="s">
        <v>179</v>
      </c>
      <c r="G381" s="13" t="s">
        <v>7875</v>
      </c>
      <c r="H381" s="13" t="s">
        <v>2829</v>
      </c>
      <c r="I381" s="13" t="s">
        <v>98</v>
      </c>
      <c r="J381" s="13" t="s">
        <v>2378</v>
      </c>
      <c r="K381" s="13" t="s">
        <v>2379</v>
      </c>
      <c r="L381" s="13" t="s">
        <v>2407</v>
      </c>
      <c r="M381" s="13" t="s">
        <v>2480</v>
      </c>
      <c r="N381" s="13" t="s">
        <v>7876</v>
      </c>
      <c r="O381" s="17">
        <v>43201</v>
      </c>
      <c r="P381" s="23"/>
      <c r="Q381" s="41" t="s">
        <v>7897</v>
      </c>
      <c r="R381" s="13" t="s">
        <v>129</v>
      </c>
      <c r="S381" s="13" t="s">
        <v>6540</v>
      </c>
      <c r="T381" s="13" t="s">
        <v>8348</v>
      </c>
      <c r="U381" s="13" t="s">
        <v>7877</v>
      </c>
      <c r="V381" s="13" t="s">
        <v>8352</v>
      </c>
      <c r="W381" s="13">
        <f>IF(ISERROR(VLOOKUP($C381,CTEPULL!$A:$I,3,FALSE)),"0",(VLOOKUP($C381,CTEPULL!$A:$I,3,FALSE)))</f>
        <v>40</v>
      </c>
      <c r="X381" s="18">
        <f>IF(ISERROR(VLOOKUP($A381,PIVOTILC!$A:$I,3,FALSE)),"0",(VLOOKUP($A381,PIVOTILC!$A:$I,3,FALSE)))</f>
        <v>40</v>
      </c>
      <c r="Y381" s="13">
        <f t="shared" si="80"/>
        <v>0</v>
      </c>
      <c r="Z381" s="13" t="str">
        <f t="shared" si="89"/>
        <v>Good</v>
      </c>
      <c r="AA381" s="13">
        <f>IF(ISERROR(VLOOKUP($C381,CTEPULL!$A:$I,4,FALSE)),"0",(VLOOKUP($C381,CTEPULL!$A:$I,4,FALSE)))</f>
        <v>0</v>
      </c>
      <c r="AB381" s="18">
        <f>IF(ISERROR(VLOOKUP($A381,PIVOTILC!$A:$I,4,FALSE)),"0",(VLOOKUP($A381,PIVOTILC!$A:$I,4,FALSE)))</f>
        <v>0</v>
      </c>
      <c r="AC381" s="13">
        <f t="shared" si="81"/>
        <v>0</v>
      </c>
      <c r="AD381" s="13" t="str">
        <f t="shared" si="90"/>
        <v/>
      </c>
      <c r="AE381" s="13">
        <f>IF(ISERROR(VLOOKUP($C381,CTEPULL!$A:$I,5,FALSE)),"0",(VLOOKUP($C381,CTEPULL!$A:$I,5,FALSE)))</f>
        <v>0</v>
      </c>
      <c r="AF381" s="18">
        <f>IF(ISERROR(VLOOKUP($A381,PIVOTILC!$A:$I,5,FALSE)),"0",(VLOOKUP($A381,PIVOTILC!$A:$I,5,FALSE)))</f>
        <v>0</v>
      </c>
      <c r="AG381" s="13">
        <f t="shared" si="82"/>
        <v>0</v>
      </c>
      <c r="AH381" s="13" t="str">
        <f t="shared" si="91"/>
        <v/>
      </c>
      <c r="AI381" s="13">
        <f>IF(ISERROR(VLOOKUP($C381,CTEPULL!$A:$I,6,FALSE)),"0",(VLOOKUP($C381,CTEPULL!$A:$I,6,FALSE)))</f>
        <v>0</v>
      </c>
      <c r="AJ381" s="18">
        <f>IF(ISERROR(VLOOKUP($A381,PIVOTILC!$A:$I,6,FALSE)),"0",(VLOOKUP($A381,PIVOTILC!$A:$I,6,FALSE)))</f>
        <v>0</v>
      </c>
      <c r="AK381" s="13">
        <f t="shared" si="83"/>
        <v>0</v>
      </c>
      <c r="AL381" s="13" t="str">
        <f t="shared" si="92"/>
        <v/>
      </c>
      <c r="AM381" s="13">
        <f>IF(ISERROR(VLOOKUP($C381,CTEPULL!$A:$I,7,FALSE)),"0",(VLOOKUP($C381,CTEPULL!$A:$I,7,FALSE)))</f>
        <v>0</v>
      </c>
      <c r="AN381" s="18">
        <f>IF(ISERROR(VLOOKUP($A381,PIVOTILC!$A:$I,7,FALSE)),"0",(VLOOKUP($A381,PIVOTILC!$A:$I,7,FALSE)))</f>
        <v>0</v>
      </c>
      <c r="AO381" s="13">
        <f t="shared" si="84"/>
        <v>0</v>
      </c>
      <c r="AP381" s="13" t="str">
        <f t="shared" si="93"/>
        <v/>
      </c>
      <c r="AQ381" s="13">
        <f>IF(ISERROR(VLOOKUP($C381,CTEPULL!$A:$I,8,FALSE)),"0",(VLOOKUP($C381,CTEPULL!$A:$I,8,FALSE)))</f>
        <v>0</v>
      </c>
      <c r="AR381" s="18">
        <f>IF(ISERROR(VLOOKUP($A381,PIVOTILC!$A:$I,8,FALSE)),"0",(VLOOKUP($A381,PIVOTILC!$A:$I,8,FALSE)))</f>
        <v>0</v>
      </c>
      <c r="AS381" s="13">
        <f t="shared" si="85"/>
        <v>0</v>
      </c>
      <c r="AT381" s="13" t="str">
        <f t="shared" si="94"/>
        <v/>
      </c>
      <c r="AU381" s="19">
        <f>IF(ISERROR(VLOOKUP($C381,CTEPULL!$A:$I,9,FALSE)),"0",(VLOOKUP($C381,CTEPULL!$A:$I,9,FALSE)))</f>
        <v>40</v>
      </c>
      <c r="AV381" s="18">
        <f>IF(ISERROR(VLOOKUP($A381,PIVOTILC!$A:$I,8,FALSE)),"0",(VLOOKUP($A381,PIVOTILC!$A:$I,9,FALSE)))</f>
        <v>40</v>
      </c>
      <c r="AW381" s="18">
        <f t="shared" si="86"/>
        <v>0</v>
      </c>
      <c r="AX381" s="13">
        <f t="shared" si="87"/>
        <v>0</v>
      </c>
      <c r="AY381" s="13" t="str">
        <f t="shared" si="88"/>
        <v>No</v>
      </c>
      <c r="AZ381" s="13" t="str">
        <f t="shared" si="95"/>
        <v>No</v>
      </c>
    </row>
    <row r="382" spans="1:52" x14ac:dyDescent="0.2">
      <c r="A382" s="1" t="s">
        <v>12586</v>
      </c>
      <c r="B382" s="16" t="s">
        <v>12587</v>
      </c>
      <c r="C382" s="13" t="s">
        <v>12594</v>
      </c>
      <c r="D382" s="13" t="s">
        <v>12588</v>
      </c>
      <c r="E382" s="13" t="s">
        <v>12589</v>
      </c>
      <c r="F382" s="13" t="s">
        <v>179</v>
      </c>
      <c r="G382" s="13" t="s">
        <v>12590</v>
      </c>
      <c r="H382" s="13" t="s">
        <v>2829</v>
      </c>
      <c r="I382" s="13" t="s">
        <v>98</v>
      </c>
      <c r="J382" s="13" t="s">
        <v>2378</v>
      </c>
      <c r="K382" s="13" t="s">
        <v>2395</v>
      </c>
      <c r="L382" s="13" t="s">
        <v>4946</v>
      </c>
      <c r="M382" s="13" t="s">
        <v>2405</v>
      </c>
      <c r="N382" s="13" t="s">
        <v>12634</v>
      </c>
      <c r="O382" s="17">
        <v>43782</v>
      </c>
      <c r="P382" s="23"/>
      <c r="Q382" s="41" t="s">
        <v>12591</v>
      </c>
      <c r="R382" s="13" t="s">
        <v>129</v>
      </c>
      <c r="S382" s="13" t="s">
        <v>2870</v>
      </c>
      <c r="T382" s="13" t="s">
        <v>8348</v>
      </c>
      <c r="U382" s="13" t="s">
        <v>12649</v>
      </c>
      <c r="V382" s="13" t="s">
        <v>8352</v>
      </c>
      <c r="W382" s="13">
        <f>IF(ISERROR(VLOOKUP($C382,CTEPULL!$A:$I,3,FALSE)),"0",(VLOOKUP($C382,CTEPULL!$A:$I,3,FALSE)))</f>
        <v>40</v>
      </c>
      <c r="X382" s="18">
        <f>IF(ISERROR(VLOOKUP($A382,PIVOTILC!$A:$I,3,FALSE)),"0",(VLOOKUP($A382,PIVOTILC!$A:$I,3,FALSE)))</f>
        <v>40</v>
      </c>
      <c r="Y382" s="13">
        <f t="shared" si="80"/>
        <v>0</v>
      </c>
      <c r="Z382" s="13" t="str">
        <f t="shared" si="89"/>
        <v>Good</v>
      </c>
      <c r="AA382" s="13">
        <f>IF(ISERROR(VLOOKUP($C382,CTEPULL!$A:$I,4,FALSE)),"0",(VLOOKUP($C382,CTEPULL!$A:$I,4,FALSE)))</f>
        <v>0</v>
      </c>
      <c r="AB382" s="18">
        <f>IF(ISERROR(VLOOKUP($A382,PIVOTILC!$A:$I,4,FALSE)),"0",(VLOOKUP($A382,PIVOTILC!$A:$I,4,FALSE)))</f>
        <v>0</v>
      </c>
      <c r="AC382" s="13">
        <f t="shared" si="81"/>
        <v>0</v>
      </c>
      <c r="AD382" s="13" t="str">
        <f t="shared" si="90"/>
        <v/>
      </c>
      <c r="AE382" s="13">
        <f>IF(ISERROR(VLOOKUP($C382,CTEPULL!$A:$I,5,FALSE)),"0",(VLOOKUP($C382,CTEPULL!$A:$I,5,FALSE)))</f>
        <v>0</v>
      </c>
      <c r="AF382" s="18">
        <f>IF(ISERROR(VLOOKUP($A382,PIVOTILC!$A:$I,5,FALSE)),"0",(VLOOKUP($A382,PIVOTILC!$A:$I,5,FALSE)))</f>
        <v>0</v>
      </c>
      <c r="AG382" s="13">
        <f t="shared" si="82"/>
        <v>0</v>
      </c>
      <c r="AH382" s="13" t="str">
        <f t="shared" si="91"/>
        <v/>
      </c>
      <c r="AI382" s="13">
        <f>IF(ISERROR(VLOOKUP($C382,CTEPULL!$A:$I,6,FALSE)),"0",(VLOOKUP($C382,CTEPULL!$A:$I,6,FALSE)))</f>
        <v>0</v>
      </c>
      <c r="AJ382" s="18">
        <f>IF(ISERROR(VLOOKUP($A382,PIVOTILC!$A:$I,6,FALSE)),"0",(VLOOKUP($A382,PIVOTILC!$A:$I,6,FALSE)))</f>
        <v>0</v>
      </c>
      <c r="AK382" s="13">
        <f t="shared" si="83"/>
        <v>0</v>
      </c>
      <c r="AL382" s="13" t="str">
        <f t="shared" si="92"/>
        <v/>
      </c>
      <c r="AM382" s="13">
        <f>IF(ISERROR(VLOOKUP($C382,CTEPULL!$A:$I,7,FALSE)),"0",(VLOOKUP($C382,CTEPULL!$A:$I,7,FALSE)))</f>
        <v>0</v>
      </c>
      <c r="AN382" s="18">
        <f>IF(ISERROR(VLOOKUP($A382,PIVOTILC!$A:$I,7,FALSE)),"0",(VLOOKUP($A382,PIVOTILC!$A:$I,7,FALSE)))</f>
        <v>0</v>
      </c>
      <c r="AO382" s="13">
        <f t="shared" si="84"/>
        <v>0</v>
      </c>
      <c r="AP382" s="13" t="str">
        <f t="shared" si="93"/>
        <v/>
      </c>
      <c r="AQ382" s="13">
        <f>IF(ISERROR(VLOOKUP($C382,CTEPULL!$A:$I,8,FALSE)),"0",(VLOOKUP($C382,CTEPULL!$A:$I,8,FALSE)))</f>
        <v>0</v>
      </c>
      <c r="AR382" s="18">
        <f>IF(ISERROR(VLOOKUP($A382,PIVOTILC!$A:$I,8,FALSE)),"0",(VLOOKUP($A382,PIVOTILC!$A:$I,8,FALSE)))</f>
        <v>0</v>
      </c>
      <c r="AS382" s="13">
        <f t="shared" si="85"/>
        <v>0</v>
      </c>
      <c r="AT382" s="13" t="str">
        <f t="shared" si="94"/>
        <v/>
      </c>
      <c r="AU382" s="19">
        <f>IF(ISERROR(VLOOKUP($C382,CTEPULL!$A:$I,9,FALSE)),"0",(VLOOKUP($C382,CTEPULL!$A:$I,9,FALSE)))</f>
        <v>40</v>
      </c>
      <c r="AV382" s="18">
        <f>IF(ISERROR(VLOOKUP($A382,PIVOTILC!$A:$I,8,FALSE)),"0",(VLOOKUP($A382,PIVOTILC!$A:$I,9,FALSE)))</f>
        <v>40</v>
      </c>
      <c r="AW382" s="18">
        <f t="shared" si="86"/>
        <v>0</v>
      </c>
      <c r="AX382" s="13">
        <f t="shared" si="87"/>
        <v>0</v>
      </c>
      <c r="AY382" s="13" t="str">
        <f t="shared" si="88"/>
        <v>No</v>
      </c>
      <c r="AZ382" s="13" t="str">
        <f t="shared" si="95"/>
        <v>No</v>
      </c>
    </row>
    <row r="383" spans="1:52" x14ac:dyDescent="0.2">
      <c r="A383" s="1" t="s">
        <v>7103</v>
      </c>
      <c r="B383" s="16" t="s">
        <v>3118</v>
      </c>
      <c r="C383" s="13" t="s">
        <v>2003</v>
      </c>
      <c r="D383" s="13" t="s">
        <v>2004</v>
      </c>
      <c r="E383" s="13" t="s">
        <v>447</v>
      </c>
      <c r="F383" s="13" t="s">
        <v>176</v>
      </c>
      <c r="G383" s="13" t="s">
        <v>2005</v>
      </c>
      <c r="H383" s="13" t="s">
        <v>2829</v>
      </c>
      <c r="I383" s="13" t="s">
        <v>98</v>
      </c>
      <c r="J383" s="13" t="s">
        <v>2378</v>
      </c>
      <c r="K383" s="13" t="s">
        <v>2389</v>
      </c>
      <c r="L383" s="13" t="s">
        <v>11236</v>
      </c>
      <c r="M383" s="13" t="s">
        <v>11958</v>
      </c>
      <c r="N383" s="13" t="s">
        <v>2006</v>
      </c>
      <c r="O383" s="17">
        <v>42058</v>
      </c>
      <c r="P383" s="23"/>
      <c r="Q383" s="41" t="s">
        <v>2552</v>
      </c>
      <c r="R383" s="13" t="s">
        <v>129</v>
      </c>
      <c r="S383" s="13" t="s">
        <v>2877</v>
      </c>
      <c r="T383" s="13" t="s">
        <v>8348</v>
      </c>
      <c r="U383" s="13" t="s">
        <v>5758</v>
      </c>
      <c r="V383" s="13" t="s">
        <v>8365</v>
      </c>
      <c r="W383" s="13">
        <f>IF(ISERROR(VLOOKUP($C383,CTEPULL!$A:$I,3,FALSE)),"0",(VLOOKUP($C383,CTEPULL!$A:$I,3,FALSE)))</f>
        <v>40</v>
      </c>
      <c r="X383" s="18">
        <f>IF(ISERROR(VLOOKUP($A383,PIVOTILC!$A:$I,3,FALSE)),"0",(VLOOKUP($A383,PIVOTILC!$A:$I,3,FALSE)))</f>
        <v>40</v>
      </c>
      <c r="Y383" s="13">
        <f t="shared" si="80"/>
        <v>0</v>
      </c>
      <c r="Z383" s="13" t="str">
        <f t="shared" si="89"/>
        <v>Good</v>
      </c>
      <c r="AA383" s="13">
        <f>IF(ISERROR(VLOOKUP($C383,CTEPULL!$A:$I,4,FALSE)),"0",(VLOOKUP($C383,CTEPULL!$A:$I,4,FALSE)))</f>
        <v>0</v>
      </c>
      <c r="AB383" s="18">
        <f>IF(ISERROR(VLOOKUP($A383,PIVOTILC!$A:$I,4,FALSE)),"0",(VLOOKUP($A383,PIVOTILC!$A:$I,4,FALSE)))</f>
        <v>0</v>
      </c>
      <c r="AC383" s="13">
        <f t="shared" si="81"/>
        <v>0</v>
      </c>
      <c r="AD383" s="13" t="str">
        <f t="shared" si="90"/>
        <v/>
      </c>
      <c r="AE383" s="13">
        <f>IF(ISERROR(VLOOKUP($C383,CTEPULL!$A:$I,5,FALSE)),"0",(VLOOKUP($C383,CTEPULL!$A:$I,5,FALSE)))</f>
        <v>0</v>
      </c>
      <c r="AF383" s="18">
        <f>IF(ISERROR(VLOOKUP($A383,PIVOTILC!$A:$I,5,FALSE)),"0",(VLOOKUP($A383,PIVOTILC!$A:$I,5,FALSE)))</f>
        <v>0</v>
      </c>
      <c r="AG383" s="13">
        <f t="shared" si="82"/>
        <v>0</v>
      </c>
      <c r="AH383" s="13" t="str">
        <f t="shared" si="91"/>
        <v/>
      </c>
      <c r="AI383" s="13">
        <f>IF(ISERROR(VLOOKUP($C383,CTEPULL!$A:$I,6,FALSE)),"0",(VLOOKUP($C383,CTEPULL!$A:$I,6,FALSE)))</f>
        <v>0</v>
      </c>
      <c r="AJ383" s="18">
        <f>IF(ISERROR(VLOOKUP($A383,PIVOTILC!$A:$I,6,FALSE)),"0",(VLOOKUP($A383,PIVOTILC!$A:$I,6,FALSE)))</f>
        <v>0</v>
      </c>
      <c r="AK383" s="13">
        <f t="shared" si="83"/>
        <v>0</v>
      </c>
      <c r="AL383" s="13" t="str">
        <f t="shared" si="92"/>
        <v/>
      </c>
      <c r="AM383" s="13">
        <f>IF(ISERROR(VLOOKUP($C383,CTEPULL!$A:$I,7,FALSE)),"0",(VLOOKUP($C383,CTEPULL!$A:$I,7,FALSE)))</f>
        <v>0</v>
      </c>
      <c r="AN383" s="18">
        <f>IF(ISERROR(VLOOKUP($A383,PIVOTILC!$A:$I,7,FALSE)),"0",(VLOOKUP($A383,PIVOTILC!$A:$I,7,FALSE)))</f>
        <v>0</v>
      </c>
      <c r="AO383" s="13">
        <f t="shared" si="84"/>
        <v>0</v>
      </c>
      <c r="AP383" s="13" t="str">
        <f t="shared" si="93"/>
        <v/>
      </c>
      <c r="AQ383" s="13">
        <f>IF(ISERROR(VLOOKUP($C383,CTEPULL!$A:$I,8,FALSE)),"0",(VLOOKUP($C383,CTEPULL!$A:$I,8,FALSE)))</f>
        <v>0</v>
      </c>
      <c r="AR383" s="18">
        <f>IF(ISERROR(VLOOKUP($A383,PIVOTILC!$A:$I,8,FALSE)),"0",(VLOOKUP($A383,PIVOTILC!$A:$I,8,FALSE)))</f>
        <v>0</v>
      </c>
      <c r="AS383" s="13">
        <f t="shared" si="85"/>
        <v>0</v>
      </c>
      <c r="AT383" s="13" t="str">
        <f t="shared" si="94"/>
        <v/>
      </c>
      <c r="AU383" s="19">
        <f>IF(ISERROR(VLOOKUP($C383,CTEPULL!$A:$I,9,FALSE)),"0",(VLOOKUP($C383,CTEPULL!$A:$I,9,FALSE)))</f>
        <v>40</v>
      </c>
      <c r="AV383" s="18">
        <f>IF(ISERROR(VLOOKUP($A383,PIVOTILC!$A:$I,8,FALSE)),"0",(VLOOKUP($A383,PIVOTILC!$A:$I,9,FALSE)))</f>
        <v>40</v>
      </c>
      <c r="AW383" s="18">
        <f t="shared" si="86"/>
        <v>0</v>
      </c>
      <c r="AX383" s="13">
        <f t="shared" si="87"/>
        <v>0</v>
      </c>
      <c r="AY383" s="13" t="str">
        <f t="shared" si="88"/>
        <v>No</v>
      </c>
      <c r="AZ383" s="13" t="str">
        <f t="shared" si="95"/>
        <v>No</v>
      </c>
    </row>
    <row r="384" spans="1:52" x14ac:dyDescent="0.2">
      <c r="A384" s="1" t="s">
        <v>9260</v>
      </c>
      <c r="B384" s="16" t="s">
        <v>3119</v>
      </c>
      <c r="C384" s="13" t="s">
        <v>870</v>
      </c>
      <c r="D384" s="13" t="s">
        <v>495</v>
      </c>
      <c r="E384" s="13" t="s">
        <v>588</v>
      </c>
      <c r="F384" s="13" t="s">
        <v>187</v>
      </c>
      <c r="G384" s="13" t="s">
        <v>341</v>
      </c>
      <c r="H384" s="13" t="s">
        <v>2831</v>
      </c>
      <c r="I384" s="13" t="s">
        <v>98</v>
      </c>
      <c r="J384" s="13" t="s">
        <v>2378</v>
      </c>
      <c r="K384" s="13" t="s">
        <v>2381</v>
      </c>
      <c r="L384" s="13" t="s">
        <v>2387</v>
      </c>
      <c r="M384" s="13" t="s">
        <v>3948</v>
      </c>
      <c r="N384" s="13" t="s">
        <v>46</v>
      </c>
      <c r="O384" s="17">
        <v>40448</v>
      </c>
      <c r="P384" s="23"/>
      <c r="Q384" s="41" t="s">
        <v>2553</v>
      </c>
      <c r="R384" s="13" t="s">
        <v>129</v>
      </c>
      <c r="S384" s="13" t="s">
        <v>2867</v>
      </c>
      <c r="T384" s="13" t="s">
        <v>8348</v>
      </c>
      <c r="U384" s="13" t="s">
        <v>5759</v>
      </c>
      <c r="V384" s="13" t="s">
        <v>8364</v>
      </c>
      <c r="W384" s="13">
        <f>IF(ISERROR(VLOOKUP($C384,CTEPULL!$A:$I,3,FALSE)),"0",(VLOOKUP($C384,CTEPULL!$A:$I,3,FALSE)))</f>
        <v>41</v>
      </c>
      <c r="X384" s="18">
        <f>IF(ISERROR(VLOOKUP($A384,PIVOTILC!$A:$I,3,FALSE)),"0",(VLOOKUP($A384,PIVOTILC!$A:$I,3,FALSE)))</f>
        <v>41</v>
      </c>
      <c r="Y384" s="13">
        <f t="shared" si="80"/>
        <v>0</v>
      </c>
      <c r="Z384" s="13" t="str">
        <f t="shared" si="89"/>
        <v>Good</v>
      </c>
      <c r="AA384" s="13">
        <f>IF(ISERROR(VLOOKUP($C384,CTEPULL!$A:$I,4,FALSE)),"0",(VLOOKUP($C384,CTEPULL!$A:$I,4,FALSE)))</f>
        <v>0</v>
      </c>
      <c r="AB384" s="18">
        <f>IF(ISERROR(VLOOKUP($A384,PIVOTILC!$A:$I,4,FALSE)),"0",(VLOOKUP($A384,PIVOTILC!$A:$I,4,FALSE)))</f>
        <v>0</v>
      </c>
      <c r="AC384" s="13">
        <f t="shared" si="81"/>
        <v>0</v>
      </c>
      <c r="AD384" s="13" t="str">
        <f t="shared" si="90"/>
        <v/>
      </c>
      <c r="AE384" s="13">
        <f>IF(ISERROR(VLOOKUP($C384,CTEPULL!$A:$I,5,FALSE)),"0",(VLOOKUP($C384,CTEPULL!$A:$I,5,FALSE)))</f>
        <v>0</v>
      </c>
      <c r="AF384" s="18">
        <f>IF(ISERROR(VLOOKUP($A384,PIVOTILC!$A:$I,5,FALSE)),"0",(VLOOKUP($A384,PIVOTILC!$A:$I,5,FALSE)))</f>
        <v>0</v>
      </c>
      <c r="AG384" s="13">
        <f t="shared" si="82"/>
        <v>0</v>
      </c>
      <c r="AH384" s="13" t="str">
        <f t="shared" si="91"/>
        <v/>
      </c>
      <c r="AI384" s="13">
        <f>IF(ISERROR(VLOOKUP($C384,CTEPULL!$A:$I,6,FALSE)),"0",(VLOOKUP($C384,CTEPULL!$A:$I,6,FALSE)))</f>
        <v>0</v>
      </c>
      <c r="AJ384" s="18">
        <f>IF(ISERROR(VLOOKUP($A384,PIVOTILC!$A:$I,6,FALSE)),"0",(VLOOKUP($A384,PIVOTILC!$A:$I,6,FALSE)))</f>
        <v>0</v>
      </c>
      <c r="AK384" s="13">
        <f t="shared" si="83"/>
        <v>0</v>
      </c>
      <c r="AL384" s="13" t="str">
        <f t="shared" si="92"/>
        <v/>
      </c>
      <c r="AM384" s="13">
        <f>IF(ISERROR(VLOOKUP($C384,CTEPULL!$A:$I,7,FALSE)),"0",(VLOOKUP($C384,CTEPULL!$A:$I,7,FALSE)))</f>
        <v>0</v>
      </c>
      <c r="AN384" s="18">
        <f>IF(ISERROR(VLOOKUP($A384,PIVOTILC!$A:$I,7,FALSE)),"0",(VLOOKUP($A384,PIVOTILC!$A:$I,7,FALSE)))</f>
        <v>0</v>
      </c>
      <c r="AO384" s="13">
        <f t="shared" si="84"/>
        <v>0</v>
      </c>
      <c r="AP384" s="13" t="str">
        <f t="shared" si="93"/>
        <v/>
      </c>
      <c r="AQ384" s="13">
        <f>IF(ISERROR(VLOOKUP($C384,CTEPULL!$A:$I,8,FALSE)),"0",(VLOOKUP($C384,CTEPULL!$A:$I,8,FALSE)))</f>
        <v>0</v>
      </c>
      <c r="AR384" s="18">
        <f>IF(ISERROR(VLOOKUP($A384,PIVOTILC!$A:$I,8,FALSE)),"0",(VLOOKUP($A384,PIVOTILC!$A:$I,8,FALSE)))</f>
        <v>0</v>
      </c>
      <c r="AS384" s="13">
        <f t="shared" si="85"/>
        <v>0</v>
      </c>
      <c r="AT384" s="13" t="str">
        <f t="shared" si="94"/>
        <v/>
      </c>
      <c r="AU384" s="19">
        <f>IF(ISERROR(VLOOKUP($C384,CTEPULL!$A:$I,9,FALSE)),"0",(VLOOKUP($C384,CTEPULL!$A:$I,9,FALSE)))</f>
        <v>41</v>
      </c>
      <c r="AV384" s="18">
        <f>IF(ISERROR(VLOOKUP($A384,PIVOTILC!$A:$I,8,FALSE)),"0",(VLOOKUP($A384,PIVOTILC!$A:$I,9,FALSE)))</f>
        <v>41</v>
      </c>
      <c r="AW384" s="18">
        <f t="shared" si="86"/>
        <v>0</v>
      </c>
      <c r="AX384" s="13">
        <f t="shared" si="87"/>
        <v>0</v>
      </c>
      <c r="AY384" s="13" t="str">
        <f t="shared" si="88"/>
        <v>No</v>
      </c>
      <c r="AZ384" s="13" t="str">
        <f t="shared" si="95"/>
        <v>No</v>
      </c>
    </row>
    <row r="385" spans="1:52" x14ac:dyDescent="0.2">
      <c r="A385" s="1" t="s">
        <v>7104</v>
      </c>
      <c r="B385" s="16" t="s">
        <v>3120</v>
      </c>
      <c r="C385" s="13" t="s">
        <v>824</v>
      </c>
      <c r="D385" s="13" t="s">
        <v>495</v>
      </c>
      <c r="E385" s="13" t="s">
        <v>496</v>
      </c>
      <c r="F385" s="13" t="s">
        <v>104</v>
      </c>
      <c r="G385" s="13" t="s">
        <v>297</v>
      </c>
      <c r="H385" s="13" t="s">
        <v>2831</v>
      </c>
      <c r="I385" s="13" t="s">
        <v>98</v>
      </c>
      <c r="J385" s="13" t="s">
        <v>2378</v>
      </c>
      <c r="K385" s="13" t="s">
        <v>2395</v>
      </c>
      <c r="L385" s="13" t="s">
        <v>2385</v>
      </c>
      <c r="M385" s="13" t="s">
        <v>2398</v>
      </c>
      <c r="N385" s="13" t="s">
        <v>50</v>
      </c>
      <c r="O385" s="17">
        <v>39069</v>
      </c>
      <c r="P385" s="23"/>
      <c r="Q385" s="41" t="s">
        <v>2554</v>
      </c>
      <c r="R385" s="13" t="s">
        <v>129</v>
      </c>
      <c r="S385" s="13" t="s">
        <v>2873</v>
      </c>
      <c r="T385" s="13" t="s">
        <v>8348</v>
      </c>
      <c r="U385" s="13" t="s">
        <v>5760</v>
      </c>
      <c r="V385" s="13" t="s">
        <v>8363</v>
      </c>
      <c r="W385" s="13">
        <f>IF(ISERROR(VLOOKUP($C385,CTEPULL!$A:$I,3,FALSE)),"0",(VLOOKUP($C385,CTEPULL!$A:$I,3,FALSE)))</f>
        <v>40</v>
      </c>
      <c r="X385" s="18">
        <f>IF(ISERROR(VLOOKUP($A385,PIVOTILC!$A:$I,3,FALSE)),"0",(VLOOKUP($A385,PIVOTILC!$A:$I,3,FALSE)))</f>
        <v>40</v>
      </c>
      <c r="Y385" s="13">
        <f t="shared" si="80"/>
        <v>0</v>
      </c>
      <c r="Z385" s="13" t="str">
        <f t="shared" si="89"/>
        <v>Good</v>
      </c>
      <c r="AA385" s="13">
        <f>IF(ISERROR(VLOOKUP($C385,CTEPULL!$A:$I,4,FALSE)),"0",(VLOOKUP($C385,CTEPULL!$A:$I,4,FALSE)))</f>
        <v>0</v>
      </c>
      <c r="AB385" s="18">
        <f>IF(ISERROR(VLOOKUP($A385,PIVOTILC!$A:$I,4,FALSE)),"0",(VLOOKUP($A385,PIVOTILC!$A:$I,4,FALSE)))</f>
        <v>0</v>
      </c>
      <c r="AC385" s="13">
        <f t="shared" si="81"/>
        <v>0</v>
      </c>
      <c r="AD385" s="13" t="str">
        <f t="shared" si="90"/>
        <v/>
      </c>
      <c r="AE385" s="13">
        <f>IF(ISERROR(VLOOKUP($C385,CTEPULL!$A:$I,5,FALSE)),"0",(VLOOKUP($C385,CTEPULL!$A:$I,5,FALSE)))</f>
        <v>0</v>
      </c>
      <c r="AF385" s="18">
        <f>IF(ISERROR(VLOOKUP($A385,PIVOTILC!$A:$I,5,FALSE)),"0",(VLOOKUP($A385,PIVOTILC!$A:$I,5,FALSE)))</f>
        <v>0</v>
      </c>
      <c r="AG385" s="13">
        <f t="shared" si="82"/>
        <v>0</v>
      </c>
      <c r="AH385" s="13" t="str">
        <f t="shared" si="91"/>
        <v/>
      </c>
      <c r="AI385" s="13">
        <f>IF(ISERROR(VLOOKUP($C385,CTEPULL!$A:$I,6,FALSE)),"0",(VLOOKUP($C385,CTEPULL!$A:$I,6,FALSE)))</f>
        <v>0</v>
      </c>
      <c r="AJ385" s="18">
        <f>IF(ISERROR(VLOOKUP($A385,PIVOTILC!$A:$I,6,FALSE)),"0",(VLOOKUP($A385,PIVOTILC!$A:$I,6,FALSE)))</f>
        <v>0</v>
      </c>
      <c r="AK385" s="13">
        <f t="shared" si="83"/>
        <v>0</v>
      </c>
      <c r="AL385" s="13" t="str">
        <f t="shared" si="92"/>
        <v/>
      </c>
      <c r="AM385" s="13">
        <f>IF(ISERROR(VLOOKUP($C385,CTEPULL!$A:$I,7,FALSE)),"0",(VLOOKUP($C385,CTEPULL!$A:$I,7,FALSE)))</f>
        <v>0</v>
      </c>
      <c r="AN385" s="18">
        <f>IF(ISERROR(VLOOKUP($A385,PIVOTILC!$A:$I,7,FALSE)),"0",(VLOOKUP($A385,PIVOTILC!$A:$I,7,FALSE)))</f>
        <v>0</v>
      </c>
      <c r="AO385" s="13">
        <f t="shared" si="84"/>
        <v>0</v>
      </c>
      <c r="AP385" s="13" t="str">
        <f t="shared" si="93"/>
        <v/>
      </c>
      <c r="AQ385" s="13">
        <f>IF(ISERROR(VLOOKUP($C385,CTEPULL!$A:$I,8,FALSE)),"0",(VLOOKUP($C385,CTEPULL!$A:$I,8,FALSE)))</f>
        <v>0</v>
      </c>
      <c r="AR385" s="18">
        <f>IF(ISERROR(VLOOKUP($A385,PIVOTILC!$A:$I,8,FALSE)),"0",(VLOOKUP($A385,PIVOTILC!$A:$I,8,FALSE)))</f>
        <v>0</v>
      </c>
      <c r="AS385" s="13">
        <f t="shared" si="85"/>
        <v>0</v>
      </c>
      <c r="AT385" s="13" t="str">
        <f t="shared" si="94"/>
        <v/>
      </c>
      <c r="AU385" s="19">
        <f>IF(ISERROR(VLOOKUP($C385,CTEPULL!$A:$I,9,FALSE)),"0",(VLOOKUP($C385,CTEPULL!$A:$I,9,FALSE)))</f>
        <v>40</v>
      </c>
      <c r="AV385" s="18">
        <f>IF(ISERROR(VLOOKUP($A385,PIVOTILC!$A:$I,8,FALSE)),"0",(VLOOKUP($A385,PIVOTILC!$A:$I,9,FALSE)))</f>
        <v>40</v>
      </c>
      <c r="AW385" s="18">
        <f t="shared" si="86"/>
        <v>0</v>
      </c>
      <c r="AX385" s="13">
        <f t="shared" si="87"/>
        <v>0</v>
      </c>
      <c r="AY385" s="13" t="str">
        <f t="shared" si="88"/>
        <v>No</v>
      </c>
      <c r="AZ385" s="13" t="str">
        <f t="shared" si="95"/>
        <v>No</v>
      </c>
    </row>
    <row r="386" spans="1:52" x14ac:dyDescent="0.2">
      <c r="A386" s="1" t="s">
        <v>7105</v>
      </c>
      <c r="B386" s="16" t="s">
        <v>4001</v>
      </c>
      <c r="C386" s="13" t="s">
        <v>4002</v>
      </c>
      <c r="D386" s="13" t="s">
        <v>4003</v>
      </c>
      <c r="E386" s="13" t="s">
        <v>4004</v>
      </c>
      <c r="F386" s="13" t="s">
        <v>187</v>
      </c>
      <c r="G386" s="13" t="s">
        <v>4005</v>
      </c>
      <c r="H386" s="13" t="s">
        <v>2828</v>
      </c>
      <c r="I386" s="13" t="s">
        <v>98</v>
      </c>
      <c r="J386" s="13" t="s">
        <v>2378</v>
      </c>
      <c r="K386" s="13" t="s">
        <v>2382</v>
      </c>
      <c r="L386" s="13" t="s">
        <v>3758</v>
      </c>
      <c r="M386" s="13" t="s">
        <v>2384</v>
      </c>
      <c r="N386" s="13" t="s">
        <v>4006</v>
      </c>
      <c r="O386" s="17">
        <v>42661</v>
      </c>
      <c r="P386" s="23"/>
      <c r="Q386" s="41" t="s">
        <v>4007</v>
      </c>
      <c r="R386" s="13" t="s">
        <v>129</v>
      </c>
      <c r="S386" s="13" t="s">
        <v>2870</v>
      </c>
      <c r="T386" s="13" t="s">
        <v>8348</v>
      </c>
      <c r="U386" s="13" t="s">
        <v>5761</v>
      </c>
      <c r="V386" s="13" t="s">
        <v>8352</v>
      </c>
      <c r="W386" s="13">
        <f>IF(ISERROR(VLOOKUP($C386,CTEPULL!$A:$I,3,FALSE)),"0",(VLOOKUP($C386,CTEPULL!$A:$I,3,FALSE)))</f>
        <v>40</v>
      </c>
      <c r="X386" s="18">
        <f>IF(ISERROR(VLOOKUP($A386,PIVOTILC!$A:$I,3,FALSE)),"0",(VLOOKUP($A386,PIVOTILC!$A:$I,3,FALSE)))</f>
        <v>40</v>
      </c>
      <c r="Y386" s="13">
        <f t="shared" ref="Y386:Y449" si="96">W386-X386</f>
        <v>0</v>
      </c>
      <c r="Z386" s="13" t="str">
        <f t="shared" si="89"/>
        <v>Good</v>
      </c>
      <c r="AA386" s="13">
        <f>IF(ISERROR(VLOOKUP($C386,CTEPULL!$A:$I,4,FALSE)),"0",(VLOOKUP($C386,CTEPULL!$A:$I,4,FALSE)))</f>
        <v>0</v>
      </c>
      <c r="AB386" s="18">
        <f>IF(ISERROR(VLOOKUP($A386,PIVOTILC!$A:$I,4,FALSE)),"0",(VLOOKUP($A386,PIVOTILC!$A:$I,4,FALSE)))</f>
        <v>0</v>
      </c>
      <c r="AC386" s="13">
        <f t="shared" ref="AC386:AC449" si="97">AA386-AB386</f>
        <v>0</v>
      </c>
      <c r="AD386" s="13" t="str">
        <f t="shared" si="90"/>
        <v/>
      </c>
      <c r="AE386" s="13">
        <f>IF(ISERROR(VLOOKUP($C386,CTEPULL!$A:$I,5,FALSE)),"0",(VLOOKUP($C386,CTEPULL!$A:$I,5,FALSE)))</f>
        <v>0</v>
      </c>
      <c r="AF386" s="18">
        <f>IF(ISERROR(VLOOKUP($A386,PIVOTILC!$A:$I,5,FALSE)),"0",(VLOOKUP($A386,PIVOTILC!$A:$I,5,FALSE)))</f>
        <v>0</v>
      </c>
      <c r="AG386" s="13">
        <f t="shared" ref="AG386:AG449" si="98">AE386-AF386</f>
        <v>0</v>
      </c>
      <c r="AH386" s="13" t="str">
        <f t="shared" si="91"/>
        <v/>
      </c>
      <c r="AI386" s="13">
        <f>IF(ISERROR(VLOOKUP($C386,CTEPULL!$A:$I,6,FALSE)),"0",(VLOOKUP($C386,CTEPULL!$A:$I,6,FALSE)))</f>
        <v>0</v>
      </c>
      <c r="AJ386" s="18">
        <f>IF(ISERROR(VLOOKUP($A386,PIVOTILC!$A:$I,6,FALSE)),"0",(VLOOKUP($A386,PIVOTILC!$A:$I,6,FALSE)))</f>
        <v>0</v>
      </c>
      <c r="AK386" s="13">
        <f t="shared" ref="AK386:AK449" si="99">AI386-AJ386</f>
        <v>0</v>
      </c>
      <c r="AL386" s="13" t="str">
        <f t="shared" si="92"/>
        <v/>
      </c>
      <c r="AM386" s="13">
        <f>IF(ISERROR(VLOOKUP($C386,CTEPULL!$A:$I,7,FALSE)),"0",(VLOOKUP($C386,CTEPULL!$A:$I,7,FALSE)))</f>
        <v>0</v>
      </c>
      <c r="AN386" s="18">
        <f>IF(ISERROR(VLOOKUP($A386,PIVOTILC!$A:$I,7,FALSE)),"0",(VLOOKUP($A386,PIVOTILC!$A:$I,7,FALSE)))</f>
        <v>0</v>
      </c>
      <c r="AO386" s="13">
        <f t="shared" ref="AO386:AO449" si="100">AM386-AN386</f>
        <v>0</v>
      </c>
      <c r="AP386" s="13" t="str">
        <f t="shared" si="93"/>
        <v/>
      </c>
      <c r="AQ386" s="13">
        <f>IF(ISERROR(VLOOKUP($C386,CTEPULL!$A:$I,8,FALSE)),"0",(VLOOKUP($C386,CTEPULL!$A:$I,8,FALSE)))</f>
        <v>0</v>
      </c>
      <c r="AR386" s="18">
        <f>IF(ISERROR(VLOOKUP($A386,PIVOTILC!$A:$I,8,FALSE)),"0",(VLOOKUP($A386,PIVOTILC!$A:$I,8,FALSE)))</f>
        <v>0</v>
      </c>
      <c r="AS386" s="13">
        <f t="shared" ref="AS386:AS449" si="101">AQ386-AR386</f>
        <v>0</v>
      </c>
      <c r="AT386" s="13" t="str">
        <f t="shared" si="94"/>
        <v/>
      </c>
      <c r="AU386" s="19">
        <f>IF(ISERROR(VLOOKUP($C386,CTEPULL!$A:$I,9,FALSE)),"0",(VLOOKUP($C386,CTEPULL!$A:$I,9,FALSE)))</f>
        <v>40</v>
      </c>
      <c r="AV386" s="18">
        <f>IF(ISERROR(VLOOKUP($A386,PIVOTILC!$A:$I,8,FALSE)),"0",(VLOOKUP($A386,PIVOTILC!$A:$I,9,FALSE)))</f>
        <v>40</v>
      </c>
      <c r="AW386" s="18">
        <f t="shared" ref="AW386:AW449" si="102">SUMIF(AS386, "&gt;0")+ SUMIF(AO386, "&gt;0")+ SUMIF(AK386, "&gt;0")+ SUMIF(AG386, "&gt;0")+ SUMIF(AC386, "&gt;0")+ SUMIF(Y386, "&gt;0")</f>
        <v>0</v>
      </c>
      <c r="AX386" s="13">
        <f t="shared" ref="AX386:AX449" si="103">SUMIF(AS386, "&lt;0")+ SUMIF(AO386, "&lt;0")+ SUMIF(AK386, "&lt;0")+ SUMIF(AG386, "&lt;0")+ SUMIF(AC386, "&lt;0")+ SUMIF(Y386, "&lt;0")</f>
        <v>0</v>
      </c>
      <c r="AY386" s="13" t="str">
        <f t="shared" ref="AY386:AY449" si="104">IF(AND(AW386=0, AX386=0), "No", "Yes")</f>
        <v>No</v>
      </c>
      <c r="AZ386" s="13" t="str">
        <f t="shared" si="95"/>
        <v>No</v>
      </c>
    </row>
    <row r="387" spans="1:52" x14ac:dyDescent="0.2">
      <c r="A387" s="1" t="s">
        <v>12701</v>
      </c>
      <c r="B387" s="16" t="s">
        <v>12702</v>
      </c>
      <c r="C387" s="13" t="s">
        <v>12799</v>
      </c>
      <c r="D387" s="13" t="s">
        <v>12800</v>
      </c>
      <c r="E387" s="13" t="s">
        <v>12703</v>
      </c>
      <c r="F387" s="13" t="s">
        <v>179</v>
      </c>
      <c r="G387" s="13" t="s">
        <v>12704</v>
      </c>
      <c r="H387" s="13" t="s">
        <v>2829</v>
      </c>
      <c r="I387" s="13" t="s">
        <v>98</v>
      </c>
      <c r="J387" s="13" t="s">
        <v>2378</v>
      </c>
      <c r="K387" s="13" t="s">
        <v>2382</v>
      </c>
      <c r="L387" s="13" t="s">
        <v>3758</v>
      </c>
      <c r="M387" s="13" t="s">
        <v>2423</v>
      </c>
      <c r="N387" s="13" t="s">
        <v>12801</v>
      </c>
      <c r="O387" s="17">
        <v>43811</v>
      </c>
      <c r="P387" s="23"/>
      <c r="Q387" s="41" t="s">
        <v>12802</v>
      </c>
      <c r="R387" s="13" t="s">
        <v>187</v>
      </c>
      <c r="S387" s="13" t="s">
        <v>2867</v>
      </c>
      <c r="T387" s="13" t="s">
        <v>8348</v>
      </c>
      <c r="U387" s="13" t="s">
        <v>12806</v>
      </c>
      <c r="V387" s="13" t="s">
        <v>8358</v>
      </c>
      <c r="W387" s="13">
        <f>IF(ISERROR(VLOOKUP($C387,CTEPULL!$A:$I,3,FALSE)),"0",(VLOOKUP($C387,CTEPULL!$A:$I,3,FALSE)))</f>
        <v>32</v>
      </c>
      <c r="X387" s="18">
        <f>IF(ISERROR(VLOOKUP($A387,PIVOTILC!$A:$I,3,FALSE)),"0",(VLOOKUP($A387,PIVOTILC!$A:$I,3,FALSE)))</f>
        <v>32</v>
      </c>
      <c r="Y387" s="13">
        <f t="shared" si="96"/>
        <v>0</v>
      </c>
      <c r="Z387" s="13" t="str">
        <f t="shared" ref="Z387:Z450" si="105">IF(ISBLANK(Z$1), IF(AND(W387=0, X387=0), "0 Entry Verify", IF(Y387&lt;&gt;0, "With Variance", "Good")), "")</f>
        <v>Good</v>
      </c>
      <c r="AA387" s="13">
        <f>IF(ISERROR(VLOOKUP($C387,CTEPULL!$A:$I,4,FALSE)),"0",(VLOOKUP($C387,CTEPULL!$A:$I,4,FALSE)))</f>
        <v>0</v>
      </c>
      <c r="AB387" s="18">
        <f>IF(ISERROR(VLOOKUP($A387,PIVOTILC!$A:$I,4,FALSE)),"0",(VLOOKUP($A387,PIVOTILC!$A:$I,4,FALSE)))</f>
        <v>0</v>
      </c>
      <c r="AC387" s="13">
        <f t="shared" si="97"/>
        <v>0</v>
      </c>
      <c r="AD387" s="13" t="str">
        <f t="shared" ref="AD387:AD450" si="106">IF(ISBLANK(AD$1), IF(AND(AA387=0, AB387=0), "0 Entry Verify", IF(AC387&lt;&gt;0, "With Variance", "Good")), "")</f>
        <v/>
      </c>
      <c r="AE387" s="13">
        <f>IF(ISERROR(VLOOKUP($C387,CTEPULL!$A:$I,5,FALSE)),"0",(VLOOKUP($C387,CTEPULL!$A:$I,5,FALSE)))</f>
        <v>0</v>
      </c>
      <c r="AF387" s="18">
        <f>IF(ISERROR(VLOOKUP($A387,PIVOTILC!$A:$I,5,FALSE)),"0",(VLOOKUP($A387,PIVOTILC!$A:$I,5,FALSE)))</f>
        <v>0</v>
      </c>
      <c r="AG387" s="13">
        <f t="shared" si="98"/>
        <v>0</v>
      </c>
      <c r="AH387" s="13" t="str">
        <f t="shared" ref="AH387:AH450" si="107">IF(ISBLANK(AH$1), IF(AND(AE387=0, AF387=0), "0 Entry Verify", IF(AG387&lt;&gt;0, "With Variance", "Good")), "")</f>
        <v/>
      </c>
      <c r="AI387" s="13">
        <f>IF(ISERROR(VLOOKUP($C387,CTEPULL!$A:$I,6,FALSE)),"0",(VLOOKUP($C387,CTEPULL!$A:$I,6,FALSE)))</f>
        <v>0</v>
      </c>
      <c r="AJ387" s="18">
        <f>IF(ISERROR(VLOOKUP($A387,PIVOTILC!$A:$I,6,FALSE)),"0",(VLOOKUP($A387,PIVOTILC!$A:$I,6,FALSE)))</f>
        <v>0</v>
      </c>
      <c r="AK387" s="13">
        <f t="shared" si="99"/>
        <v>0</v>
      </c>
      <c r="AL387" s="13" t="str">
        <f t="shared" ref="AL387:AL450" si="108">IF(ISBLANK(AL$1), IF(AND(AI387=0, AJ387=0), "0 Entry Verify", IF(AK387&lt;&gt;0, "With Variance", "Good")), "")</f>
        <v/>
      </c>
      <c r="AM387" s="13">
        <f>IF(ISERROR(VLOOKUP($C387,CTEPULL!$A:$I,7,FALSE)),"0",(VLOOKUP($C387,CTEPULL!$A:$I,7,FALSE)))</f>
        <v>0</v>
      </c>
      <c r="AN387" s="18">
        <f>IF(ISERROR(VLOOKUP($A387,PIVOTILC!$A:$I,7,FALSE)),"0",(VLOOKUP($A387,PIVOTILC!$A:$I,7,FALSE)))</f>
        <v>0</v>
      </c>
      <c r="AO387" s="13">
        <f t="shared" si="100"/>
        <v>0</v>
      </c>
      <c r="AP387" s="13" t="str">
        <f t="shared" ref="AP387:AP450" si="109">IF(ISBLANK(AP$1), IF(AND(AM387=0, AN387=0), "0 Entry Verify", IF(AO387&lt;&gt;0, "With Variance", "Good")), "")</f>
        <v/>
      </c>
      <c r="AQ387" s="13">
        <f>IF(ISERROR(VLOOKUP($C387,CTEPULL!$A:$I,8,FALSE)),"0",(VLOOKUP($C387,CTEPULL!$A:$I,8,FALSE)))</f>
        <v>0</v>
      </c>
      <c r="AR387" s="18">
        <f>IF(ISERROR(VLOOKUP($A387,PIVOTILC!$A:$I,8,FALSE)),"0",(VLOOKUP($A387,PIVOTILC!$A:$I,8,FALSE)))</f>
        <v>0</v>
      </c>
      <c r="AS387" s="13">
        <f t="shared" si="101"/>
        <v>0</v>
      </c>
      <c r="AT387" s="13" t="str">
        <f t="shared" ref="AT387:AT450" si="110">IF(ISBLANK(AT$1), IF(AND(AQ387=0, AR387=0), "0 Entry Verify", IF(AS387&lt;&gt;0, "With Variance", "Good")), "")</f>
        <v/>
      </c>
      <c r="AU387" s="19">
        <f>IF(ISERROR(VLOOKUP($C387,CTEPULL!$A:$I,9,FALSE)),"0",(VLOOKUP($C387,CTEPULL!$A:$I,9,FALSE)))</f>
        <v>32</v>
      </c>
      <c r="AV387" s="18">
        <f>IF(ISERROR(VLOOKUP($A387,PIVOTILC!$A:$I,8,FALSE)),"0",(VLOOKUP($A387,PIVOTILC!$A:$I,9,FALSE)))</f>
        <v>32</v>
      </c>
      <c r="AW387" s="18">
        <f t="shared" si="102"/>
        <v>0</v>
      </c>
      <c r="AX387" s="13">
        <f t="shared" si="103"/>
        <v>0</v>
      </c>
      <c r="AY387" s="13" t="str">
        <f t="shared" si="104"/>
        <v>No</v>
      </c>
      <c r="AZ387" s="13" t="str">
        <f t="shared" ref="AZ387:AZ450" si="111">IF(OR($Z387="0 Entry Verify", $AD387="0 Entry Verify", $AH387="0 Entry Verify", $AL387="0 Entry Verify", $AP387="0 Entry Verify", $AT387="0 Entry Verify"), "Yes", "No")</f>
        <v>No</v>
      </c>
    </row>
    <row r="388" spans="1:52" x14ac:dyDescent="0.2">
      <c r="A388" s="1" t="s">
        <v>7106</v>
      </c>
      <c r="B388" s="12" t="s">
        <v>3121</v>
      </c>
      <c r="C388" s="3" t="s">
        <v>1946</v>
      </c>
      <c r="D388" s="3" t="s">
        <v>1947</v>
      </c>
      <c r="E388" s="3" t="s">
        <v>1948</v>
      </c>
      <c r="F388" s="3" t="s">
        <v>104</v>
      </c>
      <c r="G388" s="3" t="s">
        <v>1949</v>
      </c>
      <c r="H388" s="3" t="s">
        <v>2828</v>
      </c>
      <c r="I388" s="3" t="s">
        <v>98</v>
      </c>
      <c r="J388" s="3" t="s">
        <v>2378</v>
      </c>
      <c r="K388" s="3" t="s">
        <v>2379</v>
      </c>
      <c r="L388" s="3" t="s">
        <v>2383</v>
      </c>
      <c r="M388" s="3" t="s">
        <v>7713</v>
      </c>
      <c r="N388" s="3" t="s">
        <v>1995</v>
      </c>
      <c r="O388" s="11">
        <v>42044</v>
      </c>
      <c r="Q388" s="41" t="s">
        <v>2555</v>
      </c>
      <c r="R388" s="3" t="s">
        <v>129</v>
      </c>
      <c r="S388" s="3" t="s">
        <v>2867</v>
      </c>
      <c r="T388" s="3" t="s">
        <v>8348</v>
      </c>
      <c r="U388" s="3" t="s">
        <v>5762</v>
      </c>
      <c r="V388" s="3" t="s">
        <v>8352</v>
      </c>
      <c r="W388" s="13">
        <f>IF(ISERROR(VLOOKUP($C388,CTEPULL!$A:$I,3,FALSE)),"0",(VLOOKUP($C388,CTEPULL!$A:$I,3,FALSE)))</f>
        <v>40</v>
      </c>
      <c r="X388" s="18">
        <f>IF(ISERROR(VLOOKUP($A388,PIVOTILC!$A:$I,3,FALSE)),"0",(VLOOKUP($A388,PIVOTILC!$A:$I,3,FALSE)))</f>
        <v>40</v>
      </c>
      <c r="Y388" s="13">
        <f t="shared" si="96"/>
        <v>0</v>
      </c>
      <c r="Z388" s="13" t="str">
        <f t="shared" si="105"/>
        <v>Good</v>
      </c>
      <c r="AA388" s="13">
        <f>IF(ISERROR(VLOOKUP($C388,CTEPULL!$A:$I,4,FALSE)),"0",(VLOOKUP($C388,CTEPULL!$A:$I,4,FALSE)))</f>
        <v>0</v>
      </c>
      <c r="AB388" s="18">
        <f>IF(ISERROR(VLOOKUP($A388,PIVOTILC!$A:$I,4,FALSE)),"0",(VLOOKUP($A388,PIVOTILC!$A:$I,4,FALSE)))</f>
        <v>0</v>
      </c>
      <c r="AC388" s="13">
        <f t="shared" si="97"/>
        <v>0</v>
      </c>
      <c r="AD388" s="13" t="str">
        <f t="shared" si="106"/>
        <v/>
      </c>
      <c r="AE388" s="13">
        <f>IF(ISERROR(VLOOKUP($C388,CTEPULL!$A:$I,5,FALSE)),"0",(VLOOKUP($C388,CTEPULL!$A:$I,5,FALSE)))</f>
        <v>0</v>
      </c>
      <c r="AF388" s="18">
        <f>IF(ISERROR(VLOOKUP($A388,PIVOTILC!$A:$I,5,FALSE)),"0",(VLOOKUP($A388,PIVOTILC!$A:$I,5,FALSE)))</f>
        <v>0</v>
      </c>
      <c r="AG388" s="13">
        <f t="shared" si="98"/>
        <v>0</v>
      </c>
      <c r="AH388" s="13" t="str">
        <f t="shared" si="107"/>
        <v/>
      </c>
      <c r="AI388" s="13">
        <f>IF(ISERROR(VLOOKUP($C388,CTEPULL!$A:$I,6,FALSE)),"0",(VLOOKUP($C388,CTEPULL!$A:$I,6,FALSE)))</f>
        <v>0</v>
      </c>
      <c r="AJ388" s="18">
        <f>IF(ISERROR(VLOOKUP($A388,PIVOTILC!$A:$I,6,FALSE)),"0",(VLOOKUP($A388,PIVOTILC!$A:$I,6,FALSE)))</f>
        <v>0</v>
      </c>
      <c r="AK388" s="13">
        <f t="shared" si="99"/>
        <v>0</v>
      </c>
      <c r="AL388" s="13" t="str">
        <f t="shared" si="108"/>
        <v/>
      </c>
      <c r="AM388" s="13">
        <f>IF(ISERROR(VLOOKUP($C388,CTEPULL!$A:$I,7,FALSE)),"0",(VLOOKUP($C388,CTEPULL!$A:$I,7,FALSE)))</f>
        <v>0</v>
      </c>
      <c r="AN388" s="18">
        <f>IF(ISERROR(VLOOKUP($A388,PIVOTILC!$A:$I,7,FALSE)),"0",(VLOOKUP($A388,PIVOTILC!$A:$I,7,FALSE)))</f>
        <v>0</v>
      </c>
      <c r="AO388" s="13">
        <f t="shared" si="100"/>
        <v>0</v>
      </c>
      <c r="AP388" s="13" t="str">
        <f t="shared" si="109"/>
        <v/>
      </c>
      <c r="AQ388" s="13">
        <f>IF(ISERROR(VLOOKUP($C388,CTEPULL!$A:$I,8,FALSE)),"0",(VLOOKUP($C388,CTEPULL!$A:$I,8,FALSE)))</f>
        <v>0</v>
      </c>
      <c r="AR388" s="18">
        <f>IF(ISERROR(VLOOKUP($A388,PIVOTILC!$A:$I,8,FALSE)),"0",(VLOOKUP($A388,PIVOTILC!$A:$I,8,FALSE)))</f>
        <v>0</v>
      </c>
      <c r="AS388" s="13">
        <f t="shared" si="101"/>
        <v>0</v>
      </c>
      <c r="AT388" s="13" t="str">
        <f t="shared" si="110"/>
        <v/>
      </c>
      <c r="AU388" s="19">
        <f>IF(ISERROR(VLOOKUP($C388,CTEPULL!$A:$I,9,FALSE)),"0",(VLOOKUP($C388,CTEPULL!$A:$I,9,FALSE)))</f>
        <v>40</v>
      </c>
      <c r="AV388" s="18">
        <f>IF(ISERROR(VLOOKUP($A388,PIVOTILC!$A:$I,8,FALSE)),"0",(VLOOKUP($A388,PIVOTILC!$A:$I,9,FALSE)))</f>
        <v>40</v>
      </c>
      <c r="AW388" s="18">
        <f t="shared" si="102"/>
        <v>0</v>
      </c>
      <c r="AX388" s="13">
        <f t="shared" si="103"/>
        <v>0</v>
      </c>
      <c r="AY388" s="13" t="str">
        <f t="shared" si="104"/>
        <v>No</v>
      </c>
      <c r="AZ388" s="13" t="str">
        <f t="shared" si="111"/>
        <v>No</v>
      </c>
    </row>
    <row r="389" spans="1:52" x14ac:dyDescent="0.2">
      <c r="A389" s="1" t="s">
        <v>9261</v>
      </c>
      <c r="B389" s="16" t="s">
        <v>6328</v>
      </c>
      <c r="C389" s="13" t="s">
        <v>6329</v>
      </c>
      <c r="D389" s="13" t="s">
        <v>5042</v>
      </c>
      <c r="E389" s="13" t="s">
        <v>6330</v>
      </c>
      <c r="F389" s="13" t="s">
        <v>166</v>
      </c>
      <c r="G389" s="13" t="s">
        <v>6331</v>
      </c>
      <c r="H389" s="13" t="s">
        <v>4974</v>
      </c>
      <c r="I389" s="13" t="s">
        <v>98</v>
      </c>
      <c r="J389" s="13" t="s">
        <v>2378</v>
      </c>
      <c r="K389" s="13" t="s">
        <v>2395</v>
      </c>
      <c r="L389" s="13" t="s">
        <v>4946</v>
      </c>
      <c r="M389" s="13" t="s">
        <v>11959</v>
      </c>
      <c r="N389" s="13" t="s">
        <v>6332</v>
      </c>
      <c r="O389" s="17">
        <v>43012</v>
      </c>
      <c r="P389" s="23"/>
      <c r="Q389" s="41" t="s">
        <v>6333</v>
      </c>
      <c r="R389" s="13" t="s">
        <v>129</v>
      </c>
      <c r="S389" s="13" t="s">
        <v>2871</v>
      </c>
      <c r="T389" s="13" t="s">
        <v>8348</v>
      </c>
      <c r="U389" s="13" t="s">
        <v>6339</v>
      </c>
      <c r="V389" s="13" t="s">
        <v>8363</v>
      </c>
      <c r="W389" s="13">
        <f>IF(ISERROR(VLOOKUP($C389,CTEPULL!$A:$I,3,FALSE)),"0",(VLOOKUP($C389,CTEPULL!$A:$I,3,FALSE)))</f>
        <v>36</v>
      </c>
      <c r="X389" s="18">
        <f>IF(ISERROR(VLOOKUP($A389,PIVOTILC!$A:$I,3,FALSE)),"0",(VLOOKUP($A389,PIVOTILC!$A:$I,3,FALSE)))</f>
        <v>36</v>
      </c>
      <c r="Y389" s="13">
        <f t="shared" si="96"/>
        <v>0</v>
      </c>
      <c r="Z389" s="13" t="str">
        <f t="shared" si="105"/>
        <v>Good</v>
      </c>
      <c r="AA389" s="13">
        <f>IF(ISERROR(VLOOKUP($C389,CTEPULL!$A:$I,4,FALSE)),"0",(VLOOKUP($C389,CTEPULL!$A:$I,4,FALSE)))</f>
        <v>0</v>
      </c>
      <c r="AB389" s="18">
        <f>IF(ISERROR(VLOOKUP($A389,PIVOTILC!$A:$I,4,FALSE)),"0",(VLOOKUP($A389,PIVOTILC!$A:$I,4,FALSE)))</f>
        <v>0</v>
      </c>
      <c r="AC389" s="13">
        <f t="shared" si="97"/>
        <v>0</v>
      </c>
      <c r="AD389" s="13" t="str">
        <f t="shared" si="106"/>
        <v/>
      </c>
      <c r="AE389" s="13">
        <f>IF(ISERROR(VLOOKUP($C389,CTEPULL!$A:$I,5,FALSE)),"0",(VLOOKUP($C389,CTEPULL!$A:$I,5,FALSE)))</f>
        <v>0</v>
      </c>
      <c r="AF389" s="18">
        <f>IF(ISERROR(VLOOKUP($A389,PIVOTILC!$A:$I,5,FALSE)),"0",(VLOOKUP($A389,PIVOTILC!$A:$I,5,FALSE)))</f>
        <v>0</v>
      </c>
      <c r="AG389" s="13">
        <f t="shared" si="98"/>
        <v>0</v>
      </c>
      <c r="AH389" s="13" t="str">
        <f t="shared" si="107"/>
        <v/>
      </c>
      <c r="AI389" s="13">
        <f>IF(ISERROR(VLOOKUP($C389,CTEPULL!$A:$I,6,FALSE)),"0",(VLOOKUP($C389,CTEPULL!$A:$I,6,FALSE)))</f>
        <v>0</v>
      </c>
      <c r="AJ389" s="18">
        <f>IF(ISERROR(VLOOKUP($A389,PIVOTILC!$A:$I,6,FALSE)),"0",(VLOOKUP($A389,PIVOTILC!$A:$I,6,FALSE)))</f>
        <v>0</v>
      </c>
      <c r="AK389" s="13">
        <f t="shared" si="99"/>
        <v>0</v>
      </c>
      <c r="AL389" s="13" t="str">
        <f t="shared" si="108"/>
        <v/>
      </c>
      <c r="AM389" s="13">
        <f>IF(ISERROR(VLOOKUP($C389,CTEPULL!$A:$I,7,FALSE)),"0",(VLOOKUP($C389,CTEPULL!$A:$I,7,FALSE)))</f>
        <v>0</v>
      </c>
      <c r="AN389" s="18">
        <f>IF(ISERROR(VLOOKUP($A389,PIVOTILC!$A:$I,7,FALSE)),"0",(VLOOKUP($A389,PIVOTILC!$A:$I,7,FALSE)))</f>
        <v>0</v>
      </c>
      <c r="AO389" s="13">
        <f t="shared" si="100"/>
        <v>0</v>
      </c>
      <c r="AP389" s="13" t="str">
        <f t="shared" si="109"/>
        <v/>
      </c>
      <c r="AQ389" s="13">
        <f>IF(ISERROR(VLOOKUP($C389,CTEPULL!$A:$I,8,FALSE)),"0",(VLOOKUP($C389,CTEPULL!$A:$I,8,FALSE)))</f>
        <v>0</v>
      </c>
      <c r="AR389" s="18">
        <f>IF(ISERROR(VLOOKUP($A389,PIVOTILC!$A:$I,8,FALSE)),"0",(VLOOKUP($A389,PIVOTILC!$A:$I,8,FALSE)))</f>
        <v>0</v>
      </c>
      <c r="AS389" s="13">
        <f t="shared" si="101"/>
        <v>0</v>
      </c>
      <c r="AT389" s="13" t="str">
        <f t="shared" si="110"/>
        <v/>
      </c>
      <c r="AU389" s="19">
        <f>IF(ISERROR(VLOOKUP($C389,CTEPULL!$A:$I,9,FALSE)),"0",(VLOOKUP($C389,CTEPULL!$A:$I,9,FALSE)))</f>
        <v>36</v>
      </c>
      <c r="AV389" s="18">
        <f>IF(ISERROR(VLOOKUP($A389,PIVOTILC!$A:$I,8,FALSE)),"0",(VLOOKUP($A389,PIVOTILC!$A:$I,9,FALSE)))</f>
        <v>36</v>
      </c>
      <c r="AW389" s="18">
        <f t="shared" si="102"/>
        <v>0</v>
      </c>
      <c r="AX389" s="13">
        <f t="shared" si="103"/>
        <v>0</v>
      </c>
      <c r="AY389" s="13" t="str">
        <f t="shared" si="104"/>
        <v>No</v>
      </c>
      <c r="AZ389" s="13" t="str">
        <f t="shared" si="111"/>
        <v>No</v>
      </c>
    </row>
    <row r="390" spans="1:52" x14ac:dyDescent="0.2">
      <c r="A390" s="1" t="s">
        <v>7107</v>
      </c>
      <c r="B390" s="16" t="s">
        <v>4686</v>
      </c>
      <c r="C390" s="13" t="s">
        <v>6536</v>
      </c>
      <c r="D390" s="13" t="s">
        <v>6537</v>
      </c>
      <c r="E390" s="13" t="s">
        <v>1078</v>
      </c>
      <c r="F390" s="13" t="s">
        <v>179</v>
      </c>
      <c r="G390" s="13" t="s">
        <v>6538</v>
      </c>
      <c r="H390" s="13" t="s">
        <v>2829</v>
      </c>
      <c r="I390" s="13" t="s">
        <v>100</v>
      </c>
      <c r="J390" s="13" t="s">
        <v>2378</v>
      </c>
      <c r="K390" s="13" t="s">
        <v>2396</v>
      </c>
      <c r="L390" s="13" t="s">
        <v>2392</v>
      </c>
      <c r="M390" s="13" t="s">
        <v>8943</v>
      </c>
      <c r="N390" s="13" t="s">
        <v>6539</v>
      </c>
      <c r="O390" s="17">
        <v>43048</v>
      </c>
      <c r="P390" s="23"/>
      <c r="Q390" s="41" t="s">
        <v>4687</v>
      </c>
      <c r="R390" s="13" t="s">
        <v>112</v>
      </c>
      <c r="S390" s="13" t="s">
        <v>2867</v>
      </c>
      <c r="T390" s="13" t="s">
        <v>8348</v>
      </c>
      <c r="U390" s="13" t="s">
        <v>6556</v>
      </c>
      <c r="V390" s="13" t="s">
        <v>8355</v>
      </c>
      <c r="W390" s="13">
        <f>IF(ISERROR(VLOOKUP($C390,CTEPULL!$A:$I,3,FALSE)),"0",(VLOOKUP($C390,CTEPULL!$A:$I,3,FALSE)))</f>
        <v>45</v>
      </c>
      <c r="X390" s="18">
        <f>IF(ISERROR(VLOOKUP($A390,PIVOTILC!$A:$I,3,FALSE)),"0",(VLOOKUP($A390,PIVOTILC!$A:$I,3,FALSE)))</f>
        <v>45</v>
      </c>
      <c r="Y390" s="13">
        <f t="shared" si="96"/>
        <v>0</v>
      </c>
      <c r="Z390" s="13" t="str">
        <f t="shared" si="105"/>
        <v>Good</v>
      </c>
      <c r="AA390" s="13">
        <f>IF(ISERROR(VLOOKUP($C390,CTEPULL!$A:$I,4,FALSE)),"0",(VLOOKUP($C390,CTEPULL!$A:$I,4,FALSE)))</f>
        <v>0</v>
      </c>
      <c r="AB390" s="18">
        <f>IF(ISERROR(VLOOKUP($A390,PIVOTILC!$A:$I,4,FALSE)),"0",(VLOOKUP($A390,PIVOTILC!$A:$I,4,FALSE)))</f>
        <v>0</v>
      </c>
      <c r="AC390" s="13">
        <f t="shared" si="97"/>
        <v>0</v>
      </c>
      <c r="AD390" s="13" t="str">
        <f t="shared" si="106"/>
        <v/>
      </c>
      <c r="AE390" s="13">
        <f>IF(ISERROR(VLOOKUP($C390,CTEPULL!$A:$I,5,FALSE)),"0",(VLOOKUP($C390,CTEPULL!$A:$I,5,FALSE)))</f>
        <v>0</v>
      </c>
      <c r="AF390" s="18">
        <f>IF(ISERROR(VLOOKUP($A390,PIVOTILC!$A:$I,5,FALSE)),"0",(VLOOKUP($A390,PIVOTILC!$A:$I,5,FALSE)))</f>
        <v>0</v>
      </c>
      <c r="AG390" s="13">
        <f t="shared" si="98"/>
        <v>0</v>
      </c>
      <c r="AH390" s="13" t="str">
        <f t="shared" si="107"/>
        <v/>
      </c>
      <c r="AI390" s="13">
        <f>IF(ISERROR(VLOOKUP($C390,CTEPULL!$A:$I,6,FALSE)),"0",(VLOOKUP($C390,CTEPULL!$A:$I,6,FALSE)))</f>
        <v>0</v>
      </c>
      <c r="AJ390" s="18">
        <f>IF(ISERROR(VLOOKUP($A390,PIVOTILC!$A:$I,6,FALSE)),"0",(VLOOKUP($A390,PIVOTILC!$A:$I,6,FALSE)))</f>
        <v>0</v>
      </c>
      <c r="AK390" s="13">
        <f t="shared" si="99"/>
        <v>0</v>
      </c>
      <c r="AL390" s="13" t="str">
        <f t="shared" si="108"/>
        <v/>
      </c>
      <c r="AM390" s="13">
        <f>IF(ISERROR(VLOOKUP($C390,CTEPULL!$A:$I,7,FALSE)),"0",(VLOOKUP($C390,CTEPULL!$A:$I,7,FALSE)))</f>
        <v>0</v>
      </c>
      <c r="AN390" s="18">
        <f>IF(ISERROR(VLOOKUP($A390,PIVOTILC!$A:$I,7,FALSE)),"0",(VLOOKUP($A390,PIVOTILC!$A:$I,7,FALSE)))</f>
        <v>0</v>
      </c>
      <c r="AO390" s="13">
        <f t="shared" si="100"/>
        <v>0</v>
      </c>
      <c r="AP390" s="13" t="str">
        <f t="shared" si="109"/>
        <v/>
      </c>
      <c r="AQ390" s="13">
        <f>IF(ISERROR(VLOOKUP($C390,CTEPULL!$A:$I,8,FALSE)),"0",(VLOOKUP($C390,CTEPULL!$A:$I,8,FALSE)))</f>
        <v>0</v>
      </c>
      <c r="AR390" s="18">
        <f>IF(ISERROR(VLOOKUP($A390,PIVOTILC!$A:$I,8,FALSE)),"0",(VLOOKUP($A390,PIVOTILC!$A:$I,8,FALSE)))</f>
        <v>0</v>
      </c>
      <c r="AS390" s="13">
        <f t="shared" si="101"/>
        <v>0</v>
      </c>
      <c r="AT390" s="13" t="str">
        <f t="shared" si="110"/>
        <v/>
      </c>
      <c r="AU390" s="19">
        <f>IF(ISERROR(VLOOKUP($C390,CTEPULL!$A:$I,9,FALSE)),"0",(VLOOKUP($C390,CTEPULL!$A:$I,9,FALSE)))</f>
        <v>45</v>
      </c>
      <c r="AV390" s="18">
        <f>IF(ISERROR(VLOOKUP($A390,PIVOTILC!$A:$I,8,FALSE)),"0",(VLOOKUP($A390,PIVOTILC!$A:$I,9,FALSE)))</f>
        <v>45</v>
      </c>
      <c r="AW390" s="18">
        <f t="shared" si="102"/>
        <v>0</v>
      </c>
      <c r="AX390" s="13">
        <f t="shared" si="103"/>
        <v>0</v>
      </c>
      <c r="AY390" s="13" t="str">
        <f t="shared" si="104"/>
        <v>No</v>
      </c>
      <c r="AZ390" s="13" t="str">
        <f t="shared" si="111"/>
        <v>No</v>
      </c>
    </row>
    <row r="391" spans="1:52" x14ac:dyDescent="0.2">
      <c r="A391" s="1" t="s">
        <v>7108</v>
      </c>
      <c r="B391" s="16" t="s">
        <v>5321</v>
      </c>
      <c r="C391" s="13" t="s">
        <v>5322</v>
      </c>
      <c r="D391" s="13" t="s">
        <v>691</v>
      </c>
      <c r="E391" s="13" t="s">
        <v>1277</v>
      </c>
      <c r="F391" s="13" t="s">
        <v>179</v>
      </c>
      <c r="G391" s="13" t="s">
        <v>5323</v>
      </c>
      <c r="H391" s="13" t="s">
        <v>2829</v>
      </c>
      <c r="I391" s="13" t="s">
        <v>98</v>
      </c>
      <c r="J391" s="13" t="s">
        <v>2378</v>
      </c>
      <c r="K391" s="13" t="s">
        <v>2395</v>
      </c>
      <c r="L391" s="13" t="s">
        <v>2385</v>
      </c>
      <c r="M391" s="13" t="s">
        <v>10350</v>
      </c>
      <c r="N391" s="13" t="s">
        <v>5324</v>
      </c>
      <c r="O391" s="17">
        <v>42940</v>
      </c>
      <c r="P391" s="23"/>
      <c r="Q391" s="41" t="s">
        <v>5325</v>
      </c>
      <c r="R391" s="13" t="s">
        <v>129</v>
      </c>
      <c r="S391" s="13" t="s">
        <v>2870</v>
      </c>
      <c r="T391" s="13" t="s">
        <v>8348</v>
      </c>
      <c r="U391" s="13" t="s">
        <v>5763</v>
      </c>
      <c r="V391" s="13" t="s">
        <v>8361</v>
      </c>
      <c r="W391" s="13">
        <f>IF(ISERROR(VLOOKUP($C391,CTEPULL!$A:$I,3,FALSE)),"0",(VLOOKUP($C391,CTEPULL!$A:$I,3,FALSE)))</f>
        <v>40</v>
      </c>
      <c r="X391" s="18">
        <f>IF(ISERROR(VLOOKUP($A391,PIVOTILC!$A:$I,3,FALSE)),"0",(VLOOKUP($A391,PIVOTILC!$A:$I,3,FALSE)))</f>
        <v>40</v>
      </c>
      <c r="Y391" s="13">
        <f t="shared" si="96"/>
        <v>0</v>
      </c>
      <c r="Z391" s="13" t="str">
        <f t="shared" si="105"/>
        <v>Good</v>
      </c>
      <c r="AA391" s="13">
        <f>IF(ISERROR(VLOOKUP($C391,CTEPULL!$A:$I,4,FALSE)),"0",(VLOOKUP($C391,CTEPULL!$A:$I,4,FALSE)))</f>
        <v>0</v>
      </c>
      <c r="AB391" s="18">
        <f>IF(ISERROR(VLOOKUP($A391,PIVOTILC!$A:$I,4,FALSE)),"0",(VLOOKUP($A391,PIVOTILC!$A:$I,4,FALSE)))</f>
        <v>0</v>
      </c>
      <c r="AC391" s="13">
        <f t="shared" si="97"/>
        <v>0</v>
      </c>
      <c r="AD391" s="13" t="str">
        <f t="shared" si="106"/>
        <v/>
      </c>
      <c r="AE391" s="13">
        <f>IF(ISERROR(VLOOKUP($C391,CTEPULL!$A:$I,5,FALSE)),"0",(VLOOKUP($C391,CTEPULL!$A:$I,5,FALSE)))</f>
        <v>0</v>
      </c>
      <c r="AF391" s="18">
        <f>IF(ISERROR(VLOOKUP($A391,PIVOTILC!$A:$I,5,FALSE)),"0",(VLOOKUP($A391,PIVOTILC!$A:$I,5,FALSE)))</f>
        <v>0</v>
      </c>
      <c r="AG391" s="13">
        <f t="shared" si="98"/>
        <v>0</v>
      </c>
      <c r="AH391" s="13" t="str">
        <f t="shared" si="107"/>
        <v/>
      </c>
      <c r="AI391" s="13">
        <f>IF(ISERROR(VLOOKUP($C391,CTEPULL!$A:$I,6,FALSE)),"0",(VLOOKUP($C391,CTEPULL!$A:$I,6,FALSE)))</f>
        <v>0</v>
      </c>
      <c r="AJ391" s="18">
        <f>IF(ISERROR(VLOOKUP($A391,PIVOTILC!$A:$I,6,FALSE)),"0",(VLOOKUP($A391,PIVOTILC!$A:$I,6,FALSE)))</f>
        <v>0</v>
      </c>
      <c r="AK391" s="13">
        <f t="shared" si="99"/>
        <v>0</v>
      </c>
      <c r="AL391" s="13" t="str">
        <f t="shared" si="108"/>
        <v/>
      </c>
      <c r="AM391" s="13">
        <f>IF(ISERROR(VLOOKUP($C391,CTEPULL!$A:$I,7,FALSE)),"0",(VLOOKUP($C391,CTEPULL!$A:$I,7,FALSE)))</f>
        <v>0</v>
      </c>
      <c r="AN391" s="18">
        <f>IF(ISERROR(VLOOKUP($A391,PIVOTILC!$A:$I,7,FALSE)),"0",(VLOOKUP($A391,PIVOTILC!$A:$I,7,FALSE)))</f>
        <v>0</v>
      </c>
      <c r="AO391" s="13">
        <f t="shared" si="100"/>
        <v>0</v>
      </c>
      <c r="AP391" s="13" t="str">
        <f t="shared" si="109"/>
        <v/>
      </c>
      <c r="AQ391" s="13">
        <f>IF(ISERROR(VLOOKUP($C391,CTEPULL!$A:$I,8,FALSE)),"0",(VLOOKUP($C391,CTEPULL!$A:$I,8,FALSE)))</f>
        <v>0</v>
      </c>
      <c r="AR391" s="18">
        <f>IF(ISERROR(VLOOKUP($A391,PIVOTILC!$A:$I,8,FALSE)),"0",(VLOOKUP($A391,PIVOTILC!$A:$I,8,FALSE)))</f>
        <v>0</v>
      </c>
      <c r="AS391" s="13">
        <f t="shared" si="101"/>
        <v>0</v>
      </c>
      <c r="AT391" s="13" t="str">
        <f t="shared" si="110"/>
        <v/>
      </c>
      <c r="AU391" s="19">
        <f>IF(ISERROR(VLOOKUP($C391,CTEPULL!$A:$I,9,FALSE)),"0",(VLOOKUP($C391,CTEPULL!$A:$I,9,FALSE)))</f>
        <v>40</v>
      </c>
      <c r="AV391" s="18">
        <f>IF(ISERROR(VLOOKUP($A391,PIVOTILC!$A:$I,8,FALSE)),"0",(VLOOKUP($A391,PIVOTILC!$A:$I,9,FALSE)))</f>
        <v>40</v>
      </c>
      <c r="AW391" s="18">
        <f t="shared" si="102"/>
        <v>0</v>
      </c>
      <c r="AX391" s="13">
        <f t="shared" si="103"/>
        <v>0</v>
      </c>
      <c r="AY391" s="13" t="str">
        <f t="shared" si="104"/>
        <v>No</v>
      </c>
      <c r="AZ391" s="13" t="str">
        <f t="shared" si="111"/>
        <v>No</v>
      </c>
    </row>
    <row r="392" spans="1:52" x14ac:dyDescent="0.2">
      <c r="A392" s="1" t="s">
        <v>11852</v>
      </c>
      <c r="B392" s="16" t="s">
        <v>11853</v>
      </c>
      <c r="C392" s="13" t="s">
        <v>11854</v>
      </c>
      <c r="D392" s="13" t="s">
        <v>11855</v>
      </c>
      <c r="E392" s="13" t="s">
        <v>11856</v>
      </c>
      <c r="F392" s="13" t="s">
        <v>179</v>
      </c>
      <c r="G392" s="13" t="s">
        <v>11857</v>
      </c>
      <c r="H392" s="13" t="s">
        <v>2833</v>
      </c>
      <c r="I392" s="13" t="s">
        <v>102</v>
      </c>
      <c r="J392" s="13" t="s">
        <v>2378</v>
      </c>
      <c r="K392" s="13" t="s">
        <v>2389</v>
      </c>
      <c r="L392" s="13" t="s">
        <v>11236</v>
      </c>
      <c r="M392" s="13" t="s">
        <v>2948</v>
      </c>
      <c r="N392" s="13" t="s">
        <v>11858</v>
      </c>
      <c r="O392" s="17">
        <v>43731</v>
      </c>
      <c r="P392" s="23"/>
      <c r="Q392" s="41" t="s">
        <v>11859</v>
      </c>
      <c r="R392" s="13" t="s">
        <v>129</v>
      </c>
      <c r="S392" s="13" t="s">
        <v>11329</v>
      </c>
      <c r="T392" s="13" t="s">
        <v>8348</v>
      </c>
      <c r="U392" s="13" t="s">
        <v>12110</v>
      </c>
      <c r="V392" s="13" t="s">
        <v>8351</v>
      </c>
      <c r="W392" s="13">
        <f>IF(ISERROR(VLOOKUP($C392,CTEPULL!$A:$I,3,FALSE)),"0",(VLOOKUP($C392,CTEPULL!$A:$I,3,FALSE)))</f>
        <v>50</v>
      </c>
      <c r="X392" s="18">
        <f>IF(ISERROR(VLOOKUP($A392,PIVOTILC!$A:$I,3,FALSE)),"0",(VLOOKUP($A392,PIVOTILC!$A:$I,3,FALSE)))</f>
        <v>50</v>
      </c>
      <c r="Y392" s="13">
        <f t="shared" si="96"/>
        <v>0</v>
      </c>
      <c r="Z392" s="13" t="str">
        <f t="shared" si="105"/>
        <v>Good</v>
      </c>
      <c r="AA392" s="13">
        <f>IF(ISERROR(VLOOKUP($C392,CTEPULL!$A:$I,4,FALSE)),"0",(VLOOKUP($C392,CTEPULL!$A:$I,4,FALSE)))</f>
        <v>0</v>
      </c>
      <c r="AB392" s="18">
        <f>IF(ISERROR(VLOOKUP($A392,PIVOTILC!$A:$I,4,FALSE)),"0",(VLOOKUP($A392,PIVOTILC!$A:$I,4,FALSE)))</f>
        <v>0</v>
      </c>
      <c r="AC392" s="13">
        <f t="shared" si="97"/>
        <v>0</v>
      </c>
      <c r="AD392" s="13" t="str">
        <f t="shared" si="106"/>
        <v/>
      </c>
      <c r="AE392" s="13">
        <f>IF(ISERROR(VLOOKUP($C392,CTEPULL!$A:$I,5,FALSE)),"0",(VLOOKUP($C392,CTEPULL!$A:$I,5,FALSE)))</f>
        <v>0</v>
      </c>
      <c r="AF392" s="18">
        <f>IF(ISERROR(VLOOKUP($A392,PIVOTILC!$A:$I,5,FALSE)),"0",(VLOOKUP($A392,PIVOTILC!$A:$I,5,FALSE)))</f>
        <v>0</v>
      </c>
      <c r="AG392" s="13">
        <f t="shared" si="98"/>
        <v>0</v>
      </c>
      <c r="AH392" s="13" t="str">
        <f t="shared" si="107"/>
        <v/>
      </c>
      <c r="AI392" s="13">
        <f>IF(ISERROR(VLOOKUP($C392,CTEPULL!$A:$I,6,FALSE)),"0",(VLOOKUP($C392,CTEPULL!$A:$I,6,FALSE)))</f>
        <v>0</v>
      </c>
      <c r="AJ392" s="18">
        <f>IF(ISERROR(VLOOKUP($A392,PIVOTILC!$A:$I,6,FALSE)),"0",(VLOOKUP($A392,PIVOTILC!$A:$I,6,FALSE)))</f>
        <v>0</v>
      </c>
      <c r="AK392" s="13">
        <f t="shared" si="99"/>
        <v>0</v>
      </c>
      <c r="AL392" s="13" t="str">
        <f t="shared" si="108"/>
        <v/>
      </c>
      <c r="AM392" s="13">
        <f>IF(ISERROR(VLOOKUP($C392,CTEPULL!$A:$I,7,FALSE)),"0",(VLOOKUP($C392,CTEPULL!$A:$I,7,FALSE)))</f>
        <v>0</v>
      </c>
      <c r="AN392" s="18">
        <f>IF(ISERROR(VLOOKUP($A392,PIVOTILC!$A:$I,7,FALSE)),"0",(VLOOKUP($A392,PIVOTILC!$A:$I,7,FALSE)))</f>
        <v>0</v>
      </c>
      <c r="AO392" s="13">
        <f t="shared" si="100"/>
        <v>0</v>
      </c>
      <c r="AP392" s="13" t="str">
        <f t="shared" si="109"/>
        <v/>
      </c>
      <c r="AQ392" s="13">
        <f>IF(ISERROR(VLOOKUP($C392,CTEPULL!$A:$I,8,FALSE)),"0",(VLOOKUP($C392,CTEPULL!$A:$I,8,FALSE)))</f>
        <v>0</v>
      </c>
      <c r="AR392" s="18">
        <f>IF(ISERROR(VLOOKUP($A392,PIVOTILC!$A:$I,8,FALSE)),"0",(VLOOKUP($A392,PIVOTILC!$A:$I,8,FALSE)))</f>
        <v>0</v>
      </c>
      <c r="AS392" s="13">
        <f t="shared" si="101"/>
        <v>0</v>
      </c>
      <c r="AT392" s="13" t="str">
        <f t="shared" si="110"/>
        <v/>
      </c>
      <c r="AU392" s="19">
        <f>IF(ISERROR(VLOOKUP($C392,CTEPULL!$A:$I,9,FALSE)),"0",(VLOOKUP($C392,CTEPULL!$A:$I,9,FALSE)))</f>
        <v>50</v>
      </c>
      <c r="AV392" s="18">
        <f>IF(ISERROR(VLOOKUP($A392,PIVOTILC!$A:$I,8,FALSE)),"0",(VLOOKUP($A392,PIVOTILC!$A:$I,9,FALSE)))</f>
        <v>50</v>
      </c>
      <c r="AW392" s="18">
        <f t="shared" si="102"/>
        <v>0</v>
      </c>
      <c r="AX392" s="13">
        <f t="shared" si="103"/>
        <v>0</v>
      </c>
      <c r="AY392" s="13" t="str">
        <f t="shared" si="104"/>
        <v>No</v>
      </c>
      <c r="AZ392" s="13" t="str">
        <f t="shared" si="111"/>
        <v>No</v>
      </c>
    </row>
    <row r="393" spans="1:52" x14ac:dyDescent="0.2">
      <c r="A393" s="1" t="s">
        <v>11404</v>
      </c>
      <c r="B393" s="16" t="s">
        <v>11405</v>
      </c>
      <c r="C393" s="13" t="s">
        <v>11330</v>
      </c>
      <c r="D393" s="13" t="s">
        <v>11331</v>
      </c>
      <c r="E393" s="13" t="s">
        <v>11332</v>
      </c>
      <c r="F393" s="13" t="s">
        <v>179</v>
      </c>
      <c r="G393" s="13" t="s">
        <v>11333</v>
      </c>
      <c r="H393" s="13" t="s">
        <v>2829</v>
      </c>
      <c r="I393" s="13" t="s">
        <v>98</v>
      </c>
      <c r="J393" s="13" t="s">
        <v>2378</v>
      </c>
      <c r="K393" s="13" t="s">
        <v>2382</v>
      </c>
      <c r="L393" s="13" t="s">
        <v>3758</v>
      </c>
      <c r="M393" s="13" t="s">
        <v>2423</v>
      </c>
      <c r="N393" s="13" t="s">
        <v>11334</v>
      </c>
      <c r="O393" s="17">
        <v>43689</v>
      </c>
      <c r="P393" s="23"/>
      <c r="Q393" s="41" t="s">
        <v>11406</v>
      </c>
      <c r="R393" s="13" t="s">
        <v>187</v>
      </c>
      <c r="S393" s="13" t="s">
        <v>2873</v>
      </c>
      <c r="T393" s="13" t="s">
        <v>8348</v>
      </c>
      <c r="U393" s="13" t="s">
        <v>11361</v>
      </c>
      <c r="V393" s="13" t="s">
        <v>8369</v>
      </c>
      <c r="W393" s="13">
        <f>IF(ISERROR(VLOOKUP($C393,CTEPULL!$A:$I,3,FALSE)),"0",(VLOOKUP($C393,CTEPULL!$A:$I,3,FALSE)))</f>
        <v>42</v>
      </c>
      <c r="X393" s="18">
        <f>IF(ISERROR(VLOOKUP($A393,PIVOTILC!$A:$I,3,FALSE)),"0",(VLOOKUP($A393,PIVOTILC!$A:$I,3,FALSE)))</f>
        <v>42</v>
      </c>
      <c r="Y393" s="13">
        <f t="shared" si="96"/>
        <v>0</v>
      </c>
      <c r="Z393" s="13" t="str">
        <f t="shared" si="105"/>
        <v>Good</v>
      </c>
      <c r="AA393" s="13">
        <f>IF(ISERROR(VLOOKUP($C393,CTEPULL!$A:$I,4,FALSE)),"0",(VLOOKUP($C393,CTEPULL!$A:$I,4,FALSE)))</f>
        <v>0</v>
      </c>
      <c r="AB393" s="18">
        <f>IF(ISERROR(VLOOKUP($A393,PIVOTILC!$A:$I,4,FALSE)),"0",(VLOOKUP($A393,PIVOTILC!$A:$I,4,FALSE)))</f>
        <v>0</v>
      </c>
      <c r="AC393" s="13">
        <f t="shared" si="97"/>
        <v>0</v>
      </c>
      <c r="AD393" s="13" t="str">
        <f t="shared" si="106"/>
        <v/>
      </c>
      <c r="AE393" s="13">
        <f>IF(ISERROR(VLOOKUP($C393,CTEPULL!$A:$I,5,FALSE)),"0",(VLOOKUP($C393,CTEPULL!$A:$I,5,FALSE)))</f>
        <v>0</v>
      </c>
      <c r="AF393" s="18">
        <f>IF(ISERROR(VLOOKUP($A393,PIVOTILC!$A:$I,5,FALSE)),"0",(VLOOKUP($A393,PIVOTILC!$A:$I,5,FALSE)))</f>
        <v>0</v>
      </c>
      <c r="AG393" s="13">
        <f t="shared" si="98"/>
        <v>0</v>
      </c>
      <c r="AH393" s="13" t="str">
        <f t="shared" si="107"/>
        <v/>
      </c>
      <c r="AI393" s="13">
        <f>IF(ISERROR(VLOOKUP($C393,CTEPULL!$A:$I,6,FALSE)),"0",(VLOOKUP($C393,CTEPULL!$A:$I,6,FALSE)))</f>
        <v>0</v>
      </c>
      <c r="AJ393" s="18">
        <f>IF(ISERROR(VLOOKUP($A393,PIVOTILC!$A:$I,6,FALSE)),"0",(VLOOKUP($A393,PIVOTILC!$A:$I,6,FALSE)))</f>
        <v>0</v>
      </c>
      <c r="AK393" s="13">
        <f t="shared" si="99"/>
        <v>0</v>
      </c>
      <c r="AL393" s="13" t="str">
        <f t="shared" si="108"/>
        <v/>
      </c>
      <c r="AM393" s="13">
        <f>IF(ISERROR(VLOOKUP($C393,CTEPULL!$A:$I,7,FALSE)),"0",(VLOOKUP($C393,CTEPULL!$A:$I,7,FALSE)))</f>
        <v>0</v>
      </c>
      <c r="AN393" s="18">
        <f>IF(ISERROR(VLOOKUP($A393,PIVOTILC!$A:$I,7,FALSE)),"0",(VLOOKUP($A393,PIVOTILC!$A:$I,7,FALSE)))</f>
        <v>0</v>
      </c>
      <c r="AO393" s="13">
        <f t="shared" si="100"/>
        <v>0</v>
      </c>
      <c r="AP393" s="13" t="str">
        <f t="shared" si="109"/>
        <v/>
      </c>
      <c r="AQ393" s="13">
        <f>IF(ISERROR(VLOOKUP($C393,CTEPULL!$A:$I,8,FALSE)),"0",(VLOOKUP($C393,CTEPULL!$A:$I,8,FALSE)))</f>
        <v>0</v>
      </c>
      <c r="AR393" s="18">
        <f>IF(ISERROR(VLOOKUP($A393,PIVOTILC!$A:$I,8,FALSE)),"0",(VLOOKUP($A393,PIVOTILC!$A:$I,8,FALSE)))</f>
        <v>0</v>
      </c>
      <c r="AS393" s="13">
        <f t="shared" si="101"/>
        <v>0</v>
      </c>
      <c r="AT393" s="13" t="str">
        <f t="shared" si="110"/>
        <v/>
      </c>
      <c r="AU393" s="19">
        <f>IF(ISERROR(VLOOKUP($C393,CTEPULL!$A:$I,9,FALSE)),"0",(VLOOKUP($C393,CTEPULL!$A:$I,9,FALSE)))</f>
        <v>42</v>
      </c>
      <c r="AV393" s="18">
        <f>IF(ISERROR(VLOOKUP($A393,PIVOTILC!$A:$I,8,FALSE)),"0",(VLOOKUP($A393,PIVOTILC!$A:$I,9,FALSE)))</f>
        <v>42</v>
      </c>
      <c r="AW393" s="18">
        <f t="shared" si="102"/>
        <v>0</v>
      </c>
      <c r="AX393" s="13">
        <f t="shared" si="103"/>
        <v>0</v>
      </c>
      <c r="AY393" s="13" t="str">
        <f t="shared" si="104"/>
        <v>No</v>
      </c>
      <c r="AZ393" s="13" t="str">
        <f t="shared" si="111"/>
        <v>No</v>
      </c>
    </row>
    <row r="394" spans="1:52" x14ac:dyDescent="0.2">
      <c r="A394" s="1" t="s">
        <v>11226</v>
      </c>
      <c r="B394" s="16" t="s">
        <v>11230</v>
      </c>
      <c r="C394" s="13" t="s">
        <v>11215</v>
      </c>
      <c r="D394" s="13" t="s">
        <v>11231</v>
      </c>
      <c r="E394" s="13" t="s">
        <v>11232</v>
      </c>
      <c r="F394" s="13" t="s">
        <v>3740</v>
      </c>
      <c r="G394" s="13" t="s">
        <v>11233</v>
      </c>
      <c r="H394" s="13" t="s">
        <v>2828</v>
      </c>
      <c r="I394" s="13" t="s">
        <v>98</v>
      </c>
      <c r="J394" s="13" t="s">
        <v>2378</v>
      </c>
      <c r="K394" s="13" t="s">
        <v>2382</v>
      </c>
      <c r="L394" s="13" t="s">
        <v>3758</v>
      </c>
      <c r="M394" s="13" t="s">
        <v>2384</v>
      </c>
      <c r="N394" s="13" t="s">
        <v>11234</v>
      </c>
      <c r="O394" s="17">
        <v>43675</v>
      </c>
      <c r="P394" s="23"/>
      <c r="Q394" s="41" t="s">
        <v>11235</v>
      </c>
      <c r="R394" s="13" t="s">
        <v>129</v>
      </c>
      <c r="S394" s="13" t="s">
        <v>2870</v>
      </c>
      <c r="T394" s="13" t="s">
        <v>8348</v>
      </c>
      <c r="U394" s="13" t="s">
        <v>11308</v>
      </c>
      <c r="V394" s="13" t="s">
        <v>8354</v>
      </c>
      <c r="W394" s="13">
        <f>IF(ISERROR(VLOOKUP($C394,CTEPULL!$A:$I,3,FALSE)),"0",(VLOOKUP($C394,CTEPULL!$A:$I,3,FALSE)))</f>
        <v>45</v>
      </c>
      <c r="X394" s="18">
        <f>IF(ISERROR(VLOOKUP($A394,PIVOTILC!$A:$I,3,FALSE)),"0",(VLOOKUP($A394,PIVOTILC!$A:$I,3,FALSE)))</f>
        <v>45</v>
      </c>
      <c r="Y394" s="13">
        <f t="shared" si="96"/>
        <v>0</v>
      </c>
      <c r="Z394" s="13" t="str">
        <f t="shared" si="105"/>
        <v>Good</v>
      </c>
      <c r="AA394" s="13">
        <f>IF(ISERROR(VLOOKUP($C394,CTEPULL!$A:$I,4,FALSE)),"0",(VLOOKUP($C394,CTEPULL!$A:$I,4,FALSE)))</f>
        <v>0</v>
      </c>
      <c r="AB394" s="18">
        <f>IF(ISERROR(VLOOKUP($A394,PIVOTILC!$A:$I,4,FALSE)),"0",(VLOOKUP($A394,PIVOTILC!$A:$I,4,FALSE)))</f>
        <v>0</v>
      </c>
      <c r="AC394" s="13">
        <f t="shared" si="97"/>
        <v>0</v>
      </c>
      <c r="AD394" s="13" t="str">
        <f t="shared" si="106"/>
        <v/>
      </c>
      <c r="AE394" s="13">
        <f>IF(ISERROR(VLOOKUP($C394,CTEPULL!$A:$I,5,FALSE)),"0",(VLOOKUP($C394,CTEPULL!$A:$I,5,FALSE)))</f>
        <v>0</v>
      </c>
      <c r="AF394" s="18">
        <f>IF(ISERROR(VLOOKUP($A394,PIVOTILC!$A:$I,5,FALSE)),"0",(VLOOKUP($A394,PIVOTILC!$A:$I,5,FALSE)))</f>
        <v>0</v>
      </c>
      <c r="AG394" s="13">
        <f t="shared" si="98"/>
        <v>0</v>
      </c>
      <c r="AH394" s="13" t="str">
        <f t="shared" si="107"/>
        <v/>
      </c>
      <c r="AI394" s="13">
        <f>IF(ISERROR(VLOOKUP($C394,CTEPULL!$A:$I,6,FALSE)),"0",(VLOOKUP($C394,CTEPULL!$A:$I,6,FALSE)))</f>
        <v>0</v>
      </c>
      <c r="AJ394" s="18">
        <f>IF(ISERROR(VLOOKUP($A394,PIVOTILC!$A:$I,6,FALSE)),"0",(VLOOKUP($A394,PIVOTILC!$A:$I,6,FALSE)))</f>
        <v>0</v>
      </c>
      <c r="AK394" s="13">
        <f t="shared" si="99"/>
        <v>0</v>
      </c>
      <c r="AL394" s="13" t="str">
        <f t="shared" si="108"/>
        <v/>
      </c>
      <c r="AM394" s="13">
        <f>IF(ISERROR(VLOOKUP($C394,CTEPULL!$A:$I,7,FALSE)),"0",(VLOOKUP($C394,CTEPULL!$A:$I,7,FALSE)))</f>
        <v>0</v>
      </c>
      <c r="AN394" s="18">
        <f>IF(ISERROR(VLOOKUP($A394,PIVOTILC!$A:$I,7,FALSE)),"0",(VLOOKUP($A394,PIVOTILC!$A:$I,7,FALSE)))</f>
        <v>0</v>
      </c>
      <c r="AO394" s="13">
        <f t="shared" si="100"/>
        <v>0</v>
      </c>
      <c r="AP394" s="13" t="str">
        <f t="shared" si="109"/>
        <v/>
      </c>
      <c r="AQ394" s="13">
        <f>IF(ISERROR(VLOOKUP($C394,CTEPULL!$A:$I,8,FALSE)),"0",(VLOOKUP($C394,CTEPULL!$A:$I,8,FALSE)))</f>
        <v>0</v>
      </c>
      <c r="AR394" s="18">
        <f>IF(ISERROR(VLOOKUP($A394,PIVOTILC!$A:$I,8,FALSE)),"0",(VLOOKUP($A394,PIVOTILC!$A:$I,8,FALSE)))</f>
        <v>0</v>
      </c>
      <c r="AS394" s="13">
        <f t="shared" si="101"/>
        <v>0</v>
      </c>
      <c r="AT394" s="13" t="str">
        <f t="shared" si="110"/>
        <v/>
      </c>
      <c r="AU394" s="19">
        <f>IF(ISERROR(VLOOKUP($C394,CTEPULL!$A:$I,9,FALSE)),"0",(VLOOKUP($C394,CTEPULL!$A:$I,9,FALSE)))</f>
        <v>45</v>
      </c>
      <c r="AV394" s="18">
        <f>IF(ISERROR(VLOOKUP($A394,PIVOTILC!$A:$I,8,FALSE)),"0",(VLOOKUP($A394,PIVOTILC!$A:$I,9,FALSE)))</f>
        <v>45</v>
      </c>
      <c r="AW394" s="18">
        <f t="shared" si="102"/>
        <v>0</v>
      </c>
      <c r="AX394" s="13">
        <f t="shared" si="103"/>
        <v>0</v>
      </c>
      <c r="AY394" s="13" t="str">
        <f t="shared" si="104"/>
        <v>No</v>
      </c>
      <c r="AZ394" s="13" t="str">
        <f t="shared" si="111"/>
        <v>No</v>
      </c>
    </row>
    <row r="395" spans="1:52" x14ac:dyDescent="0.2">
      <c r="A395" s="1" t="s">
        <v>7109</v>
      </c>
      <c r="B395" s="16" t="s">
        <v>4190</v>
      </c>
      <c r="C395" s="13" t="s">
        <v>4180</v>
      </c>
      <c r="D395" s="13" t="s">
        <v>4181</v>
      </c>
      <c r="E395" s="13" t="s">
        <v>4182</v>
      </c>
      <c r="F395" s="13" t="s">
        <v>603</v>
      </c>
      <c r="G395" s="13" t="s">
        <v>4183</v>
      </c>
      <c r="H395" s="13" t="s">
        <v>2829</v>
      </c>
      <c r="I395" s="13" t="s">
        <v>98</v>
      </c>
      <c r="J395" s="13" t="s">
        <v>2378</v>
      </c>
      <c r="K395" s="13" t="s">
        <v>2382</v>
      </c>
      <c r="L395" s="13" t="s">
        <v>3758</v>
      </c>
      <c r="M395" s="13" t="s">
        <v>2423</v>
      </c>
      <c r="N395" s="13" t="s">
        <v>4191</v>
      </c>
      <c r="O395" s="17">
        <v>42720</v>
      </c>
      <c r="P395" s="23"/>
      <c r="Q395" s="41" t="s">
        <v>4192</v>
      </c>
      <c r="R395" s="13" t="s">
        <v>129</v>
      </c>
      <c r="S395" s="13" t="s">
        <v>2877</v>
      </c>
      <c r="T395" s="13" t="s">
        <v>8348</v>
      </c>
      <c r="U395" s="13" t="s">
        <v>5764</v>
      </c>
      <c r="V395" s="13" t="s">
        <v>8354</v>
      </c>
      <c r="W395" s="13">
        <f>IF(ISERROR(VLOOKUP($C395,CTEPULL!$A:$I,3,FALSE)),"0",(VLOOKUP($C395,CTEPULL!$A:$I,3,FALSE)))</f>
        <v>32</v>
      </c>
      <c r="X395" s="18">
        <f>IF(ISERROR(VLOOKUP($A395,PIVOTILC!$A:$I,3,FALSE)),"0",(VLOOKUP($A395,PIVOTILC!$A:$I,3,FALSE)))</f>
        <v>32</v>
      </c>
      <c r="Y395" s="13">
        <f t="shared" si="96"/>
        <v>0</v>
      </c>
      <c r="Z395" s="13" t="str">
        <f t="shared" si="105"/>
        <v>Good</v>
      </c>
      <c r="AA395" s="13">
        <f>IF(ISERROR(VLOOKUP($C395,CTEPULL!$A:$I,4,FALSE)),"0",(VLOOKUP($C395,CTEPULL!$A:$I,4,FALSE)))</f>
        <v>0</v>
      </c>
      <c r="AB395" s="18">
        <f>IF(ISERROR(VLOOKUP($A395,PIVOTILC!$A:$I,4,FALSE)),"0",(VLOOKUP($A395,PIVOTILC!$A:$I,4,FALSE)))</f>
        <v>0</v>
      </c>
      <c r="AC395" s="13">
        <f t="shared" si="97"/>
        <v>0</v>
      </c>
      <c r="AD395" s="13" t="str">
        <f t="shared" si="106"/>
        <v/>
      </c>
      <c r="AE395" s="13">
        <f>IF(ISERROR(VLOOKUP($C395,CTEPULL!$A:$I,5,FALSE)),"0",(VLOOKUP($C395,CTEPULL!$A:$I,5,FALSE)))</f>
        <v>0</v>
      </c>
      <c r="AF395" s="18">
        <f>IF(ISERROR(VLOOKUP($A395,PIVOTILC!$A:$I,5,FALSE)),"0",(VLOOKUP($A395,PIVOTILC!$A:$I,5,FALSE)))</f>
        <v>0</v>
      </c>
      <c r="AG395" s="13">
        <f t="shared" si="98"/>
        <v>0</v>
      </c>
      <c r="AH395" s="13" t="str">
        <f t="shared" si="107"/>
        <v/>
      </c>
      <c r="AI395" s="13">
        <f>IF(ISERROR(VLOOKUP($C395,CTEPULL!$A:$I,6,FALSE)),"0",(VLOOKUP($C395,CTEPULL!$A:$I,6,FALSE)))</f>
        <v>0</v>
      </c>
      <c r="AJ395" s="18">
        <f>IF(ISERROR(VLOOKUP($A395,PIVOTILC!$A:$I,6,FALSE)),"0",(VLOOKUP($A395,PIVOTILC!$A:$I,6,FALSE)))</f>
        <v>0</v>
      </c>
      <c r="AK395" s="13">
        <f t="shared" si="99"/>
        <v>0</v>
      </c>
      <c r="AL395" s="13" t="str">
        <f t="shared" si="108"/>
        <v/>
      </c>
      <c r="AM395" s="13">
        <f>IF(ISERROR(VLOOKUP($C395,CTEPULL!$A:$I,7,FALSE)),"0",(VLOOKUP($C395,CTEPULL!$A:$I,7,FALSE)))</f>
        <v>0</v>
      </c>
      <c r="AN395" s="18">
        <f>IF(ISERROR(VLOOKUP($A395,PIVOTILC!$A:$I,7,FALSE)),"0",(VLOOKUP($A395,PIVOTILC!$A:$I,7,FALSE)))</f>
        <v>0</v>
      </c>
      <c r="AO395" s="13">
        <f t="shared" si="100"/>
        <v>0</v>
      </c>
      <c r="AP395" s="13" t="str">
        <f t="shared" si="109"/>
        <v/>
      </c>
      <c r="AQ395" s="13">
        <f>IF(ISERROR(VLOOKUP($C395,CTEPULL!$A:$I,8,FALSE)),"0",(VLOOKUP($C395,CTEPULL!$A:$I,8,FALSE)))</f>
        <v>0</v>
      </c>
      <c r="AR395" s="18">
        <f>IF(ISERROR(VLOOKUP($A395,PIVOTILC!$A:$I,8,FALSE)),"0",(VLOOKUP($A395,PIVOTILC!$A:$I,8,FALSE)))</f>
        <v>0</v>
      </c>
      <c r="AS395" s="13">
        <f t="shared" si="101"/>
        <v>0</v>
      </c>
      <c r="AT395" s="13" t="str">
        <f t="shared" si="110"/>
        <v/>
      </c>
      <c r="AU395" s="19">
        <f>IF(ISERROR(VLOOKUP($C395,CTEPULL!$A:$I,9,FALSE)),"0",(VLOOKUP($C395,CTEPULL!$A:$I,9,FALSE)))</f>
        <v>32</v>
      </c>
      <c r="AV395" s="18">
        <f>IF(ISERROR(VLOOKUP($A395,PIVOTILC!$A:$I,8,FALSE)),"0",(VLOOKUP($A395,PIVOTILC!$A:$I,9,FALSE)))</f>
        <v>32</v>
      </c>
      <c r="AW395" s="18">
        <f t="shared" si="102"/>
        <v>0</v>
      </c>
      <c r="AX395" s="13">
        <f t="shared" si="103"/>
        <v>0</v>
      </c>
      <c r="AY395" s="13" t="str">
        <f t="shared" si="104"/>
        <v>No</v>
      </c>
      <c r="AZ395" s="13" t="str">
        <f t="shared" si="111"/>
        <v>No</v>
      </c>
    </row>
    <row r="396" spans="1:52" x14ac:dyDescent="0.2">
      <c r="A396" s="1" t="s">
        <v>8783</v>
      </c>
      <c r="B396" s="16" t="s">
        <v>8784</v>
      </c>
      <c r="C396" s="13" t="s">
        <v>8785</v>
      </c>
      <c r="D396" s="13" t="s">
        <v>8786</v>
      </c>
      <c r="E396" s="13" t="s">
        <v>8787</v>
      </c>
      <c r="F396" s="13" t="s">
        <v>99</v>
      </c>
      <c r="G396" s="13" t="s">
        <v>8788</v>
      </c>
      <c r="H396" s="13" t="s">
        <v>2831</v>
      </c>
      <c r="I396" s="13" t="s">
        <v>100</v>
      </c>
      <c r="J396" s="13" t="s">
        <v>2378</v>
      </c>
      <c r="K396" s="13" t="s">
        <v>4970</v>
      </c>
      <c r="L396" s="13" t="s">
        <v>11256</v>
      </c>
      <c r="M396" s="13" t="s">
        <v>2409</v>
      </c>
      <c r="N396" s="13" t="s">
        <v>8789</v>
      </c>
      <c r="O396" s="17">
        <v>43397</v>
      </c>
      <c r="P396" s="23"/>
      <c r="Q396" s="41" t="s">
        <v>8790</v>
      </c>
      <c r="R396" s="13" t="s">
        <v>112</v>
      </c>
      <c r="S396" s="13" t="s">
        <v>12143</v>
      </c>
      <c r="T396" s="13" t="s">
        <v>8348</v>
      </c>
      <c r="U396" s="13" t="s">
        <v>8827</v>
      </c>
      <c r="V396" s="13" t="s">
        <v>8356</v>
      </c>
      <c r="W396" s="13" t="str">
        <f>IF(ISERROR(VLOOKUP($C396,CTEPULL!$A:$I,3,FALSE)),"0",(VLOOKUP($C396,CTEPULL!$A:$I,3,FALSE)))</f>
        <v>0</v>
      </c>
      <c r="X396" s="18" t="str">
        <f>IF(ISERROR(VLOOKUP($A396,PIVOTILC!$A:$I,3,FALSE)),"0",(VLOOKUP($A396,PIVOTILC!$A:$I,3,FALSE)))</f>
        <v>0</v>
      </c>
      <c r="Y396" s="13">
        <f t="shared" si="96"/>
        <v>0</v>
      </c>
      <c r="Z396" s="13" t="str">
        <f t="shared" si="105"/>
        <v>Good</v>
      </c>
      <c r="AA396" s="13" t="str">
        <f>IF(ISERROR(VLOOKUP($C396,CTEPULL!$A:$I,4,FALSE)),"0",(VLOOKUP($C396,CTEPULL!$A:$I,4,FALSE)))</f>
        <v>0</v>
      </c>
      <c r="AB396" s="18" t="str">
        <f>IF(ISERROR(VLOOKUP($A396,PIVOTILC!$A:$I,4,FALSE)),"0",(VLOOKUP($A396,PIVOTILC!$A:$I,4,FALSE)))</f>
        <v>0</v>
      </c>
      <c r="AC396" s="13">
        <f t="shared" si="97"/>
        <v>0</v>
      </c>
      <c r="AD396" s="13" t="str">
        <f t="shared" si="106"/>
        <v/>
      </c>
      <c r="AE396" s="13" t="str">
        <f>IF(ISERROR(VLOOKUP($C396,CTEPULL!$A:$I,5,FALSE)),"0",(VLOOKUP($C396,CTEPULL!$A:$I,5,FALSE)))</f>
        <v>0</v>
      </c>
      <c r="AF396" s="18" t="str">
        <f>IF(ISERROR(VLOOKUP($A396,PIVOTILC!$A:$I,5,FALSE)),"0",(VLOOKUP($A396,PIVOTILC!$A:$I,5,FALSE)))</f>
        <v>0</v>
      </c>
      <c r="AG396" s="13">
        <f t="shared" si="98"/>
        <v>0</v>
      </c>
      <c r="AH396" s="13" t="str">
        <f t="shared" si="107"/>
        <v/>
      </c>
      <c r="AI396" s="13" t="str">
        <f>IF(ISERROR(VLOOKUP($C396,CTEPULL!$A:$I,6,FALSE)),"0",(VLOOKUP($C396,CTEPULL!$A:$I,6,FALSE)))</f>
        <v>0</v>
      </c>
      <c r="AJ396" s="18" t="str">
        <f>IF(ISERROR(VLOOKUP($A396,PIVOTILC!$A:$I,6,FALSE)),"0",(VLOOKUP($A396,PIVOTILC!$A:$I,6,FALSE)))</f>
        <v>0</v>
      </c>
      <c r="AK396" s="13">
        <f t="shared" si="99"/>
        <v>0</v>
      </c>
      <c r="AL396" s="13" t="str">
        <f t="shared" si="108"/>
        <v/>
      </c>
      <c r="AM396" s="13" t="str">
        <f>IF(ISERROR(VLOOKUP($C396,CTEPULL!$A:$I,7,FALSE)),"0",(VLOOKUP($C396,CTEPULL!$A:$I,7,FALSE)))</f>
        <v>0</v>
      </c>
      <c r="AN396" s="18" t="str">
        <f>IF(ISERROR(VLOOKUP($A396,PIVOTILC!$A:$I,7,FALSE)),"0",(VLOOKUP($A396,PIVOTILC!$A:$I,7,FALSE)))</f>
        <v>0</v>
      </c>
      <c r="AO396" s="13">
        <f t="shared" si="100"/>
        <v>0</v>
      </c>
      <c r="AP396" s="13" t="str">
        <f t="shared" si="109"/>
        <v/>
      </c>
      <c r="AQ396" s="13" t="str">
        <f>IF(ISERROR(VLOOKUP($C396,CTEPULL!$A:$I,8,FALSE)),"0",(VLOOKUP($C396,CTEPULL!$A:$I,8,FALSE)))</f>
        <v>0</v>
      </c>
      <c r="AR396" s="18" t="str">
        <f>IF(ISERROR(VLOOKUP($A396,PIVOTILC!$A:$I,8,FALSE)),"0",(VLOOKUP($A396,PIVOTILC!$A:$I,8,FALSE)))</f>
        <v>0</v>
      </c>
      <c r="AS396" s="13">
        <f t="shared" si="101"/>
        <v>0</v>
      </c>
      <c r="AT396" s="13" t="str">
        <f t="shared" si="110"/>
        <v/>
      </c>
      <c r="AU396" s="19" t="str">
        <f>IF(ISERROR(VLOOKUP($C396,CTEPULL!$A:$I,9,FALSE)),"0",(VLOOKUP($C396,CTEPULL!$A:$I,9,FALSE)))</f>
        <v>0</v>
      </c>
      <c r="AV396" s="18" t="str">
        <f>IF(ISERROR(VLOOKUP($A396,PIVOTILC!$A:$I,8,FALSE)),"0",(VLOOKUP($A396,PIVOTILC!$A:$I,9,FALSE)))</f>
        <v>0</v>
      </c>
      <c r="AW396" s="18">
        <f t="shared" si="102"/>
        <v>0</v>
      </c>
      <c r="AX396" s="13">
        <f t="shared" si="103"/>
        <v>0</v>
      </c>
      <c r="AY396" s="13" t="str">
        <f t="shared" si="104"/>
        <v>No</v>
      </c>
      <c r="AZ396" s="13" t="str">
        <f t="shared" si="111"/>
        <v>No</v>
      </c>
    </row>
    <row r="397" spans="1:52" x14ac:dyDescent="0.2">
      <c r="A397" s="1" t="s">
        <v>12555</v>
      </c>
      <c r="B397" s="16" t="s">
        <v>12536</v>
      </c>
      <c r="C397" s="13" t="s">
        <v>12537</v>
      </c>
      <c r="D397" s="13" t="s">
        <v>12538</v>
      </c>
      <c r="E397" s="13" t="s">
        <v>12539</v>
      </c>
      <c r="F397" s="13" t="s">
        <v>448</v>
      </c>
      <c r="G397" s="13" t="s">
        <v>12540</v>
      </c>
      <c r="H397" s="13" t="s">
        <v>2829</v>
      </c>
      <c r="I397" s="13" t="s">
        <v>100</v>
      </c>
      <c r="J397" s="13" t="s">
        <v>2378</v>
      </c>
      <c r="K397" s="13" t="s">
        <v>2395</v>
      </c>
      <c r="L397" s="13" t="s">
        <v>2385</v>
      </c>
      <c r="M397" s="13" t="s">
        <v>10350</v>
      </c>
      <c r="N397" s="13" t="s">
        <v>12541</v>
      </c>
      <c r="O397" s="17">
        <v>43773</v>
      </c>
      <c r="P397" s="23"/>
      <c r="Q397" s="41" t="s">
        <v>12542</v>
      </c>
      <c r="R397" s="13" t="s">
        <v>187</v>
      </c>
      <c r="S397" s="13" t="s">
        <v>2870</v>
      </c>
      <c r="T397" s="13" t="s">
        <v>8348</v>
      </c>
      <c r="U397" s="13" t="s">
        <v>12558</v>
      </c>
      <c r="V397" s="13" t="s">
        <v>8349</v>
      </c>
      <c r="W397" s="13">
        <f>IF(ISERROR(VLOOKUP($C397,CTEPULL!$A:$I,3,FALSE)),"0",(VLOOKUP($C397,CTEPULL!$A:$I,3,FALSE)))</f>
        <v>40</v>
      </c>
      <c r="X397" s="18">
        <f>IF(ISERROR(VLOOKUP($A397,PIVOTILC!$A:$I,3,FALSE)),"0",(VLOOKUP($A397,PIVOTILC!$A:$I,3,FALSE)))</f>
        <v>40</v>
      </c>
      <c r="Y397" s="13">
        <f t="shared" si="96"/>
        <v>0</v>
      </c>
      <c r="Z397" s="13" t="str">
        <f t="shared" si="105"/>
        <v>Good</v>
      </c>
      <c r="AA397" s="13">
        <f>IF(ISERROR(VLOOKUP($C397,CTEPULL!$A:$I,4,FALSE)),"0",(VLOOKUP($C397,CTEPULL!$A:$I,4,FALSE)))</f>
        <v>0</v>
      </c>
      <c r="AB397" s="18">
        <f>IF(ISERROR(VLOOKUP($A397,PIVOTILC!$A:$I,4,FALSE)),"0",(VLOOKUP($A397,PIVOTILC!$A:$I,4,FALSE)))</f>
        <v>0</v>
      </c>
      <c r="AC397" s="13">
        <f t="shared" si="97"/>
        <v>0</v>
      </c>
      <c r="AD397" s="13" t="str">
        <f t="shared" si="106"/>
        <v/>
      </c>
      <c r="AE397" s="13">
        <f>IF(ISERROR(VLOOKUP($C397,CTEPULL!$A:$I,5,FALSE)),"0",(VLOOKUP($C397,CTEPULL!$A:$I,5,FALSE)))</f>
        <v>0</v>
      </c>
      <c r="AF397" s="18">
        <f>IF(ISERROR(VLOOKUP($A397,PIVOTILC!$A:$I,5,FALSE)),"0",(VLOOKUP($A397,PIVOTILC!$A:$I,5,FALSE)))</f>
        <v>0</v>
      </c>
      <c r="AG397" s="13">
        <f t="shared" si="98"/>
        <v>0</v>
      </c>
      <c r="AH397" s="13" t="str">
        <f t="shared" si="107"/>
        <v/>
      </c>
      <c r="AI397" s="13">
        <f>IF(ISERROR(VLOOKUP($C397,CTEPULL!$A:$I,6,FALSE)),"0",(VLOOKUP($C397,CTEPULL!$A:$I,6,FALSE)))</f>
        <v>0</v>
      </c>
      <c r="AJ397" s="18">
        <f>IF(ISERROR(VLOOKUP($A397,PIVOTILC!$A:$I,6,FALSE)),"0",(VLOOKUP($A397,PIVOTILC!$A:$I,6,FALSE)))</f>
        <v>0</v>
      </c>
      <c r="AK397" s="13">
        <f t="shared" si="99"/>
        <v>0</v>
      </c>
      <c r="AL397" s="13" t="str">
        <f t="shared" si="108"/>
        <v/>
      </c>
      <c r="AM397" s="13">
        <f>IF(ISERROR(VLOOKUP($C397,CTEPULL!$A:$I,7,FALSE)),"0",(VLOOKUP($C397,CTEPULL!$A:$I,7,FALSE)))</f>
        <v>0</v>
      </c>
      <c r="AN397" s="18">
        <f>IF(ISERROR(VLOOKUP($A397,PIVOTILC!$A:$I,7,FALSE)),"0",(VLOOKUP($A397,PIVOTILC!$A:$I,7,FALSE)))</f>
        <v>0</v>
      </c>
      <c r="AO397" s="13">
        <f t="shared" si="100"/>
        <v>0</v>
      </c>
      <c r="AP397" s="13" t="str">
        <f t="shared" si="109"/>
        <v/>
      </c>
      <c r="AQ397" s="13">
        <f>IF(ISERROR(VLOOKUP($C397,CTEPULL!$A:$I,8,FALSE)),"0",(VLOOKUP($C397,CTEPULL!$A:$I,8,FALSE)))</f>
        <v>0</v>
      </c>
      <c r="AR397" s="18">
        <f>IF(ISERROR(VLOOKUP($A397,PIVOTILC!$A:$I,8,FALSE)),"0",(VLOOKUP($A397,PIVOTILC!$A:$I,8,FALSE)))</f>
        <v>0</v>
      </c>
      <c r="AS397" s="13">
        <f t="shared" si="101"/>
        <v>0</v>
      </c>
      <c r="AT397" s="13" t="str">
        <f t="shared" si="110"/>
        <v/>
      </c>
      <c r="AU397" s="19">
        <f>IF(ISERROR(VLOOKUP($C397,CTEPULL!$A:$I,9,FALSE)),"0",(VLOOKUP($C397,CTEPULL!$A:$I,9,FALSE)))</f>
        <v>40</v>
      </c>
      <c r="AV397" s="18">
        <f>IF(ISERROR(VLOOKUP($A397,PIVOTILC!$A:$I,8,FALSE)),"0",(VLOOKUP($A397,PIVOTILC!$A:$I,9,FALSE)))</f>
        <v>40</v>
      </c>
      <c r="AW397" s="18">
        <f t="shared" si="102"/>
        <v>0</v>
      </c>
      <c r="AX397" s="13">
        <f t="shared" si="103"/>
        <v>0</v>
      </c>
      <c r="AY397" s="13" t="str">
        <f t="shared" si="104"/>
        <v>No</v>
      </c>
      <c r="AZ397" s="13" t="str">
        <f t="shared" si="111"/>
        <v>No</v>
      </c>
    </row>
    <row r="398" spans="1:52" x14ac:dyDescent="0.2">
      <c r="A398" s="1" t="s">
        <v>7110</v>
      </c>
      <c r="B398" s="16" t="s">
        <v>3122</v>
      </c>
      <c r="C398" s="13" t="s">
        <v>2315</v>
      </c>
      <c r="D398" s="13" t="s">
        <v>2316</v>
      </c>
      <c r="E398" s="13" t="s">
        <v>2317</v>
      </c>
      <c r="F398" s="13" t="s">
        <v>107</v>
      </c>
      <c r="G398" s="13" t="s">
        <v>2318</v>
      </c>
      <c r="H398" s="13" t="s">
        <v>2828</v>
      </c>
      <c r="I398" s="13" t="s">
        <v>98</v>
      </c>
      <c r="J398" s="13" t="s">
        <v>2378</v>
      </c>
      <c r="K398" s="13" t="s">
        <v>2395</v>
      </c>
      <c r="L398" s="13" t="s">
        <v>2385</v>
      </c>
      <c r="M398" s="13" t="s">
        <v>3823</v>
      </c>
      <c r="N398" s="13" t="s">
        <v>2319</v>
      </c>
      <c r="O398" s="17">
        <v>42261</v>
      </c>
      <c r="P398" s="23"/>
      <c r="Q398" s="41" t="s">
        <v>2556</v>
      </c>
      <c r="R398" s="13" t="s">
        <v>129</v>
      </c>
      <c r="S398" s="13" t="s">
        <v>2870</v>
      </c>
      <c r="T398" s="13" t="s">
        <v>8348</v>
      </c>
      <c r="U398" s="13" t="s">
        <v>5765</v>
      </c>
      <c r="V398" s="13" t="s">
        <v>8365</v>
      </c>
      <c r="W398" s="13">
        <f>IF(ISERROR(VLOOKUP($C398,CTEPULL!$A:$I,3,FALSE)),"0",(VLOOKUP($C398,CTEPULL!$A:$I,3,FALSE)))</f>
        <v>40</v>
      </c>
      <c r="X398" s="18">
        <f>IF(ISERROR(VLOOKUP($A398,PIVOTILC!$A:$I,3,FALSE)),"0",(VLOOKUP($A398,PIVOTILC!$A:$I,3,FALSE)))</f>
        <v>40</v>
      </c>
      <c r="Y398" s="13">
        <f t="shared" si="96"/>
        <v>0</v>
      </c>
      <c r="Z398" s="13" t="str">
        <f t="shared" si="105"/>
        <v>Good</v>
      </c>
      <c r="AA398" s="13">
        <f>IF(ISERROR(VLOOKUP($C398,CTEPULL!$A:$I,4,FALSE)),"0",(VLOOKUP($C398,CTEPULL!$A:$I,4,FALSE)))</f>
        <v>0</v>
      </c>
      <c r="AB398" s="18">
        <f>IF(ISERROR(VLOOKUP($A398,PIVOTILC!$A:$I,4,FALSE)),"0",(VLOOKUP($A398,PIVOTILC!$A:$I,4,FALSE)))</f>
        <v>0</v>
      </c>
      <c r="AC398" s="13">
        <f t="shared" si="97"/>
        <v>0</v>
      </c>
      <c r="AD398" s="13" t="str">
        <f t="shared" si="106"/>
        <v/>
      </c>
      <c r="AE398" s="13">
        <f>IF(ISERROR(VLOOKUP($C398,CTEPULL!$A:$I,5,FALSE)),"0",(VLOOKUP($C398,CTEPULL!$A:$I,5,FALSE)))</f>
        <v>0</v>
      </c>
      <c r="AF398" s="18">
        <f>IF(ISERROR(VLOOKUP($A398,PIVOTILC!$A:$I,5,FALSE)),"0",(VLOOKUP($A398,PIVOTILC!$A:$I,5,FALSE)))</f>
        <v>0</v>
      </c>
      <c r="AG398" s="13">
        <f t="shared" si="98"/>
        <v>0</v>
      </c>
      <c r="AH398" s="13" t="str">
        <f t="shared" si="107"/>
        <v/>
      </c>
      <c r="AI398" s="13">
        <f>IF(ISERROR(VLOOKUP($C398,CTEPULL!$A:$I,6,FALSE)),"0",(VLOOKUP($C398,CTEPULL!$A:$I,6,FALSE)))</f>
        <v>0</v>
      </c>
      <c r="AJ398" s="18">
        <f>IF(ISERROR(VLOOKUP($A398,PIVOTILC!$A:$I,6,FALSE)),"0",(VLOOKUP($A398,PIVOTILC!$A:$I,6,FALSE)))</f>
        <v>0</v>
      </c>
      <c r="AK398" s="13">
        <f t="shared" si="99"/>
        <v>0</v>
      </c>
      <c r="AL398" s="13" t="str">
        <f t="shared" si="108"/>
        <v/>
      </c>
      <c r="AM398" s="13">
        <f>IF(ISERROR(VLOOKUP($C398,CTEPULL!$A:$I,7,FALSE)),"0",(VLOOKUP($C398,CTEPULL!$A:$I,7,FALSE)))</f>
        <v>0</v>
      </c>
      <c r="AN398" s="18">
        <f>IF(ISERROR(VLOOKUP($A398,PIVOTILC!$A:$I,7,FALSE)),"0",(VLOOKUP($A398,PIVOTILC!$A:$I,7,FALSE)))</f>
        <v>0</v>
      </c>
      <c r="AO398" s="13">
        <f t="shared" si="100"/>
        <v>0</v>
      </c>
      <c r="AP398" s="13" t="str">
        <f t="shared" si="109"/>
        <v/>
      </c>
      <c r="AQ398" s="13">
        <f>IF(ISERROR(VLOOKUP($C398,CTEPULL!$A:$I,8,FALSE)),"0",(VLOOKUP($C398,CTEPULL!$A:$I,8,FALSE)))</f>
        <v>0</v>
      </c>
      <c r="AR398" s="18">
        <f>IF(ISERROR(VLOOKUP($A398,PIVOTILC!$A:$I,8,FALSE)),"0",(VLOOKUP($A398,PIVOTILC!$A:$I,8,FALSE)))</f>
        <v>0</v>
      </c>
      <c r="AS398" s="13">
        <f t="shared" si="101"/>
        <v>0</v>
      </c>
      <c r="AT398" s="13" t="str">
        <f t="shared" si="110"/>
        <v/>
      </c>
      <c r="AU398" s="19">
        <f>IF(ISERROR(VLOOKUP($C398,CTEPULL!$A:$I,9,FALSE)),"0",(VLOOKUP($C398,CTEPULL!$A:$I,9,FALSE)))</f>
        <v>40</v>
      </c>
      <c r="AV398" s="18">
        <f>IF(ISERROR(VLOOKUP($A398,PIVOTILC!$A:$I,8,FALSE)),"0",(VLOOKUP($A398,PIVOTILC!$A:$I,9,FALSE)))</f>
        <v>40</v>
      </c>
      <c r="AW398" s="18">
        <f t="shared" si="102"/>
        <v>0</v>
      </c>
      <c r="AX398" s="13">
        <f t="shared" si="103"/>
        <v>0</v>
      </c>
      <c r="AY398" s="13" t="str">
        <f t="shared" si="104"/>
        <v>No</v>
      </c>
      <c r="AZ398" s="13" t="str">
        <f t="shared" si="111"/>
        <v>No</v>
      </c>
    </row>
    <row r="399" spans="1:52" x14ac:dyDescent="0.2">
      <c r="A399" s="1" t="s">
        <v>7111</v>
      </c>
      <c r="B399" s="16" t="s">
        <v>3627</v>
      </c>
      <c r="C399" s="13" t="s">
        <v>3628</v>
      </c>
      <c r="D399" s="13" t="s">
        <v>3629</v>
      </c>
      <c r="E399" s="13" t="s">
        <v>694</v>
      </c>
      <c r="F399" s="13" t="s">
        <v>179</v>
      </c>
      <c r="G399" s="13" t="s">
        <v>3630</v>
      </c>
      <c r="H399" s="13" t="s">
        <v>2829</v>
      </c>
      <c r="I399" s="13" t="s">
        <v>100</v>
      </c>
      <c r="J399" s="13" t="s">
        <v>2378</v>
      </c>
      <c r="K399" s="13" t="s">
        <v>2396</v>
      </c>
      <c r="L399" s="13" t="s">
        <v>2392</v>
      </c>
      <c r="M399" s="13" t="s">
        <v>8943</v>
      </c>
      <c r="N399" s="13" t="s">
        <v>3631</v>
      </c>
      <c r="O399" s="17">
        <v>42534</v>
      </c>
      <c r="P399" s="23"/>
      <c r="Q399" s="41" t="s">
        <v>3632</v>
      </c>
      <c r="R399" s="13" t="s">
        <v>129</v>
      </c>
      <c r="S399" s="13" t="s">
        <v>2867</v>
      </c>
      <c r="T399" s="13" t="s">
        <v>8348</v>
      </c>
      <c r="U399" s="13" t="s">
        <v>5766</v>
      </c>
      <c r="V399" s="13" t="s">
        <v>8354</v>
      </c>
      <c r="W399" s="13">
        <f>IF(ISERROR(VLOOKUP($C399,CTEPULL!$A:$I,3,FALSE)),"0",(VLOOKUP($C399,CTEPULL!$A:$I,3,FALSE)))</f>
        <v>45</v>
      </c>
      <c r="X399" s="18">
        <f>IF(ISERROR(VLOOKUP($A399,PIVOTILC!$A:$I,3,FALSE)),"0",(VLOOKUP($A399,PIVOTILC!$A:$I,3,FALSE)))</f>
        <v>45</v>
      </c>
      <c r="Y399" s="13">
        <f t="shared" si="96"/>
        <v>0</v>
      </c>
      <c r="Z399" s="13" t="str">
        <f t="shared" si="105"/>
        <v>Good</v>
      </c>
      <c r="AA399" s="13">
        <f>IF(ISERROR(VLOOKUP($C399,CTEPULL!$A:$I,4,FALSE)),"0",(VLOOKUP($C399,CTEPULL!$A:$I,4,FALSE)))</f>
        <v>0</v>
      </c>
      <c r="AB399" s="18">
        <f>IF(ISERROR(VLOOKUP($A399,PIVOTILC!$A:$I,4,FALSE)),"0",(VLOOKUP($A399,PIVOTILC!$A:$I,4,FALSE)))</f>
        <v>0</v>
      </c>
      <c r="AC399" s="13">
        <f t="shared" si="97"/>
        <v>0</v>
      </c>
      <c r="AD399" s="13" t="str">
        <f t="shared" si="106"/>
        <v/>
      </c>
      <c r="AE399" s="13">
        <f>IF(ISERROR(VLOOKUP($C399,CTEPULL!$A:$I,5,FALSE)),"0",(VLOOKUP($C399,CTEPULL!$A:$I,5,FALSE)))</f>
        <v>0</v>
      </c>
      <c r="AF399" s="18">
        <f>IF(ISERROR(VLOOKUP($A399,PIVOTILC!$A:$I,5,FALSE)),"0",(VLOOKUP($A399,PIVOTILC!$A:$I,5,FALSE)))</f>
        <v>0</v>
      </c>
      <c r="AG399" s="13">
        <f t="shared" si="98"/>
        <v>0</v>
      </c>
      <c r="AH399" s="13" t="str">
        <f t="shared" si="107"/>
        <v/>
      </c>
      <c r="AI399" s="13">
        <f>IF(ISERROR(VLOOKUP($C399,CTEPULL!$A:$I,6,FALSE)),"0",(VLOOKUP($C399,CTEPULL!$A:$I,6,FALSE)))</f>
        <v>0</v>
      </c>
      <c r="AJ399" s="18">
        <f>IF(ISERROR(VLOOKUP($A399,PIVOTILC!$A:$I,6,FALSE)),"0",(VLOOKUP($A399,PIVOTILC!$A:$I,6,FALSE)))</f>
        <v>0</v>
      </c>
      <c r="AK399" s="13">
        <f t="shared" si="99"/>
        <v>0</v>
      </c>
      <c r="AL399" s="13" t="str">
        <f t="shared" si="108"/>
        <v/>
      </c>
      <c r="AM399" s="13">
        <f>IF(ISERROR(VLOOKUP($C399,CTEPULL!$A:$I,7,FALSE)),"0",(VLOOKUP($C399,CTEPULL!$A:$I,7,FALSE)))</f>
        <v>0</v>
      </c>
      <c r="AN399" s="18">
        <f>IF(ISERROR(VLOOKUP($A399,PIVOTILC!$A:$I,7,FALSE)),"0",(VLOOKUP($A399,PIVOTILC!$A:$I,7,FALSE)))</f>
        <v>0</v>
      </c>
      <c r="AO399" s="13">
        <f t="shared" si="100"/>
        <v>0</v>
      </c>
      <c r="AP399" s="13" t="str">
        <f t="shared" si="109"/>
        <v/>
      </c>
      <c r="AQ399" s="13">
        <f>IF(ISERROR(VLOOKUP($C399,CTEPULL!$A:$I,8,FALSE)),"0",(VLOOKUP($C399,CTEPULL!$A:$I,8,FALSE)))</f>
        <v>0</v>
      </c>
      <c r="AR399" s="18">
        <f>IF(ISERROR(VLOOKUP($A399,PIVOTILC!$A:$I,8,FALSE)),"0",(VLOOKUP($A399,PIVOTILC!$A:$I,8,FALSE)))</f>
        <v>0</v>
      </c>
      <c r="AS399" s="13">
        <f t="shared" si="101"/>
        <v>0</v>
      </c>
      <c r="AT399" s="13" t="str">
        <f t="shared" si="110"/>
        <v/>
      </c>
      <c r="AU399" s="19">
        <f>IF(ISERROR(VLOOKUP($C399,CTEPULL!$A:$I,9,FALSE)),"0",(VLOOKUP($C399,CTEPULL!$A:$I,9,FALSE)))</f>
        <v>45</v>
      </c>
      <c r="AV399" s="18">
        <f>IF(ISERROR(VLOOKUP($A399,PIVOTILC!$A:$I,8,FALSE)),"0",(VLOOKUP($A399,PIVOTILC!$A:$I,9,FALSE)))</f>
        <v>45</v>
      </c>
      <c r="AW399" s="18">
        <f t="shared" si="102"/>
        <v>0</v>
      </c>
      <c r="AX399" s="13">
        <f t="shared" si="103"/>
        <v>0</v>
      </c>
      <c r="AY399" s="13" t="str">
        <f t="shared" si="104"/>
        <v>No</v>
      </c>
      <c r="AZ399" s="13" t="str">
        <f t="shared" si="111"/>
        <v>No</v>
      </c>
    </row>
    <row r="400" spans="1:52" x14ac:dyDescent="0.2">
      <c r="A400" s="1" t="s">
        <v>10935</v>
      </c>
      <c r="B400" s="16" t="s">
        <v>10936</v>
      </c>
      <c r="C400" s="13" t="s">
        <v>11017</v>
      </c>
      <c r="D400" s="13" t="s">
        <v>10937</v>
      </c>
      <c r="E400" s="13" t="s">
        <v>1276</v>
      </c>
      <c r="F400" s="13" t="s">
        <v>179</v>
      </c>
      <c r="G400" s="13" t="s">
        <v>10938</v>
      </c>
      <c r="H400" s="13" t="s">
        <v>2833</v>
      </c>
      <c r="I400" s="13" t="s">
        <v>102</v>
      </c>
      <c r="J400" s="13" t="s">
        <v>2378</v>
      </c>
      <c r="K400" s="13" t="s">
        <v>2389</v>
      </c>
      <c r="L400" s="13" t="s">
        <v>11236</v>
      </c>
      <c r="M400" s="13" t="s">
        <v>2948</v>
      </c>
      <c r="N400" s="13" t="s">
        <v>11018</v>
      </c>
      <c r="O400" s="17">
        <v>43654</v>
      </c>
      <c r="P400" s="23"/>
      <c r="Q400" s="41" t="s">
        <v>10939</v>
      </c>
      <c r="R400" s="13" t="s">
        <v>187</v>
      </c>
      <c r="S400" s="13" t="s">
        <v>9769</v>
      </c>
      <c r="T400" s="13" t="s">
        <v>8348</v>
      </c>
      <c r="U400" s="13" t="s">
        <v>11035</v>
      </c>
      <c r="V400" s="13" t="s">
        <v>8366</v>
      </c>
      <c r="W400" s="13">
        <f>IF(ISERROR(VLOOKUP($C400,CTEPULL!$A:$I,3,FALSE)),"0",(VLOOKUP($C400,CTEPULL!$A:$I,3,FALSE)))</f>
        <v>40</v>
      </c>
      <c r="X400" s="18">
        <f>IF(ISERROR(VLOOKUP($A400,PIVOTILC!$A:$I,3,FALSE)),"0",(VLOOKUP($A400,PIVOTILC!$A:$I,3,FALSE)))</f>
        <v>40</v>
      </c>
      <c r="Y400" s="13">
        <f t="shared" si="96"/>
        <v>0</v>
      </c>
      <c r="Z400" s="13" t="str">
        <f t="shared" si="105"/>
        <v>Good</v>
      </c>
      <c r="AA400" s="13">
        <f>IF(ISERROR(VLOOKUP($C400,CTEPULL!$A:$I,4,FALSE)),"0",(VLOOKUP($C400,CTEPULL!$A:$I,4,FALSE)))</f>
        <v>0</v>
      </c>
      <c r="AB400" s="18">
        <f>IF(ISERROR(VLOOKUP($A400,PIVOTILC!$A:$I,4,FALSE)),"0",(VLOOKUP($A400,PIVOTILC!$A:$I,4,FALSE)))</f>
        <v>0</v>
      </c>
      <c r="AC400" s="13">
        <f t="shared" si="97"/>
        <v>0</v>
      </c>
      <c r="AD400" s="13" t="str">
        <f t="shared" si="106"/>
        <v/>
      </c>
      <c r="AE400" s="13">
        <f>IF(ISERROR(VLOOKUP($C400,CTEPULL!$A:$I,5,FALSE)),"0",(VLOOKUP($C400,CTEPULL!$A:$I,5,FALSE)))</f>
        <v>0</v>
      </c>
      <c r="AF400" s="18">
        <f>IF(ISERROR(VLOOKUP($A400,PIVOTILC!$A:$I,5,FALSE)),"0",(VLOOKUP($A400,PIVOTILC!$A:$I,5,FALSE)))</f>
        <v>0</v>
      </c>
      <c r="AG400" s="13">
        <f t="shared" si="98"/>
        <v>0</v>
      </c>
      <c r="AH400" s="13" t="str">
        <f t="shared" si="107"/>
        <v/>
      </c>
      <c r="AI400" s="13">
        <f>IF(ISERROR(VLOOKUP($C400,CTEPULL!$A:$I,6,FALSE)),"0",(VLOOKUP($C400,CTEPULL!$A:$I,6,FALSE)))</f>
        <v>0</v>
      </c>
      <c r="AJ400" s="18">
        <f>IF(ISERROR(VLOOKUP($A400,PIVOTILC!$A:$I,6,FALSE)),"0",(VLOOKUP($A400,PIVOTILC!$A:$I,6,FALSE)))</f>
        <v>0</v>
      </c>
      <c r="AK400" s="13">
        <f t="shared" si="99"/>
        <v>0</v>
      </c>
      <c r="AL400" s="13" t="str">
        <f t="shared" si="108"/>
        <v/>
      </c>
      <c r="AM400" s="13">
        <f>IF(ISERROR(VLOOKUP($C400,CTEPULL!$A:$I,7,FALSE)),"0",(VLOOKUP($C400,CTEPULL!$A:$I,7,FALSE)))</f>
        <v>0</v>
      </c>
      <c r="AN400" s="18">
        <f>IF(ISERROR(VLOOKUP($A400,PIVOTILC!$A:$I,7,FALSE)),"0",(VLOOKUP($A400,PIVOTILC!$A:$I,7,FALSE)))</f>
        <v>0</v>
      </c>
      <c r="AO400" s="13">
        <f t="shared" si="100"/>
        <v>0</v>
      </c>
      <c r="AP400" s="13" t="str">
        <f t="shared" si="109"/>
        <v/>
      </c>
      <c r="AQ400" s="13">
        <f>IF(ISERROR(VLOOKUP($C400,CTEPULL!$A:$I,8,FALSE)),"0",(VLOOKUP($C400,CTEPULL!$A:$I,8,FALSE)))</f>
        <v>0</v>
      </c>
      <c r="AR400" s="18">
        <f>IF(ISERROR(VLOOKUP($A400,PIVOTILC!$A:$I,8,FALSE)),"0",(VLOOKUP($A400,PIVOTILC!$A:$I,8,FALSE)))</f>
        <v>0</v>
      </c>
      <c r="AS400" s="13">
        <f t="shared" si="101"/>
        <v>0</v>
      </c>
      <c r="AT400" s="13" t="str">
        <f t="shared" si="110"/>
        <v/>
      </c>
      <c r="AU400" s="19">
        <f>IF(ISERROR(VLOOKUP($C400,CTEPULL!$A:$I,9,FALSE)),"0",(VLOOKUP($C400,CTEPULL!$A:$I,9,FALSE)))</f>
        <v>40</v>
      </c>
      <c r="AV400" s="18">
        <f>IF(ISERROR(VLOOKUP($A400,PIVOTILC!$A:$I,8,FALSE)),"0",(VLOOKUP($A400,PIVOTILC!$A:$I,9,FALSE)))</f>
        <v>40</v>
      </c>
      <c r="AW400" s="18">
        <f t="shared" si="102"/>
        <v>0</v>
      </c>
      <c r="AX400" s="13">
        <f t="shared" si="103"/>
        <v>0</v>
      </c>
      <c r="AY400" s="13" t="str">
        <f t="shared" si="104"/>
        <v>No</v>
      </c>
      <c r="AZ400" s="13" t="str">
        <f t="shared" si="111"/>
        <v>No</v>
      </c>
    </row>
    <row r="401" spans="1:52" x14ac:dyDescent="0.2">
      <c r="A401" s="1" t="s">
        <v>7112</v>
      </c>
      <c r="B401" s="16" t="s">
        <v>3123</v>
      </c>
      <c r="C401" s="13" t="s">
        <v>1076</v>
      </c>
      <c r="D401" s="13" t="s">
        <v>1077</v>
      </c>
      <c r="E401" s="13" t="s">
        <v>1078</v>
      </c>
      <c r="F401" s="13" t="s">
        <v>4184</v>
      </c>
      <c r="G401" s="13" t="s">
        <v>1079</v>
      </c>
      <c r="H401" s="13" t="s">
        <v>2829</v>
      </c>
      <c r="I401" s="13" t="s">
        <v>98</v>
      </c>
      <c r="J401" s="13" t="s">
        <v>2378</v>
      </c>
      <c r="K401" s="13" t="s">
        <v>2382</v>
      </c>
      <c r="L401" s="13" t="s">
        <v>3758</v>
      </c>
      <c r="M401" s="13" t="s">
        <v>2423</v>
      </c>
      <c r="N401" s="13" t="s">
        <v>1080</v>
      </c>
      <c r="O401" s="17">
        <v>41436</v>
      </c>
      <c r="P401" s="23"/>
      <c r="Q401" s="41" t="s">
        <v>2557</v>
      </c>
      <c r="R401" s="13" t="s">
        <v>187</v>
      </c>
      <c r="S401" s="13" t="s">
        <v>2870</v>
      </c>
      <c r="T401" s="13" t="s">
        <v>8348</v>
      </c>
      <c r="U401" s="13" t="s">
        <v>5767</v>
      </c>
      <c r="V401" s="13" t="s">
        <v>8354</v>
      </c>
      <c r="W401" s="13">
        <f>IF(ISERROR(VLOOKUP($C401,CTEPULL!$A:$I,3,FALSE)),"0",(VLOOKUP($C401,CTEPULL!$A:$I,3,FALSE)))</f>
        <v>52</v>
      </c>
      <c r="X401" s="18">
        <f>IF(ISERROR(VLOOKUP($A401,PIVOTILC!$A:$I,3,FALSE)),"0",(VLOOKUP($A401,PIVOTILC!$A:$I,3,FALSE)))</f>
        <v>52</v>
      </c>
      <c r="Y401" s="13">
        <f t="shared" si="96"/>
        <v>0</v>
      </c>
      <c r="Z401" s="13" t="str">
        <f t="shared" si="105"/>
        <v>Good</v>
      </c>
      <c r="AA401" s="13">
        <f>IF(ISERROR(VLOOKUP($C401,CTEPULL!$A:$I,4,FALSE)),"0",(VLOOKUP($C401,CTEPULL!$A:$I,4,FALSE)))</f>
        <v>0</v>
      </c>
      <c r="AB401" s="18">
        <f>IF(ISERROR(VLOOKUP($A401,PIVOTILC!$A:$I,4,FALSE)),"0",(VLOOKUP($A401,PIVOTILC!$A:$I,4,FALSE)))</f>
        <v>0</v>
      </c>
      <c r="AC401" s="13">
        <f t="shared" si="97"/>
        <v>0</v>
      </c>
      <c r="AD401" s="13" t="str">
        <f t="shared" si="106"/>
        <v/>
      </c>
      <c r="AE401" s="13">
        <f>IF(ISERROR(VLOOKUP($C401,CTEPULL!$A:$I,5,FALSE)),"0",(VLOOKUP($C401,CTEPULL!$A:$I,5,FALSE)))</f>
        <v>0</v>
      </c>
      <c r="AF401" s="18">
        <f>IF(ISERROR(VLOOKUP($A401,PIVOTILC!$A:$I,5,FALSE)),"0",(VLOOKUP($A401,PIVOTILC!$A:$I,5,FALSE)))</f>
        <v>0</v>
      </c>
      <c r="AG401" s="13">
        <f t="shared" si="98"/>
        <v>0</v>
      </c>
      <c r="AH401" s="13" t="str">
        <f t="shared" si="107"/>
        <v/>
      </c>
      <c r="AI401" s="13">
        <f>IF(ISERROR(VLOOKUP($C401,CTEPULL!$A:$I,6,FALSE)),"0",(VLOOKUP($C401,CTEPULL!$A:$I,6,FALSE)))</f>
        <v>0</v>
      </c>
      <c r="AJ401" s="18">
        <f>IF(ISERROR(VLOOKUP($A401,PIVOTILC!$A:$I,6,FALSE)),"0",(VLOOKUP($A401,PIVOTILC!$A:$I,6,FALSE)))</f>
        <v>0</v>
      </c>
      <c r="AK401" s="13">
        <f t="shared" si="99"/>
        <v>0</v>
      </c>
      <c r="AL401" s="13" t="str">
        <f t="shared" si="108"/>
        <v/>
      </c>
      <c r="AM401" s="13">
        <f>IF(ISERROR(VLOOKUP($C401,CTEPULL!$A:$I,7,FALSE)),"0",(VLOOKUP($C401,CTEPULL!$A:$I,7,FALSE)))</f>
        <v>0</v>
      </c>
      <c r="AN401" s="18">
        <f>IF(ISERROR(VLOOKUP($A401,PIVOTILC!$A:$I,7,FALSE)),"0",(VLOOKUP($A401,PIVOTILC!$A:$I,7,FALSE)))</f>
        <v>0</v>
      </c>
      <c r="AO401" s="13">
        <f t="shared" si="100"/>
        <v>0</v>
      </c>
      <c r="AP401" s="13" t="str">
        <f t="shared" si="109"/>
        <v/>
      </c>
      <c r="AQ401" s="13">
        <f>IF(ISERROR(VLOOKUP($C401,CTEPULL!$A:$I,8,FALSE)),"0",(VLOOKUP($C401,CTEPULL!$A:$I,8,FALSE)))</f>
        <v>0</v>
      </c>
      <c r="AR401" s="18">
        <f>IF(ISERROR(VLOOKUP($A401,PIVOTILC!$A:$I,8,FALSE)),"0",(VLOOKUP($A401,PIVOTILC!$A:$I,8,FALSE)))</f>
        <v>0</v>
      </c>
      <c r="AS401" s="13">
        <f t="shared" si="101"/>
        <v>0</v>
      </c>
      <c r="AT401" s="13" t="str">
        <f t="shared" si="110"/>
        <v/>
      </c>
      <c r="AU401" s="19">
        <f>IF(ISERROR(VLOOKUP($C401,CTEPULL!$A:$I,9,FALSE)),"0",(VLOOKUP($C401,CTEPULL!$A:$I,9,FALSE)))</f>
        <v>52</v>
      </c>
      <c r="AV401" s="18">
        <f>IF(ISERROR(VLOOKUP($A401,PIVOTILC!$A:$I,8,FALSE)),"0",(VLOOKUP($A401,PIVOTILC!$A:$I,9,FALSE)))</f>
        <v>52</v>
      </c>
      <c r="AW401" s="18">
        <f t="shared" si="102"/>
        <v>0</v>
      </c>
      <c r="AX401" s="13">
        <f t="shared" si="103"/>
        <v>0</v>
      </c>
      <c r="AY401" s="13" t="str">
        <f t="shared" si="104"/>
        <v>No</v>
      </c>
      <c r="AZ401" s="13" t="str">
        <f t="shared" si="111"/>
        <v>No</v>
      </c>
    </row>
    <row r="402" spans="1:52" x14ac:dyDescent="0.2">
      <c r="A402" s="1" t="s">
        <v>9262</v>
      </c>
      <c r="B402" s="16" t="s">
        <v>3124</v>
      </c>
      <c r="C402" s="13" t="s">
        <v>882</v>
      </c>
      <c r="D402" s="13" t="s">
        <v>605</v>
      </c>
      <c r="E402" s="13" t="s">
        <v>452</v>
      </c>
      <c r="F402" s="13" t="s">
        <v>188</v>
      </c>
      <c r="G402" s="13" t="s">
        <v>352</v>
      </c>
      <c r="H402" s="13" t="s">
        <v>2829</v>
      </c>
      <c r="I402" s="13" t="s">
        <v>98</v>
      </c>
      <c r="J402" s="13" t="s">
        <v>2378</v>
      </c>
      <c r="K402" s="13" t="s">
        <v>2382</v>
      </c>
      <c r="L402" s="13" t="s">
        <v>3758</v>
      </c>
      <c r="M402" s="13" t="s">
        <v>2423</v>
      </c>
      <c r="N402" s="13" t="s">
        <v>147</v>
      </c>
      <c r="O402" s="17">
        <v>39850</v>
      </c>
      <c r="P402" s="23"/>
      <c r="Q402" s="41" t="s">
        <v>2558</v>
      </c>
      <c r="R402" s="13" t="s">
        <v>129</v>
      </c>
      <c r="S402" s="13" t="s">
        <v>2870</v>
      </c>
      <c r="T402" s="13" t="s">
        <v>8348</v>
      </c>
      <c r="U402" s="13" t="s">
        <v>5768</v>
      </c>
      <c r="V402" s="13" t="s">
        <v>8354</v>
      </c>
      <c r="W402" s="13">
        <f>IF(ISERROR(VLOOKUP($C402,CTEPULL!$A:$I,3,FALSE)),"0",(VLOOKUP($C402,CTEPULL!$A:$I,3,FALSE)))</f>
        <v>45</v>
      </c>
      <c r="X402" s="18">
        <f>IF(ISERROR(VLOOKUP($A402,PIVOTILC!$A:$I,3,FALSE)),"0",(VLOOKUP($A402,PIVOTILC!$A:$I,3,FALSE)))</f>
        <v>45</v>
      </c>
      <c r="Y402" s="13">
        <f t="shared" si="96"/>
        <v>0</v>
      </c>
      <c r="Z402" s="13" t="str">
        <f t="shared" si="105"/>
        <v>Good</v>
      </c>
      <c r="AA402" s="13">
        <f>IF(ISERROR(VLOOKUP($C402,CTEPULL!$A:$I,4,FALSE)),"0",(VLOOKUP($C402,CTEPULL!$A:$I,4,FALSE)))</f>
        <v>0</v>
      </c>
      <c r="AB402" s="18">
        <f>IF(ISERROR(VLOOKUP($A402,PIVOTILC!$A:$I,4,FALSE)),"0",(VLOOKUP($A402,PIVOTILC!$A:$I,4,FALSE)))</f>
        <v>0</v>
      </c>
      <c r="AC402" s="13">
        <f t="shared" si="97"/>
        <v>0</v>
      </c>
      <c r="AD402" s="13" t="str">
        <f t="shared" si="106"/>
        <v/>
      </c>
      <c r="AE402" s="13">
        <f>IF(ISERROR(VLOOKUP($C402,CTEPULL!$A:$I,5,FALSE)),"0",(VLOOKUP($C402,CTEPULL!$A:$I,5,FALSE)))</f>
        <v>0</v>
      </c>
      <c r="AF402" s="18">
        <f>IF(ISERROR(VLOOKUP($A402,PIVOTILC!$A:$I,5,FALSE)),"0",(VLOOKUP($A402,PIVOTILC!$A:$I,5,FALSE)))</f>
        <v>0</v>
      </c>
      <c r="AG402" s="13">
        <f t="shared" si="98"/>
        <v>0</v>
      </c>
      <c r="AH402" s="13" t="str">
        <f t="shared" si="107"/>
        <v/>
      </c>
      <c r="AI402" s="13">
        <f>IF(ISERROR(VLOOKUP($C402,CTEPULL!$A:$I,6,FALSE)),"0",(VLOOKUP($C402,CTEPULL!$A:$I,6,FALSE)))</f>
        <v>0</v>
      </c>
      <c r="AJ402" s="18">
        <f>IF(ISERROR(VLOOKUP($A402,PIVOTILC!$A:$I,6,FALSE)),"0",(VLOOKUP($A402,PIVOTILC!$A:$I,6,FALSE)))</f>
        <v>0</v>
      </c>
      <c r="AK402" s="13">
        <f t="shared" si="99"/>
        <v>0</v>
      </c>
      <c r="AL402" s="13" t="str">
        <f t="shared" si="108"/>
        <v/>
      </c>
      <c r="AM402" s="13">
        <f>IF(ISERROR(VLOOKUP($C402,CTEPULL!$A:$I,7,FALSE)),"0",(VLOOKUP($C402,CTEPULL!$A:$I,7,FALSE)))</f>
        <v>0</v>
      </c>
      <c r="AN402" s="18">
        <f>IF(ISERROR(VLOOKUP($A402,PIVOTILC!$A:$I,7,FALSE)),"0",(VLOOKUP($A402,PIVOTILC!$A:$I,7,FALSE)))</f>
        <v>0</v>
      </c>
      <c r="AO402" s="13">
        <f t="shared" si="100"/>
        <v>0</v>
      </c>
      <c r="AP402" s="13" t="str">
        <f t="shared" si="109"/>
        <v/>
      </c>
      <c r="AQ402" s="13">
        <f>IF(ISERROR(VLOOKUP($C402,CTEPULL!$A:$I,8,FALSE)),"0",(VLOOKUP($C402,CTEPULL!$A:$I,8,FALSE)))</f>
        <v>0</v>
      </c>
      <c r="AR402" s="18">
        <f>IF(ISERROR(VLOOKUP($A402,PIVOTILC!$A:$I,8,FALSE)),"0",(VLOOKUP($A402,PIVOTILC!$A:$I,8,FALSE)))</f>
        <v>0</v>
      </c>
      <c r="AS402" s="13">
        <f t="shared" si="101"/>
        <v>0</v>
      </c>
      <c r="AT402" s="13" t="str">
        <f t="shared" si="110"/>
        <v/>
      </c>
      <c r="AU402" s="19">
        <f>IF(ISERROR(VLOOKUP($C402,CTEPULL!$A:$I,9,FALSE)),"0",(VLOOKUP($C402,CTEPULL!$A:$I,9,FALSE)))</f>
        <v>45</v>
      </c>
      <c r="AV402" s="18">
        <f>IF(ISERROR(VLOOKUP($A402,PIVOTILC!$A:$I,8,FALSE)),"0",(VLOOKUP($A402,PIVOTILC!$A:$I,9,FALSE)))</f>
        <v>45</v>
      </c>
      <c r="AW402" s="18">
        <f t="shared" si="102"/>
        <v>0</v>
      </c>
      <c r="AX402" s="13">
        <f t="shared" si="103"/>
        <v>0</v>
      </c>
      <c r="AY402" s="13" t="str">
        <f t="shared" si="104"/>
        <v>No</v>
      </c>
      <c r="AZ402" s="13" t="str">
        <f t="shared" si="111"/>
        <v>No</v>
      </c>
    </row>
    <row r="403" spans="1:52" x14ac:dyDescent="0.2">
      <c r="A403" s="1" t="s">
        <v>11874</v>
      </c>
      <c r="B403" s="16" t="s">
        <v>11875</v>
      </c>
      <c r="C403" s="13" t="s">
        <v>11828</v>
      </c>
      <c r="D403" s="13" t="s">
        <v>3883</v>
      </c>
      <c r="E403" s="13" t="s">
        <v>1680</v>
      </c>
      <c r="F403" s="13" t="s">
        <v>4723</v>
      </c>
      <c r="G403" s="13" t="s">
        <v>11876</v>
      </c>
      <c r="H403" s="13" t="s">
        <v>2828</v>
      </c>
      <c r="I403" s="13" t="s">
        <v>100</v>
      </c>
      <c r="J403" s="13" t="s">
        <v>2378</v>
      </c>
      <c r="K403" s="13" t="s">
        <v>4970</v>
      </c>
      <c r="L403" s="13" t="s">
        <v>11256</v>
      </c>
      <c r="M403" s="13" t="s">
        <v>11908</v>
      </c>
      <c r="N403" s="13" t="s">
        <v>2830</v>
      </c>
      <c r="O403" s="17">
        <v>43724</v>
      </c>
      <c r="P403" s="23"/>
      <c r="Q403" s="41" t="s">
        <v>11877</v>
      </c>
      <c r="R403" s="13" t="s">
        <v>129</v>
      </c>
      <c r="S403" s="13" t="s">
        <v>2868</v>
      </c>
      <c r="T403" s="13" t="s">
        <v>8348</v>
      </c>
      <c r="U403" s="13" t="s">
        <v>2830</v>
      </c>
      <c r="V403" s="13" t="s">
        <v>8365</v>
      </c>
      <c r="W403" s="13">
        <f>IF(ISERROR(VLOOKUP($C403,CTEPULL!$A:$I,3,FALSE)),"0",(VLOOKUP($C403,CTEPULL!$A:$I,3,FALSE)))</f>
        <v>45</v>
      </c>
      <c r="X403" s="18">
        <f>IF(ISERROR(VLOOKUP($A403,PIVOTILC!$A:$I,3,FALSE)),"0",(VLOOKUP($A403,PIVOTILC!$A:$I,3,FALSE)))</f>
        <v>45</v>
      </c>
      <c r="Y403" s="13">
        <f t="shared" si="96"/>
        <v>0</v>
      </c>
      <c r="Z403" s="13" t="str">
        <f t="shared" si="105"/>
        <v>Good</v>
      </c>
      <c r="AA403" s="13">
        <f>IF(ISERROR(VLOOKUP($C403,CTEPULL!$A:$I,4,FALSE)),"0",(VLOOKUP($C403,CTEPULL!$A:$I,4,FALSE)))</f>
        <v>0</v>
      </c>
      <c r="AB403" s="18">
        <f>IF(ISERROR(VLOOKUP($A403,PIVOTILC!$A:$I,4,FALSE)),"0",(VLOOKUP($A403,PIVOTILC!$A:$I,4,FALSE)))</f>
        <v>0</v>
      </c>
      <c r="AC403" s="13">
        <f t="shared" si="97"/>
        <v>0</v>
      </c>
      <c r="AD403" s="13" t="str">
        <f t="shared" si="106"/>
        <v/>
      </c>
      <c r="AE403" s="13">
        <f>IF(ISERROR(VLOOKUP($C403,CTEPULL!$A:$I,5,FALSE)),"0",(VLOOKUP($C403,CTEPULL!$A:$I,5,FALSE)))</f>
        <v>0</v>
      </c>
      <c r="AF403" s="18">
        <f>IF(ISERROR(VLOOKUP($A403,PIVOTILC!$A:$I,5,FALSE)),"0",(VLOOKUP($A403,PIVOTILC!$A:$I,5,FALSE)))</f>
        <v>0</v>
      </c>
      <c r="AG403" s="13">
        <f t="shared" si="98"/>
        <v>0</v>
      </c>
      <c r="AH403" s="13" t="str">
        <f t="shared" si="107"/>
        <v/>
      </c>
      <c r="AI403" s="13">
        <f>IF(ISERROR(VLOOKUP($C403,CTEPULL!$A:$I,6,FALSE)),"0",(VLOOKUP($C403,CTEPULL!$A:$I,6,FALSE)))</f>
        <v>0</v>
      </c>
      <c r="AJ403" s="18">
        <f>IF(ISERROR(VLOOKUP($A403,PIVOTILC!$A:$I,6,FALSE)),"0",(VLOOKUP($A403,PIVOTILC!$A:$I,6,FALSE)))</f>
        <v>0</v>
      </c>
      <c r="AK403" s="13">
        <f t="shared" si="99"/>
        <v>0</v>
      </c>
      <c r="AL403" s="13" t="str">
        <f t="shared" si="108"/>
        <v/>
      </c>
      <c r="AM403" s="13">
        <f>IF(ISERROR(VLOOKUP($C403,CTEPULL!$A:$I,7,FALSE)),"0",(VLOOKUP($C403,CTEPULL!$A:$I,7,FALSE)))</f>
        <v>0</v>
      </c>
      <c r="AN403" s="18">
        <f>IF(ISERROR(VLOOKUP($A403,PIVOTILC!$A:$I,7,FALSE)),"0",(VLOOKUP($A403,PIVOTILC!$A:$I,7,FALSE)))</f>
        <v>0</v>
      </c>
      <c r="AO403" s="13">
        <f t="shared" si="100"/>
        <v>0</v>
      </c>
      <c r="AP403" s="13" t="str">
        <f t="shared" si="109"/>
        <v/>
      </c>
      <c r="AQ403" s="13">
        <f>IF(ISERROR(VLOOKUP($C403,CTEPULL!$A:$I,8,FALSE)),"0",(VLOOKUP($C403,CTEPULL!$A:$I,8,FALSE)))</f>
        <v>0</v>
      </c>
      <c r="AR403" s="18">
        <f>IF(ISERROR(VLOOKUP($A403,PIVOTILC!$A:$I,8,FALSE)),"0",(VLOOKUP($A403,PIVOTILC!$A:$I,8,FALSE)))</f>
        <v>0</v>
      </c>
      <c r="AS403" s="13">
        <f t="shared" si="101"/>
        <v>0</v>
      </c>
      <c r="AT403" s="13" t="str">
        <f t="shared" si="110"/>
        <v/>
      </c>
      <c r="AU403" s="19">
        <f>IF(ISERROR(VLOOKUP($C403,CTEPULL!$A:$I,9,FALSE)),"0",(VLOOKUP($C403,CTEPULL!$A:$I,9,FALSE)))</f>
        <v>45</v>
      </c>
      <c r="AV403" s="18">
        <f>IF(ISERROR(VLOOKUP($A403,PIVOTILC!$A:$I,8,FALSE)),"0",(VLOOKUP($A403,PIVOTILC!$A:$I,9,FALSE)))</f>
        <v>45</v>
      </c>
      <c r="AW403" s="18">
        <f t="shared" si="102"/>
        <v>0</v>
      </c>
      <c r="AX403" s="13">
        <f t="shared" si="103"/>
        <v>0</v>
      </c>
      <c r="AY403" s="13" t="str">
        <f t="shared" si="104"/>
        <v>No</v>
      </c>
      <c r="AZ403" s="13" t="str">
        <f t="shared" si="111"/>
        <v>No</v>
      </c>
    </row>
    <row r="404" spans="1:52" x14ac:dyDescent="0.2">
      <c r="A404" s="1" t="s">
        <v>7702</v>
      </c>
      <c r="B404" s="16" t="s">
        <v>7703</v>
      </c>
      <c r="C404" s="13" t="s">
        <v>7667</v>
      </c>
      <c r="D404" s="13" t="s">
        <v>7668</v>
      </c>
      <c r="E404" s="13" t="s">
        <v>7669</v>
      </c>
      <c r="F404" s="13" t="s">
        <v>603</v>
      </c>
      <c r="G404" s="13" t="s">
        <v>7670</v>
      </c>
      <c r="H404" s="13" t="s">
        <v>2829</v>
      </c>
      <c r="I404" s="13" t="s">
        <v>98</v>
      </c>
      <c r="J404" s="13" t="s">
        <v>2378</v>
      </c>
      <c r="K404" s="13" t="s">
        <v>2395</v>
      </c>
      <c r="L404" s="13" t="s">
        <v>2385</v>
      </c>
      <c r="M404" s="13" t="s">
        <v>10350</v>
      </c>
      <c r="N404" s="13" t="s">
        <v>7704</v>
      </c>
      <c r="O404" s="17">
        <v>43167</v>
      </c>
      <c r="P404" s="23"/>
      <c r="Q404" s="41" t="s">
        <v>7705</v>
      </c>
      <c r="R404" s="13" t="s">
        <v>112</v>
      </c>
      <c r="S404" s="13" t="s">
        <v>2876</v>
      </c>
      <c r="T404" s="13" t="s">
        <v>8348</v>
      </c>
      <c r="U404" s="13" t="s">
        <v>7716</v>
      </c>
      <c r="V404" s="13" t="s">
        <v>8349</v>
      </c>
      <c r="W404" s="13">
        <f>IF(ISERROR(VLOOKUP($C404,CTEPULL!$A:$I,3,FALSE)),"0",(VLOOKUP($C404,CTEPULL!$A:$I,3,FALSE)))</f>
        <v>40</v>
      </c>
      <c r="X404" s="18">
        <f>IF(ISERROR(VLOOKUP($A404,PIVOTILC!$A:$I,3,FALSE)),"0",(VLOOKUP($A404,PIVOTILC!$A:$I,3,FALSE)))</f>
        <v>40</v>
      </c>
      <c r="Y404" s="13">
        <f t="shared" si="96"/>
        <v>0</v>
      </c>
      <c r="Z404" s="13" t="str">
        <f t="shared" si="105"/>
        <v>Good</v>
      </c>
      <c r="AA404" s="13">
        <f>IF(ISERROR(VLOOKUP($C404,CTEPULL!$A:$I,4,FALSE)),"0",(VLOOKUP($C404,CTEPULL!$A:$I,4,FALSE)))</f>
        <v>0</v>
      </c>
      <c r="AB404" s="18">
        <f>IF(ISERROR(VLOOKUP($A404,PIVOTILC!$A:$I,4,FALSE)),"0",(VLOOKUP($A404,PIVOTILC!$A:$I,4,FALSE)))</f>
        <v>0</v>
      </c>
      <c r="AC404" s="13">
        <f t="shared" si="97"/>
        <v>0</v>
      </c>
      <c r="AD404" s="13" t="str">
        <f t="shared" si="106"/>
        <v/>
      </c>
      <c r="AE404" s="13">
        <f>IF(ISERROR(VLOOKUP($C404,CTEPULL!$A:$I,5,FALSE)),"0",(VLOOKUP($C404,CTEPULL!$A:$I,5,FALSE)))</f>
        <v>0</v>
      </c>
      <c r="AF404" s="18">
        <f>IF(ISERROR(VLOOKUP($A404,PIVOTILC!$A:$I,5,FALSE)),"0",(VLOOKUP($A404,PIVOTILC!$A:$I,5,FALSE)))</f>
        <v>0</v>
      </c>
      <c r="AG404" s="13">
        <f t="shared" si="98"/>
        <v>0</v>
      </c>
      <c r="AH404" s="13" t="str">
        <f t="shared" si="107"/>
        <v/>
      </c>
      <c r="AI404" s="13">
        <f>IF(ISERROR(VLOOKUP($C404,CTEPULL!$A:$I,6,FALSE)),"0",(VLOOKUP($C404,CTEPULL!$A:$I,6,FALSE)))</f>
        <v>0</v>
      </c>
      <c r="AJ404" s="18">
        <f>IF(ISERROR(VLOOKUP($A404,PIVOTILC!$A:$I,6,FALSE)),"0",(VLOOKUP($A404,PIVOTILC!$A:$I,6,FALSE)))</f>
        <v>0</v>
      </c>
      <c r="AK404" s="13">
        <f t="shared" si="99"/>
        <v>0</v>
      </c>
      <c r="AL404" s="13" t="str">
        <f t="shared" si="108"/>
        <v/>
      </c>
      <c r="AM404" s="13">
        <f>IF(ISERROR(VLOOKUP($C404,CTEPULL!$A:$I,7,FALSE)),"0",(VLOOKUP($C404,CTEPULL!$A:$I,7,FALSE)))</f>
        <v>0</v>
      </c>
      <c r="AN404" s="18">
        <f>IF(ISERROR(VLOOKUP($A404,PIVOTILC!$A:$I,7,FALSE)),"0",(VLOOKUP($A404,PIVOTILC!$A:$I,7,FALSE)))</f>
        <v>0</v>
      </c>
      <c r="AO404" s="13">
        <f t="shared" si="100"/>
        <v>0</v>
      </c>
      <c r="AP404" s="13" t="str">
        <f t="shared" si="109"/>
        <v/>
      </c>
      <c r="AQ404" s="13">
        <f>IF(ISERROR(VLOOKUP($C404,CTEPULL!$A:$I,8,FALSE)),"0",(VLOOKUP($C404,CTEPULL!$A:$I,8,FALSE)))</f>
        <v>0</v>
      </c>
      <c r="AR404" s="18">
        <f>IF(ISERROR(VLOOKUP($A404,PIVOTILC!$A:$I,8,FALSE)),"0",(VLOOKUP($A404,PIVOTILC!$A:$I,8,FALSE)))</f>
        <v>0</v>
      </c>
      <c r="AS404" s="13">
        <f t="shared" si="101"/>
        <v>0</v>
      </c>
      <c r="AT404" s="13" t="str">
        <f t="shared" si="110"/>
        <v/>
      </c>
      <c r="AU404" s="19">
        <f>IF(ISERROR(VLOOKUP($C404,CTEPULL!$A:$I,9,FALSE)),"0",(VLOOKUP($C404,CTEPULL!$A:$I,9,FALSE)))</f>
        <v>40</v>
      </c>
      <c r="AV404" s="18">
        <f>IF(ISERROR(VLOOKUP($A404,PIVOTILC!$A:$I,8,FALSE)),"0",(VLOOKUP($A404,PIVOTILC!$A:$I,9,FALSE)))</f>
        <v>40</v>
      </c>
      <c r="AW404" s="18">
        <f t="shared" si="102"/>
        <v>0</v>
      </c>
      <c r="AX404" s="13">
        <f t="shared" si="103"/>
        <v>0</v>
      </c>
      <c r="AY404" s="13" t="str">
        <f t="shared" si="104"/>
        <v>No</v>
      </c>
      <c r="AZ404" s="13" t="str">
        <f t="shared" si="111"/>
        <v>No</v>
      </c>
    </row>
    <row r="405" spans="1:52" x14ac:dyDescent="0.2">
      <c r="A405" s="1" t="s">
        <v>7113</v>
      </c>
      <c r="B405" s="12" t="s">
        <v>3125</v>
      </c>
      <c r="C405" s="3" t="s">
        <v>3126</v>
      </c>
      <c r="D405" s="3" t="s">
        <v>3127</v>
      </c>
      <c r="E405" s="3" t="s">
        <v>3128</v>
      </c>
      <c r="F405" s="3" t="s">
        <v>128</v>
      </c>
      <c r="G405" s="3" t="s">
        <v>3129</v>
      </c>
      <c r="H405" s="3" t="s">
        <v>2828</v>
      </c>
      <c r="I405" s="3" t="s">
        <v>98</v>
      </c>
      <c r="J405" s="3" t="s">
        <v>2378</v>
      </c>
      <c r="K405" s="3" t="s">
        <v>2379</v>
      </c>
      <c r="L405" s="3" t="s">
        <v>2383</v>
      </c>
      <c r="M405" s="3" t="s">
        <v>7713</v>
      </c>
      <c r="N405" s="3" t="s">
        <v>3130</v>
      </c>
      <c r="O405" s="11">
        <v>42500</v>
      </c>
      <c r="Q405" s="41" t="s">
        <v>3131</v>
      </c>
      <c r="R405" s="3" t="s">
        <v>129</v>
      </c>
      <c r="S405" s="3" t="s">
        <v>2867</v>
      </c>
      <c r="T405" s="3" t="s">
        <v>8348</v>
      </c>
      <c r="U405" s="3" t="s">
        <v>5769</v>
      </c>
      <c r="V405" s="3" t="s">
        <v>8361</v>
      </c>
      <c r="W405" s="13">
        <f>IF(ISERROR(VLOOKUP($C405,CTEPULL!$A:$I,3,FALSE)),"0",(VLOOKUP($C405,CTEPULL!$A:$I,3,FALSE)))</f>
        <v>40</v>
      </c>
      <c r="X405" s="18">
        <f>IF(ISERROR(VLOOKUP($A405,PIVOTILC!$A:$I,3,FALSE)),"0",(VLOOKUP($A405,PIVOTILC!$A:$I,3,FALSE)))</f>
        <v>40</v>
      </c>
      <c r="Y405" s="13">
        <f t="shared" si="96"/>
        <v>0</v>
      </c>
      <c r="Z405" s="13" t="str">
        <f t="shared" si="105"/>
        <v>Good</v>
      </c>
      <c r="AA405" s="13">
        <f>IF(ISERROR(VLOOKUP($C405,CTEPULL!$A:$I,4,FALSE)),"0",(VLOOKUP($C405,CTEPULL!$A:$I,4,FALSE)))</f>
        <v>0</v>
      </c>
      <c r="AB405" s="18">
        <f>IF(ISERROR(VLOOKUP($A405,PIVOTILC!$A:$I,4,FALSE)),"0",(VLOOKUP($A405,PIVOTILC!$A:$I,4,FALSE)))</f>
        <v>0</v>
      </c>
      <c r="AC405" s="13">
        <f t="shared" si="97"/>
        <v>0</v>
      </c>
      <c r="AD405" s="13" t="str">
        <f t="shared" si="106"/>
        <v/>
      </c>
      <c r="AE405" s="13">
        <f>IF(ISERROR(VLOOKUP($C405,CTEPULL!$A:$I,5,FALSE)),"0",(VLOOKUP($C405,CTEPULL!$A:$I,5,FALSE)))</f>
        <v>0</v>
      </c>
      <c r="AF405" s="18">
        <f>IF(ISERROR(VLOOKUP($A405,PIVOTILC!$A:$I,5,FALSE)),"0",(VLOOKUP($A405,PIVOTILC!$A:$I,5,FALSE)))</f>
        <v>0</v>
      </c>
      <c r="AG405" s="13">
        <f t="shared" si="98"/>
        <v>0</v>
      </c>
      <c r="AH405" s="13" t="str">
        <f t="shared" si="107"/>
        <v/>
      </c>
      <c r="AI405" s="13">
        <f>IF(ISERROR(VLOOKUP($C405,CTEPULL!$A:$I,6,FALSE)),"0",(VLOOKUP($C405,CTEPULL!$A:$I,6,FALSE)))</f>
        <v>0</v>
      </c>
      <c r="AJ405" s="18">
        <f>IF(ISERROR(VLOOKUP($A405,PIVOTILC!$A:$I,6,FALSE)),"0",(VLOOKUP($A405,PIVOTILC!$A:$I,6,FALSE)))</f>
        <v>0</v>
      </c>
      <c r="AK405" s="13">
        <f t="shared" si="99"/>
        <v>0</v>
      </c>
      <c r="AL405" s="13" t="str">
        <f t="shared" si="108"/>
        <v/>
      </c>
      <c r="AM405" s="13">
        <f>IF(ISERROR(VLOOKUP($C405,CTEPULL!$A:$I,7,FALSE)),"0",(VLOOKUP($C405,CTEPULL!$A:$I,7,FALSE)))</f>
        <v>0</v>
      </c>
      <c r="AN405" s="18">
        <f>IF(ISERROR(VLOOKUP($A405,PIVOTILC!$A:$I,7,FALSE)),"0",(VLOOKUP($A405,PIVOTILC!$A:$I,7,FALSE)))</f>
        <v>0</v>
      </c>
      <c r="AO405" s="13">
        <f t="shared" si="100"/>
        <v>0</v>
      </c>
      <c r="AP405" s="13" t="str">
        <f t="shared" si="109"/>
        <v/>
      </c>
      <c r="AQ405" s="13">
        <f>IF(ISERROR(VLOOKUP($C405,CTEPULL!$A:$I,8,FALSE)),"0",(VLOOKUP($C405,CTEPULL!$A:$I,8,FALSE)))</f>
        <v>0</v>
      </c>
      <c r="AR405" s="18">
        <f>IF(ISERROR(VLOOKUP($A405,PIVOTILC!$A:$I,8,FALSE)),"0",(VLOOKUP($A405,PIVOTILC!$A:$I,8,FALSE)))</f>
        <v>0</v>
      </c>
      <c r="AS405" s="13">
        <f t="shared" si="101"/>
        <v>0</v>
      </c>
      <c r="AT405" s="13" t="str">
        <f t="shared" si="110"/>
        <v/>
      </c>
      <c r="AU405" s="19">
        <f>IF(ISERROR(VLOOKUP($C405,CTEPULL!$A:$I,9,FALSE)),"0",(VLOOKUP($C405,CTEPULL!$A:$I,9,FALSE)))</f>
        <v>40</v>
      </c>
      <c r="AV405" s="18">
        <f>IF(ISERROR(VLOOKUP($A405,PIVOTILC!$A:$I,8,FALSE)),"0",(VLOOKUP($A405,PIVOTILC!$A:$I,9,FALSE)))</f>
        <v>40</v>
      </c>
      <c r="AW405" s="18">
        <f t="shared" si="102"/>
        <v>0</v>
      </c>
      <c r="AX405" s="13">
        <f t="shared" si="103"/>
        <v>0</v>
      </c>
      <c r="AY405" s="13" t="str">
        <f t="shared" si="104"/>
        <v>No</v>
      </c>
      <c r="AZ405" s="13" t="str">
        <f t="shared" si="111"/>
        <v>No</v>
      </c>
    </row>
    <row r="406" spans="1:52" x14ac:dyDescent="0.2">
      <c r="A406" s="1" t="s">
        <v>7114</v>
      </c>
      <c r="B406" s="16" t="s">
        <v>3828</v>
      </c>
      <c r="C406" s="13" t="s">
        <v>1835</v>
      </c>
      <c r="D406" s="13" t="s">
        <v>1803</v>
      </c>
      <c r="E406" s="13" t="s">
        <v>1804</v>
      </c>
      <c r="F406" s="13" t="s">
        <v>179</v>
      </c>
      <c r="G406" s="13" t="s">
        <v>1805</v>
      </c>
      <c r="H406" s="13" t="s">
        <v>2828</v>
      </c>
      <c r="I406" s="13" t="s">
        <v>98</v>
      </c>
      <c r="J406" s="13" t="s">
        <v>2378</v>
      </c>
      <c r="K406" s="13" t="s">
        <v>2395</v>
      </c>
      <c r="L406" s="13" t="s">
        <v>2385</v>
      </c>
      <c r="M406" s="13" t="s">
        <v>3823</v>
      </c>
      <c r="N406" s="13" t="s">
        <v>1836</v>
      </c>
      <c r="O406" s="17">
        <v>41985</v>
      </c>
      <c r="P406" s="23"/>
      <c r="Q406" s="41" t="s">
        <v>3833</v>
      </c>
      <c r="R406" s="13" t="s">
        <v>129</v>
      </c>
      <c r="S406" s="13" t="s">
        <v>2867</v>
      </c>
      <c r="T406" s="13" t="s">
        <v>8348</v>
      </c>
      <c r="U406" s="13" t="s">
        <v>5770</v>
      </c>
      <c r="V406" s="13" t="s">
        <v>8361</v>
      </c>
      <c r="W406" s="13">
        <f>IF(ISERROR(VLOOKUP($C406,CTEPULL!$A:$I,3,FALSE)),"0",(VLOOKUP($C406,CTEPULL!$A:$I,3,FALSE)))</f>
        <v>40</v>
      </c>
      <c r="X406" s="18">
        <f>IF(ISERROR(VLOOKUP($A406,PIVOTILC!$A:$I,3,FALSE)),"0",(VLOOKUP($A406,PIVOTILC!$A:$I,3,FALSE)))</f>
        <v>40</v>
      </c>
      <c r="Y406" s="13">
        <f t="shared" si="96"/>
        <v>0</v>
      </c>
      <c r="Z406" s="13" t="str">
        <f t="shared" si="105"/>
        <v>Good</v>
      </c>
      <c r="AA406" s="13">
        <f>IF(ISERROR(VLOOKUP($C406,CTEPULL!$A:$I,4,FALSE)),"0",(VLOOKUP($C406,CTEPULL!$A:$I,4,FALSE)))</f>
        <v>0</v>
      </c>
      <c r="AB406" s="18">
        <f>IF(ISERROR(VLOOKUP($A406,PIVOTILC!$A:$I,4,FALSE)),"0",(VLOOKUP($A406,PIVOTILC!$A:$I,4,FALSE)))</f>
        <v>0</v>
      </c>
      <c r="AC406" s="13">
        <f t="shared" si="97"/>
        <v>0</v>
      </c>
      <c r="AD406" s="13" t="str">
        <f t="shared" si="106"/>
        <v/>
      </c>
      <c r="AE406" s="13">
        <f>IF(ISERROR(VLOOKUP($C406,CTEPULL!$A:$I,5,FALSE)),"0",(VLOOKUP($C406,CTEPULL!$A:$I,5,FALSE)))</f>
        <v>0</v>
      </c>
      <c r="AF406" s="18">
        <f>IF(ISERROR(VLOOKUP($A406,PIVOTILC!$A:$I,5,FALSE)),"0",(VLOOKUP($A406,PIVOTILC!$A:$I,5,FALSE)))</f>
        <v>0</v>
      </c>
      <c r="AG406" s="13">
        <f t="shared" si="98"/>
        <v>0</v>
      </c>
      <c r="AH406" s="13" t="str">
        <f t="shared" si="107"/>
        <v/>
      </c>
      <c r="AI406" s="13">
        <f>IF(ISERROR(VLOOKUP($C406,CTEPULL!$A:$I,6,FALSE)),"0",(VLOOKUP($C406,CTEPULL!$A:$I,6,FALSE)))</f>
        <v>0</v>
      </c>
      <c r="AJ406" s="18">
        <f>IF(ISERROR(VLOOKUP($A406,PIVOTILC!$A:$I,6,FALSE)),"0",(VLOOKUP($A406,PIVOTILC!$A:$I,6,FALSE)))</f>
        <v>0</v>
      </c>
      <c r="AK406" s="13">
        <f t="shared" si="99"/>
        <v>0</v>
      </c>
      <c r="AL406" s="13" t="str">
        <f t="shared" si="108"/>
        <v/>
      </c>
      <c r="AM406" s="13">
        <f>IF(ISERROR(VLOOKUP($C406,CTEPULL!$A:$I,7,FALSE)),"0",(VLOOKUP($C406,CTEPULL!$A:$I,7,FALSE)))</f>
        <v>0</v>
      </c>
      <c r="AN406" s="18">
        <f>IF(ISERROR(VLOOKUP($A406,PIVOTILC!$A:$I,7,FALSE)),"0",(VLOOKUP($A406,PIVOTILC!$A:$I,7,FALSE)))</f>
        <v>0</v>
      </c>
      <c r="AO406" s="13">
        <f t="shared" si="100"/>
        <v>0</v>
      </c>
      <c r="AP406" s="13" t="str">
        <f t="shared" si="109"/>
        <v/>
      </c>
      <c r="AQ406" s="13">
        <f>IF(ISERROR(VLOOKUP($C406,CTEPULL!$A:$I,8,FALSE)),"0",(VLOOKUP($C406,CTEPULL!$A:$I,8,FALSE)))</f>
        <v>0</v>
      </c>
      <c r="AR406" s="18">
        <f>IF(ISERROR(VLOOKUP($A406,PIVOTILC!$A:$I,8,FALSE)),"0",(VLOOKUP($A406,PIVOTILC!$A:$I,8,FALSE)))</f>
        <v>0</v>
      </c>
      <c r="AS406" s="13">
        <f t="shared" si="101"/>
        <v>0</v>
      </c>
      <c r="AT406" s="13" t="str">
        <f t="shared" si="110"/>
        <v/>
      </c>
      <c r="AU406" s="19">
        <f>IF(ISERROR(VLOOKUP($C406,CTEPULL!$A:$I,9,FALSE)),"0",(VLOOKUP($C406,CTEPULL!$A:$I,9,FALSE)))</f>
        <v>40</v>
      </c>
      <c r="AV406" s="18">
        <f>IF(ISERROR(VLOOKUP($A406,PIVOTILC!$A:$I,8,FALSE)),"0",(VLOOKUP($A406,PIVOTILC!$A:$I,9,FALSE)))</f>
        <v>40</v>
      </c>
      <c r="AW406" s="18">
        <f t="shared" si="102"/>
        <v>0</v>
      </c>
      <c r="AX406" s="13">
        <f t="shared" si="103"/>
        <v>0</v>
      </c>
      <c r="AY406" s="13" t="str">
        <f t="shared" si="104"/>
        <v>No</v>
      </c>
      <c r="AZ406" s="13" t="str">
        <f t="shared" si="111"/>
        <v>No</v>
      </c>
    </row>
    <row r="407" spans="1:52" x14ac:dyDescent="0.2">
      <c r="A407" s="1" t="s">
        <v>7971</v>
      </c>
      <c r="B407" s="16" t="s">
        <v>7972</v>
      </c>
      <c r="C407" s="13" t="s">
        <v>7973</v>
      </c>
      <c r="D407" s="13" t="s">
        <v>7974</v>
      </c>
      <c r="E407" s="13" t="s">
        <v>7975</v>
      </c>
      <c r="F407" s="13" t="s">
        <v>3740</v>
      </c>
      <c r="G407" s="13" t="s">
        <v>7976</v>
      </c>
      <c r="H407" s="13" t="s">
        <v>2828</v>
      </c>
      <c r="I407" s="13" t="s">
        <v>98</v>
      </c>
      <c r="J407" s="13" t="s">
        <v>2378</v>
      </c>
      <c r="K407" s="13" t="s">
        <v>2379</v>
      </c>
      <c r="L407" s="13" t="s">
        <v>2380</v>
      </c>
      <c r="M407" s="13" t="s">
        <v>2403</v>
      </c>
      <c r="N407" s="13" t="s">
        <v>7977</v>
      </c>
      <c r="O407" s="17">
        <v>43228</v>
      </c>
      <c r="P407" s="23"/>
      <c r="Q407" s="41" t="s">
        <v>7978</v>
      </c>
      <c r="R407" s="13" t="s">
        <v>129</v>
      </c>
      <c r="S407" s="13" t="s">
        <v>2870</v>
      </c>
      <c r="T407" s="13" t="s">
        <v>8348</v>
      </c>
      <c r="U407" s="13" t="s">
        <v>7980</v>
      </c>
      <c r="V407" s="13" t="s">
        <v>8352</v>
      </c>
      <c r="W407" s="13">
        <f>IF(ISERROR(VLOOKUP($C407,CTEPULL!$A:$I,3,FALSE)),"0",(VLOOKUP($C407,CTEPULL!$A:$I,3,FALSE)))</f>
        <v>40</v>
      </c>
      <c r="X407" s="18">
        <f>IF(ISERROR(VLOOKUP($A407,PIVOTILC!$A:$I,3,FALSE)),"0",(VLOOKUP($A407,PIVOTILC!$A:$I,3,FALSE)))</f>
        <v>40</v>
      </c>
      <c r="Y407" s="13">
        <f t="shared" si="96"/>
        <v>0</v>
      </c>
      <c r="Z407" s="13" t="str">
        <f t="shared" si="105"/>
        <v>Good</v>
      </c>
      <c r="AA407" s="13">
        <f>IF(ISERROR(VLOOKUP($C407,CTEPULL!$A:$I,4,FALSE)),"0",(VLOOKUP($C407,CTEPULL!$A:$I,4,FALSE)))</f>
        <v>0</v>
      </c>
      <c r="AB407" s="18">
        <f>IF(ISERROR(VLOOKUP($A407,PIVOTILC!$A:$I,4,FALSE)),"0",(VLOOKUP($A407,PIVOTILC!$A:$I,4,FALSE)))</f>
        <v>0</v>
      </c>
      <c r="AC407" s="13">
        <f t="shared" si="97"/>
        <v>0</v>
      </c>
      <c r="AD407" s="13" t="str">
        <f t="shared" si="106"/>
        <v/>
      </c>
      <c r="AE407" s="13">
        <f>IF(ISERROR(VLOOKUP($C407,CTEPULL!$A:$I,5,FALSE)),"0",(VLOOKUP($C407,CTEPULL!$A:$I,5,FALSE)))</f>
        <v>0</v>
      </c>
      <c r="AF407" s="18">
        <f>IF(ISERROR(VLOOKUP($A407,PIVOTILC!$A:$I,5,FALSE)),"0",(VLOOKUP($A407,PIVOTILC!$A:$I,5,FALSE)))</f>
        <v>0</v>
      </c>
      <c r="AG407" s="13">
        <f t="shared" si="98"/>
        <v>0</v>
      </c>
      <c r="AH407" s="13" t="str">
        <f t="shared" si="107"/>
        <v/>
      </c>
      <c r="AI407" s="13">
        <f>IF(ISERROR(VLOOKUP($C407,CTEPULL!$A:$I,6,FALSE)),"0",(VLOOKUP($C407,CTEPULL!$A:$I,6,FALSE)))</f>
        <v>0</v>
      </c>
      <c r="AJ407" s="18">
        <f>IF(ISERROR(VLOOKUP($A407,PIVOTILC!$A:$I,6,FALSE)),"0",(VLOOKUP($A407,PIVOTILC!$A:$I,6,FALSE)))</f>
        <v>0</v>
      </c>
      <c r="AK407" s="13">
        <f t="shared" si="99"/>
        <v>0</v>
      </c>
      <c r="AL407" s="13" t="str">
        <f t="shared" si="108"/>
        <v/>
      </c>
      <c r="AM407" s="13">
        <f>IF(ISERROR(VLOOKUP($C407,CTEPULL!$A:$I,7,FALSE)),"0",(VLOOKUP($C407,CTEPULL!$A:$I,7,FALSE)))</f>
        <v>0</v>
      </c>
      <c r="AN407" s="18">
        <f>IF(ISERROR(VLOOKUP($A407,PIVOTILC!$A:$I,7,FALSE)),"0",(VLOOKUP($A407,PIVOTILC!$A:$I,7,FALSE)))</f>
        <v>0</v>
      </c>
      <c r="AO407" s="13">
        <f t="shared" si="100"/>
        <v>0</v>
      </c>
      <c r="AP407" s="13" t="str">
        <f t="shared" si="109"/>
        <v/>
      </c>
      <c r="AQ407" s="13">
        <f>IF(ISERROR(VLOOKUP($C407,CTEPULL!$A:$I,8,FALSE)),"0",(VLOOKUP($C407,CTEPULL!$A:$I,8,FALSE)))</f>
        <v>0</v>
      </c>
      <c r="AR407" s="18">
        <f>IF(ISERROR(VLOOKUP($A407,PIVOTILC!$A:$I,8,FALSE)),"0",(VLOOKUP($A407,PIVOTILC!$A:$I,8,FALSE)))</f>
        <v>0</v>
      </c>
      <c r="AS407" s="13">
        <f t="shared" si="101"/>
        <v>0</v>
      </c>
      <c r="AT407" s="13" t="str">
        <f t="shared" si="110"/>
        <v/>
      </c>
      <c r="AU407" s="19">
        <f>IF(ISERROR(VLOOKUP($C407,CTEPULL!$A:$I,9,FALSE)),"0",(VLOOKUP($C407,CTEPULL!$A:$I,9,FALSE)))</f>
        <v>40</v>
      </c>
      <c r="AV407" s="18">
        <f>IF(ISERROR(VLOOKUP($A407,PIVOTILC!$A:$I,8,FALSE)),"0",(VLOOKUP($A407,PIVOTILC!$A:$I,9,FALSE)))</f>
        <v>40</v>
      </c>
      <c r="AW407" s="18">
        <f t="shared" si="102"/>
        <v>0</v>
      </c>
      <c r="AX407" s="13">
        <f t="shared" si="103"/>
        <v>0</v>
      </c>
      <c r="AY407" s="13" t="str">
        <f t="shared" si="104"/>
        <v>No</v>
      </c>
      <c r="AZ407" s="13" t="str">
        <f t="shared" si="111"/>
        <v>No</v>
      </c>
    </row>
    <row r="408" spans="1:52" x14ac:dyDescent="0.2">
      <c r="A408" s="1" t="s">
        <v>7115</v>
      </c>
      <c r="B408" s="16" t="s">
        <v>3710</v>
      </c>
      <c r="C408" s="13" t="s">
        <v>3711</v>
      </c>
      <c r="D408" s="13" t="s">
        <v>3712</v>
      </c>
      <c r="E408" s="13" t="s">
        <v>1255</v>
      </c>
      <c r="F408" s="13" t="s">
        <v>2830</v>
      </c>
      <c r="G408" s="13" t="s">
        <v>3713</v>
      </c>
      <c r="H408" s="13" t="s">
        <v>2832</v>
      </c>
      <c r="I408" s="13" t="s">
        <v>102</v>
      </c>
      <c r="J408" s="13" t="s">
        <v>2378</v>
      </c>
      <c r="K408" s="13" t="s">
        <v>2396</v>
      </c>
      <c r="L408" s="13" t="s">
        <v>2392</v>
      </c>
      <c r="M408" s="13" t="s">
        <v>8943</v>
      </c>
      <c r="N408" s="13" t="s">
        <v>3714</v>
      </c>
      <c r="O408" s="17">
        <v>42550</v>
      </c>
      <c r="P408" s="23"/>
      <c r="Q408" s="41" t="s">
        <v>3715</v>
      </c>
      <c r="R408" s="13" t="s">
        <v>129</v>
      </c>
      <c r="S408" s="13" t="s">
        <v>2871</v>
      </c>
      <c r="T408" s="13" t="s">
        <v>8348</v>
      </c>
      <c r="U408" s="13" t="s">
        <v>5771</v>
      </c>
      <c r="V408" s="13" t="s">
        <v>8354</v>
      </c>
      <c r="W408" s="13">
        <f>IF(ISERROR(VLOOKUP($C408,CTEPULL!$A:$I,3,FALSE)),"0",(VLOOKUP($C408,CTEPULL!$A:$I,3,FALSE)))</f>
        <v>45</v>
      </c>
      <c r="X408" s="18">
        <f>IF(ISERROR(VLOOKUP($A408,PIVOTILC!$A:$I,3,FALSE)),"0",(VLOOKUP($A408,PIVOTILC!$A:$I,3,FALSE)))</f>
        <v>45</v>
      </c>
      <c r="Y408" s="13">
        <f t="shared" si="96"/>
        <v>0</v>
      </c>
      <c r="Z408" s="13" t="str">
        <f t="shared" si="105"/>
        <v>Good</v>
      </c>
      <c r="AA408" s="13">
        <f>IF(ISERROR(VLOOKUP($C408,CTEPULL!$A:$I,4,FALSE)),"0",(VLOOKUP($C408,CTEPULL!$A:$I,4,FALSE)))</f>
        <v>0</v>
      </c>
      <c r="AB408" s="18">
        <f>IF(ISERROR(VLOOKUP($A408,PIVOTILC!$A:$I,4,FALSE)),"0",(VLOOKUP($A408,PIVOTILC!$A:$I,4,FALSE)))</f>
        <v>0</v>
      </c>
      <c r="AC408" s="13">
        <f t="shared" si="97"/>
        <v>0</v>
      </c>
      <c r="AD408" s="13" t="str">
        <f t="shared" si="106"/>
        <v/>
      </c>
      <c r="AE408" s="13">
        <f>IF(ISERROR(VLOOKUP($C408,CTEPULL!$A:$I,5,FALSE)),"0",(VLOOKUP($C408,CTEPULL!$A:$I,5,FALSE)))</f>
        <v>0</v>
      </c>
      <c r="AF408" s="18">
        <f>IF(ISERROR(VLOOKUP($A408,PIVOTILC!$A:$I,5,FALSE)),"0",(VLOOKUP($A408,PIVOTILC!$A:$I,5,FALSE)))</f>
        <v>0</v>
      </c>
      <c r="AG408" s="13">
        <f t="shared" si="98"/>
        <v>0</v>
      </c>
      <c r="AH408" s="13" t="str">
        <f t="shared" si="107"/>
        <v/>
      </c>
      <c r="AI408" s="13">
        <f>IF(ISERROR(VLOOKUP($C408,CTEPULL!$A:$I,6,FALSE)),"0",(VLOOKUP($C408,CTEPULL!$A:$I,6,FALSE)))</f>
        <v>0</v>
      </c>
      <c r="AJ408" s="18">
        <f>IF(ISERROR(VLOOKUP($A408,PIVOTILC!$A:$I,6,FALSE)),"0",(VLOOKUP($A408,PIVOTILC!$A:$I,6,FALSE)))</f>
        <v>0</v>
      </c>
      <c r="AK408" s="13">
        <f t="shared" si="99"/>
        <v>0</v>
      </c>
      <c r="AL408" s="13" t="str">
        <f t="shared" si="108"/>
        <v/>
      </c>
      <c r="AM408" s="13">
        <f>IF(ISERROR(VLOOKUP($C408,CTEPULL!$A:$I,7,FALSE)),"0",(VLOOKUP($C408,CTEPULL!$A:$I,7,FALSE)))</f>
        <v>0</v>
      </c>
      <c r="AN408" s="18">
        <f>IF(ISERROR(VLOOKUP($A408,PIVOTILC!$A:$I,7,FALSE)),"0",(VLOOKUP($A408,PIVOTILC!$A:$I,7,FALSE)))</f>
        <v>0</v>
      </c>
      <c r="AO408" s="13">
        <f t="shared" si="100"/>
        <v>0</v>
      </c>
      <c r="AP408" s="13" t="str">
        <f t="shared" si="109"/>
        <v/>
      </c>
      <c r="AQ408" s="13">
        <f>IF(ISERROR(VLOOKUP($C408,CTEPULL!$A:$I,8,FALSE)),"0",(VLOOKUP($C408,CTEPULL!$A:$I,8,FALSE)))</f>
        <v>0</v>
      </c>
      <c r="AR408" s="18">
        <f>IF(ISERROR(VLOOKUP($A408,PIVOTILC!$A:$I,8,FALSE)),"0",(VLOOKUP($A408,PIVOTILC!$A:$I,8,FALSE)))</f>
        <v>0</v>
      </c>
      <c r="AS408" s="13">
        <f t="shared" si="101"/>
        <v>0</v>
      </c>
      <c r="AT408" s="13" t="str">
        <f t="shared" si="110"/>
        <v/>
      </c>
      <c r="AU408" s="19">
        <f>IF(ISERROR(VLOOKUP($C408,CTEPULL!$A:$I,9,FALSE)),"0",(VLOOKUP($C408,CTEPULL!$A:$I,9,FALSE)))</f>
        <v>45</v>
      </c>
      <c r="AV408" s="18">
        <f>IF(ISERROR(VLOOKUP($A408,PIVOTILC!$A:$I,8,FALSE)),"0",(VLOOKUP($A408,PIVOTILC!$A:$I,9,FALSE)))</f>
        <v>45</v>
      </c>
      <c r="AW408" s="18">
        <f t="shared" si="102"/>
        <v>0</v>
      </c>
      <c r="AX408" s="13">
        <f t="shared" si="103"/>
        <v>0</v>
      </c>
      <c r="AY408" s="13" t="str">
        <f t="shared" si="104"/>
        <v>No</v>
      </c>
      <c r="AZ408" s="13" t="str">
        <f t="shared" si="111"/>
        <v>No</v>
      </c>
    </row>
    <row r="409" spans="1:52" x14ac:dyDescent="0.2">
      <c r="A409" s="1" t="s">
        <v>7116</v>
      </c>
      <c r="B409" s="16" t="s">
        <v>4847</v>
      </c>
      <c r="C409" s="13" t="s">
        <v>4848</v>
      </c>
      <c r="D409" s="13" t="s">
        <v>4849</v>
      </c>
      <c r="E409" s="13" t="s">
        <v>4850</v>
      </c>
      <c r="F409" s="13" t="s">
        <v>179</v>
      </c>
      <c r="G409" s="13" t="s">
        <v>4851</v>
      </c>
      <c r="H409" s="13" t="s">
        <v>2829</v>
      </c>
      <c r="I409" s="13" t="s">
        <v>98</v>
      </c>
      <c r="J409" s="13" t="s">
        <v>2378</v>
      </c>
      <c r="K409" s="13" t="s">
        <v>2382</v>
      </c>
      <c r="L409" s="13" t="s">
        <v>3758</v>
      </c>
      <c r="M409" s="13" t="s">
        <v>2423</v>
      </c>
      <c r="N409" s="13" t="s">
        <v>4852</v>
      </c>
      <c r="O409" s="17">
        <v>42878</v>
      </c>
      <c r="P409" s="23"/>
      <c r="Q409" s="41" t="s">
        <v>4881</v>
      </c>
      <c r="R409" s="13" t="s">
        <v>129</v>
      </c>
      <c r="S409" s="13" t="s">
        <v>2877</v>
      </c>
      <c r="T409" s="13" t="s">
        <v>8348</v>
      </c>
      <c r="U409" s="13" t="s">
        <v>5772</v>
      </c>
      <c r="V409" s="13" t="s">
        <v>8354</v>
      </c>
      <c r="W409" s="13">
        <f>IF(ISERROR(VLOOKUP($C409,CTEPULL!$A:$I,3,FALSE)),"0",(VLOOKUP($C409,CTEPULL!$A:$I,3,FALSE)))</f>
        <v>40</v>
      </c>
      <c r="X409" s="18">
        <f>IF(ISERROR(VLOOKUP($A409,PIVOTILC!$A:$I,3,FALSE)),"0",(VLOOKUP($A409,PIVOTILC!$A:$I,3,FALSE)))</f>
        <v>40</v>
      </c>
      <c r="Y409" s="13">
        <f t="shared" si="96"/>
        <v>0</v>
      </c>
      <c r="Z409" s="13" t="str">
        <f t="shared" si="105"/>
        <v>Good</v>
      </c>
      <c r="AA409" s="13">
        <f>IF(ISERROR(VLOOKUP($C409,CTEPULL!$A:$I,4,FALSE)),"0",(VLOOKUP($C409,CTEPULL!$A:$I,4,FALSE)))</f>
        <v>0</v>
      </c>
      <c r="AB409" s="18">
        <f>IF(ISERROR(VLOOKUP($A409,PIVOTILC!$A:$I,4,FALSE)),"0",(VLOOKUP($A409,PIVOTILC!$A:$I,4,FALSE)))</f>
        <v>0</v>
      </c>
      <c r="AC409" s="13">
        <f t="shared" si="97"/>
        <v>0</v>
      </c>
      <c r="AD409" s="13" t="str">
        <f t="shared" si="106"/>
        <v/>
      </c>
      <c r="AE409" s="13">
        <f>IF(ISERROR(VLOOKUP($C409,CTEPULL!$A:$I,5,FALSE)),"0",(VLOOKUP($C409,CTEPULL!$A:$I,5,FALSE)))</f>
        <v>0</v>
      </c>
      <c r="AF409" s="18">
        <f>IF(ISERROR(VLOOKUP($A409,PIVOTILC!$A:$I,5,FALSE)),"0",(VLOOKUP($A409,PIVOTILC!$A:$I,5,FALSE)))</f>
        <v>0</v>
      </c>
      <c r="AG409" s="13">
        <f t="shared" si="98"/>
        <v>0</v>
      </c>
      <c r="AH409" s="13" t="str">
        <f t="shared" si="107"/>
        <v/>
      </c>
      <c r="AI409" s="13">
        <f>IF(ISERROR(VLOOKUP($C409,CTEPULL!$A:$I,6,FALSE)),"0",(VLOOKUP($C409,CTEPULL!$A:$I,6,FALSE)))</f>
        <v>0</v>
      </c>
      <c r="AJ409" s="18">
        <f>IF(ISERROR(VLOOKUP($A409,PIVOTILC!$A:$I,6,FALSE)),"0",(VLOOKUP($A409,PIVOTILC!$A:$I,6,FALSE)))</f>
        <v>0</v>
      </c>
      <c r="AK409" s="13">
        <f t="shared" si="99"/>
        <v>0</v>
      </c>
      <c r="AL409" s="13" t="str">
        <f t="shared" si="108"/>
        <v/>
      </c>
      <c r="AM409" s="13">
        <f>IF(ISERROR(VLOOKUP($C409,CTEPULL!$A:$I,7,FALSE)),"0",(VLOOKUP($C409,CTEPULL!$A:$I,7,FALSE)))</f>
        <v>0</v>
      </c>
      <c r="AN409" s="18">
        <f>IF(ISERROR(VLOOKUP($A409,PIVOTILC!$A:$I,7,FALSE)),"0",(VLOOKUP($A409,PIVOTILC!$A:$I,7,FALSE)))</f>
        <v>0</v>
      </c>
      <c r="AO409" s="13">
        <f t="shared" si="100"/>
        <v>0</v>
      </c>
      <c r="AP409" s="13" t="str">
        <f t="shared" si="109"/>
        <v/>
      </c>
      <c r="AQ409" s="13">
        <f>IF(ISERROR(VLOOKUP($C409,CTEPULL!$A:$I,8,FALSE)),"0",(VLOOKUP($C409,CTEPULL!$A:$I,8,FALSE)))</f>
        <v>0</v>
      </c>
      <c r="AR409" s="18">
        <f>IF(ISERROR(VLOOKUP($A409,PIVOTILC!$A:$I,8,FALSE)),"0",(VLOOKUP($A409,PIVOTILC!$A:$I,8,FALSE)))</f>
        <v>0</v>
      </c>
      <c r="AS409" s="13">
        <f t="shared" si="101"/>
        <v>0</v>
      </c>
      <c r="AT409" s="13" t="str">
        <f t="shared" si="110"/>
        <v/>
      </c>
      <c r="AU409" s="19">
        <f>IF(ISERROR(VLOOKUP($C409,CTEPULL!$A:$I,9,FALSE)),"0",(VLOOKUP($C409,CTEPULL!$A:$I,9,FALSE)))</f>
        <v>40</v>
      </c>
      <c r="AV409" s="18">
        <f>IF(ISERROR(VLOOKUP($A409,PIVOTILC!$A:$I,8,FALSE)),"0",(VLOOKUP($A409,PIVOTILC!$A:$I,9,FALSE)))</f>
        <v>40</v>
      </c>
      <c r="AW409" s="18">
        <f t="shared" si="102"/>
        <v>0</v>
      </c>
      <c r="AX409" s="13">
        <f t="shared" si="103"/>
        <v>0</v>
      </c>
      <c r="AY409" s="13" t="str">
        <f t="shared" si="104"/>
        <v>No</v>
      </c>
      <c r="AZ409" s="13" t="str">
        <f t="shared" si="111"/>
        <v>No</v>
      </c>
    </row>
    <row r="410" spans="1:52" x14ac:dyDescent="0.2">
      <c r="A410" s="1" t="s">
        <v>7117</v>
      </c>
      <c r="B410" s="16" t="s">
        <v>3132</v>
      </c>
      <c r="C410" s="13" t="s">
        <v>2881</v>
      </c>
      <c r="D410" s="13" t="s">
        <v>2882</v>
      </c>
      <c r="E410" s="13" t="s">
        <v>1664</v>
      </c>
      <c r="F410" s="13" t="s">
        <v>179</v>
      </c>
      <c r="G410" s="13" t="s">
        <v>2883</v>
      </c>
      <c r="H410" s="13" t="s">
        <v>2829</v>
      </c>
      <c r="I410" s="13" t="s">
        <v>98</v>
      </c>
      <c r="J410" s="13" t="s">
        <v>2378</v>
      </c>
      <c r="K410" s="13" t="s">
        <v>2389</v>
      </c>
      <c r="L410" s="13" t="s">
        <v>11236</v>
      </c>
      <c r="M410" s="13" t="s">
        <v>11958</v>
      </c>
      <c r="N410" s="13" t="s">
        <v>2888</v>
      </c>
      <c r="O410" s="17">
        <v>42431</v>
      </c>
      <c r="P410" s="23"/>
      <c r="Q410" s="41" t="s">
        <v>2889</v>
      </c>
      <c r="R410" s="13" t="s">
        <v>129</v>
      </c>
      <c r="S410" s="13" t="s">
        <v>2867</v>
      </c>
      <c r="T410" s="13" t="s">
        <v>8348</v>
      </c>
      <c r="U410" s="13" t="s">
        <v>5773</v>
      </c>
      <c r="V410" s="13" t="s">
        <v>8365</v>
      </c>
      <c r="W410" s="13">
        <f>IF(ISERROR(VLOOKUP($C410,CTEPULL!$A:$I,3,FALSE)),"0",(VLOOKUP($C410,CTEPULL!$A:$I,3,FALSE)))</f>
        <v>45</v>
      </c>
      <c r="X410" s="18">
        <f>IF(ISERROR(VLOOKUP($A410,PIVOTILC!$A:$I,3,FALSE)),"0",(VLOOKUP($A410,PIVOTILC!$A:$I,3,FALSE)))</f>
        <v>45</v>
      </c>
      <c r="Y410" s="13">
        <f t="shared" si="96"/>
        <v>0</v>
      </c>
      <c r="Z410" s="13" t="str">
        <f t="shared" si="105"/>
        <v>Good</v>
      </c>
      <c r="AA410" s="13">
        <f>IF(ISERROR(VLOOKUP($C410,CTEPULL!$A:$I,4,FALSE)),"0",(VLOOKUP($C410,CTEPULL!$A:$I,4,FALSE)))</f>
        <v>0</v>
      </c>
      <c r="AB410" s="18">
        <f>IF(ISERROR(VLOOKUP($A410,PIVOTILC!$A:$I,4,FALSE)),"0",(VLOOKUP($A410,PIVOTILC!$A:$I,4,FALSE)))</f>
        <v>0</v>
      </c>
      <c r="AC410" s="13">
        <f t="shared" si="97"/>
        <v>0</v>
      </c>
      <c r="AD410" s="13" t="str">
        <f t="shared" si="106"/>
        <v/>
      </c>
      <c r="AE410" s="13">
        <f>IF(ISERROR(VLOOKUP($C410,CTEPULL!$A:$I,5,FALSE)),"0",(VLOOKUP($C410,CTEPULL!$A:$I,5,FALSE)))</f>
        <v>0</v>
      </c>
      <c r="AF410" s="18">
        <f>IF(ISERROR(VLOOKUP($A410,PIVOTILC!$A:$I,5,FALSE)),"0",(VLOOKUP($A410,PIVOTILC!$A:$I,5,FALSE)))</f>
        <v>0</v>
      </c>
      <c r="AG410" s="13">
        <f t="shared" si="98"/>
        <v>0</v>
      </c>
      <c r="AH410" s="13" t="str">
        <f t="shared" si="107"/>
        <v/>
      </c>
      <c r="AI410" s="13">
        <f>IF(ISERROR(VLOOKUP($C410,CTEPULL!$A:$I,6,FALSE)),"0",(VLOOKUP($C410,CTEPULL!$A:$I,6,FALSE)))</f>
        <v>0</v>
      </c>
      <c r="AJ410" s="18">
        <f>IF(ISERROR(VLOOKUP($A410,PIVOTILC!$A:$I,6,FALSE)),"0",(VLOOKUP($A410,PIVOTILC!$A:$I,6,FALSE)))</f>
        <v>0</v>
      </c>
      <c r="AK410" s="13">
        <f t="shared" si="99"/>
        <v>0</v>
      </c>
      <c r="AL410" s="13" t="str">
        <f t="shared" si="108"/>
        <v/>
      </c>
      <c r="AM410" s="13">
        <f>IF(ISERROR(VLOOKUP($C410,CTEPULL!$A:$I,7,FALSE)),"0",(VLOOKUP($C410,CTEPULL!$A:$I,7,FALSE)))</f>
        <v>0</v>
      </c>
      <c r="AN410" s="18">
        <f>IF(ISERROR(VLOOKUP($A410,PIVOTILC!$A:$I,7,FALSE)),"0",(VLOOKUP($A410,PIVOTILC!$A:$I,7,FALSE)))</f>
        <v>0</v>
      </c>
      <c r="AO410" s="13">
        <f t="shared" si="100"/>
        <v>0</v>
      </c>
      <c r="AP410" s="13" t="str">
        <f t="shared" si="109"/>
        <v/>
      </c>
      <c r="AQ410" s="13">
        <f>IF(ISERROR(VLOOKUP($C410,CTEPULL!$A:$I,8,FALSE)),"0",(VLOOKUP($C410,CTEPULL!$A:$I,8,FALSE)))</f>
        <v>0</v>
      </c>
      <c r="AR410" s="18">
        <f>IF(ISERROR(VLOOKUP($A410,PIVOTILC!$A:$I,8,FALSE)),"0",(VLOOKUP($A410,PIVOTILC!$A:$I,8,FALSE)))</f>
        <v>0</v>
      </c>
      <c r="AS410" s="13">
        <f t="shared" si="101"/>
        <v>0</v>
      </c>
      <c r="AT410" s="13" t="str">
        <f t="shared" si="110"/>
        <v/>
      </c>
      <c r="AU410" s="19">
        <f>IF(ISERROR(VLOOKUP($C410,CTEPULL!$A:$I,9,FALSE)),"0",(VLOOKUP($C410,CTEPULL!$A:$I,9,FALSE)))</f>
        <v>45</v>
      </c>
      <c r="AV410" s="18">
        <f>IF(ISERROR(VLOOKUP($A410,PIVOTILC!$A:$I,8,FALSE)),"0",(VLOOKUP($A410,PIVOTILC!$A:$I,9,FALSE)))</f>
        <v>45</v>
      </c>
      <c r="AW410" s="18">
        <f t="shared" si="102"/>
        <v>0</v>
      </c>
      <c r="AX410" s="13">
        <f t="shared" si="103"/>
        <v>0</v>
      </c>
      <c r="AY410" s="13" t="str">
        <f t="shared" si="104"/>
        <v>No</v>
      </c>
      <c r="AZ410" s="13" t="str">
        <f t="shared" si="111"/>
        <v>No</v>
      </c>
    </row>
    <row r="411" spans="1:52" x14ac:dyDescent="0.2">
      <c r="A411" s="1" t="s">
        <v>8674</v>
      </c>
      <c r="B411" s="16" t="s">
        <v>8675</v>
      </c>
      <c r="C411" s="13" t="s">
        <v>8676</v>
      </c>
      <c r="D411" s="13" t="s">
        <v>8677</v>
      </c>
      <c r="E411" s="13" t="s">
        <v>8678</v>
      </c>
      <c r="F411" s="13" t="s">
        <v>3740</v>
      </c>
      <c r="G411" s="13" t="s">
        <v>8679</v>
      </c>
      <c r="H411" s="13" t="s">
        <v>2828</v>
      </c>
      <c r="I411" s="13" t="s">
        <v>98</v>
      </c>
      <c r="J411" s="13" t="s">
        <v>2378</v>
      </c>
      <c r="K411" s="13" t="s">
        <v>2379</v>
      </c>
      <c r="L411" s="13" t="s">
        <v>2380</v>
      </c>
      <c r="M411" s="13" t="s">
        <v>2403</v>
      </c>
      <c r="N411" s="13" t="s">
        <v>8680</v>
      </c>
      <c r="O411" s="17">
        <v>43360</v>
      </c>
      <c r="P411" s="23"/>
      <c r="Q411" s="41" t="s">
        <v>8681</v>
      </c>
      <c r="R411" s="13" t="s">
        <v>187</v>
      </c>
      <c r="S411" s="13" t="s">
        <v>2873</v>
      </c>
      <c r="T411" s="13" t="s">
        <v>8348</v>
      </c>
      <c r="U411" s="13" t="s">
        <v>8697</v>
      </c>
      <c r="V411" s="13" t="s">
        <v>8349</v>
      </c>
      <c r="W411" s="13">
        <f>IF(ISERROR(VLOOKUP($C411,CTEPULL!$A:$I,3,FALSE)),"0",(VLOOKUP($C411,CTEPULL!$A:$I,3,FALSE)))</f>
        <v>40</v>
      </c>
      <c r="X411" s="18">
        <f>IF(ISERROR(VLOOKUP($A411,PIVOTILC!$A:$I,3,FALSE)),"0",(VLOOKUP($A411,PIVOTILC!$A:$I,3,FALSE)))</f>
        <v>40</v>
      </c>
      <c r="Y411" s="13">
        <f t="shared" si="96"/>
        <v>0</v>
      </c>
      <c r="Z411" s="13" t="str">
        <f t="shared" si="105"/>
        <v>Good</v>
      </c>
      <c r="AA411" s="13">
        <f>IF(ISERROR(VLOOKUP($C411,CTEPULL!$A:$I,4,FALSE)),"0",(VLOOKUP($C411,CTEPULL!$A:$I,4,FALSE)))</f>
        <v>0</v>
      </c>
      <c r="AB411" s="18">
        <f>IF(ISERROR(VLOOKUP($A411,PIVOTILC!$A:$I,4,FALSE)),"0",(VLOOKUP($A411,PIVOTILC!$A:$I,4,FALSE)))</f>
        <v>0</v>
      </c>
      <c r="AC411" s="13">
        <f t="shared" si="97"/>
        <v>0</v>
      </c>
      <c r="AD411" s="13" t="str">
        <f t="shared" si="106"/>
        <v/>
      </c>
      <c r="AE411" s="13">
        <f>IF(ISERROR(VLOOKUP($C411,CTEPULL!$A:$I,5,FALSE)),"0",(VLOOKUP($C411,CTEPULL!$A:$I,5,FALSE)))</f>
        <v>0</v>
      </c>
      <c r="AF411" s="18">
        <f>IF(ISERROR(VLOOKUP($A411,PIVOTILC!$A:$I,5,FALSE)),"0",(VLOOKUP($A411,PIVOTILC!$A:$I,5,FALSE)))</f>
        <v>0</v>
      </c>
      <c r="AG411" s="13">
        <f t="shared" si="98"/>
        <v>0</v>
      </c>
      <c r="AH411" s="13" t="str">
        <f t="shared" si="107"/>
        <v/>
      </c>
      <c r="AI411" s="13">
        <f>IF(ISERROR(VLOOKUP($C411,CTEPULL!$A:$I,6,FALSE)),"0",(VLOOKUP($C411,CTEPULL!$A:$I,6,FALSE)))</f>
        <v>0</v>
      </c>
      <c r="AJ411" s="18">
        <f>IF(ISERROR(VLOOKUP($A411,PIVOTILC!$A:$I,6,FALSE)),"0",(VLOOKUP($A411,PIVOTILC!$A:$I,6,FALSE)))</f>
        <v>0</v>
      </c>
      <c r="AK411" s="13">
        <f t="shared" si="99"/>
        <v>0</v>
      </c>
      <c r="AL411" s="13" t="str">
        <f t="shared" si="108"/>
        <v/>
      </c>
      <c r="AM411" s="13">
        <f>IF(ISERROR(VLOOKUP($C411,CTEPULL!$A:$I,7,FALSE)),"0",(VLOOKUP($C411,CTEPULL!$A:$I,7,FALSE)))</f>
        <v>0</v>
      </c>
      <c r="AN411" s="18">
        <f>IF(ISERROR(VLOOKUP($A411,PIVOTILC!$A:$I,7,FALSE)),"0",(VLOOKUP($A411,PIVOTILC!$A:$I,7,FALSE)))</f>
        <v>0</v>
      </c>
      <c r="AO411" s="13">
        <f t="shared" si="100"/>
        <v>0</v>
      </c>
      <c r="AP411" s="13" t="str">
        <f t="shared" si="109"/>
        <v/>
      </c>
      <c r="AQ411" s="13">
        <f>IF(ISERROR(VLOOKUP($C411,CTEPULL!$A:$I,8,FALSE)),"0",(VLOOKUP($C411,CTEPULL!$A:$I,8,FALSE)))</f>
        <v>0</v>
      </c>
      <c r="AR411" s="18">
        <f>IF(ISERROR(VLOOKUP($A411,PIVOTILC!$A:$I,8,FALSE)),"0",(VLOOKUP($A411,PIVOTILC!$A:$I,8,FALSE)))</f>
        <v>0</v>
      </c>
      <c r="AS411" s="13">
        <f t="shared" si="101"/>
        <v>0</v>
      </c>
      <c r="AT411" s="13" t="str">
        <f t="shared" si="110"/>
        <v/>
      </c>
      <c r="AU411" s="19">
        <f>IF(ISERROR(VLOOKUP($C411,CTEPULL!$A:$I,9,FALSE)),"0",(VLOOKUP($C411,CTEPULL!$A:$I,9,FALSE)))</f>
        <v>40</v>
      </c>
      <c r="AV411" s="18">
        <f>IF(ISERROR(VLOOKUP($A411,PIVOTILC!$A:$I,8,FALSE)),"0",(VLOOKUP($A411,PIVOTILC!$A:$I,9,FALSE)))</f>
        <v>40</v>
      </c>
      <c r="AW411" s="18">
        <f t="shared" si="102"/>
        <v>0</v>
      </c>
      <c r="AX411" s="13">
        <f t="shared" si="103"/>
        <v>0</v>
      </c>
      <c r="AY411" s="13" t="str">
        <f t="shared" si="104"/>
        <v>No</v>
      </c>
      <c r="AZ411" s="13" t="str">
        <f t="shared" si="111"/>
        <v>No</v>
      </c>
    </row>
    <row r="412" spans="1:52" x14ac:dyDescent="0.2">
      <c r="A412" s="1" t="s">
        <v>8791</v>
      </c>
      <c r="B412" s="16" t="s">
        <v>8792</v>
      </c>
      <c r="C412" s="13" t="s">
        <v>8793</v>
      </c>
      <c r="D412" s="13" t="s">
        <v>8794</v>
      </c>
      <c r="E412" s="13" t="s">
        <v>8795</v>
      </c>
      <c r="F412" s="13" t="s">
        <v>179</v>
      </c>
      <c r="G412" s="13" t="s">
        <v>8796</v>
      </c>
      <c r="H412" s="13" t="s">
        <v>2829</v>
      </c>
      <c r="I412" s="13" t="s">
        <v>98</v>
      </c>
      <c r="J412" s="13" t="s">
        <v>2378</v>
      </c>
      <c r="K412" s="13" t="s">
        <v>2389</v>
      </c>
      <c r="L412" s="13" t="s">
        <v>11236</v>
      </c>
      <c r="M412" s="13" t="s">
        <v>11958</v>
      </c>
      <c r="N412" s="13" t="s">
        <v>8797</v>
      </c>
      <c r="O412" s="17">
        <v>43376</v>
      </c>
      <c r="P412" s="23"/>
      <c r="Q412" s="41" t="s">
        <v>8798</v>
      </c>
      <c r="R412" s="13" t="s">
        <v>112</v>
      </c>
      <c r="S412" s="13" t="s">
        <v>2866</v>
      </c>
      <c r="T412" s="13" t="s">
        <v>8348</v>
      </c>
      <c r="U412" s="13" t="s">
        <v>8828</v>
      </c>
      <c r="V412" s="13" t="s">
        <v>8368</v>
      </c>
      <c r="W412" s="13">
        <f>IF(ISERROR(VLOOKUP($C412,CTEPULL!$A:$I,3,FALSE)),"0",(VLOOKUP($C412,CTEPULL!$A:$I,3,FALSE)))</f>
        <v>45</v>
      </c>
      <c r="X412" s="18">
        <f>IF(ISERROR(VLOOKUP($A412,PIVOTILC!$A:$I,3,FALSE)),"0",(VLOOKUP($A412,PIVOTILC!$A:$I,3,FALSE)))</f>
        <v>45</v>
      </c>
      <c r="Y412" s="13">
        <f t="shared" si="96"/>
        <v>0</v>
      </c>
      <c r="Z412" s="13" t="str">
        <f t="shared" si="105"/>
        <v>Good</v>
      </c>
      <c r="AA412" s="13">
        <f>IF(ISERROR(VLOOKUP($C412,CTEPULL!$A:$I,4,FALSE)),"0",(VLOOKUP($C412,CTEPULL!$A:$I,4,FALSE)))</f>
        <v>0</v>
      </c>
      <c r="AB412" s="18">
        <f>IF(ISERROR(VLOOKUP($A412,PIVOTILC!$A:$I,4,FALSE)),"0",(VLOOKUP($A412,PIVOTILC!$A:$I,4,FALSE)))</f>
        <v>0</v>
      </c>
      <c r="AC412" s="13">
        <f t="shared" si="97"/>
        <v>0</v>
      </c>
      <c r="AD412" s="13" t="str">
        <f t="shared" si="106"/>
        <v/>
      </c>
      <c r="AE412" s="13">
        <f>IF(ISERROR(VLOOKUP($C412,CTEPULL!$A:$I,5,FALSE)),"0",(VLOOKUP($C412,CTEPULL!$A:$I,5,FALSE)))</f>
        <v>0</v>
      </c>
      <c r="AF412" s="18">
        <f>IF(ISERROR(VLOOKUP($A412,PIVOTILC!$A:$I,5,FALSE)),"0",(VLOOKUP($A412,PIVOTILC!$A:$I,5,FALSE)))</f>
        <v>0</v>
      </c>
      <c r="AG412" s="13">
        <f t="shared" si="98"/>
        <v>0</v>
      </c>
      <c r="AH412" s="13" t="str">
        <f t="shared" si="107"/>
        <v/>
      </c>
      <c r="AI412" s="13">
        <f>IF(ISERROR(VLOOKUP($C412,CTEPULL!$A:$I,6,FALSE)),"0",(VLOOKUP($C412,CTEPULL!$A:$I,6,FALSE)))</f>
        <v>0</v>
      </c>
      <c r="AJ412" s="18">
        <f>IF(ISERROR(VLOOKUP($A412,PIVOTILC!$A:$I,6,FALSE)),"0",(VLOOKUP($A412,PIVOTILC!$A:$I,6,FALSE)))</f>
        <v>0</v>
      </c>
      <c r="AK412" s="13">
        <f t="shared" si="99"/>
        <v>0</v>
      </c>
      <c r="AL412" s="13" t="str">
        <f t="shared" si="108"/>
        <v/>
      </c>
      <c r="AM412" s="13">
        <f>IF(ISERROR(VLOOKUP($C412,CTEPULL!$A:$I,7,FALSE)),"0",(VLOOKUP($C412,CTEPULL!$A:$I,7,FALSE)))</f>
        <v>0</v>
      </c>
      <c r="AN412" s="18">
        <f>IF(ISERROR(VLOOKUP($A412,PIVOTILC!$A:$I,7,FALSE)),"0",(VLOOKUP($A412,PIVOTILC!$A:$I,7,FALSE)))</f>
        <v>0</v>
      </c>
      <c r="AO412" s="13">
        <f t="shared" si="100"/>
        <v>0</v>
      </c>
      <c r="AP412" s="13" t="str">
        <f t="shared" si="109"/>
        <v/>
      </c>
      <c r="AQ412" s="13">
        <f>IF(ISERROR(VLOOKUP($C412,CTEPULL!$A:$I,8,FALSE)),"0",(VLOOKUP($C412,CTEPULL!$A:$I,8,FALSE)))</f>
        <v>0</v>
      </c>
      <c r="AR412" s="18">
        <f>IF(ISERROR(VLOOKUP($A412,PIVOTILC!$A:$I,8,FALSE)),"0",(VLOOKUP($A412,PIVOTILC!$A:$I,8,FALSE)))</f>
        <v>0</v>
      </c>
      <c r="AS412" s="13">
        <f t="shared" si="101"/>
        <v>0</v>
      </c>
      <c r="AT412" s="13" t="str">
        <f t="shared" si="110"/>
        <v/>
      </c>
      <c r="AU412" s="19">
        <f>IF(ISERROR(VLOOKUP($C412,CTEPULL!$A:$I,9,FALSE)),"0",(VLOOKUP($C412,CTEPULL!$A:$I,9,FALSE)))</f>
        <v>45</v>
      </c>
      <c r="AV412" s="18">
        <f>IF(ISERROR(VLOOKUP($A412,PIVOTILC!$A:$I,8,FALSE)),"0",(VLOOKUP($A412,PIVOTILC!$A:$I,9,FALSE)))</f>
        <v>45</v>
      </c>
      <c r="AW412" s="18">
        <f t="shared" si="102"/>
        <v>0</v>
      </c>
      <c r="AX412" s="13">
        <f t="shared" si="103"/>
        <v>0</v>
      </c>
      <c r="AY412" s="13" t="str">
        <f t="shared" si="104"/>
        <v>No</v>
      </c>
      <c r="AZ412" s="13" t="str">
        <f t="shared" si="111"/>
        <v>No</v>
      </c>
    </row>
    <row r="413" spans="1:52" x14ac:dyDescent="0.2">
      <c r="A413" s="1" t="s">
        <v>7118</v>
      </c>
      <c r="B413" s="16" t="s">
        <v>4096</v>
      </c>
      <c r="C413" s="13" t="s">
        <v>4027</v>
      </c>
      <c r="D413" s="13" t="s">
        <v>4028</v>
      </c>
      <c r="E413" s="13" t="s">
        <v>4029</v>
      </c>
      <c r="F413" s="13" t="s">
        <v>179</v>
      </c>
      <c r="G413" s="13" t="s">
        <v>4030</v>
      </c>
      <c r="H413" s="13" t="s">
        <v>2829</v>
      </c>
      <c r="I413" s="13" t="s">
        <v>98</v>
      </c>
      <c r="J413" s="13" t="s">
        <v>2378</v>
      </c>
      <c r="K413" s="13" t="s">
        <v>2395</v>
      </c>
      <c r="L413" s="13" t="s">
        <v>2385</v>
      </c>
      <c r="M413" s="13" t="s">
        <v>10350</v>
      </c>
      <c r="N413" s="13" t="s">
        <v>4045</v>
      </c>
      <c r="O413" s="17">
        <v>42676</v>
      </c>
      <c r="P413" s="23"/>
      <c r="Q413" s="41" t="s">
        <v>4097</v>
      </c>
      <c r="R413" s="13" t="s">
        <v>187</v>
      </c>
      <c r="S413" s="13" t="s">
        <v>2873</v>
      </c>
      <c r="T413" s="13" t="s">
        <v>8348</v>
      </c>
      <c r="U413" s="13" t="s">
        <v>5774</v>
      </c>
      <c r="V413" s="13" t="s">
        <v>8349</v>
      </c>
      <c r="W413" s="13">
        <f>IF(ISERROR(VLOOKUP($C413,CTEPULL!$A:$I,3,FALSE)),"0",(VLOOKUP($C413,CTEPULL!$A:$I,3,FALSE)))</f>
        <v>24</v>
      </c>
      <c r="X413" s="18">
        <f>IF(ISERROR(VLOOKUP($A413,PIVOTILC!$A:$I,3,FALSE)),"0",(VLOOKUP($A413,PIVOTILC!$A:$I,3,FALSE)))</f>
        <v>24</v>
      </c>
      <c r="Y413" s="13">
        <f t="shared" si="96"/>
        <v>0</v>
      </c>
      <c r="Z413" s="13" t="str">
        <f t="shared" si="105"/>
        <v>Good</v>
      </c>
      <c r="AA413" s="13">
        <f>IF(ISERROR(VLOOKUP($C413,CTEPULL!$A:$I,4,FALSE)),"0",(VLOOKUP($C413,CTEPULL!$A:$I,4,FALSE)))</f>
        <v>0</v>
      </c>
      <c r="AB413" s="18">
        <f>IF(ISERROR(VLOOKUP($A413,PIVOTILC!$A:$I,4,FALSE)),"0",(VLOOKUP($A413,PIVOTILC!$A:$I,4,FALSE)))</f>
        <v>0</v>
      </c>
      <c r="AC413" s="13">
        <f t="shared" si="97"/>
        <v>0</v>
      </c>
      <c r="AD413" s="13" t="str">
        <f t="shared" si="106"/>
        <v/>
      </c>
      <c r="AE413" s="13">
        <f>IF(ISERROR(VLOOKUP($C413,CTEPULL!$A:$I,5,FALSE)),"0",(VLOOKUP($C413,CTEPULL!$A:$I,5,FALSE)))</f>
        <v>0</v>
      </c>
      <c r="AF413" s="18">
        <f>IF(ISERROR(VLOOKUP($A413,PIVOTILC!$A:$I,5,FALSE)),"0",(VLOOKUP($A413,PIVOTILC!$A:$I,5,FALSE)))</f>
        <v>0</v>
      </c>
      <c r="AG413" s="13">
        <f t="shared" si="98"/>
        <v>0</v>
      </c>
      <c r="AH413" s="13" t="str">
        <f t="shared" si="107"/>
        <v/>
      </c>
      <c r="AI413" s="13">
        <f>IF(ISERROR(VLOOKUP($C413,CTEPULL!$A:$I,6,FALSE)),"0",(VLOOKUP($C413,CTEPULL!$A:$I,6,FALSE)))</f>
        <v>0</v>
      </c>
      <c r="AJ413" s="18">
        <f>IF(ISERROR(VLOOKUP($A413,PIVOTILC!$A:$I,6,FALSE)),"0",(VLOOKUP($A413,PIVOTILC!$A:$I,6,FALSE)))</f>
        <v>0</v>
      </c>
      <c r="AK413" s="13">
        <f t="shared" si="99"/>
        <v>0</v>
      </c>
      <c r="AL413" s="13" t="str">
        <f t="shared" si="108"/>
        <v/>
      </c>
      <c r="AM413" s="13">
        <f>IF(ISERROR(VLOOKUP($C413,CTEPULL!$A:$I,7,FALSE)),"0",(VLOOKUP($C413,CTEPULL!$A:$I,7,FALSE)))</f>
        <v>0</v>
      </c>
      <c r="AN413" s="18">
        <f>IF(ISERROR(VLOOKUP($A413,PIVOTILC!$A:$I,7,FALSE)),"0",(VLOOKUP($A413,PIVOTILC!$A:$I,7,FALSE)))</f>
        <v>0</v>
      </c>
      <c r="AO413" s="13">
        <f t="shared" si="100"/>
        <v>0</v>
      </c>
      <c r="AP413" s="13" t="str">
        <f t="shared" si="109"/>
        <v/>
      </c>
      <c r="AQ413" s="13">
        <f>IF(ISERROR(VLOOKUP($C413,CTEPULL!$A:$I,8,FALSE)),"0",(VLOOKUP($C413,CTEPULL!$A:$I,8,FALSE)))</f>
        <v>0</v>
      </c>
      <c r="AR413" s="18">
        <f>IF(ISERROR(VLOOKUP($A413,PIVOTILC!$A:$I,8,FALSE)),"0",(VLOOKUP($A413,PIVOTILC!$A:$I,8,FALSE)))</f>
        <v>0</v>
      </c>
      <c r="AS413" s="13">
        <f t="shared" si="101"/>
        <v>0</v>
      </c>
      <c r="AT413" s="13" t="str">
        <f t="shared" si="110"/>
        <v/>
      </c>
      <c r="AU413" s="19">
        <f>IF(ISERROR(VLOOKUP($C413,CTEPULL!$A:$I,9,FALSE)),"0",(VLOOKUP($C413,CTEPULL!$A:$I,9,FALSE)))</f>
        <v>24</v>
      </c>
      <c r="AV413" s="18">
        <f>IF(ISERROR(VLOOKUP($A413,PIVOTILC!$A:$I,8,FALSE)),"0",(VLOOKUP($A413,PIVOTILC!$A:$I,9,FALSE)))</f>
        <v>24</v>
      </c>
      <c r="AW413" s="18">
        <f t="shared" si="102"/>
        <v>0</v>
      </c>
      <c r="AX413" s="13">
        <f t="shared" si="103"/>
        <v>0</v>
      </c>
      <c r="AY413" s="13" t="str">
        <f t="shared" si="104"/>
        <v>No</v>
      </c>
      <c r="AZ413" s="13" t="str">
        <f t="shared" si="111"/>
        <v>No</v>
      </c>
    </row>
    <row r="414" spans="1:52" x14ac:dyDescent="0.2">
      <c r="A414" s="1" t="s">
        <v>7120</v>
      </c>
      <c r="B414" s="16" t="s">
        <v>6928</v>
      </c>
      <c r="C414" s="13" t="s">
        <v>6929</v>
      </c>
      <c r="D414" s="13" t="s">
        <v>449</v>
      </c>
      <c r="E414" s="13" t="s">
        <v>6930</v>
      </c>
      <c r="F414" s="13" t="s">
        <v>179</v>
      </c>
      <c r="G414" s="13" t="s">
        <v>6931</v>
      </c>
      <c r="H414" s="13" t="s">
        <v>2832</v>
      </c>
      <c r="I414" s="13" t="s">
        <v>102</v>
      </c>
      <c r="J414" s="13" t="s">
        <v>2378</v>
      </c>
      <c r="K414" s="13" t="s">
        <v>2880</v>
      </c>
      <c r="L414" s="13" t="s">
        <v>2880</v>
      </c>
      <c r="M414" s="13" t="s">
        <v>8943</v>
      </c>
      <c r="N414" s="13" t="s">
        <v>7714</v>
      </c>
      <c r="O414" s="17">
        <v>43153</v>
      </c>
      <c r="P414" s="23"/>
      <c r="Q414" s="41" t="s">
        <v>6932</v>
      </c>
      <c r="R414" s="13" t="s">
        <v>129</v>
      </c>
      <c r="S414" s="13" t="s">
        <v>2871</v>
      </c>
      <c r="T414" s="13" t="s">
        <v>8348</v>
      </c>
      <c r="U414" s="13" t="s">
        <v>7718</v>
      </c>
      <c r="V414" s="13" t="s">
        <v>10280</v>
      </c>
      <c r="W414" s="13">
        <f>IF(ISERROR(VLOOKUP($C414,CTEPULL!$A:$I,3,FALSE)),"0",(VLOOKUP($C414,CTEPULL!$A:$I,3,FALSE)))</f>
        <v>40</v>
      </c>
      <c r="X414" s="18">
        <f>IF(ISERROR(VLOOKUP($A414,PIVOTILC!$A:$I,3,FALSE)),"0",(VLOOKUP($A414,PIVOTILC!$A:$I,3,FALSE)))</f>
        <v>40</v>
      </c>
      <c r="Y414" s="13">
        <f t="shared" si="96"/>
        <v>0</v>
      </c>
      <c r="Z414" s="13" t="str">
        <f t="shared" si="105"/>
        <v>Good</v>
      </c>
      <c r="AA414" s="13">
        <f>IF(ISERROR(VLOOKUP($C414,CTEPULL!$A:$I,4,FALSE)),"0",(VLOOKUP($C414,CTEPULL!$A:$I,4,FALSE)))</f>
        <v>0</v>
      </c>
      <c r="AB414" s="18">
        <f>IF(ISERROR(VLOOKUP($A414,PIVOTILC!$A:$I,4,FALSE)),"0",(VLOOKUP($A414,PIVOTILC!$A:$I,4,FALSE)))</f>
        <v>0</v>
      </c>
      <c r="AC414" s="13">
        <f t="shared" si="97"/>
        <v>0</v>
      </c>
      <c r="AD414" s="13" t="str">
        <f t="shared" si="106"/>
        <v/>
      </c>
      <c r="AE414" s="13">
        <f>IF(ISERROR(VLOOKUP($C414,CTEPULL!$A:$I,5,FALSE)),"0",(VLOOKUP($C414,CTEPULL!$A:$I,5,FALSE)))</f>
        <v>0</v>
      </c>
      <c r="AF414" s="18">
        <f>IF(ISERROR(VLOOKUP($A414,PIVOTILC!$A:$I,5,FALSE)),"0",(VLOOKUP($A414,PIVOTILC!$A:$I,5,FALSE)))</f>
        <v>0</v>
      </c>
      <c r="AG414" s="13">
        <f t="shared" si="98"/>
        <v>0</v>
      </c>
      <c r="AH414" s="13" t="str">
        <f t="shared" si="107"/>
        <v/>
      </c>
      <c r="AI414" s="13">
        <f>IF(ISERROR(VLOOKUP($C414,CTEPULL!$A:$I,6,FALSE)),"0",(VLOOKUP($C414,CTEPULL!$A:$I,6,FALSE)))</f>
        <v>0</v>
      </c>
      <c r="AJ414" s="18">
        <f>IF(ISERROR(VLOOKUP($A414,PIVOTILC!$A:$I,6,FALSE)),"0",(VLOOKUP($A414,PIVOTILC!$A:$I,6,FALSE)))</f>
        <v>0</v>
      </c>
      <c r="AK414" s="13">
        <f t="shared" si="99"/>
        <v>0</v>
      </c>
      <c r="AL414" s="13" t="str">
        <f t="shared" si="108"/>
        <v/>
      </c>
      <c r="AM414" s="13">
        <f>IF(ISERROR(VLOOKUP($C414,CTEPULL!$A:$I,7,FALSE)),"0",(VLOOKUP($C414,CTEPULL!$A:$I,7,FALSE)))</f>
        <v>0</v>
      </c>
      <c r="AN414" s="18">
        <f>IF(ISERROR(VLOOKUP($A414,PIVOTILC!$A:$I,7,FALSE)),"0",(VLOOKUP($A414,PIVOTILC!$A:$I,7,FALSE)))</f>
        <v>0</v>
      </c>
      <c r="AO414" s="13">
        <f t="shared" si="100"/>
        <v>0</v>
      </c>
      <c r="AP414" s="13" t="str">
        <f t="shared" si="109"/>
        <v/>
      </c>
      <c r="AQ414" s="13">
        <f>IF(ISERROR(VLOOKUP($C414,CTEPULL!$A:$I,8,FALSE)),"0",(VLOOKUP($C414,CTEPULL!$A:$I,8,FALSE)))</f>
        <v>0</v>
      </c>
      <c r="AR414" s="18">
        <f>IF(ISERROR(VLOOKUP($A414,PIVOTILC!$A:$I,8,FALSE)),"0",(VLOOKUP($A414,PIVOTILC!$A:$I,8,FALSE)))</f>
        <v>0</v>
      </c>
      <c r="AS414" s="13">
        <f t="shared" si="101"/>
        <v>0</v>
      </c>
      <c r="AT414" s="13" t="str">
        <f t="shared" si="110"/>
        <v/>
      </c>
      <c r="AU414" s="19">
        <f>IF(ISERROR(VLOOKUP($C414,CTEPULL!$A:$I,9,FALSE)),"0",(VLOOKUP($C414,CTEPULL!$A:$I,9,FALSE)))</f>
        <v>40</v>
      </c>
      <c r="AV414" s="18">
        <f>IF(ISERROR(VLOOKUP($A414,PIVOTILC!$A:$I,8,FALSE)),"0",(VLOOKUP($A414,PIVOTILC!$A:$I,9,FALSE)))</f>
        <v>40</v>
      </c>
      <c r="AW414" s="18">
        <f t="shared" si="102"/>
        <v>0</v>
      </c>
      <c r="AX414" s="13">
        <f t="shared" si="103"/>
        <v>0</v>
      </c>
      <c r="AY414" s="13" t="str">
        <f t="shared" si="104"/>
        <v>No</v>
      </c>
      <c r="AZ414" s="13" t="str">
        <f t="shared" si="111"/>
        <v>No</v>
      </c>
    </row>
    <row r="415" spans="1:52" x14ac:dyDescent="0.2">
      <c r="A415" s="1" t="s">
        <v>10564</v>
      </c>
      <c r="B415" s="16" t="s">
        <v>10565</v>
      </c>
      <c r="C415" s="13" t="s">
        <v>10566</v>
      </c>
      <c r="D415" s="13" t="s">
        <v>449</v>
      </c>
      <c r="E415" s="13" t="s">
        <v>10567</v>
      </c>
      <c r="F415" s="13" t="s">
        <v>179</v>
      </c>
      <c r="G415" s="13" t="s">
        <v>10568</v>
      </c>
      <c r="H415" s="13" t="s">
        <v>2829</v>
      </c>
      <c r="I415" s="13" t="s">
        <v>98</v>
      </c>
      <c r="J415" s="13" t="s">
        <v>2378</v>
      </c>
      <c r="K415" s="13" t="s">
        <v>2395</v>
      </c>
      <c r="L415" s="13" t="s">
        <v>4946</v>
      </c>
      <c r="M415" s="13" t="s">
        <v>2405</v>
      </c>
      <c r="N415" s="13" t="s">
        <v>10569</v>
      </c>
      <c r="O415" s="17">
        <v>43612</v>
      </c>
      <c r="P415" s="23"/>
      <c r="Q415" s="41" t="s">
        <v>10570</v>
      </c>
      <c r="R415" s="13" t="s">
        <v>187</v>
      </c>
      <c r="S415" s="13" t="s">
        <v>2867</v>
      </c>
      <c r="T415" s="13" t="s">
        <v>8348</v>
      </c>
      <c r="U415" s="13" t="s">
        <v>10589</v>
      </c>
      <c r="V415" s="13" t="s">
        <v>8350</v>
      </c>
      <c r="W415" s="13">
        <f>IF(ISERROR(VLOOKUP($C415,CTEPULL!$A:$I,3,FALSE)),"0",(VLOOKUP($C415,CTEPULL!$A:$I,3,FALSE)))</f>
        <v>40</v>
      </c>
      <c r="X415" s="18">
        <f>IF(ISERROR(VLOOKUP($A415,PIVOTILC!$A:$I,3,FALSE)),"0",(VLOOKUP($A415,PIVOTILC!$A:$I,3,FALSE)))</f>
        <v>40</v>
      </c>
      <c r="Y415" s="13">
        <f t="shared" si="96"/>
        <v>0</v>
      </c>
      <c r="Z415" s="13" t="str">
        <f t="shared" si="105"/>
        <v>Good</v>
      </c>
      <c r="AA415" s="13">
        <f>IF(ISERROR(VLOOKUP($C415,CTEPULL!$A:$I,4,FALSE)),"0",(VLOOKUP($C415,CTEPULL!$A:$I,4,FALSE)))</f>
        <v>0</v>
      </c>
      <c r="AB415" s="18">
        <f>IF(ISERROR(VLOOKUP($A415,PIVOTILC!$A:$I,4,FALSE)),"0",(VLOOKUP($A415,PIVOTILC!$A:$I,4,FALSE)))</f>
        <v>0</v>
      </c>
      <c r="AC415" s="13">
        <f t="shared" si="97"/>
        <v>0</v>
      </c>
      <c r="AD415" s="13" t="str">
        <f t="shared" si="106"/>
        <v/>
      </c>
      <c r="AE415" s="13">
        <f>IF(ISERROR(VLOOKUP($C415,CTEPULL!$A:$I,5,FALSE)),"0",(VLOOKUP($C415,CTEPULL!$A:$I,5,FALSE)))</f>
        <v>0</v>
      </c>
      <c r="AF415" s="18">
        <f>IF(ISERROR(VLOOKUP($A415,PIVOTILC!$A:$I,5,FALSE)),"0",(VLOOKUP($A415,PIVOTILC!$A:$I,5,FALSE)))</f>
        <v>0</v>
      </c>
      <c r="AG415" s="13">
        <f t="shared" si="98"/>
        <v>0</v>
      </c>
      <c r="AH415" s="13" t="str">
        <f t="shared" si="107"/>
        <v/>
      </c>
      <c r="AI415" s="13">
        <f>IF(ISERROR(VLOOKUP($C415,CTEPULL!$A:$I,6,FALSE)),"0",(VLOOKUP($C415,CTEPULL!$A:$I,6,FALSE)))</f>
        <v>0</v>
      </c>
      <c r="AJ415" s="18">
        <f>IF(ISERROR(VLOOKUP($A415,PIVOTILC!$A:$I,6,FALSE)),"0",(VLOOKUP($A415,PIVOTILC!$A:$I,6,FALSE)))</f>
        <v>0</v>
      </c>
      <c r="AK415" s="13">
        <f t="shared" si="99"/>
        <v>0</v>
      </c>
      <c r="AL415" s="13" t="str">
        <f t="shared" si="108"/>
        <v/>
      </c>
      <c r="AM415" s="13">
        <f>IF(ISERROR(VLOOKUP($C415,CTEPULL!$A:$I,7,FALSE)),"0",(VLOOKUP($C415,CTEPULL!$A:$I,7,FALSE)))</f>
        <v>0</v>
      </c>
      <c r="AN415" s="18">
        <f>IF(ISERROR(VLOOKUP($A415,PIVOTILC!$A:$I,7,FALSE)),"0",(VLOOKUP($A415,PIVOTILC!$A:$I,7,FALSE)))</f>
        <v>0</v>
      </c>
      <c r="AO415" s="13">
        <f t="shared" si="100"/>
        <v>0</v>
      </c>
      <c r="AP415" s="13" t="str">
        <f t="shared" si="109"/>
        <v/>
      </c>
      <c r="AQ415" s="13">
        <f>IF(ISERROR(VLOOKUP($C415,CTEPULL!$A:$I,8,FALSE)),"0",(VLOOKUP($C415,CTEPULL!$A:$I,8,FALSE)))</f>
        <v>0</v>
      </c>
      <c r="AR415" s="18">
        <f>IF(ISERROR(VLOOKUP($A415,PIVOTILC!$A:$I,8,FALSE)),"0",(VLOOKUP($A415,PIVOTILC!$A:$I,8,FALSE)))</f>
        <v>0</v>
      </c>
      <c r="AS415" s="13">
        <f t="shared" si="101"/>
        <v>0</v>
      </c>
      <c r="AT415" s="13" t="str">
        <f t="shared" si="110"/>
        <v/>
      </c>
      <c r="AU415" s="19">
        <f>IF(ISERROR(VLOOKUP($C415,CTEPULL!$A:$I,9,FALSE)),"0",(VLOOKUP($C415,CTEPULL!$A:$I,9,FALSE)))</f>
        <v>40</v>
      </c>
      <c r="AV415" s="18">
        <f>IF(ISERROR(VLOOKUP($A415,PIVOTILC!$A:$I,8,FALSE)),"0",(VLOOKUP($A415,PIVOTILC!$A:$I,9,FALSE)))</f>
        <v>40</v>
      </c>
      <c r="AW415" s="18">
        <f t="shared" si="102"/>
        <v>0</v>
      </c>
      <c r="AX415" s="13">
        <f t="shared" si="103"/>
        <v>0</v>
      </c>
      <c r="AY415" s="13" t="str">
        <f t="shared" si="104"/>
        <v>No</v>
      </c>
      <c r="AZ415" s="13" t="str">
        <f t="shared" si="111"/>
        <v>No</v>
      </c>
    </row>
    <row r="416" spans="1:52" x14ac:dyDescent="0.2">
      <c r="A416" s="1" t="s">
        <v>12121</v>
      </c>
      <c r="B416" s="16" t="s">
        <v>12122</v>
      </c>
      <c r="C416" s="13" t="s">
        <v>12123</v>
      </c>
      <c r="D416" s="13" t="s">
        <v>449</v>
      </c>
      <c r="E416" s="13" t="s">
        <v>12124</v>
      </c>
      <c r="F416" s="13" t="s">
        <v>179</v>
      </c>
      <c r="G416" s="13" t="s">
        <v>12125</v>
      </c>
      <c r="H416" s="13" t="s">
        <v>2829</v>
      </c>
      <c r="I416" s="13" t="s">
        <v>98</v>
      </c>
      <c r="J416" s="13" t="s">
        <v>2378</v>
      </c>
      <c r="K416" s="13" t="s">
        <v>2389</v>
      </c>
      <c r="L416" s="13" t="s">
        <v>11236</v>
      </c>
      <c r="M416" s="13" t="s">
        <v>2420</v>
      </c>
      <c r="N416" s="13" t="s">
        <v>12126</v>
      </c>
      <c r="O416" s="17">
        <v>43767</v>
      </c>
      <c r="P416" s="23"/>
      <c r="Q416" s="41" t="s">
        <v>12521</v>
      </c>
      <c r="R416" s="13" t="s">
        <v>129</v>
      </c>
      <c r="S416" s="13" t="s">
        <v>2870</v>
      </c>
      <c r="T416" s="13" t="s">
        <v>8348</v>
      </c>
      <c r="U416" s="13" t="s">
        <v>12157</v>
      </c>
      <c r="V416" s="13" t="s">
        <v>8349</v>
      </c>
      <c r="W416" s="13">
        <f>IF(ISERROR(VLOOKUP($C416,CTEPULL!$A:$I,3,FALSE)),"0",(VLOOKUP($C416,CTEPULL!$A:$I,3,FALSE)))</f>
        <v>40</v>
      </c>
      <c r="X416" s="18">
        <f>IF(ISERROR(VLOOKUP($A416,PIVOTILC!$A:$I,3,FALSE)),"0",(VLOOKUP($A416,PIVOTILC!$A:$I,3,FALSE)))</f>
        <v>40</v>
      </c>
      <c r="Y416" s="13">
        <f t="shared" si="96"/>
        <v>0</v>
      </c>
      <c r="Z416" s="13" t="str">
        <f t="shared" si="105"/>
        <v>Good</v>
      </c>
      <c r="AA416" s="13">
        <f>IF(ISERROR(VLOOKUP($C416,CTEPULL!$A:$I,4,FALSE)),"0",(VLOOKUP($C416,CTEPULL!$A:$I,4,FALSE)))</f>
        <v>0</v>
      </c>
      <c r="AB416" s="18">
        <f>IF(ISERROR(VLOOKUP($A416,PIVOTILC!$A:$I,4,FALSE)),"0",(VLOOKUP($A416,PIVOTILC!$A:$I,4,FALSE)))</f>
        <v>0</v>
      </c>
      <c r="AC416" s="13">
        <f t="shared" si="97"/>
        <v>0</v>
      </c>
      <c r="AD416" s="13" t="str">
        <f t="shared" si="106"/>
        <v/>
      </c>
      <c r="AE416" s="13">
        <f>IF(ISERROR(VLOOKUP($C416,CTEPULL!$A:$I,5,FALSE)),"0",(VLOOKUP($C416,CTEPULL!$A:$I,5,FALSE)))</f>
        <v>0</v>
      </c>
      <c r="AF416" s="18">
        <f>IF(ISERROR(VLOOKUP($A416,PIVOTILC!$A:$I,5,FALSE)),"0",(VLOOKUP($A416,PIVOTILC!$A:$I,5,FALSE)))</f>
        <v>0</v>
      </c>
      <c r="AG416" s="13">
        <f t="shared" si="98"/>
        <v>0</v>
      </c>
      <c r="AH416" s="13" t="str">
        <f t="shared" si="107"/>
        <v/>
      </c>
      <c r="AI416" s="13">
        <f>IF(ISERROR(VLOOKUP($C416,CTEPULL!$A:$I,6,FALSE)),"0",(VLOOKUP($C416,CTEPULL!$A:$I,6,FALSE)))</f>
        <v>0</v>
      </c>
      <c r="AJ416" s="18">
        <f>IF(ISERROR(VLOOKUP($A416,PIVOTILC!$A:$I,6,FALSE)),"0",(VLOOKUP($A416,PIVOTILC!$A:$I,6,FALSE)))</f>
        <v>0</v>
      </c>
      <c r="AK416" s="13">
        <f t="shared" si="99"/>
        <v>0</v>
      </c>
      <c r="AL416" s="13" t="str">
        <f t="shared" si="108"/>
        <v/>
      </c>
      <c r="AM416" s="13">
        <f>IF(ISERROR(VLOOKUP($C416,CTEPULL!$A:$I,7,FALSE)),"0",(VLOOKUP($C416,CTEPULL!$A:$I,7,FALSE)))</f>
        <v>0</v>
      </c>
      <c r="AN416" s="18">
        <f>IF(ISERROR(VLOOKUP($A416,PIVOTILC!$A:$I,7,FALSE)),"0",(VLOOKUP($A416,PIVOTILC!$A:$I,7,FALSE)))</f>
        <v>0</v>
      </c>
      <c r="AO416" s="13">
        <f t="shared" si="100"/>
        <v>0</v>
      </c>
      <c r="AP416" s="13" t="str">
        <f t="shared" si="109"/>
        <v/>
      </c>
      <c r="AQ416" s="13">
        <f>IF(ISERROR(VLOOKUP($C416,CTEPULL!$A:$I,8,FALSE)),"0",(VLOOKUP($C416,CTEPULL!$A:$I,8,FALSE)))</f>
        <v>0</v>
      </c>
      <c r="AR416" s="18">
        <f>IF(ISERROR(VLOOKUP($A416,PIVOTILC!$A:$I,8,FALSE)),"0",(VLOOKUP($A416,PIVOTILC!$A:$I,8,FALSE)))</f>
        <v>0</v>
      </c>
      <c r="AS416" s="13">
        <f t="shared" si="101"/>
        <v>0</v>
      </c>
      <c r="AT416" s="13" t="str">
        <f t="shared" si="110"/>
        <v/>
      </c>
      <c r="AU416" s="19">
        <f>IF(ISERROR(VLOOKUP($C416,CTEPULL!$A:$I,9,FALSE)),"0",(VLOOKUP($C416,CTEPULL!$A:$I,9,FALSE)))</f>
        <v>40</v>
      </c>
      <c r="AV416" s="18">
        <f>IF(ISERROR(VLOOKUP($A416,PIVOTILC!$A:$I,8,FALSE)),"0",(VLOOKUP($A416,PIVOTILC!$A:$I,9,FALSE)))</f>
        <v>40</v>
      </c>
      <c r="AW416" s="18">
        <f t="shared" si="102"/>
        <v>0</v>
      </c>
      <c r="AX416" s="13">
        <f t="shared" si="103"/>
        <v>0</v>
      </c>
      <c r="AY416" s="13" t="str">
        <f t="shared" si="104"/>
        <v>No</v>
      </c>
      <c r="AZ416" s="13" t="str">
        <f t="shared" si="111"/>
        <v>No</v>
      </c>
    </row>
    <row r="417" spans="1:52" x14ac:dyDescent="0.2">
      <c r="A417" s="1" t="s">
        <v>9263</v>
      </c>
      <c r="B417" s="16" t="s">
        <v>6280</v>
      </c>
      <c r="C417" s="13" t="s">
        <v>6281</v>
      </c>
      <c r="D417" s="13" t="s">
        <v>449</v>
      </c>
      <c r="E417" s="13" t="s">
        <v>6282</v>
      </c>
      <c r="F417" s="13" t="s">
        <v>113</v>
      </c>
      <c r="G417" s="13" t="s">
        <v>6283</v>
      </c>
      <c r="H417" s="13" t="s">
        <v>2832</v>
      </c>
      <c r="I417" s="13" t="s">
        <v>102</v>
      </c>
      <c r="J417" s="13" t="s">
        <v>2378</v>
      </c>
      <c r="K417" s="13" t="s">
        <v>2379</v>
      </c>
      <c r="L417" s="13" t="s">
        <v>2380</v>
      </c>
      <c r="M417" s="13" t="s">
        <v>2433</v>
      </c>
      <c r="N417" s="13" t="s">
        <v>6284</v>
      </c>
      <c r="O417" s="17">
        <v>43010</v>
      </c>
      <c r="P417" s="23"/>
      <c r="Q417" s="41" t="s">
        <v>6285</v>
      </c>
      <c r="R417" s="13" t="s">
        <v>129</v>
      </c>
      <c r="S417" s="13" t="s">
        <v>2870</v>
      </c>
      <c r="T417" s="13" t="s">
        <v>8348</v>
      </c>
      <c r="U417" s="13" t="s">
        <v>6296</v>
      </c>
      <c r="V417" s="13" t="s">
        <v>8354</v>
      </c>
      <c r="W417" s="13">
        <f>IF(ISERROR(VLOOKUP($C417,CTEPULL!$A:$I,3,FALSE)),"0",(VLOOKUP($C417,CTEPULL!$A:$I,3,FALSE)))</f>
        <v>45</v>
      </c>
      <c r="X417" s="18">
        <f>IF(ISERROR(VLOOKUP($A417,PIVOTILC!$A:$I,3,FALSE)),"0",(VLOOKUP($A417,PIVOTILC!$A:$I,3,FALSE)))</f>
        <v>45</v>
      </c>
      <c r="Y417" s="13">
        <f t="shared" si="96"/>
        <v>0</v>
      </c>
      <c r="Z417" s="13" t="str">
        <f t="shared" si="105"/>
        <v>Good</v>
      </c>
      <c r="AA417" s="13">
        <f>IF(ISERROR(VLOOKUP($C417,CTEPULL!$A:$I,4,FALSE)),"0",(VLOOKUP($C417,CTEPULL!$A:$I,4,FALSE)))</f>
        <v>0</v>
      </c>
      <c r="AB417" s="18">
        <f>IF(ISERROR(VLOOKUP($A417,PIVOTILC!$A:$I,4,FALSE)),"0",(VLOOKUP($A417,PIVOTILC!$A:$I,4,FALSE)))</f>
        <v>0</v>
      </c>
      <c r="AC417" s="13">
        <f t="shared" si="97"/>
        <v>0</v>
      </c>
      <c r="AD417" s="13" t="str">
        <f t="shared" si="106"/>
        <v/>
      </c>
      <c r="AE417" s="13">
        <f>IF(ISERROR(VLOOKUP($C417,CTEPULL!$A:$I,5,FALSE)),"0",(VLOOKUP($C417,CTEPULL!$A:$I,5,FALSE)))</f>
        <v>0</v>
      </c>
      <c r="AF417" s="18">
        <f>IF(ISERROR(VLOOKUP($A417,PIVOTILC!$A:$I,5,FALSE)),"0",(VLOOKUP($A417,PIVOTILC!$A:$I,5,FALSE)))</f>
        <v>0</v>
      </c>
      <c r="AG417" s="13">
        <f t="shared" si="98"/>
        <v>0</v>
      </c>
      <c r="AH417" s="13" t="str">
        <f t="shared" si="107"/>
        <v/>
      </c>
      <c r="AI417" s="13">
        <f>IF(ISERROR(VLOOKUP($C417,CTEPULL!$A:$I,6,FALSE)),"0",(VLOOKUP($C417,CTEPULL!$A:$I,6,FALSE)))</f>
        <v>0</v>
      </c>
      <c r="AJ417" s="18">
        <f>IF(ISERROR(VLOOKUP($A417,PIVOTILC!$A:$I,6,FALSE)),"0",(VLOOKUP($A417,PIVOTILC!$A:$I,6,FALSE)))</f>
        <v>0</v>
      </c>
      <c r="AK417" s="13">
        <f t="shared" si="99"/>
        <v>0</v>
      </c>
      <c r="AL417" s="13" t="str">
        <f t="shared" si="108"/>
        <v/>
      </c>
      <c r="AM417" s="13">
        <f>IF(ISERROR(VLOOKUP($C417,CTEPULL!$A:$I,7,FALSE)),"0",(VLOOKUP($C417,CTEPULL!$A:$I,7,FALSE)))</f>
        <v>0</v>
      </c>
      <c r="AN417" s="18">
        <f>IF(ISERROR(VLOOKUP($A417,PIVOTILC!$A:$I,7,FALSE)),"0",(VLOOKUP($A417,PIVOTILC!$A:$I,7,FALSE)))</f>
        <v>0</v>
      </c>
      <c r="AO417" s="13">
        <f t="shared" si="100"/>
        <v>0</v>
      </c>
      <c r="AP417" s="13" t="str">
        <f t="shared" si="109"/>
        <v/>
      </c>
      <c r="AQ417" s="13">
        <f>IF(ISERROR(VLOOKUP($C417,CTEPULL!$A:$I,8,FALSE)),"0",(VLOOKUP($C417,CTEPULL!$A:$I,8,FALSE)))</f>
        <v>0</v>
      </c>
      <c r="AR417" s="18">
        <f>IF(ISERROR(VLOOKUP($A417,PIVOTILC!$A:$I,8,FALSE)),"0",(VLOOKUP($A417,PIVOTILC!$A:$I,8,FALSE)))</f>
        <v>0</v>
      </c>
      <c r="AS417" s="13">
        <f t="shared" si="101"/>
        <v>0</v>
      </c>
      <c r="AT417" s="13" t="str">
        <f t="shared" si="110"/>
        <v/>
      </c>
      <c r="AU417" s="19">
        <f>IF(ISERROR(VLOOKUP($C417,CTEPULL!$A:$I,9,FALSE)),"0",(VLOOKUP($C417,CTEPULL!$A:$I,9,FALSE)))</f>
        <v>45</v>
      </c>
      <c r="AV417" s="18">
        <f>IF(ISERROR(VLOOKUP($A417,PIVOTILC!$A:$I,8,FALSE)),"0",(VLOOKUP($A417,PIVOTILC!$A:$I,9,FALSE)))</f>
        <v>45</v>
      </c>
      <c r="AW417" s="18">
        <f t="shared" si="102"/>
        <v>0</v>
      </c>
      <c r="AX417" s="13">
        <f t="shared" si="103"/>
        <v>0</v>
      </c>
      <c r="AY417" s="13" t="str">
        <f t="shared" si="104"/>
        <v>No</v>
      </c>
      <c r="AZ417" s="13" t="str">
        <f t="shared" si="111"/>
        <v>No</v>
      </c>
    </row>
    <row r="418" spans="1:52" x14ac:dyDescent="0.2">
      <c r="A418" s="1" t="s">
        <v>7121</v>
      </c>
      <c r="B418" s="16" t="s">
        <v>4442</v>
      </c>
      <c r="C418" s="13" t="s">
        <v>4443</v>
      </c>
      <c r="D418" s="13" t="s">
        <v>449</v>
      </c>
      <c r="E418" s="13" t="s">
        <v>4444</v>
      </c>
      <c r="F418" s="13" t="s">
        <v>179</v>
      </c>
      <c r="G418" s="13" t="s">
        <v>4445</v>
      </c>
      <c r="H418" s="13" t="s">
        <v>2829</v>
      </c>
      <c r="I418" s="13" t="s">
        <v>98</v>
      </c>
      <c r="J418" s="13" t="s">
        <v>2378</v>
      </c>
      <c r="K418" s="13" t="s">
        <v>2395</v>
      </c>
      <c r="L418" s="13" t="s">
        <v>4946</v>
      </c>
      <c r="M418" s="13" t="s">
        <v>2405</v>
      </c>
      <c r="N418" s="13" t="s">
        <v>4446</v>
      </c>
      <c r="O418" s="17">
        <v>42800</v>
      </c>
      <c r="P418" s="23"/>
      <c r="Q418" s="41" t="s">
        <v>4447</v>
      </c>
      <c r="R418" s="13" t="s">
        <v>112</v>
      </c>
      <c r="S418" s="13" t="s">
        <v>2866</v>
      </c>
      <c r="T418" s="13" t="s">
        <v>8348</v>
      </c>
      <c r="U418" s="13" t="s">
        <v>5777</v>
      </c>
      <c r="V418" s="13" t="s">
        <v>8368</v>
      </c>
      <c r="W418" s="13">
        <f>IF(ISERROR(VLOOKUP($C418,CTEPULL!$A:$I,3,FALSE)),"0",(VLOOKUP($C418,CTEPULL!$A:$I,3,FALSE)))</f>
        <v>50</v>
      </c>
      <c r="X418" s="18">
        <f>IF(ISERROR(VLOOKUP($A418,PIVOTILC!$A:$I,3,FALSE)),"0",(VLOOKUP($A418,PIVOTILC!$A:$I,3,FALSE)))</f>
        <v>50</v>
      </c>
      <c r="Y418" s="13">
        <f t="shared" si="96"/>
        <v>0</v>
      </c>
      <c r="Z418" s="13" t="str">
        <f t="shared" si="105"/>
        <v>Good</v>
      </c>
      <c r="AA418" s="13">
        <f>IF(ISERROR(VLOOKUP($C418,CTEPULL!$A:$I,4,FALSE)),"0",(VLOOKUP($C418,CTEPULL!$A:$I,4,FALSE)))</f>
        <v>0</v>
      </c>
      <c r="AB418" s="18">
        <f>IF(ISERROR(VLOOKUP($A418,PIVOTILC!$A:$I,4,FALSE)),"0",(VLOOKUP($A418,PIVOTILC!$A:$I,4,FALSE)))</f>
        <v>0</v>
      </c>
      <c r="AC418" s="13">
        <f t="shared" si="97"/>
        <v>0</v>
      </c>
      <c r="AD418" s="13" t="str">
        <f t="shared" si="106"/>
        <v/>
      </c>
      <c r="AE418" s="13">
        <f>IF(ISERROR(VLOOKUP($C418,CTEPULL!$A:$I,5,FALSE)),"0",(VLOOKUP($C418,CTEPULL!$A:$I,5,FALSE)))</f>
        <v>0</v>
      </c>
      <c r="AF418" s="18">
        <f>IF(ISERROR(VLOOKUP($A418,PIVOTILC!$A:$I,5,FALSE)),"0",(VLOOKUP($A418,PIVOTILC!$A:$I,5,FALSE)))</f>
        <v>0</v>
      </c>
      <c r="AG418" s="13">
        <f t="shared" si="98"/>
        <v>0</v>
      </c>
      <c r="AH418" s="13" t="str">
        <f t="shared" si="107"/>
        <v/>
      </c>
      <c r="AI418" s="13">
        <f>IF(ISERROR(VLOOKUP($C418,CTEPULL!$A:$I,6,FALSE)),"0",(VLOOKUP($C418,CTEPULL!$A:$I,6,FALSE)))</f>
        <v>0</v>
      </c>
      <c r="AJ418" s="18">
        <f>IF(ISERROR(VLOOKUP($A418,PIVOTILC!$A:$I,6,FALSE)),"0",(VLOOKUP($A418,PIVOTILC!$A:$I,6,FALSE)))</f>
        <v>0</v>
      </c>
      <c r="AK418" s="13">
        <f t="shared" si="99"/>
        <v>0</v>
      </c>
      <c r="AL418" s="13" t="str">
        <f t="shared" si="108"/>
        <v/>
      </c>
      <c r="AM418" s="13">
        <f>IF(ISERROR(VLOOKUP($C418,CTEPULL!$A:$I,7,FALSE)),"0",(VLOOKUP($C418,CTEPULL!$A:$I,7,FALSE)))</f>
        <v>0</v>
      </c>
      <c r="AN418" s="18">
        <f>IF(ISERROR(VLOOKUP($A418,PIVOTILC!$A:$I,7,FALSE)),"0",(VLOOKUP($A418,PIVOTILC!$A:$I,7,FALSE)))</f>
        <v>0</v>
      </c>
      <c r="AO418" s="13">
        <f t="shared" si="100"/>
        <v>0</v>
      </c>
      <c r="AP418" s="13" t="str">
        <f t="shared" si="109"/>
        <v/>
      </c>
      <c r="AQ418" s="13">
        <f>IF(ISERROR(VLOOKUP($C418,CTEPULL!$A:$I,8,FALSE)),"0",(VLOOKUP($C418,CTEPULL!$A:$I,8,FALSE)))</f>
        <v>0</v>
      </c>
      <c r="AR418" s="18">
        <f>IF(ISERROR(VLOOKUP($A418,PIVOTILC!$A:$I,8,FALSE)),"0",(VLOOKUP($A418,PIVOTILC!$A:$I,8,FALSE)))</f>
        <v>0</v>
      </c>
      <c r="AS418" s="13">
        <f t="shared" si="101"/>
        <v>0</v>
      </c>
      <c r="AT418" s="13" t="str">
        <f t="shared" si="110"/>
        <v/>
      </c>
      <c r="AU418" s="19">
        <f>IF(ISERROR(VLOOKUP($C418,CTEPULL!$A:$I,9,FALSE)),"0",(VLOOKUP($C418,CTEPULL!$A:$I,9,FALSE)))</f>
        <v>50</v>
      </c>
      <c r="AV418" s="18">
        <f>IF(ISERROR(VLOOKUP($A418,PIVOTILC!$A:$I,8,FALSE)),"0",(VLOOKUP($A418,PIVOTILC!$A:$I,9,FALSE)))</f>
        <v>50</v>
      </c>
      <c r="AW418" s="18">
        <f t="shared" si="102"/>
        <v>0</v>
      </c>
      <c r="AX418" s="13">
        <f t="shared" si="103"/>
        <v>0</v>
      </c>
      <c r="AY418" s="13" t="str">
        <f t="shared" si="104"/>
        <v>No</v>
      </c>
      <c r="AZ418" s="13" t="str">
        <f t="shared" si="111"/>
        <v>No</v>
      </c>
    </row>
    <row r="419" spans="1:52" x14ac:dyDescent="0.2">
      <c r="A419" s="1" t="s">
        <v>7119</v>
      </c>
      <c r="B419" s="16" t="s">
        <v>3133</v>
      </c>
      <c r="C419" s="13" t="s">
        <v>1717</v>
      </c>
      <c r="D419" s="13" t="s">
        <v>449</v>
      </c>
      <c r="E419" s="13" t="s">
        <v>616</v>
      </c>
      <c r="F419" s="13" t="s">
        <v>176</v>
      </c>
      <c r="G419" s="13" t="s">
        <v>1718</v>
      </c>
      <c r="H419" s="13" t="s">
        <v>2829</v>
      </c>
      <c r="I419" s="13" t="s">
        <v>98</v>
      </c>
      <c r="J419" s="13" t="s">
        <v>2378</v>
      </c>
      <c r="K419" s="13" t="s">
        <v>2382</v>
      </c>
      <c r="L419" s="13" t="s">
        <v>3758</v>
      </c>
      <c r="M419" s="13" t="s">
        <v>2423</v>
      </c>
      <c r="N419" s="13" t="s">
        <v>2559</v>
      </c>
      <c r="O419" s="17">
        <v>41946</v>
      </c>
      <c r="P419" s="23"/>
      <c r="Q419" s="41" t="s">
        <v>2560</v>
      </c>
      <c r="R419" s="13" t="s">
        <v>129</v>
      </c>
      <c r="S419" s="13" t="s">
        <v>2870</v>
      </c>
      <c r="T419" s="13" t="s">
        <v>8348</v>
      </c>
      <c r="U419" s="13" t="s">
        <v>5775</v>
      </c>
      <c r="V419" s="13" t="s">
        <v>8352</v>
      </c>
      <c r="W419" s="13">
        <f>IF(ISERROR(VLOOKUP($C419,CTEPULL!$A:$I,3,FALSE)),"0",(VLOOKUP($C419,CTEPULL!$A:$I,3,FALSE)))</f>
        <v>43</v>
      </c>
      <c r="X419" s="18">
        <f>IF(ISERROR(VLOOKUP($A419,PIVOTILC!$A:$I,3,FALSE)),"0",(VLOOKUP($A419,PIVOTILC!$A:$I,3,FALSE)))</f>
        <v>43</v>
      </c>
      <c r="Y419" s="13">
        <f t="shared" si="96"/>
        <v>0</v>
      </c>
      <c r="Z419" s="13" t="str">
        <f t="shared" si="105"/>
        <v>Good</v>
      </c>
      <c r="AA419" s="13">
        <f>IF(ISERROR(VLOOKUP($C419,CTEPULL!$A:$I,4,FALSE)),"0",(VLOOKUP($C419,CTEPULL!$A:$I,4,FALSE)))</f>
        <v>0</v>
      </c>
      <c r="AB419" s="18">
        <f>IF(ISERROR(VLOOKUP($A419,PIVOTILC!$A:$I,4,FALSE)),"0",(VLOOKUP($A419,PIVOTILC!$A:$I,4,FALSE)))</f>
        <v>0</v>
      </c>
      <c r="AC419" s="13">
        <f t="shared" si="97"/>
        <v>0</v>
      </c>
      <c r="AD419" s="13" t="str">
        <f t="shared" si="106"/>
        <v/>
      </c>
      <c r="AE419" s="13">
        <f>IF(ISERROR(VLOOKUP($C419,CTEPULL!$A:$I,5,FALSE)),"0",(VLOOKUP($C419,CTEPULL!$A:$I,5,FALSE)))</f>
        <v>0</v>
      </c>
      <c r="AF419" s="18">
        <f>IF(ISERROR(VLOOKUP($A419,PIVOTILC!$A:$I,5,FALSE)),"0",(VLOOKUP($A419,PIVOTILC!$A:$I,5,FALSE)))</f>
        <v>0</v>
      </c>
      <c r="AG419" s="13">
        <f t="shared" si="98"/>
        <v>0</v>
      </c>
      <c r="AH419" s="13" t="str">
        <f t="shared" si="107"/>
        <v/>
      </c>
      <c r="AI419" s="13">
        <f>IF(ISERROR(VLOOKUP($C419,CTEPULL!$A:$I,6,FALSE)),"0",(VLOOKUP($C419,CTEPULL!$A:$I,6,FALSE)))</f>
        <v>0</v>
      </c>
      <c r="AJ419" s="18">
        <f>IF(ISERROR(VLOOKUP($A419,PIVOTILC!$A:$I,6,FALSE)),"0",(VLOOKUP($A419,PIVOTILC!$A:$I,6,FALSE)))</f>
        <v>0</v>
      </c>
      <c r="AK419" s="13">
        <f t="shared" si="99"/>
        <v>0</v>
      </c>
      <c r="AL419" s="13" t="str">
        <f t="shared" si="108"/>
        <v/>
      </c>
      <c r="AM419" s="13">
        <f>IF(ISERROR(VLOOKUP($C419,CTEPULL!$A:$I,7,FALSE)),"0",(VLOOKUP($C419,CTEPULL!$A:$I,7,FALSE)))</f>
        <v>0</v>
      </c>
      <c r="AN419" s="18">
        <f>IF(ISERROR(VLOOKUP($A419,PIVOTILC!$A:$I,7,FALSE)),"0",(VLOOKUP($A419,PIVOTILC!$A:$I,7,FALSE)))</f>
        <v>0</v>
      </c>
      <c r="AO419" s="13">
        <f t="shared" si="100"/>
        <v>0</v>
      </c>
      <c r="AP419" s="13" t="str">
        <f t="shared" si="109"/>
        <v/>
      </c>
      <c r="AQ419" s="13">
        <f>IF(ISERROR(VLOOKUP($C419,CTEPULL!$A:$I,8,FALSE)),"0",(VLOOKUP($C419,CTEPULL!$A:$I,8,FALSE)))</f>
        <v>0</v>
      </c>
      <c r="AR419" s="18">
        <f>IF(ISERROR(VLOOKUP($A419,PIVOTILC!$A:$I,8,FALSE)),"0",(VLOOKUP($A419,PIVOTILC!$A:$I,8,FALSE)))</f>
        <v>0</v>
      </c>
      <c r="AS419" s="13">
        <f t="shared" si="101"/>
        <v>0</v>
      </c>
      <c r="AT419" s="13" t="str">
        <f t="shared" si="110"/>
        <v/>
      </c>
      <c r="AU419" s="19">
        <f>IF(ISERROR(VLOOKUP($C419,CTEPULL!$A:$I,9,FALSE)),"0",(VLOOKUP($C419,CTEPULL!$A:$I,9,FALSE)))</f>
        <v>43</v>
      </c>
      <c r="AV419" s="18">
        <f>IF(ISERROR(VLOOKUP($A419,PIVOTILC!$A:$I,8,FALSE)),"0",(VLOOKUP($A419,PIVOTILC!$A:$I,9,FALSE)))</f>
        <v>43</v>
      </c>
      <c r="AW419" s="18">
        <f t="shared" si="102"/>
        <v>0</v>
      </c>
      <c r="AX419" s="13">
        <f t="shared" si="103"/>
        <v>0</v>
      </c>
      <c r="AY419" s="13" t="str">
        <f t="shared" si="104"/>
        <v>No</v>
      </c>
      <c r="AZ419" s="13" t="str">
        <f t="shared" si="111"/>
        <v>No</v>
      </c>
    </row>
    <row r="420" spans="1:52" x14ac:dyDescent="0.2">
      <c r="A420" s="1" t="s">
        <v>8441</v>
      </c>
      <c r="B420" s="16" t="s">
        <v>8442</v>
      </c>
      <c r="C420" s="13" t="s">
        <v>8443</v>
      </c>
      <c r="D420" s="13" t="s">
        <v>449</v>
      </c>
      <c r="E420" s="13" t="s">
        <v>8444</v>
      </c>
      <c r="F420" s="13" t="s">
        <v>2830</v>
      </c>
      <c r="G420" s="13" t="s">
        <v>8445</v>
      </c>
      <c r="H420" s="13" t="s">
        <v>2829</v>
      </c>
      <c r="I420" s="13" t="s">
        <v>98</v>
      </c>
      <c r="J420" s="13" t="s">
        <v>2378</v>
      </c>
      <c r="K420" s="13" t="s">
        <v>2396</v>
      </c>
      <c r="L420" s="13" t="s">
        <v>2392</v>
      </c>
      <c r="M420" s="13" t="s">
        <v>8943</v>
      </c>
      <c r="N420" s="13" t="s">
        <v>8479</v>
      </c>
      <c r="O420" s="17">
        <v>43339</v>
      </c>
      <c r="P420" s="23"/>
      <c r="Q420" s="41" t="s">
        <v>8446</v>
      </c>
      <c r="R420" s="13" t="s">
        <v>129</v>
      </c>
      <c r="S420" s="13" t="s">
        <v>2871</v>
      </c>
      <c r="T420" s="13" t="s">
        <v>8348</v>
      </c>
      <c r="U420" s="13" t="s">
        <v>8491</v>
      </c>
      <c r="V420" s="13" t="s">
        <v>8352</v>
      </c>
      <c r="W420" s="13">
        <f>IF(ISERROR(VLOOKUP($C420,CTEPULL!$A:$I,3,FALSE)),"0",(VLOOKUP($C420,CTEPULL!$A:$I,3,FALSE)))</f>
        <v>45</v>
      </c>
      <c r="X420" s="18">
        <f>IF(ISERROR(VLOOKUP($A420,PIVOTILC!$A:$I,3,FALSE)),"0",(VLOOKUP($A420,PIVOTILC!$A:$I,3,FALSE)))</f>
        <v>45</v>
      </c>
      <c r="Y420" s="13">
        <f t="shared" si="96"/>
        <v>0</v>
      </c>
      <c r="Z420" s="13" t="str">
        <f t="shared" si="105"/>
        <v>Good</v>
      </c>
      <c r="AA420" s="13">
        <f>IF(ISERROR(VLOOKUP($C420,CTEPULL!$A:$I,4,FALSE)),"0",(VLOOKUP($C420,CTEPULL!$A:$I,4,FALSE)))</f>
        <v>0</v>
      </c>
      <c r="AB420" s="18">
        <f>IF(ISERROR(VLOOKUP($A420,PIVOTILC!$A:$I,4,FALSE)),"0",(VLOOKUP($A420,PIVOTILC!$A:$I,4,FALSE)))</f>
        <v>0</v>
      </c>
      <c r="AC420" s="13">
        <f t="shared" si="97"/>
        <v>0</v>
      </c>
      <c r="AD420" s="13" t="str">
        <f t="shared" si="106"/>
        <v/>
      </c>
      <c r="AE420" s="13">
        <f>IF(ISERROR(VLOOKUP($C420,CTEPULL!$A:$I,5,FALSE)),"0",(VLOOKUP($C420,CTEPULL!$A:$I,5,FALSE)))</f>
        <v>0</v>
      </c>
      <c r="AF420" s="18">
        <f>IF(ISERROR(VLOOKUP($A420,PIVOTILC!$A:$I,5,FALSE)),"0",(VLOOKUP($A420,PIVOTILC!$A:$I,5,FALSE)))</f>
        <v>0</v>
      </c>
      <c r="AG420" s="13">
        <f t="shared" si="98"/>
        <v>0</v>
      </c>
      <c r="AH420" s="13" t="str">
        <f t="shared" si="107"/>
        <v/>
      </c>
      <c r="AI420" s="13">
        <f>IF(ISERROR(VLOOKUP($C420,CTEPULL!$A:$I,6,FALSE)),"0",(VLOOKUP($C420,CTEPULL!$A:$I,6,FALSE)))</f>
        <v>0</v>
      </c>
      <c r="AJ420" s="18">
        <f>IF(ISERROR(VLOOKUP($A420,PIVOTILC!$A:$I,6,FALSE)),"0",(VLOOKUP($A420,PIVOTILC!$A:$I,6,FALSE)))</f>
        <v>0</v>
      </c>
      <c r="AK420" s="13">
        <f t="shared" si="99"/>
        <v>0</v>
      </c>
      <c r="AL420" s="13" t="str">
        <f t="shared" si="108"/>
        <v/>
      </c>
      <c r="AM420" s="13">
        <f>IF(ISERROR(VLOOKUP($C420,CTEPULL!$A:$I,7,FALSE)),"0",(VLOOKUP($C420,CTEPULL!$A:$I,7,FALSE)))</f>
        <v>0</v>
      </c>
      <c r="AN420" s="18">
        <f>IF(ISERROR(VLOOKUP($A420,PIVOTILC!$A:$I,7,FALSE)),"0",(VLOOKUP($A420,PIVOTILC!$A:$I,7,FALSE)))</f>
        <v>0</v>
      </c>
      <c r="AO420" s="13">
        <f t="shared" si="100"/>
        <v>0</v>
      </c>
      <c r="AP420" s="13" t="str">
        <f t="shared" si="109"/>
        <v/>
      </c>
      <c r="AQ420" s="13">
        <f>IF(ISERROR(VLOOKUP($C420,CTEPULL!$A:$I,8,FALSE)),"0",(VLOOKUP($C420,CTEPULL!$A:$I,8,FALSE)))</f>
        <v>0</v>
      </c>
      <c r="AR420" s="18">
        <f>IF(ISERROR(VLOOKUP($A420,PIVOTILC!$A:$I,8,FALSE)),"0",(VLOOKUP($A420,PIVOTILC!$A:$I,8,FALSE)))</f>
        <v>0</v>
      </c>
      <c r="AS420" s="13">
        <f t="shared" si="101"/>
        <v>0</v>
      </c>
      <c r="AT420" s="13" t="str">
        <f t="shared" si="110"/>
        <v/>
      </c>
      <c r="AU420" s="19">
        <f>IF(ISERROR(VLOOKUP($C420,CTEPULL!$A:$I,9,FALSE)),"0",(VLOOKUP($C420,CTEPULL!$A:$I,9,FALSE)))</f>
        <v>45</v>
      </c>
      <c r="AV420" s="18">
        <f>IF(ISERROR(VLOOKUP($A420,PIVOTILC!$A:$I,8,FALSE)),"0",(VLOOKUP($A420,PIVOTILC!$A:$I,9,FALSE)))</f>
        <v>45</v>
      </c>
      <c r="AW420" s="18">
        <f t="shared" si="102"/>
        <v>0</v>
      </c>
      <c r="AX420" s="13">
        <f t="shared" si="103"/>
        <v>0</v>
      </c>
      <c r="AY420" s="13" t="str">
        <f t="shared" si="104"/>
        <v>No</v>
      </c>
      <c r="AZ420" s="13" t="str">
        <f t="shared" si="111"/>
        <v>No</v>
      </c>
    </row>
    <row r="421" spans="1:52" x14ac:dyDescent="0.2">
      <c r="A421" s="1" t="s">
        <v>9264</v>
      </c>
      <c r="B421" s="16" t="s">
        <v>4037</v>
      </c>
      <c r="C421" s="13" t="s">
        <v>4041</v>
      </c>
      <c r="D421" s="13" t="s">
        <v>449</v>
      </c>
      <c r="E421" s="13" t="s">
        <v>653</v>
      </c>
      <c r="F421" s="13" t="s">
        <v>2830</v>
      </c>
      <c r="G421" s="13" t="s">
        <v>4052</v>
      </c>
      <c r="H421" s="13" t="s">
        <v>2832</v>
      </c>
      <c r="I421" s="13" t="s">
        <v>102</v>
      </c>
      <c r="J421" s="13" t="s">
        <v>2378</v>
      </c>
      <c r="K421" s="13" t="s">
        <v>2395</v>
      </c>
      <c r="L421" s="13" t="s">
        <v>4946</v>
      </c>
      <c r="M421" s="13" t="s">
        <v>2405</v>
      </c>
      <c r="N421" s="13" t="s">
        <v>4053</v>
      </c>
      <c r="O421" s="17">
        <v>42667</v>
      </c>
      <c r="P421" s="23"/>
      <c r="Q421" s="41" t="s">
        <v>4054</v>
      </c>
      <c r="R421" s="13" t="s">
        <v>129</v>
      </c>
      <c r="S421" s="13" t="s">
        <v>2871</v>
      </c>
      <c r="T421" s="13" t="s">
        <v>8348</v>
      </c>
      <c r="U421" s="13" t="s">
        <v>5776</v>
      </c>
      <c r="V421" s="13" t="s">
        <v>8352</v>
      </c>
      <c r="W421" s="13">
        <f>IF(ISERROR(VLOOKUP($C421,CTEPULL!$A:$I,3,FALSE)),"0",(VLOOKUP($C421,CTEPULL!$A:$I,3,FALSE)))</f>
        <v>40</v>
      </c>
      <c r="X421" s="18">
        <f>IF(ISERROR(VLOOKUP($A421,PIVOTILC!$A:$I,3,FALSE)),"0",(VLOOKUP($A421,PIVOTILC!$A:$I,3,FALSE)))</f>
        <v>40</v>
      </c>
      <c r="Y421" s="13">
        <f t="shared" si="96"/>
        <v>0</v>
      </c>
      <c r="Z421" s="13" t="str">
        <f t="shared" si="105"/>
        <v>Good</v>
      </c>
      <c r="AA421" s="13">
        <f>IF(ISERROR(VLOOKUP($C421,CTEPULL!$A:$I,4,FALSE)),"0",(VLOOKUP($C421,CTEPULL!$A:$I,4,FALSE)))</f>
        <v>0</v>
      </c>
      <c r="AB421" s="18">
        <f>IF(ISERROR(VLOOKUP($A421,PIVOTILC!$A:$I,4,FALSE)),"0",(VLOOKUP($A421,PIVOTILC!$A:$I,4,FALSE)))</f>
        <v>0</v>
      </c>
      <c r="AC421" s="13">
        <f t="shared" si="97"/>
        <v>0</v>
      </c>
      <c r="AD421" s="13" t="str">
        <f t="shared" si="106"/>
        <v/>
      </c>
      <c r="AE421" s="13">
        <f>IF(ISERROR(VLOOKUP($C421,CTEPULL!$A:$I,5,FALSE)),"0",(VLOOKUP($C421,CTEPULL!$A:$I,5,FALSE)))</f>
        <v>0</v>
      </c>
      <c r="AF421" s="18">
        <f>IF(ISERROR(VLOOKUP($A421,PIVOTILC!$A:$I,5,FALSE)),"0",(VLOOKUP($A421,PIVOTILC!$A:$I,5,FALSE)))</f>
        <v>0</v>
      </c>
      <c r="AG421" s="13">
        <f t="shared" si="98"/>
        <v>0</v>
      </c>
      <c r="AH421" s="13" t="str">
        <f t="shared" si="107"/>
        <v/>
      </c>
      <c r="AI421" s="13">
        <f>IF(ISERROR(VLOOKUP($C421,CTEPULL!$A:$I,6,FALSE)),"0",(VLOOKUP($C421,CTEPULL!$A:$I,6,FALSE)))</f>
        <v>0</v>
      </c>
      <c r="AJ421" s="18">
        <f>IF(ISERROR(VLOOKUP($A421,PIVOTILC!$A:$I,6,FALSE)),"0",(VLOOKUP($A421,PIVOTILC!$A:$I,6,FALSE)))</f>
        <v>0</v>
      </c>
      <c r="AK421" s="13">
        <f t="shared" si="99"/>
        <v>0</v>
      </c>
      <c r="AL421" s="13" t="str">
        <f t="shared" si="108"/>
        <v/>
      </c>
      <c r="AM421" s="13">
        <f>IF(ISERROR(VLOOKUP($C421,CTEPULL!$A:$I,7,FALSE)),"0",(VLOOKUP($C421,CTEPULL!$A:$I,7,FALSE)))</f>
        <v>0</v>
      </c>
      <c r="AN421" s="18">
        <f>IF(ISERROR(VLOOKUP($A421,PIVOTILC!$A:$I,7,FALSE)),"0",(VLOOKUP($A421,PIVOTILC!$A:$I,7,FALSE)))</f>
        <v>0</v>
      </c>
      <c r="AO421" s="13">
        <f t="shared" si="100"/>
        <v>0</v>
      </c>
      <c r="AP421" s="13" t="str">
        <f t="shared" si="109"/>
        <v/>
      </c>
      <c r="AQ421" s="13">
        <f>IF(ISERROR(VLOOKUP($C421,CTEPULL!$A:$I,8,FALSE)),"0",(VLOOKUP($C421,CTEPULL!$A:$I,8,FALSE)))</f>
        <v>0</v>
      </c>
      <c r="AR421" s="18">
        <f>IF(ISERROR(VLOOKUP($A421,PIVOTILC!$A:$I,8,FALSE)),"0",(VLOOKUP($A421,PIVOTILC!$A:$I,8,FALSE)))</f>
        <v>0</v>
      </c>
      <c r="AS421" s="13">
        <f t="shared" si="101"/>
        <v>0</v>
      </c>
      <c r="AT421" s="13" t="str">
        <f t="shared" si="110"/>
        <v/>
      </c>
      <c r="AU421" s="19">
        <f>IF(ISERROR(VLOOKUP($C421,CTEPULL!$A:$I,9,FALSE)),"0",(VLOOKUP($C421,CTEPULL!$A:$I,9,FALSE)))</f>
        <v>40</v>
      </c>
      <c r="AV421" s="18">
        <f>IF(ISERROR(VLOOKUP($A421,PIVOTILC!$A:$I,8,FALSE)),"0",(VLOOKUP($A421,PIVOTILC!$A:$I,9,FALSE)))</f>
        <v>40</v>
      </c>
      <c r="AW421" s="18">
        <f t="shared" si="102"/>
        <v>0</v>
      </c>
      <c r="AX421" s="13">
        <f t="shared" si="103"/>
        <v>0</v>
      </c>
      <c r="AY421" s="13" t="str">
        <f t="shared" si="104"/>
        <v>No</v>
      </c>
      <c r="AZ421" s="13" t="str">
        <f t="shared" si="111"/>
        <v>No</v>
      </c>
    </row>
    <row r="422" spans="1:52" x14ac:dyDescent="0.2">
      <c r="A422" s="1" t="s">
        <v>9265</v>
      </c>
      <c r="B422" s="16" t="s">
        <v>3134</v>
      </c>
      <c r="C422" s="13" t="s">
        <v>2971</v>
      </c>
      <c r="D422" s="13" t="s">
        <v>449</v>
      </c>
      <c r="E422" s="13" t="s">
        <v>2972</v>
      </c>
      <c r="F422" s="13" t="s">
        <v>178</v>
      </c>
      <c r="G422" s="13" t="s">
        <v>2973</v>
      </c>
      <c r="H422" s="13" t="s">
        <v>2829</v>
      </c>
      <c r="I422" s="13" t="s">
        <v>100</v>
      </c>
      <c r="J422" s="13" t="s">
        <v>2378</v>
      </c>
      <c r="K422" s="13" t="s">
        <v>2396</v>
      </c>
      <c r="L422" s="13" t="s">
        <v>2392</v>
      </c>
      <c r="M422" s="13" t="s">
        <v>8943</v>
      </c>
      <c r="N422" s="13" t="s">
        <v>3135</v>
      </c>
      <c r="O422" s="17">
        <v>42494</v>
      </c>
      <c r="P422" s="23"/>
      <c r="Q422" s="41" t="s">
        <v>2974</v>
      </c>
      <c r="R422" s="13" t="s">
        <v>129</v>
      </c>
      <c r="S422" s="13" t="s">
        <v>2870</v>
      </c>
      <c r="T422" s="13" t="s">
        <v>8348</v>
      </c>
      <c r="U422" s="13" t="s">
        <v>5778</v>
      </c>
      <c r="V422" s="13" t="s">
        <v>8354</v>
      </c>
      <c r="W422" s="13">
        <f>IF(ISERROR(VLOOKUP($C422,CTEPULL!$A:$I,3,FALSE)),"0",(VLOOKUP($C422,CTEPULL!$A:$I,3,FALSE)))</f>
        <v>45</v>
      </c>
      <c r="X422" s="18">
        <f>IF(ISERROR(VLOOKUP($A422,PIVOTILC!$A:$I,3,FALSE)),"0",(VLOOKUP($A422,PIVOTILC!$A:$I,3,FALSE)))</f>
        <v>45</v>
      </c>
      <c r="Y422" s="13">
        <f t="shared" si="96"/>
        <v>0</v>
      </c>
      <c r="Z422" s="13" t="str">
        <f t="shared" si="105"/>
        <v>Good</v>
      </c>
      <c r="AA422" s="13">
        <f>IF(ISERROR(VLOOKUP($C422,CTEPULL!$A:$I,4,FALSE)),"0",(VLOOKUP($C422,CTEPULL!$A:$I,4,FALSE)))</f>
        <v>0</v>
      </c>
      <c r="AB422" s="18">
        <f>IF(ISERROR(VLOOKUP($A422,PIVOTILC!$A:$I,4,FALSE)),"0",(VLOOKUP($A422,PIVOTILC!$A:$I,4,FALSE)))</f>
        <v>0</v>
      </c>
      <c r="AC422" s="13">
        <f t="shared" si="97"/>
        <v>0</v>
      </c>
      <c r="AD422" s="13" t="str">
        <f t="shared" si="106"/>
        <v/>
      </c>
      <c r="AE422" s="13">
        <f>IF(ISERROR(VLOOKUP($C422,CTEPULL!$A:$I,5,FALSE)),"0",(VLOOKUP($C422,CTEPULL!$A:$I,5,FALSE)))</f>
        <v>0</v>
      </c>
      <c r="AF422" s="18">
        <f>IF(ISERROR(VLOOKUP($A422,PIVOTILC!$A:$I,5,FALSE)),"0",(VLOOKUP($A422,PIVOTILC!$A:$I,5,FALSE)))</f>
        <v>0</v>
      </c>
      <c r="AG422" s="13">
        <f t="shared" si="98"/>
        <v>0</v>
      </c>
      <c r="AH422" s="13" t="str">
        <f t="shared" si="107"/>
        <v/>
      </c>
      <c r="AI422" s="13">
        <f>IF(ISERROR(VLOOKUP($C422,CTEPULL!$A:$I,6,FALSE)),"0",(VLOOKUP($C422,CTEPULL!$A:$I,6,FALSE)))</f>
        <v>0</v>
      </c>
      <c r="AJ422" s="18">
        <f>IF(ISERROR(VLOOKUP($A422,PIVOTILC!$A:$I,6,FALSE)),"0",(VLOOKUP($A422,PIVOTILC!$A:$I,6,FALSE)))</f>
        <v>0</v>
      </c>
      <c r="AK422" s="13">
        <f t="shared" si="99"/>
        <v>0</v>
      </c>
      <c r="AL422" s="13" t="str">
        <f t="shared" si="108"/>
        <v/>
      </c>
      <c r="AM422" s="13">
        <f>IF(ISERROR(VLOOKUP($C422,CTEPULL!$A:$I,7,FALSE)),"0",(VLOOKUP($C422,CTEPULL!$A:$I,7,FALSE)))</f>
        <v>0</v>
      </c>
      <c r="AN422" s="18">
        <f>IF(ISERROR(VLOOKUP($A422,PIVOTILC!$A:$I,7,FALSE)),"0",(VLOOKUP($A422,PIVOTILC!$A:$I,7,FALSE)))</f>
        <v>0</v>
      </c>
      <c r="AO422" s="13">
        <f t="shared" si="100"/>
        <v>0</v>
      </c>
      <c r="AP422" s="13" t="str">
        <f t="shared" si="109"/>
        <v/>
      </c>
      <c r="AQ422" s="13">
        <f>IF(ISERROR(VLOOKUP($C422,CTEPULL!$A:$I,8,FALSE)),"0",(VLOOKUP($C422,CTEPULL!$A:$I,8,FALSE)))</f>
        <v>0</v>
      </c>
      <c r="AR422" s="18">
        <f>IF(ISERROR(VLOOKUP($A422,PIVOTILC!$A:$I,8,FALSE)),"0",(VLOOKUP($A422,PIVOTILC!$A:$I,8,FALSE)))</f>
        <v>0</v>
      </c>
      <c r="AS422" s="13">
        <f t="shared" si="101"/>
        <v>0</v>
      </c>
      <c r="AT422" s="13" t="str">
        <f t="shared" si="110"/>
        <v/>
      </c>
      <c r="AU422" s="19">
        <f>IF(ISERROR(VLOOKUP($C422,CTEPULL!$A:$I,9,FALSE)),"0",(VLOOKUP($C422,CTEPULL!$A:$I,9,FALSE)))</f>
        <v>45</v>
      </c>
      <c r="AV422" s="18">
        <f>IF(ISERROR(VLOOKUP($A422,PIVOTILC!$A:$I,8,FALSE)),"0",(VLOOKUP($A422,PIVOTILC!$A:$I,9,FALSE)))</f>
        <v>45</v>
      </c>
      <c r="AW422" s="18">
        <f t="shared" si="102"/>
        <v>0</v>
      </c>
      <c r="AX422" s="13">
        <f t="shared" si="103"/>
        <v>0</v>
      </c>
      <c r="AY422" s="13" t="str">
        <f t="shared" si="104"/>
        <v>No</v>
      </c>
      <c r="AZ422" s="13" t="str">
        <f t="shared" si="111"/>
        <v>No</v>
      </c>
    </row>
    <row r="423" spans="1:52" x14ac:dyDescent="0.2">
      <c r="A423" s="1" t="s">
        <v>7122</v>
      </c>
      <c r="B423" s="16" t="s">
        <v>4491</v>
      </c>
      <c r="C423" s="13" t="s">
        <v>4492</v>
      </c>
      <c r="D423" s="13" t="s">
        <v>4493</v>
      </c>
      <c r="E423" s="13" t="s">
        <v>4494</v>
      </c>
      <c r="F423" s="13" t="s">
        <v>101</v>
      </c>
      <c r="G423" s="13" t="s">
        <v>4495</v>
      </c>
      <c r="H423" s="13" t="s">
        <v>2828</v>
      </c>
      <c r="I423" s="13" t="s">
        <v>98</v>
      </c>
      <c r="J423" s="13" t="s">
        <v>2378</v>
      </c>
      <c r="K423" s="13" t="s">
        <v>2379</v>
      </c>
      <c r="L423" s="13" t="s">
        <v>2383</v>
      </c>
      <c r="M423" s="13" t="s">
        <v>7713</v>
      </c>
      <c r="N423" s="13" t="s">
        <v>4528</v>
      </c>
      <c r="O423" s="17">
        <v>42821</v>
      </c>
      <c r="P423" s="23"/>
      <c r="Q423" s="41" t="s">
        <v>4496</v>
      </c>
      <c r="R423" s="13" t="s">
        <v>112</v>
      </c>
      <c r="S423" s="13" t="s">
        <v>2866</v>
      </c>
      <c r="T423" s="13" t="s">
        <v>8348</v>
      </c>
      <c r="U423" s="13" t="s">
        <v>5779</v>
      </c>
      <c r="V423" s="13" t="s">
        <v>8356</v>
      </c>
      <c r="W423" s="13">
        <f>IF(ISERROR(VLOOKUP($C423,CTEPULL!$A:$I,3,FALSE)),"0",(VLOOKUP($C423,CTEPULL!$A:$I,3,FALSE)))</f>
        <v>32</v>
      </c>
      <c r="X423" s="18">
        <f>IF(ISERROR(VLOOKUP($A423,PIVOTILC!$A:$I,3,FALSE)),"0",(VLOOKUP($A423,PIVOTILC!$A:$I,3,FALSE)))</f>
        <v>32</v>
      </c>
      <c r="Y423" s="13">
        <f t="shared" si="96"/>
        <v>0</v>
      </c>
      <c r="Z423" s="13" t="str">
        <f t="shared" si="105"/>
        <v>Good</v>
      </c>
      <c r="AA423" s="13">
        <f>IF(ISERROR(VLOOKUP($C423,CTEPULL!$A:$I,4,FALSE)),"0",(VLOOKUP($C423,CTEPULL!$A:$I,4,FALSE)))</f>
        <v>0</v>
      </c>
      <c r="AB423" s="18">
        <f>IF(ISERROR(VLOOKUP($A423,PIVOTILC!$A:$I,4,FALSE)),"0",(VLOOKUP($A423,PIVOTILC!$A:$I,4,FALSE)))</f>
        <v>0</v>
      </c>
      <c r="AC423" s="13">
        <f t="shared" si="97"/>
        <v>0</v>
      </c>
      <c r="AD423" s="13" t="str">
        <f t="shared" si="106"/>
        <v/>
      </c>
      <c r="AE423" s="13">
        <f>IF(ISERROR(VLOOKUP($C423,CTEPULL!$A:$I,5,FALSE)),"0",(VLOOKUP($C423,CTEPULL!$A:$I,5,FALSE)))</f>
        <v>0</v>
      </c>
      <c r="AF423" s="18">
        <f>IF(ISERROR(VLOOKUP($A423,PIVOTILC!$A:$I,5,FALSE)),"0",(VLOOKUP($A423,PIVOTILC!$A:$I,5,FALSE)))</f>
        <v>0</v>
      </c>
      <c r="AG423" s="13">
        <f t="shared" si="98"/>
        <v>0</v>
      </c>
      <c r="AH423" s="13" t="str">
        <f t="shared" si="107"/>
        <v/>
      </c>
      <c r="AI423" s="13">
        <f>IF(ISERROR(VLOOKUP($C423,CTEPULL!$A:$I,6,FALSE)),"0",(VLOOKUP($C423,CTEPULL!$A:$I,6,FALSE)))</f>
        <v>0</v>
      </c>
      <c r="AJ423" s="18">
        <f>IF(ISERROR(VLOOKUP($A423,PIVOTILC!$A:$I,6,FALSE)),"0",(VLOOKUP($A423,PIVOTILC!$A:$I,6,FALSE)))</f>
        <v>0</v>
      </c>
      <c r="AK423" s="13">
        <f t="shared" si="99"/>
        <v>0</v>
      </c>
      <c r="AL423" s="13" t="str">
        <f t="shared" si="108"/>
        <v/>
      </c>
      <c r="AM423" s="13">
        <f>IF(ISERROR(VLOOKUP($C423,CTEPULL!$A:$I,7,FALSE)),"0",(VLOOKUP($C423,CTEPULL!$A:$I,7,FALSE)))</f>
        <v>0</v>
      </c>
      <c r="AN423" s="18">
        <f>IF(ISERROR(VLOOKUP($A423,PIVOTILC!$A:$I,7,FALSE)),"0",(VLOOKUP($A423,PIVOTILC!$A:$I,7,FALSE)))</f>
        <v>0</v>
      </c>
      <c r="AO423" s="13">
        <f t="shared" si="100"/>
        <v>0</v>
      </c>
      <c r="AP423" s="13" t="str">
        <f t="shared" si="109"/>
        <v/>
      </c>
      <c r="AQ423" s="13">
        <f>IF(ISERROR(VLOOKUP($C423,CTEPULL!$A:$I,8,FALSE)),"0",(VLOOKUP($C423,CTEPULL!$A:$I,8,FALSE)))</f>
        <v>0</v>
      </c>
      <c r="AR423" s="18">
        <f>IF(ISERROR(VLOOKUP($A423,PIVOTILC!$A:$I,8,FALSE)),"0",(VLOOKUP($A423,PIVOTILC!$A:$I,8,FALSE)))</f>
        <v>0</v>
      </c>
      <c r="AS423" s="13">
        <f t="shared" si="101"/>
        <v>0</v>
      </c>
      <c r="AT423" s="13" t="str">
        <f t="shared" si="110"/>
        <v/>
      </c>
      <c r="AU423" s="19">
        <f>IF(ISERROR(VLOOKUP($C423,CTEPULL!$A:$I,9,FALSE)),"0",(VLOOKUP($C423,CTEPULL!$A:$I,9,FALSE)))</f>
        <v>32</v>
      </c>
      <c r="AV423" s="18">
        <f>IF(ISERROR(VLOOKUP($A423,PIVOTILC!$A:$I,8,FALSE)),"0",(VLOOKUP($A423,PIVOTILC!$A:$I,9,FALSE)))</f>
        <v>32</v>
      </c>
      <c r="AW423" s="18">
        <f t="shared" si="102"/>
        <v>0</v>
      </c>
      <c r="AX423" s="13">
        <f t="shared" si="103"/>
        <v>0</v>
      </c>
      <c r="AY423" s="13" t="str">
        <f t="shared" si="104"/>
        <v>No</v>
      </c>
      <c r="AZ423" s="13" t="str">
        <f t="shared" si="111"/>
        <v>No</v>
      </c>
    </row>
    <row r="424" spans="1:52" x14ac:dyDescent="0.2">
      <c r="A424" s="1" t="s">
        <v>7123</v>
      </c>
      <c r="B424" s="16" t="s">
        <v>5056</v>
      </c>
      <c r="C424" s="13" t="s">
        <v>5057</v>
      </c>
      <c r="D424" s="13" t="s">
        <v>5058</v>
      </c>
      <c r="E424" s="13" t="s">
        <v>4989</v>
      </c>
      <c r="F424" s="13" t="s">
        <v>2830</v>
      </c>
      <c r="G424" s="13" t="s">
        <v>5059</v>
      </c>
      <c r="H424" s="13" t="s">
        <v>99</v>
      </c>
      <c r="I424" s="13" t="s">
        <v>102</v>
      </c>
      <c r="J424" s="13" t="s">
        <v>2378</v>
      </c>
      <c r="K424" s="13" t="s">
        <v>4970</v>
      </c>
      <c r="L424" s="13" t="s">
        <v>4970</v>
      </c>
      <c r="M424" s="13" t="s">
        <v>4970</v>
      </c>
      <c r="N424" s="13" t="s">
        <v>5060</v>
      </c>
      <c r="O424" s="17">
        <v>38246</v>
      </c>
      <c r="P424" s="23"/>
      <c r="Q424" s="41" t="s">
        <v>5061</v>
      </c>
      <c r="R424" s="13" t="s">
        <v>187</v>
      </c>
      <c r="S424" s="13" t="s">
        <v>2878</v>
      </c>
      <c r="T424" s="13" t="s">
        <v>8359</v>
      </c>
      <c r="U424" s="13" t="s">
        <v>5780</v>
      </c>
      <c r="V424" s="13" t="s">
        <v>8361</v>
      </c>
      <c r="W424" s="13">
        <f>IF(ISERROR(VLOOKUP($C424,CTEPULL!$A:$I,3,FALSE)),"0",(VLOOKUP($C424,CTEPULL!$A:$I,3,FALSE)))</f>
        <v>40</v>
      </c>
      <c r="X424" s="18">
        <f>IF(ISERROR(VLOOKUP($A424,PIVOTILC!$A:$I,3,FALSE)),"0",(VLOOKUP($A424,PIVOTILC!$A:$I,3,FALSE)))</f>
        <v>40</v>
      </c>
      <c r="Y424" s="13">
        <f t="shared" si="96"/>
        <v>0</v>
      </c>
      <c r="Z424" s="13" t="str">
        <f t="shared" si="105"/>
        <v>Good</v>
      </c>
      <c r="AA424" s="13">
        <f>IF(ISERROR(VLOOKUP($C424,CTEPULL!$A:$I,4,FALSE)),"0",(VLOOKUP($C424,CTEPULL!$A:$I,4,FALSE)))</f>
        <v>0</v>
      </c>
      <c r="AB424" s="18">
        <f>IF(ISERROR(VLOOKUP($A424,PIVOTILC!$A:$I,4,FALSE)),"0",(VLOOKUP($A424,PIVOTILC!$A:$I,4,FALSE)))</f>
        <v>0</v>
      </c>
      <c r="AC424" s="13">
        <f t="shared" si="97"/>
        <v>0</v>
      </c>
      <c r="AD424" s="13" t="str">
        <f t="shared" si="106"/>
        <v/>
      </c>
      <c r="AE424" s="13">
        <f>IF(ISERROR(VLOOKUP($C424,CTEPULL!$A:$I,5,FALSE)),"0",(VLOOKUP($C424,CTEPULL!$A:$I,5,FALSE)))</f>
        <v>0</v>
      </c>
      <c r="AF424" s="18">
        <f>IF(ISERROR(VLOOKUP($A424,PIVOTILC!$A:$I,5,FALSE)),"0",(VLOOKUP($A424,PIVOTILC!$A:$I,5,FALSE)))</f>
        <v>0</v>
      </c>
      <c r="AG424" s="13">
        <f t="shared" si="98"/>
        <v>0</v>
      </c>
      <c r="AH424" s="13" t="str">
        <f t="shared" si="107"/>
        <v/>
      </c>
      <c r="AI424" s="13">
        <f>IF(ISERROR(VLOOKUP($C424,CTEPULL!$A:$I,6,FALSE)),"0",(VLOOKUP($C424,CTEPULL!$A:$I,6,FALSE)))</f>
        <v>0</v>
      </c>
      <c r="AJ424" s="18">
        <f>IF(ISERROR(VLOOKUP($A424,PIVOTILC!$A:$I,6,FALSE)),"0",(VLOOKUP($A424,PIVOTILC!$A:$I,6,FALSE)))</f>
        <v>0</v>
      </c>
      <c r="AK424" s="13">
        <f t="shared" si="99"/>
        <v>0</v>
      </c>
      <c r="AL424" s="13" t="str">
        <f t="shared" si="108"/>
        <v/>
      </c>
      <c r="AM424" s="13">
        <f>IF(ISERROR(VLOOKUP($C424,CTEPULL!$A:$I,7,FALSE)),"0",(VLOOKUP($C424,CTEPULL!$A:$I,7,FALSE)))</f>
        <v>0</v>
      </c>
      <c r="AN424" s="18">
        <f>IF(ISERROR(VLOOKUP($A424,PIVOTILC!$A:$I,7,FALSE)),"0",(VLOOKUP($A424,PIVOTILC!$A:$I,7,FALSE)))</f>
        <v>0</v>
      </c>
      <c r="AO424" s="13">
        <f t="shared" si="100"/>
        <v>0</v>
      </c>
      <c r="AP424" s="13" t="str">
        <f t="shared" si="109"/>
        <v/>
      </c>
      <c r="AQ424" s="13">
        <f>IF(ISERROR(VLOOKUP($C424,CTEPULL!$A:$I,8,FALSE)),"0",(VLOOKUP($C424,CTEPULL!$A:$I,8,FALSE)))</f>
        <v>0</v>
      </c>
      <c r="AR424" s="18">
        <f>IF(ISERROR(VLOOKUP($A424,PIVOTILC!$A:$I,8,FALSE)),"0",(VLOOKUP($A424,PIVOTILC!$A:$I,8,FALSE)))</f>
        <v>0</v>
      </c>
      <c r="AS424" s="13">
        <f t="shared" si="101"/>
        <v>0</v>
      </c>
      <c r="AT424" s="13" t="str">
        <f t="shared" si="110"/>
        <v/>
      </c>
      <c r="AU424" s="19">
        <f>IF(ISERROR(VLOOKUP($C424,CTEPULL!$A:$I,9,FALSE)),"0",(VLOOKUP($C424,CTEPULL!$A:$I,9,FALSE)))</f>
        <v>40</v>
      </c>
      <c r="AV424" s="18">
        <f>IF(ISERROR(VLOOKUP($A424,PIVOTILC!$A:$I,8,FALSE)),"0",(VLOOKUP($A424,PIVOTILC!$A:$I,9,FALSE)))</f>
        <v>40</v>
      </c>
      <c r="AW424" s="18">
        <f t="shared" si="102"/>
        <v>0</v>
      </c>
      <c r="AX424" s="13">
        <f t="shared" si="103"/>
        <v>0</v>
      </c>
      <c r="AY424" s="13" t="str">
        <f t="shared" si="104"/>
        <v>No</v>
      </c>
      <c r="AZ424" s="13" t="str">
        <f t="shared" si="111"/>
        <v>No</v>
      </c>
    </row>
    <row r="425" spans="1:52" x14ac:dyDescent="0.2">
      <c r="A425" s="1" t="s">
        <v>12718</v>
      </c>
      <c r="B425" s="16" t="s">
        <v>12719</v>
      </c>
      <c r="C425" s="13" t="s">
        <v>12720</v>
      </c>
      <c r="D425" s="13" t="s">
        <v>12721</v>
      </c>
      <c r="E425" s="13" t="s">
        <v>12722</v>
      </c>
      <c r="F425" s="13" t="s">
        <v>104</v>
      </c>
      <c r="G425" s="13" t="s">
        <v>12723</v>
      </c>
      <c r="H425" s="13" t="s">
        <v>2833</v>
      </c>
      <c r="I425" s="13" t="s">
        <v>102</v>
      </c>
      <c r="J425" s="13" t="s">
        <v>2378</v>
      </c>
      <c r="K425" s="13" t="s">
        <v>2395</v>
      </c>
      <c r="L425" s="13" t="s">
        <v>2385</v>
      </c>
      <c r="M425" s="13" t="s">
        <v>2385</v>
      </c>
      <c r="N425" s="13" t="s">
        <v>12724</v>
      </c>
      <c r="O425" s="17">
        <v>43808</v>
      </c>
      <c r="P425" s="23"/>
      <c r="Q425" s="41" t="s">
        <v>12725</v>
      </c>
      <c r="R425" s="13" t="s">
        <v>187</v>
      </c>
      <c r="S425" s="13" t="s">
        <v>9769</v>
      </c>
      <c r="T425" s="13" t="s">
        <v>8348</v>
      </c>
      <c r="U425" s="13" t="s">
        <v>12732</v>
      </c>
      <c r="V425" s="13" t="s">
        <v>8361</v>
      </c>
      <c r="W425" s="13">
        <f>IF(ISERROR(VLOOKUP($C425,CTEPULL!$A:$I,3,FALSE)),"0",(VLOOKUP($C425,CTEPULL!$A:$I,3,FALSE)))</f>
        <v>40</v>
      </c>
      <c r="X425" s="18">
        <f>IF(ISERROR(VLOOKUP($A425,PIVOTILC!$A:$I,3,FALSE)),"0",(VLOOKUP($A425,PIVOTILC!$A:$I,3,FALSE)))</f>
        <v>40</v>
      </c>
      <c r="Y425" s="13">
        <f t="shared" si="96"/>
        <v>0</v>
      </c>
      <c r="Z425" s="13" t="str">
        <f t="shared" si="105"/>
        <v>Good</v>
      </c>
      <c r="AA425" s="13">
        <f>IF(ISERROR(VLOOKUP($C425,CTEPULL!$A:$I,4,FALSE)),"0",(VLOOKUP($C425,CTEPULL!$A:$I,4,FALSE)))</f>
        <v>0</v>
      </c>
      <c r="AB425" s="18">
        <f>IF(ISERROR(VLOOKUP($A425,PIVOTILC!$A:$I,4,FALSE)),"0",(VLOOKUP($A425,PIVOTILC!$A:$I,4,FALSE)))</f>
        <v>0</v>
      </c>
      <c r="AC425" s="13">
        <f t="shared" si="97"/>
        <v>0</v>
      </c>
      <c r="AD425" s="13" t="str">
        <f t="shared" si="106"/>
        <v/>
      </c>
      <c r="AE425" s="13">
        <f>IF(ISERROR(VLOOKUP($C425,CTEPULL!$A:$I,5,FALSE)),"0",(VLOOKUP($C425,CTEPULL!$A:$I,5,FALSE)))</f>
        <v>0</v>
      </c>
      <c r="AF425" s="18">
        <f>IF(ISERROR(VLOOKUP($A425,PIVOTILC!$A:$I,5,FALSE)),"0",(VLOOKUP($A425,PIVOTILC!$A:$I,5,FALSE)))</f>
        <v>0</v>
      </c>
      <c r="AG425" s="13">
        <f t="shared" si="98"/>
        <v>0</v>
      </c>
      <c r="AH425" s="13" t="str">
        <f t="shared" si="107"/>
        <v/>
      </c>
      <c r="AI425" s="13">
        <f>IF(ISERROR(VLOOKUP($C425,CTEPULL!$A:$I,6,FALSE)),"0",(VLOOKUP($C425,CTEPULL!$A:$I,6,FALSE)))</f>
        <v>0</v>
      </c>
      <c r="AJ425" s="18">
        <f>IF(ISERROR(VLOOKUP($A425,PIVOTILC!$A:$I,6,FALSE)),"0",(VLOOKUP($A425,PIVOTILC!$A:$I,6,FALSE)))</f>
        <v>0</v>
      </c>
      <c r="AK425" s="13">
        <f t="shared" si="99"/>
        <v>0</v>
      </c>
      <c r="AL425" s="13" t="str">
        <f t="shared" si="108"/>
        <v/>
      </c>
      <c r="AM425" s="13">
        <f>IF(ISERROR(VLOOKUP($C425,CTEPULL!$A:$I,7,FALSE)),"0",(VLOOKUP($C425,CTEPULL!$A:$I,7,FALSE)))</f>
        <v>0</v>
      </c>
      <c r="AN425" s="18">
        <f>IF(ISERROR(VLOOKUP($A425,PIVOTILC!$A:$I,7,FALSE)),"0",(VLOOKUP($A425,PIVOTILC!$A:$I,7,FALSE)))</f>
        <v>0</v>
      </c>
      <c r="AO425" s="13">
        <f t="shared" si="100"/>
        <v>0</v>
      </c>
      <c r="AP425" s="13" t="str">
        <f t="shared" si="109"/>
        <v/>
      </c>
      <c r="AQ425" s="13">
        <f>IF(ISERROR(VLOOKUP($C425,CTEPULL!$A:$I,8,FALSE)),"0",(VLOOKUP($C425,CTEPULL!$A:$I,8,FALSE)))</f>
        <v>0</v>
      </c>
      <c r="AR425" s="18">
        <f>IF(ISERROR(VLOOKUP($A425,PIVOTILC!$A:$I,8,FALSE)),"0",(VLOOKUP($A425,PIVOTILC!$A:$I,8,FALSE)))</f>
        <v>0</v>
      </c>
      <c r="AS425" s="13">
        <f t="shared" si="101"/>
        <v>0</v>
      </c>
      <c r="AT425" s="13" t="str">
        <f t="shared" si="110"/>
        <v/>
      </c>
      <c r="AU425" s="19">
        <f>IF(ISERROR(VLOOKUP($C425,CTEPULL!$A:$I,9,FALSE)),"0",(VLOOKUP($C425,CTEPULL!$A:$I,9,FALSE)))</f>
        <v>40</v>
      </c>
      <c r="AV425" s="18">
        <f>IF(ISERROR(VLOOKUP($A425,PIVOTILC!$A:$I,8,FALSE)),"0",(VLOOKUP($A425,PIVOTILC!$A:$I,9,FALSE)))</f>
        <v>40</v>
      </c>
      <c r="AW425" s="18">
        <f t="shared" si="102"/>
        <v>0</v>
      </c>
      <c r="AX425" s="13">
        <f t="shared" si="103"/>
        <v>0</v>
      </c>
      <c r="AY425" s="13" t="str">
        <f t="shared" si="104"/>
        <v>No</v>
      </c>
      <c r="AZ425" s="13" t="str">
        <f t="shared" si="111"/>
        <v>No</v>
      </c>
    </row>
    <row r="426" spans="1:52" x14ac:dyDescent="0.2">
      <c r="A426" s="1" t="s">
        <v>11274</v>
      </c>
      <c r="B426" s="16" t="s">
        <v>11275</v>
      </c>
      <c r="C426" s="13" t="s">
        <v>11276</v>
      </c>
      <c r="D426" s="13" t="s">
        <v>11277</v>
      </c>
      <c r="E426" s="13" t="s">
        <v>586</v>
      </c>
      <c r="F426" s="13" t="s">
        <v>128</v>
      </c>
      <c r="G426" s="13" t="s">
        <v>11278</v>
      </c>
      <c r="H426" s="13" t="s">
        <v>2831</v>
      </c>
      <c r="I426" s="13" t="s">
        <v>98</v>
      </c>
      <c r="J426" s="13" t="s">
        <v>2378</v>
      </c>
      <c r="K426" s="13" t="s">
        <v>2395</v>
      </c>
      <c r="L426" s="13" t="s">
        <v>4946</v>
      </c>
      <c r="M426" s="13" t="s">
        <v>2397</v>
      </c>
      <c r="N426" s="13" t="s">
        <v>11279</v>
      </c>
      <c r="O426" s="17">
        <v>43683</v>
      </c>
      <c r="P426" s="23"/>
      <c r="Q426" s="41" t="s">
        <v>11280</v>
      </c>
      <c r="R426" s="13" t="s">
        <v>129</v>
      </c>
      <c r="S426" s="13" t="s">
        <v>2870</v>
      </c>
      <c r="T426" s="13" t="s">
        <v>8348</v>
      </c>
      <c r="U426" s="13" t="s">
        <v>11313</v>
      </c>
      <c r="V426" s="13" t="s">
        <v>8352</v>
      </c>
      <c r="W426" s="13">
        <f>IF(ISERROR(VLOOKUP($C426,CTEPULL!$A:$I,3,FALSE)),"0",(VLOOKUP($C426,CTEPULL!$A:$I,3,FALSE)))</f>
        <v>40</v>
      </c>
      <c r="X426" s="18">
        <f>IF(ISERROR(VLOOKUP($A426,PIVOTILC!$A:$I,3,FALSE)),"0",(VLOOKUP($A426,PIVOTILC!$A:$I,3,FALSE)))</f>
        <v>40</v>
      </c>
      <c r="Y426" s="13">
        <f t="shared" si="96"/>
        <v>0</v>
      </c>
      <c r="Z426" s="13" t="str">
        <f t="shared" si="105"/>
        <v>Good</v>
      </c>
      <c r="AA426" s="13">
        <f>IF(ISERROR(VLOOKUP($C426,CTEPULL!$A:$I,4,FALSE)),"0",(VLOOKUP($C426,CTEPULL!$A:$I,4,FALSE)))</f>
        <v>0</v>
      </c>
      <c r="AB426" s="18">
        <f>IF(ISERROR(VLOOKUP($A426,PIVOTILC!$A:$I,4,FALSE)),"0",(VLOOKUP($A426,PIVOTILC!$A:$I,4,FALSE)))</f>
        <v>0</v>
      </c>
      <c r="AC426" s="13">
        <f t="shared" si="97"/>
        <v>0</v>
      </c>
      <c r="AD426" s="13" t="str">
        <f t="shared" si="106"/>
        <v/>
      </c>
      <c r="AE426" s="13">
        <f>IF(ISERROR(VLOOKUP($C426,CTEPULL!$A:$I,5,FALSE)),"0",(VLOOKUP($C426,CTEPULL!$A:$I,5,FALSE)))</f>
        <v>0</v>
      </c>
      <c r="AF426" s="18">
        <f>IF(ISERROR(VLOOKUP($A426,PIVOTILC!$A:$I,5,FALSE)),"0",(VLOOKUP($A426,PIVOTILC!$A:$I,5,FALSE)))</f>
        <v>0</v>
      </c>
      <c r="AG426" s="13">
        <f t="shared" si="98"/>
        <v>0</v>
      </c>
      <c r="AH426" s="13" t="str">
        <f t="shared" si="107"/>
        <v/>
      </c>
      <c r="AI426" s="13">
        <f>IF(ISERROR(VLOOKUP($C426,CTEPULL!$A:$I,6,FALSE)),"0",(VLOOKUP($C426,CTEPULL!$A:$I,6,FALSE)))</f>
        <v>0</v>
      </c>
      <c r="AJ426" s="18">
        <f>IF(ISERROR(VLOOKUP($A426,PIVOTILC!$A:$I,6,FALSE)),"0",(VLOOKUP($A426,PIVOTILC!$A:$I,6,FALSE)))</f>
        <v>0</v>
      </c>
      <c r="AK426" s="13">
        <f t="shared" si="99"/>
        <v>0</v>
      </c>
      <c r="AL426" s="13" t="str">
        <f t="shared" si="108"/>
        <v/>
      </c>
      <c r="AM426" s="13">
        <f>IF(ISERROR(VLOOKUP($C426,CTEPULL!$A:$I,7,FALSE)),"0",(VLOOKUP($C426,CTEPULL!$A:$I,7,FALSE)))</f>
        <v>0</v>
      </c>
      <c r="AN426" s="18">
        <f>IF(ISERROR(VLOOKUP($A426,PIVOTILC!$A:$I,7,FALSE)),"0",(VLOOKUP($A426,PIVOTILC!$A:$I,7,FALSE)))</f>
        <v>0</v>
      </c>
      <c r="AO426" s="13">
        <f t="shared" si="100"/>
        <v>0</v>
      </c>
      <c r="AP426" s="13" t="str">
        <f t="shared" si="109"/>
        <v/>
      </c>
      <c r="AQ426" s="13">
        <f>IF(ISERROR(VLOOKUP($C426,CTEPULL!$A:$I,8,FALSE)),"0",(VLOOKUP($C426,CTEPULL!$A:$I,8,FALSE)))</f>
        <v>0</v>
      </c>
      <c r="AR426" s="18">
        <f>IF(ISERROR(VLOOKUP($A426,PIVOTILC!$A:$I,8,FALSE)),"0",(VLOOKUP($A426,PIVOTILC!$A:$I,8,FALSE)))</f>
        <v>0</v>
      </c>
      <c r="AS426" s="13">
        <f t="shared" si="101"/>
        <v>0</v>
      </c>
      <c r="AT426" s="13" t="str">
        <f t="shared" si="110"/>
        <v/>
      </c>
      <c r="AU426" s="19">
        <f>IF(ISERROR(VLOOKUP($C426,CTEPULL!$A:$I,9,FALSE)),"0",(VLOOKUP($C426,CTEPULL!$A:$I,9,FALSE)))</f>
        <v>40</v>
      </c>
      <c r="AV426" s="18">
        <f>IF(ISERROR(VLOOKUP($A426,PIVOTILC!$A:$I,8,FALSE)),"0",(VLOOKUP($A426,PIVOTILC!$A:$I,9,FALSE)))</f>
        <v>40</v>
      </c>
      <c r="AW426" s="18">
        <f t="shared" si="102"/>
        <v>0</v>
      </c>
      <c r="AX426" s="13">
        <f t="shared" si="103"/>
        <v>0</v>
      </c>
      <c r="AY426" s="13" t="str">
        <f t="shared" si="104"/>
        <v>No</v>
      </c>
      <c r="AZ426" s="13" t="str">
        <f t="shared" si="111"/>
        <v>No</v>
      </c>
    </row>
    <row r="427" spans="1:52" x14ac:dyDescent="0.2">
      <c r="A427" s="1" t="s">
        <v>10151</v>
      </c>
      <c r="B427" s="16" t="s">
        <v>10152</v>
      </c>
      <c r="C427" s="13" t="s">
        <v>10153</v>
      </c>
      <c r="D427" s="13" t="s">
        <v>10154</v>
      </c>
      <c r="E427" s="13" t="s">
        <v>10155</v>
      </c>
      <c r="F427" s="13" t="s">
        <v>179</v>
      </c>
      <c r="G427" s="13" t="s">
        <v>10156</v>
      </c>
      <c r="H427" s="13" t="s">
        <v>2829</v>
      </c>
      <c r="I427" s="13" t="s">
        <v>98</v>
      </c>
      <c r="J427" s="13" t="s">
        <v>2378</v>
      </c>
      <c r="K427" s="13" t="s">
        <v>2389</v>
      </c>
      <c r="L427" s="13" t="s">
        <v>11236</v>
      </c>
      <c r="M427" s="13" t="s">
        <v>2948</v>
      </c>
      <c r="N427" s="13" t="s">
        <v>10157</v>
      </c>
      <c r="O427" s="17">
        <v>43542</v>
      </c>
      <c r="P427" s="23"/>
      <c r="Q427" s="41" t="s">
        <v>10158</v>
      </c>
      <c r="R427" s="13" t="s">
        <v>129</v>
      </c>
      <c r="S427" s="13" t="s">
        <v>2870</v>
      </c>
      <c r="T427" s="13" t="s">
        <v>8348</v>
      </c>
      <c r="U427" s="13" t="s">
        <v>10167</v>
      </c>
      <c r="V427" s="13" t="s">
        <v>8352</v>
      </c>
      <c r="W427" s="13">
        <f>IF(ISERROR(VLOOKUP($C427,CTEPULL!$A:$I,3,FALSE)),"0",(VLOOKUP($C427,CTEPULL!$A:$I,3,FALSE)))</f>
        <v>45</v>
      </c>
      <c r="X427" s="18">
        <f>IF(ISERROR(VLOOKUP($A427,PIVOTILC!$A:$I,3,FALSE)),"0",(VLOOKUP($A427,PIVOTILC!$A:$I,3,FALSE)))</f>
        <v>45</v>
      </c>
      <c r="Y427" s="13">
        <f t="shared" si="96"/>
        <v>0</v>
      </c>
      <c r="Z427" s="13" t="str">
        <f t="shared" si="105"/>
        <v>Good</v>
      </c>
      <c r="AA427" s="13">
        <f>IF(ISERROR(VLOOKUP($C427,CTEPULL!$A:$I,4,FALSE)),"0",(VLOOKUP($C427,CTEPULL!$A:$I,4,FALSE)))</f>
        <v>0</v>
      </c>
      <c r="AB427" s="18">
        <f>IF(ISERROR(VLOOKUP($A427,PIVOTILC!$A:$I,4,FALSE)),"0",(VLOOKUP($A427,PIVOTILC!$A:$I,4,FALSE)))</f>
        <v>0</v>
      </c>
      <c r="AC427" s="13">
        <f t="shared" si="97"/>
        <v>0</v>
      </c>
      <c r="AD427" s="13" t="str">
        <f t="shared" si="106"/>
        <v/>
      </c>
      <c r="AE427" s="13">
        <f>IF(ISERROR(VLOOKUP($C427,CTEPULL!$A:$I,5,FALSE)),"0",(VLOOKUP($C427,CTEPULL!$A:$I,5,FALSE)))</f>
        <v>0</v>
      </c>
      <c r="AF427" s="18">
        <f>IF(ISERROR(VLOOKUP($A427,PIVOTILC!$A:$I,5,FALSE)),"0",(VLOOKUP($A427,PIVOTILC!$A:$I,5,FALSE)))</f>
        <v>0</v>
      </c>
      <c r="AG427" s="13">
        <f t="shared" si="98"/>
        <v>0</v>
      </c>
      <c r="AH427" s="13" t="str">
        <f t="shared" si="107"/>
        <v/>
      </c>
      <c r="AI427" s="13">
        <f>IF(ISERROR(VLOOKUP($C427,CTEPULL!$A:$I,6,FALSE)),"0",(VLOOKUP($C427,CTEPULL!$A:$I,6,FALSE)))</f>
        <v>0</v>
      </c>
      <c r="AJ427" s="18">
        <f>IF(ISERROR(VLOOKUP($A427,PIVOTILC!$A:$I,6,FALSE)),"0",(VLOOKUP($A427,PIVOTILC!$A:$I,6,FALSE)))</f>
        <v>0</v>
      </c>
      <c r="AK427" s="13">
        <f t="shared" si="99"/>
        <v>0</v>
      </c>
      <c r="AL427" s="13" t="str">
        <f t="shared" si="108"/>
        <v/>
      </c>
      <c r="AM427" s="13">
        <f>IF(ISERROR(VLOOKUP($C427,CTEPULL!$A:$I,7,FALSE)),"0",(VLOOKUP($C427,CTEPULL!$A:$I,7,FALSE)))</f>
        <v>0</v>
      </c>
      <c r="AN427" s="18">
        <f>IF(ISERROR(VLOOKUP($A427,PIVOTILC!$A:$I,7,FALSE)),"0",(VLOOKUP($A427,PIVOTILC!$A:$I,7,FALSE)))</f>
        <v>0</v>
      </c>
      <c r="AO427" s="13">
        <f t="shared" si="100"/>
        <v>0</v>
      </c>
      <c r="AP427" s="13" t="str">
        <f t="shared" si="109"/>
        <v/>
      </c>
      <c r="AQ427" s="13">
        <f>IF(ISERROR(VLOOKUP($C427,CTEPULL!$A:$I,8,FALSE)),"0",(VLOOKUP($C427,CTEPULL!$A:$I,8,FALSE)))</f>
        <v>0</v>
      </c>
      <c r="AR427" s="18">
        <f>IF(ISERROR(VLOOKUP($A427,PIVOTILC!$A:$I,8,FALSE)),"0",(VLOOKUP($A427,PIVOTILC!$A:$I,8,FALSE)))</f>
        <v>0</v>
      </c>
      <c r="AS427" s="13">
        <f t="shared" si="101"/>
        <v>0</v>
      </c>
      <c r="AT427" s="13" t="str">
        <f t="shared" si="110"/>
        <v/>
      </c>
      <c r="AU427" s="19">
        <f>IF(ISERROR(VLOOKUP($C427,CTEPULL!$A:$I,9,FALSE)),"0",(VLOOKUP($C427,CTEPULL!$A:$I,9,FALSE)))</f>
        <v>45</v>
      </c>
      <c r="AV427" s="18">
        <f>IF(ISERROR(VLOOKUP($A427,PIVOTILC!$A:$I,8,FALSE)),"0",(VLOOKUP($A427,PIVOTILC!$A:$I,9,FALSE)))</f>
        <v>45</v>
      </c>
      <c r="AW427" s="18">
        <f t="shared" si="102"/>
        <v>0</v>
      </c>
      <c r="AX427" s="13">
        <f t="shared" si="103"/>
        <v>0</v>
      </c>
      <c r="AY427" s="13" t="str">
        <f t="shared" si="104"/>
        <v>No</v>
      </c>
      <c r="AZ427" s="13" t="str">
        <f t="shared" si="111"/>
        <v>No</v>
      </c>
    </row>
    <row r="428" spans="1:52" x14ac:dyDescent="0.2">
      <c r="A428" s="1" t="s">
        <v>9266</v>
      </c>
      <c r="B428" s="16" t="s">
        <v>3136</v>
      </c>
      <c r="C428" s="13" t="s">
        <v>1355</v>
      </c>
      <c r="D428" s="13" t="s">
        <v>1356</v>
      </c>
      <c r="E428" s="13" t="s">
        <v>519</v>
      </c>
      <c r="F428" s="13" t="s">
        <v>185</v>
      </c>
      <c r="G428" s="13" t="s">
        <v>1357</v>
      </c>
      <c r="H428" s="13" t="s">
        <v>2831</v>
      </c>
      <c r="I428" s="13" t="s">
        <v>98</v>
      </c>
      <c r="J428" s="13" t="s">
        <v>2378</v>
      </c>
      <c r="K428" s="13" t="s">
        <v>2382</v>
      </c>
      <c r="L428" s="13" t="s">
        <v>3758</v>
      </c>
      <c r="M428" s="13" t="s">
        <v>2397</v>
      </c>
      <c r="N428" s="13" t="s">
        <v>1358</v>
      </c>
      <c r="O428" s="17">
        <v>41701</v>
      </c>
      <c r="P428" s="23"/>
      <c r="Q428" s="41" t="s">
        <v>2561</v>
      </c>
      <c r="R428" s="13" t="s">
        <v>129</v>
      </c>
      <c r="S428" s="13" t="s">
        <v>2871</v>
      </c>
      <c r="T428" s="13" t="s">
        <v>8348</v>
      </c>
      <c r="U428" s="13" t="s">
        <v>5781</v>
      </c>
      <c r="V428" s="13" t="s">
        <v>8365</v>
      </c>
      <c r="W428" s="13" t="str">
        <f>IF(ISERROR(VLOOKUP($C428,CTEPULL!$A:$I,3,FALSE)),"0",(VLOOKUP($C428,CTEPULL!$A:$I,3,FALSE)))</f>
        <v>0</v>
      </c>
      <c r="X428" s="18">
        <f>IF(ISERROR(VLOOKUP($A428,PIVOTILC!$A:$I,3,FALSE)),"0",(VLOOKUP($A428,PIVOTILC!$A:$I,3,FALSE)))</f>
        <v>40</v>
      </c>
      <c r="Y428" s="13">
        <f t="shared" si="96"/>
        <v>-40</v>
      </c>
      <c r="Z428" s="13" t="str">
        <f t="shared" si="105"/>
        <v>With Variance</v>
      </c>
      <c r="AA428" s="13" t="str">
        <f>IF(ISERROR(VLOOKUP($C428,CTEPULL!$A:$I,4,FALSE)),"0",(VLOOKUP($C428,CTEPULL!$A:$I,4,FALSE)))</f>
        <v>0</v>
      </c>
      <c r="AB428" s="18">
        <f>IF(ISERROR(VLOOKUP($A428,PIVOTILC!$A:$I,4,FALSE)),"0",(VLOOKUP($A428,PIVOTILC!$A:$I,4,FALSE)))</f>
        <v>0</v>
      </c>
      <c r="AC428" s="13">
        <f t="shared" si="97"/>
        <v>0</v>
      </c>
      <c r="AD428" s="13" t="str">
        <f t="shared" si="106"/>
        <v/>
      </c>
      <c r="AE428" s="13" t="str">
        <f>IF(ISERROR(VLOOKUP($C428,CTEPULL!$A:$I,5,FALSE)),"0",(VLOOKUP($C428,CTEPULL!$A:$I,5,FALSE)))</f>
        <v>0</v>
      </c>
      <c r="AF428" s="18">
        <f>IF(ISERROR(VLOOKUP($A428,PIVOTILC!$A:$I,5,FALSE)),"0",(VLOOKUP($A428,PIVOTILC!$A:$I,5,FALSE)))</f>
        <v>0</v>
      </c>
      <c r="AG428" s="13">
        <f t="shared" si="98"/>
        <v>0</v>
      </c>
      <c r="AH428" s="13" t="str">
        <f t="shared" si="107"/>
        <v/>
      </c>
      <c r="AI428" s="13" t="str">
        <f>IF(ISERROR(VLOOKUP($C428,CTEPULL!$A:$I,6,FALSE)),"0",(VLOOKUP($C428,CTEPULL!$A:$I,6,FALSE)))</f>
        <v>0</v>
      </c>
      <c r="AJ428" s="18">
        <f>IF(ISERROR(VLOOKUP($A428,PIVOTILC!$A:$I,6,FALSE)),"0",(VLOOKUP($A428,PIVOTILC!$A:$I,6,FALSE)))</f>
        <v>0</v>
      </c>
      <c r="AK428" s="13">
        <f t="shared" si="99"/>
        <v>0</v>
      </c>
      <c r="AL428" s="13" t="str">
        <f t="shared" si="108"/>
        <v/>
      </c>
      <c r="AM428" s="13" t="str">
        <f>IF(ISERROR(VLOOKUP($C428,CTEPULL!$A:$I,7,FALSE)),"0",(VLOOKUP($C428,CTEPULL!$A:$I,7,FALSE)))</f>
        <v>0</v>
      </c>
      <c r="AN428" s="18">
        <f>IF(ISERROR(VLOOKUP($A428,PIVOTILC!$A:$I,7,FALSE)),"0",(VLOOKUP($A428,PIVOTILC!$A:$I,7,FALSE)))</f>
        <v>0</v>
      </c>
      <c r="AO428" s="13">
        <f t="shared" si="100"/>
        <v>0</v>
      </c>
      <c r="AP428" s="13" t="str">
        <f t="shared" si="109"/>
        <v/>
      </c>
      <c r="AQ428" s="13" t="str">
        <f>IF(ISERROR(VLOOKUP($C428,CTEPULL!$A:$I,8,FALSE)),"0",(VLOOKUP($C428,CTEPULL!$A:$I,8,FALSE)))</f>
        <v>0</v>
      </c>
      <c r="AR428" s="18">
        <f>IF(ISERROR(VLOOKUP($A428,PIVOTILC!$A:$I,8,FALSE)),"0",(VLOOKUP($A428,PIVOTILC!$A:$I,8,FALSE)))</f>
        <v>0</v>
      </c>
      <c r="AS428" s="13">
        <f t="shared" si="101"/>
        <v>0</v>
      </c>
      <c r="AT428" s="13" t="str">
        <f t="shared" si="110"/>
        <v/>
      </c>
      <c r="AU428" s="19" t="str">
        <f>IF(ISERROR(VLOOKUP($C428,CTEPULL!$A:$I,9,FALSE)),"0",(VLOOKUP($C428,CTEPULL!$A:$I,9,FALSE)))</f>
        <v>0</v>
      </c>
      <c r="AV428" s="18">
        <f>IF(ISERROR(VLOOKUP($A428,PIVOTILC!$A:$I,8,FALSE)),"0",(VLOOKUP($A428,PIVOTILC!$A:$I,9,FALSE)))</f>
        <v>40</v>
      </c>
      <c r="AW428" s="18">
        <f t="shared" si="102"/>
        <v>0</v>
      </c>
      <c r="AX428" s="13">
        <f t="shared" si="103"/>
        <v>-40</v>
      </c>
      <c r="AY428" s="13" t="str">
        <f t="shared" si="104"/>
        <v>Yes</v>
      </c>
      <c r="AZ428" s="13" t="str">
        <f t="shared" si="111"/>
        <v>No</v>
      </c>
    </row>
    <row r="429" spans="1:52" x14ac:dyDescent="0.2">
      <c r="A429" s="1" t="s">
        <v>9267</v>
      </c>
      <c r="B429" s="16" t="s">
        <v>3788</v>
      </c>
      <c r="C429" s="13" t="s">
        <v>3789</v>
      </c>
      <c r="D429" s="13" t="s">
        <v>3790</v>
      </c>
      <c r="E429" s="13" t="s">
        <v>3791</v>
      </c>
      <c r="F429" s="13" t="s">
        <v>109</v>
      </c>
      <c r="G429" s="13" t="s">
        <v>3792</v>
      </c>
      <c r="H429" s="13" t="s">
        <v>2828</v>
      </c>
      <c r="I429" s="13" t="s">
        <v>98</v>
      </c>
      <c r="J429" s="13" t="s">
        <v>2378</v>
      </c>
      <c r="K429" s="13" t="s">
        <v>2379</v>
      </c>
      <c r="L429" s="13" t="s">
        <v>2380</v>
      </c>
      <c r="M429" s="13" t="s">
        <v>2403</v>
      </c>
      <c r="N429" s="13" t="s">
        <v>3793</v>
      </c>
      <c r="O429" s="17">
        <v>42576</v>
      </c>
      <c r="P429" s="23"/>
      <c r="Q429" s="41" t="s">
        <v>3794</v>
      </c>
      <c r="R429" s="13" t="s">
        <v>187</v>
      </c>
      <c r="S429" s="13" t="s">
        <v>2866</v>
      </c>
      <c r="T429" s="13" t="s">
        <v>8348</v>
      </c>
      <c r="U429" s="13" t="s">
        <v>5782</v>
      </c>
      <c r="V429" s="13" t="s">
        <v>8358</v>
      </c>
      <c r="W429" s="13">
        <f>IF(ISERROR(VLOOKUP($C429,CTEPULL!$A:$I,3,FALSE)),"0",(VLOOKUP($C429,CTEPULL!$A:$I,3,FALSE)))</f>
        <v>46</v>
      </c>
      <c r="X429" s="18">
        <f>IF(ISERROR(VLOOKUP($A429,PIVOTILC!$A:$I,3,FALSE)),"0",(VLOOKUP($A429,PIVOTILC!$A:$I,3,FALSE)))</f>
        <v>46</v>
      </c>
      <c r="Y429" s="13">
        <f t="shared" si="96"/>
        <v>0</v>
      </c>
      <c r="Z429" s="13" t="str">
        <f t="shared" si="105"/>
        <v>Good</v>
      </c>
      <c r="AA429" s="13">
        <f>IF(ISERROR(VLOOKUP($C429,CTEPULL!$A:$I,4,FALSE)),"0",(VLOOKUP($C429,CTEPULL!$A:$I,4,FALSE)))</f>
        <v>0</v>
      </c>
      <c r="AB429" s="18">
        <f>IF(ISERROR(VLOOKUP($A429,PIVOTILC!$A:$I,4,FALSE)),"0",(VLOOKUP($A429,PIVOTILC!$A:$I,4,FALSE)))</f>
        <v>0</v>
      </c>
      <c r="AC429" s="13">
        <f t="shared" si="97"/>
        <v>0</v>
      </c>
      <c r="AD429" s="13" t="str">
        <f t="shared" si="106"/>
        <v/>
      </c>
      <c r="AE429" s="13">
        <f>IF(ISERROR(VLOOKUP($C429,CTEPULL!$A:$I,5,FALSE)),"0",(VLOOKUP($C429,CTEPULL!$A:$I,5,FALSE)))</f>
        <v>0</v>
      </c>
      <c r="AF429" s="18">
        <f>IF(ISERROR(VLOOKUP($A429,PIVOTILC!$A:$I,5,FALSE)),"0",(VLOOKUP($A429,PIVOTILC!$A:$I,5,FALSE)))</f>
        <v>0</v>
      </c>
      <c r="AG429" s="13">
        <f t="shared" si="98"/>
        <v>0</v>
      </c>
      <c r="AH429" s="13" t="str">
        <f t="shared" si="107"/>
        <v/>
      </c>
      <c r="AI429" s="13">
        <f>IF(ISERROR(VLOOKUP($C429,CTEPULL!$A:$I,6,FALSE)),"0",(VLOOKUP($C429,CTEPULL!$A:$I,6,FALSE)))</f>
        <v>0</v>
      </c>
      <c r="AJ429" s="18">
        <f>IF(ISERROR(VLOOKUP($A429,PIVOTILC!$A:$I,6,FALSE)),"0",(VLOOKUP($A429,PIVOTILC!$A:$I,6,FALSE)))</f>
        <v>0</v>
      </c>
      <c r="AK429" s="13">
        <f t="shared" si="99"/>
        <v>0</v>
      </c>
      <c r="AL429" s="13" t="str">
        <f t="shared" si="108"/>
        <v/>
      </c>
      <c r="AM429" s="13">
        <f>IF(ISERROR(VLOOKUP($C429,CTEPULL!$A:$I,7,FALSE)),"0",(VLOOKUP($C429,CTEPULL!$A:$I,7,FALSE)))</f>
        <v>0</v>
      </c>
      <c r="AN429" s="18">
        <f>IF(ISERROR(VLOOKUP($A429,PIVOTILC!$A:$I,7,FALSE)),"0",(VLOOKUP($A429,PIVOTILC!$A:$I,7,FALSE)))</f>
        <v>0</v>
      </c>
      <c r="AO429" s="13">
        <f t="shared" si="100"/>
        <v>0</v>
      </c>
      <c r="AP429" s="13" t="str">
        <f t="shared" si="109"/>
        <v/>
      </c>
      <c r="AQ429" s="13">
        <f>IF(ISERROR(VLOOKUP($C429,CTEPULL!$A:$I,8,FALSE)),"0",(VLOOKUP($C429,CTEPULL!$A:$I,8,FALSE)))</f>
        <v>0</v>
      </c>
      <c r="AR429" s="18">
        <f>IF(ISERROR(VLOOKUP($A429,PIVOTILC!$A:$I,8,FALSE)),"0",(VLOOKUP($A429,PIVOTILC!$A:$I,8,FALSE)))</f>
        <v>0</v>
      </c>
      <c r="AS429" s="13">
        <f t="shared" si="101"/>
        <v>0</v>
      </c>
      <c r="AT429" s="13" t="str">
        <f t="shared" si="110"/>
        <v/>
      </c>
      <c r="AU429" s="19">
        <f>IF(ISERROR(VLOOKUP($C429,CTEPULL!$A:$I,9,FALSE)),"0",(VLOOKUP($C429,CTEPULL!$A:$I,9,FALSE)))</f>
        <v>46</v>
      </c>
      <c r="AV429" s="18">
        <f>IF(ISERROR(VLOOKUP($A429,PIVOTILC!$A:$I,8,FALSE)),"0",(VLOOKUP($A429,PIVOTILC!$A:$I,9,FALSE)))</f>
        <v>46</v>
      </c>
      <c r="AW429" s="18">
        <f t="shared" si="102"/>
        <v>0</v>
      </c>
      <c r="AX429" s="13">
        <f t="shared" si="103"/>
        <v>0</v>
      </c>
      <c r="AY429" s="13" t="str">
        <f t="shared" si="104"/>
        <v>No</v>
      </c>
      <c r="AZ429" s="13" t="str">
        <f t="shared" si="111"/>
        <v>No</v>
      </c>
    </row>
    <row r="430" spans="1:52" x14ac:dyDescent="0.2">
      <c r="A430" s="1" t="s">
        <v>7124</v>
      </c>
      <c r="B430" s="16" t="s">
        <v>4655</v>
      </c>
      <c r="C430" s="13" t="s">
        <v>4656</v>
      </c>
      <c r="D430" s="13" t="s">
        <v>4657</v>
      </c>
      <c r="E430" s="13" t="s">
        <v>4658</v>
      </c>
      <c r="F430" s="13" t="s">
        <v>179</v>
      </c>
      <c r="G430" s="13" t="s">
        <v>4659</v>
      </c>
      <c r="H430" s="13" t="s">
        <v>2829</v>
      </c>
      <c r="I430" s="13" t="s">
        <v>98</v>
      </c>
      <c r="J430" s="13" t="s">
        <v>2378</v>
      </c>
      <c r="K430" s="13" t="s">
        <v>2382</v>
      </c>
      <c r="L430" s="13" t="s">
        <v>3758</v>
      </c>
      <c r="M430" s="13" t="s">
        <v>2423</v>
      </c>
      <c r="N430" s="13" t="s">
        <v>4660</v>
      </c>
      <c r="O430" s="17">
        <v>42849</v>
      </c>
      <c r="P430" s="23"/>
      <c r="Q430" s="41" t="s">
        <v>4661</v>
      </c>
      <c r="R430" s="13" t="s">
        <v>187</v>
      </c>
      <c r="S430" s="13" t="s">
        <v>2866</v>
      </c>
      <c r="T430" s="13" t="s">
        <v>8348</v>
      </c>
      <c r="U430" s="13" t="s">
        <v>5783</v>
      </c>
      <c r="V430" s="13" t="s">
        <v>8349</v>
      </c>
      <c r="W430" s="13">
        <f>IF(ISERROR(VLOOKUP($C430,CTEPULL!$A:$I,3,FALSE)),"0",(VLOOKUP($C430,CTEPULL!$A:$I,3,FALSE)))</f>
        <v>32</v>
      </c>
      <c r="X430" s="18">
        <f>IF(ISERROR(VLOOKUP($A430,PIVOTILC!$A:$I,3,FALSE)),"0",(VLOOKUP($A430,PIVOTILC!$A:$I,3,FALSE)))</f>
        <v>32</v>
      </c>
      <c r="Y430" s="13">
        <f t="shared" si="96"/>
        <v>0</v>
      </c>
      <c r="Z430" s="13" t="str">
        <f t="shared" si="105"/>
        <v>Good</v>
      </c>
      <c r="AA430" s="13">
        <f>IF(ISERROR(VLOOKUP($C430,CTEPULL!$A:$I,4,FALSE)),"0",(VLOOKUP($C430,CTEPULL!$A:$I,4,FALSE)))</f>
        <v>0</v>
      </c>
      <c r="AB430" s="18">
        <f>IF(ISERROR(VLOOKUP($A430,PIVOTILC!$A:$I,4,FALSE)),"0",(VLOOKUP($A430,PIVOTILC!$A:$I,4,FALSE)))</f>
        <v>0</v>
      </c>
      <c r="AC430" s="13">
        <f t="shared" si="97"/>
        <v>0</v>
      </c>
      <c r="AD430" s="13" t="str">
        <f t="shared" si="106"/>
        <v/>
      </c>
      <c r="AE430" s="13">
        <f>IF(ISERROR(VLOOKUP($C430,CTEPULL!$A:$I,5,FALSE)),"0",(VLOOKUP($C430,CTEPULL!$A:$I,5,FALSE)))</f>
        <v>0</v>
      </c>
      <c r="AF430" s="18">
        <f>IF(ISERROR(VLOOKUP($A430,PIVOTILC!$A:$I,5,FALSE)),"0",(VLOOKUP($A430,PIVOTILC!$A:$I,5,FALSE)))</f>
        <v>0</v>
      </c>
      <c r="AG430" s="13">
        <f t="shared" si="98"/>
        <v>0</v>
      </c>
      <c r="AH430" s="13" t="str">
        <f t="shared" si="107"/>
        <v/>
      </c>
      <c r="AI430" s="13">
        <f>IF(ISERROR(VLOOKUP($C430,CTEPULL!$A:$I,6,FALSE)),"0",(VLOOKUP($C430,CTEPULL!$A:$I,6,FALSE)))</f>
        <v>0</v>
      </c>
      <c r="AJ430" s="18">
        <f>IF(ISERROR(VLOOKUP($A430,PIVOTILC!$A:$I,6,FALSE)),"0",(VLOOKUP($A430,PIVOTILC!$A:$I,6,FALSE)))</f>
        <v>0</v>
      </c>
      <c r="AK430" s="13">
        <f t="shared" si="99"/>
        <v>0</v>
      </c>
      <c r="AL430" s="13" t="str">
        <f t="shared" si="108"/>
        <v/>
      </c>
      <c r="AM430" s="13">
        <f>IF(ISERROR(VLOOKUP($C430,CTEPULL!$A:$I,7,FALSE)),"0",(VLOOKUP($C430,CTEPULL!$A:$I,7,FALSE)))</f>
        <v>0</v>
      </c>
      <c r="AN430" s="18">
        <f>IF(ISERROR(VLOOKUP($A430,PIVOTILC!$A:$I,7,FALSE)),"0",(VLOOKUP($A430,PIVOTILC!$A:$I,7,FALSE)))</f>
        <v>0</v>
      </c>
      <c r="AO430" s="13">
        <f t="shared" si="100"/>
        <v>0</v>
      </c>
      <c r="AP430" s="13" t="str">
        <f t="shared" si="109"/>
        <v/>
      </c>
      <c r="AQ430" s="13">
        <f>IF(ISERROR(VLOOKUP($C430,CTEPULL!$A:$I,8,FALSE)),"0",(VLOOKUP($C430,CTEPULL!$A:$I,8,FALSE)))</f>
        <v>0</v>
      </c>
      <c r="AR430" s="18">
        <f>IF(ISERROR(VLOOKUP($A430,PIVOTILC!$A:$I,8,FALSE)),"0",(VLOOKUP($A430,PIVOTILC!$A:$I,8,FALSE)))</f>
        <v>0</v>
      </c>
      <c r="AS430" s="13">
        <f t="shared" si="101"/>
        <v>0</v>
      </c>
      <c r="AT430" s="13" t="str">
        <f t="shared" si="110"/>
        <v/>
      </c>
      <c r="AU430" s="19">
        <f>IF(ISERROR(VLOOKUP($C430,CTEPULL!$A:$I,9,FALSE)),"0",(VLOOKUP($C430,CTEPULL!$A:$I,9,FALSE)))</f>
        <v>32</v>
      </c>
      <c r="AV430" s="18">
        <f>IF(ISERROR(VLOOKUP($A430,PIVOTILC!$A:$I,8,FALSE)),"0",(VLOOKUP($A430,PIVOTILC!$A:$I,9,FALSE)))</f>
        <v>32</v>
      </c>
      <c r="AW430" s="18">
        <f t="shared" si="102"/>
        <v>0</v>
      </c>
      <c r="AX430" s="13">
        <f t="shared" si="103"/>
        <v>0</v>
      </c>
      <c r="AY430" s="13" t="str">
        <f t="shared" si="104"/>
        <v>No</v>
      </c>
      <c r="AZ430" s="13" t="str">
        <f t="shared" si="111"/>
        <v>No</v>
      </c>
    </row>
    <row r="431" spans="1:52" x14ac:dyDescent="0.2">
      <c r="A431" s="1" t="s">
        <v>7125</v>
      </c>
      <c r="B431" s="16" t="s">
        <v>3954</v>
      </c>
      <c r="C431" s="13" t="s">
        <v>3955</v>
      </c>
      <c r="D431" s="13" t="s">
        <v>3956</v>
      </c>
      <c r="E431" s="13" t="s">
        <v>3957</v>
      </c>
      <c r="F431" s="13" t="s">
        <v>179</v>
      </c>
      <c r="G431" s="13" t="s">
        <v>3958</v>
      </c>
      <c r="H431" s="13" t="s">
        <v>2829</v>
      </c>
      <c r="I431" s="13" t="s">
        <v>98</v>
      </c>
      <c r="J431" s="13" t="s">
        <v>2378</v>
      </c>
      <c r="K431" s="13" t="s">
        <v>2379</v>
      </c>
      <c r="L431" s="13" t="s">
        <v>2380</v>
      </c>
      <c r="M431" s="13" t="s">
        <v>2433</v>
      </c>
      <c r="N431" s="13" t="s">
        <v>3959</v>
      </c>
      <c r="O431" s="17">
        <v>42647</v>
      </c>
      <c r="P431" s="23"/>
      <c r="Q431" s="41" t="s">
        <v>3960</v>
      </c>
      <c r="R431" s="13" t="s">
        <v>112</v>
      </c>
      <c r="S431" s="13" t="s">
        <v>2866</v>
      </c>
      <c r="T431" s="13" t="s">
        <v>8348</v>
      </c>
      <c r="U431" s="13" t="s">
        <v>5784</v>
      </c>
      <c r="V431" s="13" t="s">
        <v>8350</v>
      </c>
      <c r="W431" s="13">
        <f>IF(ISERROR(VLOOKUP($C431,CTEPULL!$A:$I,3,FALSE)),"0",(VLOOKUP($C431,CTEPULL!$A:$I,3,FALSE)))</f>
        <v>40</v>
      </c>
      <c r="X431" s="18">
        <f>IF(ISERROR(VLOOKUP($A431,PIVOTILC!$A:$I,3,FALSE)),"0",(VLOOKUP($A431,PIVOTILC!$A:$I,3,FALSE)))</f>
        <v>40</v>
      </c>
      <c r="Y431" s="13">
        <f t="shared" si="96"/>
        <v>0</v>
      </c>
      <c r="Z431" s="13" t="str">
        <f t="shared" si="105"/>
        <v>Good</v>
      </c>
      <c r="AA431" s="13">
        <f>IF(ISERROR(VLOOKUP($C431,CTEPULL!$A:$I,4,FALSE)),"0",(VLOOKUP($C431,CTEPULL!$A:$I,4,FALSE)))</f>
        <v>0</v>
      </c>
      <c r="AB431" s="18">
        <f>IF(ISERROR(VLOOKUP($A431,PIVOTILC!$A:$I,4,FALSE)),"0",(VLOOKUP($A431,PIVOTILC!$A:$I,4,FALSE)))</f>
        <v>0</v>
      </c>
      <c r="AC431" s="13">
        <f t="shared" si="97"/>
        <v>0</v>
      </c>
      <c r="AD431" s="13" t="str">
        <f t="shared" si="106"/>
        <v/>
      </c>
      <c r="AE431" s="13">
        <f>IF(ISERROR(VLOOKUP($C431,CTEPULL!$A:$I,5,FALSE)),"0",(VLOOKUP($C431,CTEPULL!$A:$I,5,FALSE)))</f>
        <v>0</v>
      </c>
      <c r="AF431" s="18">
        <f>IF(ISERROR(VLOOKUP($A431,PIVOTILC!$A:$I,5,FALSE)),"0",(VLOOKUP($A431,PIVOTILC!$A:$I,5,FALSE)))</f>
        <v>0</v>
      </c>
      <c r="AG431" s="13">
        <f t="shared" si="98"/>
        <v>0</v>
      </c>
      <c r="AH431" s="13" t="str">
        <f t="shared" si="107"/>
        <v/>
      </c>
      <c r="AI431" s="13">
        <f>IF(ISERROR(VLOOKUP($C431,CTEPULL!$A:$I,6,FALSE)),"0",(VLOOKUP($C431,CTEPULL!$A:$I,6,FALSE)))</f>
        <v>0</v>
      </c>
      <c r="AJ431" s="18">
        <f>IF(ISERROR(VLOOKUP($A431,PIVOTILC!$A:$I,6,FALSE)),"0",(VLOOKUP($A431,PIVOTILC!$A:$I,6,FALSE)))</f>
        <v>0</v>
      </c>
      <c r="AK431" s="13">
        <f t="shared" si="99"/>
        <v>0</v>
      </c>
      <c r="AL431" s="13" t="str">
        <f t="shared" si="108"/>
        <v/>
      </c>
      <c r="AM431" s="13">
        <f>IF(ISERROR(VLOOKUP($C431,CTEPULL!$A:$I,7,FALSE)),"0",(VLOOKUP($C431,CTEPULL!$A:$I,7,FALSE)))</f>
        <v>0</v>
      </c>
      <c r="AN431" s="18">
        <f>IF(ISERROR(VLOOKUP($A431,PIVOTILC!$A:$I,7,FALSE)),"0",(VLOOKUP($A431,PIVOTILC!$A:$I,7,FALSE)))</f>
        <v>0</v>
      </c>
      <c r="AO431" s="13">
        <f t="shared" si="100"/>
        <v>0</v>
      </c>
      <c r="AP431" s="13" t="str">
        <f t="shared" si="109"/>
        <v/>
      </c>
      <c r="AQ431" s="13">
        <f>IF(ISERROR(VLOOKUP($C431,CTEPULL!$A:$I,8,FALSE)),"0",(VLOOKUP($C431,CTEPULL!$A:$I,8,FALSE)))</f>
        <v>0</v>
      </c>
      <c r="AR431" s="18">
        <f>IF(ISERROR(VLOOKUP($A431,PIVOTILC!$A:$I,8,FALSE)),"0",(VLOOKUP($A431,PIVOTILC!$A:$I,8,FALSE)))</f>
        <v>0</v>
      </c>
      <c r="AS431" s="13">
        <f t="shared" si="101"/>
        <v>0</v>
      </c>
      <c r="AT431" s="13" t="str">
        <f t="shared" si="110"/>
        <v/>
      </c>
      <c r="AU431" s="19">
        <f>IF(ISERROR(VLOOKUP($C431,CTEPULL!$A:$I,9,FALSE)),"0",(VLOOKUP($C431,CTEPULL!$A:$I,9,FALSE)))</f>
        <v>40</v>
      </c>
      <c r="AV431" s="18">
        <f>IF(ISERROR(VLOOKUP($A431,PIVOTILC!$A:$I,8,FALSE)),"0",(VLOOKUP($A431,PIVOTILC!$A:$I,9,FALSE)))</f>
        <v>40</v>
      </c>
      <c r="AW431" s="18">
        <f t="shared" si="102"/>
        <v>0</v>
      </c>
      <c r="AX431" s="13">
        <f t="shared" si="103"/>
        <v>0</v>
      </c>
      <c r="AY431" s="13" t="str">
        <f t="shared" si="104"/>
        <v>No</v>
      </c>
      <c r="AZ431" s="13" t="str">
        <f t="shared" si="111"/>
        <v>No</v>
      </c>
    </row>
    <row r="432" spans="1:52" x14ac:dyDescent="0.2">
      <c r="A432" s="1" t="s">
        <v>8815</v>
      </c>
      <c r="B432" s="16" t="s">
        <v>8816</v>
      </c>
      <c r="C432" s="13" t="s">
        <v>8817</v>
      </c>
      <c r="D432" s="13" t="s">
        <v>6613</v>
      </c>
      <c r="E432" s="13" t="s">
        <v>8818</v>
      </c>
      <c r="F432" s="13" t="s">
        <v>3740</v>
      </c>
      <c r="G432" s="13" t="s">
        <v>8819</v>
      </c>
      <c r="H432" s="13" t="s">
        <v>2828</v>
      </c>
      <c r="I432" s="13" t="s">
        <v>98</v>
      </c>
      <c r="J432" s="13" t="s">
        <v>2378</v>
      </c>
      <c r="K432" s="13" t="s">
        <v>2379</v>
      </c>
      <c r="L432" s="13" t="s">
        <v>2380</v>
      </c>
      <c r="M432" s="13" t="s">
        <v>2403</v>
      </c>
      <c r="N432" s="13" t="s">
        <v>8841</v>
      </c>
      <c r="O432" s="17">
        <v>43377</v>
      </c>
      <c r="P432" s="23"/>
      <c r="Q432" s="41" t="s">
        <v>8820</v>
      </c>
      <c r="R432" s="13" t="s">
        <v>187</v>
      </c>
      <c r="S432" s="13" t="s">
        <v>2867</v>
      </c>
      <c r="T432" s="13" t="s">
        <v>8348</v>
      </c>
      <c r="U432" s="13" t="s">
        <v>8849</v>
      </c>
      <c r="V432" s="13" t="s">
        <v>8349</v>
      </c>
      <c r="W432" s="13">
        <f>IF(ISERROR(VLOOKUP($C432,CTEPULL!$A:$I,3,FALSE)),"0",(VLOOKUP($C432,CTEPULL!$A:$I,3,FALSE)))</f>
        <v>40</v>
      </c>
      <c r="X432" s="18">
        <f>IF(ISERROR(VLOOKUP($A432,PIVOTILC!$A:$I,3,FALSE)),"0",(VLOOKUP($A432,PIVOTILC!$A:$I,3,FALSE)))</f>
        <v>40</v>
      </c>
      <c r="Y432" s="13">
        <f t="shared" si="96"/>
        <v>0</v>
      </c>
      <c r="Z432" s="13" t="str">
        <f t="shared" si="105"/>
        <v>Good</v>
      </c>
      <c r="AA432" s="13">
        <f>IF(ISERROR(VLOOKUP($C432,CTEPULL!$A:$I,4,FALSE)),"0",(VLOOKUP($C432,CTEPULL!$A:$I,4,FALSE)))</f>
        <v>0</v>
      </c>
      <c r="AB432" s="18">
        <f>IF(ISERROR(VLOOKUP($A432,PIVOTILC!$A:$I,4,FALSE)),"0",(VLOOKUP($A432,PIVOTILC!$A:$I,4,FALSE)))</f>
        <v>0</v>
      </c>
      <c r="AC432" s="13">
        <f t="shared" si="97"/>
        <v>0</v>
      </c>
      <c r="AD432" s="13" t="str">
        <f t="shared" si="106"/>
        <v/>
      </c>
      <c r="AE432" s="13">
        <f>IF(ISERROR(VLOOKUP($C432,CTEPULL!$A:$I,5,FALSE)),"0",(VLOOKUP($C432,CTEPULL!$A:$I,5,FALSE)))</f>
        <v>0</v>
      </c>
      <c r="AF432" s="18">
        <f>IF(ISERROR(VLOOKUP($A432,PIVOTILC!$A:$I,5,FALSE)),"0",(VLOOKUP($A432,PIVOTILC!$A:$I,5,FALSE)))</f>
        <v>0</v>
      </c>
      <c r="AG432" s="13">
        <f t="shared" si="98"/>
        <v>0</v>
      </c>
      <c r="AH432" s="13" t="str">
        <f t="shared" si="107"/>
        <v/>
      </c>
      <c r="AI432" s="13">
        <f>IF(ISERROR(VLOOKUP($C432,CTEPULL!$A:$I,6,FALSE)),"0",(VLOOKUP($C432,CTEPULL!$A:$I,6,FALSE)))</f>
        <v>0</v>
      </c>
      <c r="AJ432" s="18">
        <f>IF(ISERROR(VLOOKUP($A432,PIVOTILC!$A:$I,6,FALSE)),"0",(VLOOKUP($A432,PIVOTILC!$A:$I,6,FALSE)))</f>
        <v>0</v>
      </c>
      <c r="AK432" s="13">
        <f t="shared" si="99"/>
        <v>0</v>
      </c>
      <c r="AL432" s="13" t="str">
        <f t="shared" si="108"/>
        <v/>
      </c>
      <c r="AM432" s="13">
        <f>IF(ISERROR(VLOOKUP($C432,CTEPULL!$A:$I,7,FALSE)),"0",(VLOOKUP($C432,CTEPULL!$A:$I,7,FALSE)))</f>
        <v>0</v>
      </c>
      <c r="AN432" s="18">
        <f>IF(ISERROR(VLOOKUP($A432,PIVOTILC!$A:$I,7,FALSE)),"0",(VLOOKUP($A432,PIVOTILC!$A:$I,7,FALSE)))</f>
        <v>0</v>
      </c>
      <c r="AO432" s="13">
        <f t="shared" si="100"/>
        <v>0</v>
      </c>
      <c r="AP432" s="13" t="str">
        <f t="shared" si="109"/>
        <v/>
      </c>
      <c r="AQ432" s="13">
        <f>IF(ISERROR(VLOOKUP($C432,CTEPULL!$A:$I,8,FALSE)),"0",(VLOOKUP($C432,CTEPULL!$A:$I,8,FALSE)))</f>
        <v>0</v>
      </c>
      <c r="AR432" s="18">
        <f>IF(ISERROR(VLOOKUP($A432,PIVOTILC!$A:$I,8,FALSE)),"0",(VLOOKUP($A432,PIVOTILC!$A:$I,8,FALSE)))</f>
        <v>0</v>
      </c>
      <c r="AS432" s="13">
        <f t="shared" si="101"/>
        <v>0</v>
      </c>
      <c r="AT432" s="13" t="str">
        <f t="shared" si="110"/>
        <v/>
      </c>
      <c r="AU432" s="19">
        <f>IF(ISERROR(VLOOKUP($C432,CTEPULL!$A:$I,9,FALSE)),"0",(VLOOKUP($C432,CTEPULL!$A:$I,9,FALSE)))</f>
        <v>40</v>
      </c>
      <c r="AV432" s="18">
        <f>IF(ISERROR(VLOOKUP($A432,PIVOTILC!$A:$I,8,FALSE)),"0",(VLOOKUP($A432,PIVOTILC!$A:$I,9,FALSE)))</f>
        <v>40</v>
      </c>
      <c r="AW432" s="18">
        <f t="shared" si="102"/>
        <v>0</v>
      </c>
      <c r="AX432" s="13">
        <f t="shared" si="103"/>
        <v>0</v>
      </c>
      <c r="AY432" s="13" t="str">
        <f t="shared" si="104"/>
        <v>No</v>
      </c>
      <c r="AZ432" s="13" t="str">
        <f t="shared" si="111"/>
        <v>No</v>
      </c>
    </row>
    <row r="433" spans="1:52" x14ac:dyDescent="0.2">
      <c r="A433" s="1" t="s">
        <v>9268</v>
      </c>
      <c r="B433" s="16" t="s">
        <v>6611</v>
      </c>
      <c r="C433" s="13" t="s">
        <v>6612</v>
      </c>
      <c r="D433" s="13" t="s">
        <v>6613</v>
      </c>
      <c r="E433" s="13" t="s">
        <v>6614</v>
      </c>
      <c r="F433" s="13" t="s">
        <v>4711</v>
      </c>
      <c r="G433" s="13" t="s">
        <v>6615</v>
      </c>
      <c r="H433" s="13" t="s">
        <v>2828</v>
      </c>
      <c r="I433" s="13" t="s">
        <v>100</v>
      </c>
      <c r="J433" s="13" t="s">
        <v>2378</v>
      </c>
      <c r="K433" s="13" t="s">
        <v>4970</v>
      </c>
      <c r="L433" s="13" t="s">
        <v>11256</v>
      </c>
      <c r="M433" s="13" t="s">
        <v>11908</v>
      </c>
      <c r="N433" s="13" t="s">
        <v>6616</v>
      </c>
      <c r="O433" s="17">
        <v>43061</v>
      </c>
      <c r="P433" s="23"/>
      <c r="Q433" s="41" t="s">
        <v>6617</v>
      </c>
      <c r="R433" s="13" t="s">
        <v>187</v>
      </c>
      <c r="S433" s="13" t="s">
        <v>2866</v>
      </c>
      <c r="T433" s="13" t="s">
        <v>8348</v>
      </c>
      <c r="U433" s="13" t="s">
        <v>6620</v>
      </c>
      <c r="V433" s="13" t="s">
        <v>8358</v>
      </c>
      <c r="W433" s="13">
        <f>IF(ISERROR(VLOOKUP($C433,CTEPULL!$A:$I,3,FALSE)),"0",(VLOOKUP($C433,CTEPULL!$A:$I,3,FALSE)))</f>
        <v>54</v>
      </c>
      <c r="X433" s="18">
        <f>IF(ISERROR(VLOOKUP($A433,PIVOTILC!$A:$I,3,FALSE)),"0",(VLOOKUP($A433,PIVOTILC!$A:$I,3,FALSE)))</f>
        <v>54</v>
      </c>
      <c r="Y433" s="13">
        <f t="shared" si="96"/>
        <v>0</v>
      </c>
      <c r="Z433" s="13" t="str">
        <f t="shared" si="105"/>
        <v>Good</v>
      </c>
      <c r="AA433" s="13">
        <f>IF(ISERROR(VLOOKUP($C433,CTEPULL!$A:$I,4,FALSE)),"0",(VLOOKUP($C433,CTEPULL!$A:$I,4,FALSE)))</f>
        <v>0</v>
      </c>
      <c r="AB433" s="18">
        <f>IF(ISERROR(VLOOKUP($A433,PIVOTILC!$A:$I,4,FALSE)),"0",(VLOOKUP($A433,PIVOTILC!$A:$I,4,FALSE)))</f>
        <v>0</v>
      </c>
      <c r="AC433" s="13">
        <f t="shared" si="97"/>
        <v>0</v>
      </c>
      <c r="AD433" s="13" t="str">
        <f t="shared" si="106"/>
        <v/>
      </c>
      <c r="AE433" s="13">
        <f>IF(ISERROR(VLOOKUP($C433,CTEPULL!$A:$I,5,FALSE)),"0",(VLOOKUP($C433,CTEPULL!$A:$I,5,FALSE)))</f>
        <v>0</v>
      </c>
      <c r="AF433" s="18">
        <f>IF(ISERROR(VLOOKUP($A433,PIVOTILC!$A:$I,5,FALSE)),"0",(VLOOKUP($A433,PIVOTILC!$A:$I,5,FALSE)))</f>
        <v>0</v>
      </c>
      <c r="AG433" s="13">
        <f t="shared" si="98"/>
        <v>0</v>
      </c>
      <c r="AH433" s="13" t="str">
        <f t="shared" si="107"/>
        <v/>
      </c>
      <c r="AI433" s="13">
        <f>IF(ISERROR(VLOOKUP($C433,CTEPULL!$A:$I,6,FALSE)),"0",(VLOOKUP($C433,CTEPULL!$A:$I,6,FALSE)))</f>
        <v>0</v>
      </c>
      <c r="AJ433" s="18">
        <f>IF(ISERROR(VLOOKUP($A433,PIVOTILC!$A:$I,6,FALSE)),"0",(VLOOKUP($A433,PIVOTILC!$A:$I,6,FALSE)))</f>
        <v>0</v>
      </c>
      <c r="AK433" s="13">
        <f t="shared" si="99"/>
        <v>0</v>
      </c>
      <c r="AL433" s="13" t="str">
        <f t="shared" si="108"/>
        <v/>
      </c>
      <c r="AM433" s="13">
        <f>IF(ISERROR(VLOOKUP($C433,CTEPULL!$A:$I,7,FALSE)),"0",(VLOOKUP($C433,CTEPULL!$A:$I,7,FALSE)))</f>
        <v>0</v>
      </c>
      <c r="AN433" s="18">
        <f>IF(ISERROR(VLOOKUP($A433,PIVOTILC!$A:$I,7,FALSE)),"0",(VLOOKUP($A433,PIVOTILC!$A:$I,7,FALSE)))</f>
        <v>0</v>
      </c>
      <c r="AO433" s="13">
        <f t="shared" si="100"/>
        <v>0</v>
      </c>
      <c r="AP433" s="13" t="str">
        <f t="shared" si="109"/>
        <v/>
      </c>
      <c r="AQ433" s="13">
        <f>IF(ISERROR(VLOOKUP($C433,CTEPULL!$A:$I,8,FALSE)),"0",(VLOOKUP($C433,CTEPULL!$A:$I,8,FALSE)))</f>
        <v>0</v>
      </c>
      <c r="AR433" s="18">
        <f>IF(ISERROR(VLOOKUP($A433,PIVOTILC!$A:$I,8,FALSE)),"0",(VLOOKUP($A433,PIVOTILC!$A:$I,8,FALSE)))</f>
        <v>0</v>
      </c>
      <c r="AS433" s="13">
        <f t="shared" si="101"/>
        <v>0</v>
      </c>
      <c r="AT433" s="13" t="str">
        <f t="shared" si="110"/>
        <v/>
      </c>
      <c r="AU433" s="19">
        <f>IF(ISERROR(VLOOKUP($C433,CTEPULL!$A:$I,9,FALSE)),"0",(VLOOKUP($C433,CTEPULL!$A:$I,9,FALSE)))</f>
        <v>54</v>
      </c>
      <c r="AV433" s="18">
        <f>IF(ISERROR(VLOOKUP($A433,PIVOTILC!$A:$I,8,FALSE)),"0",(VLOOKUP($A433,PIVOTILC!$A:$I,9,FALSE)))</f>
        <v>54</v>
      </c>
      <c r="AW433" s="18">
        <f t="shared" si="102"/>
        <v>0</v>
      </c>
      <c r="AX433" s="13">
        <f t="shared" si="103"/>
        <v>0</v>
      </c>
      <c r="AY433" s="13" t="str">
        <f t="shared" si="104"/>
        <v>No</v>
      </c>
      <c r="AZ433" s="13" t="str">
        <f t="shared" si="111"/>
        <v>No</v>
      </c>
    </row>
    <row r="434" spans="1:52" x14ac:dyDescent="0.2">
      <c r="A434" s="1" t="s">
        <v>7126</v>
      </c>
      <c r="B434" s="16" t="s">
        <v>3137</v>
      </c>
      <c r="C434" s="13" t="s">
        <v>892</v>
      </c>
      <c r="D434" s="13" t="s">
        <v>643</v>
      </c>
      <c r="E434" s="13" t="s">
        <v>632</v>
      </c>
      <c r="F434" s="13" t="s">
        <v>109</v>
      </c>
      <c r="G434" s="13" t="s">
        <v>362</v>
      </c>
      <c r="H434" s="13" t="s">
        <v>2832</v>
      </c>
      <c r="I434" s="13" t="s">
        <v>102</v>
      </c>
      <c r="J434" s="13" t="s">
        <v>2378</v>
      </c>
      <c r="K434" s="13" t="s">
        <v>2880</v>
      </c>
      <c r="L434" s="13" t="s">
        <v>2880</v>
      </c>
      <c r="M434" s="13" t="s">
        <v>8943</v>
      </c>
      <c r="N434" s="13" t="s">
        <v>258</v>
      </c>
      <c r="O434" s="17">
        <v>40987</v>
      </c>
      <c r="P434" s="23"/>
      <c r="Q434" s="41" t="s">
        <v>2562</v>
      </c>
      <c r="R434" s="13" t="s">
        <v>129</v>
      </c>
      <c r="S434" s="13" t="s">
        <v>2870</v>
      </c>
      <c r="T434" s="13" t="s">
        <v>8348</v>
      </c>
      <c r="U434" s="13" t="s">
        <v>5785</v>
      </c>
      <c r="V434" s="13" t="s">
        <v>8354</v>
      </c>
      <c r="W434" s="13">
        <f>IF(ISERROR(VLOOKUP($C434,CTEPULL!$A:$I,3,FALSE)),"0",(VLOOKUP($C434,CTEPULL!$A:$I,3,FALSE)))</f>
        <v>61</v>
      </c>
      <c r="X434" s="18">
        <f>IF(ISERROR(VLOOKUP($A434,PIVOTILC!$A:$I,3,FALSE)),"0",(VLOOKUP($A434,PIVOTILC!$A:$I,3,FALSE)))</f>
        <v>61</v>
      </c>
      <c r="Y434" s="13">
        <f t="shared" si="96"/>
        <v>0</v>
      </c>
      <c r="Z434" s="13" t="str">
        <f t="shared" si="105"/>
        <v>Good</v>
      </c>
      <c r="AA434" s="13">
        <f>IF(ISERROR(VLOOKUP($C434,CTEPULL!$A:$I,4,FALSE)),"0",(VLOOKUP($C434,CTEPULL!$A:$I,4,FALSE)))</f>
        <v>0</v>
      </c>
      <c r="AB434" s="18">
        <f>IF(ISERROR(VLOOKUP($A434,PIVOTILC!$A:$I,4,FALSE)),"0",(VLOOKUP($A434,PIVOTILC!$A:$I,4,FALSE)))</f>
        <v>0</v>
      </c>
      <c r="AC434" s="13">
        <f t="shared" si="97"/>
        <v>0</v>
      </c>
      <c r="AD434" s="13" t="str">
        <f t="shared" si="106"/>
        <v/>
      </c>
      <c r="AE434" s="13">
        <f>IF(ISERROR(VLOOKUP($C434,CTEPULL!$A:$I,5,FALSE)),"0",(VLOOKUP($C434,CTEPULL!$A:$I,5,FALSE)))</f>
        <v>0</v>
      </c>
      <c r="AF434" s="18">
        <f>IF(ISERROR(VLOOKUP($A434,PIVOTILC!$A:$I,5,FALSE)),"0",(VLOOKUP($A434,PIVOTILC!$A:$I,5,FALSE)))</f>
        <v>0</v>
      </c>
      <c r="AG434" s="13">
        <f t="shared" si="98"/>
        <v>0</v>
      </c>
      <c r="AH434" s="13" t="str">
        <f t="shared" si="107"/>
        <v/>
      </c>
      <c r="AI434" s="13">
        <f>IF(ISERROR(VLOOKUP($C434,CTEPULL!$A:$I,6,FALSE)),"0",(VLOOKUP($C434,CTEPULL!$A:$I,6,FALSE)))</f>
        <v>0</v>
      </c>
      <c r="AJ434" s="18">
        <f>IF(ISERROR(VLOOKUP($A434,PIVOTILC!$A:$I,6,FALSE)),"0",(VLOOKUP($A434,PIVOTILC!$A:$I,6,FALSE)))</f>
        <v>0</v>
      </c>
      <c r="AK434" s="13">
        <f t="shared" si="99"/>
        <v>0</v>
      </c>
      <c r="AL434" s="13" t="str">
        <f t="shared" si="108"/>
        <v/>
      </c>
      <c r="AM434" s="13">
        <f>IF(ISERROR(VLOOKUP($C434,CTEPULL!$A:$I,7,FALSE)),"0",(VLOOKUP($C434,CTEPULL!$A:$I,7,FALSE)))</f>
        <v>0</v>
      </c>
      <c r="AN434" s="18">
        <f>IF(ISERROR(VLOOKUP($A434,PIVOTILC!$A:$I,7,FALSE)),"0",(VLOOKUP($A434,PIVOTILC!$A:$I,7,FALSE)))</f>
        <v>0</v>
      </c>
      <c r="AO434" s="13">
        <f t="shared" si="100"/>
        <v>0</v>
      </c>
      <c r="AP434" s="13" t="str">
        <f t="shared" si="109"/>
        <v/>
      </c>
      <c r="AQ434" s="13">
        <f>IF(ISERROR(VLOOKUP($C434,CTEPULL!$A:$I,8,FALSE)),"0",(VLOOKUP($C434,CTEPULL!$A:$I,8,FALSE)))</f>
        <v>0</v>
      </c>
      <c r="AR434" s="18">
        <f>IF(ISERROR(VLOOKUP($A434,PIVOTILC!$A:$I,8,FALSE)),"0",(VLOOKUP($A434,PIVOTILC!$A:$I,8,FALSE)))</f>
        <v>0</v>
      </c>
      <c r="AS434" s="13">
        <f t="shared" si="101"/>
        <v>0</v>
      </c>
      <c r="AT434" s="13" t="str">
        <f t="shared" si="110"/>
        <v/>
      </c>
      <c r="AU434" s="19">
        <f>IF(ISERROR(VLOOKUP($C434,CTEPULL!$A:$I,9,FALSE)),"0",(VLOOKUP($C434,CTEPULL!$A:$I,9,FALSE)))</f>
        <v>61</v>
      </c>
      <c r="AV434" s="18">
        <f>IF(ISERROR(VLOOKUP($A434,PIVOTILC!$A:$I,8,FALSE)),"0",(VLOOKUP($A434,PIVOTILC!$A:$I,9,FALSE)))</f>
        <v>61</v>
      </c>
      <c r="AW434" s="18">
        <f t="shared" si="102"/>
        <v>0</v>
      </c>
      <c r="AX434" s="13">
        <f t="shared" si="103"/>
        <v>0</v>
      </c>
      <c r="AY434" s="13" t="str">
        <f t="shared" si="104"/>
        <v>No</v>
      </c>
      <c r="AZ434" s="13" t="str">
        <f t="shared" si="111"/>
        <v>No</v>
      </c>
    </row>
    <row r="435" spans="1:52" x14ac:dyDescent="0.2">
      <c r="A435" s="1" t="s">
        <v>9269</v>
      </c>
      <c r="B435" s="16" t="s">
        <v>7852</v>
      </c>
      <c r="C435" s="13" t="s">
        <v>7853</v>
      </c>
      <c r="D435" s="13" t="s">
        <v>7854</v>
      </c>
      <c r="E435" s="13" t="s">
        <v>7855</v>
      </c>
      <c r="F435" s="13" t="s">
        <v>179</v>
      </c>
      <c r="G435" s="13" t="s">
        <v>7856</v>
      </c>
      <c r="H435" s="13" t="s">
        <v>2831</v>
      </c>
      <c r="I435" s="13" t="s">
        <v>100</v>
      </c>
      <c r="J435" s="13" t="s">
        <v>2378</v>
      </c>
      <c r="K435" s="13" t="s">
        <v>2396</v>
      </c>
      <c r="L435" s="13" t="s">
        <v>2392</v>
      </c>
      <c r="M435" s="13" t="s">
        <v>2393</v>
      </c>
      <c r="N435" s="13" t="s">
        <v>7857</v>
      </c>
      <c r="O435" s="17">
        <v>43194</v>
      </c>
      <c r="P435" s="23"/>
      <c r="Q435" s="41" t="s">
        <v>7858</v>
      </c>
      <c r="R435" s="13" t="s">
        <v>187</v>
      </c>
      <c r="S435" s="13" t="s">
        <v>2867</v>
      </c>
      <c r="T435" s="13" t="s">
        <v>8348</v>
      </c>
      <c r="U435" s="13" t="s">
        <v>7867</v>
      </c>
      <c r="V435" s="13" t="s">
        <v>8349</v>
      </c>
      <c r="W435" s="13">
        <f>IF(ISERROR(VLOOKUP($C435,CTEPULL!$A:$I,3,FALSE)),"0",(VLOOKUP($C435,CTEPULL!$A:$I,3,FALSE)))</f>
        <v>44</v>
      </c>
      <c r="X435" s="18">
        <f>IF(ISERROR(VLOOKUP($A435,PIVOTILC!$A:$I,3,FALSE)),"0",(VLOOKUP($A435,PIVOTILC!$A:$I,3,FALSE)))</f>
        <v>44</v>
      </c>
      <c r="Y435" s="13">
        <f t="shared" si="96"/>
        <v>0</v>
      </c>
      <c r="Z435" s="13" t="str">
        <f t="shared" si="105"/>
        <v>Good</v>
      </c>
      <c r="AA435" s="13">
        <f>IF(ISERROR(VLOOKUP($C435,CTEPULL!$A:$I,4,FALSE)),"0",(VLOOKUP($C435,CTEPULL!$A:$I,4,FALSE)))</f>
        <v>0</v>
      </c>
      <c r="AB435" s="18">
        <f>IF(ISERROR(VLOOKUP($A435,PIVOTILC!$A:$I,4,FALSE)),"0",(VLOOKUP($A435,PIVOTILC!$A:$I,4,FALSE)))</f>
        <v>0</v>
      </c>
      <c r="AC435" s="13">
        <f t="shared" si="97"/>
        <v>0</v>
      </c>
      <c r="AD435" s="13" t="str">
        <f t="shared" si="106"/>
        <v/>
      </c>
      <c r="AE435" s="13">
        <f>IF(ISERROR(VLOOKUP($C435,CTEPULL!$A:$I,5,FALSE)),"0",(VLOOKUP($C435,CTEPULL!$A:$I,5,FALSE)))</f>
        <v>0</v>
      </c>
      <c r="AF435" s="18">
        <f>IF(ISERROR(VLOOKUP($A435,PIVOTILC!$A:$I,5,FALSE)),"0",(VLOOKUP($A435,PIVOTILC!$A:$I,5,FALSE)))</f>
        <v>0</v>
      </c>
      <c r="AG435" s="13">
        <f t="shared" si="98"/>
        <v>0</v>
      </c>
      <c r="AH435" s="13" t="str">
        <f t="shared" si="107"/>
        <v/>
      </c>
      <c r="AI435" s="13">
        <f>IF(ISERROR(VLOOKUP($C435,CTEPULL!$A:$I,6,FALSE)),"0",(VLOOKUP($C435,CTEPULL!$A:$I,6,FALSE)))</f>
        <v>0</v>
      </c>
      <c r="AJ435" s="18">
        <f>IF(ISERROR(VLOOKUP($A435,PIVOTILC!$A:$I,6,FALSE)),"0",(VLOOKUP($A435,PIVOTILC!$A:$I,6,FALSE)))</f>
        <v>0</v>
      </c>
      <c r="AK435" s="13">
        <f t="shared" si="99"/>
        <v>0</v>
      </c>
      <c r="AL435" s="13" t="str">
        <f t="shared" si="108"/>
        <v/>
      </c>
      <c r="AM435" s="13">
        <f>IF(ISERROR(VLOOKUP($C435,CTEPULL!$A:$I,7,FALSE)),"0",(VLOOKUP($C435,CTEPULL!$A:$I,7,FALSE)))</f>
        <v>0</v>
      </c>
      <c r="AN435" s="18">
        <f>IF(ISERROR(VLOOKUP($A435,PIVOTILC!$A:$I,7,FALSE)),"0",(VLOOKUP($A435,PIVOTILC!$A:$I,7,FALSE)))</f>
        <v>0</v>
      </c>
      <c r="AO435" s="13">
        <f t="shared" si="100"/>
        <v>0</v>
      </c>
      <c r="AP435" s="13" t="str">
        <f t="shared" si="109"/>
        <v/>
      </c>
      <c r="AQ435" s="13">
        <f>IF(ISERROR(VLOOKUP($C435,CTEPULL!$A:$I,8,FALSE)),"0",(VLOOKUP($C435,CTEPULL!$A:$I,8,FALSE)))</f>
        <v>0</v>
      </c>
      <c r="AR435" s="18">
        <f>IF(ISERROR(VLOOKUP($A435,PIVOTILC!$A:$I,8,FALSE)),"0",(VLOOKUP($A435,PIVOTILC!$A:$I,8,FALSE)))</f>
        <v>0</v>
      </c>
      <c r="AS435" s="13">
        <f t="shared" si="101"/>
        <v>0</v>
      </c>
      <c r="AT435" s="13" t="str">
        <f t="shared" si="110"/>
        <v/>
      </c>
      <c r="AU435" s="19">
        <f>IF(ISERROR(VLOOKUP($C435,CTEPULL!$A:$I,9,FALSE)),"0",(VLOOKUP($C435,CTEPULL!$A:$I,9,FALSE)))</f>
        <v>44</v>
      </c>
      <c r="AV435" s="18">
        <f>IF(ISERROR(VLOOKUP($A435,PIVOTILC!$A:$I,8,FALSE)),"0",(VLOOKUP($A435,PIVOTILC!$A:$I,9,FALSE)))</f>
        <v>44</v>
      </c>
      <c r="AW435" s="18">
        <f t="shared" si="102"/>
        <v>0</v>
      </c>
      <c r="AX435" s="13">
        <f t="shared" si="103"/>
        <v>0</v>
      </c>
      <c r="AY435" s="13" t="str">
        <f t="shared" si="104"/>
        <v>No</v>
      </c>
      <c r="AZ435" s="13" t="str">
        <f t="shared" si="111"/>
        <v>No</v>
      </c>
    </row>
    <row r="436" spans="1:52" x14ac:dyDescent="0.2">
      <c r="A436" s="1" t="s">
        <v>11217</v>
      </c>
      <c r="B436" s="16" t="s">
        <v>11281</v>
      </c>
      <c r="C436" s="13" t="s">
        <v>11213</v>
      </c>
      <c r="D436" s="13" t="s">
        <v>11282</v>
      </c>
      <c r="E436" s="13" t="s">
        <v>11283</v>
      </c>
      <c r="F436" s="13" t="s">
        <v>112</v>
      </c>
      <c r="G436" s="13" t="s">
        <v>11284</v>
      </c>
      <c r="H436" s="13" t="s">
        <v>2831</v>
      </c>
      <c r="I436" s="13" t="s">
        <v>98</v>
      </c>
      <c r="J436" s="13" t="s">
        <v>2378</v>
      </c>
      <c r="K436" s="13" t="s">
        <v>2379</v>
      </c>
      <c r="L436" s="13" t="s">
        <v>2407</v>
      </c>
      <c r="M436" s="13" t="s">
        <v>3948</v>
      </c>
      <c r="N436" s="13" t="s">
        <v>11285</v>
      </c>
      <c r="O436" s="17">
        <v>43676</v>
      </c>
      <c r="P436" s="23"/>
      <c r="Q436" s="41" t="s">
        <v>11286</v>
      </c>
      <c r="R436" s="13" t="s">
        <v>129</v>
      </c>
      <c r="S436" s="13" t="s">
        <v>2872</v>
      </c>
      <c r="T436" s="13" t="s">
        <v>8348</v>
      </c>
      <c r="U436" s="13" t="s">
        <v>11314</v>
      </c>
      <c r="V436" s="13" t="s">
        <v>8358</v>
      </c>
      <c r="W436" s="13">
        <f>IF(ISERROR(VLOOKUP($C436,CTEPULL!$A:$I,3,FALSE)),"0",(VLOOKUP($C436,CTEPULL!$A:$I,3,FALSE)))</f>
        <v>50</v>
      </c>
      <c r="X436" s="18">
        <f>IF(ISERROR(VLOOKUP($A436,PIVOTILC!$A:$I,3,FALSE)),"0",(VLOOKUP($A436,PIVOTILC!$A:$I,3,FALSE)))</f>
        <v>50</v>
      </c>
      <c r="Y436" s="13">
        <f t="shared" si="96"/>
        <v>0</v>
      </c>
      <c r="Z436" s="13" t="str">
        <f t="shared" si="105"/>
        <v>Good</v>
      </c>
      <c r="AA436" s="13">
        <f>IF(ISERROR(VLOOKUP($C436,CTEPULL!$A:$I,4,FALSE)),"0",(VLOOKUP($C436,CTEPULL!$A:$I,4,FALSE)))</f>
        <v>0</v>
      </c>
      <c r="AB436" s="18">
        <f>IF(ISERROR(VLOOKUP($A436,PIVOTILC!$A:$I,4,FALSE)),"0",(VLOOKUP($A436,PIVOTILC!$A:$I,4,FALSE)))</f>
        <v>0</v>
      </c>
      <c r="AC436" s="13">
        <f t="shared" si="97"/>
        <v>0</v>
      </c>
      <c r="AD436" s="13" t="str">
        <f t="shared" si="106"/>
        <v/>
      </c>
      <c r="AE436" s="13">
        <f>IF(ISERROR(VLOOKUP($C436,CTEPULL!$A:$I,5,FALSE)),"0",(VLOOKUP($C436,CTEPULL!$A:$I,5,FALSE)))</f>
        <v>0</v>
      </c>
      <c r="AF436" s="18">
        <f>IF(ISERROR(VLOOKUP($A436,PIVOTILC!$A:$I,5,FALSE)),"0",(VLOOKUP($A436,PIVOTILC!$A:$I,5,FALSE)))</f>
        <v>0</v>
      </c>
      <c r="AG436" s="13">
        <f t="shared" si="98"/>
        <v>0</v>
      </c>
      <c r="AH436" s="13" t="str">
        <f t="shared" si="107"/>
        <v/>
      </c>
      <c r="AI436" s="13">
        <f>IF(ISERROR(VLOOKUP($C436,CTEPULL!$A:$I,6,FALSE)),"0",(VLOOKUP($C436,CTEPULL!$A:$I,6,FALSE)))</f>
        <v>0</v>
      </c>
      <c r="AJ436" s="18">
        <f>IF(ISERROR(VLOOKUP($A436,PIVOTILC!$A:$I,6,FALSE)),"0",(VLOOKUP($A436,PIVOTILC!$A:$I,6,FALSE)))</f>
        <v>0</v>
      </c>
      <c r="AK436" s="13">
        <f t="shared" si="99"/>
        <v>0</v>
      </c>
      <c r="AL436" s="13" t="str">
        <f t="shared" si="108"/>
        <v/>
      </c>
      <c r="AM436" s="13">
        <f>IF(ISERROR(VLOOKUP($C436,CTEPULL!$A:$I,7,FALSE)),"0",(VLOOKUP($C436,CTEPULL!$A:$I,7,FALSE)))</f>
        <v>0</v>
      </c>
      <c r="AN436" s="18">
        <f>IF(ISERROR(VLOOKUP($A436,PIVOTILC!$A:$I,7,FALSE)),"0",(VLOOKUP($A436,PIVOTILC!$A:$I,7,FALSE)))</f>
        <v>0</v>
      </c>
      <c r="AO436" s="13">
        <f t="shared" si="100"/>
        <v>0</v>
      </c>
      <c r="AP436" s="13" t="str">
        <f t="shared" si="109"/>
        <v/>
      </c>
      <c r="AQ436" s="13">
        <f>IF(ISERROR(VLOOKUP($C436,CTEPULL!$A:$I,8,FALSE)),"0",(VLOOKUP($C436,CTEPULL!$A:$I,8,FALSE)))</f>
        <v>0</v>
      </c>
      <c r="AR436" s="18">
        <f>IF(ISERROR(VLOOKUP($A436,PIVOTILC!$A:$I,8,FALSE)),"0",(VLOOKUP($A436,PIVOTILC!$A:$I,8,FALSE)))</f>
        <v>0</v>
      </c>
      <c r="AS436" s="13">
        <f t="shared" si="101"/>
        <v>0</v>
      </c>
      <c r="AT436" s="13" t="str">
        <f t="shared" si="110"/>
        <v/>
      </c>
      <c r="AU436" s="19">
        <f>IF(ISERROR(VLOOKUP($C436,CTEPULL!$A:$I,9,FALSE)),"0",(VLOOKUP($C436,CTEPULL!$A:$I,9,FALSE)))</f>
        <v>50</v>
      </c>
      <c r="AV436" s="18">
        <f>IF(ISERROR(VLOOKUP($A436,PIVOTILC!$A:$I,8,FALSE)),"0",(VLOOKUP($A436,PIVOTILC!$A:$I,9,FALSE)))</f>
        <v>50</v>
      </c>
      <c r="AW436" s="18">
        <f t="shared" si="102"/>
        <v>0</v>
      </c>
      <c r="AX436" s="13">
        <f t="shared" si="103"/>
        <v>0</v>
      </c>
      <c r="AY436" s="13" t="str">
        <f t="shared" si="104"/>
        <v>No</v>
      </c>
      <c r="AZ436" s="13" t="str">
        <f t="shared" si="111"/>
        <v>No</v>
      </c>
    </row>
    <row r="437" spans="1:52" x14ac:dyDescent="0.2">
      <c r="A437" s="1" t="s">
        <v>10518</v>
      </c>
      <c r="B437" s="16" t="s">
        <v>10519</v>
      </c>
      <c r="C437" s="13" t="s">
        <v>10520</v>
      </c>
      <c r="D437" s="13" t="s">
        <v>10521</v>
      </c>
      <c r="E437" s="13" t="s">
        <v>10522</v>
      </c>
      <c r="F437" s="13" t="s">
        <v>125</v>
      </c>
      <c r="G437" s="13" t="s">
        <v>10523</v>
      </c>
      <c r="H437" s="13" t="s">
        <v>2829</v>
      </c>
      <c r="I437" s="13" t="s">
        <v>98</v>
      </c>
      <c r="J437" s="13" t="s">
        <v>2378</v>
      </c>
      <c r="K437" s="13" t="s">
        <v>2395</v>
      </c>
      <c r="L437" s="13" t="s">
        <v>4946</v>
      </c>
      <c r="M437" s="13" t="s">
        <v>2405</v>
      </c>
      <c r="N437" s="13" t="s">
        <v>10524</v>
      </c>
      <c r="O437" s="17">
        <v>43605</v>
      </c>
      <c r="P437" s="23"/>
      <c r="Q437" s="41" t="s">
        <v>10525</v>
      </c>
      <c r="R437" s="13" t="s">
        <v>187</v>
      </c>
      <c r="S437" s="13" t="s">
        <v>2867</v>
      </c>
      <c r="T437" s="13" t="s">
        <v>8348</v>
      </c>
      <c r="U437" s="13" t="s">
        <v>10537</v>
      </c>
      <c r="V437" s="13" t="s">
        <v>8349</v>
      </c>
      <c r="W437" s="13">
        <f>IF(ISERROR(VLOOKUP($C437,CTEPULL!$A:$I,3,FALSE)),"0",(VLOOKUP($C437,CTEPULL!$A:$I,3,FALSE)))</f>
        <v>40</v>
      </c>
      <c r="X437" s="18">
        <f>IF(ISERROR(VLOOKUP($A437,PIVOTILC!$A:$I,3,FALSE)),"0",(VLOOKUP($A437,PIVOTILC!$A:$I,3,FALSE)))</f>
        <v>40</v>
      </c>
      <c r="Y437" s="13">
        <f t="shared" si="96"/>
        <v>0</v>
      </c>
      <c r="Z437" s="13" t="str">
        <f t="shared" si="105"/>
        <v>Good</v>
      </c>
      <c r="AA437" s="13">
        <f>IF(ISERROR(VLOOKUP($C437,CTEPULL!$A:$I,4,FALSE)),"0",(VLOOKUP($C437,CTEPULL!$A:$I,4,FALSE)))</f>
        <v>0</v>
      </c>
      <c r="AB437" s="18">
        <f>IF(ISERROR(VLOOKUP($A437,PIVOTILC!$A:$I,4,FALSE)),"0",(VLOOKUP($A437,PIVOTILC!$A:$I,4,FALSE)))</f>
        <v>0</v>
      </c>
      <c r="AC437" s="13">
        <f t="shared" si="97"/>
        <v>0</v>
      </c>
      <c r="AD437" s="13" t="str">
        <f t="shared" si="106"/>
        <v/>
      </c>
      <c r="AE437" s="13">
        <f>IF(ISERROR(VLOOKUP($C437,CTEPULL!$A:$I,5,FALSE)),"0",(VLOOKUP($C437,CTEPULL!$A:$I,5,FALSE)))</f>
        <v>0</v>
      </c>
      <c r="AF437" s="18">
        <f>IF(ISERROR(VLOOKUP($A437,PIVOTILC!$A:$I,5,FALSE)),"0",(VLOOKUP($A437,PIVOTILC!$A:$I,5,FALSE)))</f>
        <v>0</v>
      </c>
      <c r="AG437" s="13">
        <f t="shared" si="98"/>
        <v>0</v>
      </c>
      <c r="AH437" s="13" t="str">
        <f t="shared" si="107"/>
        <v/>
      </c>
      <c r="AI437" s="13">
        <f>IF(ISERROR(VLOOKUP($C437,CTEPULL!$A:$I,6,FALSE)),"0",(VLOOKUP($C437,CTEPULL!$A:$I,6,FALSE)))</f>
        <v>0</v>
      </c>
      <c r="AJ437" s="18">
        <f>IF(ISERROR(VLOOKUP($A437,PIVOTILC!$A:$I,6,FALSE)),"0",(VLOOKUP($A437,PIVOTILC!$A:$I,6,FALSE)))</f>
        <v>0</v>
      </c>
      <c r="AK437" s="13">
        <f t="shared" si="99"/>
        <v>0</v>
      </c>
      <c r="AL437" s="13" t="str">
        <f t="shared" si="108"/>
        <v/>
      </c>
      <c r="AM437" s="13">
        <f>IF(ISERROR(VLOOKUP($C437,CTEPULL!$A:$I,7,FALSE)),"0",(VLOOKUP($C437,CTEPULL!$A:$I,7,FALSE)))</f>
        <v>0</v>
      </c>
      <c r="AN437" s="18">
        <f>IF(ISERROR(VLOOKUP($A437,PIVOTILC!$A:$I,7,FALSE)),"0",(VLOOKUP($A437,PIVOTILC!$A:$I,7,FALSE)))</f>
        <v>0</v>
      </c>
      <c r="AO437" s="13">
        <f t="shared" si="100"/>
        <v>0</v>
      </c>
      <c r="AP437" s="13" t="str">
        <f t="shared" si="109"/>
        <v/>
      </c>
      <c r="AQ437" s="13">
        <f>IF(ISERROR(VLOOKUP($C437,CTEPULL!$A:$I,8,FALSE)),"0",(VLOOKUP($C437,CTEPULL!$A:$I,8,FALSE)))</f>
        <v>0</v>
      </c>
      <c r="AR437" s="18">
        <f>IF(ISERROR(VLOOKUP($A437,PIVOTILC!$A:$I,8,FALSE)),"0",(VLOOKUP($A437,PIVOTILC!$A:$I,8,FALSE)))</f>
        <v>0</v>
      </c>
      <c r="AS437" s="13">
        <f t="shared" si="101"/>
        <v>0</v>
      </c>
      <c r="AT437" s="13" t="str">
        <f t="shared" si="110"/>
        <v/>
      </c>
      <c r="AU437" s="19">
        <f>IF(ISERROR(VLOOKUP($C437,CTEPULL!$A:$I,9,FALSE)),"0",(VLOOKUP($C437,CTEPULL!$A:$I,9,FALSE)))</f>
        <v>40</v>
      </c>
      <c r="AV437" s="18">
        <f>IF(ISERROR(VLOOKUP($A437,PIVOTILC!$A:$I,8,FALSE)),"0",(VLOOKUP($A437,PIVOTILC!$A:$I,9,FALSE)))</f>
        <v>40</v>
      </c>
      <c r="AW437" s="18">
        <f t="shared" si="102"/>
        <v>0</v>
      </c>
      <c r="AX437" s="13">
        <f t="shared" si="103"/>
        <v>0</v>
      </c>
      <c r="AY437" s="13" t="str">
        <f t="shared" si="104"/>
        <v>No</v>
      </c>
      <c r="AZ437" s="13" t="str">
        <f t="shared" si="111"/>
        <v>No</v>
      </c>
    </row>
    <row r="438" spans="1:52" x14ac:dyDescent="0.2">
      <c r="A438" s="1" t="s">
        <v>7127</v>
      </c>
      <c r="B438" s="16" t="s">
        <v>3567</v>
      </c>
      <c r="C438" s="13" t="s">
        <v>3568</v>
      </c>
      <c r="D438" s="13" t="s">
        <v>3569</v>
      </c>
      <c r="E438" s="13" t="s">
        <v>1472</v>
      </c>
      <c r="F438" s="13" t="s">
        <v>113</v>
      </c>
      <c r="G438" s="13" t="s">
        <v>3570</v>
      </c>
      <c r="H438" s="13" t="s">
        <v>2829</v>
      </c>
      <c r="I438" s="13" t="s">
        <v>100</v>
      </c>
      <c r="J438" s="13" t="s">
        <v>2378</v>
      </c>
      <c r="K438" s="13" t="s">
        <v>2396</v>
      </c>
      <c r="L438" s="13" t="s">
        <v>2392</v>
      </c>
      <c r="M438" s="13" t="s">
        <v>8943</v>
      </c>
      <c r="N438" s="13" t="s">
        <v>3571</v>
      </c>
      <c r="O438" s="17">
        <v>42530</v>
      </c>
      <c r="P438" s="23"/>
      <c r="Q438" s="41" t="s">
        <v>3572</v>
      </c>
      <c r="R438" s="13" t="s">
        <v>112</v>
      </c>
      <c r="S438" s="13" t="s">
        <v>2867</v>
      </c>
      <c r="T438" s="13" t="s">
        <v>8348</v>
      </c>
      <c r="U438" s="13" t="s">
        <v>5786</v>
      </c>
      <c r="V438" s="13" t="s">
        <v>8349</v>
      </c>
      <c r="W438" s="13">
        <f>IF(ISERROR(VLOOKUP($C438,CTEPULL!$A:$I,3,FALSE)),"0",(VLOOKUP($C438,CTEPULL!$A:$I,3,FALSE)))</f>
        <v>45</v>
      </c>
      <c r="X438" s="18">
        <f>IF(ISERROR(VLOOKUP($A438,PIVOTILC!$A:$I,3,FALSE)),"0",(VLOOKUP($A438,PIVOTILC!$A:$I,3,FALSE)))</f>
        <v>45</v>
      </c>
      <c r="Y438" s="13">
        <f t="shared" si="96"/>
        <v>0</v>
      </c>
      <c r="Z438" s="13" t="str">
        <f t="shared" si="105"/>
        <v>Good</v>
      </c>
      <c r="AA438" s="13">
        <f>IF(ISERROR(VLOOKUP($C438,CTEPULL!$A:$I,4,FALSE)),"0",(VLOOKUP($C438,CTEPULL!$A:$I,4,FALSE)))</f>
        <v>0</v>
      </c>
      <c r="AB438" s="18">
        <f>IF(ISERROR(VLOOKUP($A438,PIVOTILC!$A:$I,4,FALSE)),"0",(VLOOKUP($A438,PIVOTILC!$A:$I,4,FALSE)))</f>
        <v>0</v>
      </c>
      <c r="AC438" s="13">
        <f t="shared" si="97"/>
        <v>0</v>
      </c>
      <c r="AD438" s="13" t="str">
        <f t="shared" si="106"/>
        <v/>
      </c>
      <c r="AE438" s="13">
        <f>IF(ISERROR(VLOOKUP($C438,CTEPULL!$A:$I,5,FALSE)),"0",(VLOOKUP($C438,CTEPULL!$A:$I,5,FALSE)))</f>
        <v>0</v>
      </c>
      <c r="AF438" s="18">
        <f>IF(ISERROR(VLOOKUP($A438,PIVOTILC!$A:$I,5,FALSE)),"0",(VLOOKUP($A438,PIVOTILC!$A:$I,5,FALSE)))</f>
        <v>0</v>
      </c>
      <c r="AG438" s="13">
        <f t="shared" si="98"/>
        <v>0</v>
      </c>
      <c r="AH438" s="13" t="str">
        <f t="shared" si="107"/>
        <v/>
      </c>
      <c r="AI438" s="13">
        <f>IF(ISERROR(VLOOKUP($C438,CTEPULL!$A:$I,6,FALSE)),"0",(VLOOKUP($C438,CTEPULL!$A:$I,6,FALSE)))</f>
        <v>0</v>
      </c>
      <c r="AJ438" s="18">
        <f>IF(ISERROR(VLOOKUP($A438,PIVOTILC!$A:$I,6,FALSE)),"0",(VLOOKUP($A438,PIVOTILC!$A:$I,6,FALSE)))</f>
        <v>0</v>
      </c>
      <c r="AK438" s="13">
        <f t="shared" si="99"/>
        <v>0</v>
      </c>
      <c r="AL438" s="13" t="str">
        <f t="shared" si="108"/>
        <v/>
      </c>
      <c r="AM438" s="13">
        <f>IF(ISERROR(VLOOKUP($C438,CTEPULL!$A:$I,7,FALSE)),"0",(VLOOKUP($C438,CTEPULL!$A:$I,7,FALSE)))</f>
        <v>0</v>
      </c>
      <c r="AN438" s="18">
        <f>IF(ISERROR(VLOOKUP($A438,PIVOTILC!$A:$I,7,FALSE)),"0",(VLOOKUP($A438,PIVOTILC!$A:$I,7,FALSE)))</f>
        <v>0</v>
      </c>
      <c r="AO438" s="13">
        <f t="shared" si="100"/>
        <v>0</v>
      </c>
      <c r="AP438" s="13" t="str">
        <f t="shared" si="109"/>
        <v/>
      </c>
      <c r="AQ438" s="13">
        <f>IF(ISERROR(VLOOKUP($C438,CTEPULL!$A:$I,8,FALSE)),"0",(VLOOKUP($C438,CTEPULL!$A:$I,8,FALSE)))</f>
        <v>0</v>
      </c>
      <c r="AR438" s="18">
        <f>IF(ISERROR(VLOOKUP($A438,PIVOTILC!$A:$I,8,FALSE)),"0",(VLOOKUP($A438,PIVOTILC!$A:$I,8,FALSE)))</f>
        <v>0</v>
      </c>
      <c r="AS438" s="13">
        <f t="shared" si="101"/>
        <v>0</v>
      </c>
      <c r="AT438" s="13" t="str">
        <f t="shared" si="110"/>
        <v/>
      </c>
      <c r="AU438" s="19">
        <f>IF(ISERROR(VLOOKUP($C438,CTEPULL!$A:$I,9,FALSE)),"0",(VLOOKUP($C438,CTEPULL!$A:$I,9,FALSE)))</f>
        <v>45</v>
      </c>
      <c r="AV438" s="18">
        <f>IF(ISERROR(VLOOKUP($A438,PIVOTILC!$A:$I,8,FALSE)),"0",(VLOOKUP($A438,PIVOTILC!$A:$I,9,FALSE)))</f>
        <v>45</v>
      </c>
      <c r="AW438" s="18">
        <f t="shared" si="102"/>
        <v>0</v>
      </c>
      <c r="AX438" s="13">
        <f t="shared" si="103"/>
        <v>0</v>
      </c>
      <c r="AY438" s="13" t="str">
        <f t="shared" si="104"/>
        <v>No</v>
      </c>
      <c r="AZ438" s="13" t="str">
        <f t="shared" si="111"/>
        <v>No</v>
      </c>
    </row>
    <row r="439" spans="1:52" x14ac:dyDescent="0.2">
      <c r="A439" s="1" t="s">
        <v>9270</v>
      </c>
      <c r="B439" s="16" t="s">
        <v>3138</v>
      </c>
      <c r="C439" s="13" t="s">
        <v>847</v>
      </c>
      <c r="D439" s="13" t="s">
        <v>547</v>
      </c>
      <c r="E439" s="13" t="s">
        <v>548</v>
      </c>
      <c r="F439" s="13" t="s">
        <v>129</v>
      </c>
      <c r="G439" s="13" t="s">
        <v>319</v>
      </c>
      <c r="H439" s="13" t="s">
        <v>2831</v>
      </c>
      <c r="I439" s="13" t="s">
        <v>98</v>
      </c>
      <c r="J439" s="13" t="s">
        <v>2378</v>
      </c>
      <c r="K439" s="13" t="s">
        <v>2382</v>
      </c>
      <c r="L439" s="13" t="s">
        <v>3758</v>
      </c>
      <c r="M439" s="13" t="s">
        <v>2416</v>
      </c>
      <c r="N439" s="13" t="s">
        <v>23</v>
      </c>
      <c r="O439" s="17">
        <v>39188</v>
      </c>
      <c r="P439" s="23"/>
      <c r="Q439" s="41" t="s">
        <v>2563</v>
      </c>
      <c r="R439" s="13" t="s">
        <v>129</v>
      </c>
      <c r="S439" s="13" t="s">
        <v>2870</v>
      </c>
      <c r="T439" s="13" t="s">
        <v>8348</v>
      </c>
      <c r="U439" s="13" t="s">
        <v>5787</v>
      </c>
      <c r="V439" s="13" t="s">
        <v>8365</v>
      </c>
      <c r="W439" s="13">
        <f>IF(ISERROR(VLOOKUP($C439,CTEPULL!$A:$I,3,FALSE)),"0",(VLOOKUP($C439,CTEPULL!$A:$I,3,FALSE)))</f>
        <v>45</v>
      </c>
      <c r="X439" s="18">
        <f>IF(ISERROR(VLOOKUP($A439,PIVOTILC!$A:$I,3,FALSE)),"0",(VLOOKUP($A439,PIVOTILC!$A:$I,3,FALSE)))</f>
        <v>45</v>
      </c>
      <c r="Y439" s="13">
        <f t="shared" si="96"/>
        <v>0</v>
      </c>
      <c r="Z439" s="13" t="str">
        <f t="shared" si="105"/>
        <v>Good</v>
      </c>
      <c r="AA439" s="13">
        <f>IF(ISERROR(VLOOKUP($C439,CTEPULL!$A:$I,4,FALSE)),"0",(VLOOKUP($C439,CTEPULL!$A:$I,4,FALSE)))</f>
        <v>0</v>
      </c>
      <c r="AB439" s="18">
        <f>IF(ISERROR(VLOOKUP($A439,PIVOTILC!$A:$I,4,FALSE)),"0",(VLOOKUP($A439,PIVOTILC!$A:$I,4,FALSE)))</f>
        <v>0</v>
      </c>
      <c r="AC439" s="13">
        <f t="shared" si="97"/>
        <v>0</v>
      </c>
      <c r="AD439" s="13" t="str">
        <f t="shared" si="106"/>
        <v/>
      </c>
      <c r="AE439" s="13">
        <f>IF(ISERROR(VLOOKUP($C439,CTEPULL!$A:$I,5,FALSE)),"0",(VLOOKUP($C439,CTEPULL!$A:$I,5,FALSE)))</f>
        <v>0</v>
      </c>
      <c r="AF439" s="18">
        <f>IF(ISERROR(VLOOKUP($A439,PIVOTILC!$A:$I,5,FALSE)),"0",(VLOOKUP($A439,PIVOTILC!$A:$I,5,FALSE)))</f>
        <v>0</v>
      </c>
      <c r="AG439" s="13">
        <f t="shared" si="98"/>
        <v>0</v>
      </c>
      <c r="AH439" s="13" t="str">
        <f t="shared" si="107"/>
        <v/>
      </c>
      <c r="AI439" s="13">
        <f>IF(ISERROR(VLOOKUP($C439,CTEPULL!$A:$I,6,FALSE)),"0",(VLOOKUP($C439,CTEPULL!$A:$I,6,FALSE)))</f>
        <v>0</v>
      </c>
      <c r="AJ439" s="18">
        <f>IF(ISERROR(VLOOKUP($A439,PIVOTILC!$A:$I,6,FALSE)),"0",(VLOOKUP($A439,PIVOTILC!$A:$I,6,FALSE)))</f>
        <v>0</v>
      </c>
      <c r="AK439" s="13">
        <f t="shared" si="99"/>
        <v>0</v>
      </c>
      <c r="AL439" s="13" t="str">
        <f t="shared" si="108"/>
        <v/>
      </c>
      <c r="AM439" s="13">
        <f>IF(ISERROR(VLOOKUP($C439,CTEPULL!$A:$I,7,FALSE)),"0",(VLOOKUP($C439,CTEPULL!$A:$I,7,FALSE)))</f>
        <v>0</v>
      </c>
      <c r="AN439" s="18">
        <f>IF(ISERROR(VLOOKUP($A439,PIVOTILC!$A:$I,7,FALSE)),"0",(VLOOKUP($A439,PIVOTILC!$A:$I,7,FALSE)))</f>
        <v>0</v>
      </c>
      <c r="AO439" s="13">
        <f t="shared" si="100"/>
        <v>0</v>
      </c>
      <c r="AP439" s="13" t="str">
        <f t="shared" si="109"/>
        <v/>
      </c>
      <c r="AQ439" s="13">
        <f>IF(ISERROR(VLOOKUP($C439,CTEPULL!$A:$I,8,FALSE)),"0",(VLOOKUP($C439,CTEPULL!$A:$I,8,FALSE)))</f>
        <v>0</v>
      </c>
      <c r="AR439" s="18">
        <f>IF(ISERROR(VLOOKUP($A439,PIVOTILC!$A:$I,8,FALSE)),"0",(VLOOKUP($A439,PIVOTILC!$A:$I,8,FALSE)))</f>
        <v>0</v>
      </c>
      <c r="AS439" s="13">
        <f t="shared" si="101"/>
        <v>0</v>
      </c>
      <c r="AT439" s="13" t="str">
        <f t="shared" si="110"/>
        <v/>
      </c>
      <c r="AU439" s="19">
        <f>IF(ISERROR(VLOOKUP($C439,CTEPULL!$A:$I,9,FALSE)),"0",(VLOOKUP($C439,CTEPULL!$A:$I,9,FALSE)))</f>
        <v>45</v>
      </c>
      <c r="AV439" s="18">
        <f>IF(ISERROR(VLOOKUP($A439,PIVOTILC!$A:$I,8,FALSE)),"0",(VLOOKUP($A439,PIVOTILC!$A:$I,9,FALSE)))</f>
        <v>45</v>
      </c>
      <c r="AW439" s="18">
        <f t="shared" si="102"/>
        <v>0</v>
      </c>
      <c r="AX439" s="13">
        <f t="shared" si="103"/>
        <v>0</v>
      </c>
      <c r="AY439" s="13" t="str">
        <f t="shared" si="104"/>
        <v>No</v>
      </c>
      <c r="AZ439" s="13" t="str">
        <f t="shared" si="111"/>
        <v>No</v>
      </c>
    </row>
    <row r="440" spans="1:52" x14ac:dyDescent="0.2">
      <c r="A440" s="1" t="s">
        <v>9271</v>
      </c>
      <c r="B440" s="16" t="s">
        <v>3139</v>
      </c>
      <c r="C440" s="13" t="s">
        <v>1123</v>
      </c>
      <c r="D440" s="13" t="s">
        <v>1124</v>
      </c>
      <c r="E440" s="13" t="s">
        <v>1125</v>
      </c>
      <c r="F440" s="13" t="s">
        <v>2830</v>
      </c>
      <c r="G440" s="13" t="s">
        <v>1126</v>
      </c>
      <c r="H440" s="13" t="s">
        <v>2829</v>
      </c>
      <c r="I440" s="13" t="s">
        <v>98</v>
      </c>
      <c r="J440" s="13" t="s">
        <v>2378</v>
      </c>
      <c r="K440" s="13" t="s">
        <v>2379</v>
      </c>
      <c r="L440" s="13" t="s">
        <v>2407</v>
      </c>
      <c r="M440" s="13" t="s">
        <v>2480</v>
      </c>
      <c r="N440" s="13" t="s">
        <v>1127</v>
      </c>
      <c r="O440" s="17">
        <v>38271</v>
      </c>
      <c r="P440" s="23"/>
      <c r="Q440" s="41" t="s">
        <v>2564</v>
      </c>
      <c r="R440" s="13" t="s">
        <v>129</v>
      </c>
      <c r="S440" s="13" t="s">
        <v>2871</v>
      </c>
      <c r="T440" s="13" t="s">
        <v>8348</v>
      </c>
      <c r="U440" s="13" t="s">
        <v>5788</v>
      </c>
      <c r="V440" s="13" t="s">
        <v>8351</v>
      </c>
      <c r="W440" s="13">
        <f>IF(ISERROR(VLOOKUP($C440,CTEPULL!$A:$I,3,FALSE)),"0",(VLOOKUP($C440,CTEPULL!$A:$I,3,FALSE)))</f>
        <v>52</v>
      </c>
      <c r="X440" s="18">
        <f>IF(ISERROR(VLOOKUP($A440,PIVOTILC!$A:$I,3,FALSE)),"0",(VLOOKUP($A440,PIVOTILC!$A:$I,3,FALSE)))</f>
        <v>52</v>
      </c>
      <c r="Y440" s="13">
        <f t="shared" si="96"/>
        <v>0</v>
      </c>
      <c r="Z440" s="13" t="str">
        <f t="shared" si="105"/>
        <v>Good</v>
      </c>
      <c r="AA440" s="13">
        <f>IF(ISERROR(VLOOKUP($C440,CTEPULL!$A:$I,4,FALSE)),"0",(VLOOKUP($C440,CTEPULL!$A:$I,4,FALSE)))</f>
        <v>0</v>
      </c>
      <c r="AB440" s="18">
        <f>IF(ISERROR(VLOOKUP($A440,PIVOTILC!$A:$I,4,FALSE)),"0",(VLOOKUP($A440,PIVOTILC!$A:$I,4,FALSE)))</f>
        <v>0</v>
      </c>
      <c r="AC440" s="13">
        <f t="shared" si="97"/>
        <v>0</v>
      </c>
      <c r="AD440" s="13" t="str">
        <f t="shared" si="106"/>
        <v/>
      </c>
      <c r="AE440" s="13">
        <f>IF(ISERROR(VLOOKUP($C440,CTEPULL!$A:$I,5,FALSE)),"0",(VLOOKUP($C440,CTEPULL!$A:$I,5,FALSE)))</f>
        <v>0</v>
      </c>
      <c r="AF440" s="18">
        <f>IF(ISERROR(VLOOKUP($A440,PIVOTILC!$A:$I,5,FALSE)),"0",(VLOOKUP($A440,PIVOTILC!$A:$I,5,FALSE)))</f>
        <v>0</v>
      </c>
      <c r="AG440" s="13">
        <f t="shared" si="98"/>
        <v>0</v>
      </c>
      <c r="AH440" s="13" t="str">
        <f t="shared" si="107"/>
        <v/>
      </c>
      <c r="AI440" s="13">
        <f>IF(ISERROR(VLOOKUP($C440,CTEPULL!$A:$I,6,FALSE)),"0",(VLOOKUP($C440,CTEPULL!$A:$I,6,FALSE)))</f>
        <v>0</v>
      </c>
      <c r="AJ440" s="18">
        <f>IF(ISERROR(VLOOKUP($A440,PIVOTILC!$A:$I,6,FALSE)),"0",(VLOOKUP($A440,PIVOTILC!$A:$I,6,FALSE)))</f>
        <v>0</v>
      </c>
      <c r="AK440" s="13">
        <f t="shared" si="99"/>
        <v>0</v>
      </c>
      <c r="AL440" s="13" t="str">
        <f t="shared" si="108"/>
        <v/>
      </c>
      <c r="AM440" s="13">
        <f>IF(ISERROR(VLOOKUP($C440,CTEPULL!$A:$I,7,FALSE)),"0",(VLOOKUP($C440,CTEPULL!$A:$I,7,FALSE)))</f>
        <v>0</v>
      </c>
      <c r="AN440" s="18">
        <f>IF(ISERROR(VLOOKUP($A440,PIVOTILC!$A:$I,7,FALSE)),"0",(VLOOKUP($A440,PIVOTILC!$A:$I,7,FALSE)))</f>
        <v>0</v>
      </c>
      <c r="AO440" s="13">
        <f t="shared" si="100"/>
        <v>0</v>
      </c>
      <c r="AP440" s="13" t="str">
        <f t="shared" si="109"/>
        <v/>
      </c>
      <c r="AQ440" s="13">
        <f>IF(ISERROR(VLOOKUP($C440,CTEPULL!$A:$I,8,FALSE)),"0",(VLOOKUP($C440,CTEPULL!$A:$I,8,FALSE)))</f>
        <v>0</v>
      </c>
      <c r="AR440" s="18">
        <f>IF(ISERROR(VLOOKUP($A440,PIVOTILC!$A:$I,8,FALSE)),"0",(VLOOKUP($A440,PIVOTILC!$A:$I,8,FALSE)))</f>
        <v>0</v>
      </c>
      <c r="AS440" s="13">
        <f t="shared" si="101"/>
        <v>0</v>
      </c>
      <c r="AT440" s="13" t="str">
        <f t="shared" si="110"/>
        <v/>
      </c>
      <c r="AU440" s="19">
        <f>IF(ISERROR(VLOOKUP($C440,CTEPULL!$A:$I,9,FALSE)),"0",(VLOOKUP($C440,CTEPULL!$A:$I,9,FALSE)))</f>
        <v>52</v>
      </c>
      <c r="AV440" s="18">
        <f>IF(ISERROR(VLOOKUP($A440,PIVOTILC!$A:$I,8,FALSE)),"0",(VLOOKUP($A440,PIVOTILC!$A:$I,9,FALSE)))</f>
        <v>52</v>
      </c>
      <c r="AW440" s="18">
        <f t="shared" si="102"/>
        <v>0</v>
      </c>
      <c r="AX440" s="13">
        <f t="shared" si="103"/>
        <v>0</v>
      </c>
      <c r="AY440" s="13" t="str">
        <f t="shared" si="104"/>
        <v>No</v>
      </c>
      <c r="AZ440" s="13" t="str">
        <f t="shared" si="111"/>
        <v>No</v>
      </c>
    </row>
    <row r="441" spans="1:52" x14ac:dyDescent="0.2">
      <c r="A441" s="1" t="s">
        <v>7128</v>
      </c>
      <c r="B441" s="16" t="s">
        <v>3140</v>
      </c>
      <c r="C441" s="13" t="s">
        <v>801</v>
      </c>
      <c r="D441" s="13" t="s">
        <v>425</v>
      </c>
      <c r="E441" s="13" t="s">
        <v>426</v>
      </c>
      <c r="F441" s="13" t="s">
        <v>107</v>
      </c>
      <c r="G441" s="13" t="s">
        <v>274</v>
      </c>
      <c r="H441" s="13" t="s">
        <v>99</v>
      </c>
      <c r="I441" s="13" t="s">
        <v>98</v>
      </c>
      <c r="J441" s="13" t="s">
        <v>2378</v>
      </c>
      <c r="K441" s="13" t="s">
        <v>2382</v>
      </c>
      <c r="L441" s="13" t="s">
        <v>3758</v>
      </c>
      <c r="M441" s="13" t="s">
        <v>3758</v>
      </c>
      <c r="N441" s="13" t="s">
        <v>108</v>
      </c>
      <c r="O441" s="17">
        <v>38246</v>
      </c>
      <c r="P441" s="23"/>
      <c r="Q441" s="41" t="s">
        <v>2565</v>
      </c>
      <c r="R441" s="13" t="s">
        <v>129</v>
      </c>
      <c r="S441" s="13" t="s">
        <v>2868</v>
      </c>
      <c r="T441" s="13" t="s">
        <v>8348</v>
      </c>
      <c r="U441" s="13" t="s">
        <v>5789</v>
      </c>
      <c r="V441" s="13" t="s">
        <v>8362</v>
      </c>
      <c r="W441" s="13">
        <f>IF(ISERROR(VLOOKUP($C441,CTEPULL!$A:$I,3,FALSE)),"0",(VLOOKUP($C441,CTEPULL!$A:$I,3,FALSE)))</f>
        <v>45</v>
      </c>
      <c r="X441" s="18">
        <f>IF(ISERROR(VLOOKUP($A441,PIVOTILC!$A:$I,3,FALSE)),"0",(VLOOKUP($A441,PIVOTILC!$A:$I,3,FALSE)))</f>
        <v>45</v>
      </c>
      <c r="Y441" s="13">
        <f t="shared" si="96"/>
        <v>0</v>
      </c>
      <c r="Z441" s="13" t="str">
        <f t="shared" si="105"/>
        <v>Good</v>
      </c>
      <c r="AA441" s="13">
        <f>IF(ISERROR(VLOOKUP($C441,CTEPULL!$A:$I,4,FALSE)),"0",(VLOOKUP($C441,CTEPULL!$A:$I,4,FALSE)))</f>
        <v>0</v>
      </c>
      <c r="AB441" s="18">
        <f>IF(ISERROR(VLOOKUP($A441,PIVOTILC!$A:$I,4,FALSE)),"0",(VLOOKUP($A441,PIVOTILC!$A:$I,4,FALSE)))</f>
        <v>0</v>
      </c>
      <c r="AC441" s="13">
        <f t="shared" si="97"/>
        <v>0</v>
      </c>
      <c r="AD441" s="13" t="str">
        <f t="shared" si="106"/>
        <v/>
      </c>
      <c r="AE441" s="13">
        <f>IF(ISERROR(VLOOKUP($C441,CTEPULL!$A:$I,5,FALSE)),"0",(VLOOKUP($C441,CTEPULL!$A:$I,5,FALSE)))</f>
        <v>0</v>
      </c>
      <c r="AF441" s="18">
        <f>IF(ISERROR(VLOOKUP($A441,PIVOTILC!$A:$I,5,FALSE)),"0",(VLOOKUP($A441,PIVOTILC!$A:$I,5,FALSE)))</f>
        <v>0</v>
      </c>
      <c r="AG441" s="13">
        <f t="shared" si="98"/>
        <v>0</v>
      </c>
      <c r="AH441" s="13" t="str">
        <f t="shared" si="107"/>
        <v/>
      </c>
      <c r="AI441" s="13">
        <f>IF(ISERROR(VLOOKUP($C441,CTEPULL!$A:$I,6,FALSE)),"0",(VLOOKUP($C441,CTEPULL!$A:$I,6,FALSE)))</f>
        <v>0</v>
      </c>
      <c r="AJ441" s="18">
        <f>IF(ISERROR(VLOOKUP($A441,PIVOTILC!$A:$I,6,FALSE)),"0",(VLOOKUP($A441,PIVOTILC!$A:$I,6,FALSE)))</f>
        <v>0</v>
      </c>
      <c r="AK441" s="13">
        <f t="shared" si="99"/>
        <v>0</v>
      </c>
      <c r="AL441" s="13" t="str">
        <f t="shared" si="108"/>
        <v/>
      </c>
      <c r="AM441" s="13">
        <f>IF(ISERROR(VLOOKUP($C441,CTEPULL!$A:$I,7,FALSE)),"0",(VLOOKUP($C441,CTEPULL!$A:$I,7,FALSE)))</f>
        <v>0</v>
      </c>
      <c r="AN441" s="18">
        <f>IF(ISERROR(VLOOKUP($A441,PIVOTILC!$A:$I,7,FALSE)),"0",(VLOOKUP($A441,PIVOTILC!$A:$I,7,FALSE)))</f>
        <v>0</v>
      </c>
      <c r="AO441" s="13">
        <f t="shared" si="100"/>
        <v>0</v>
      </c>
      <c r="AP441" s="13" t="str">
        <f t="shared" si="109"/>
        <v/>
      </c>
      <c r="AQ441" s="13">
        <f>IF(ISERROR(VLOOKUP($C441,CTEPULL!$A:$I,8,FALSE)),"0",(VLOOKUP($C441,CTEPULL!$A:$I,8,FALSE)))</f>
        <v>0</v>
      </c>
      <c r="AR441" s="18">
        <f>IF(ISERROR(VLOOKUP($A441,PIVOTILC!$A:$I,8,FALSE)),"0",(VLOOKUP($A441,PIVOTILC!$A:$I,8,FALSE)))</f>
        <v>0</v>
      </c>
      <c r="AS441" s="13">
        <f t="shared" si="101"/>
        <v>0</v>
      </c>
      <c r="AT441" s="13" t="str">
        <f t="shared" si="110"/>
        <v/>
      </c>
      <c r="AU441" s="19">
        <f>IF(ISERROR(VLOOKUP($C441,CTEPULL!$A:$I,9,FALSE)),"0",(VLOOKUP($C441,CTEPULL!$A:$I,9,FALSE)))</f>
        <v>45</v>
      </c>
      <c r="AV441" s="18">
        <f>IF(ISERROR(VLOOKUP($A441,PIVOTILC!$A:$I,8,FALSE)),"0",(VLOOKUP($A441,PIVOTILC!$A:$I,9,FALSE)))</f>
        <v>45</v>
      </c>
      <c r="AW441" s="18">
        <f t="shared" si="102"/>
        <v>0</v>
      </c>
      <c r="AX441" s="13">
        <f t="shared" si="103"/>
        <v>0</v>
      </c>
      <c r="AY441" s="13" t="str">
        <f t="shared" si="104"/>
        <v>No</v>
      </c>
      <c r="AZ441" s="13" t="str">
        <f t="shared" si="111"/>
        <v>No</v>
      </c>
    </row>
    <row r="442" spans="1:52" x14ac:dyDescent="0.2">
      <c r="A442" s="1" t="s">
        <v>9272</v>
      </c>
      <c r="B442" s="16" t="s">
        <v>5249</v>
      </c>
      <c r="C442" s="13" t="s">
        <v>5257</v>
      </c>
      <c r="D442" s="13" t="s">
        <v>5258</v>
      </c>
      <c r="E442" s="13" t="s">
        <v>5259</v>
      </c>
      <c r="F442" s="13" t="s">
        <v>179</v>
      </c>
      <c r="G442" s="13" t="s">
        <v>5260</v>
      </c>
      <c r="H442" s="13" t="s">
        <v>2829</v>
      </c>
      <c r="I442" s="13" t="s">
        <v>100</v>
      </c>
      <c r="J442" s="13" t="s">
        <v>2378</v>
      </c>
      <c r="K442" s="13" t="s">
        <v>2396</v>
      </c>
      <c r="L442" s="13" t="s">
        <v>2392</v>
      </c>
      <c r="M442" s="13" t="s">
        <v>8943</v>
      </c>
      <c r="N442" s="13" t="s">
        <v>5261</v>
      </c>
      <c r="O442" s="17">
        <v>42921</v>
      </c>
      <c r="P442" s="23"/>
      <c r="Q442" s="41" t="s">
        <v>5262</v>
      </c>
      <c r="R442" s="13" t="s">
        <v>129</v>
      </c>
      <c r="S442" s="13" t="s">
        <v>2870</v>
      </c>
      <c r="T442" s="13" t="s">
        <v>8348</v>
      </c>
      <c r="U442" s="13" t="s">
        <v>5790</v>
      </c>
      <c r="V442" s="13" t="s">
        <v>8354</v>
      </c>
      <c r="W442" s="13">
        <f>IF(ISERROR(VLOOKUP($C442,CTEPULL!$A:$I,3,FALSE)),"0",(VLOOKUP($C442,CTEPULL!$A:$I,3,FALSE)))</f>
        <v>49</v>
      </c>
      <c r="X442" s="18">
        <f>IF(ISERROR(VLOOKUP($A442,PIVOTILC!$A:$I,3,FALSE)),"0",(VLOOKUP($A442,PIVOTILC!$A:$I,3,FALSE)))</f>
        <v>49</v>
      </c>
      <c r="Y442" s="13">
        <f t="shared" si="96"/>
        <v>0</v>
      </c>
      <c r="Z442" s="13" t="str">
        <f t="shared" si="105"/>
        <v>Good</v>
      </c>
      <c r="AA442" s="13">
        <f>IF(ISERROR(VLOOKUP($C442,CTEPULL!$A:$I,4,FALSE)),"0",(VLOOKUP($C442,CTEPULL!$A:$I,4,FALSE)))</f>
        <v>0</v>
      </c>
      <c r="AB442" s="18">
        <f>IF(ISERROR(VLOOKUP($A442,PIVOTILC!$A:$I,4,FALSE)),"0",(VLOOKUP($A442,PIVOTILC!$A:$I,4,FALSE)))</f>
        <v>0</v>
      </c>
      <c r="AC442" s="13">
        <f t="shared" si="97"/>
        <v>0</v>
      </c>
      <c r="AD442" s="13" t="str">
        <f t="shared" si="106"/>
        <v/>
      </c>
      <c r="AE442" s="13">
        <f>IF(ISERROR(VLOOKUP($C442,CTEPULL!$A:$I,5,FALSE)),"0",(VLOOKUP($C442,CTEPULL!$A:$I,5,FALSE)))</f>
        <v>0</v>
      </c>
      <c r="AF442" s="18">
        <f>IF(ISERROR(VLOOKUP($A442,PIVOTILC!$A:$I,5,FALSE)),"0",(VLOOKUP($A442,PIVOTILC!$A:$I,5,FALSE)))</f>
        <v>0</v>
      </c>
      <c r="AG442" s="13">
        <f t="shared" si="98"/>
        <v>0</v>
      </c>
      <c r="AH442" s="13" t="str">
        <f t="shared" si="107"/>
        <v/>
      </c>
      <c r="AI442" s="13">
        <f>IF(ISERROR(VLOOKUP($C442,CTEPULL!$A:$I,6,FALSE)),"0",(VLOOKUP($C442,CTEPULL!$A:$I,6,FALSE)))</f>
        <v>0</v>
      </c>
      <c r="AJ442" s="18">
        <f>IF(ISERROR(VLOOKUP($A442,PIVOTILC!$A:$I,6,FALSE)),"0",(VLOOKUP($A442,PIVOTILC!$A:$I,6,FALSE)))</f>
        <v>0</v>
      </c>
      <c r="AK442" s="13">
        <f t="shared" si="99"/>
        <v>0</v>
      </c>
      <c r="AL442" s="13" t="str">
        <f t="shared" si="108"/>
        <v/>
      </c>
      <c r="AM442" s="13">
        <f>IF(ISERROR(VLOOKUP($C442,CTEPULL!$A:$I,7,FALSE)),"0",(VLOOKUP($C442,CTEPULL!$A:$I,7,FALSE)))</f>
        <v>0</v>
      </c>
      <c r="AN442" s="18">
        <f>IF(ISERROR(VLOOKUP($A442,PIVOTILC!$A:$I,7,FALSE)),"0",(VLOOKUP($A442,PIVOTILC!$A:$I,7,FALSE)))</f>
        <v>0</v>
      </c>
      <c r="AO442" s="13">
        <f t="shared" si="100"/>
        <v>0</v>
      </c>
      <c r="AP442" s="13" t="str">
        <f t="shared" si="109"/>
        <v/>
      </c>
      <c r="AQ442" s="13">
        <f>IF(ISERROR(VLOOKUP($C442,CTEPULL!$A:$I,8,FALSE)),"0",(VLOOKUP($C442,CTEPULL!$A:$I,8,FALSE)))</f>
        <v>0</v>
      </c>
      <c r="AR442" s="18">
        <f>IF(ISERROR(VLOOKUP($A442,PIVOTILC!$A:$I,8,FALSE)),"0",(VLOOKUP($A442,PIVOTILC!$A:$I,8,FALSE)))</f>
        <v>0</v>
      </c>
      <c r="AS442" s="13">
        <f t="shared" si="101"/>
        <v>0</v>
      </c>
      <c r="AT442" s="13" t="str">
        <f t="shared" si="110"/>
        <v/>
      </c>
      <c r="AU442" s="19">
        <f>IF(ISERROR(VLOOKUP($C442,CTEPULL!$A:$I,9,FALSE)),"0",(VLOOKUP($C442,CTEPULL!$A:$I,9,FALSE)))</f>
        <v>49</v>
      </c>
      <c r="AV442" s="18">
        <f>IF(ISERROR(VLOOKUP($A442,PIVOTILC!$A:$I,8,FALSE)),"0",(VLOOKUP($A442,PIVOTILC!$A:$I,9,FALSE)))</f>
        <v>49</v>
      </c>
      <c r="AW442" s="18">
        <f t="shared" si="102"/>
        <v>0</v>
      </c>
      <c r="AX442" s="13">
        <f t="shared" si="103"/>
        <v>0</v>
      </c>
      <c r="AY442" s="13" t="str">
        <f t="shared" si="104"/>
        <v>No</v>
      </c>
      <c r="AZ442" s="13" t="str">
        <f t="shared" si="111"/>
        <v>No</v>
      </c>
    </row>
    <row r="443" spans="1:52" x14ac:dyDescent="0.2">
      <c r="A443" s="1" t="s">
        <v>10571</v>
      </c>
      <c r="B443" s="16" t="s">
        <v>10572</v>
      </c>
      <c r="C443" s="13" t="s">
        <v>10573</v>
      </c>
      <c r="D443" s="13" t="s">
        <v>10574</v>
      </c>
      <c r="E443" s="13" t="s">
        <v>10575</v>
      </c>
      <c r="F443" s="13" t="s">
        <v>3740</v>
      </c>
      <c r="G443" s="13" t="s">
        <v>10576</v>
      </c>
      <c r="H443" s="13" t="s">
        <v>2828</v>
      </c>
      <c r="I443" s="13" t="s">
        <v>98</v>
      </c>
      <c r="J443" s="13" t="s">
        <v>2378</v>
      </c>
      <c r="K443" s="13" t="s">
        <v>2379</v>
      </c>
      <c r="L443" s="13" t="s">
        <v>2380</v>
      </c>
      <c r="M443" s="13" t="s">
        <v>2403</v>
      </c>
      <c r="N443" s="13" t="s">
        <v>10577</v>
      </c>
      <c r="O443" s="17">
        <v>43613</v>
      </c>
      <c r="P443" s="23"/>
      <c r="Q443" s="41" t="s">
        <v>10578</v>
      </c>
      <c r="R443" s="13" t="s">
        <v>112</v>
      </c>
      <c r="S443" s="13" t="s">
        <v>2869</v>
      </c>
      <c r="T443" s="13" t="s">
        <v>8348</v>
      </c>
      <c r="U443" s="13" t="s">
        <v>10590</v>
      </c>
      <c r="V443" s="13" t="s">
        <v>8356</v>
      </c>
      <c r="W443" s="13">
        <f>IF(ISERROR(VLOOKUP($C443,CTEPULL!$A:$I,3,FALSE)),"0",(VLOOKUP($C443,CTEPULL!$A:$I,3,FALSE)))</f>
        <v>40</v>
      </c>
      <c r="X443" s="18">
        <f>IF(ISERROR(VLOOKUP($A443,PIVOTILC!$A:$I,3,FALSE)),"0",(VLOOKUP($A443,PIVOTILC!$A:$I,3,FALSE)))</f>
        <v>40</v>
      </c>
      <c r="Y443" s="13">
        <f t="shared" si="96"/>
        <v>0</v>
      </c>
      <c r="Z443" s="13" t="str">
        <f t="shared" si="105"/>
        <v>Good</v>
      </c>
      <c r="AA443" s="13">
        <f>IF(ISERROR(VLOOKUP($C443,CTEPULL!$A:$I,4,FALSE)),"0",(VLOOKUP($C443,CTEPULL!$A:$I,4,FALSE)))</f>
        <v>0</v>
      </c>
      <c r="AB443" s="18">
        <f>IF(ISERROR(VLOOKUP($A443,PIVOTILC!$A:$I,4,FALSE)),"0",(VLOOKUP($A443,PIVOTILC!$A:$I,4,FALSE)))</f>
        <v>0</v>
      </c>
      <c r="AC443" s="13">
        <f t="shared" si="97"/>
        <v>0</v>
      </c>
      <c r="AD443" s="13" t="str">
        <f t="shared" si="106"/>
        <v/>
      </c>
      <c r="AE443" s="13">
        <f>IF(ISERROR(VLOOKUP($C443,CTEPULL!$A:$I,5,FALSE)),"0",(VLOOKUP($C443,CTEPULL!$A:$I,5,FALSE)))</f>
        <v>0</v>
      </c>
      <c r="AF443" s="18">
        <f>IF(ISERROR(VLOOKUP($A443,PIVOTILC!$A:$I,5,FALSE)),"0",(VLOOKUP($A443,PIVOTILC!$A:$I,5,FALSE)))</f>
        <v>0</v>
      </c>
      <c r="AG443" s="13">
        <f t="shared" si="98"/>
        <v>0</v>
      </c>
      <c r="AH443" s="13" t="str">
        <f t="shared" si="107"/>
        <v/>
      </c>
      <c r="AI443" s="13">
        <f>IF(ISERROR(VLOOKUP($C443,CTEPULL!$A:$I,6,FALSE)),"0",(VLOOKUP($C443,CTEPULL!$A:$I,6,FALSE)))</f>
        <v>0</v>
      </c>
      <c r="AJ443" s="18">
        <f>IF(ISERROR(VLOOKUP($A443,PIVOTILC!$A:$I,6,FALSE)),"0",(VLOOKUP($A443,PIVOTILC!$A:$I,6,FALSE)))</f>
        <v>0</v>
      </c>
      <c r="AK443" s="13">
        <f t="shared" si="99"/>
        <v>0</v>
      </c>
      <c r="AL443" s="13" t="str">
        <f t="shared" si="108"/>
        <v/>
      </c>
      <c r="AM443" s="13">
        <f>IF(ISERROR(VLOOKUP($C443,CTEPULL!$A:$I,7,FALSE)),"0",(VLOOKUP($C443,CTEPULL!$A:$I,7,FALSE)))</f>
        <v>0</v>
      </c>
      <c r="AN443" s="18">
        <f>IF(ISERROR(VLOOKUP($A443,PIVOTILC!$A:$I,7,FALSE)),"0",(VLOOKUP($A443,PIVOTILC!$A:$I,7,FALSE)))</f>
        <v>0</v>
      </c>
      <c r="AO443" s="13">
        <f t="shared" si="100"/>
        <v>0</v>
      </c>
      <c r="AP443" s="13" t="str">
        <f t="shared" si="109"/>
        <v/>
      </c>
      <c r="AQ443" s="13">
        <f>IF(ISERROR(VLOOKUP($C443,CTEPULL!$A:$I,8,FALSE)),"0",(VLOOKUP($C443,CTEPULL!$A:$I,8,FALSE)))</f>
        <v>0</v>
      </c>
      <c r="AR443" s="18">
        <f>IF(ISERROR(VLOOKUP($A443,PIVOTILC!$A:$I,8,FALSE)),"0",(VLOOKUP($A443,PIVOTILC!$A:$I,8,FALSE)))</f>
        <v>0</v>
      </c>
      <c r="AS443" s="13">
        <f t="shared" si="101"/>
        <v>0</v>
      </c>
      <c r="AT443" s="13" t="str">
        <f t="shared" si="110"/>
        <v/>
      </c>
      <c r="AU443" s="19">
        <f>IF(ISERROR(VLOOKUP($C443,CTEPULL!$A:$I,9,FALSE)),"0",(VLOOKUP($C443,CTEPULL!$A:$I,9,FALSE)))</f>
        <v>40</v>
      </c>
      <c r="AV443" s="18">
        <f>IF(ISERROR(VLOOKUP($A443,PIVOTILC!$A:$I,8,FALSE)),"0",(VLOOKUP($A443,PIVOTILC!$A:$I,9,FALSE)))</f>
        <v>40</v>
      </c>
      <c r="AW443" s="18">
        <f t="shared" si="102"/>
        <v>0</v>
      </c>
      <c r="AX443" s="13">
        <f t="shared" si="103"/>
        <v>0</v>
      </c>
      <c r="AY443" s="13" t="str">
        <f t="shared" si="104"/>
        <v>No</v>
      </c>
      <c r="AZ443" s="13" t="str">
        <f t="shared" si="111"/>
        <v>No</v>
      </c>
    </row>
    <row r="444" spans="1:52" x14ac:dyDescent="0.2">
      <c r="A444" s="1" t="s">
        <v>9273</v>
      </c>
      <c r="B444" s="16" t="s">
        <v>3141</v>
      </c>
      <c r="C444" s="13" t="s">
        <v>1637</v>
      </c>
      <c r="D444" s="13" t="s">
        <v>1638</v>
      </c>
      <c r="E444" s="13" t="s">
        <v>1639</v>
      </c>
      <c r="F444" s="13" t="s">
        <v>179</v>
      </c>
      <c r="G444" s="13" t="s">
        <v>1640</v>
      </c>
      <c r="H444" s="13" t="s">
        <v>2828</v>
      </c>
      <c r="I444" s="13" t="s">
        <v>98</v>
      </c>
      <c r="J444" s="13" t="s">
        <v>2378</v>
      </c>
      <c r="K444" s="13" t="s">
        <v>2379</v>
      </c>
      <c r="L444" s="13" t="s">
        <v>2383</v>
      </c>
      <c r="M444" s="13" t="s">
        <v>7713</v>
      </c>
      <c r="N444" s="13" t="s">
        <v>1641</v>
      </c>
      <c r="O444" s="17">
        <v>41918</v>
      </c>
      <c r="P444" s="23"/>
      <c r="Q444" s="41" t="s">
        <v>2566</v>
      </c>
      <c r="R444" s="13" t="s">
        <v>129</v>
      </c>
      <c r="S444" s="13" t="s">
        <v>2867</v>
      </c>
      <c r="T444" s="13" t="s">
        <v>8348</v>
      </c>
      <c r="U444" s="13" t="s">
        <v>5791</v>
      </c>
      <c r="V444" s="13" t="s">
        <v>8354</v>
      </c>
      <c r="W444" s="13">
        <f>IF(ISERROR(VLOOKUP($C444,CTEPULL!$A:$I,3,FALSE)),"0",(VLOOKUP($C444,CTEPULL!$A:$I,3,FALSE)))</f>
        <v>16</v>
      </c>
      <c r="X444" s="18">
        <f>IF(ISERROR(VLOOKUP($A444,PIVOTILC!$A:$I,3,FALSE)),"0",(VLOOKUP($A444,PIVOTILC!$A:$I,3,FALSE)))</f>
        <v>16</v>
      </c>
      <c r="Y444" s="13">
        <f t="shared" si="96"/>
        <v>0</v>
      </c>
      <c r="Z444" s="13" t="str">
        <f t="shared" si="105"/>
        <v>Good</v>
      </c>
      <c r="AA444" s="13">
        <f>IF(ISERROR(VLOOKUP($C444,CTEPULL!$A:$I,4,FALSE)),"0",(VLOOKUP($C444,CTEPULL!$A:$I,4,FALSE)))</f>
        <v>0</v>
      </c>
      <c r="AB444" s="18">
        <f>IF(ISERROR(VLOOKUP($A444,PIVOTILC!$A:$I,4,FALSE)),"0",(VLOOKUP($A444,PIVOTILC!$A:$I,4,FALSE)))</f>
        <v>0</v>
      </c>
      <c r="AC444" s="13">
        <f t="shared" si="97"/>
        <v>0</v>
      </c>
      <c r="AD444" s="13" t="str">
        <f t="shared" si="106"/>
        <v/>
      </c>
      <c r="AE444" s="13">
        <f>IF(ISERROR(VLOOKUP($C444,CTEPULL!$A:$I,5,FALSE)),"0",(VLOOKUP($C444,CTEPULL!$A:$I,5,FALSE)))</f>
        <v>0</v>
      </c>
      <c r="AF444" s="18">
        <f>IF(ISERROR(VLOOKUP($A444,PIVOTILC!$A:$I,5,FALSE)),"0",(VLOOKUP($A444,PIVOTILC!$A:$I,5,FALSE)))</f>
        <v>0</v>
      </c>
      <c r="AG444" s="13">
        <f t="shared" si="98"/>
        <v>0</v>
      </c>
      <c r="AH444" s="13" t="str">
        <f t="shared" si="107"/>
        <v/>
      </c>
      <c r="AI444" s="13">
        <f>IF(ISERROR(VLOOKUP($C444,CTEPULL!$A:$I,6,FALSE)),"0",(VLOOKUP($C444,CTEPULL!$A:$I,6,FALSE)))</f>
        <v>0</v>
      </c>
      <c r="AJ444" s="18">
        <f>IF(ISERROR(VLOOKUP($A444,PIVOTILC!$A:$I,6,FALSE)),"0",(VLOOKUP($A444,PIVOTILC!$A:$I,6,FALSE)))</f>
        <v>0</v>
      </c>
      <c r="AK444" s="13">
        <f t="shared" si="99"/>
        <v>0</v>
      </c>
      <c r="AL444" s="13" t="str">
        <f t="shared" si="108"/>
        <v/>
      </c>
      <c r="AM444" s="13">
        <f>IF(ISERROR(VLOOKUP($C444,CTEPULL!$A:$I,7,FALSE)),"0",(VLOOKUP($C444,CTEPULL!$A:$I,7,FALSE)))</f>
        <v>0</v>
      </c>
      <c r="AN444" s="18">
        <f>IF(ISERROR(VLOOKUP($A444,PIVOTILC!$A:$I,7,FALSE)),"0",(VLOOKUP($A444,PIVOTILC!$A:$I,7,FALSE)))</f>
        <v>0</v>
      </c>
      <c r="AO444" s="13">
        <f t="shared" si="100"/>
        <v>0</v>
      </c>
      <c r="AP444" s="13" t="str">
        <f t="shared" si="109"/>
        <v/>
      </c>
      <c r="AQ444" s="13">
        <f>IF(ISERROR(VLOOKUP($C444,CTEPULL!$A:$I,8,FALSE)),"0",(VLOOKUP($C444,CTEPULL!$A:$I,8,FALSE)))</f>
        <v>0</v>
      </c>
      <c r="AR444" s="18">
        <f>IF(ISERROR(VLOOKUP($A444,PIVOTILC!$A:$I,8,FALSE)),"0",(VLOOKUP($A444,PIVOTILC!$A:$I,8,FALSE)))</f>
        <v>0</v>
      </c>
      <c r="AS444" s="13">
        <f t="shared" si="101"/>
        <v>0</v>
      </c>
      <c r="AT444" s="13" t="str">
        <f t="shared" si="110"/>
        <v/>
      </c>
      <c r="AU444" s="19">
        <f>IF(ISERROR(VLOOKUP($C444,CTEPULL!$A:$I,9,FALSE)),"0",(VLOOKUP($C444,CTEPULL!$A:$I,9,FALSE)))</f>
        <v>16</v>
      </c>
      <c r="AV444" s="18">
        <f>IF(ISERROR(VLOOKUP($A444,PIVOTILC!$A:$I,8,FALSE)),"0",(VLOOKUP($A444,PIVOTILC!$A:$I,9,FALSE)))</f>
        <v>16</v>
      </c>
      <c r="AW444" s="18">
        <f t="shared" si="102"/>
        <v>0</v>
      </c>
      <c r="AX444" s="13">
        <f t="shared" si="103"/>
        <v>0</v>
      </c>
      <c r="AY444" s="13" t="str">
        <f t="shared" si="104"/>
        <v>No</v>
      </c>
      <c r="AZ444" s="13" t="str">
        <f t="shared" si="111"/>
        <v>No</v>
      </c>
    </row>
    <row r="445" spans="1:52" x14ac:dyDescent="0.2">
      <c r="A445" s="1" t="s">
        <v>11963</v>
      </c>
      <c r="B445" s="16" t="s">
        <v>11287</v>
      </c>
      <c r="C445" s="13" t="s">
        <v>886</v>
      </c>
      <c r="D445" s="13" t="s">
        <v>618</v>
      </c>
      <c r="E445" s="13" t="s">
        <v>619</v>
      </c>
      <c r="F445" s="13" t="s">
        <v>179</v>
      </c>
      <c r="G445" s="13" t="s">
        <v>356</v>
      </c>
      <c r="H445" s="13" t="s">
        <v>11912</v>
      </c>
      <c r="I445" s="13" t="s">
        <v>100</v>
      </c>
      <c r="J445" s="13" t="s">
        <v>2378</v>
      </c>
      <c r="K445" s="13" t="s">
        <v>2396</v>
      </c>
      <c r="L445" s="13" t="s">
        <v>2392</v>
      </c>
      <c r="M445" s="13" t="s">
        <v>8943</v>
      </c>
      <c r="N445" s="13" t="s">
        <v>151</v>
      </c>
      <c r="O445" s="17">
        <v>40162</v>
      </c>
      <c r="P445" s="23"/>
      <c r="Q445" s="41" t="s">
        <v>11288</v>
      </c>
      <c r="R445" s="13" t="s">
        <v>129</v>
      </c>
      <c r="S445" s="13" t="s">
        <v>2878</v>
      </c>
      <c r="T445" s="13" t="s">
        <v>8348</v>
      </c>
      <c r="U445" s="13" t="s">
        <v>5792</v>
      </c>
      <c r="V445" s="13" t="s">
        <v>8354</v>
      </c>
      <c r="W445" s="13">
        <f>IF(ISERROR(VLOOKUP($C445,CTEPULL!$A:$I,3,FALSE)),"0",(VLOOKUP($C445,CTEPULL!$A:$I,3,FALSE)))</f>
        <v>16</v>
      </c>
      <c r="X445" s="18">
        <f>IF(ISERROR(VLOOKUP($A445,PIVOTILC!$A:$I,3,FALSE)),"0",(VLOOKUP($A445,PIVOTILC!$A:$I,3,FALSE)))</f>
        <v>16</v>
      </c>
      <c r="Y445" s="13">
        <f t="shared" si="96"/>
        <v>0</v>
      </c>
      <c r="Z445" s="13" t="str">
        <f t="shared" si="105"/>
        <v>Good</v>
      </c>
      <c r="AA445" s="13">
        <f>IF(ISERROR(VLOOKUP($C445,CTEPULL!$A:$I,4,FALSE)),"0",(VLOOKUP($C445,CTEPULL!$A:$I,4,FALSE)))</f>
        <v>0</v>
      </c>
      <c r="AB445" s="18">
        <f>IF(ISERROR(VLOOKUP($A445,PIVOTILC!$A:$I,4,FALSE)),"0",(VLOOKUP($A445,PIVOTILC!$A:$I,4,FALSE)))</f>
        <v>0</v>
      </c>
      <c r="AC445" s="13">
        <f t="shared" si="97"/>
        <v>0</v>
      </c>
      <c r="AD445" s="13" t="str">
        <f t="shared" si="106"/>
        <v/>
      </c>
      <c r="AE445" s="13">
        <f>IF(ISERROR(VLOOKUP($C445,CTEPULL!$A:$I,5,FALSE)),"0",(VLOOKUP($C445,CTEPULL!$A:$I,5,FALSE)))</f>
        <v>0</v>
      </c>
      <c r="AF445" s="18">
        <f>IF(ISERROR(VLOOKUP($A445,PIVOTILC!$A:$I,5,FALSE)),"0",(VLOOKUP($A445,PIVOTILC!$A:$I,5,FALSE)))</f>
        <v>0</v>
      </c>
      <c r="AG445" s="13">
        <f t="shared" si="98"/>
        <v>0</v>
      </c>
      <c r="AH445" s="13" t="str">
        <f t="shared" si="107"/>
        <v/>
      </c>
      <c r="AI445" s="13">
        <f>IF(ISERROR(VLOOKUP($C445,CTEPULL!$A:$I,6,FALSE)),"0",(VLOOKUP($C445,CTEPULL!$A:$I,6,FALSE)))</f>
        <v>0</v>
      </c>
      <c r="AJ445" s="18">
        <f>IF(ISERROR(VLOOKUP($A445,PIVOTILC!$A:$I,6,FALSE)),"0",(VLOOKUP($A445,PIVOTILC!$A:$I,6,FALSE)))</f>
        <v>0</v>
      </c>
      <c r="AK445" s="13">
        <f t="shared" si="99"/>
        <v>0</v>
      </c>
      <c r="AL445" s="13" t="str">
        <f t="shared" si="108"/>
        <v/>
      </c>
      <c r="AM445" s="13">
        <f>IF(ISERROR(VLOOKUP($C445,CTEPULL!$A:$I,7,FALSE)),"0",(VLOOKUP($C445,CTEPULL!$A:$I,7,FALSE)))</f>
        <v>0</v>
      </c>
      <c r="AN445" s="18">
        <f>IF(ISERROR(VLOOKUP($A445,PIVOTILC!$A:$I,7,FALSE)),"0",(VLOOKUP($A445,PIVOTILC!$A:$I,7,FALSE)))</f>
        <v>0</v>
      </c>
      <c r="AO445" s="13">
        <f t="shared" si="100"/>
        <v>0</v>
      </c>
      <c r="AP445" s="13" t="str">
        <f t="shared" si="109"/>
        <v/>
      </c>
      <c r="AQ445" s="13">
        <f>IF(ISERROR(VLOOKUP($C445,CTEPULL!$A:$I,8,FALSE)),"0",(VLOOKUP($C445,CTEPULL!$A:$I,8,FALSE)))</f>
        <v>0</v>
      </c>
      <c r="AR445" s="18">
        <f>IF(ISERROR(VLOOKUP($A445,PIVOTILC!$A:$I,8,FALSE)),"0",(VLOOKUP($A445,PIVOTILC!$A:$I,8,FALSE)))</f>
        <v>0</v>
      </c>
      <c r="AS445" s="13">
        <f t="shared" si="101"/>
        <v>0</v>
      </c>
      <c r="AT445" s="13" t="str">
        <f t="shared" si="110"/>
        <v/>
      </c>
      <c r="AU445" s="19">
        <f>IF(ISERROR(VLOOKUP($C445,CTEPULL!$A:$I,9,FALSE)),"0",(VLOOKUP($C445,CTEPULL!$A:$I,9,FALSE)))</f>
        <v>16</v>
      </c>
      <c r="AV445" s="18">
        <f>IF(ISERROR(VLOOKUP($A445,PIVOTILC!$A:$I,8,FALSE)),"0",(VLOOKUP($A445,PIVOTILC!$A:$I,9,FALSE)))</f>
        <v>16</v>
      </c>
      <c r="AW445" s="18">
        <f t="shared" si="102"/>
        <v>0</v>
      </c>
      <c r="AX445" s="13">
        <f t="shared" si="103"/>
        <v>0</v>
      </c>
      <c r="AY445" s="13" t="str">
        <f t="shared" si="104"/>
        <v>No</v>
      </c>
      <c r="AZ445" s="13" t="str">
        <f t="shared" si="111"/>
        <v>No</v>
      </c>
    </row>
    <row r="446" spans="1:52" x14ac:dyDescent="0.2">
      <c r="A446" s="1" t="s">
        <v>7129</v>
      </c>
      <c r="B446" s="16" t="s">
        <v>4584</v>
      </c>
      <c r="C446" s="13" t="s">
        <v>4585</v>
      </c>
      <c r="D446" s="13" t="s">
        <v>2239</v>
      </c>
      <c r="E446" s="13" t="s">
        <v>4586</v>
      </c>
      <c r="F446" s="13" t="s">
        <v>179</v>
      </c>
      <c r="G446" s="13" t="s">
        <v>4587</v>
      </c>
      <c r="H446" s="13" t="s">
        <v>2829</v>
      </c>
      <c r="I446" s="13" t="s">
        <v>100</v>
      </c>
      <c r="J446" s="13" t="s">
        <v>2378</v>
      </c>
      <c r="K446" s="13" t="s">
        <v>2396</v>
      </c>
      <c r="L446" s="13" t="s">
        <v>2392</v>
      </c>
      <c r="M446" s="13" t="s">
        <v>8943</v>
      </c>
      <c r="N446" s="13" t="s">
        <v>4588</v>
      </c>
      <c r="O446" s="17">
        <v>42836</v>
      </c>
      <c r="P446" s="23"/>
      <c r="Q446" s="41" t="s">
        <v>4589</v>
      </c>
      <c r="R446" s="13" t="s">
        <v>129</v>
      </c>
      <c r="S446" s="13" t="s">
        <v>2870</v>
      </c>
      <c r="T446" s="13" t="s">
        <v>8348</v>
      </c>
      <c r="U446" s="13" t="s">
        <v>5793</v>
      </c>
      <c r="V446" s="13" t="s">
        <v>8352</v>
      </c>
      <c r="W446" s="13">
        <f>IF(ISERROR(VLOOKUP($C446,CTEPULL!$A:$I,3,FALSE)),"0",(VLOOKUP($C446,CTEPULL!$A:$I,3,FALSE)))</f>
        <v>45</v>
      </c>
      <c r="X446" s="18">
        <f>IF(ISERROR(VLOOKUP($A446,PIVOTILC!$A:$I,3,FALSE)),"0",(VLOOKUP($A446,PIVOTILC!$A:$I,3,FALSE)))</f>
        <v>45</v>
      </c>
      <c r="Y446" s="13">
        <f t="shared" si="96"/>
        <v>0</v>
      </c>
      <c r="Z446" s="13" t="str">
        <f t="shared" si="105"/>
        <v>Good</v>
      </c>
      <c r="AA446" s="13">
        <f>IF(ISERROR(VLOOKUP($C446,CTEPULL!$A:$I,4,FALSE)),"0",(VLOOKUP($C446,CTEPULL!$A:$I,4,FALSE)))</f>
        <v>0</v>
      </c>
      <c r="AB446" s="18">
        <f>IF(ISERROR(VLOOKUP($A446,PIVOTILC!$A:$I,4,FALSE)),"0",(VLOOKUP($A446,PIVOTILC!$A:$I,4,FALSE)))</f>
        <v>0</v>
      </c>
      <c r="AC446" s="13">
        <f t="shared" si="97"/>
        <v>0</v>
      </c>
      <c r="AD446" s="13" t="str">
        <f t="shared" si="106"/>
        <v/>
      </c>
      <c r="AE446" s="13">
        <f>IF(ISERROR(VLOOKUP($C446,CTEPULL!$A:$I,5,FALSE)),"0",(VLOOKUP($C446,CTEPULL!$A:$I,5,FALSE)))</f>
        <v>0</v>
      </c>
      <c r="AF446" s="18">
        <f>IF(ISERROR(VLOOKUP($A446,PIVOTILC!$A:$I,5,FALSE)),"0",(VLOOKUP($A446,PIVOTILC!$A:$I,5,FALSE)))</f>
        <v>0</v>
      </c>
      <c r="AG446" s="13">
        <f t="shared" si="98"/>
        <v>0</v>
      </c>
      <c r="AH446" s="13" t="str">
        <f t="shared" si="107"/>
        <v/>
      </c>
      <c r="AI446" s="13">
        <f>IF(ISERROR(VLOOKUP($C446,CTEPULL!$A:$I,6,FALSE)),"0",(VLOOKUP($C446,CTEPULL!$A:$I,6,FALSE)))</f>
        <v>0</v>
      </c>
      <c r="AJ446" s="18">
        <f>IF(ISERROR(VLOOKUP($A446,PIVOTILC!$A:$I,6,FALSE)),"0",(VLOOKUP($A446,PIVOTILC!$A:$I,6,FALSE)))</f>
        <v>0</v>
      </c>
      <c r="AK446" s="13">
        <f t="shared" si="99"/>
        <v>0</v>
      </c>
      <c r="AL446" s="13" t="str">
        <f t="shared" si="108"/>
        <v/>
      </c>
      <c r="AM446" s="13">
        <f>IF(ISERROR(VLOOKUP($C446,CTEPULL!$A:$I,7,FALSE)),"0",(VLOOKUP($C446,CTEPULL!$A:$I,7,FALSE)))</f>
        <v>0</v>
      </c>
      <c r="AN446" s="18">
        <f>IF(ISERROR(VLOOKUP($A446,PIVOTILC!$A:$I,7,FALSE)),"0",(VLOOKUP($A446,PIVOTILC!$A:$I,7,FALSE)))</f>
        <v>0</v>
      </c>
      <c r="AO446" s="13">
        <f t="shared" si="100"/>
        <v>0</v>
      </c>
      <c r="AP446" s="13" t="str">
        <f t="shared" si="109"/>
        <v/>
      </c>
      <c r="AQ446" s="13">
        <f>IF(ISERROR(VLOOKUP($C446,CTEPULL!$A:$I,8,FALSE)),"0",(VLOOKUP($C446,CTEPULL!$A:$I,8,FALSE)))</f>
        <v>0</v>
      </c>
      <c r="AR446" s="18">
        <f>IF(ISERROR(VLOOKUP($A446,PIVOTILC!$A:$I,8,FALSE)),"0",(VLOOKUP($A446,PIVOTILC!$A:$I,8,FALSE)))</f>
        <v>0</v>
      </c>
      <c r="AS446" s="13">
        <f t="shared" si="101"/>
        <v>0</v>
      </c>
      <c r="AT446" s="13" t="str">
        <f t="shared" si="110"/>
        <v/>
      </c>
      <c r="AU446" s="19">
        <f>IF(ISERROR(VLOOKUP($C446,CTEPULL!$A:$I,9,FALSE)),"0",(VLOOKUP($C446,CTEPULL!$A:$I,9,FALSE)))</f>
        <v>45</v>
      </c>
      <c r="AV446" s="18">
        <f>IF(ISERROR(VLOOKUP($A446,PIVOTILC!$A:$I,8,FALSE)),"0",(VLOOKUP($A446,PIVOTILC!$A:$I,9,FALSE)))</f>
        <v>45</v>
      </c>
      <c r="AW446" s="18">
        <f t="shared" si="102"/>
        <v>0</v>
      </c>
      <c r="AX446" s="13">
        <f t="shared" si="103"/>
        <v>0</v>
      </c>
      <c r="AY446" s="13" t="str">
        <f t="shared" si="104"/>
        <v>No</v>
      </c>
      <c r="AZ446" s="13" t="str">
        <f t="shared" si="111"/>
        <v>No</v>
      </c>
    </row>
    <row r="447" spans="1:52" x14ac:dyDescent="0.2">
      <c r="A447" s="1" t="s">
        <v>9274</v>
      </c>
      <c r="B447" s="16" t="s">
        <v>3142</v>
      </c>
      <c r="C447" s="13" t="s">
        <v>1699</v>
      </c>
      <c r="D447" s="13" t="s">
        <v>1700</v>
      </c>
      <c r="E447" s="13" t="s">
        <v>1701</v>
      </c>
      <c r="F447" s="13" t="s">
        <v>104</v>
      </c>
      <c r="G447" s="13" t="s">
        <v>1702</v>
      </c>
      <c r="H447" s="13" t="s">
        <v>2828</v>
      </c>
      <c r="I447" s="13" t="s">
        <v>98</v>
      </c>
      <c r="J447" s="13" t="s">
        <v>2378</v>
      </c>
      <c r="K447" s="13" t="s">
        <v>2880</v>
      </c>
      <c r="L447" s="13" t="s">
        <v>2880</v>
      </c>
      <c r="M447" s="13" t="s">
        <v>11908</v>
      </c>
      <c r="N447" s="13" t="s">
        <v>1703</v>
      </c>
      <c r="O447" s="17">
        <v>41939</v>
      </c>
      <c r="P447" s="23"/>
      <c r="Q447" s="41" t="s">
        <v>2567</v>
      </c>
      <c r="R447" s="13" t="s">
        <v>129</v>
      </c>
      <c r="S447" s="13" t="s">
        <v>2870</v>
      </c>
      <c r="T447" s="13" t="s">
        <v>8348</v>
      </c>
      <c r="U447" s="13" t="s">
        <v>5794</v>
      </c>
      <c r="V447" s="13" t="s">
        <v>8352</v>
      </c>
      <c r="W447" s="13">
        <f>IF(ISERROR(VLOOKUP($C447,CTEPULL!$A:$I,3,FALSE)),"0",(VLOOKUP($C447,CTEPULL!$A:$I,3,FALSE)))</f>
        <v>40</v>
      </c>
      <c r="X447" s="18">
        <f>IF(ISERROR(VLOOKUP($A447,PIVOTILC!$A:$I,3,FALSE)),"0",(VLOOKUP($A447,PIVOTILC!$A:$I,3,FALSE)))</f>
        <v>40</v>
      </c>
      <c r="Y447" s="13">
        <f t="shared" si="96"/>
        <v>0</v>
      </c>
      <c r="Z447" s="13" t="str">
        <f t="shared" si="105"/>
        <v>Good</v>
      </c>
      <c r="AA447" s="13">
        <f>IF(ISERROR(VLOOKUP($C447,CTEPULL!$A:$I,4,FALSE)),"0",(VLOOKUP($C447,CTEPULL!$A:$I,4,FALSE)))</f>
        <v>0</v>
      </c>
      <c r="AB447" s="18">
        <f>IF(ISERROR(VLOOKUP($A447,PIVOTILC!$A:$I,4,FALSE)),"0",(VLOOKUP($A447,PIVOTILC!$A:$I,4,FALSE)))</f>
        <v>0</v>
      </c>
      <c r="AC447" s="13">
        <f t="shared" si="97"/>
        <v>0</v>
      </c>
      <c r="AD447" s="13" t="str">
        <f t="shared" si="106"/>
        <v/>
      </c>
      <c r="AE447" s="13">
        <f>IF(ISERROR(VLOOKUP($C447,CTEPULL!$A:$I,5,FALSE)),"0",(VLOOKUP($C447,CTEPULL!$A:$I,5,FALSE)))</f>
        <v>0</v>
      </c>
      <c r="AF447" s="18">
        <f>IF(ISERROR(VLOOKUP($A447,PIVOTILC!$A:$I,5,FALSE)),"0",(VLOOKUP($A447,PIVOTILC!$A:$I,5,FALSE)))</f>
        <v>0</v>
      </c>
      <c r="AG447" s="13">
        <f t="shared" si="98"/>
        <v>0</v>
      </c>
      <c r="AH447" s="13" t="str">
        <f t="shared" si="107"/>
        <v/>
      </c>
      <c r="AI447" s="13">
        <f>IF(ISERROR(VLOOKUP($C447,CTEPULL!$A:$I,6,FALSE)),"0",(VLOOKUP($C447,CTEPULL!$A:$I,6,FALSE)))</f>
        <v>0</v>
      </c>
      <c r="AJ447" s="18">
        <f>IF(ISERROR(VLOOKUP($A447,PIVOTILC!$A:$I,6,FALSE)),"0",(VLOOKUP($A447,PIVOTILC!$A:$I,6,FALSE)))</f>
        <v>0</v>
      </c>
      <c r="AK447" s="13">
        <f t="shared" si="99"/>
        <v>0</v>
      </c>
      <c r="AL447" s="13" t="str">
        <f t="shared" si="108"/>
        <v/>
      </c>
      <c r="AM447" s="13">
        <f>IF(ISERROR(VLOOKUP($C447,CTEPULL!$A:$I,7,FALSE)),"0",(VLOOKUP($C447,CTEPULL!$A:$I,7,FALSE)))</f>
        <v>0</v>
      </c>
      <c r="AN447" s="18">
        <f>IF(ISERROR(VLOOKUP($A447,PIVOTILC!$A:$I,7,FALSE)),"0",(VLOOKUP($A447,PIVOTILC!$A:$I,7,FALSE)))</f>
        <v>0</v>
      </c>
      <c r="AO447" s="13">
        <f t="shared" si="100"/>
        <v>0</v>
      </c>
      <c r="AP447" s="13" t="str">
        <f t="shared" si="109"/>
        <v/>
      </c>
      <c r="AQ447" s="13">
        <f>IF(ISERROR(VLOOKUP($C447,CTEPULL!$A:$I,8,FALSE)),"0",(VLOOKUP($C447,CTEPULL!$A:$I,8,FALSE)))</f>
        <v>0</v>
      </c>
      <c r="AR447" s="18">
        <f>IF(ISERROR(VLOOKUP($A447,PIVOTILC!$A:$I,8,FALSE)),"0",(VLOOKUP($A447,PIVOTILC!$A:$I,8,FALSE)))</f>
        <v>0</v>
      </c>
      <c r="AS447" s="13">
        <f t="shared" si="101"/>
        <v>0</v>
      </c>
      <c r="AT447" s="13" t="str">
        <f t="shared" si="110"/>
        <v/>
      </c>
      <c r="AU447" s="19">
        <f>IF(ISERROR(VLOOKUP($C447,CTEPULL!$A:$I,9,FALSE)),"0",(VLOOKUP($C447,CTEPULL!$A:$I,9,FALSE)))</f>
        <v>40</v>
      </c>
      <c r="AV447" s="18">
        <f>IF(ISERROR(VLOOKUP($A447,PIVOTILC!$A:$I,8,FALSE)),"0",(VLOOKUP($A447,PIVOTILC!$A:$I,9,FALSE)))</f>
        <v>40</v>
      </c>
      <c r="AW447" s="18">
        <f t="shared" si="102"/>
        <v>0</v>
      </c>
      <c r="AX447" s="13">
        <f t="shared" si="103"/>
        <v>0</v>
      </c>
      <c r="AY447" s="13" t="str">
        <f t="shared" si="104"/>
        <v>No</v>
      </c>
      <c r="AZ447" s="13" t="str">
        <f t="shared" si="111"/>
        <v>No</v>
      </c>
    </row>
    <row r="448" spans="1:52" x14ac:dyDescent="0.2">
      <c r="A448" s="1" t="s">
        <v>9930</v>
      </c>
      <c r="B448" s="16" t="s">
        <v>9931</v>
      </c>
      <c r="C448" s="13" t="s">
        <v>9932</v>
      </c>
      <c r="D448" s="13" t="s">
        <v>9933</v>
      </c>
      <c r="E448" s="13" t="s">
        <v>9934</v>
      </c>
      <c r="F448" s="13" t="s">
        <v>179</v>
      </c>
      <c r="G448" s="13" t="s">
        <v>9935</v>
      </c>
      <c r="H448" s="13" t="s">
        <v>2829</v>
      </c>
      <c r="I448" s="13" t="s">
        <v>98</v>
      </c>
      <c r="J448" s="13" t="s">
        <v>2378</v>
      </c>
      <c r="K448" s="13" t="s">
        <v>2389</v>
      </c>
      <c r="L448" s="13" t="s">
        <v>11236</v>
      </c>
      <c r="M448" s="13" t="s">
        <v>2420</v>
      </c>
      <c r="N448" s="13" t="s">
        <v>9936</v>
      </c>
      <c r="O448" s="17">
        <v>43497</v>
      </c>
      <c r="P448" s="23"/>
      <c r="Q448" s="41" t="s">
        <v>9937</v>
      </c>
      <c r="R448" s="13" t="s">
        <v>129</v>
      </c>
      <c r="S448" s="13" t="s">
        <v>2877</v>
      </c>
      <c r="T448" s="13" t="s">
        <v>8348</v>
      </c>
      <c r="U448" s="13" t="s">
        <v>9948</v>
      </c>
      <c r="V448" s="13" t="s">
        <v>8352</v>
      </c>
      <c r="W448" s="13">
        <f>IF(ISERROR(VLOOKUP($C448,CTEPULL!$A:$I,3,FALSE)),"0",(VLOOKUP($C448,CTEPULL!$A:$I,3,FALSE)))</f>
        <v>40</v>
      </c>
      <c r="X448" s="18">
        <f>IF(ISERROR(VLOOKUP($A448,PIVOTILC!$A:$I,3,FALSE)),"0",(VLOOKUP($A448,PIVOTILC!$A:$I,3,FALSE)))</f>
        <v>40</v>
      </c>
      <c r="Y448" s="13">
        <f t="shared" si="96"/>
        <v>0</v>
      </c>
      <c r="Z448" s="13" t="str">
        <f t="shared" si="105"/>
        <v>Good</v>
      </c>
      <c r="AA448" s="13">
        <f>IF(ISERROR(VLOOKUP($C448,CTEPULL!$A:$I,4,FALSE)),"0",(VLOOKUP($C448,CTEPULL!$A:$I,4,FALSE)))</f>
        <v>0</v>
      </c>
      <c r="AB448" s="18">
        <f>IF(ISERROR(VLOOKUP($A448,PIVOTILC!$A:$I,4,FALSE)),"0",(VLOOKUP($A448,PIVOTILC!$A:$I,4,FALSE)))</f>
        <v>0</v>
      </c>
      <c r="AC448" s="13">
        <f t="shared" si="97"/>
        <v>0</v>
      </c>
      <c r="AD448" s="13" t="str">
        <f t="shared" si="106"/>
        <v/>
      </c>
      <c r="AE448" s="13">
        <f>IF(ISERROR(VLOOKUP($C448,CTEPULL!$A:$I,5,FALSE)),"0",(VLOOKUP($C448,CTEPULL!$A:$I,5,FALSE)))</f>
        <v>0</v>
      </c>
      <c r="AF448" s="18">
        <f>IF(ISERROR(VLOOKUP($A448,PIVOTILC!$A:$I,5,FALSE)),"0",(VLOOKUP($A448,PIVOTILC!$A:$I,5,FALSE)))</f>
        <v>0</v>
      </c>
      <c r="AG448" s="13">
        <f t="shared" si="98"/>
        <v>0</v>
      </c>
      <c r="AH448" s="13" t="str">
        <f t="shared" si="107"/>
        <v/>
      </c>
      <c r="AI448" s="13">
        <f>IF(ISERROR(VLOOKUP($C448,CTEPULL!$A:$I,6,FALSE)),"0",(VLOOKUP($C448,CTEPULL!$A:$I,6,FALSE)))</f>
        <v>0</v>
      </c>
      <c r="AJ448" s="18">
        <f>IF(ISERROR(VLOOKUP($A448,PIVOTILC!$A:$I,6,FALSE)),"0",(VLOOKUP($A448,PIVOTILC!$A:$I,6,FALSE)))</f>
        <v>0</v>
      </c>
      <c r="AK448" s="13">
        <f t="shared" si="99"/>
        <v>0</v>
      </c>
      <c r="AL448" s="13" t="str">
        <f t="shared" si="108"/>
        <v/>
      </c>
      <c r="AM448" s="13">
        <f>IF(ISERROR(VLOOKUP($C448,CTEPULL!$A:$I,7,FALSE)),"0",(VLOOKUP($C448,CTEPULL!$A:$I,7,FALSE)))</f>
        <v>0</v>
      </c>
      <c r="AN448" s="18">
        <f>IF(ISERROR(VLOOKUP($A448,PIVOTILC!$A:$I,7,FALSE)),"0",(VLOOKUP($A448,PIVOTILC!$A:$I,7,FALSE)))</f>
        <v>0</v>
      </c>
      <c r="AO448" s="13">
        <f t="shared" si="100"/>
        <v>0</v>
      </c>
      <c r="AP448" s="13" t="str">
        <f t="shared" si="109"/>
        <v/>
      </c>
      <c r="AQ448" s="13">
        <f>IF(ISERROR(VLOOKUP($C448,CTEPULL!$A:$I,8,FALSE)),"0",(VLOOKUP($C448,CTEPULL!$A:$I,8,FALSE)))</f>
        <v>0</v>
      </c>
      <c r="AR448" s="18">
        <f>IF(ISERROR(VLOOKUP($A448,PIVOTILC!$A:$I,8,FALSE)),"0",(VLOOKUP($A448,PIVOTILC!$A:$I,8,FALSE)))</f>
        <v>0</v>
      </c>
      <c r="AS448" s="13">
        <f t="shared" si="101"/>
        <v>0</v>
      </c>
      <c r="AT448" s="13" t="str">
        <f t="shared" si="110"/>
        <v/>
      </c>
      <c r="AU448" s="19">
        <f>IF(ISERROR(VLOOKUP($C448,CTEPULL!$A:$I,9,FALSE)),"0",(VLOOKUP($C448,CTEPULL!$A:$I,9,FALSE)))</f>
        <v>40</v>
      </c>
      <c r="AV448" s="18">
        <f>IF(ISERROR(VLOOKUP($A448,PIVOTILC!$A:$I,8,FALSE)),"0",(VLOOKUP($A448,PIVOTILC!$A:$I,9,FALSE)))</f>
        <v>40</v>
      </c>
      <c r="AW448" s="18">
        <f t="shared" si="102"/>
        <v>0</v>
      </c>
      <c r="AX448" s="13">
        <f t="shared" si="103"/>
        <v>0</v>
      </c>
      <c r="AY448" s="13" t="str">
        <f t="shared" si="104"/>
        <v>No</v>
      </c>
      <c r="AZ448" s="13" t="str">
        <f t="shared" si="111"/>
        <v>No</v>
      </c>
    </row>
    <row r="449" spans="1:52" x14ac:dyDescent="0.2">
      <c r="A449" s="1" t="s">
        <v>7130</v>
      </c>
      <c r="B449" s="16" t="s">
        <v>3573</v>
      </c>
      <c r="C449" s="13" t="s">
        <v>3574</v>
      </c>
      <c r="D449" s="13" t="s">
        <v>3575</v>
      </c>
      <c r="E449" s="13" t="s">
        <v>2021</v>
      </c>
      <c r="F449" s="13" t="s">
        <v>179</v>
      </c>
      <c r="G449" s="13" t="s">
        <v>3576</v>
      </c>
      <c r="H449" s="13" t="s">
        <v>2829</v>
      </c>
      <c r="I449" s="13" t="s">
        <v>98</v>
      </c>
      <c r="J449" s="13" t="s">
        <v>2378</v>
      </c>
      <c r="K449" s="13" t="s">
        <v>2880</v>
      </c>
      <c r="L449" s="13" t="s">
        <v>2880</v>
      </c>
      <c r="M449" s="13" t="s">
        <v>8943</v>
      </c>
      <c r="N449" s="13" t="s">
        <v>3577</v>
      </c>
      <c r="O449" s="17">
        <v>42530</v>
      </c>
      <c r="P449" s="23"/>
      <c r="Q449" s="41" t="s">
        <v>3578</v>
      </c>
      <c r="R449" s="13" t="s">
        <v>129</v>
      </c>
      <c r="S449" s="13" t="s">
        <v>2870</v>
      </c>
      <c r="T449" s="13" t="s">
        <v>8348</v>
      </c>
      <c r="U449" s="13" t="s">
        <v>5795</v>
      </c>
      <c r="V449" s="13" t="s">
        <v>8352</v>
      </c>
      <c r="W449" s="13">
        <f>IF(ISERROR(VLOOKUP($C449,CTEPULL!$A:$I,3,FALSE)),"0",(VLOOKUP($C449,CTEPULL!$A:$I,3,FALSE)))</f>
        <v>45</v>
      </c>
      <c r="X449" s="18">
        <f>IF(ISERROR(VLOOKUP($A449,PIVOTILC!$A:$I,3,FALSE)),"0",(VLOOKUP($A449,PIVOTILC!$A:$I,3,FALSE)))</f>
        <v>45</v>
      </c>
      <c r="Y449" s="13">
        <f t="shared" si="96"/>
        <v>0</v>
      </c>
      <c r="Z449" s="13" t="str">
        <f t="shared" si="105"/>
        <v>Good</v>
      </c>
      <c r="AA449" s="13">
        <f>IF(ISERROR(VLOOKUP($C449,CTEPULL!$A:$I,4,FALSE)),"0",(VLOOKUP($C449,CTEPULL!$A:$I,4,FALSE)))</f>
        <v>0</v>
      </c>
      <c r="AB449" s="18">
        <f>IF(ISERROR(VLOOKUP($A449,PIVOTILC!$A:$I,4,FALSE)),"0",(VLOOKUP($A449,PIVOTILC!$A:$I,4,FALSE)))</f>
        <v>0</v>
      </c>
      <c r="AC449" s="13">
        <f t="shared" si="97"/>
        <v>0</v>
      </c>
      <c r="AD449" s="13" t="str">
        <f t="shared" si="106"/>
        <v/>
      </c>
      <c r="AE449" s="13">
        <f>IF(ISERROR(VLOOKUP($C449,CTEPULL!$A:$I,5,FALSE)),"0",(VLOOKUP($C449,CTEPULL!$A:$I,5,FALSE)))</f>
        <v>0</v>
      </c>
      <c r="AF449" s="18">
        <f>IF(ISERROR(VLOOKUP($A449,PIVOTILC!$A:$I,5,FALSE)),"0",(VLOOKUP($A449,PIVOTILC!$A:$I,5,FALSE)))</f>
        <v>0</v>
      </c>
      <c r="AG449" s="13">
        <f t="shared" si="98"/>
        <v>0</v>
      </c>
      <c r="AH449" s="13" t="str">
        <f t="shared" si="107"/>
        <v/>
      </c>
      <c r="AI449" s="13">
        <f>IF(ISERROR(VLOOKUP($C449,CTEPULL!$A:$I,6,FALSE)),"0",(VLOOKUP($C449,CTEPULL!$A:$I,6,FALSE)))</f>
        <v>0</v>
      </c>
      <c r="AJ449" s="18">
        <f>IF(ISERROR(VLOOKUP($A449,PIVOTILC!$A:$I,6,FALSE)),"0",(VLOOKUP($A449,PIVOTILC!$A:$I,6,FALSE)))</f>
        <v>0</v>
      </c>
      <c r="AK449" s="13">
        <f t="shared" si="99"/>
        <v>0</v>
      </c>
      <c r="AL449" s="13" t="str">
        <f t="shared" si="108"/>
        <v/>
      </c>
      <c r="AM449" s="13">
        <f>IF(ISERROR(VLOOKUP($C449,CTEPULL!$A:$I,7,FALSE)),"0",(VLOOKUP($C449,CTEPULL!$A:$I,7,FALSE)))</f>
        <v>0</v>
      </c>
      <c r="AN449" s="18">
        <f>IF(ISERROR(VLOOKUP($A449,PIVOTILC!$A:$I,7,FALSE)),"0",(VLOOKUP($A449,PIVOTILC!$A:$I,7,FALSE)))</f>
        <v>0</v>
      </c>
      <c r="AO449" s="13">
        <f t="shared" si="100"/>
        <v>0</v>
      </c>
      <c r="AP449" s="13" t="str">
        <f t="shared" si="109"/>
        <v/>
      </c>
      <c r="AQ449" s="13">
        <f>IF(ISERROR(VLOOKUP($C449,CTEPULL!$A:$I,8,FALSE)),"0",(VLOOKUP($C449,CTEPULL!$A:$I,8,FALSE)))</f>
        <v>0</v>
      </c>
      <c r="AR449" s="18">
        <f>IF(ISERROR(VLOOKUP($A449,PIVOTILC!$A:$I,8,FALSE)),"0",(VLOOKUP($A449,PIVOTILC!$A:$I,8,FALSE)))</f>
        <v>0</v>
      </c>
      <c r="AS449" s="13">
        <f t="shared" si="101"/>
        <v>0</v>
      </c>
      <c r="AT449" s="13" t="str">
        <f t="shared" si="110"/>
        <v/>
      </c>
      <c r="AU449" s="19">
        <f>IF(ISERROR(VLOOKUP($C449,CTEPULL!$A:$I,9,FALSE)),"0",(VLOOKUP($C449,CTEPULL!$A:$I,9,FALSE)))</f>
        <v>45</v>
      </c>
      <c r="AV449" s="18">
        <f>IF(ISERROR(VLOOKUP($A449,PIVOTILC!$A:$I,8,FALSE)),"0",(VLOOKUP($A449,PIVOTILC!$A:$I,9,FALSE)))</f>
        <v>45</v>
      </c>
      <c r="AW449" s="18">
        <f t="shared" si="102"/>
        <v>0</v>
      </c>
      <c r="AX449" s="13">
        <f t="shared" si="103"/>
        <v>0</v>
      </c>
      <c r="AY449" s="13" t="str">
        <f t="shared" si="104"/>
        <v>No</v>
      </c>
      <c r="AZ449" s="13" t="str">
        <f t="shared" si="111"/>
        <v>No</v>
      </c>
    </row>
    <row r="450" spans="1:52" x14ac:dyDescent="0.2">
      <c r="A450" s="1" t="s">
        <v>7131</v>
      </c>
      <c r="B450" s="16" t="s">
        <v>3476</v>
      </c>
      <c r="C450" s="13" t="s">
        <v>3477</v>
      </c>
      <c r="D450" s="13" t="s">
        <v>3478</v>
      </c>
      <c r="E450" s="13" t="s">
        <v>3479</v>
      </c>
      <c r="F450" s="13" t="s">
        <v>179</v>
      </c>
      <c r="G450" s="13" t="s">
        <v>3480</v>
      </c>
      <c r="H450" s="13" t="s">
        <v>2829</v>
      </c>
      <c r="I450" s="13" t="s">
        <v>98</v>
      </c>
      <c r="J450" s="13" t="s">
        <v>2378</v>
      </c>
      <c r="K450" s="13" t="s">
        <v>2880</v>
      </c>
      <c r="L450" s="13" t="s">
        <v>2880</v>
      </c>
      <c r="M450" s="13" t="s">
        <v>8943</v>
      </c>
      <c r="N450" s="13" t="s">
        <v>3534</v>
      </c>
      <c r="O450" s="17">
        <v>42520</v>
      </c>
      <c r="P450" s="23"/>
      <c r="Q450" s="41" t="s">
        <v>3481</v>
      </c>
      <c r="R450" s="13" t="s">
        <v>129</v>
      </c>
      <c r="S450" s="13" t="s">
        <v>2870</v>
      </c>
      <c r="T450" s="13" t="s">
        <v>8348</v>
      </c>
      <c r="U450" s="13" t="s">
        <v>5796</v>
      </c>
      <c r="V450" s="13" t="s">
        <v>8352</v>
      </c>
      <c r="W450" s="13">
        <f>IF(ISERROR(VLOOKUP($C450,CTEPULL!$A:$I,3,FALSE)),"0",(VLOOKUP($C450,CTEPULL!$A:$I,3,FALSE)))</f>
        <v>40</v>
      </c>
      <c r="X450" s="18">
        <f>IF(ISERROR(VLOOKUP($A450,PIVOTILC!$A:$I,3,FALSE)),"0",(VLOOKUP($A450,PIVOTILC!$A:$I,3,FALSE)))</f>
        <v>40</v>
      </c>
      <c r="Y450" s="13">
        <f t="shared" ref="Y450:Y513" si="112">W450-X450</f>
        <v>0</v>
      </c>
      <c r="Z450" s="13" t="str">
        <f t="shared" si="105"/>
        <v>Good</v>
      </c>
      <c r="AA450" s="13">
        <f>IF(ISERROR(VLOOKUP($C450,CTEPULL!$A:$I,4,FALSE)),"0",(VLOOKUP($C450,CTEPULL!$A:$I,4,FALSE)))</f>
        <v>0</v>
      </c>
      <c r="AB450" s="18">
        <f>IF(ISERROR(VLOOKUP($A450,PIVOTILC!$A:$I,4,FALSE)),"0",(VLOOKUP($A450,PIVOTILC!$A:$I,4,FALSE)))</f>
        <v>0</v>
      </c>
      <c r="AC450" s="13">
        <f t="shared" ref="AC450:AC513" si="113">AA450-AB450</f>
        <v>0</v>
      </c>
      <c r="AD450" s="13" t="str">
        <f t="shared" si="106"/>
        <v/>
      </c>
      <c r="AE450" s="13">
        <f>IF(ISERROR(VLOOKUP($C450,CTEPULL!$A:$I,5,FALSE)),"0",(VLOOKUP($C450,CTEPULL!$A:$I,5,FALSE)))</f>
        <v>0</v>
      </c>
      <c r="AF450" s="18">
        <f>IF(ISERROR(VLOOKUP($A450,PIVOTILC!$A:$I,5,FALSE)),"0",(VLOOKUP($A450,PIVOTILC!$A:$I,5,FALSE)))</f>
        <v>0</v>
      </c>
      <c r="AG450" s="13">
        <f t="shared" ref="AG450:AG513" si="114">AE450-AF450</f>
        <v>0</v>
      </c>
      <c r="AH450" s="13" t="str">
        <f t="shared" si="107"/>
        <v/>
      </c>
      <c r="AI450" s="13">
        <f>IF(ISERROR(VLOOKUP($C450,CTEPULL!$A:$I,6,FALSE)),"0",(VLOOKUP($C450,CTEPULL!$A:$I,6,FALSE)))</f>
        <v>0</v>
      </c>
      <c r="AJ450" s="18">
        <f>IF(ISERROR(VLOOKUP($A450,PIVOTILC!$A:$I,6,FALSE)),"0",(VLOOKUP($A450,PIVOTILC!$A:$I,6,FALSE)))</f>
        <v>0</v>
      </c>
      <c r="AK450" s="13">
        <f t="shared" ref="AK450:AK513" si="115">AI450-AJ450</f>
        <v>0</v>
      </c>
      <c r="AL450" s="13" t="str">
        <f t="shared" si="108"/>
        <v/>
      </c>
      <c r="AM450" s="13">
        <f>IF(ISERROR(VLOOKUP($C450,CTEPULL!$A:$I,7,FALSE)),"0",(VLOOKUP($C450,CTEPULL!$A:$I,7,FALSE)))</f>
        <v>0</v>
      </c>
      <c r="AN450" s="18">
        <f>IF(ISERROR(VLOOKUP($A450,PIVOTILC!$A:$I,7,FALSE)),"0",(VLOOKUP($A450,PIVOTILC!$A:$I,7,FALSE)))</f>
        <v>0</v>
      </c>
      <c r="AO450" s="13">
        <f t="shared" ref="AO450:AO513" si="116">AM450-AN450</f>
        <v>0</v>
      </c>
      <c r="AP450" s="13" t="str">
        <f t="shared" si="109"/>
        <v/>
      </c>
      <c r="AQ450" s="13">
        <f>IF(ISERROR(VLOOKUP($C450,CTEPULL!$A:$I,8,FALSE)),"0",(VLOOKUP($C450,CTEPULL!$A:$I,8,FALSE)))</f>
        <v>0</v>
      </c>
      <c r="AR450" s="18">
        <f>IF(ISERROR(VLOOKUP($A450,PIVOTILC!$A:$I,8,FALSE)),"0",(VLOOKUP($A450,PIVOTILC!$A:$I,8,FALSE)))</f>
        <v>0</v>
      </c>
      <c r="AS450" s="13">
        <f t="shared" ref="AS450:AS513" si="117">AQ450-AR450</f>
        <v>0</v>
      </c>
      <c r="AT450" s="13" t="str">
        <f t="shared" si="110"/>
        <v/>
      </c>
      <c r="AU450" s="19">
        <f>IF(ISERROR(VLOOKUP($C450,CTEPULL!$A:$I,9,FALSE)),"0",(VLOOKUP($C450,CTEPULL!$A:$I,9,FALSE)))</f>
        <v>40</v>
      </c>
      <c r="AV450" s="18">
        <f>IF(ISERROR(VLOOKUP($A450,PIVOTILC!$A:$I,8,FALSE)),"0",(VLOOKUP($A450,PIVOTILC!$A:$I,9,FALSE)))</f>
        <v>40</v>
      </c>
      <c r="AW450" s="18">
        <f t="shared" ref="AW450:AW513" si="118">SUMIF(AS450, "&gt;0")+ SUMIF(AO450, "&gt;0")+ SUMIF(AK450, "&gt;0")+ SUMIF(AG450, "&gt;0")+ SUMIF(AC450, "&gt;0")+ SUMIF(Y450, "&gt;0")</f>
        <v>0</v>
      </c>
      <c r="AX450" s="13">
        <f t="shared" ref="AX450:AX513" si="119">SUMIF(AS450, "&lt;0")+ SUMIF(AO450, "&lt;0")+ SUMIF(AK450, "&lt;0")+ SUMIF(AG450, "&lt;0")+ SUMIF(AC450, "&lt;0")+ SUMIF(Y450, "&lt;0")</f>
        <v>0</v>
      </c>
      <c r="AY450" s="13" t="str">
        <f t="shared" ref="AY450:AY513" si="120">IF(AND(AW450=0, AX450=0), "No", "Yes")</f>
        <v>No</v>
      </c>
      <c r="AZ450" s="13" t="str">
        <f t="shared" si="111"/>
        <v>No</v>
      </c>
    </row>
    <row r="451" spans="1:52" x14ac:dyDescent="0.2">
      <c r="A451" s="1" t="s">
        <v>9275</v>
      </c>
      <c r="B451" s="16" t="s">
        <v>3143</v>
      </c>
      <c r="C451" s="13" t="s">
        <v>883</v>
      </c>
      <c r="D451" s="13" t="s">
        <v>606</v>
      </c>
      <c r="E451" s="13" t="s">
        <v>607</v>
      </c>
      <c r="F451" s="13" t="s">
        <v>179</v>
      </c>
      <c r="G451" s="13" t="s">
        <v>353</v>
      </c>
      <c r="H451" s="13" t="s">
        <v>2832</v>
      </c>
      <c r="I451" s="13" t="s">
        <v>102</v>
      </c>
      <c r="J451" s="13" t="s">
        <v>2378</v>
      </c>
      <c r="K451" s="13" t="s">
        <v>2395</v>
      </c>
      <c r="L451" s="13" t="s">
        <v>2385</v>
      </c>
      <c r="M451" s="13" t="s">
        <v>10350</v>
      </c>
      <c r="N451" s="13" t="s">
        <v>143</v>
      </c>
      <c r="O451" s="17">
        <v>39881</v>
      </c>
      <c r="P451" s="23"/>
      <c r="Q451" s="41" t="s">
        <v>2568</v>
      </c>
      <c r="R451" s="13" t="s">
        <v>129</v>
      </c>
      <c r="S451" s="13" t="s">
        <v>2870</v>
      </c>
      <c r="T451" s="13" t="s">
        <v>8348</v>
      </c>
      <c r="U451" s="13" t="s">
        <v>5797</v>
      </c>
      <c r="V451" s="13" t="s">
        <v>8361</v>
      </c>
      <c r="W451" s="13">
        <f>IF(ISERROR(VLOOKUP($C451,CTEPULL!$A:$I,3,FALSE)),"0",(VLOOKUP($C451,CTEPULL!$A:$I,3,FALSE)))</f>
        <v>45</v>
      </c>
      <c r="X451" s="18">
        <f>IF(ISERROR(VLOOKUP($A451,PIVOTILC!$A:$I,3,FALSE)),"0",(VLOOKUP($A451,PIVOTILC!$A:$I,3,FALSE)))</f>
        <v>45</v>
      </c>
      <c r="Y451" s="13">
        <f t="shared" si="112"/>
        <v>0</v>
      </c>
      <c r="Z451" s="13" t="str">
        <f t="shared" ref="Z451:Z514" si="121">IF(ISBLANK(Z$1), IF(AND(W451=0, X451=0), "0 Entry Verify", IF(Y451&lt;&gt;0, "With Variance", "Good")), "")</f>
        <v>Good</v>
      </c>
      <c r="AA451" s="13">
        <f>IF(ISERROR(VLOOKUP($C451,CTEPULL!$A:$I,4,FALSE)),"0",(VLOOKUP($C451,CTEPULL!$A:$I,4,FALSE)))</f>
        <v>0</v>
      </c>
      <c r="AB451" s="18">
        <f>IF(ISERROR(VLOOKUP($A451,PIVOTILC!$A:$I,4,FALSE)),"0",(VLOOKUP($A451,PIVOTILC!$A:$I,4,FALSE)))</f>
        <v>0</v>
      </c>
      <c r="AC451" s="13">
        <f t="shared" si="113"/>
        <v>0</v>
      </c>
      <c r="AD451" s="13" t="str">
        <f t="shared" ref="AD451:AD514" si="122">IF(ISBLANK(AD$1), IF(AND(AA451=0, AB451=0), "0 Entry Verify", IF(AC451&lt;&gt;0, "With Variance", "Good")), "")</f>
        <v/>
      </c>
      <c r="AE451" s="13">
        <f>IF(ISERROR(VLOOKUP($C451,CTEPULL!$A:$I,5,FALSE)),"0",(VLOOKUP($C451,CTEPULL!$A:$I,5,FALSE)))</f>
        <v>0</v>
      </c>
      <c r="AF451" s="18">
        <f>IF(ISERROR(VLOOKUP($A451,PIVOTILC!$A:$I,5,FALSE)),"0",(VLOOKUP($A451,PIVOTILC!$A:$I,5,FALSE)))</f>
        <v>0</v>
      </c>
      <c r="AG451" s="13">
        <f t="shared" si="114"/>
        <v>0</v>
      </c>
      <c r="AH451" s="13" t="str">
        <f t="shared" ref="AH451:AH514" si="123">IF(ISBLANK(AH$1), IF(AND(AE451=0, AF451=0), "0 Entry Verify", IF(AG451&lt;&gt;0, "With Variance", "Good")), "")</f>
        <v/>
      </c>
      <c r="AI451" s="13">
        <f>IF(ISERROR(VLOOKUP($C451,CTEPULL!$A:$I,6,FALSE)),"0",(VLOOKUP($C451,CTEPULL!$A:$I,6,FALSE)))</f>
        <v>0</v>
      </c>
      <c r="AJ451" s="18">
        <f>IF(ISERROR(VLOOKUP($A451,PIVOTILC!$A:$I,6,FALSE)),"0",(VLOOKUP($A451,PIVOTILC!$A:$I,6,FALSE)))</f>
        <v>0</v>
      </c>
      <c r="AK451" s="13">
        <f t="shared" si="115"/>
        <v>0</v>
      </c>
      <c r="AL451" s="13" t="str">
        <f t="shared" ref="AL451:AL514" si="124">IF(ISBLANK(AL$1), IF(AND(AI451=0, AJ451=0), "0 Entry Verify", IF(AK451&lt;&gt;0, "With Variance", "Good")), "")</f>
        <v/>
      </c>
      <c r="AM451" s="13">
        <f>IF(ISERROR(VLOOKUP($C451,CTEPULL!$A:$I,7,FALSE)),"0",(VLOOKUP($C451,CTEPULL!$A:$I,7,FALSE)))</f>
        <v>0</v>
      </c>
      <c r="AN451" s="18">
        <f>IF(ISERROR(VLOOKUP($A451,PIVOTILC!$A:$I,7,FALSE)),"0",(VLOOKUP($A451,PIVOTILC!$A:$I,7,FALSE)))</f>
        <v>0</v>
      </c>
      <c r="AO451" s="13">
        <f t="shared" si="116"/>
        <v>0</v>
      </c>
      <c r="AP451" s="13" t="str">
        <f t="shared" ref="AP451:AP514" si="125">IF(ISBLANK(AP$1), IF(AND(AM451=0, AN451=0), "0 Entry Verify", IF(AO451&lt;&gt;0, "With Variance", "Good")), "")</f>
        <v/>
      </c>
      <c r="AQ451" s="13">
        <f>IF(ISERROR(VLOOKUP($C451,CTEPULL!$A:$I,8,FALSE)),"0",(VLOOKUP($C451,CTEPULL!$A:$I,8,FALSE)))</f>
        <v>0</v>
      </c>
      <c r="AR451" s="18">
        <f>IF(ISERROR(VLOOKUP($A451,PIVOTILC!$A:$I,8,FALSE)),"0",(VLOOKUP($A451,PIVOTILC!$A:$I,8,FALSE)))</f>
        <v>0</v>
      </c>
      <c r="AS451" s="13">
        <f t="shared" si="117"/>
        <v>0</v>
      </c>
      <c r="AT451" s="13" t="str">
        <f t="shared" ref="AT451:AT514" si="126">IF(ISBLANK(AT$1), IF(AND(AQ451=0, AR451=0), "0 Entry Verify", IF(AS451&lt;&gt;0, "With Variance", "Good")), "")</f>
        <v/>
      </c>
      <c r="AU451" s="19">
        <f>IF(ISERROR(VLOOKUP($C451,CTEPULL!$A:$I,9,FALSE)),"0",(VLOOKUP($C451,CTEPULL!$A:$I,9,FALSE)))</f>
        <v>45</v>
      </c>
      <c r="AV451" s="18">
        <f>IF(ISERROR(VLOOKUP($A451,PIVOTILC!$A:$I,8,FALSE)),"0",(VLOOKUP($A451,PIVOTILC!$A:$I,9,FALSE)))</f>
        <v>45</v>
      </c>
      <c r="AW451" s="18">
        <f t="shared" si="118"/>
        <v>0</v>
      </c>
      <c r="AX451" s="13">
        <f t="shared" si="119"/>
        <v>0</v>
      </c>
      <c r="AY451" s="13" t="str">
        <f t="shared" si="120"/>
        <v>No</v>
      </c>
      <c r="AZ451" s="13" t="str">
        <f t="shared" ref="AZ451:AZ514" si="127">IF(OR($Z451="0 Entry Verify", $AD451="0 Entry Verify", $AH451="0 Entry Verify", $AL451="0 Entry Verify", $AP451="0 Entry Verify", $AT451="0 Entry Verify"), "Yes", "No")</f>
        <v>No</v>
      </c>
    </row>
    <row r="452" spans="1:52" x14ac:dyDescent="0.2">
      <c r="A452" s="1" t="s">
        <v>11663</v>
      </c>
      <c r="B452" s="16" t="s">
        <v>11678</v>
      </c>
      <c r="C452" s="13" t="s">
        <v>11679</v>
      </c>
      <c r="D452" s="13" t="s">
        <v>11680</v>
      </c>
      <c r="E452" s="13" t="s">
        <v>11681</v>
      </c>
      <c r="F452" s="13" t="s">
        <v>179</v>
      </c>
      <c r="G452" s="13" t="s">
        <v>11682</v>
      </c>
      <c r="H452" s="13" t="s">
        <v>2829</v>
      </c>
      <c r="I452" s="13" t="s">
        <v>100</v>
      </c>
      <c r="J452" s="13" t="s">
        <v>2378</v>
      </c>
      <c r="K452" s="13" t="s">
        <v>2396</v>
      </c>
      <c r="L452" s="13" t="s">
        <v>2392</v>
      </c>
      <c r="M452" s="13" t="s">
        <v>8943</v>
      </c>
      <c r="N452" s="13" t="s">
        <v>11683</v>
      </c>
      <c r="O452" s="17">
        <v>43711</v>
      </c>
      <c r="P452" s="23"/>
      <c r="Q452" s="41" t="s">
        <v>11684</v>
      </c>
      <c r="R452" s="13" t="s">
        <v>129</v>
      </c>
      <c r="S452" s="13" t="s">
        <v>2871</v>
      </c>
      <c r="T452" s="13" t="s">
        <v>8348</v>
      </c>
      <c r="U452" s="13" t="s">
        <v>11715</v>
      </c>
      <c r="V452" s="13" t="s">
        <v>8352</v>
      </c>
      <c r="W452" s="13">
        <f>IF(ISERROR(VLOOKUP($C452,CTEPULL!$A:$I,3,FALSE)),"0",(VLOOKUP($C452,CTEPULL!$A:$I,3,FALSE)))</f>
        <v>45</v>
      </c>
      <c r="X452" s="18">
        <f>IF(ISERROR(VLOOKUP($A452,PIVOTILC!$A:$I,3,FALSE)),"0",(VLOOKUP($A452,PIVOTILC!$A:$I,3,FALSE)))</f>
        <v>45</v>
      </c>
      <c r="Y452" s="13">
        <f t="shared" si="112"/>
        <v>0</v>
      </c>
      <c r="Z452" s="13" t="str">
        <f t="shared" si="121"/>
        <v>Good</v>
      </c>
      <c r="AA452" s="13">
        <f>IF(ISERROR(VLOOKUP($C452,CTEPULL!$A:$I,4,FALSE)),"0",(VLOOKUP($C452,CTEPULL!$A:$I,4,FALSE)))</f>
        <v>0</v>
      </c>
      <c r="AB452" s="18">
        <f>IF(ISERROR(VLOOKUP($A452,PIVOTILC!$A:$I,4,FALSE)),"0",(VLOOKUP($A452,PIVOTILC!$A:$I,4,FALSE)))</f>
        <v>0</v>
      </c>
      <c r="AC452" s="13">
        <f t="shared" si="113"/>
        <v>0</v>
      </c>
      <c r="AD452" s="13" t="str">
        <f t="shared" si="122"/>
        <v/>
      </c>
      <c r="AE452" s="13">
        <f>IF(ISERROR(VLOOKUP($C452,CTEPULL!$A:$I,5,FALSE)),"0",(VLOOKUP($C452,CTEPULL!$A:$I,5,FALSE)))</f>
        <v>0</v>
      </c>
      <c r="AF452" s="18">
        <f>IF(ISERROR(VLOOKUP($A452,PIVOTILC!$A:$I,5,FALSE)),"0",(VLOOKUP($A452,PIVOTILC!$A:$I,5,FALSE)))</f>
        <v>0</v>
      </c>
      <c r="AG452" s="13">
        <f t="shared" si="114"/>
        <v>0</v>
      </c>
      <c r="AH452" s="13" t="str">
        <f t="shared" si="123"/>
        <v/>
      </c>
      <c r="AI452" s="13">
        <f>IF(ISERROR(VLOOKUP($C452,CTEPULL!$A:$I,6,FALSE)),"0",(VLOOKUP($C452,CTEPULL!$A:$I,6,FALSE)))</f>
        <v>0</v>
      </c>
      <c r="AJ452" s="18">
        <f>IF(ISERROR(VLOOKUP($A452,PIVOTILC!$A:$I,6,FALSE)),"0",(VLOOKUP($A452,PIVOTILC!$A:$I,6,FALSE)))</f>
        <v>0</v>
      </c>
      <c r="AK452" s="13">
        <f t="shared" si="115"/>
        <v>0</v>
      </c>
      <c r="AL452" s="13" t="str">
        <f t="shared" si="124"/>
        <v/>
      </c>
      <c r="AM452" s="13">
        <f>IF(ISERROR(VLOOKUP($C452,CTEPULL!$A:$I,7,FALSE)),"0",(VLOOKUP($C452,CTEPULL!$A:$I,7,FALSE)))</f>
        <v>0</v>
      </c>
      <c r="AN452" s="18">
        <f>IF(ISERROR(VLOOKUP($A452,PIVOTILC!$A:$I,7,FALSE)),"0",(VLOOKUP($A452,PIVOTILC!$A:$I,7,FALSE)))</f>
        <v>0</v>
      </c>
      <c r="AO452" s="13">
        <f t="shared" si="116"/>
        <v>0</v>
      </c>
      <c r="AP452" s="13" t="str">
        <f t="shared" si="125"/>
        <v/>
      </c>
      <c r="AQ452" s="13">
        <f>IF(ISERROR(VLOOKUP($C452,CTEPULL!$A:$I,8,FALSE)),"0",(VLOOKUP($C452,CTEPULL!$A:$I,8,FALSE)))</f>
        <v>0</v>
      </c>
      <c r="AR452" s="18">
        <f>IF(ISERROR(VLOOKUP($A452,PIVOTILC!$A:$I,8,FALSE)),"0",(VLOOKUP($A452,PIVOTILC!$A:$I,8,FALSE)))</f>
        <v>0</v>
      </c>
      <c r="AS452" s="13">
        <f t="shared" si="117"/>
        <v>0</v>
      </c>
      <c r="AT452" s="13" t="str">
        <f t="shared" si="126"/>
        <v/>
      </c>
      <c r="AU452" s="19">
        <f>IF(ISERROR(VLOOKUP($C452,CTEPULL!$A:$I,9,FALSE)),"0",(VLOOKUP($C452,CTEPULL!$A:$I,9,FALSE)))</f>
        <v>45</v>
      </c>
      <c r="AV452" s="18">
        <f>IF(ISERROR(VLOOKUP($A452,PIVOTILC!$A:$I,8,FALSE)),"0",(VLOOKUP($A452,PIVOTILC!$A:$I,9,FALSE)))</f>
        <v>45</v>
      </c>
      <c r="AW452" s="18">
        <f t="shared" si="118"/>
        <v>0</v>
      </c>
      <c r="AX452" s="13">
        <f t="shared" si="119"/>
        <v>0</v>
      </c>
      <c r="AY452" s="13" t="str">
        <f t="shared" si="120"/>
        <v>No</v>
      </c>
      <c r="AZ452" s="13" t="str">
        <f t="shared" si="127"/>
        <v>No</v>
      </c>
    </row>
    <row r="453" spans="1:52" x14ac:dyDescent="0.2">
      <c r="A453" s="1" t="s">
        <v>9276</v>
      </c>
      <c r="B453" s="16" t="s">
        <v>3144</v>
      </c>
      <c r="C453" s="13" t="s">
        <v>934</v>
      </c>
      <c r="D453" s="13" t="s">
        <v>720</v>
      </c>
      <c r="E453" s="13" t="s">
        <v>721</v>
      </c>
      <c r="F453" s="13" t="s">
        <v>179</v>
      </c>
      <c r="G453" s="13" t="s">
        <v>401</v>
      </c>
      <c r="H453" s="13" t="s">
        <v>2829</v>
      </c>
      <c r="I453" s="13" t="s">
        <v>98</v>
      </c>
      <c r="J453" s="13" t="s">
        <v>2378</v>
      </c>
      <c r="K453" s="13" t="s">
        <v>2382</v>
      </c>
      <c r="L453" s="13" t="s">
        <v>3758</v>
      </c>
      <c r="M453" s="13" t="s">
        <v>2423</v>
      </c>
      <c r="N453" s="13" t="s">
        <v>236</v>
      </c>
      <c r="O453" s="17">
        <v>40884</v>
      </c>
      <c r="P453" s="23"/>
      <c r="Q453" s="41" t="s">
        <v>2569</v>
      </c>
      <c r="R453" s="13" t="s">
        <v>129</v>
      </c>
      <c r="S453" s="13" t="s">
        <v>2870</v>
      </c>
      <c r="T453" s="13" t="s">
        <v>8348</v>
      </c>
      <c r="U453" s="13" t="s">
        <v>5798</v>
      </c>
      <c r="V453" s="13" t="s">
        <v>8354</v>
      </c>
      <c r="W453" s="13">
        <f>IF(ISERROR(VLOOKUP($C453,CTEPULL!$A:$I,3,FALSE)),"0",(VLOOKUP($C453,CTEPULL!$A:$I,3,FALSE)))</f>
        <v>40</v>
      </c>
      <c r="X453" s="18">
        <f>IF(ISERROR(VLOOKUP($A453,PIVOTILC!$A:$I,3,FALSE)),"0",(VLOOKUP($A453,PIVOTILC!$A:$I,3,FALSE)))</f>
        <v>40</v>
      </c>
      <c r="Y453" s="13">
        <f t="shared" si="112"/>
        <v>0</v>
      </c>
      <c r="Z453" s="13" t="str">
        <f t="shared" si="121"/>
        <v>Good</v>
      </c>
      <c r="AA453" s="13">
        <f>IF(ISERROR(VLOOKUP($C453,CTEPULL!$A:$I,4,FALSE)),"0",(VLOOKUP($C453,CTEPULL!$A:$I,4,FALSE)))</f>
        <v>0</v>
      </c>
      <c r="AB453" s="18">
        <f>IF(ISERROR(VLOOKUP($A453,PIVOTILC!$A:$I,4,FALSE)),"0",(VLOOKUP($A453,PIVOTILC!$A:$I,4,FALSE)))</f>
        <v>0</v>
      </c>
      <c r="AC453" s="13">
        <f t="shared" si="113"/>
        <v>0</v>
      </c>
      <c r="AD453" s="13" t="str">
        <f t="shared" si="122"/>
        <v/>
      </c>
      <c r="AE453" s="13">
        <f>IF(ISERROR(VLOOKUP($C453,CTEPULL!$A:$I,5,FALSE)),"0",(VLOOKUP($C453,CTEPULL!$A:$I,5,FALSE)))</f>
        <v>0</v>
      </c>
      <c r="AF453" s="18">
        <f>IF(ISERROR(VLOOKUP($A453,PIVOTILC!$A:$I,5,FALSE)),"0",(VLOOKUP($A453,PIVOTILC!$A:$I,5,FALSE)))</f>
        <v>0</v>
      </c>
      <c r="AG453" s="13">
        <f t="shared" si="114"/>
        <v>0</v>
      </c>
      <c r="AH453" s="13" t="str">
        <f t="shared" si="123"/>
        <v/>
      </c>
      <c r="AI453" s="13">
        <f>IF(ISERROR(VLOOKUP($C453,CTEPULL!$A:$I,6,FALSE)),"0",(VLOOKUP($C453,CTEPULL!$A:$I,6,FALSE)))</f>
        <v>0</v>
      </c>
      <c r="AJ453" s="18">
        <f>IF(ISERROR(VLOOKUP($A453,PIVOTILC!$A:$I,6,FALSE)),"0",(VLOOKUP($A453,PIVOTILC!$A:$I,6,FALSE)))</f>
        <v>0</v>
      </c>
      <c r="AK453" s="13">
        <f t="shared" si="115"/>
        <v>0</v>
      </c>
      <c r="AL453" s="13" t="str">
        <f t="shared" si="124"/>
        <v/>
      </c>
      <c r="AM453" s="13">
        <f>IF(ISERROR(VLOOKUP($C453,CTEPULL!$A:$I,7,FALSE)),"0",(VLOOKUP($C453,CTEPULL!$A:$I,7,FALSE)))</f>
        <v>0</v>
      </c>
      <c r="AN453" s="18">
        <f>IF(ISERROR(VLOOKUP($A453,PIVOTILC!$A:$I,7,FALSE)),"0",(VLOOKUP($A453,PIVOTILC!$A:$I,7,FALSE)))</f>
        <v>0</v>
      </c>
      <c r="AO453" s="13">
        <f t="shared" si="116"/>
        <v>0</v>
      </c>
      <c r="AP453" s="13" t="str">
        <f t="shared" si="125"/>
        <v/>
      </c>
      <c r="AQ453" s="13">
        <f>IF(ISERROR(VLOOKUP($C453,CTEPULL!$A:$I,8,FALSE)),"0",(VLOOKUP($C453,CTEPULL!$A:$I,8,FALSE)))</f>
        <v>0</v>
      </c>
      <c r="AR453" s="18">
        <f>IF(ISERROR(VLOOKUP($A453,PIVOTILC!$A:$I,8,FALSE)),"0",(VLOOKUP($A453,PIVOTILC!$A:$I,8,FALSE)))</f>
        <v>0</v>
      </c>
      <c r="AS453" s="13">
        <f t="shared" si="117"/>
        <v>0</v>
      </c>
      <c r="AT453" s="13" t="str">
        <f t="shared" si="126"/>
        <v/>
      </c>
      <c r="AU453" s="19">
        <f>IF(ISERROR(VLOOKUP($C453,CTEPULL!$A:$I,9,FALSE)),"0",(VLOOKUP($C453,CTEPULL!$A:$I,9,FALSE)))</f>
        <v>40</v>
      </c>
      <c r="AV453" s="18">
        <f>IF(ISERROR(VLOOKUP($A453,PIVOTILC!$A:$I,8,FALSE)),"0",(VLOOKUP($A453,PIVOTILC!$A:$I,9,FALSE)))</f>
        <v>40</v>
      </c>
      <c r="AW453" s="18">
        <f t="shared" si="118"/>
        <v>0</v>
      </c>
      <c r="AX453" s="13">
        <f t="shared" si="119"/>
        <v>0</v>
      </c>
      <c r="AY453" s="13" t="str">
        <f t="shared" si="120"/>
        <v>No</v>
      </c>
      <c r="AZ453" s="13" t="str">
        <f t="shared" si="127"/>
        <v>No</v>
      </c>
    </row>
    <row r="454" spans="1:52" x14ac:dyDescent="0.2">
      <c r="A454" s="1" t="s">
        <v>12705</v>
      </c>
      <c r="B454" s="16" t="s">
        <v>12706</v>
      </c>
      <c r="C454" s="13" t="s">
        <v>12744</v>
      </c>
      <c r="D454" s="13" t="s">
        <v>12707</v>
      </c>
      <c r="E454" s="13" t="s">
        <v>12708</v>
      </c>
      <c r="F454" s="13" t="s">
        <v>603</v>
      </c>
      <c r="G454" s="13" t="s">
        <v>12709</v>
      </c>
      <c r="H454" s="13" t="s">
        <v>2829</v>
      </c>
      <c r="I454" s="13" t="s">
        <v>98</v>
      </c>
      <c r="J454" s="13" t="s">
        <v>2378</v>
      </c>
      <c r="K454" s="13" t="s">
        <v>2382</v>
      </c>
      <c r="L454" s="13" t="s">
        <v>3758</v>
      </c>
      <c r="M454" s="13" t="s">
        <v>2423</v>
      </c>
      <c r="N454" s="13" t="s">
        <v>12803</v>
      </c>
      <c r="O454" s="17">
        <v>43811</v>
      </c>
      <c r="P454" s="23"/>
      <c r="Q454" s="41" t="s">
        <v>12710</v>
      </c>
      <c r="R454" s="13" t="s">
        <v>129</v>
      </c>
      <c r="S454" s="13" t="s">
        <v>2867</v>
      </c>
      <c r="T454" s="13" t="s">
        <v>8348</v>
      </c>
      <c r="U454" s="13" t="s">
        <v>12807</v>
      </c>
      <c r="V454" s="13" t="s">
        <v>8354</v>
      </c>
      <c r="W454" s="13">
        <f>IF(ISERROR(VLOOKUP($C454,CTEPULL!$A:$I,3,FALSE)),"0",(VLOOKUP($C454,CTEPULL!$A:$I,3,FALSE)))</f>
        <v>40</v>
      </c>
      <c r="X454" s="18">
        <f>IF(ISERROR(VLOOKUP($A454,PIVOTILC!$A:$I,3,FALSE)),"0",(VLOOKUP($A454,PIVOTILC!$A:$I,3,FALSE)))</f>
        <v>40</v>
      </c>
      <c r="Y454" s="13">
        <f t="shared" si="112"/>
        <v>0</v>
      </c>
      <c r="Z454" s="13" t="str">
        <f t="shared" si="121"/>
        <v>Good</v>
      </c>
      <c r="AA454" s="13">
        <f>IF(ISERROR(VLOOKUP($C454,CTEPULL!$A:$I,4,FALSE)),"0",(VLOOKUP($C454,CTEPULL!$A:$I,4,FALSE)))</f>
        <v>0</v>
      </c>
      <c r="AB454" s="18">
        <f>IF(ISERROR(VLOOKUP($A454,PIVOTILC!$A:$I,4,FALSE)),"0",(VLOOKUP($A454,PIVOTILC!$A:$I,4,FALSE)))</f>
        <v>0</v>
      </c>
      <c r="AC454" s="13">
        <f t="shared" si="113"/>
        <v>0</v>
      </c>
      <c r="AD454" s="13" t="str">
        <f t="shared" si="122"/>
        <v/>
      </c>
      <c r="AE454" s="13">
        <f>IF(ISERROR(VLOOKUP($C454,CTEPULL!$A:$I,5,FALSE)),"0",(VLOOKUP($C454,CTEPULL!$A:$I,5,FALSE)))</f>
        <v>0</v>
      </c>
      <c r="AF454" s="18">
        <f>IF(ISERROR(VLOOKUP($A454,PIVOTILC!$A:$I,5,FALSE)),"0",(VLOOKUP($A454,PIVOTILC!$A:$I,5,FALSE)))</f>
        <v>0</v>
      </c>
      <c r="AG454" s="13">
        <f t="shared" si="114"/>
        <v>0</v>
      </c>
      <c r="AH454" s="13" t="str">
        <f t="shared" si="123"/>
        <v/>
      </c>
      <c r="AI454" s="13">
        <f>IF(ISERROR(VLOOKUP($C454,CTEPULL!$A:$I,6,FALSE)),"0",(VLOOKUP($C454,CTEPULL!$A:$I,6,FALSE)))</f>
        <v>0</v>
      </c>
      <c r="AJ454" s="18">
        <f>IF(ISERROR(VLOOKUP($A454,PIVOTILC!$A:$I,6,FALSE)),"0",(VLOOKUP($A454,PIVOTILC!$A:$I,6,FALSE)))</f>
        <v>0</v>
      </c>
      <c r="AK454" s="13">
        <f t="shared" si="115"/>
        <v>0</v>
      </c>
      <c r="AL454" s="13" t="str">
        <f t="shared" si="124"/>
        <v/>
      </c>
      <c r="AM454" s="13">
        <f>IF(ISERROR(VLOOKUP($C454,CTEPULL!$A:$I,7,FALSE)),"0",(VLOOKUP($C454,CTEPULL!$A:$I,7,FALSE)))</f>
        <v>0</v>
      </c>
      <c r="AN454" s="18">
        <f>IF(ISERROR(VLOOKUP($A454,PIVOTILC!$A:$I,7,FALSE)),"0",(VLOOKUP($A454,PIVOTILC!$A:$I,7,FALSE)))</f>
        <v>0</v>
      </c>
      <c r="AO454" s="13">
        <f t="shared" si="116"/>
        <v>0</v>
      </c>
      <c r="AP454" s="13" t="str">
        <f t="shared" si="125"/>
        <v/>
      </c>
      <c r="AQ454" s="13">
        <f>IF(ISERROR(VLOOKUP($C454,CTEPULL!$A:$I,8,FALSE)),"0",(VLOOKUP($C454,CTEPULL!$A:$I,8,FALSE)))</f>
        <v>0</v>
      </c>
      <c r="AR454" s="18">
        <f>IF(ISERROR(VLOOKUP($A454,PIVOTILC!$A:$I,8,FALSE)),"0",(VLOOKUP($A454,PIVOTILC!$A:$I,8,FALSE)))</f>
        <v>0</v>
      </c>
      <c r="AS454" s="13">
        <f t="shared" si="117"/>
        <v>0</v>
      </c>
      <c r="AT454" s="13" t="str">
        <f t="shared" si="126"/>
        <v/>
      </c>
      <c r="AU454" s="19">
        <f>IF(ISERROR(VLOOKUP($C454,CTEPULL!$A:$I,9,FALSE)),"0",(VLOOKUP($C454,CTEPULL!$A:$I,9,FALSE)))</f>
        <v>40</v>
      </c>
      <c r="AV454" s="18">
        <f>IF(ISERROR(VLOOKUP($A454,PIVOTILC!$A:$I,8,FALSE)),"0",(VLOOKUP($A454,PIVOTILC!$A:$I,9,FALSE)))</f>
        <v>40</v>
      </c>
      <c r="AW454" s="18">
        <f t="shared" si="118"/>
        <v>0</v>
      </c>
      <c r="AX454" s="13">
        <f t="shared" si="119"/>
        <v>0</v>
      </c>
      <c r="AY454" s="13" t="str">
        <f t="shared" si="120"/>
        <v>No</v>
      </c>
      <c r="AZ454" s="13" t="str">
        <f t="shared" si="127"/>
        <v>No</v>
      </c>
    </row>
    <row r="455" spans="1:52" x14ac:dyDescent="0.2">
      <c r="A455" s="1" t="s">
        <v>7132</v>
      </c>
      <c r="B455" s="16" t="s">
        <v>3145</v>
      </c>
      <c r="C455" s="13" t="s">
        <v>865</v>
      </c>
      <c r="D455" s="13" t="s">
        <v>579</v>
      </c>
      <c r="E455" s="13" t="s">
        <v>580</v>
      </c>
      <c r="F455" s="13" t="s">
        <v>109</v>
      </c>
      <c r="G455" s="13" t="s">
        <v>336</v>
      </c>
      <c r="H455" s="13" t="s">
        <v>2831</v>
      </c>
      <c r="I455" s="13" t="s">
        <v>98</v>
      </c>
      <c r="J455" s="13" t="s">
        <v>2378</v>
      </c>
      <c r="K455" s="13" t="s">
        <v>2382</v>
      </c>
      <c r="L455" s="13" t="s">
        <v>3758</v>
      </c>
      <c r="M455" s="13" t="s">
        <v>2397</v>
      </c>
      <c r="N455" s="13" t="s">
        <v>26</v>
      </c>
      <c r="O455" s="17">
        <v>39419</v>
      </c>
      <c r="P455" s="23"/>
      <c r="Q455" s="41" t="s">
        <v>2570</v>
      </c>
      <c r="R455" s="13" t="s">
        <v>129</v>
      </c>
      <c r="S455" s="13" t="s">
        <v>2877</v>
      </c>
      <c r="T455" s="13" t="s">
        <v>8348</v>
      </c>
      <c r="U455" s="13" t="s">
        <v>5799</v>
      </c>
      <c r="V455" s="13" t="s">
        <v>8361</v>
      </c>
      <c r="W455" s="13">
        <f>IF(ISERROR(VLOOKUP($C455,CTEPULL!$A:$I,3,FALSE)),"0",(VLOOKUP($C455,CTEPULL!$A:$I,3,FALSE)))</f>
        <v>46</v>
      </c>
      <c r="X455" s="18">
        <f>IF(ISERROR(VLOOKUP($A455,PIVOTILC!$A:$I,3,FALSE)),"0",(VLOOKUP($A455,PIVOTILC!$A:$I,3,FALSE)))</f>
        <v>46</v>
      </c>
      <c r="Y455" s="13">
        <f t="shared" si="112"/>
        <v>0</v>
      </c>
      <c r="Z455" s="13" t="str">
        <f t="shared" si="121"/>
        <v>Good</v>
      </c>
      <c r="AA455" s="13">
        <f>IF(ISERROR(VLOOKUP($C455,CTEPULL!$A:$I,4,FALSE)),"0",(VLOOKUP($C455,CTEPULL!$A:$I,4,FALSE)))</f>
        <v>0</v>
      </c>
      <c r="AB455" s="18">
        <f>IF(ISERROR(VLOOKUP($A455,PIVOTILC!$A:$I,4,FALSE)),"0",(VLOOKUP($A455,PIVOTILC!$A:$I,4,FALSE)))</f>
        <v>0</v>
      </c>
      <c r="AC455" s="13">
        <f t="shared" si="113"/>
        <v>0</v>
      </c>
      <c r="AD455" s="13" t="str">
        <f t="shared" si="122"/>
        <v/>
      </c>
      <c r="AE455" s="13">
        <f>IF(ISERROR(VLOOKUP($C455,CTEPULL!$A:$I,5,FALSE)),"0",(VLOOKUP($C455,CTEPULL!$A:$I,5,FALSE)))</f>
        <v>0</v>
      </c>
      <c r="AF455" s="18">
        <f>IF(ISERROR(VLOOKUP($A455,PIVOTILC!$A:$I,5,FALSE)),"0",(VLOOKUP($A455,PIVOTILC!$A:$I,5,FALSE)))</f>
        <v>0</v>
      </c>
      <c r="AG455" s="13">
        <f t="shared" si="114"/>
        <v>0</v>
      </c>
      <c r="AH455" s="13" t="str">
        <f t="shared" si="123"/>
        <v/>
      </c>
      <c r="AI455" s="13">
        <f>IF(ISERROR(VLOOKUP($C455,CTEPULL!$A:$I,6,FALSE)),"0",(VLOOKUP($C455,CTEPULL!$A:$I,6,FALSE)))</f>
        <v>0</v>
      </c>
      <c r="AJ455" s="18">
        <f>IF(ISERROR(VLOOKUP($A455,PIVOTILC!$A:$I,6,FALSE)),"0",(VLOOKUP($A455,PIVOTILC!$A:$I,6,FALSE)))</f>
        <v>0</v>
      </c>
      <c r="AK455" s="13">
        <f t="shared" si="115"/>
        <v>0</v>
      </c>
      <c r="AL455" s="13" t="str">
        <f t="shared" si="124"/>
        <v/>
      </c>
      <c r="AM455" s="13">
        <f>IF(ISERROR(VLOOKUP($C455,CTEPULL!$A:$I,7,FALSE)),"0",(VLOOKUP($C455,CTEPULL!$A:$I,7,FALSE)))</f>
        <v>0</v>
      </c>
      <c r="AN455" s="18">
        <f>IF(ISERROR(VLOOKUP($A455,PIVOTILC!$A:$I,7,FALSE)),"0",(VLOOKUP($A455,PIVOTILC!$A:$I,7,FALSE)))</f>
        <v>0</v>
      </c>
      <c r="AO455" s="13">
        <f t="shared" si="116"/>
        <v>0</v>
      </c>
      <c r="AP455" s="13" t="str">
        <f t="shared" si="125"/>
        <v/>
      </c>
      <c r="AQ455" s="13">
        <f>IF(ISERROR(VLOOKUP($C455,CTEPULL!$A:$I,8,FALSE)),"0",(VLOOKUP($C455,CTEPULL!$A:$I,8,FALSE)))</f>
        <v>0</v>
      </c>
      <c r="AR455" s="18">
        <f>IF(ISERROR(VLOOKUP($A455,PIVOTILC!$A:$I,8,FALSE)),"0",(VLOOKUP($A455,PIVOTILC!$A:$I,8,FALSE)))</f>
        <v>0</v>
      </c>
      <c r="AS455" s="13">
        <f t="shared" si="117"/>
        <v>0</v>
      </c>
      <c r="AT455" s="13" t="str">
        <f t="shared" si="126"/>
        <v/>
      </c>
      <c r="AU455" s="19">
        <f>IF(ISERROR(VLOOKUP($C455,CTEPULL!$A:$I,9,FALSE)),"0",(VLOOKUP($C455,CTEPULL!$A:$I,9,FALSE)))</f>
        <v>46</v>
      </c>
      <c r="AV455" s="18">
        <f>IF(ISERROR(VLOOKUP($A455,PIVOTILC!$A:$I,8,FALSE)),"0",(VLOOKUP($A455,PIVOTILC!$A:$I,9,FALSE)))</f>
        <v>46</v>
      </c>
      <c r="AW455" s="18">
        <f t="shared" si="118"/>
        <v>0</v>
      </c>
      <c r="AX455" s="13">
        <f t="shared" si="119"/>
        <v>0</v>
      </c>
      <c r="AY455" s="13" t="str">
        <f t="shared" si="120"/>
        <v>No</v>
      </c>
      <c r="AZ455" s="13" t="str">
        <f t="shared" si="127"/>
        <v>No</v>
      </c>
    </row>
    <row r="456" spans="1:52" x14ac:dyDescent="0.2">
      <c r="A456" s="1" t="s">
        <v>8902</v>
      </c>
      <c r="B456" s="16" t="s">
        <v>8903</v>
      </c>
      <c r="C456" s="13" t="s">
        <v>8904</v>
      </c>
      <c r="D456" s="13" t="s">
        <v>8905</v>
      </c>
      <c r="E456" s="13" t="s">
        <v>8906</v>
      </c>
      <c r="F456" s="13" t="s">
        <v>113</v>
      </c>
      <c r="G456" s="13" t="s">
        <v>8907</v>
      </c>
      <c r="H456" s="13" t="s">
        <v>2832</v>
      </c>
      <c r="I456" s="13" t="s">
        <v>100</v>
      </c>
      <c r="J456" s="13" t="s">
        <v>2378</v>
      </c>
      <c r="K456" s="13" t="s">
        <v>2396</v>
      </c>
      <c r="L456" s="13" t="s">
        <v>2392</v>
      </c>
      <c r="M456" s="13" t="s">
        <v>8943</v>
      </c>
      <c r="N456" s="13" t="s">
        <v>8908</v>
      </c>
      <c r="O456" s="17">
        <v>43397</v>
      </c>
      <c r="P456" s="23"/>
      <c r="Q456" s="41" t="s">
        <v>8909</v>
      </c>
      <c r="R456" s="13" t="s">
        <v>129</v>
      </c>
      <c r="S456" s="13" t="s">
        <v>2870</v>
      </c>
      <c r="T456" s="13" t="s">
        <v>8348</v>
      </c>
      <c r="U456" s="13" t="s">
        <v>8916</v>
      </c>
      <c r="V456" s="13" t="s">
        <v>8351</v>
      </c>
      <c r="W456" s="13">
        <f>IF(ISERROR(VLOOKUP($C456,CTEPULL!$A:$I,3,FALSE)),"0",(VLOOKUP($C456,CTEPULL!$A:$I,3,FALSE)))</f>
        <v>45</v>
      </c>
      <c r="X456" s="18">
        <f>IF(ISERROR(VLOOKUP($A456,PIVOTILC!$A:$I,3,FALSE)),"0",(VLOOKUP($A456,PIVOTILC!$A:$I,3,FALSE)))</f>
        <v>45</v>
      </c>
      <c r="Y456" s="13">
        <f t="shared" si="112"/>
        <v>0</v>
      </c>
      <c r="Z456" s="13" t="str">
        <f t="shared" si="121"/>
        <v>Good</v>
      </c>
      <c r="AA456" s="13">
        <f>IF(ISERROR(VLOOKUP($C456,CTEPULL!$A:$I,4,FALSE)),"0",(VLOOKUP($C456,CTEPULL!$A:$I,4,FALSE)))</f>
        <v>0</v>
      </c>
      <c r="AB456" s="18">
        <f>IF(ISERROR(VLOOKUP($A456,PIVOTILC!$A:$I,4,FALSE)),"0",(VLOOKUP($A456,PIVOTILC!$A:$I,4,FALSE)))</f>
        <v>0</v>
      </c>
      <c r="AC456" s="13">
        <f t="shared" si="113"/>
        <v>0</v>
      </c>
      <c r="AD456" s="13" t="str">
        <f t="shared" si="122"/>
        <v/>
      </c>
      <c r="AE456" s="13">
        <f>IF(ISERROR(VLOOKUP($C456,CTEPULL!$A:$I,5,FALSE)),"0",(VLOOKUP($C456,CTEPULL!$A:$I,5,FALSE)))</f>
        <v>0</v>
      </c>
      <c r="AF456" s="18">
        <f>IF(ISERROR(VLOOKUP($A456,PIVOTILC!$A:$I,5,FALSE)),"0",(VLOOKUP($A456,PIVOTILC!$A:$I,5,FALSE)))</f>
        <v>0</v>
      </c>
      <c r="AG456" s="13">
        <f t="shared" si="114"/>
        <v>0</v>
      </c>
      <c r="AH456" s="13" t="str">
        <f t="shared" si="123"/>
        <v/>
      </c>
      <c r="AI456" s="13">
        <f>IF(ISERROR(VLOOKUP($C456,CTEPULL!$A:$I,6,FALSE)),"0",(VLOOKUP($C456,CTEPULL!$A:$I,6,FALSE)))</f>
        <v>0</v>
      </c>
      <c r="AJ456" s="18">
        <f>IF(ISERROR(VLOOKUP($A456,PIVOTILC!$A:$I,6,FALSE)),"0",(VLOOKUP($A456,PIVOTILC!$A:$I,6,FALSE)))</f>
        <v>0</v>
      </c>
      <c r="AK456" s="13">
        <f t="shared" si="115"/>
        <v>0</v>
      </c>
      <c r="AL456" s="13" t="str">
        <f t="shared" si="124"/>
        <v/>
      </c>
      <c r="AM456" s="13">
        <f>IF(ISERROR(VLOOKUP($C456,CTEPULL!$A:$I,7,FALSE)),"0",(VLOOKUP($C456,CTEPULL!$A:$I,7,FALSE)))</f>
        <v>0</v>
      </c>
      <c r="AN456" s="18">
        <f>IF(ISERROR(VLOOKUP($A456,PIVOTILC!$A:$I,7,FALSE)),"0",(VLOOKUP($A456,PIVOTILC!$A:$I,7,FALSE)))</f>
        <v>0</v>
      </c>
      <c r="AO456" s="13">
        <f t="shared" si="116"/>
        <v>0</v>
      </c>
      <c r="AP456" s="13" t="str">
        <f t="shared" si="125"/>
        <v/>
      </c>
      <c r="AQ456" s="13">
        <f>IF(ISERROR(VLOOKUP($C456,CTEPULL!$A:$I,8,FALSE)),"0",(VLOOKUP($C456,CTEPULL!$A:$I,8,FALSE)))</f>
        <v>0</v>
      </c>
      <c r="AR456" s="18">
        <f>IF(ISERROR(VLOOKUP($A456,PIVOTILC!$A:$I,8,FALSE)),"0",(VLOOKUP($A456,PIVOTILC!$A:$I,8,FALSE)))</f>
        <v>0</v>
      </c>
      <c r="AS456" s="13">
        <f t="shared" si="117"/>
        <v>0</v>
      </c>
      <c r="AT456" s="13" t="str">
        <f t="shared" si="126"/>
        <v/>
      </c>
      <c r="AU456" s="19">
        <f>IF(ISERROR(VLOOKUP($C456,CTEPULL!$A:$I,9,FALSE)),"0",(VLOOKUP($C456,CTEPULL!$A:$I,9,FALSE)))</f>
        <v>45</v>
      </c>
      <c r="AV456" s="18">
        <f>IF(ISERROR(VLOOKUP($A456,PIVOTILC!$A:$I,8,FALSE)),"0",(VLOOKUP($A456,PIVOTILC!$A:$I,9,FALSE)))</f>
        <v>45</v>
      </c>
      <c r="AW456" s="18">
        <f t="shared" si="118"/>
        <v>0</v>
      </c>
      <c r="AX456" s="13">
        <f t="shared" si="119"/>
        <v>0</v>
      </c>
      <c r="AY456" s="13" t="str">
        <f t="shared" si="120"/>
        <v>No</v>
      </c>
      <c r="AZ456" s="13" t="str">
        <f t="shared" si="127"/>
        <v>No</v>
      </c>
    </row>
    <row r="457" spans="1:52" x14ac:dyDescent="0.2">
      <c r="A457" s="1" t="s">
        <v>7133</v>
      </c>
      <c r="B457" s="16" t="s">
        <v>3146</v>
      </c>
      <c r="C457" s="13" t="s">
        <v>1876</v>
      </c>
      <c r="D457" s="13" t="s">
        <v>1877</v>
      </c>
      <c r="E457" s="13" t="s">
        <v>1878</v>
      </c>
      <c r="F457" s="13" t="s">
        <v>179</v>
      </c>
      <c r="G457" s="13" t="s">
        <v>1879</v>
      </c>
      <c r="H457" s="13" t="s">
        <v>2828</v>
      </c>
      <c r="I457" s="13" t="s">
        <v>98</v>
      </c>
      <c r="J457" s="13" t="s">
        <v>2378</v>
      </c>
      <c r="K457" s="13" t="s">
        <v>2379</v>
      </c>
      <c r="L457" s="13" t="s">
        <v>2380</v>
      </c>
      <c r="M457" s="13" t="s">
        <v>2403</v>
      </c>
      <c r="N457" s="13" t="s">
        <v>1890</v>
      </c>
      <c r="O457" s="17">
        <v>42016</v>
      </c>
      <c r="P457" s="23"/>
      <c r="Q457" s="41" t="s">
        <v>2571</v>
      </c>
      <c r="R457" s="13" t="s">
        <v>187</v>
      </c>
      <c r="S457" s="13" t="s">
        <v>2866</v>
      </c>
      <c r="T457" s="13" t="s">
        <v>8348</v>
      </c>
      <c r="U457" s="13" t="s">
        <v>5800</v>
      </c>
      <c r="V457" s="13" t="s">
        <v>8361</v>
      </c>
      <c r="W457" s="13">
        <f>IF(ISERROR(VLOOKUP($C457,CTEPULL!$A:$I,3,FALSE)),"0",(VLOOKUP($C457,CTEPULL!$A:$I,3,FALSE)))</f>
        <v>43</v>
      </c>
      <c r="X457" s="18">
        <f>IF(ISERROR(VLOOKUP($A457,PIVOTILC!$A:$I,3,FALSE)),"0",(VLOOKUP($A457,PIVOTILC!$A:$I,3,FALSE)))</f>
        <v>43</v>
      </c>
      <c r="Y457" s="13">
        <f t="shared" si="112"/>
        <v>0</v>
      </c>
      <c r="Z457" s="13" t="str">
        <f t="shared" si="121"/>
        <v>Good</v>
      </c>
      <c r="AA457" s="13">
        <f>IF(ISERROR(VLOOKUP($C457,CTEPULL!$A:$I,4,FALSE)),"0",(VLOOKUP($C457,CTEPULL!$A:$I,4,FALSE)))</f>
        <v>0</v>
      </c>
      <c r="AB457" s="18">
        <f>IF(ISERROR(VLOOKUP($A457,PIVOTILC!$A:$I,4,FALSE)),"0",(VLOOKUP($A457,PIVOTILC!$A:$I,4,FALSE)))</f>
        <v>0</v>
      </c>
      <c r="AC457" s="13">
        <f t="shared" si="113"/>
        <v>0</v>
      </c>
      <c r="AD457" s="13" t="str">
        <f t="shared" si="122"/>
        <v/>
      </c>
      <c r="AE457" s="13">
        <f>IF(ISERROR(VLOOKUP($C457,CTEPULL!$A:$I,5,FALSE)),"0",(VLOOKUP($C457,CTEPULL!$A:$I,5,FALSE)))</f>
        <v>0</v>
      </c>
      <c r="AF457" s="18">
        <f>IF(ISERROR(VLOOKUP($A457,PIVOTILC!$A:$I,5,FALSE)),"0",(VLOOKUP($A457,PIVOTILC!$A:$I,5,FALSE)))</f>
        <v>0</v>
      </c>
      <c r="AG457" s="13">
        <f t="shared" si="114"/>
        <v>0</v>
      </c>
      <c r="AH457" s="13" t="str">
        <f t="shared" si="123"/>
        <v/>
      </c>
      <c r="AI457" s="13">
        <f>IF(ISERROR(VLOOKUP($C457,CTEPULL!$A:$I,6,FALSE)),"0",(VLOOKUP($C457,CTEPULL!$A:$I,6,FALSE)))</f>
        <v>0</v>
      </c>
      <c r="AJ457" s="18">
        <f>IF(ISERROR(VLOOKUP($A457,PIVOTILC!$A:$I,6,FALSE)),"0",(VLOOKUP($A457,PIVOTILC!$A:$I,6,FALSE)))</f>
        <v>0</v>
      </c>
      <c r="AK457" s="13">
        <f t="shared" si="115"/>
        <v>0</v>
      </c>
      <c r="AL457" s="13" t="str">
        <f t="shared" si="124"/>
        <v/>
      </c>
      <c r="AM457" s="13">
        <f>IF(ISERROR(VLOOKUP($C457,CTEPULL!$A:$I,7,FALSE)),"0",(VLOOKUP($C457,CTEPULL!$A:$I,7,FALSE)))</f>
        <v>0</v>
      </c>
      <c r="AN457" s="18">
        <f>IF(ISERROR(VLOOKUP($A457,PIVOTILC!$A:$I,7,FALSE)),"0",(VLOOKUP($A457,PIVOTILC!$A:$I,7,FALSE)))</f>
        <v>0</v>
      </c>
      <c r="AO457" s="13">
        <f t="shared" si="116"/>
        <v>0</v>
      </c>
      <c r="AP457" s="13" t="str">
        <f t="shared" si="125"/>
        <v/>
      </c>
      <c r="AQ457" s="13">
        <f>IF(ISERROR(VLOOKUP($C457,CTEPULL!$A:$I,8,FALSE)),"0",(VLOOKUP($C457,CTEPULL!$A:$I,8,FALSE)))</f>
        <v>0</v>
      </c>
      <c r="AR457" s="18">
        <f>IF(ISERROR(VLOOKUP($A457,PIVOTILC!$A:$I,8,FALSE)),"0",(VLOOKUP($A457,PIVOTILC!$A:$I,8,FALSE)))</f>
        <v>0</v>
      </c>
      <c r="AS457" s="13">
        <f t="shared" si="117"/>
        <v>0</v>
      </c>
      <c r="AT457" s="13" t="str">
        <f t="shared" si="126"/>
        <v/>
      </c>
      <c r="AU457" s="19">
        <f>IF(ISERROR(VLOOKUP($C457,CTEPULL!$A:$I,9,FALSE)),"0",(VLOOKUP($C457,CTEPULL!$A:$I,9,FALSE)))</f>
        <v>43</v>
      </c>
      <c r="AV457" s="18">
        <f>IF(ISERROR(VLOOKUP($A457,PIVOTILC!$A:$I,8,FALSE)),"0",(VLOOKUP($A457,PIVOTILC!$A:$I,9,FALSE)))</f>
        <v>43</v>
      </c>
      <c r="AW457" s="18">
        <f t="shared" si="118"/>
        <v>0</v>
      </c>
      <c r="AX457" s="13">
        <f t="shared" si="119"/>
        <v>0</v>
      </c>
      <c r="AY457" s="13" t="str">
        <f t="shared" si="120"/>
        <v>No</v>
      </c>
      <c r="AZ457" s="13" t="str">
        <f t="shared" si="127"/>
        <v>No</v>
      </c>
    </row>
    <row r="458" spans="1:52" x14ac:dyDescent="0.2">
      <c r="A458" s="1" t="s">
        <v>7898</v>
      </c>
      <c r="B458" s="16" t="s">
        <v>7899</v>
      </c>
      <c r="C458" s="13" t="s">
        <v>7801</v>
      </c>
      <c r="D458" s="13" t="s">
        <v>7802</v>
      </c>
      <c r="E458" s="13" t="s">
        <v>1153</v>
      </c>
      <c r="F458" s="13" t="s">
        <v>7803</v>
      </c>
      <c r="G458" s="13" t="s">
        <v>7804</v>
      </c>
      <c r="H458" s="13" t="s">
        <v>2832</v>
      </c>
      <c r="I458" s="13" t="s">
        <v>100</v>
      </c>
      <c r="J458" s="13" t="s">
        <v>2378</v>
      </c>
      <c r="K458" s="13" t="s">
        <v>4970</v>
      </c>
      <c r="L458" s="13" t="s">
        <v>11256</v>
      </c>
      <c r="M458" s="13" t="s">
        <v>8943</v>
      </c>
      <c r="N458" s="13" t="s">
        <v>7843</v>
      </c>
      <c r="O458" s="17">
        <v>43194</v>
      </c>
      <c r="P458" s="23"/>
      <c r="Q458" s="41" t="s">
        <v>7805</v>
      </c>
      <c r="R458" s="13" t="s">
        <v>129</v>
      </c>
      <c r="S458" s="13" t="s">
        <v>2871</v>
      </c>
      <c r="T458" s="13" t="s">
        <v>8348</v>
      </c>
      <c r="U458" s="13" t="s">
        <v>7865</v>
      </c>
      <c r="V458" s="13" t="s">
        <v>8361</v>
      </c>
      <c r="W458" s="13">
        <f>IF(ISERROR(VLOOKUP($C458,CTEPULL!$A:$I,3,FALSE)),"0",(VLOOKUP($C458,CTEPULL!$A:$I,3,FALSE)))</f>
        <v>53</v>
      </c>
      <c r="X458" s="18">
        <f>IF(ISERROR(VLOOKUP($A458,PIVOTILC!$A:$I,3,FALSE)),"0",(VLOOKUP($A458,PIVOTILC!$A:$I,3,FALSE)))</f>
        <v>53</v>
      </c>
      <c r="Y458" s="13">
        <f t="shared" si="112"/>
        <v>0</v>
      </c>
      <c r="Z458" s="13" t="str">
        <f t="shared" si="121"/>
        <v>Good</v>
      </c>
      <c r="AA458" s="13">
        <f>IF(ISERROR(VLOOKUP($C458,CTEPULL!$A:$I,4,FALSE)),"0",(VLOOKUP($C458,CTEPULL!$A:$I,4,FALSE)))</f>
        <v>0</v>
      </c>
      <c r="AB458" s="18">
        <f>IF(ISERROR(VLOOKUP($A458,PIVOTILC!$A:$I,4,FALSE)),"0",(VLOOKUP($A458,PIVOTILC!$A:$I,4,FALSE)))</f>
        <v>0</v>
      </c>
      <c r="AC458" s="13">
        <f t="shared" si="113"/>
        <v>0</v>
      </c>
      <c r="AD458" s="13" t="str">
        <f t="shared" si="122"/>
        <v/>
      </c>
      <c r="AE458" s="13">
        <f>IF(ISERROR(VLOOKUP($C458,CTEPULL!$A:$I,5,FALSE)),"0",(VLOOKUP($C458,CTEPULL!$A:$I,5,FALSE)))</f>
        <v>0</v>
      </c>
      <c r="AF458" s="18">
        <f>IF(ISERROR(VLOOKUP($A458,PIVOTILC!$A:$I,5,FALSE)),"0",(VLOOKUP($A458,PIVOTILC!$A:$I,5,FALSE)))</f>
        <v>0</v>
      </c>
      <c r="AG458" s="13">
        <f t="shared" si="114"/>
        <v>0</v>
      </c>
      <c r="AH458" s="13" t="str">
        <f t="shared" si="123"/>
        <v/>
      </c>
      <c r="AI458" s="13">
        <f>IF(ISERROR(VLOOKUP($C458,CTEPULL!$A:$I,6,FALSE)),"0",(VLOOKUP($C458,CTEPULL!$A:$I,6,FALSE)))</f>
        <v>0</v>
      </c>
      <c r="AJ458" s="18">
        <f>IF(ISERROR(VLOOKUP($A458,PIVOTILC!$A:$I,6,FALSE)),"0",(VLOOKUP($A458,PIVOTILC!$A:$I,6,FALSE)))</f>
        <v>0</v>
      </c>
      <c r="AK458" s="13">
        <f t="shared" si="115"/>
        <v>0</v>
      </c>
      <c r="AL458" s="13" t="str">
        <f t="shared" si="124"/>
        <v/>
      </c>
      <c r="AM458" s="13">
        <f>IF(ISERROR(VLOOKUP($C458,CTEPULL!$A:$I,7,FALSE)),"0",(VLOOKUP($C458,CTEPULL!$A:$I,7,FALSE)))</f>
        <v>0</v>
      </c>
      <c r="AN458" s="18">
        <f>IF(ISERROR(VLOOKUP($A458,PIVOTILC!$A:$I,7,FALSE)),"0",(VLOOKUP($A458,PIVOTILC!$A:$I,7,FALSE)))</f>
        <v>0</v>
      </c>
      <c r="AO458" s="13">
        <f t="shared" si="116"/>
        <v>0</v>
      </c>
      <c r="AP458" s="13" t="str">
        <f t="shared" si="125"/>
        <v/>
      </c>
      <c r="AQ458" s="13">
        <f>IF(ISERROR(VLOOKUP($C458,CTEPULL!$A:$I,8,FALSE)),"0",(VLOOKUP($C458,CTEPULL!$A:$I,8,FALSE)))</f>
        <v>0</v>
      </c>
      <c r="AR458" s="18">
        <f>IF(ISERROR(VLOOKUP($A458,PIVOTILC!$A:$I,8,FALSE)),"0",(VLOOKUP($A458,PIVOTILC!$A:$I,8,FALSE)))</f>
        <v>0</v>
      </c>
      <c r="AS458" s="13">
        <f t="shared" si="117"/>
        <v>0</v>
      </c>
      <c r="AT458" s="13" t="str">
        <f t="shared" si="126"/>
        <v/>
      </c>
      <c r="AU458" s="19">
        <f>IF(ISERROR(VLOOKUP($C458,CTEPULL!$A:$I,9,FALSE)),"0",(VLOOKUP($C458,CTEPULL!$A:$I,9,FALSE)))</f>
        <v>53</v>
      </c>
      <c r="AV458" s="18">
        <f>IF(ISERROR(VLOOKUP($A458,PIVOTILC!$A:$I,8,FALSE)),"0",(VLOOKUP($A458,PIVOTILC!$A:$I,9,FALSE)))</f>
        <v>53</v>
      </c>
      <c r="AW458" s="18">
        <f t="shared" si="118"/>
        <v>0</v>
      </c>
      <c r="AX458" s="13">
        <f t="shared" si="119"/>
        <v>0</v>
      </c>
      <c r="AY458" s="13" t="str">
        <f t="shared" si="120"/>
        <v>No</v>
      </c>
      <c r="AZ458" s="13" t="str">
        <f t="shared" si="127"/>
        <v>No</v>
      </c>
    </row>
    <row r="459" spans="1:52" x14ac:dyDescent="0.2">
      <c r="A459" s="1" t="s">
        <v>11636</v>
      </c>
      <c r="B459" s="16" t="s">
        <v>11637</v>
      </c>
      <c r="C459" s="13" t="s">
        <v>11614</v>
      </c>
      <c r="D459" s="13" t="s">
        <v>512</v>
      </c>
      <c r="E459" s="13" t="s">
        <v>1235</v>
      </c>
      <c r="F459" s="13" t="s">
        <v>9579</v>
      </c>
      <c r="G459" s="13" t="s">
        <v>11638</v>
      </c>
      <c r="H459" s="13" t="s">
        <v>2828</v>
      </c>
      <c r="I459" s="13" t="s">
        <v>100</v>
      </c>
      <c r="J459" s="13" t="s">
        <v>2378</v>
      </c>
      <c r="K459" s="13" t="s">
        <v>4970</v>
      </c>
      <c r="L459" s="13" t="s">
        <v>11256</v>
      </c>
      <c r="M459" s="13" t="s">
        <v>11908</v>
      </c>
      <c r="N459" s="13" t="s">
        <v>2830</v>
      </c>
      <c r="O459" s="17">
        <v>43704</v>
      </c>
      <c r="P459" s="23"/>
      <c r="Q459" s="41" t="s">
        <v>11639</v>
      </c>
      <c r="R459" s="13" t="s">
        <v>112</v>
      </c>
      <c r="S459" s="13" t="s">
        <v>2869</v>
      </c>
      <c r="T459" s="13" t="s">
        <v>8348</v>
      </c>
      <c r="U459" s="13" t="s">
        <v>2830</v>
      </c>
      <c r="V459" s="13" t="s">
        <v>8356</v>
      </c>
      <c r="W459" s="13">
        <f>IF(ISERROR(VLOOKUP($C459,CTEPULL!$A:$I,3,FALSE)),"0",(VLOOKUP($C459,CTEPULL!$A:$I,3,FALSE)))</f>
        <v>45</v>
      </c>
      <c r="X459" s="18">
        <f>IF(ISERROR(VLOOKUP($A459,PIVOTILC!$A:$I,3,FALSE)),"0",(VLOOKUP($A459,PIVOTILC!$A:$I,3,FALSE)))</f>
        <v>45</v>
      </c>
      <c r="Y459" s="13">
        <f t="shared" si="112"/>
        <v>0</v>
      </c>
      <c r="Z459" s="13" t="str">
        <f t="shared" si="121"/>
        <v>Good</v>
      </c>
      <c r="AA459" s="13">
        <f>IF(ISERROR(VLOOKUP($C459,CTEPULL!$A:$I,4,FALSE)),"0",(VLOOKUP($C459,CTEPULL!$A:$I,4,FALSE)))</f>
        <v>0</v>
      </c>
      <c r="AB459" s="18">
        <f>IF(ISERROR(VLOOKUP($A459,PIVOTILC!$A:$I,4,FALSE)),"0",(VLOOKUP($A459,PIVOTILC!$A:$I,4,FALSE)))</f>
        <v>0</v>
      </c>
      <c r="AC459" s="13">
        <f t="shared" si="113"/>
        <v>0</v>
      </c>
      <c r="AD459" s="13" t="str">
        <f t="shared" si="122"/>
        <v/>
      </c>
      <c r="AE459" s="13">
        <f>IF(ISERROR(VLOOKUP($C459,CTEPULL!$A:$I,5,FALSE)),"0",(VLOOKUP($C459,CTEPULL!$A:$I,5,FALSE)))</f>
        <v>0</v>
      </c>
      <c r="AF459" s="18">
        <f>IF(ISERROR(VLOOKUP($A459,PIVOTILC!$A:$I,5,FALSE)),"0",(VLOOKUP($A459,PIVOTILC!$A:$I,5,FALSE)))</f>
        <v>0</v>
      </c>
      <c r="AG459" s="13">
        <f t="shared" si="114"/>
        <v>0</v>
      </c>
      <c r="AH459" s="13" t="str">
        <f t="shared" si="123"/>
        <v/>
      </c>
      <c r="AI459" s="13">
        <f>IF(ISERROR(VLOOKUP($C459,CTEPULL!$A:$I,6,FALSE)),"0",(VLOOKUP($C459,CTEPULL!$A:$I,6,FALSE)))</f>
        <v>0</v>
      </c>
      <c r="AJ459" s="18">
        <f>IF(ISERROR(VLOOKUP($A459,PIVOTILC!$A:$I,6,FALSE)),"0",(VLOOKUP($A459,PIVOTILC!$A:$I,6,FALSE)))</f>
        <v>0</v>
      </c>
      <c r="AK459" s="13">
        <f t="shared" si="115"/>
        <v>0</v>
      </c>
      <c r="AL459" s="13" t="str">
        <f t="shared" si="124"/>
        <v/>
      </c>
      <c r="AM459" s="13">
        <f>IF(ISERROR(VLOOKUP($C459,CTEPULL!$A:$I,7,FALSE)),"0",(VLOOKUP($C459,CTEPULL!$A:$I,7,FALSE)))</f>
        <v>0</v>
      </c>
      <c r="AN459" s="18">
        <f>IF(ISERROR(VLOOKUP($A459,PIVOTILC!$A:$I,7,FALSE)),"0",(VLOOKUP($A459,PIVOTILC!$A:$I,7,FALSE)))</f>
        <v>0</v>
      </c>
      <c r="AO459" s="13">
        <f t="shared" si="116"/>
        <v>0</v>
      </c>
      <c r="AP459" s="13" t="str">
        <f t="shared" si="125"/>
        <v/>
      </c>
      <c r="AQ459" s="13">
        <f>IF(ISERROR(VLOOKUP($C459,CTEPULL!$A:$I,8,FALSE)),"0",(VLOOKUP($C459,CTEPULL!$A:$I,8,FALSE)))</f>
        <v>0</v>
      </c>
      <c r="AR459" s="18">
        <f>IF(ISERROR(VLOOKUP($A459,PIVOTILC!$A:$I,8,FALSE)),"0",(VLOOKUP($A459,PIVOTILC!$A:$I,8,FALSE)))</f>
        <v>0</v>
      </c>
      <c r="AS459" s="13">
        <f t="shared" si="117"/>
        <v>0</v>
      </c>
      <c r="AT459" s="13" t="str">
        <f t="shared" si="126"/>
        <v/>
      </c>
      <c r="AU459" s="19">
        <f>IF(ISERROR(VLOOKUP($C459,CTEPULL!$A:$I,9,FALSE)),"0",(VLOOKUP($C459,CTEPULL!$A:$I,9,FALSE)))</f>
        <v>45</v>
      </c>
      <c r="AV459" s="18">
        <f>IF(ISERROR(VLOOKUP($A459,PIVOTILC!$A:$I,8,FALSE)),"0",(VLOOKUP($A459,PIVOTILC!$A:$I,9,FALSE)))</f>
        <v>45</v>
      </c>
      <c r="AW459" s="18">
        <f t="shared" si="118"/>
        <v>0</v>
      </c>
      <c r="AX459" s="13">
        <f t="shared" si="119"/>
        <v>0</v>
      </c>
      <c r="AY459" s="13" t="str">
        <f t="shared" si="120"/>
        <v>No</v>
      </c>
      <c r="AZ459" s="13" t="str">
        <f t="shared" si="127"/>
        <v>No</v>
      </c>
    </row>
    <row r="460" spans="1:52" x14ac:dyDescent="0.2">
      <c r="A460" s="1" t="s">
        <v>7134</v>
      </c>
      <c r="B460" s="16" t="s">
        <v>3579</v>
      </c>
      <c r="C460" s="13" t="s">
        <v>3580</v>
      </c>
      <c r="D460" s="13" t="s">
        <v>512</v>
      </c>
      <c r="E460" s="13" t="s">
        <v>3581</v>
      </c>
      <c r="F460" s="13" t="s">
        <v>179</v>
      </c>
      <c r="G460" s="13" t="s">
        <v>3582</v>
      </c>
      <c r="H460" s="13" t="s">
        <v>2829</v>
      </c>
      <c r="I460" s="13" t="s">
        <v>100</v>
      </c>
      <c r="J460" s="13" t="s">
        <v>2378</v>
      </c>
      <c r="K460" s="13" t="s">
        <v>2396</v>
      </c>
      <c r="L460" s="13" t="s">
        <v>2392</v>
      </c>
      <c r="M460" s="13" t="s">
        <v>8943</v>
      </c>
      <c r="N460" s="13" t="s">
        <v>3583</v>
      </c>
      <c r="O460" s="17">
        <v>42527</v>
      </c>
      <c r="P460" s="23"/>
      <c r="Q460" s="41" t="s">
        <v>3584</v>
      </c>
      <c r="R460" s="13" t="s">
        <v>129</v>
      </c>
      <c r="S460" s="13" t="s">
        <v>2870</v>
      </c>
      <c r="T460" s="13" t="s">
        <v>8348</v>
      </c>
      <c r="U460" s="13" t="s">
        <v>5801</v>
      </c>
      <c r="V460" s="13" t="s">
        <v>8352</v>
      </c>
      <c r="W460" s="13">
        <f>IF(ISERROR(VLOOKUP($C460,CTEPULL!$A:$I,3,FALSE)),"0",(VLOOKUP($C460,CTEPULL!$A:$I,3,FALSE)))</f>
        <v>45</v>
      </c>
      <c r="X460" s="18">
        <f>IF(ISERROR(VLOOKUP($A460,PIVOTILC!$A:$I,3,FALSE)),"0",(VLOOKUP($A460,PIVOTILC!$A:$I,3,FALSE)))</f>
        <v>45</v>
      </c>
      <c r="Y460" s="13">
        <f t="shared" si="112"/>
        <v>0</v>
      </c>
      <c r="Z460" s="13" t="str">
        <f t="shared" si="121"/>
        <v>Good</v>
      </c>
      <c r="AA460" s="13">
        <f>IF(ISERROR(VLOOKUP($C460,CTEPULL!$A:$I,4,FALSE)),"0",(VLOOKUP($C460,CTEPULL!$A:$I,4,FALSE)))</f>
        <v>0</v>
      </c>
      <c r="AB460" s="18">
        <f>IF(ISERROR(VLOOKUP($A460,PIVOTILC!$A:$I,4,FALSE)),"0",(VLOOKUP($A460,PIVOTILC!$A:$I,4,FALSE)))</f>
        <v>0</v>
      </c>
      <c r="AC460" s="13">
        <f t="shared" si="113"/>
        <v>0</v>
      </c>
      <c r="AD460" s="13" t="str">
        <f t="shared" si="122"/>
        <v/>
      </c>
      <c r="AE460" s="13">
        <f>IF(ISERROR(VLOOKUP($C460,CTEPULL!$A:$I,5,FALSE)),"0",(VLOOKUP($C460,CTEPULL!$A:$I,5,FALSE)))</f>
        <v>0</v>
      </c>
      <c r="AF460" s="18">
        <f>IF(ISERROR(VLOOKUP($A460,PIVOTILC!$A:$I,5,FALSE)),"0",(VLOOKUP($A460,PIVOTILC!$A:$I,5,FALSE)))</f>
        <v>0</v>
      </c>
      <c r="AG460" s="13">
        <f t="shared" si="114"/>
        <v>0</v>
      </c>
      <c r="AH460" s="13" t="str">
        <f t="shared" si="123"/>
        <v/>
      </c>
      <c r="AI460" s="13">
        <f>IF(ISERROR(VLOOKUP($C460,CTEPULL!$A:$I,6,FALSE)),"0",(VLOOKUP($C460,CTEPULL!$A:$I,6,FALSE)))</f>
        <v>0</v>
      </c>
      <c r="AJ460" s="18">
        <f>IF(ISERROR(VLOOKUP($A460,PIVOTILC!$A:$I,6,FALSE)),"0",(VLOOKUP($A460,PIVOTILC!$A:$I,6,FALSE)))</f>
        <v>0</v>
      </c>
      <c r="AK460" s="13">
        <f t="shared" si="115"/>
        <v>0</v>
      </c>
      <c r="AL460" s="13" t="str">
        <f t="shared" si="124"/>
        <v/>
      </c>
      <c r="AM460" s="13">
        <f>IF(ISERROR(VLOOKUP($C460,CTEPULL!$A:$I,7,FALSE)),"0",(VLOOKUP($C460,CTEPULL!$A:$I,7,FALSE)))</f>
        <v>0</v>
      </c>
      <c r="AN460" s="18">
        <f>IF(ISERROR(VLOOKUP($A460,PIVOTILC!$A:$I,7,FALSE)),"0",(VLOOKUP($A460,PIVOTILC!$A:$I,7,FALSE)))</f>
        <v>0</v>
      </c>
      <c r="AO460" s="13">
        <f t="shared" si="116"/>
        <v>0</v>
      </c>
      <c r="AP460" s="13" t="str">
        <f t="shared" si="125"/>
        <v/>
      </c>
      <c r="AQ460" s="13">
        <f>IF(ISERROR(VLOOKUP($C460,CTEPULL!$A:$I,8,FALSE)),"0",(VLOOKUP($C460,CTEPULL!$A:$I,8,FALSE)))</f>
        <v>0</v>
      </c>
      <c r="AR460" s="18">
        <f>IF(ISERROR(VLOOKUP($A460,PIVOTILC!$A:$I,8,FALSE)),"0",(VLOOKUP($A460,PIVOTILC!$A:$I,8,FALSE)))</f>
        <v>0</v>
      </c>
      <c r="AS460" s="13">
        <f t="shared" si="117"/>
        <v>0</v>
      </c>
      <c r="AT460" s="13" t="str">
        <f t="shared" si="126"/>
        <v/>
      </c>
      <c r="AU460" s="19">
        <f>IF(ISERROR(VLOOKUP($C460,CTEPULL!$A:$I,9,FALSE)),"0",(VLOOKUP($C460,CTEPULL!$A:$I,9,FALSE)))</f>
        <v>45</v>
      </c>
      <c r="AV460" s="18">
        <f>IF(ISERROR(VLOOKUP($A460,PIVOTILC!$A:$I,8,FALSE)),"0",(VLOOKUP($A460,PIVOTILC!$A:$I,9,FALSE)))</f>
        <v>45</v>
      </c>
      <c r="AW460" s="18">
        <f t="shared" si="118"/>
        <v>0</v>
      </c>
      <c r="AX460" s="13">
        <f t="shared" si="119"/>
        <v>0</v>
      </c>
      <c r="AY460" s="13" t="str">
        <f t="shared" si="120"/>
        <v>No</v>
      </c>
      <c r="AZ460" s="13" t="str">
        <f t="shared" si="127"/>
        <v>No</v>
      </c>
    </row>
    <row r="461" spans="1:52" x14ac:dyDescent="0.2">
      <c r="A461" s="1" t="s">
        <v>9277</v>
      </c>
      <c r="B461" s="16" t="s">
        <v>3147</v>
      </c>
      <c r="C461" s="13" t="s">
        <v>2240</v>
      </c>
      <c r="D461" s="13" t="s">
        <v>1837</v>
      </c>
      <c r="E461" s="13" t="s">
        <v>2241</v>
      </c>
      <c r="F461" s="13" t="s">
        <v>2830</v>
      </c>
      <c r="G461" s="13" t="s">
        <v>2242</v>
      </c>
      <c r="H461" s="13" t="s">
        <v>2829</v>
      </c>
      <c r="I461" s="13" t="s">
        <v>98</v>
      </c>
      <c r="J461" s="13" t="s">
        <v>2378</v>
      </c>
      <c r="K461" s="13" t="s">
        <v>2379</v>
      </c>
      <c r="L461" s="13" t="s">
        <v>2407</v>
      </c>
      <c r="M461" s="13" t="s">
        <v>2480</v>
      </c>
      <c r="N461" s="13" t="s">
        <v>2254</v>
      </c>
      <c r="O461" s="17">
        <v>42193</v>
      </c>
      <c r="P461" s="23"/>
      <c r="Q461" s="41" t="s">
        <v>2572</v>
      </c>
      <c r="R461" s="13" t="s">
        <v>129</v>
      </c>
      <c r="S461" s="13" t="s">
        <v>2870</v>
      </c>
      <c r="T461" s="13" t="s">
        <v>8348</v>
      </c>
      <c r="U461" s="13" t="s">
        <v>5802</v>
      </c>
      <c r="V461" s="13" t="s">
        <v>8361</v>
      </c>
      <c r="W461" s="13">
        <f>IF(ISERROR(VLOOKUP($C461,CTEPULL!$A:$I,3,FALSE)),"0",(VLOOKUP($C461,CTEPULL!$A:$I,3,FALSE)))</f>
        <v>45</v>
      </c>
      <c r="X461" s="18">
        <f>IF(ISERROR(VLOOKUP($A461,PIVOTILC!$A:$I,3,FALSE)),"0",(VLOOKUP($A461,PIVOTILC!$A:$I,3,FALSE)))</f>
        <v>45</v>
      </c>
      <c r="Y461" s="13">
        <f t="shared" si="112"/>
        <v>0</v>
      </c>
      <c r="Z461" s="13" t="str">
        <f t="shared" si="121"/>
        <v>Good</v>
      </c>
      <c r="AA461" s="13">
        <f>IF(ISERROR(VLOOKUP($C461,CTEPULL!$A:$I,4,FALSE)),"0",(VLOOKUP($C461,CTEPULL!$A:$I,4,FALSE)))</f>
        <v>0</v>
      </c>
      <c r="AB461" s="18">
        <f>IF(ISERROR(VLOOKUP($A461,PIVOTILC!$A:$I,4,FALSE)),"0",(VLOOKUP($A461,PIVOTILC!$A:$I,4,FALSE)))</f>
        <v>0</v>
      </c>
      <c r="AC461" s="13">
        <f t="shared" si="113"/>
        <v>0</v>
      </c>
      <c r="AD461" s="13" t="str">
        <f t="shared" si="122"/>
        <v/>
      </c>
      <c r="AE461" s="13">
        <f>IF(ISERROR(VLOOKUP($C461,CTEPULL!$A:$I,5,FALSE)),"0",(VLOOKUP($C461,CTEPULL!$A:$I,5,FALSE)))</f>
        <v>0</v>
      </c>
      <c r="AF461" s="18">
        <f>IF(ISERROR(VLOOKUP($A461,PIVOTILC!$A:$I,5,FALSE)),"0",(VLOOKUP($A461,PIVOTILC!$A:$I,5,FALSE)))</f>
        <v>0</v>
      </c>
      <c r="AG461" s="13">
        <f t="shared" si="114"/>
        <v>0</v>
      </c>
      <c r="AH461" s="13" t="str">
        <f t="shared" si="123"/>
        <v/>
      </c>
      <c r="AI461" s="13">
        <f>IF(ISERROR(VLOOKUP($C461,CTEPULL!$A:$I,6,FALSE)),"0",(VLOOKUP($C461,CTEPULL!$A:$I,6,FALSE)))</f>
        <v>0</v>
      </c>
      <c r="AJ461" s="18">
        <f>IF(ISERROR(VLOOKUP($A461,PIVOTILC!$A:$I,6,FALSE)),"0",(VLOOKUP($A461,PIVOTILC!$A:$I,6,FALSE)))</f>
        <v>0</v>
      </c>
      <c r="AK461" s="13">
        <f t="shared" si="115"/>
        <v>0</v>
      </c>
      <c r="AL461" s="13" t="str">
        <f t="shared" si="124"/>
        <v/>
      </c>
      <c r="AM461" s="13">
        <f>IF(ISERROR(VLOOKUP($C461,CTEPULL!$A:$I,7,FALSE)),"0",(VLOOKUP($C461,CTEPULL!$A:$I,7,FALSE)))</f>
        <v>0</v>
      </c>
      <c r="AN461" s="18">
        <f>IF(ISERROR(VLOOKUP($A461,PIVOTILC!$A:$I,7,FALSE)),"0",(VLOOKUP($A461,PIVOTILC!$A:$I,7,FALSE)))</f>
        <v>0</v>
      </c>
      <c r="AO461" s="13">
        <f t="shared" si="116"/>
        <v>0</v>
      </c>
      <c r="AP461" s="13" t="str">
        <f t="shared" si="125"/>
        <v/>
      </c>
      <c r="AQ461" s="13">
        <f>IF(ISERROR(VLOOKUP($C461,CTEPULL!$A:$I,8,FALSE)),"0",(VLOOKUP($C461,CTEPULL!$A:$I,8,FALSE)))</f>
        <v>0</v>
      </c>
      <c r="AR461" s="18">
        <f>IF(ISERROR(VLOOKUP($A461,PIVOTILC!$A:$I,8,FALSE)),"0",(VLOOKUP($A461,PIVOTILC!$A:$I,8,FALSE)))</f>
        <v>0</v>
      </c>
      <c r="AS461" s="13">
        <f t="shared" si="117"/>
        <v>0</v>
      </c>
      <c r="AT461" s="13" t="str">
        <f t="shared" si="126"/>
        <v/>
      </c>
      <c r="AU461" s="19">
        <f>IF(ISERROR(VLOOKUP($C461,CTEPULL!$A:$I,9,FALSE)),"0",(VLOOKUP($C461,CTEPULL!$A:$I,9,FALSE)))</f>
        <v>45</v>
      </c>
      <c r="AV461" s="18">
        <f>IF(ISERROR(VLOOKUP($A461,PIVOTILC!$A:$I,8,FALSE)),"0",(VLOOKUP($A461,PIVOTILC!$A:$I,9,FALSE)))</f>
        <v>45</v>
      </c>
      <c r="AW461" s="18">
        <f t="shared" si="118"/>
        <v>0</v>
      </c>
      <c r="AX461" s="13">
        <f t="shared" si="119"/>
        <v>0</v>
      </c>
      <c r="AY461" s="13" t="str">
        <f t="shared" si="120"/>
        <v>No</v>
      </c>
      <c r="AZ461" s="13" t="str">
        <f t="shared" si="127"/>
        <v>No</v>
      </c>
    </row>
    <row r="462" spans="1:52" x14ac:dyDescent="0.2">
      <c r="A462" s="1" t="s">
        <v>9278</v>
      </c>
      <c r="B462" s="16" t="s">
        <v>3148</v>
      </c>
      <c r="C462" s="13" t="s">
        <v>813</v>
      </c>
      <c r="D462" s="13" t="s">
        <v>463</v>
      </c>
      <c r="E462" s="13" t="s">
        <v>464</v>
      </c>
      <c r="F462" s="13" t="s">
        <v>174</v>
      </c>
      <c r="G462" s="13" t="s">
        <v>287</v>
      </c>
      <c r="H462" s="13" t="s">
        <v>2829</v>
      </c>
      <c r="I462" s="13" t="s">
        <v>98</v>
      </c>
      <c r="J462" s="13" t="s">
        <v>2378</v>
      </c>
      <c r="K462" s="13" t="s">
        <v>2389</v>
      </c>
      <c r="L462" s="13" t="s">
        <v>11236</v>
      </c>
      <c r="M462" s="13" t="s">
        <v>2420</v>
      </c>
      <c r="N462" s="13" t="s">
        <v>122</v>
      </c>
      <c r="O462" s="17">
        <v>39888</v>
      </c>
      <c r="P462" s="23"/>
      <c r="Q462" s="41" t="s">
        <v>2573</v>
      </c>
      <c r="R462" s="13" t="s">
        <v>129</v>
      </c>
      <c r="S462" s="13" t="s">
        <v>2871</v>
      </c>
      <c r="T462" s="13" t="s">
        <v>8348</v>
      </c>
      <c r="U462" s="13" t="s">
        <v>5803</v>
      </c>
      <c r="V462" s="13" t="s">
        <v>8352</v>
      </c>
      <c r="W462" s="13">
        <f>IF(ISERROR(VLOOKUP($C462,CTEPULL!$A:$I,3,FALSE)),"0",(VLOOKUP($C462,CTEPULL!$A:$I,3,FALSE)))</f>
        <v>40</v>
      </c>
      <c r="X462" s="18">
        <f>IF(ISERROR(VLOOKUP($A462,PIVOTILC!$A:$I,3,FALSE)),"0",(VLOOKUP($A462,PIVOTILC!$A:$I,3,FALSE)))</f>
        <v>40</v>
      </c>
      <c r="Y462" s="13">
        <f t="shared" si="112"/>
        <v>0</v>
      </c>
      <c r="Z462" s="13" t="str">
        <f t="shared" si="121"/>
        <v>Good</v>
      </c>
      <c r="AA462" s="13">
        <f>IF(ISERROR(VLOOKUP($C462,CTEPULL!$A:$I,4,FALSE)),"0",(VLOOKUP($C462,CTEPULL!$A:$I,4,FALSE)))</f>
        <v>0</v>
      </c>
      <c r="AB462" s="18">
        <f>IF(ISERROR(VLOOKUP($A462,PIVOTILC!$A:$I,4,FALSE)),"0",(VLOOKUP($A462,PIVOTILC!$A:$I,4,FALSE)))</f>
        <v>0</v>
      </c>
      <c r="AC462" s="13">
        <f t="shared" si="113"/>
        <v>0</v>
      </c>
      <c r="AD462" s="13" t="str">
        <f t="shared" si="122"/>
        <v/>
      </c>
      <c r="AE462" s="13">
        <f>IF(ISERROR(VLOOKUP($C462,CTEPULL!$A:$I,5,FALSE)),"0",(VLOOKUP($C462,CTEPULL!$A:$I,5,FALSE)))</f>
        <v>0</v>
      </c>
      <c r="AF462" s="18">
        <f>IF(ISERROR(VLOOKUP($A462,PIVOTILC!$A:$I,5,FALSE)),"0",(VLOOKUP($A462,PIVOTILC!$A:$I,5,FALSE)))</f>
        <v>0</v>
      </c>
      <c r="AG462" s="13">
        <f t="shared" si="114"/>
        <v>0</v>
      </c>
      <c r="AH462" s="13" t="str">
        <f t="shared" si="123"/>
        <v/>
      </c>
      <c r="AI462" s="13">
        <f>IF(ISERROR(VLOOKUP($C462,CTEPULL!$A:$I,6,FALSE)),"0",(VLOOKUP($C462,CTEPULL!$A:$I,6,FALSE)))</f>
        <v>0</v>
      </c>
      <c r="AJ462" s="18">
        <f>IF(ISERROR(VLOOKUP($A462,PIVOTILC!$A:$I,6,FALSE)),"0",(VLOOKUP($A462,PIVOTILC!$A:$I,6,FALSE)))</f>
        <v>0</v>
      </c>
      <c r="AK462" s="13">
        <f t="shared" si="115"/>
        <v>0</v>
      </c>
      <c r="AL462" s="13" t="str">
        <f t="shared" si="124"/>
        <v/>
      </c>
      <c r="AM462" s="13">
        <f>IF(ISERROR(VLOOKUP($C462,CTEPULL!$A:$I,7,FALSE)),"0",(VLOOKUP($C462,CTEPULL!$A:$I,7,FALSE)))</f>
        <v>0</v>
      </c>
      <c r="AN462" s="18">
        <f>IF(ISERROR(VLOOKUP($A462,PIVOTILC!$A:$I,7,FALSE)),"0",(VLOOKUP($A462,PIVOTILC!$A:$I,7,FALSE)))</f>
        <v>0</v>
      </c>
      <c r="AO462" s="13">
        <f t="shared" si="116"/>
        <v>0</v>
      </c>
      <c r="AP462" s="13" t="str">
        <f t="shared" si="125"/>
        <v/>
      </c>
      <c r="AQ462" s="13">
        <f>IF(ISERROR(VLOOKUP($C462,CTEPULL!$A:$I,8,FALSE)),"0",(VLOOKUP($C462,CTEPULL!$A:$I,8,FALSE)))</f>
        <v>0</v>
      </c>
      <c r="AR462" s="18">
        <f>IF(ISERROR(VLOOKUP($A462,PIVOTILC!$A:$I,8,FALSE)),"0",(VLOOKUP($A462,PIVOTILC!$A:$I,8,FALSE)))</f>
        <v>0</v>
      </c>
      <c r="AS462" s="13">
        <f t="shared" si="117"/>
        <v>0</v>
      </c>
      <c r="AT462" s="13" t="str">
        <f t="shared" si="126"/>
        <v/>
      </c>
      <c r="AU462" s="19">
        <f>IF(ISERROR(VLOOKUP($C462,CTEPULL!$A:$I,9,FALSE)),"0",(VLOOKUP($C462,CTEPULL!$A:$I,9,FALSE)))</f>
        <v>40</v>
      </c>
      <c r="AV462" s="18">
        <f>IF(ISERROR(VLOOKUP($A462,PIVOTILC!$A:$I,8,FALSE)),"0",(VLOOKUP($A462,PIVOTILC!$A:$I,9,FALSE)))</f>
        <v>40</v>
      </c>
      <c r="AW462" s="18">
        <f t="shared" si="118"/>
        <v>0</v>
      </c>
      <c r="AX462" s="13">
        <f t="shared" si="119"/>
        <v>0</v>
      </c>
      <c r="AY462" s="13" t="str">
        <f t="shared" si="120"/>
        <v>No</v>
      </c>
      <c r="AZ462" s="13" t="str">
        <f t="shared" si="127"/>
        <v>No</v>
      </c>
    </row>
    <row r="463" spans="1:52" x14ac:dyDescent="0.2">
      <c r="A463" s="1" t="s">
        <v>10185</v>
      </c>
      <c r="B463" s="16" t="s">
        <v>10186</v>
      </c>
      <c r="C463" s="13" t="s">
        <v>10187</v>
      </c>
      <c r="D463" s="13" t="s">
        <v>10188</v>
      </c>
      <c r="E463" s="13" t="s">
        <v>10189</v>
      </c>
      <c r="F463" s="13" t="s">
        <v>179</v>
      </c>
      <c r="G463" s="13" t="s">
        <v>10190</v>
      </c>
      <c r="H463" s="13" t="s">
        <v>2829</v>
      </c>
      <c r="I463" s="13" t="s">
        <v>98</v>
      </c>
      <c r="J463" s="13" t="s">
        <v>2378</v>
      </c>
      <c r="K463" s="13" t="s">
        <v>2395</v>
      </c>
      <c r="L463" s="13" t="s">
        <v>4946</v>
      </c>
      <c r="M463" s="13" t="s">
        <v>2405</v>
      </c>
      <c r="N463" s="13" t="s">
        <v>10191</v>
      </c>
      <c r="O463" s="17">
        <v>43551</v>
      </c>
      <c r="P463" s="23"/>
      <c r="Q463" s="41" t="s">
        <v>10192</v>
      </c>
      <c r="R463" s="13" t="s">
        <v>112</v>
      </c>
      <c r="S463" s="13" t="s">
        <v>2869</v>
      </c>
      <c r="T463" s="13" t="s">
        <v>8348</v>
      </c>
      <c r="U463" s="13" t="s">
        <v>10215</v>
      </c>
      <c r="V463" s="13" t="s">
        <v>8353</v>
      </c>
      <c r="W463" s="13">
        <f>IF(ISERROR(VLOOKUP($C463,CTEPULL!$A:$I,3,FALSE)),"0",(VLOOKUP($C463,CTEPULL!$A:$I,3,FALSE)))</f>
        <v>40</v>
      </c>
      <c r="X463" s="18">
        <f>IF(ISERROR(VLOOKUP($A463,PIVOTILC!$A:$I,3,FALSE)),"0",(VLOOKUP($A463,PIVOTILC!$A:$I,3,FALSE)))</f>
        <v>40</v>
      </c>
      <c r="Y463" s="13">
        <f t="shared" si="112"/>
        <v>0</v>
      </c>
      <c r="Z463" s="13" t="str">
        <f t="shared" si="121"/>
        <v>Good</v>
      </c>
      <c r="AA463" s="13">
        <f>IF(ISERROR(VLOOKUP($C463,CTEPULL!$A:$I,4,FALSE)),"0",(VLOOKUP($C463,CTEPULL!$A:$I,4,FALSE)))</f>
        <v>0</v>
      </c>
      <c r="AB463" s="18">
        <f>IF(ISERROR(VLOOKUP($A463,PIVOTILC!$A:$I,4,FALSE)),"0",(VLOOKUP($A463,PIVOTILC!$A:$I,4,FALSE)))</f>
        <v>0</v>
      </c>
      <c r="AC463" s="13">
        <f t="shared" si="113"/>
        <v>0</v>
      </c>
      <c r="AD463" s="13" t="str">
        <f t="shared" si="122"/>
        <v/>
      </c>
      <c r="AE463" s="13">
        <f>IF(ISERROR(VLOOKUP($C463,CTEPULL!$A:$I,5,FALSE)),"0",(VLOOKUP($C463,CTEPULL!$A:$I,5,FALSE)))</f>
        <v>0</v>
      </c>
      <c r="AF463" s="18">
        <f>IF(ISERROR(VLOOKUP($A463,PIVOTILC!$A:$I,5,FALSE)),"0",(VLOOKUP($A463,PIVOTILC!$A:$I,5,FALSE)))</f>
        <v>0</v>
      </c>
      <c r="AG463" s="13">
        <f t="shared" si="114"/>
        <v>0</v>
      </c>
      <c r="AH463" s="13" t="str">
        <f t="shared" si="123"/>
        <v/>
      </c>
      <c r="AI463" s="13">
        <f>IF(ISERROR(VLOOKUP($C463,CTEPULL!$A:$I,6,FALSE)),"0",(VLOOKUP($C463,CTEPULL!$A:$I,6,FALSE)))</f>
        <v>0</v>
      </c>
      <c r="AJ463" s="18">
        <f>IF(ISERROR(VLOOKUP($A463,PIVOTILC!$A:$I,6,FALSE)),"0",(VLOOKUP($A463,PIVOTILC!$A:$I,6,FALSE)))</f>
        <v>0</v>
      </c>
      <c r="AK463" s="13">
        <f t="shared" si="115"/>
        <v>0</v>
      </c>
      <c r="AL463" s="13" t="str">
        <f t="shared" si="124"/>
        <v/>
      </c>
      <c r="AM463" s="13">
        <f>IF(ISERROR(VLOOKUP($C463,CTEPULL!$A:$I,7,FALSE)),"0",(VLOOKUP($C463,CTEPULL!$A:$I,7,FALSE)))</f>
        <v>0</v>
      </c>
      <c r="AN463" s="18">
        <f>IF(ISERROR(VLOOKUP($A463,PIVOTILC!$A:$I,7,FALSE)),"0",(VLOOKUP($A463,PIVOTILC!$A:$I,7,FALSE)))</f>
        <v>0</v>
      </c>
      <c r="AO463" s="13">
        <f t="shared" si="116"/>
        <v>0</v>
      </c>
      <c r="AP463" s="13" t="str">
        <f t="shared" si="125"/>
        <v/>
      </c>
      <c r="AQ463" s="13">
        <f>IF(ISERROR(VLOOKUP($C463,CTEPULL!$A:$I,8,FALSE)),"0",(VLOOKUP($C463,CTEPULL!$A:$I,8,FALSE)))</f>
        <v>0</v>
      </c>
      <c r="AR463" s="18">
        <f>IF(ISERROR(VLOOKUP($A463,PIVOTILC!$A:$I,8,FALSE)),"0",(VLOOKUP($A463,PIVOTILC!$A:$I,8,FALSE)))</f>
        <v>0</v>
      </c>
      <c r="AS463" s="13">
        <f t="shared" si="117"/>
        <v>0</v>
      </c>
      <c r="AT463" s="13" t="str">
        <f t="shared" si="126"/>
        <v/>
      </c>
      <c r="AU463" s="19">
        <f>IF(ISERROR(VLOOKUP($C463,CTEPULL!$A:$I,9,FALSE)),"0",(VLOOKUP($C463,CTEPULL!$A:$I,9,FALSE)))</f>
        <v>40</v>
      </c>
      <c r="AV463" s="18">
        <f>IF(ISERROR(VLOOKUP($A463,PIVOTILC!$A:$I,8,FALSE)),"0",(VLOOKUP($A463,PIVOTILC!$A:$I,9,FALSE)))</f>
        <v>40</v>
      </c>
      <c r="AW463" s="18">
        <f t="shared" si="118"/>
        <v>0</v>
      </c>
      <c r="AX463" s="13">
        <f t="shared" si="119"/>
        <v>0</v>
      </c>
      <c r="AY463" s="13" t="str">
        <f t="shared" si="120"/>
        <v>No</v>
      </c>
      <c r="AZ463" s="13" t="str">
        <f t="shared" si="127"/>
        <v>No</v>
      </c>
    </row>
    <row r="464" spans="1:52" x14ac:dyDescent="0.2">
      <c r="A464" s="1" t="s">
        <v>7135</v>
      </c>
      <c r="B464" s="16" t="s">
        <v>3149</v>
      </c>
      <c r="C464" s="13" t="s">
        <v>2278</v>
      </c>
      <c r="D464" s="13" t="s">
        <v>2279</v>
      </c>
      <c r="E464" s="13" t="s">
        <v>2280</v>
      </c>
      <c r="F464" s="13" t="s">
        <v>179</v>
      </c>
      <c r="G464" s="13" t="s">
        <v>2281</v>
      </c>
      <c r="H464" s="13" t="s">
        <v>2829</v>
      </c>
      <c r="I464" s="13" t="s">
        <v>98</v>
      </c>
      <c r="J464" s="13" t="s">
        <v>2378</v>
      </c>
      <c r="K464" s="13" t="s">
        <v>2379</v>
      </c>
      <c r="L464" s="13" t="s">
        <v>2380</v>
      </c>
      <c r="M464" s="13" t="s">
        <v>2433</v>
      </c>
      <c r="N464" s="13" t="s">
        <v>2282</v>
      </c>
      <c r="O464" s="17">
        <v>42219</v>
      </c>
      <c r="P464" s="23"/>
      <c r="Q464" s="41" t="s">
        <v>2574</v>
      </c>
      <c r="R464" s="13" t="s">
        <v>187</v>
      </c>
      <c r="S464" s="13" t="s">
        <v>2867</v>
      </c>
      <c r="T464" s="13" t="s">
        <v>8348</v>
      </c>
      <c r="U464" s="13" t="s">
        <v>5804</v>
      </c>
      <c r="V464" s="13" t="s">
        <v>8349</v>
      </c>
      <c r="W464" s="13">
        <f>IF(ISERROR(VLOOKUP($C464,CTEPULL!$A:$I,3,FALSE)),"0",(VLOOKUP($C464,CTEPULL!$A:$I,3,FALSE)))</f>
        <v>40</v>
      </c>
      <c r="X464" s="18">
        <f>IF(ISERROR(VLOOKUP($A464,PIVOTILC!$A:$I,3,FALSE)),"0",(VLOOKUP($A464,PIVOTILC!$A:$I,3,FALSE)))</f>
        <v>40</v>
      </c>
      <c r="Y464" s="13">
        <f t="shared" si="112"/>
        <v>0</v>
      </c>
      <c r="Z464" s="13" t="str">
        <f t="shared" si="121"/>
        <v>Good</v>
      </c>
      <c r="AA464" s="13">
        <f>IF(ISERROR(VLOOKUP($C464,CTEPULL!$A:$I,4,FALSE)),"0",(VLOOKUP($C464,CTEPULL!$A:$I,4,FALSE)))</f>
        <v>0</v>
      </c>
      <c r="AB464" s="18">
        <f>IF(ISERROR(VLOOKUP($A464,PIVOTILC!$A:$I,4,FALSE)),"0",(VLOOKUP($A464,PIVOTILC!$A:$I,4,FALSE)))</f>
        <v>0</v>
      </c>
      <c r="AC464" s="13">
        <f t="shared" si="113"/>
        <v>0</v>
      </c>
      <c r="AD464" s="13" t="str">
        <f t="shared" si="122"/>
        <v/>
      </c>
      <c r="AE464" s="13">
        <f>IF(ISERROR(VLOOKUP($C464,CTEPULL!$A:$I,5,FALSE)),"0",(VLOOKUP($C464,CTEPULL!$A:$I,5,FALSE)))</f>
        <v>0</v>
      </c>
      <c r="AF464" s="18">
        <f>IF(ISERROR(VLOOKUP($A464,PIVOTILC!$A:$I,5,FALSE)),"0",(VLOOKUP($A464,PIVOTILC!$A:$I,5,FALSE)))</f>
        <v>0</v>
      </c>
      <c r="AG464" s="13">
        <f t="shared" si="114"/>
        <v>0</v>
      </c>
      <c r="AH464" s="13" t="str">
        <f t="shared" si="123"/>
        <v/>
      </c>
      <c r="AI464" s="13">
        <f>IF(ISERROR(VLOOKUP($C464,CTEPULL!$A:$I,6,FALSE)),"0",(VLOOKUP($C464,CTEPULL!$A:$I,6,FALSE)))</f>
        <v>0</v>
      </c>
      <c r="AJ464" s="18">
        <f>IF(ISERROR(VLOOKUP($A464,PIVOTILC!$A:$I,6,FALSE)),"0",(VLOOKUP($A464,PIVOTILC!$A:$I,6,FALSE)))</f>
        <v>0</v>
      </c>
      <c r="AK464" s="13">
        <f t="shared" si="115"/>
        <v>0</v>
      </c>
      <c r="AL464" s="13" t="str">
        <f t="shared" si="124"/>
        <v/>
      </c>
      <c r="AM464" s="13">
        <f>IF(ISERROR(VLOOKUP($C464,CTEPULL!$A:$I,7,FALSE)),"0",(VLOOKUP($C464,CTEPULL!$A:$I,7,FALSE)))</f>
        <v>0</v>
      </c>
      <c r="AN464" s="18">
        <f>IF(ISERROR(VLOOKUP($A464,PIVOTILC!$A:$I,7,FALSE)),"0",(VLOOKUP($A464,PIVOTILC!$A:$I,7,FALSE)))</f>
        <v>0</v>
      </c>
      <c r="AO464" s="13">
        <f t="shared" si="116"/>
        <v>0</v>
      </c>
      <c r="AP464" s="13" t="str">
        <f t="shared" si="125"/>
        <v/>
      </c>
      <c r="AQ464" s="13">
        <f>IF(ISERROR(VLOOKUP($C464,CTEPULL!$A:$I,8,FALSE)),"0",(VLOOKUP($C464,CTEPULL!$A:$I,8,FALSE)))</f>
        <v>0</v>
      </c>
      <c r="AR464" s="18">
        <f>IF(ISERROR(VLOOKUP($A464,PIVOTILC!$A:$I,8,FALSE)),"0",(VLOOKUP($A464,PIVOTILC!$A:$I,8,FALSE)))</f>
        <v>0</v>
      </c>
      <c r="AS464" s="13">
        <f t="shared" si="117"/>
        <v>0</v>
      </c>
      <c r="AT464" s="13" t="str">
        <f t="shared" si="126"/>
        <v/>
      </c>
      <c r="AU464" s="19">
        <f>IF(ISERROR(VLOOKUP($C464,CTEPULL!$A:$I,9,FALSE)),"0",(VLOOKUP($C464,CTEPULL!$A:$I,9,FALSE)))</f>
        <v>40</v>
      </c>
      <c r="AV464" s="18">
        <f>IF(ISERROR(VLOOKUP($A464,PIVOTILC!$A:$I,8,FALSE)),"0",(VLOOKUP($A464,PIVOTILC!$A:$I,9,FALSE)))</f>
        <v>40</v>
      </c>
      <c r="AW464" s="18">
        <f t="shared" si="118"/>
        <v>0</v>
      </c>
      <c r="AX464" s="13">
        <f t="shared" si="119"/>
        <v>0</v>
      </c>
      <c r="AY464" s="13" t="str">
        <f t="shared" si="120"/>
        <v>No</v>
      </c>
      <c r="AZ464" s="13" t="str">
        <f t="shared" si="127"/>
        <v>No</v>
      </c>
    </row>
    <row r="465" spans="1:52" x14ac:dyDescent="0.2">
      <c r="A465" s="1" t="s">
        <v>7136</v>
      </c>
      <c r="B465" s="16" t="s">
        <v>3150</v>
      </c>
      <c r="C465" s="13" t="s">
        <v>1039</v>
      </c>
      <c r="D465" s="13" t="s">
        <v>1040</v>
      </c>
      <c r="E465" s="13" t="s">
        <v>1041</v>
      </c>
      <c r="F465" s="13" t="s">
        <v>179</v>
      </c>
      <c r="G465" s="13" t="s">
        <v>1042</v>
      </c>
      <c r="H465" s="13" t="s">
        <v>2829</v>
      </c>
      <c r="I465" s="13" t="s">
        <v>98</v>
      </c>
      <c r="J465" s="13" t="s">
        <v>2378</v>
      </c>
      <c r="K465" s="13" t="s">
        <v>2395</v>
      </c>
      <c r="L465" s="13" t="s">
        <v>2385</v>
      </c>
      <c r="M465" s="13" t="s">
        <v>10350</v>
      </c>
      <c r="N465" s="13" t="s">
        <v>1043</v>
      </c>
      <c r="O465" s="17">
        <v>41373</v>
      </c>
      <c r="P465" s="23"/>
      <c r="Q465" s="41" t="s">
        <v>2575</v>
      </c>
      <c r="R465" s="13" t="s">
        <v>187</v>
      </c>
      <c r="S465" s="13" t="s">
        <v>2867</v>
      </c>
      <c r="T465" s="13" t="s">
        <v>8348</v>
      </c>
      <c r="U465" s="13" t="s">
        <v>5805</v>
      </c>
      <c r="V465" s="13" t="s">
        <v>8352</v>
      </c>
      <c r="W465" s="13">
        <f>IF(ISERROR(VLOOKUP($C465,CTEPULL!$A:$I,3,FALSE)),"0",(VLOOKUP($C465,CTEPULL!$A:$I,3,FALSE)))</f>
        <v>40</v>
      </c>
      <c r="X465" s="18">
        <f>IF(ISERROR(VLOOKUP($A465,PIVOTILC!$A:$I,3,FALSE)),"0",(VLOOKUP($A465,PIVOTILC!$A:$I,3,FALSE)))</f>
        <v>40</v>
      </c>
      <c r="Y465" s="13">
        <f t="shared" si="112"/>
        <v>0</v>
      </c>
      <c r="Z465" s="13" t="str">
        <f t="shared" si="121"/>
        <v>Good</v>
      </c>
      <c r="AA465" s="13">
        <f>IF(ISERROR(VLOOKUP($C465,CTEPULL!$A:$I,4,FALSE)),"0",(VLOOKUP($C465,CTEPULL!$A:$I,4,FALSE)))</f>
        <v>0</v>
      </c>
      <c r="AB465" s="18">
        <f>IF(ISERROR(VLOOKUP($A465,PIVOTILC!$A:$I,4,FALSE)),"0",(VLOOKUP($A465,PIVOTILC!$A:$I,4,FALSE)))</f>
        <v>0</v>
      </c>
      <c r="AC465" s="13">
        <f t="shared" si="113"/>
        <v>0</v>
      </c>
      <c r="AD465" s="13" t="str">
        <f t="shared" si="122"/>
        <v/>
      </c>
      <c r="AE465" s="13">
        <f>IF(ISERROR(VLOOKUP($C465,CTEPULL!$A:$I,5,FALSE)),"0",(VLOOKUP($C465,CTEPULL!$A:$I,5,FALSE)))</f>
        <v>0</v>
      </c>
      <c r="AF465" s="18">
        <f>IF(ISERROR(VLOOKUP($A465,PIVOTILC!$A:$I,5,FALSE)),"0",(VLOOKUP($A465,PIVOTILC!$A:$I,5,FALSE)))</f>
        <v>0</v>
      </c>
      <c r="AG465" s="13">
        <f t="shared" si="114"/>
        <v>0</v>
      </c>
      <c r="AH465" s="13" t="str">
        <f t="shared" si="123"/>
        <v/>
      </c>
      <c r="AI465" s="13">
        <f>IF(ISERROR(VLOOKUP($C465,CTEPULL!$A:$I,6,FALSE)),"0",(VLOOKUP($C465,CTEPULL!$A:$I,6,FALSE)))</f>
        <v>0</v>
      </c>
      <c r="AJ465" s="18">
        <f>IF(ISERROR(VLOOKUP($A465,PIVOTILC!$A:$I,6,FALSE)),"0",(VLOOKUP($A465,PIVOTILC!$A:$I,6,FALSE)))</f>
        <v>0</v>
      </c>
      <c r="AK465" s="13">
        <f t="shared" si="115"/>
        <v>0</v>
      </c>
      <c r="AL465" s="13" t="str">
        <f t="shared" si="124"/>
        <v/>
      </c>
      <c r="AM465" s="13">
        <f>IF(ISERROR(VLOOKUP($C465,CTEPULL!$A:$I,7,FALSE)),"0",(VLOOKUP($C465,CTEPULL!$A:$I,7,FALSE)))</f>
        <v>0</v>
      </c>
      <c r="AN465" s="18">
        <f>IF(ISERROR(VLOOKUP($A465,PIVOTILC!$A:$I,7,FALSE)),"0",(VLOOKUP($A465,PIVOTILC!$A:$I,7,FALSE)))</f>
        <v>0</v>
      </c>
      <c r="AO465" s="13">
        <f t="shared" si="116"/>
        <v>0</v>
      </c>
      <c r="AP465" s="13" t="str">
        <f t="shared" si="125"/>
        <v/>
      </c>
      <c r="AQ465" s="13">
        <f>IF(ISERROR(VLOOKUP($C465,CTEPULL!$A:$I,8,FALSE)),"0",(VLOOKUP($C465,CTEPULL!$A:$I,8,FALSE)))</f>
        <v>0</v>
      </c>
      <c r="AR465" s="18">
        <f>IF(ISERROR(VLOOKUP($A465,PIVOTILC!$A:$I,8,FALSE)),"0",(VLOOKUP($A465,PIVOTILC!$A:$I,8,FALSE)))</f>
        <v>0</v>
      </c>
      <c r="AS465" s="13">
        <f t="shared" si="117"/>
        <v>0</v>
      </c>
      <c r="AT465" s="13" t="str">
        <f t="shared" si="126"/>
        <v/>
      </c>
      <c r="AU465" s="19">
        <f>IF(ISERROR(VLOOKUP($C465,CTEPULL!$A:$I,9,FALSE)),"0",(VLOOKUP($C465,CTEPULL!$A:$I,9,FALSE)))</f>
        <v>40</v>
      </c>
      <c r="AV465" s="18">
        <f>IF(ISERROR(VLOOKUP($A465,PIVOTILC!$A:$I,8,FALSE)),"0",(VLOOKUP($A465,PIVOTILC!$A:$I,9,FALSE)))</f>
        <v>40</v>
      </c>
      <c r="AW465" s="18">
        <f t="shared" si="118"/>
        <v>0</v>
      </c>
      <c r="AX465" s="13">
        <f t="shared" si="119"/>
        <v>0</v>
      </c>
      <c r="AY465" s="13" t="str">
        <f t="shared" si="120"/>
        <v>No</v>
      </c>
      <c r="AZ465" s="13" t="str">
        <f t="shared" si="127"/>
        <v>No</v>
      </c>
    </row>
    <row r="466" spans="1:52" x14ac:dyDescent="0.2">
      <c r="A466" s="1" t="s">
        <v>7137</v>
      </c>
      <c r="B466" s="12" t="s">
        <v>3151</v>
      </c>
      <c r="C466" s="3" t="s">
        <v>2243</v>
      </c>
      <c r="D466" s="3" t="s">
        <v>113</v>
      </c>
      <c r="E466" s="3" t="s">
        <v>2244</v>
      </c>
      <c r="F466" s="3" t="s">
        <v>2830</v>
      </c>
      <c r="G466" s="3" t="s">
        <v>2245</v>
      </c>
      <c r="H466" s="3" t="s">
        <v>2829</v>
      </c>
      <c r="I466" s="3" t="s">
        <v>100</v>
      </c>
      <c r="J466" s="3" t="s">
        <v>2378</v>
      </c>
      <c r="K466" s="3" t="s">
        <v>2396</v>
      </c>
      <c r="L466" s="3" t="s">
        <v>2392</v>
      </c>
      <c r="M466" s="3" t="s">
        <v>8943</v>
      </c>
      <c r="N466" s="3" t="s">
        <v>2246</v>
      </c>
      <c r="O466" s="11">
        <v>42191</v>
      </c>
      <c r="Q466" s="41" t="s">
        <v>2576</v>
      </c>
      <c r="R466" s="3" t="s">
        <v>129</v>
      </c>
      <c r="S466" s="3" t="s">
        <v>2870</v>
      </c>
      <c r="T466" s="3" t="s">
        <v>8348</v>
      </c>
      <c r="U466" s="3" t="s">
        <v>5806</v>
      </c>
      <c r="V466" s="3" t="s">
        <v>8352</v>
      </c>
      <c r="W466" s="13">
        <f>IF(ISERROR(VLOOKUP($C466,CTEPULL!$A:$I,3,FALSE)),"0",(VLOOKUP($C466,CTEPULL!$A:$I,3,FALSE)))</f>
        <v>45</v>
      </c>
      <c r="X466" s="18">
        <f>IF(ISERROR(VLOOKUP($A466,PIVOTILC!$A:$I,3,FALSE)),"0",(VLOOKUP($A466,PIVOTILC!$A:$I,3,FALSE)))</f>
        <v>45</v>
      </c>
      <c r="Y466" s="13">
        <f t="shared" si="112"/>
        <v>0</v>
      </c>
      <c r="Z466" s="13" t="str">
        <f t="shared" si="121"/>
        <v>Good</v>
      </c>
      <c r="AA466" s="13">
        <f>IF(ISERROR(VLOOKUP($C466,CTEPULL!$A:$I,4,FALSE)),"0",(VLOOKUP($C466,CTEPULL!$A:$I,4,FALSE)))</f>
        <v>0</v>
      </c>
      <c r="AB466" s="18">
        <f>IF(ISERROR(VLOOKUP($A466,PIVOTILC!$A:$I,4,FALSE)),"0",(VLOOKUP($A466,PIVOTILC!$A:$I,4,FALSE)))</f>
        <v>0</v>
      </c>
      <c r="AC466" s="13">
        <f t="shared" si="113"/>
        <v>0</v>
      </c>
      <c r="AD466" s="13" t="str">
        <f t="shared" si="122"/>
        <v/>
      </c>
      <c r="AE466" s="13">
        <f>IF(ISERROR(VLOOKUP($C466,CTEPULL!$A:$I,5,FALSE)),"0",(VLOOKUP($C466,CTEPULL!$A:$I,5,FALSE)))</f>
        <v>0</v>
      </c>
      <c r="AF466" s="18">
        <f>IF(ISERROR(VLOOKUP($A466,PIVOTILC!$A:$I,5,FALSE)),"0",(VLOOKUP($A466,PIVOTILC!$A:$I,5,FALSE)))</f>
        <v>0</v>
      </c>
      <c r="AG466" s="13">
        <f t="shared" si="114"/>
        <v>0</v>
      </c>
      <c r="AH466" s="13" t="str">
        <f t="shared" si="123"/>
        <v/>
      </c>
      <c r="AI466" s="13">
        <f>IF(ISERROR(VLOOKUP($C466,CTEPULL!$A:$I,6,FALSE)),"0",(VLOOKUP($C466,CTEPULL!$A:$I,6,FALSE)))</f>
        <v>0</v>
      </c>
      <c r="AJ466" s="18">
        <f>IF(ISERROR(VLOOKUP($A466,PIVOTILC!$A:$I,6,FALSE)),"0",(VLOOKUP($A466,PIVOTILC!$A:$I,6,FALSE)))</f>
        <v>0</v>
      </c>
      <c r="AK466" s="13">
        <f t="shared" si="115"/>
        <v>0</v>
      </c>
      <c r="AL466" s="13" t="str">
        <f t="shared" si="124"/>
        <v/>
      </c>
      <c r="AM466" s="13">
        <f>IF(ISERROR(VLOOKUP($C466,CTEPULL!$A:$I,7,FALSE)),"0",(VLOOKUP($C466,CTEPULL!$A:$I,7,FALSE)))</f>
        <v>0</v>
      </c>
      <c r="AN466" s="18">
        <f>IF(ISERROR(VLOOKUP($A466,PIVOTILC!$A:$I,7,FALSE)),"0",(VLOOKUP($A466,PIVOTILC!$A:$I,7,FALSE)))</f>
        <v>0</v>
      </c>
      <c r="AO466" s="13">
        <f t="shared" si="116"/>
        <v>0</v>
      </c>
      <c r="AP466" s="13" t="str">
        <f t="shared" si="125"/>
        <v/>
      </c>
      <c r="AQ466" s="13">
        <f>IF(ISERROR(VLOOKUP($C466,CTEPULL!$A:$I,8,FALSE)),"0",(VLOOKUP($C466,CTEPULL!$A:$I,8,FALSE)))</f>
        <v>0</v>
      </c>
      <c r="AR466" s="18">
        <f>IF(ISERROR(VLOOKUP($A466,PIVOTILC!$A:$I,8,FALSE)),"0",(VLOOKUP($A466,PIVOTILC!$A:$I,8,FALSE)))</f>
        <v>0</v>
      </c>
      <c r="AS466" s="13">
        <f t="shared" si="117"/>
        <v>0</v>
      </c>
      <c r="AT466" s="13" t="str">
        <f t="shared" si="126"/>
        <v/>
      </c>
      <c r="AU466" s="19">
        <f>IF(ISERROR(VLOOKUP($C466,CTEPULL!$A:$I,9,FALSE)),"0",(VLOOKUP($C466,CTEPULL!$A:$I,9,FALSE)))</f>
        <v>45</v>
      </c>
      <c r="AV466" s="18">
        <f>IF(ISERROR(VLOOKUP($A466,PIVOTILC!$A:$I,8,FALSE)),"0",(VLOOKUP($A466,PIVOTILC!$A:$I,9,FALSE)))</f>
        <v>45</v>
      </c>
      <c r="AW466" s="18">
        <f t="shared" si="118"/>
        <v>0</v>
      </c>
      <c r="AX466" s="13">
        <f t="shared" si="119"/>
        <v>0</v>
      </c>
      <c r="AY466" s="13" t="str">
        <f t="shared" si="120"/>
        <v>No</v>
      </c>
      <c r="AZ466" s="13" t="str">
        <f t="shared" si="127"/>
        <v>No</v>
      </c>
    </row>
    <row r="467" spans="1:52" x14ac:dyDescent="0.2">
      <c r="A467" s="1" t="s">
        <v>10159</v>
      </c>
      <c r="B467" s="16" t="s">
        <v>10160</v>
      </c>
      <c r="C467" s="13" t="s">
        <v>10161</v>
      </c>
      <c r="D467" s="13" t="s">
        <v>10162</v>
      </c>
      <c r="E467" s="13" t="s">
        <v>4850</v>
      </c>
      <c r="F467" s="13" t="s">
        <v>179</v>
      </c>
      <c r="G467" s="13" t="s">
        <v>10163</v>
      </c>
      <c r="H467" s="13" t="s">
        <v>2829</v>
      </c>
      <c r="I467" s="13" t="s">
        <v>98</v>
      </c>
      <c r="J467" s="13" t="s">
        <v>2378</v>
      </c>
      <c r="K467" s="13" t="s">
        <v>2395</v>
      </c>
      <c r="L467" s="13" t="s">
        <v>4946</v>
      </c>
      <c r="M467" s="13" t="s">
        <v>2405</v>
      </c>
      <c r="N467" s="13" t="s">
        <v>10164</v>
      </c>
      <c r="O467" s="17">
        <v>43542</v>
      </c>
      <c r="P467" s="23"/>
      <c r="Q467" s="41" t="s">
        <v>10165</v>
      </c>
      <c r="R467" s="13" t="s">
        <v>129</v>
      </c>
      <c r="S467" s="13" t="s">
        <v>2867</v>
      </c>
      <c r="T467" s="13" t="s">
        <v>8348</v>
      </c>
      <c r="U467" s="13" t="s">
        <v>10168</v>
      </c>
      <c r="V467" s="13" t="s">
        <v>8352</v>
      </c>
      <c r="W467" s="13">
        <f>IF(ISERROR(VLOOKUP($C467,CTEPULL!$A:$I,3,FALSE)),"0",(VLOOKUP($C467,CTEPULL!$A:$I,3,FALSE)))</f>
        <v>40</v>
      </c>
      <c r="X467" s="18">
        <f>IF(ISERROR(VLOOKUP($A467,PIVOTILC!$A:$I,3,FALSE)),"0",(VLOOKUP($A467,PIVOTILC!$A:$I,3,FALSE)))</f>
        <v>40</v>
      </c>
      <c r="Y467" s="13">
        <f t="shared" si="112"/>
        <v>0</v>
      </c>
      <c r="Z467" s="13" t="str">
        <f t="shared" si="121"/>
        <v>Good</v>
      </c>
      <c r="AA467" s="13">
        <f>IF(ISERROR(VLOOKUP($C467,CTEPULL!$A:$I,4,FALSE)),"0",(VLOOKUP($C467,CTEPULL!$A:$I,4,FALSE)))</f>
        <v>0</v>
      </c>
      <c r="AB467" s="18">
        <f>IF(ISERROR(VLOOKUP($A467,PIVOTILC!$A:$I,4,FALSE)),"0",(VLOOKUP($A467,PIVOTILC!$A:$I,4,FALSE)))</f>
        <v>0</v>
      </c>
      <c r="AC467" s="13">
        <f t="shared" si="113"/>
        <v>0</v>
      </c>
      <c r="AD467" s="13" t="str">
        <f t="shared" si="122"/>
        <v/>
      </c>
      <c r="AE467" s="13">
        <f>IF(ISERROR(VLOOKUP($C467,CTEPULL!$A:$I,5,FALSE)),"0",(VLOOKUP($C467,CTEPULL!$A:$I,5,FALSE)))</f>
        <v>0</v>
      </c>
      <c r="AF467" s="18">
        <f>IF(ISERROR(VLOOKUP($A467,PIVOTILC!$A:$I,5,FALSE)),"0",(VLOOKUP($A467,PIVOTILC!$A:$I,5,FALSE)))</f>
        <v>0</v>
      </c>
      <c r="AG467" s="13">
        <f t="shared" si="114"/>
        <v>0</v>
      </c>
      <c r="AH467" s="13" t="str">
        <f t="shared" si="123"/>
        <v/>
      </c>
      <c r="AI467" s="13">
        <f>IF(ISERROR(VLOOKUP($C467,CTEPULL!$A:$I,6,FALSE)),"0",(VLOOKUP($C467,CTEPULL!$A:$I,6,FALSE)))</f>
        <v>0</v>
      </c>
      <c r="AJ467" s="18">
        <f>IF(ISERROR(VLOOKUP($A467,PIVOTILC!$A:$I,6,FALSE)),"0",(VLOOKUP($A467,PIVOTILC!$A:$I,6,FALSE)))</f>
        <v>0</v>
      </c>
      <c r="AK467" s="13">
        <f t="shared" si="115"/>
        <v>0</v>
      </c>
      <c r="AL467" s="13" t="str">
        <f t="shared" si="124"/>
        <v/>
      </c>
      <c r="AM467" s="13">
        <f>IF(ISERROR(VLOOKUP($C467,CTEPULL!$A:$I,7,FALSE)),"0",(VLOOKUP($C467,CTEPULL!$A:$I,7,FALSE)))</f>
        <v>0</v>
      </c>
      <c r="AN467" s="18">
        <f>IF(ISERROR(VLOOKUP($A467,PIVOTILC!$A:$I,7,FALSE)),"0",(VLOOKUP($A467,PIVOTILC!$A:$I,7,FALSE)))</f>
        <v>0</v>
      </c>
      <c r="AO467" s="13">
        <f t="shared" si="116"/>
        <v>0</v>
      </c>
      <c r="AP467" s="13" t="str">
        <f t="shared" si="125"/>
        <v/>
      </c>
      <c r="AQ467" s="13">
        <f>IF(ISERROR(VLOOKUP($C467,CTEPULL!$A:$I,8,FALSE)),"0",(VLOOKUP($C467,CTEPULL!$A:$I,8,FALSE)))</f>
        <v>0</v>
      </c>
      <c r="AR467" s="18">
        <f>IF(ISERROR(VLOOKUP($A467,PIVOTILC!$A:$I,8,FALSE)),"0",(VLOOKUP($A467,PIVOTILC!$A:$I,8,FALSE)))</f>
        <v>0</v>
      </c>
      <c r="AS467" s="13">
        <f t="shared" si="117"/>
        <v>0</v>
      </c>
      <c r="AT467" s="13" t="str">
        <f t="shared" si="126"/>
        <v/>
      </c>
      <c r="AU467" s="19">
        <f>IF(ISERROR(VLOOKUP($C467,CTEPULL!$A:$I,9,FALSE)),"0",(VLOOKUP($C467,CTEPULL!$A:$I,9,FALSE)))</f>
        <v>40</v>
      </c>
      <c r="AV467" s="18">
        <f>IF(ISERROR(VLOOKUP($A467,PIVOTILC!$A:$I,8,FALSE)),"0",(VLOOKUP($A467,PIVOTILC!$A:$I,9,FALSE)))</f>
        <v>40</v>
      </c>
      <c r="AW467" s="18">
        <f t="shared" si="118"/>
        <v>0</v>
      </c>
      <c r="AX467" s="13">
        <f t="shared" si="119"/>
        <v>0</v>
      </c>
      <c r="AY467" s="13" t="str">
        <f t="shared" si="120"/>
        <v>No</v>
      </c>
      <c r="AZ467" s="13" t="str">
        <f t="shared" si="127"/>
        <v>No</v>
      </c>
    </row>
    <row r="468" spans="1:52" x14ac:dyDescent="0.2">
      <c r="A468" s="1" t="s">
        <v>13178</v>
      </c>
      <c r="B468" s="16" t="s">
        <v>13179</v>
      </c>
      <c r="C468" s="13" t="s">
        <v>12144</v>
      </c>
      <c r="D468" s="13" t="s">
        <v>12145</v>
      </c>
      <c r="E468" s="13" t="s">
        <v>12146</v>
      </c>
      <c r="F468" s="13" t="s">
        <v>187</v>
      </c>
      <c r="G468" s="13" t="s">
        <v>12147</v>
      </c>
      <c r="H468" s="13" t="s">
        <v>2831</v>
      </c>
      <c r="I468" s="13" t="s">
        <v>98</v>
      </c>
      <c r="J468" s="13" t="s">
        <v>2378</v>
      </c>
      <c r="K468" s="13" t="s">
        <v>2389</v>
      </c>
      <c r="L468" s="13" t="s">
        <v>11236</v>
      </c>
      <c r="M468" s="13" t="s">
        <v>3948</v>
      </c>
      <c r="N468" s="13" t="s">
        <v>12148</v>
      </c>
      <c r="O468" s="17">
        <v>43768</v>
      </c>
      <c r="P468" s="23"/>
      <c r="Q468" s="41" t="s">
        <v>13180</v>
      </c>
      <c r="R468" s="13" t="s">
        <v>112</v>
      </c>
      <c r="S468" s="13" t="s">
        <v>2872</v>
      </c>
      <c r="T468" s="13" t="s">
        <v>8348</v>
      </c>
      <c r="U468" s="13" t="s">
        <v>12161</v>
      </c>
      <c r="V468" s="13" t="s">
        <v>8356</v>
      </c>
      <c r="W468" s="13">
        <f>IF(ISERROR(VLOOKUP($C468,CTEPULL!$A:$I,3,FALSE)),"0",(VLOOKUP($C468,CTEPULL!$A:$I,3,FALSE)))</f>
        <v>44</v>
      </c>
      <c r="X468" s="18" t="str">
        <f>IF(ISERROR(VLOOKUP($A468,PIVOTILC!$A:$I,3,FALSE)),"0",(VLOOKUP($A468,PIVOTILC!$A:$I,3,FALSE)))</f>
        <v>0</v>
      </c>
      <c r="Y468" s="13">
        <f t="shared" si="112"/>
        <v>44</v>
      </c>
      <c r="Z468" s="13" t="str">
        <f t="shared" si="121"/>
        <v>With Variance</v>
      </c>
      <c r="AA468" s="13">
        <f>IF(ISERROR(VLOOKUP($C468,CTEPULL!$A:$I,4,FALSE)),"0",(VLOOKUP($C468,CTEPULL!$A:$I,4,FALSE)))</f>
        <v>0</v>
      </c>
      <c r="AB468" s="18" t="str">
        <f>IF(ISERROR(VLOOKUP($A468,PIVOTILC!$A:$I,4,FALSE)),"0",(VLOOKUP($A468,PIVOTILC!$A:$I,4,FALSE)))</f>
        <v>0</v>
      </c>
      <c r="AC468" s="13">
        <f t="shared" si="113"/>
        <v>0</v>
      </c>
      <c r="AD468" s="13" t="str">
        <f t="shared" si="122"/>
        <v/>
      </c>
      <c r="AE468" s="13">
        <f>IF(ISERROR(VLOOKUP($C468,CTEPULL!$A:$I,5,FALSE)),"0",(VLOOKUP($C468,CTEPULL!$A:$I,5,FALSE)))</f>
        <v>0</v>
      </c>
      <c r="AF468" s="18" t="str">
        <f>IF(ISERROR(VLOOKUP($A468,PIVOTILC!$A:$I,5,FALSE)),"0",(VLOOKUP($A468,PIVOTILC!$A:$I,5,FALSE)))</f>
        <v>0</v>
      </c>
      <c r="AG468" s="13">
        <f t="shared" si="114"/>
        <v>0</v>
      </c>
      <c r="AH468" s="13" t="str">
        <f t="shared" si="123"/>
        <v/>
      </c>
      <c r="AI468" s="13">
        <f>IF(ISERROR(VLOOKUP($C468,CTEPULL!$A:$I,6,FALSE)),"0",(VLOOKUP($C468,CTEPULL!$A:$I,6,FALSE)))</f>
        <v>0</v>
      </c>
      <c r="AJ468" s="18" t="str">
        <f>IF(ISERROR(VLOOKUP($A468,PIVOTILC!$A:$I,6,FALSE)),"0",(VLOOKUP($A468,PIVOTILC!$A:$I,6,FALSE)))</f>
        <v>0</v>
      </c>
      <c r="AK468" s="13">
        <f t="shared" si="115"/>
        <v>0</v>
      </c>
      <c r="AL468" s="13" t="str">
        <f t="shared" si="124"/>
        <v/>
      </c>
      <c r="AM468" s="13">
        <f>IF(ISERROR(VLOOKUP($C468,CTEPULL!$A:$I,7,FALSE)),"0",(VLOOKUP($C468,CTEPULL!$A:$I,7,FALSE)))</f>
        <v>0</v>
      </c>
      <c r="AN468" s="18" t="str">
        <f>IF(ISERROR(VLOOKUP($A468,PIVOTILC!$A:$I,7,FALSE)),"0",(VLOOKUP($A468,PIVOTILC!$A:$I,7,FALSE)))</f>
        <v>0</v>
      </c>
      <c r="AO468" s="13">
        <f t="shared" si="116"/>
        <v>0</v>
      </c>
      <c r="AP468" s="13" t="str">
        <f t="shared" si="125"/>
        <v/>
      </c>
      <c r="AQ468" s="13">
        <f>IF(ISERROR(VLOOKUP($C468,CTEPULL!$A:$I,8,FALSE)),"0",(VLOOKUP($C468,CTEPULL!$A:$I,8,FALSE)))</f>
        <v>0</v>
      </c>
      <c r="AR468" s="18" t="str">
        <f>IF(ISERROR(VLOOKUP($A468,PIVOTILC!$A:$I,8,FALSE)),"0",(VLOOKUP($A468,PIVOTILC!$A:$I,8,FALSE)))</f>
        <v>0</v>
      </c>
      <c r="AS468" s="13">
        <f t="shared" si="117"/>
        <v>0</v>
      </c>
      <c r="AT468" s="13" t="str">
        <f t="shared" si="126"/>
        <v/>
      </c>
      <c r="AU468" s="19">
        <f>IF(ISERROR(VLOOKUP($C468,CTEPULL!$A:$I,9,FALSE)),"0",(VLOOKUP($C468,CTEPULL!$A:$I,9,FALSE)))</f>
        <v>44</v>
      </c>
      <c r="AV468" s="18" t="str">
        <f>IF(ISERROR(VLOOKUP($A468,PIVOTILC!$A:$I,8,FALSE)),"0",(VLOOKUP($A468,PIVOTILC!$A:$I,9,FALSE)))</f>
        <v>0</v>
      </c>
      <c r="AW468" s="18">
        <f t="shared" si="118"/>
        <v>44</v>
      </c>
      <c r="AX468" s="13">
        <f t="shared" si="119"/>
        <v>0</v>
      </c>
      <c r="AY468" s="13" t="str">
        <f t="shared" si="120"/>
        <v>Yes</v>
      </c>
      <c r="AZ468" s="13" t="str">
        <f t="shared" si="127"/>
        <v>No</v>
      </c>
    </row>
    <row r="469" spans="1:52" x14ac:dyDescent="0.2">
      <c r="A469" s="1" t="s">
        <v>9279</v>
      </c>
      <c r="B469" s="16" t="s">
        <v>3152</v>
      </c>
      <c r="C469" s="13" t="s">
        <v>1057</v>
      </c>
      <c r="D469" s="13" t="s">
        <v>1058</v>
      </c>
      <c r="E469" s="13" t="s">
        <v>602</v>
      </c>
      <c r="F469" s="13" t="s">
        <v>179</v>
      </c>
      <c r="G469" s="13" t="s">
        <v>1059</v>
      </c>
      <c r="H469" s="13" t="s">
        <v>2832</v>
      </c>
      <c r="I469" s="13" t="s">
        <v>102</v>
      </c>
      <c r="J469" s="13" t="s">
        <v>2378</v>
      </c>
      <c r="K469" s="13" t="s">
        <v>2389</v>
      </c>
      <c r="L469" s="13" t="s">
        <v>11236</v>
      </c>
      <c r="M469" s="13" t="s">
        <v>2420</v>
      </c>
      <c r="N469" s="13" t="s">
        <v>1060</v>
      </c>
      <c r="O469" s="17">
        <v>41407</v>
      </c>
      <c r="P469" s="23"/>
      <c r="Q469" s="41" t="s">
        <v>2577</v>
      </c>
      <c r="R469" s="13" t="s">
        <v>129</v>
      </c>
      <c r="S469" s="13" t="s">
        <v>2870</v>
      </c>
      <c r="T469" s="13" t="s">
        <v>8348</v>
      </c>
      <c r="U469" s="13" t="s">
        <v>5807</v>
      </c>
      <c r="V469" s="13" t="s">
        <v>8351</v>
      </c>
      <c r="W469" s="13">
        <f>IF(ISERROR(VLOOKUP($C469,CTEPULL!$A:$I,3,FALSE)),"0",(VLOOKUP($C469,CTEPULL!$A:$I,3,FALSE)))</f>
        <v>42</v>
      </c>
      <c r="X469" s="18">
        <f>IF(ISERROR(VLOOKUP($A469,PIVOTILC!$A:$I,3,FALSE)),"0",(VLOOKUP($A469,PIVOTILC!$A:$I,3,FALSE)))</f>
        <v>42</v>
      </c>
      <c r="Y469" s="13">
        <f t="shared" si="112"/>
        <v>0</v>
      </c>
      <c r="Z469" s="13" t="str">
        <f t="shared" si="121"/>
        <v>Good</v>
      </c>
      <c r="AA469" s="13">
        <f>IF(ISERROR(VLOOKUP($C469,CTEPULL!$A:$I,4,FALSE)),"0",(VLOOKUP($C469,CTEPULL!$A:$I,4,FALSE)))</f>
        <v>0</v>
      </c>
      <c r="AB469" s="18">
        <f>IF(ISERROR(VLOOKUP($A469,PIVOTILC!$A:$I,4,FALSE)),"0",(VLOOKUP($A469,PIVOTILC!$A:$I,4,FALSE)))</f>
        <v>0</v>
      </c>
      <c r="AC469" s="13">
        <f t="shared" si="113"/>
        <v>0</v>
      </c>
      <c r="AD469" s="13" t="str">
        <f t="shared" si="122"/>
        <v/>
      </c>
      <c r="AE469" s="13">
        <f>IF(ISERROR(VLOOKUP($C469,CTEPULL!$A:$I,5,FALSE)),"0",(VLOOKUP($C469,CTEPULL!$A:$I,5,FALSE)))</f>
        <v>0</v>
      </c>
      <c r="AF469" s="18">
        <f>IF(ISERROR(VLOOKUP($A469,PIVOTILC!$A:$I,5,FALSE)),"0",(VLOOKUP($A469,PIVOTILC!$A:$I,5,FALSE)))</f>
        <v>0</v>
      </c>
      <c r="AG469" s="13">
        <f t="shared" si="114"/>
        <v>0</v>
      </c>
      <c r="AH469" s="13" t="str">
        <f t="shared" si="123"/>
        <v/>
      </c>
      <c r="AI469" s="13">
        <f>IF(ISERROR(VLOOKUP($C469,CTEPULL!$A:$I,6,FALSE)),"0",(VLOOKUP($C469,CTEPULL!$A:$I,6,FALSE)))</f>
        <v>0</v>
      </c>
      <c r="AJ469" s="18">
        <f>IF(ISERROR(VLOOKUP($A469,PIVOTILC!$A:$I,6,FALSE)),"0",(VLOOKUP($A469,PIVOTILC!$A:$I,6,FALSE)))</f>
        <v>0</v>
      </c>
      <c r="AK469" s="13">
        <f t="shared" si="115"/>
        <v>0</v>
      </c>
      <c r="AL469" s="13" t="str">
        <f t="shared" si="124"/>
        <v/>
      </c>
      <c r="AM469" s="13">
        <f>IF(ISERROR(VLOOKUP($C469,CTEPULL!$A:$I,7,FALSE)),"0",(VLOOKUP($C469,CTEPULL!$A:$I,7,FALSE)))</f>
        <v>0</v>
      </c>
      <c r="AN469" s="18">
        <f>IF(ISERROR(VLOOKUP($A469,PIVOTILC!$A:$I,7,FALSE)),"0",(VLOOKUP($A469,PIVOTILC!$A:$I,7,FALSE)))</f>
        <v>0</v>
      </c>
      <c r="AO469" s="13">
        <f t="shared" si="116"/>
        <v>0</v>
      </c>
      <c r="AP469" s="13" t="str">
        <f t="shared" si="125"/>
        <v/>
      </c>
      <c r="AQ469" s="13">
        <f>IF(ISERROR(VLOOKUP($C469,CTEPULL!$A:$I,8,FALSE)),"0",(VLOOKUP($C469,CTEPULL!$A:$I,8,FALSE)))</f>
        <v>0</v>
      </c>
      <c r="AR469" s="18">
        <f>IF(ISERROR(VLOOKUP($A469,PIVOTILC!$A:$I,8,FALSE)),"0",(VLOOKUP($A469,PIVOTILC!$A:$I,8,FALSE)))</f>
        <v>0</v>
      </c>
      <c r="AS469" s="13">
        <f t="shared" si="117"/>
        <v>0</v>
      </c>
      <c r="AT469" s="13" t="str">
        <f t="shared" si="126"/>
        <v/>
      </c>
      <c r="AU469" s="19">
        <f>IF(ISERROR(VLOOKUP($C469,CTEPULL!$A:$I,9,FALSE)),"0",(VLOOKUP($C469,CTEPULL!$A:$I,9,FALSE)))</f>
        <v>42</v>
      </c>
      <c r="AV469" s="18">
        <f>IF(ISERROR(VLOOKUP($A469,PIVOTILC!$A:$I,8,FALSE)),"0",(VLOOKUP($A469,PIVOTILC!$A:$I,9,FALSE)))</f>
        <v>42</v>
      </c>
      <c r="AW469" s="18">
        <f t="shared" si="118"/>
        <v>0</v>
      </c>
      <c r="AX469" s="13">
        <f t="shared" si="119"/>
        <v>0</v>
      </c>
      <c r="AY469" s="13" t="str">
        <f t="shared" si="120"/>
        <v>No</v>
      </c>
      <c r="AZ469" s="13" t="str">
        <f t="shared" si="127"/>
        <v>No</v>
      </c>
    </row>
    <row r="470" spans="1:52" x14ac:dyDescent="0.2">
      <c r="A470" s="1" t="s">
        <v>7138</v>
      </c>
      <c r="B470" s="16" t="s">
        <v>3153</v>
      </c>
      <c r="C470" s="13" t="s">
        <v>1854</v>
      </c>
      <c r="D470" s="13" t="s">
        <v>1855</v>
      </c>
      <c r="E470" s="13" t="s">
        <v>1856</v>
      </c>
      <c r="F470" s="13" t="s">
        <v>99</v>
      </c>
      <c r="G470" s="13" t="s">
        <v>1857</v>
      </c>
      <c r="H470" s="13" t="s">
        <v>99</v>
      </c>
      <c r="I470" s="13" t="s">
        <v>98</v>
      </c>
      <c r="J470" s="13" t="s">
        <v>2378</v>
      </c>
      <c r="K470" s="13" t="s">
        <v>2381</v>
      </c>
      <c r="L470" s="13" t="s">
        <v>2387</v>
      </c>
      <c r="M470" s="13" t="s">
        <v>2387</v>
      </c>
      <c r="N470" s="13" t="s">
        <v>1858</v>
      </c>
      <c r="O470" s="17">
        <v>41974</v>
      </c>
      <c r="P470" s="23"/>
      <c r="Q470" s="41" t="s">
        <v>2578</v>
      </c>
      <c r="R470" s="13" t="s">
        <v>129</v>
      </c>
      <c r="S470" s="13" t="s">
        <v>2868</v>
      </c>
      <c r="T470" s="13" t="s">
        <v>8348</v>
      </c>
      <c r="U470" s="13" t="s">
        <v>5808</v>
      </c>
      <c r="V470" s="13" t="s">
        <v>8367</v>
      </c>
      <c r="W470" s="13">
        <f>IF(ISERROR(VLOOKUP($C470,CTEPULL!$A:$I,3,FALSE)),"0",(VLOOKUP($C470,CTEPULL!$A:$I,3,FALSE)))</f>
        <v>40</v>
      </c>
      <c r="X470" s="18">
        <f>IF(ISERROR(VLOOKUP($A470,PIVOTILC!$A:$I,3,FALSE)),"0",(VLOOKUP($A470,PIVOTILC!$A:$I,3,FALSE)))</f>
        <v>40</v>
      </c>
      <c r="Y470" s="13">
        <f t="shared" si="112"/>
        <v>0</v>
      </c>
      <c r="Z470" s="13" t="str">
        <f t="shared" si="121"/>
        <v>Good</v>
      </c>
      <c r="AA470" s="13">
        <f>IF(ISERROR(VLOOKUP($C470,CTEPULL!$A:$I,4,FALSE)),"0",(VLOOKUP($C470,CTEPULL!$A:$I,4,FALSE)))</f>
        <v>0</v>
      </c>
      <c r="AB470" s="18">
        <f>IF(ISERROR(VLOOKUP($A470,PIVOTILC!$A:$I,4,FALSE)),"0",(VLOOKUP($A470,PIVOTILC!$A:$I,4,FALSE)))</f>
        <v>0</v>
      </c>
      <c r="AC470" s="13">
        <f t="shared" si="113"/>
        <v>0</v>
      </c>
      <c r="AD470" s="13" t="str">
        <f t="shared" si="122"/>
        <v/>
      </c>
      <c r="AE470" s="13">
        <f>IF(ISERROR(VLOOKUP($C470,CTEPULL!$A:$I,5,FALSE)),"0",(VLOOKUP($C470,CTEPULL!$A:$I,5,FALSE)))</f>
        <v>0</v>
      </c>
      <c r="AF470" s="18">
        <f>IF(ISERROR(VLOOKUP($A470,PIVOTILC!$A:$I,5,FALSE)),"0",(VLOOKUP($A470,PIVOTILC!$A:$I,5,FALSE)))</f>
        <v>0</v>
      </c>
      <c r="AG470" s="13">
        <f t="shared" si="114"/>
        <v>0</v>
      </c>
      <c r="AH470" s="13" t="str">
        <f t="shared" si="123"/>
        <v/>
      </c>
      <c r="AI470" s="13">
        <f>IF(ISERROR(VLOOKUP($C470,CTEPULL!$A:$I,6,FALSE)),"0",(VLOOKUP($C470,CTEPULL!$A:$I,6,FALSE)))</f>
        <v>0</v>
      </c>
      <c r="AJ470" s="18">
        <f>IF(ISERROR(VLOOKUP($A470,PIVOTILC!$A:$I,6,FALSE)),"0",(VLOOKUP($A470,PIVOTILC!$A:$I,6,FALSE)))</f>
        <v>0</v>
      </c>
      <c r="AK470" s="13">
        <f t="shared" si="115"/>
        <v>0</v>
      </c>
      <c r="AL470" s="13" t="str">
        <f t="shared" si="124"/>
        <v/>
      </c>
      <c r="AM470" s="13">
        <f>IF(ISERROR(VLOOKUP($C470,CTEPULL!$A:$I,7,FALSE)),"0",(VLOOKUP($C470,CTEPULL!$A:$I,7,FALSE)))</f>
        <v>0</v>
      </c>
      <c r="AN470" s="18">
        <f>IF(ISERROR(VLOOKUP($A470,PIVOTILC!$A:$I,7,FALSE)),"0",(VLOOKUP($A470,PIVOTILC!$A:$I,7,FALSE)))</f>
        <v>0</v>
      </c>
      <c r="AO470" s="13">
        <f t="shared" si="116"/>
        <v>0</v>
      </c>
      <c r="AP470" s="13" t="str">
        <f t="shared" si="125"/>
        <v/>
      </c>
      <c r="AQ470" s="13">
        <f>IF(ISERROR(VLOOKUP($C470,CTEPULL!$A:$I,8,FALSE)),"0",(VLOOKUP($C470,CTEPULL!$A:$I,8,FALSE)))</f>
        <v>0</v>
      </c>
      <c r="AR470" s="18">
        <f>IF(ISERROR(VLOOKUP($A470,PIVOTILC!$A:$I,8,FALSE)),"0",(VLOOKUP($A470,PIVOTILC!$A:$I,8,FALSE)))</f>
        <v>0</v>
      </c>
      <c r="AS470" s="13">
        <f t="shared" si="117"/>
        <v>0</v>
      </c>
      <c r="AT470" s="13" t="str">
        <f t="shared" si="126"/>
        <v/>
      </c>
      <c r="AU470" s="19">
        <f>IF(ISERROR(VLOOKUP($C470,CTEPULL!$A:$I,9,FALSE)),"0",(VLOOKUP($C470,CTEPULL!$A:$I,9,FALSE)))</f>
        <v>40</v>
      </c>
      <c r="AV470" s="18">
        <f>IF(ISERROR(VLOOKUP($A470,PIVOTILC!$A:$I,8,FALSE)),"0",(VLOOKUP($A470,PIVOTILC!$A:$I,9,FALSE)))</f>
        <v>40</v>
      </c>
      <c r="AW470" s="18">
        <f t="shared" si="118"/>
        <v>0</v>
      </c>
      <c r="AX470" s="13">
        <f t="shared" si="119"/>
        <v>0</v>
      </c>
      <c r="AY470" s="13" t="str">
        <f t="shared" si="120"/>
        <v>No</v>
      </c>
      <c r="AZ470" s="13" t="str">
        <f t="shared" si="127"/>
        <v>No</v>
      </c>
    </row>
    <row r="471" spans="1:52" x14ac:dyDescent="0.2">
      <c r="A471" s="1" t="s">
        <v>9280</v>
      </c>
      <c r="B471" s="16" t="s">
        <v>5062</v>
      </c>
      <c r="C471" s="13" t="s">
        <v>5063</v>
      </c>
      <c r="D471" s="13" t="s">
        <v>5064</v>
      </c>
      <c r="E471" s="13" t="s">
        <v>5065</v>
      </c>
      <c r="F471" s="13" t="s">
        <v>2830</v>
      </c>
      <c r="G471" s="13" t="s">
        <v>5066</v>
      </c>
      <c r="H471" s="13" t="s">
        <v>99</v>
      </c>
      <c r="I471" s="13" t="s">
        <v>102</v>
      </c>
      <c r="J471" s="13" t="s">
        <v>2378</v>
      </c>
      <c r="K471" s="13" t="s">
        <v>4970</v>
      </c>
      <c r="L471" s="13" t="s">
        <v>4970</v>
      </c>
      <c r="M471" s="13" t="s">
        <v>4970</v>
      </c>
      <c r="N471" s="13" t="s">
        <v>5067</v>
      </c>
      <c r="O471" s="17">
        <v>38246</v>
      </c>
      <c r="P471" s="23"/>
      <c r="Q471" s="41" t="s">
        <v>5068</v>
      </c>
      <c r="R471" s="13" t="s">
        <v>187</v>
      </c>
      <c r="S471" s="13" t="s">
        <v>2868</v>
      </c>
      <c r="T471" s="13" t="s">
        <v>8359</v>
      </c>
      <c r="U471" s="13" t="s">
        <v>5809</v>
      </c>
      <c r="V471" s="13" t="s">
        <v>8361</v>
      </c>
      <c r="W471" s="13">
        <f>IF(ISERROR(VLOOKUP($C471,CTEPULL!$A:$I,3,FALSE)),"0",(VLOOKUP($C471,CTEPULL!$A:$I,3,FALSE)))</f>
        <v>40</v>
      </c>
      <c r="X471" s="18">
        <f>IF(ISERROR(VLOOKUP($A471,PIVOTILC!$A:$I,3,FALSE)),"0",(VLOOKUP($A471,PIVOTILC!$A:$I,3,FALSE)))</f>
        <v>40</v>
      </c>
      <c r="Y471" s="13">
        <f t="shared" si="112"/>
        <v>0</v>
      </c>
      <c r="Z471" s="13" t="str">
        <f t="shared" si="121"/>
        <v>Good</v>
      </c>
      <c r="AA471" s="13">
        <f>IF(ISERROR(VLOOKUP($C471,CTEPULL!$A:$I,4,FALSE)),"0",(VLOOKUP($C471,CTEPULL!$A:$I,4,FALSE)))</f>
        <v>0</v>
      </c>
      <c r="AB471" s="18">
        <f>IF(ISERROR(VLOOKUP($A471,PIVOTILC!$A:$I,4,FALSE)),"0",(VLOOKUP($A471,PIVOTILC!$A:$I,4,FALSE)))</f>
        <v>0</v>
      </c>
      <c r="AC471" s="13">
        <f t="shared" si="113"/>
        <v>0</v>
      </c>
      <c r="AD471" s="13" t="str">
        <f t="shared" si="122"/>
        <v/>
      </c>
      <c r="AE471" s="13">
        <f>IF(ISERROR(VLOOKUP($C471,CTEPULL!$A:$I,5,FALSE)),"0",(VLOOKUP($C471,CTEPULL!$A:$I,5,FALSE)))</f>
        <v>0</v>
      </c>
      <c r="AF471" s="18">
        <f>IF(ISERROR(VLOOKUP($A471,PIVOTILC!$A:$I,5,FALSE)),"0",(VLOOKUP($A471,PIVOTILC!$A:$I,5,FALSE)))</f>
        <v>0</v>
      </c>
      <c r="AG471" s="13">
        <f t="shared" si="114"/>
        <v>0</v>
      </c>
      <c r="AH471" s="13" t="str">
        <f t="shared" si="123"/>
        <v/>
      </c>
      <c r="AI471" s="13">
        <f>IF(ISERROR(VLOOKUP($C471,CTEPULL!$A:$I,6,FALSE)),"0",(VLOOKUP($C471,CTEPULL!$A:$I,6,FALSE)))</f>
        <v>0</v>
      </c>
      <c r="AJ471" s="18">
        <f>IF(ISERROR(VLOOKUP($A471,PIVOTILC!$A:$I,6,FALSE)),"0",(VLOOKUP($A471,PIVOTILC!$A:$I,6,FALSE)))</f>
        <v>0</v>
      </c>
      <c r="AK471" s="13">
        <f t="shared" si="115"/>
        <v>0</v>
      </c>
      <c r="AL471" s="13" t="str">
        <f t="shared" si="124"/>
        <v/>
      </c>
      <c r="AM471" s="13">
        <f>IF(ISERROR(VLOOKUP($C471,CTEPULL!$A:$I,7,FALSE)),"0",(VLOOKUP($C471,CTEPULL!$A:$I,7,FALSE)))</f>
        <v>0</v>
      </c>
      <c r="AN471" s="18">
        <f>IF(ISERROR(VLOOKUP($A471,PIVOTILC!$A:$I,7,FALSE)),"0",(VLOOKUP($A471,PIVOTILC!$A:$I,7,FALSE)))</f>
        <v>0</v>
      </c>
      <c r="AO471" s="13">
        <f t="shared" si="116"/>
        <v>0</v>
      </c>
      <c r="AP471" s="13" t="str">
        <f t="shared" si="125"/>
        <v/>
      </c>
      <c r="AQ471" s="13">
        <f>IF(ISERROR(VLOOKUP($C471,CTEPULL!$A:$I,8,FALSE)),"0",(VLOOKUP($C471,CTEPULL!$A:$I,8,FALSE)))</f>
        <v>0</v>
      </c>
      <c r="AR471" s="18">
        <f>IF(ISERROR(VLOOKUP($A471,PIVOTILC!$A:$I,8,FALSE)),"0",(VLOOKUP($A471,PIVOTILC!$A:$I,8,FALSE)))</f>
        <v>0</v>
      </c>
      <c r="AS471" s="13">
        <f t="shared" si="117"/>
        <v>0</v>
      </c>
      <c r="AT471" s="13" t="str">
        <f t="shared" si="126"/>
        <v/>
      </c>
      <c r="AU471" s="19">
        <f>IF(ISERROR(VLOOKUP($C471,CTEPULL!$A:$I,9,FALSE)),"0",(VLOOKUP($C471,CTEPULL!$A:$I,9,FALSE)))</f>
        <v>40</v>
      </c>
      <c r="AV471" s="18">
        <f>IF(ISERROR(VLOOKUP($A471,PIVOTILC!$A:$I,8,FALSE)),"0",(VLOOKUP($A471,PIVOTILC!$A:$I,9,FALSE)))</f>
        <v>40</v>
      </c>
      <c r="AW471" s="18">
        <f t="shared" si="118"/>
        <v>0</v>
      </c>
      <c r="AX471" s="13">
        <f t="shared" si="119"/>
        <v>0</v>
      </c>
      <c r="AY471" s="13" t="str">
        <f t="shared" si="120"/>
        <v>No</v>
      </c>
      <c r="AZ471" s="13" t="str">
        <f t="shared" si="127"/>
        <v>No</v>
      </c>
    </row>
    <row r="472" spans="1:52" x14ac:dyDescent="0.2">
      <c r="A472" s="1" t="s">
        <v>9281</v>
      </c>
      <c r="B472" s="16" t="s">
        <v>7994</v>
      </c>
      <c r="C472" s="13" t="s">
        <v>6535</v>
      </c>
      <c r="D472" s="13" t="s">
        <v>6546</v>
      </c>
      <c r="E472" s="13" t="s">
        <v>530</v>
      </c>
      <c r="F472" s="13" t="s">
        <v>2830</v>
      </c>
      <c r="G472" s="13" t="s">
        <v>6547</v>
      </c>
      <c r="H472" s="13" t="s">
        <v>2831</v>
      </c>
      <c r="I472" s="13" t="s">
        <v>100</v>
      </c>
      <c r="J472" s="13" t="s">
        <v>2378</v>
      </c>
      <c r="K472" s="13" t="s">
        <v>2396</v>
      </c>
      <c r="L472" s="13" t="s">
        <v>2392</v>
      </c>
      <c r="M472" s="13" t="s">
        <v>2393</v>
      </c>
      <c r="N472" s="13" t="s">
        <v>6548</v>
      </c>
      <c r="O472" s="17">
        <v>43038</v>
      </c>
      <c r="P472" s="23"/>
      <c r="Q472" s="41" t="s">
        <v>7995</v>
      </c>
      <c r="R472" s="13" t="s">
        <v>112</v>
      </c>
      <c r="S472" s="13" t="s">
        <v>2867</v>
      </c>
      <c r="T472" s="13" t="s">
        <v>8348</v>
      </c>
      <c r="U472" s="13" t="s">
        <v>6560</v>
      </c>
      <c r="V472" s="13" t="s">
        <v>8349</v>
      </c>
      <c r="W472" s="13">
        <f>IF(ISERROR(VLOOKUP($C472,CTEPULL!$A:$I,3,FALSE)),"0",(VLOOKUP($C472,CTEPULL!$A:$I,3,FALSE)))</f>
        <v>52</v>
      </c>
      <c r="X472" s="18">
        <f>IF(ISERROR(VLOOKUP($A472,PIVOTILC!$A:$I,3,FALSE)),"0",(VLOOKUP($A472,PIVOTILC!$A:$I,3,FALSE)))</f>
        <v>52</v>
      </c>
      <c r="Y472" s="13">
        <f t="shared" si="112"/>
        <v>0</v>
      </c>
      <c r="Z472" s="13" t="str">
        <f t="shared" si="121"/>
        <v>Good</v>
      </c>
      <c r="AA472" s="13">
        <f>IF(ISERROR(VLOOKUP($C472,CTEPULL!$A:$I,4,FALSE)),"0",(VLOOKUP($C472,CTEPULL!$A:$I,4,FALSE)))</f>
        <v>0</v>
      </c>
      <c r="AB472" s="18">
        <f>IF(ISERROR(VLOOKUP($A472,PIVOTILC!$A:$I,4,FALSE)),"0",(VLOOKUP($A472,PIVOTILC!$A:$I,4,FALSE)))</f>
        <v>0</v>
      </c>
      <c r="AC472" s="13">
        <f t="shared" si="113"/>
        <v>0</v>
      </c>
      <c r="AD472" s="13" t="str">
        <f t="shared" si="122"/>
        <v/>
      </c>
      <c r="AE472" s="13">
        <f>IF(ISERROR(VLOOKUP($C472,CTEPULL!$A:$I,5,FALSE)),"0",(VLOOKUP($C472,CTEPULL!$A:$I,5,FALSE)))</f>
        <v>0</v>
      </c>
      <c r="AF472" s="18">
        <f>IF(ISERROR(VLOOKUP($A472,PIVOTILC!$A:$I,5,FALSE)),"0",(VLOOKUP($A472,PIVOTILC!$A:$I,5,FALSE)))</f>
        <v>0</v>
      </c>
      <c r="AG472" s="13">
        <f t="shared" si="114"/>
        <v>0</v>
      </c>
      <c r="AH472" s="13" t="str">
        <f t="shared" si="123"/>
        <v/>
      </c>
      <c r="AI472" s="13">
        <f>IF(ISERROR(VLOOKUP($C472,CTEPULL!$A:$I,6,FALSE)),"0",(VLOOKUP($C472,CTEPULL!$A:$I,6,FALSE)))</f>
        <v>0</v>
      </c>
      <c r="AJ472" s="18">
        <f>IF(ISERROR(VLOOKUP($A472,PIVOTILC!$A:$I,6,FALSE)),"0",(VLOOKUP($A472,PIVOTILC!$A:$I,6,FALSE)))</f>
        <v>0</v>
      </c>
      <c r="AK472" s="13">
        <f t="shared" si="115"/>
        <v>0</v>
      </c>
      <c r="AL472" s="13" t="str">
        <f t="shared" si="124"/>
        <v/>
      </c>
      <c r="AM472" s="13">
        <f>IF(ISERROR(VLOOKUP($C472,CTEPULL!$A:$I,7,FALSE)),"0",(VLOOKUP($C472,CTEPULL!$A:$I,7,FALSE)))</f>
        <v>0</v>
      </c>
      <c r="AN472" s="18">
        <f>IF(ISERROR(VLOOKUP($A472,PIVOTILC!$A:$I,7,FALSE)),"0",(VLOOKUP($A472,PIVOTILC!$A:$I,7,FALSE)))</f>
        <v>0</v>
      </c>
      <c r="AO472" s="13">
        <f t="shared" si="116"/>
        <v>0</v>
      </c>
      <c r="AP472" s="13" t="str">
        <f t="shared" si="125"/>
        <v/>
      </c>
      <c r="AQ472" s="13">
        <f>IF(ISERROR(VLOOKUP($C472,CTEPULL!$A:$I,8,FALSE)),"0",(VLOOKUP($C472,CTEPULL!$A:$I,8,FALSE)))</f>
        <v>0</v>
      </c>
      <c r="AR472" s="18">
        <f>IF(ISERROR(VLOOKUP($A472,PIVOTILC!$A:$I,8,FALSE)),"0",(VLOOKUP($A472,PIVOTILC!$A:$I,8,FALSE)))</f>
        <v>0</v>
      </c>
      <c r="AS472" s="13">
        <f t="shared" si="117"/>
        <v>0</v>
      </c>
      <c r="AT472" s="13" t="str">
        <f t="shared" si="126"/>
        <v/>
      </c>
      <c r="AU472" s="19">
        <f>IF(ISERROR(VLOOKUP($C472,CTEPULL!$A:$I,9,FALSE)),"0",(VLOOKUP($C472,CTEPULL!$A:$I,9,FALSE)))</f>
        <v>52</v>
      </c>
      <c r="AV472" s="18">
        <f>IF(ISERROR(VLOOKUP($A472,PIVOTILC!$A:$I,8,FALSE)),"0",(VLOOKUP($A472,PIVOTILC!$A:$I,9,FALSE)))</f>
        <v>52</v>
      </c>
      <c r="AW472" s="18">
        <f t="shared" si="118"/>
        <v>0</v>
      </c>
      <c r="AX472" s="13">
        <f t="shared" si="119"/>
        <v>0</v>
      </c>
      <c r="AY472" s="13" t="str">
        <f t="shared" si="120"/>
        <v>No</v>
      </c>
      <c r="AZ472" s="13" t="str">
        <f t="shared" si="127"/>
        <v>No</v>
      </c>
    </row>
    <row r="473" spans="1:52" x14ac:dyDescent="0.2">
      <c r="A473" s="1" t="s">
        <v>10940</v>
      </c>
      <c r="B473" s="16" t="s">
        <v>10941</v>
      </c>
      <c r="C473" s="13" t="s">
        <v>11019</v>
      </c>
      <c r="D473" s="13" t="s">
        <v>10942</v>
      </c>
      <c r="E473" s="13" t="s">
        <v>4635</v>
      </c>
      <c r="F473" s="13" t="s">
        <v>178</v>
      </c>
      <c r="G473" s="13" t="s">
        <v>10943</v>
      </c>
      <c r="H473" s="13" t="s">
        <v>2832</v>
      </c>
      <c r="I473" s="13" t="s">
        <v>102</v>
      </c>
      <c r="J473" s="13" t="s">
        <v>2378</v>
      </c>
      <c r="K473" s="13" t="s">
        <v>2389</v>
      </c>
      <c r="L473" s="13" t="s">
        <v>11236</v>
      </c>
      <c r="M473" s="13" t="s">
        <v>2420</v>
      </c>
      <c r="N473" s="13" t="s">
        <v>11020</v>
      </c>
      <c r="O473" s="17">
        <v>43654</v>
      </c>
      <c r="P473" s="23"/>
      <c r="Q473" s="41" t="s">
        <v>10944</v>
      </c>
      <c r="R473" s="13" t="s">
        <v>129</v>
      </c>
      <c r="S473" s="13" t="s">
        <v>2871</v>
      </c>
      <c r="T473" s="13" t="s">
        <v>8348</v>
      </c>
      <c r="U473" s="13" t="s">
        <v>11036</v>
      </c>
      <c r="V473" s="13" t="s">
        <v>8351</v>
      </c>
      <c r="W473" s="13">
        <f>IF(ISERROR(VLOOKUP($C473,CTEPULL!$A:$I,3,FALSE)),"0",(VLOOKUP($C473,CTEPULL!$A:$I,3,FALSE)))</f>
        <v>45</v>
      </c>
      <c r="X473" s="18">
        <f>IF(ISERROR(VLOOKUP($A473,PIVOTILC!$A:$I,3,FALSE)),"0",(VLOOKUP($A473,PIVOTILC!$A:$I,3,FALSE)))</f>
        <v>45</v>
      </c>
      <c r="Y473" s="13">
        <f t="shared" si="112"/>
        <v>0</v>
      </c>
      <c r="Z473" s="13" t="str">
        <f t="shared" si="121"/>
        <v>Good</v>
      </c>
      <c r="AA473" s="13">
        <f>IF(ISERROR(VLOOKUP($C473,CTEPULL!$A:$I,4,FALSE)),"0",(VLOOKUP($C473,CTEPULL!$A:$I,4,FALSE)))</f>
        <v>0</v>
      </c>
      <c r="AB473" s="18">
        <f>IF(ISERROR(VLOOKUP($A473,PIVOTILC!$A:$I,4,FALSE)),"0",(VLOOKUP($A473,PIVOTILC!$A:$I,4,FALSE)))</f>
        <v>0</v>
      </c>
      <c r="AC473" s="13">
        <f t="shared" si="113"/>
        <v>0</v>
      </c>
      <c r="AD473" s="13" t="str">
        <f t="shared" si="122"/>
        <v/>
      </c>
      <c r="AE473" s="13">
        <f>IF(ISERROR(VLOOKUP($C473,CTEPULL!$A:$I,5,FALSE)),"0",(VLOOKUP($C473,CTEPULL!$A:$I,5,FALSE)))</f>
        <v>0</v>
      </c>
      <c r="AF473" s="18">
        <f>IF(ISERROR(VLOOKUP($A473,PIVOTILC!$A:$I,5,FALSE)),"0",(VLOOKUP($A473,PIVOTILC!$A:$I,5,FALSE)))</f>
        <v>0</v>
      </c>
      <c r="AG473" s="13">
        <f t="shared" si="114"/>
        <v>0</v>
      </c>
      <c r="AH473" s="13" t="str">
        <f t="shared" si="123"/>
        <v/>
      </c>
      <c r="AI473" s="13">
        <f>IF(ISERROR(VLOOKUP($C473,CTEPULL!$A:$I,6,FALSE)),"0",(VLOOKUP($C473,CTEPULL!$A:$I,6,FALSE)))</f>
        <v>0</v>
      </c>
      <c r="AJ473" s="18">
        <f>IF(ISERROR(VLOOKUP($A473,PIVOTILC!$A:$I,6,FALSE)),"0",(VLOOKUP($A473,PIVOTILC!$A:$I,6,FALSE)))</f>
        <v>0</v>
      </c>
      <c r="AK473" s="13">
        <f t="shared" si="115"/>
        <v>0</v>
      </c>
      <c r="AL473" s="13" t="str">
        <f t="shared" si="124"/>
        <v/>
      </c>
      <c r="AM473" s="13">
        <f>IF(ISERROR(VLOOKUP($C473,CTEPULL!$A:$I,7,FALSE)),"0",(VLOOKUP($C473,CTEPULL!$A:$I,7,FALSE)))</f>
        <v>0</v>
      </c>
      <c r="AN473" s="18">
        <f>IF(ISERROR(VLOOKUP($A473,PIVOTILC!$A:$I,7,FALSE)),"0",(VLOOKUP($A473,PIVOTILC!$A:$I,7,FALSE)))</f>
        <v>0</v>
      </c>
      <c r="AO473" s="13">
        <f t="shared" si="116"/>
        <v>0</v>
      </c>
      <c r="AP473" s="13" t="str">
        <f t="shared" si="125"/>
        <v/>
      </c>
      <c r="AQ473" s="13">
        <f>IF(ISERROR(VLOOKUP($C473,CTEPULL!$A:$I,8,FALSE)),"0",(VLOOKUP($C473,CTEPULL!$A:$I,8,FALSE)))</f>
        <v>0</v>
      </c>
      <c r="AR473" s="18">
        <f>IF(ISERROR(VLOOKUP($A473,PIVOTILC!$A:$I,8,FALSE)),"0",(VLOOKUP($A473,PIVOTILC!$A:$I,8,FALSE)))</f>
        <v>0</v>
      </c>
      <c r="AS473" s="13">
        <f t="shared" si="117"/>
        <v>0</v>
      </c>
      <c r="AT473" s="13" t="str">
        <f t="shared" si="126"/>
        <v/>
      </c>
      <c r="AU473" s="19">
        <f>IF(ISERROR(VLOOKUP($C473,CTEPULL!$A:$I,9,FALSE)),"0",(VLOOKUP($C473,CTEPULL!$A:$I,9,FALSE)))</f>
        <v>45</v>
      </c>
      <c r="AV473" s="18">
        <f>IF(ISERROR(VLOOKUP($A473,PIVOTILC!$A:$I,8,FALSE)),"0",(VLOOKUP($A473,PIVOTILC!$A:$I,9,FALSE)))</f>
        <v>45</v>
      </c>
      <c r="AW473" s="18">
        <f t="shared" si="118"/>
        <v>0</v>
      </c>
      <c r="AX473" s="13">
        <f t="shared" si="119"/>
        <v>0</v>
      </c>
      <c r="AY473" s="13" t="str">
        <f t="shared" si="120"/>
        <v>No</v>
      </c>
      <c r="AZ473" s="13" t="str">
        <f t="shared" si="127"/>
        <v>No</v>
      </c>
    </row>
    <row r="474" spans="1:52" x14ac:dyDescent="0.2">
      <c r="A474" s="1" t="s">
        <v>7139</v>
      </c>
      <c r="B474" s="16" t="s">
        <v>3154</v>
      </c>
      <c r="C474" s="13" t="s">
        <v>3155</v>
      </c>
      <c r="D474" s="13" t="s">
        <v>3156</v>
      </c>
      <c r="E474" s="13" t="s">
        <v>3157</v>
      </c>
      <c r="F474" s="13" t="s">
        <v>3158</v>
      </c>
      <c r="G474" s="13" t="s">
        <v>3159</v>
      </c>
      <c r="H474" s="13" t="s">
        <v>2832</v>
      </c>
      <c r="I474" s="13" t="s">
        <v>100</v>
      </c>
      <c r="J474" s="13" t="s">
        <v>2378</v>
      </c>
      <c r="K474" s="13" t="s">
        <v>2396</v>
      </c>
      <c r="L474" s="13" t="s">
        <v>2392</v>
      </c>
      <c r="M474" s="13" t="s">
        <v>8943</v>
      </c>
      <c r="N474" s="13" t="s">
        <v>3160</v>
      </c>
      <c r="O474" s="17">
        <v>42499</v>
      </c>
      <c r="P474" s="23"/>
      <c r="Q474" s="41" t="s">
        <v>3161</v>
      </c>
      <c r="R474" s="13" t="s">
        <v>129</v>
      </c>
      <c r="S474" s="13" t="s">
        <v>2870</v>
      </c>
      <c r="T474" s="13" t="s">
        <v>8348</v>
      </c>
      <c r="U474" s="13" t="s">
        <v>5810</v>
      </c>
      <c r="V474" s="13" t="s">
        <v>8354</v>
      </c>
      <c r="W474" s="13">
        <f>IF(ISERROR(VLOOKUP($C474,CTEPULL!$A:$I,3,FALSE)),"0",(VLOOKUP($C474,CTEPULL!$A:$I,3,FALSE)))</f>
        <v>40</v>
      </c>
      <c r="X474" s="18">
        <f>IF(ISERROR(VLOOKUP($A474,PIVOTILC!$A:$I,3,FALSE)),"0",(VLOOKUP($A474,PIVOTILC!$A:$I,3,FALSE)))</f>
        <v>40</v>
      </c>
      <c r="Y474" s="13">
        <f t="shared" si="112"/>
        <v>0</v>
      </c>
      <c r="Z474" s="13" t="str">
        <f t="shared" si="121"/>
        <v>Good</v>
      </c>
      <c r="AA474" s="13">
        <f>IF(ISERROR(VLOOKUP($C474,CTEPULL!$A:$I,4,FALSE)),"0",(VLOOKUP($C474,CTEPULL!$A:$I,4,FALSE)))</f>
        <v>0</v>
      </c>
      <c r="AB474" s="18">
        <f>IF(ISERROR(VLOOKUP($A474,PIVOTILC!$A:$I,4,FALSE)),"0",(VLOOKUP($A474,PIVOTILC!$A:$I,4,FALSE)))</f>
        <v>0</v>
      </c>
      <c r="AC474" s="13">
        <f t="shared" si="113"/>
        <v>0</v>
      </c>
      <c r="AD474" s="13" t="str">
        <f t="shared" si="122"/>
        <v/>
      </c>
      <c r="AE474" s="13">
        <f>IF(ISERROR(VLOOKUP($C474,CTEPULL!$A:$I,5,FALSE)),"0",(VLOOKUP($C474,CTEPULL!$A:$I,5,FALSE)))</f>
        <v>0</v>
      </c>
      <c r="AF474" s="18">
        <f>IF(ISERROR(VLOOKUP($A474,PIVOTILC!$A:$I,5,FALSE)),"0",(VLOOKUP($A474,PIVOTILC!$A:$I,5,FALSE)))</f>
        <v>0</v>
      </c>
      <c r="AG474" s="13">
        <f t="shared" si="114"/>
        <v>0</v>
      </c>
      <c r="AH474" s="13" t="str">
        <f t="shared" si="123"/>
        <v/>
      </c>
      <c r="AI474" s="13">
        <f>IF(ISERROR(VLOOKUP($C474,CTEPULL!$A:$I,6,FALSE)),"0",(VLOOKUP($C474,CTEPULL!$A:$I,6,FALSE)))</f>
        <v>0</v>
      </c>
      <c r="AJ474" s="18">
        <f>IF(ISERROR(VLOOKUP($A474,PIVOTILC!$A:$I,6,FALSE)),"0",(VLOOKUP($A474,PIVOTILC!$A:$I,6,FALSE)))</f>
        <v>0</v>
      </c>
      <c r="AK474" s="13">
        <f t="shared" si="115"/>
        <v>0</v>
      </c>
      <c r="AL474" s="13" t="str">
        <f t="shared" si="124"/>
        <v/>
      </c>
      <c r="AM474" s="13">
        <f>IF(ISERROR(VLOOKUP($C474,CTEPULL!$A:$I,7,FALSE)),"0",(VLOOKUP($C474,CTEPULL!$A:$I,7,FALSE)))</f>
        <v>0</v>
      </c>
      <c r="AN474" s="18">
        <f>IF(ISERROR(VLOOKUP($A474,PIVOTILC!$A:$I,7,FALSE)),"0",(VLOOKUP($A474,PIVOTILC!$A:$I,7,FALSE)))</f>
        <v>0</v>
      </c>
      <c r="AO474" s="13">
        <f t="shared" si="116"/>
        <v>0</v>
      </c>
      <c r="AP474" s="13" t="str">
        <f t="shared" si="125"/>
        <v/>
      </c>
      <c r="AQ474" s="13">
        <f>IF(ISERROR(VLOOKUP($C474,CTEPULL!$A:$I,8,FALSE)),"0",(VLOOKUP($C474,CTEPULL!$A:$I,8,FALSE)))</f>
        <v>0</v>
      </c>
      <c r="AR474" s="18">
        <f>IF(ISERROR(VLOOKUP($A474,PIVOTILC!$A:$I,8,FALSE)),"0",(VLOOKUP($A474,PIVOTILC!$A:$I,8,FALSE)))</f>
        <v>0</v>
      </c>
      <c r="AS474" s="13">
        <f t="shared" si="117"/>
        <v>0</v>
      </c>
      <c r="AT474" s="13" t="str">
        <f t="shared" si="126"/>
        <v/>
      </c>
      <c r="AU474" s="19">
        <f>IF(ISERROR(VLOOKUP($C474,CTEPULL!$A:$I,9,FALSE)),"0",(VLOOKUP($C474,CTEPULL!$A:$I,9,FALSE)))</f>
        <v>40</v>
      </c>
      <c r="AV474" s="18">
        <f>IF(ISERROR(VLOOKUP($A474,PIVOTILC!$A:$I,8,FALSE)),"0",(VLOOKUP($A474,PIVOTILC!$A:$I,9,FALSE)))</f>
        <v>40</v>
      </c>
      <c r="AW474" s="18">
        <f t="shared" si="118"/>
        <v>0</v>
      </c>
      <c r="AX474" s="13">
        <f t="shared" si="119"/>
        <v>0</v>
      </c>
      <c r="AY474" s="13" t="str">
        <f t="shared" si="120"/>
        <v>No</v>
      </c>
      <c r="AZ474" s="13" t="str">
        <f t="shared" si="127"/>
        <v>No</v>
      </c>
    </row>
    <row r="475" spans="1:52" x14ac:dyDescent="0.2">
      <c r="A475" s="1" t="s">
        <v>11913</v>
      </c>
      <c r="B475" s="12" t="s">
        <v>11914</v>
      </c>
      <c r="C475" s="3" t="s">
        <v>11661</v>
      </c>
      <c r="D475" s="3" t="s">
        <v>11693</v>
      </c>
      <c r="E475" s="3" t="s">
        <v>11694</v>
      </c>
      <c r="F475" s="3" t="s">
        <v>179</v>
      </c>
      <c r="G475" s="3" t="s">
        <v>11695</v>
      </c>
      <c r="H475" s="3" t="s">
        <v>2829</v>
      </c>
      <c r="I475" s="3" t="s">
        <v>98</v>
      </c>
      <c r="J475" s="3" t="s">
        <v>2378</v>
      </c>
      <c r="K475" s="3" t="s">
        <v>2379</v>
      </c>
      <c r="L475" s="3" t="s">
        <v>2383</v>
      </c>
      <c r="M475" s="3" t="s">
        <v>2433</v>
      </c>
      <c r="N475" s="3" t="s">
        <v>11696</v>
      </c>
      <c r="O475" s="11">
        <v>43707</v>
      </c>
      <c r="Q475" s="41" t="s">
        <v>11697</v>
      </c>
      <c r="R475" s="3" t="s">
        <v>187</v>
      </c>
      <c r="S475" s="3" t="s">
        <v>2867</v>
      </c>
      <c r="T475" s="3" t="s">
        <v>8348</v>
      </c>
      <c r="U475" s="3" t="s">
        <v>11718</v>
      </c>
      <c r="V475" s="3" t="s">
        <v>8358</v>
      </c>
      <c r="W475" s="13">
        <f>IF(ISERROR(VLOOKUP($C475,CTEPULL!$A:$I,3,FALSE)),"0",(VLOOKUP($C475,CTEPULL!$A:$I,3,FALSE)))</f>
        <v>42</v>
      </c>
      <c r="X475" s="18">
        <f>IF(ISERROR(VLOOKUP($A475,PIVOTILC!$A:$I,3,FALSE)),"0",(VLOOKUP($A475,PIVOTILC!$A:$I,3,FALSE)))</f>
        <v>42</v>
      </c>
      <c r="Y475" s="13">
        <f t="shared" si="112"/>
        <v>0</v>
      </c>
      <c r="Z475" s="13" t="str">
        <f t="shared" si="121"/>
        <v>Good</v>
      </c>
      <c r="AA475" s="13">
        <f>IF(ISERROR(VLOOKUP($C475,CTEPULL!$A:$I,4,FALSE)),"0",(VLOOKUP($C475,CTEPULL!$A:$I,4,FALSE)))</f>
        <v>0</v>
      </c>
      <c r="AB475" s="18">
        <f>IF(ISERROR(VLOOKUP($A475,PIVOTILC!$A:$I,4,FALSE)),"0",(VLOOKUP($A475,PIVOTILC!$A:$I,4,FALSE)))</f>
        <v>0</v>
      </c>
      <c r="AC475" s="13">
        <f t="shared" si="113"/>
        <v>0</v>
      </c>
      <c r="AD475" s="13" t="str">
        <f t="shared" si="122"/>
        <v/>
      </c>
      <c r="AE475" s="13">
        <f>IF(ISERROR(VLOOKUP($C475,CTEPULL!$A:$I,5,FALSE)),"0",(VLOOKUP($C475,CTEPULL!$A:$I,5,FALSE)))</f>
        <v>0</v>
      </c>
      <c r="AF475" s="18">
        <f>IF(ISERROR(VLOOKUP($A475,PIVOTILC!$A:$I,5,FALSE)),"0",(VLOOKUP($A475,PIVOTILC!$A:$I,5,FALSE)))</f>
        <v>0</v>
      </c>
      <c r="AG475" s="13">
        <f t="shared" si="114"/>
        <v>0</v>
      </c>
      <c r="AH475" s="13" t="str">
        <f t="shared" si="123"/>
        <v/>
      </c>
      <c r="AI475" s="13">
        <f>IF(ISERROR(VLOOKUP($C475,CTEPULL!$A:$I,6,FALSE)),"0",(VLOOKUP($C475,CTEPULL!$A:$I,6,FALSE)))</f>
        <v>0</v>
      </c>
      <c r="AJ475" s="18">
        <f>IF(ISERROR(VLOOKUP($A475,PIVOTILC!$A:$I,6,FALSE)),"0",(VLOOKUP($A475,PIVOTILC!$A:$I,6,FALSE)))</f>
        <v>0</v>
      </c>
      <c r="AK475" s="13">
        <f t="shared" si="115"/>
        <v>0</v>
      </c>
      <c r="AL475" s="13" t="str">
        <f t="shared" si="124"/>
        <v/>
      </c>
      <c r="AM475" s="13">
        <f>IF(ISERROR(VLOOKUP($C475,CTEPULL!$A:$I,7,FALSE)),"0",(VLOOKUP($C475,CTEPULL!$A:$I,7,FALSE)))</f>
        <v>0</v>
      </c>
      <c r="AN475" s="18">
        <f>IF(ISERROR(VLOOKUP($A475,PIVOTILC!$A:$I,7,FALSE)),"0",(VLOOKUP($A475,PIVOTILC!$A:$I,7,FALSE)))</f>
        <v>0</v>
      </c>
      <c r="AO475" s="13">
        <f t="shared" si="116"/>
        <v>0</v>
      </c>
      <c r="AP475" s="13" t="str">
        <f t="shared" si="125"/>
        <v/>
      </c>
      <c r="AQ475" s="13">
        <f>IF(ISERROR(VLOOKUP($C475,CTEPULL!$A:$I,8,FALSE)),"0",(VLOOKUP($C475,CTEPULL!$A:$I,8,FALSE)))</f>
        <v>0</v>
      </c>
      <c r="AR475" s="18">
        <f>IF(ISERROR(VLOOKUP($A475,PIVOTILC!$A:$I,8,FALSE)),"0",(VLOOKUP($A475,PIVOTILC!$A:$I,8,FALSE)))</f>
        <v>0</v>
      </c>
      <c r="AS475" s="13">
        <f t="shared" si="117"/>
        <v>0</v>
      </c>
      <c r="AT475" s="13" t="str">
        <f t="shared" si="126"/>
        <v/>
      </c>
      <c r="AU475" s="19">
        <f>IF(ISERROR(VLOOKUP($C475,CTEPULL!$A:$I,9,FALSE)),"0",(VLOOKUP($C475,CTEPULL!$A:$I,9,FALSE)))</f>
        <v>42</v>
      </c>
      <c r="AV475" s="18">
        <f>IF(ISERROR(VLOOKUP($A475,PIVOTILC!$A:$I,8,FALSE)),"0",(VLOOKUP($A475,PIVOTILC!$A:$I,9,FALSE)))</f>
        <v>42</v>
      </c>
      <c r="AW475" s="18">
        <f t="shared" si="118"/>
        <v>0</v>
      </c>
      <c r="AX475" s="13">
        <f t="shared" si="119"/>
        <v>0</v>
      </c>
      <c r="AY475" s="13" t="str">
        <f t="shared" si="120"/>
        <v>No</v>
      </c>
      <c r="AZ475" s="13" t="str">
        <f t="shared" si="127"/>
        <v>No</v>
      </c>
    </row>
    <row r="476" spans="1:52" x14ac:dyDescent="0.2">
      <c r="A476" s="1" t="s">
        <v>7140</v>
      </c>
      <c r="B476" s="16" t="s">
        <v>4500</v>
      </c>
      <c r="C476" s="13" t="s">
        <v>4501</v>
      </c>
      <c r="D476" s="13" t="s">
        <v>658</v>
      </c>
      <c r="E476" s="13" t="s">
        <v>3668</v>
      </c>
      <c r="F476" s="13" t="s">
        <v>113</v>
      </c>
      <c r="G476" s="13" t="s">
        <v>4502</v>
      </c>
      <c r="H476" s="13" t="s">
        <v>2829</v>
      </c>
      <c r="I476" s="13" t="s">
        <v>98</v>
      </c>
      <c r="J476" s="13" t="s">
        <v>2378</v>
      </c>
      <c r="K476" s="13" t="s">
        <v>2395</v>
      </c>
      <c r="L476" s="13" t="s">
        <v>2385</v>
      </c>
      <c r="M476" s="13" t="s">
        <v>10350</v>
      </c>
      <c r="N476" s="13" t="s">
        <v>4503</v>
      </c>
      <c r="O476" s="17">
        <v>42821</v>
      </c>
      <c r="P476" s="23"/>
      <c r="Q476" s="41" t="s">
        <v>4504</v>
      </c>
      <c r="R476" s="13" t="s">
        <v>129</v>
      </c>
      <c r="S476" s="13" t="s">
        <v>2870</v>
      </c>
      <c r="T476" s="13" t="s">
        <v>8348</v>
      </c>
      <c r="U476" s="13" t="s">
        <v>5811</v>
      </c>
      <c r="V476" s="13" t="s">
        <v>8352</v>
      </c>
      <c r="W476" s="13">
        <f>IF(ISERROR(VLOOKUP($C476,CTEPULL!$A:$I,3,FALSE)),"0",(VLOOKUP($C476,CTEPULL!$A:$I,3,FALSE)))</f>
        <v>42</v>
      </c>
      <c r="X476" s="18">
        <f>IF(ISERROR(VLOOKUP($A476,PIVOTILC!$A:$I,3,FALSE)),"0",(VLOOKUP($A476,PIVOTILC!$A:$I,3,FALSE)))</f>
        <v>42</v>
      </c>
      <c r="Y476" s="13">
        <f t="shared" si="112"/>
        <v>0</v>
      </c>
      <c r="Z476" s="13" t="str">
        <f t="shared" si="121"/>
        <v>Good</v>
      </c>
      <c r="AA476" s="13">
        <f>IF(ISERROR(VLOOKUP($C476,CTEPULL!$A:$I,4,FALSE)),"0",(VLOOKUP($C476,CTEPULL!$A:$I,4,FALSE)))</f>
        <v>0</v>
      </c>
      <c r="AB476" s="18">
        <f>IF(ISERROR(VLOOKUP($A476,PIVOTILC!$A:$I,4,FALSE)),"0",(VLOOKUP($A476,PIVOTILC!$A:$I,4,FALSE)))</f>
        <v>0</v>
      </c>
      <c r="AC476" s="13">
        <f t="shared" si="113"/>
        <v>0</v>
      </c>
      <c r="AD476" s="13" t="str">
        <f t="shared" si="122"/>
        <v/>
      </c>
      <c r="AE476" s="13">
        <f>IF(ISERROR(VLOOKUP($C476,CTEPULL!$A:$I,5,FALSE)),"0",(VLOOKUP($C476,CTEPULL!$A:$I,5,FALSE)))</f>
        <v>0</v>
      </c>
      <c r="AF476" s="18">
        <f>IF(ISERROR(VLOOKUP($A476,PIVOTILC!$A:$I,5,FALSE)),"0",(VLOOKUP($A476,PIVOTILC!$A:$I,5,FALSE)))</f>
        <v>0</v>
      </c>
      <c r="AG476" s="13">
        <f t="shared" si="114"/>
        <v>0</v>
      </c>
      <c r="AH476" s="13" t="str">
        <f t="shared" si="123"/>
        <v/>
      </c>
      <c r="AI476" s="13">
        <f>IF(ISERROR(VLOOKUP($C476,CTEPULL!$A:$I,6,FALSE)),"0",(VLOOKUP($C476,CTEPULL!$A:$I,6,FALSE)))</f>
        <v>0</v>
      </c>
      <c r="AJ476" s="18">
        <f>IF(ISERROR(VLOOKUP($A476,PIVOTILC!$A:$I,6,FALSE)),"0",(VLOOKUP($A476,PIVOTILC!$A:$I,6,FALSE)))</f>
        <v>0</v>
      </c>
      <c r="AK476" s="13">
        <f t="shared" si="115"/>
        <v>0</v>
      </c>
      <c r="AL476" s="13" t="str">
        <f t="shared" si="124"/>
        <v/>
      </c>
      <c r="AM476" s="13">
        <f>IF(ISERROR(VLOOKUP($C476,CTEPULL!$A:$I,7,FALSE)),"0",(VLOOKUP($C476,CTEPULL!$A:$I,7,FALSE)))</f>
        <v>0</v>
      </c>
      <c r="AN476" s="18">
        <f>IF(ISERROR(VLOOKUP($A476,PIVOTILC!$A:$I,7,FALSE)),"0",(VLOOKUP($A476,PIVOTILC!$A:$I,7,FALSE)))</f>
        <v>0</v>
      </c>
      <c r="AO476" s="13">
        <f t="shared" si="116"/>
        <v>0</v>
      </c>
      <c r="AP476" s="13" t="str">
        <f t="shared" si="125"/>
        <v/>
      </c>
      <c r="AQ476" s="13">
        <f>IF(ISERROR(VLOOKUP($C476,CTEPULL!$A:$I,8,FALSE)),"0",(VLOOKUP($C476,CTEPULL!$A:$I,8,FALSE)))</f>
        <v>0</v>
      </c>
      <c r="AR476" s="18">
        <f>IF(ISERROR(VLOOKUP($A476,PIVOTILC!$A:$I,8,FALSE)),"0",(VLOOKUP($A476,PIVOTILC!$A:$I,8,FALSE)))</f>
        <v>0</v>
      </c>
      <c r="AS476" s="13">
        <f t="shared" si="117"/>
        <v>0</v>
      </c>
      <c r="AT476" s="13" t="str">
        <f t="shared" si="126"/>
        <v/>
      </c>
      <c r="AU476" s="19">
        <f>IF(ISERROR(VLOOKUP($C476,CTEPULL!$A:$I,9,FALSE)),"0",(VLOOKUP($C476,CTEPULL!$A:$I,9,FALSE)))</f>
        <v>42</v>
      </c>
      <c r="AV476" s="18">
        <f>IF(ISERROR(VLOOKUP($A476,PIVOTILC!$A:$I,8,FALSE)),"0",(VLOOKUP($A476,PIVOTILC!$A:$I,9,FALSE)))</f>
        <v>42</v>
      </c>
      <c r="AW476" s="18">
        <f t="shared" si="118"/>
        <v>0</v>
      </c>
      <c r="AX476" s="13">
        <f t="shared" si="119"/>
        <v>0</v>
      </c>
      <c r="AY476" s="13" t="str">
        <f t="shared" si="120"/>
        <v>No</v>
      </c>
      <c r="AZ476" s="13" t="str">
        <f t="shared" si="127"/>
        <v>No</v>
      </c>
    </row>
    <row r="477" spans="1:52" x14ac:dyDescent="0.2">
      <c r="A477" s="1" t="s">
        <v>7141</v>
      </c>
      <c r="B477" s="16" t="s">
        <v>6647</v>
      </c>
      <c r="C477" s="13" t="s">
        <v>6654</v>
      </c>
      <c r="D477" s="13" t="s">
        <v>6655</v>
      </c>
      <c r="E477" s="13" t="s">
        <v>6656</v>
      </c>
      <c r="F477" s="13" t="s">
        <v>179</v>
      </c>
      <c r="G477" s="13" t="s">
        <v>6657</v>
      </c>
      <c r="H477" s="13" t="s">
        <v>2829</v>
      </c>
      <c r="I477" s="13" t="s">
        <v>98</v>
      </c>
      <c r="J477" s="13" t="s">
        <v>2378</v>
      </c>
      <c r="K477" s="13" t="s">
        <v>2381</v>
      </c>
      <c r="L477" s="13" t="s">
        <v>2387</v>
      </c>
      <c r="M477" s="13" t="s">
        <v>4327</v>
      </c>
      <c r="N477" s="13" t="s">
        <v>6658</v>
      </c>
      <c r="O477" s="17">
        <v>43073</v>
      </c>
      <c r="P477" s="23"/>
      <c r="Q477" s="41" t="s">
        <v>6659</v>
      </c>
      <c r="R477" s="13" t="s">
        <v>129</v>
      </c>
      <c r="S477" s="13" t="s">
        <v>2871</v>
      </c>
      <c r="T477" s="13" t="s">
        <v>8348</v>
      </c>
      <c r="U477" s="13" t="s">
        <v>6668</v>
      </c>
      <c r="V477" s="13" t="s">
        <v>8362</v>
      </c>
      <c r="W477" s="13">
        <f>IF(ISERROR(VLOOKUP($C477,CTEPULL!$A:$I,3,FALSE)),"0",(VLOOKUP($C477,CTEPULL!$A:$I,3,FALSE)))</f>
        <v>40</v>
      </c>
      <c r="X477" s="18">
        <f>IF(ISERROR(VLOOKUP($A477,PIVOTILC!$A:$I,3,FALSE)),"0",(VLOOKUP($A477,PIVOTILC!$A:$I,3,FALSE)))</f>
        <v>40</v>
      </c>
      <c r="Y477" s="13">
        <f t="shared" si="112"/>
        <v>0</v>
      </c>
      <c r="Z477" s="13" t="str">
        <f t="shared" si="121"/>
        <v>Good</v>
      </c>
      <c r="AA477" s="13">
        <f>IF(ISERROR(VLOOKUP($C477,CTEPULL!$A:$I,4,FALSE)),"0",(VLOOKUP($C477,CTEPULL!$A:$I,4,FALSE)))</f>
        <v>0</v>
      </c>
      <c r="AB477" s="18">
        <f>IF(ISERROR(VLOOKUP($A477,PIVOTILC!$A:$I,4,FALSE)),"0",(VLOOKUP($A477,PIVOTILC!$A:$I,4,FALSE)))</f>
        <v>0</v>
      </c>
      <c r="AC477" s="13">
        <f t="shared" si="113"/>
        <v>0</v>
      </c>
      <c r="AD477" s="13" t="str">
        <f t="shared" si="122"/>
        <v/>
      </c>
      <c r="AE477" s="13">
        <f>IF(ISERROR(VLOOKUP($C477,CTEPULL!$A:$I,5,FALSE)),"0",(VLOOKUP($C477,CTEPULL!$A:$I,5,FALSE)))</f>
        <v>0</v>
      </c>
      <c r="AF477" s="18">
        <f>IF(ISERROR(VLOOKUP($A477,PIVOTILC!$A:$I,5,FALSE)),"0",(VLOOKUP($A477,PIVOTILC!$A:$I,5,FALSE)))</f>
        <v>0</v>
      </c>
      <c r="AG477" s="13">
        <f t="shared" si="114"/>
        <v>0</v>
      </c>
      <c r="AH477" s="13" t="str">
        <f t="shared" si="123"/>
        <v/>
      </c>
      <c r="AI477" s="13">
        <f>IF(ISERROR(VLOOKUP($C477,CTEPULL!$A:$I,6,FALSE)),"0",(VLOOKUP($C477,CTEPULL!$A:$I,6,FALSE)))</f>
        <v>0</v>
      </c>
      <c r="AJ477" s="18">
        <f>IF(ISERROR(VLOOKUP($A477,PIVOTILC!$A:$I,6,FALSE)),"0",(VLOOKUP($A477,PIVOTILC!$A:$I,6,FALSE)))</f>
        <v>0</v>
      </c>
      <c r="AK477" s="13">
        <f t="shared" si="115"/>
        <v>0</v>
      </c>
      <c r="AL477" s="13" t="str">
        <f t="shared" si="124"/>
        <v/>
      </c>
      <c r="AM477" s="13">
        <f>IF(ISERROR(VLOOKUP($C477,CTEPULL!$A:$I,7,FALSE)),"0",(VLOOKUP($C477,CTEPULL!$A:$I,7,FALSE)))</f>
        <v>0</v>
      </c>
      <c r="AN477" s="18">
        <f>IF(ISERROR(VLOOKUP($A477,PIVOTILC!$A:$I,7,FALSE)),"0",(VLOOKUP($A477,PIVOTILC!$A:$I,7,FALSE)))</f>
        <v>0</v>
      </c>
      <c r="AO477" s="13">
        <f t="shared" si="116"/>
        <v>0</v>
      </c>
      <c r="AP477" s="13" t="str">
        <f t="shared" si="125"/>
        <v/>
      </c>
      <c r="AQ477" s="13">
        <f>IF(ISERROR(VLOOKUP($C477,CTEPULL!$A:$I,8,FALSE)),"0",(VLOOKUP($C477,CTEPULL!$A:$I,8,FALSE)))</f>
        <v>0</v>
      </c>
      <c r="AR477" s="18">
        <f>IF(ISERROR(VLOOKUP($A477,PIVOTILC!$A:$I,8,FALSE)),"0",(VLOOKUP($A477,PIVOTILC!$A:$I,8,FALSE)))</f>
        <v>0</v>
      </c>
      <c r="AS477" s="13">
        <f t="shared" si="117"/>
        <v>0</v>
      </c>
      <c r="AT477" s="13" t="str">
        <f t="shared" si="126"/>
        <v/>
      </c>
      <c r="AU477" s="19">
        <f>IF(ISERROR(VLOOKUP($C477,CTEPULL!$A:$I,9,FALSE)),"0",(VLOOKUP($C477,CTEPULL!$A:$I,9,FALSE)))</f>
        <v>40</v>
      </c>
      <c r="AV477" s="18">
        <f>IF(ISERROR(VLOOKUP($A477,PIVOTILC!$A:$I,8,FALSE)),"0",(VLOOKUP($A477,PIVOTILC!$A:$I,9,FALSE)))</f>
        <v>40</v>
      </c>
      <c r="AW477" s="18">
        <f t="shared" si="118"/>
        <v>0</v>
      </c>
      <c r="AX477" s="13">
        <f t="shared" si="119"/>
        <v>0</v>
      </c>
      <c r="AY477" s="13" t="str">
        <f t="shared" si="120"/>
        <v>No</v>
      </c>
      <c r="AZ477" s="13" t="str">
        <f t="shared" si="127"/>
        <v>No</v>
      </c>
    </row>
    <row r="478" spans="1:52" x14ac:dyDescent="0.2">
      <c r="A478" s="1" t="s">
        <v>10672</v>
      </c>
      <c r="B478" s="16" t="s">
        <v>10673</v>
      </c>
      <c r="C478" s="13" t="s">
        <v>10674</v>
      </c>
      <c r="D478" s="13" t="s">
        <v>10675</v>
      </c>
      <c r="E478" s="13" t="s">
        <v>10676</v>
      </c>
      <c r="F478" s="13" t="s">
        <v>128</v>
      </c>
      <c r="G478" s="13" t="s">
        <v>10677</v>
      </c>
      <c r="H478" s="13" t="s">
        <v>2829</v>
      </c>
      <c r="I478" s="13" t="s">
        <v>98</v>
      </c>
      <c r="J478" s="13" t="s">
        <v>2378</v>
      </c>
      <c r="K478" s="13" t="s">
        <v>2395</v>
      </c>
      <c r="L478" s="13" t="s">
        <v>4946</v>
      </c>
      <c r="M478" s="13" t="s">
        <v>2405</v>
      </c>
      <c r="N478" s="13" t="s">
        <v>10678</v>
      </c>
      <c r="O478" s="17">
        <v>43628</v>
      </c>
      <c r="P478" s="23"/>
      <c r="Q478" s="41" t="s">
        <v>10679</v>
      </c>
      <c r="R478" s="13" t="s">
        <v>187</v>
      </c>
      <c r="S478" s="13" t="s">
        <v>2867</v>
      </c>
      <c r="T478" s="13" t="s">
        <v>8348</v>
      </c>
      <c r="U478" s="13" t="s">
        <v>10717</v>
      </c>
      <c r="V478" s="13" t="s">
        <v>8349</v>
      </c>
      <c r="W478" s="13">
        <f>IF(ISERROR(VLOOKUP($C478,CTEPULL!$A:$I,3,FALSE)),"0",(VLOOKUP($C478,CTEPULL!$A:$I,3,FALSE)))</f>
        <v>40</v>
      </c>
      <c r="X478" s="18">
        <f>IF(ISERROR(VLOOKUP($A478,PIVOTILC!$A:$I,3,FALSE)),"0",(VLOOKUP($A478,PIVOTILC!$A:$I,3,FALSE)))</f>
        <v>40</v>
      </c>
      <c r="Y478" s="13">
        <f t="shared" si="112"/>
        <v>0</v>
      </c>
      <c r="Z478" s="13" t="str">
        <f t="shared" si="121"/>
        <v>Good</v>
      </c>
      <c r="AA478" s="13">
        <f>IF(ISERROR(VLOOKUP($C478,CTEPULL!$A:$I,4,FALSE)),"0",(VLOOKUP($C478,CTEPULL!$A:$I,4,FALSE)))</f>
        <v>0</v>
      </c>
      <c r="AB478" s="18">
        <f>IF(ISERROR(VLOOKUP($A478,PIVOTILC!$A:$I,4,FALSE)),"0",(VLOOKUP($A478,PIVOTILC!$A:$I,4,FALSE)))</f>
        <v>0</v>
      </c>
      <c r="AC478" s="13">
        <f t="shared" si="113"/>
        <v>0</v>
      </c>
      <c r="AD478" s="13" t="str">
        <f t="shared" si="122"/>
        <v/>
      </c>
      <c r="AE478" s="13">
        <f>IF(ISERROR(VLOOKUP($C478,CTEPULL!$A:$I,5,FALSE)),"0",(VLOOKUP($C478,CTEPULL!$A:$I,5,FALSE)))</f>
        <v>0</v>
      </c>
      <c r="AF478" s="18">
        <f>IF(ISERROR(VLOOKUP($A478,PIVOTILC!$A:$I,5,FALSE)),"0",(VLOOKUP($A478,PIVOTILC!$A:$I,5,FALSE)))</f>
        <v>0</v>
      </c>
      <c r="AG478" s="13">
        <f t="shared" si="114"/>
        <v>0</v>
      </c>
      <c r="AH478" s="13" t="str">
        <f t="shared" si="123"/>
        <v/>
      </c>
      <c r="AI478" s="13">
        <f>IF(ISERROR(VLOOKUP($C478,CTEPULL!$A:$I,6,FALSE)),"0",(VLOOKUP($C478,CTEPULL!$A:$I,6,FALSE)))</f>
        <v>0</v>
      </c>
      <c r="AJ478" s="18">
        <f>IF(ISERROR(VLOOKUP($A478,PIVOTILC!$A:$I,6,FALSE)),"0",(VLOOKUP($A478,PIVOTILC!$A:$I,6,FALSE)))</f>
        <v>0</v>
      </c>
      <c r="AK478" s="13">
        <f t="shared" si="115"/>
        <v>0</v>
      </c>
      <c r="AL478" s="13" t="str">
        <f t="shared" si="124"/>
        <v/>
      </c>
      <c r="AM478" s="13">
        <f>IF(ISERROR(VLOOKUP($C478,CTEPULL!$A:$I,7,FALSE)),"0",(VLOOKUP($C478,CTEPULL!$A:$I,7,FALSE)))</f>
        <v>0</v>
      </c>
      <c r="AN478" s="18">
        <f>IF(ISERROR(VLOOKUP($A478,PIVOTILC!$A:$I,7,FALSE)),"0",(VLOOKUP($A478,PIVOTILC!$A:$I,7,FALSE)))</f>
        <v>0</v>
      </c>
      <c r="AO478" s="13">
        <f t="shared" si="116"/>
        <v>0</v>
      </c>
      <c r="AP478" s="13" t="str">
        <f t="shared" si="125"/>
        <v/>
      </c>
      <c r="AQ478" s="13">
        <f>IF(ISERROR(VLOOKUP($C478,CTEPULL!$A:$I,8,FALSE)),"0",(VLOOKUP($C478,CTEPULL!$A:$I,8,FALSE)))</f>
        <v>0</v>
      </c>
      <c r="AR478" s="18">
        <f>IF(ISERROR(VLOOKUP($A478,PIVOTILC!$A:$I,8,FALSE)),"0",(VLOOKUP($A478,PIVOTILC!$A:$I,8,FALSE)))</f>
        <v>0</v>
      </c>
      <c r="AS478" s="13">
        <f t="shared" si="117"/>
        <v>0</v>
      </c>
      <c r="AT478" s="13" t="str">
        <f t="shared" si="126"/>
        <v/>
      </c>
      <c r="AU478" s="19">
        <f>IF(ISERROR(VLOOKUP($C478,CTEPULL!$A:$I,9,FALSE)),"0",(VLOOKUP($C478,CTEPULL!$A:$I,9,FALSE)))</f>
        <v>40</v>
      </c>
      <c r="AV478" s="18">
        <f>IF(ISERROR(VLOOKUP($A478,PIVOTILC!$A:$I,8,FALSE)),"0",(VLOOKUP($A478,PIVOTILC!$A:$I,9,FALSE)))</f>
        <v>40</v>
      </c>
      <c r="AW478" s="18">
        <f t="shared" si="118"/>
        <v>0</v>
      </c>
      <c r="AX478" s="13">
        <f t="shared" si="119"/>
        <v>0</v>
      </c>
      <c r="AY478" s="13" t="str">
        <f t="shared" si="120"/>
        <v>No</v>
      </c>
      <c r="AZ478" s="13" t="str">
        <f t="shared" si="127"/>
        <v>No</v>
      </c>
    </row>
    <row r="479" spans="1:52" x14ac:dyDescent="0.2">
      <c r="A479" s="1" t="s">
        <v>7546</v>
      </c>
      <c r="B479" s="16" t="s">
        <v>7674</v>
      </c>
      <c r="C479" s="13" t="s">
        <v>7675</v>
      </c>
      <c r="D479" s="13" t="s">
        <v>7676</v>
      </c>
      <c r="E479" s="13" t="s">
        <v>7677</v>
      </c>
      <c r="F479" s="13" t="s">
        <v>7678</v>
      </c>
      <c r="G479" s="13" t="s">
        <v>7679</v>
      </c>
      <c r="H479" s="13" t="s">
        <v>2829</v>
      </c>
      <c r="I479" s="13" t="s">
        <v>98</v>
      </c>
      <c r="J479" s="13" t="s">
        <v>2378</v>
      </c>
      <c r="K479" s="13" t="s">
        <v>4970</v>
      </c>
      <c r="L479" s="13" t="s">
        <v>11256</v>
      </c>
      <c r="M479" s="13" t="s">
        <v>8943</v>
      </c>
      <c r="N479" s="13" t="s">
        <v>7680</v>
      </c>
      <c r="O479" s="17">
        <v>43165</v>
      </c>
      <c r="P479" s="23"/>
      <c r="Q479" s="41" t="s">
        <v>7681</v>
      </c>
      <c r="R479" s="13" t="s">
        <v>187</v>
      </c>
      <c r="S479" s="13" t="s">
        <v>2870</v>
      </c>
      <c r="T479" s="13" t="s">
        <v>8348</v>
      </c>
      <c r="U479" s="13" t="s">
        <v>7690</v>
      </c>
      <c r="V479" s="13" t="s">
        <v>8358</v>
      </c>
      <c r="W479" s="13">
        <f>IF(ISERROR(VLOOKUP($C479,CTEPULL!$A:$I,3,FALSE)),"0",(VLOOKUP($C479,CTEPULL!$A:$I,3,FALSE)))</f>
        <v>50</v>
      </c>
      <c r="X479" s="18">
        <f>IF(ISERROR(VLOOKUP($A479,PIVOTILC!$A:$I,3,FALSE)),"0",(VLOOKUP($A479,PIVOTILC!$A:$I,3,FALSE)))</f>
        <v>50</v>
      </c>
      <c r="Y479" s="13">
        <f t="shared" si="112"/>
        <v>0</v>
      </c>
      <c r="Z479" s="13" t="str">
        <f t="shared" si="121"/>
        <v>Good</v>
      </c>
      <c r="AA479" s="13">
        <f>IF(ISERROR(VLOOKUP($C479,CTEPULL!$A:$I,4,FALSE)),"0",(VLOOKUP($C479,CTEPULL!$A:$I,4,FALSE)))</f>
        <v>0</v>
      </c>
      <c r="AB479" s="18">
        <f>IF(ISERROR(VLOOKUP($A479,PIVOTILC!$A:$I,4,FALSE)),"0",(VLOOKUP($A479,PIVOTILC!$A:$I,4,FALSE)))</f>
        <v>0</v>
      </c>
      <c r="AC479" s="13">
        <f t="shared" si="113"/>
        <v>0</v>
      </c>
      <c r="AD479" s="13" t="str">
        <f t="shared" si="122"/>
        <v/>
      </c>
      <c r="AE479" s="13">
        <f>IF(ISERROR(VLOOKUP($C479,CTEPULL!$A:$I,5,FALSE)),"0",(VLOOKUP($C479,CTEPULL!$A:$I,5,FALSE)))</f>
        <v>0</v>
      </c>
      <c r="AF479" s="18">
        <f>IF(ISERROR(VLOOKUP($A479,PIVOTILC!$A:$I,5,FALSE)),"0",(VLOOKUP($A479,PIVOTILC!$A:$I,5,FALSE)))</f>
        <v>0</v>
      </c>
      <c r="AG479" s="13">
        <f t="shared" si="114"/>
        <v>0</v>
      </c>
      <c r="AH479" s="13" t="str">
        <f t="shared" si="123"/>
        <v/>
      </c>
      <c r="AI479" s="13">
        <f>IF(ISERROR(VLOOKUP($C479,CTEPULL!$A:$I,6,FALSE)),"0",(VLOOKUP($C479,CTEPULL!$A:$I,6,FALSE)))</f>
        <v>0</v>
      </c>
      <c r="AJ479" s="18">
        <f>IF(ISERROR(VLOOKUP($A479,PIVOTILC!$A:$I,6,FALSE)),"0",(VLOOKUP($A479,PIVOTILC!$A:$I,6,FALSE)))</f>
        <v>0</v>
      </c>
      <c r="AK479" s="13">
        <f t="shared" si="115"/>
        <v>0</v>
      </c>
      <c r="AL479" s="13" t="str">
        <f t="shared" si="124"/>
        <v/>
      </c>
      <c r="AM479" s="13">
        <f>IF(ISERROR(VLOOKUP($C479,CTEPULL!$A:$I,7,FALSE)),"0",(VLOOKUP($C479,CTEPULL!$A:$I,7,FALSE)))</f>
        <v>0</v>
      </c>
      <c r="AN479" s="18">
        <f>IF(ISERROR(VLOOKUP($A479,PIVOTILC!$A:$I,7,FALSE)),"0",(VLOOKUP($A479,PIVOTILC!$A:$I,7,FALSE)))</f>
        <v>0</v>
      </c>
      <c r="AO479" s="13">
        <f t="shared" si="116"/>
        <v>0</v>
      </c>
      <c r="AP479" s="13" t="str">
        <f t="shared" si="125"/>
        <v/>
      </c>
      <c r="AQ479" s="13">
        <f>IF(ISERROR(VLOOKUP($C479,CTEPULL!$A:$I,8,FALSE)),"0",(VLOOKUP($C479,CTEPULL!$A:$I,8,FALSE)))</f>
        <v>0</v>
      </c>
      <c r="AR479" s="18">
        <f>IF(ISERROR(VLOOKUP($A479,PIVOTILC!$A:$I,8,FALSE)),"0",(VLOOKUP($A479,PIVOTILC!$A:$I,8,FALSE)))</f>
        <v>0</v>
      </c>
      <c r="AS479" s="13">
        <f t="shared" si="117"/>
        <v>0</v>
      </c>
      <c r="AT479" s="13" t="str">
        <f t="shared" si="126"/>
        <v/>
      </c>
      <c r="AU479" s="19">
        <f>IF(ISERROR(VLOOKUP($C479,CTEPULL!$A:$I,9,FALSE)),"0",(VLOOKUP($C479,CTEPULL!$A:$I,9,FALSE)))</f>
        <v>50</v>
      </c>
      <c r="AV479" s="18">
        <f>IF(ISERROR(VLOOKUP($A479,PIVOTILC!$A:$I,8,FALSE)),"0",(VLOOKUP($A479,PIVOTILC!$A:$I,9,FALSE)))</f>
        <v>50</v>
      </c>
      <c r="AW479" s="18">
        <f t="shared" si="118"/>
        <v>0</v>
      </c>
      <c r="AX479" s="13">
        <f t="shared" si="119"/>
        <v>0</v>
      </c>
      <c r="AY479" s="13" t="str">
        <f t="shared" si="120"/>
        <v>No</v>
      </c>
      <c r="AZ479" s="13" t="str">
        <f t="shared" si="127"/>
        <v>No</v>
      </c>
    </row>
    <row r="480" spans="1:52" x14ac:dyDescent="0.2">
      <c r="A480" s="1" t="s">
        <v>7142</v>
      </c>
      <c r="B480" s="16" t="s">
        <v>6454</v>
      </c>
      <c r="C480" s="13" t="s">
        <v>6343</v>
      </c>
      <c r="D480" s="13" t="s">
        <v>6344</v>
      </c>
      <c r="E480" s="13" t="s">
        <v>480</v>
      </c>
      <c r="F480" s="13" t="s">
        <v>183</v>
      </c>
      <c r="G480" s="13" t="s">
        <v>6345</v>
      </c>
      <c r="H480" s="13" t="s">
        <v>2832</v>
      </c>
      <c r="I480" s="13" t="s">
        <v>102</v>
      </c>
      <c r="J480" s="13" t="s">
        <v>2378</v>
      </c>
      <c r="K480" s="13" t="s">
        <v>2396</v>
      </c>
      <c r="L480" s="13" t="s">
        <v>2392</v>
      </c>
      <c r="M480" s="13" t="s">
        <v>8943</v>
      </c>
      <c r="N480" s="13" t="s">
        <v>6346</v>
      </c>
      <c r="O480" s="17">
        <v>43024</v>
      </c>
      <c r="P480" s="23"/>
      <c r="Q480" s="41" t="s">
        <v>6347</v>
      </c>
      <c r="R480" s="13" t="s">
        <v>129</v>
      </c>
      <c r="S480" s="13" t="s">
        <v>2870</v>
      </c>
      <c r="T480" s="13" t="s">
        <v>8348</v>
      </c>
      <c r="U480" s="13" t="s">
        <v>6388</v>
      </c>
      <c r="V480" s="13" t="s">
        <v>8351</v>
      </c>
      <c r="W480" s="13">
        <f>IF(ISERROR(VLOOKUP($C480,CTEPULL!$A:$I,3,FALSE)),"0",(VLOOKUP($C480,CTEPULL!$A:$I,3,FALSE)))</f>
        <v>40</v>
      </c>
      <c r="X480" s="18">
        <f>IF(ISERROR(VLOOKUP($A480,PIVOTILC!$A:$I,3,FALSE)),"0",(VLOOKUP($A480,PIVOTILC!$A:$I,3,FALSE)))</f>
        <v>40</v>
      </c>
      <c r="Y480" s="13">
        <f t="shared" si="112"/>
        <v>0</v>
      </c>
      <c r="Z480" s="13" t="str">
        <f t="shared" si="121"/>
        <v>Good</v>
      </c>
      <c r="AA480" s="13">
        <f>IF(ISERROR(VLOOKUP($C480,CTEPULL!$A:$I,4,FALSE)),"0",(VLOOKUP($C480,CTEPULL!$A:$I,4,FALSE)))</f>
        <v>0</v>
      </c>
      <c r="AB480" s="18">
        <f>IF(ISERROR(VLOOKUP($A480,PIVOTILC!$A:$I,4,FALSE)),"0",(VLOOKUP($A480,PIVOTILC!$A:$I,4,FALSE)))</f>
        <v>0</v>
      </c>
      <c r="AC480" s="13">
        <f t="shared" si="113"/>
        <v>0</v>
      </c>
      <c r="AD480" s="13" t="str">
        <f t="shared" si="122"/>
        <v/>
      </c>
      <c r="AE480" s="13">
        <f>IF(ISERROR(VLOOKUP($C480,CTEPULL!$A:$I,5,FALSE)),"0",(VLOOKUP($C480,CTEPULL!$A:$I,5,FALSE)))</f>
        <v>0</v>
      </c>
      <c r="AF480" s="18">
        <f>IF(ISERROR(VLOOKUP($A480,PIVOTILC!$A:$I,5,FALSE)),"0",(VLOOKUP($A480,PIVOTILC!$A:$I,5,FALSE)))</f>
        <v>0</v>
      </c>
      <c r="AG480" s="13">
        <f t="shared" si="114"/>
        <v>0</v>
      </c>
      <c r="AH480" s="13" t="str">
        <f t="shared" si="123"/>
        <v/>
      </c>
      <c r="AI480" s="13">
        <f>IF(ISERROR(VLOOKUP($C480,CTEPULL!$A:$I,6,FALSE)),"0",(VLOOKUP($C480,CTEPULL!$A:$I,6,FALSE)))</f>
        <v>0</v>
      </c>
      <c r="AJ480" s="18">
        <f>IF(ISERROR(VLOOKUP($A480,PIVOTILC!$A:$I,6,FALSE)),"0",(VLOOKUP($A480,PIVOTILC!$A:$I,6,FALSE)))</f>
        <v>0</v>
      </c>
      <c r="AK480" s="13">
        <f t="shared" si="115"/>
        <v>0</v>
      </c>
      <c r="AL480" s="13" t="str">
        <f t="shared" si="124"/>
        <v/>
      </c>
      <c r="AM480" s="13">
        <f>IF(ISERROR(VLOOKUP($C480,CTEPULL!$A:$I,7,FALSE)),"0",(VLOOKUP($C480,CTEPULL!$A:$I,7,FALSE)))</f>
        <v>0</v>
      </c>
      <c r="AN480" s="18">
        <f>IF(ISERROR(VLOOKUP($A480,PIVOTILC!$A:$I,7,FALSE)),"0",(VLOOKUP($A480,PIVOTILC!$A:$I,7,FALSE)))</f>
        <v>0</v>
      </c>
      <c r="AO480" s="13">
        <f t="shared" si="116"/>
        <v>0</v>
      </c>
      <c r="AP480" s="13" t="str">
        <f t="shared" si="125"/>
        <v/>
      </c>
      <c r="AQ480" s="13">
        <f>IF(ISERROR(VLOOKUP($C480,CTEPULL!$A:$I,8,FALSE)),"0",(VLOOKUP($C480,CTEPULL!$A:$I,8,FALSE)))</f>
        <v>0</v>
      </c>
      <c r="AR480" s="18">
        <f>IF(ISERROR(VLOOKUP($A480,PIVOTILC!$A:$I,8,FALSE)),"0",(VLOOKUP($A480,PIVOTILC!$A:$I,8,FALSE)))</f>
        <v>0</v>
      </c>
      <c r="AS480" s="13">
        <f t="shared" si="117"/>
        <v>0</v>
      </c>
      <c r="AT480" s="13" t="str">
        <f t="shared" si="126"/>
        <v/>
      </c>
      <c r="AU480" s="19">
        <f>IF(ISERROR(VLOOKUP($C480,CTEPULL!$A:$I,9,FALSE)),"0",(VLOOKUP($C480,CTEPULL!$A:$I,9,FALSE)))</f>
        <v>40</v>
      </c>
      <c r="AV480" s="18">
        <f>IF(ISERROR(VLOOKUP($A480,PIVOTILC!$A:$I,8,FALSE)),"0",(VLOOKUP($A480,PIVOTILC!$A:$I,9,FALSE)))</f>
        <v>40</v>
      </c>
      <c r="AW480" s="18">
        <f t="shared" si="118"/>
        <v>0</v>
      </c>
      <c r="AX480" s="13">
        <f t="shared" si="119"/>
        <v>0</v>
      </c>
      <c r="AY480" s="13" t="str">
        <f t="shared" si="120"/>
        <v>No</v>
      </c>
      <c r="AZ480" s="13" t="str">
        <f t="shared" si="127"/>
        <v>No</v>
      </c>
    </row>
    <row r="481" spans="1:52" x14ac:dyDescent="0.2">
      <c r="A481" s="1" t="s">
        <v>7143</v>
      </c>
      <c r="B481" s="16" t="s">
        <v>3162</v>
      </c>
      <c r="C481" s="13" t="s">
        <v>907</v>
      </c>
      <c r="D481" s="13" t="s">
        <v>673</v>
      </c>
      <c r="E481" s="13" t="s">
        <v>615</v>
      </c>
      <c r="F481" s="13" t="s">
        <v>179</v>
      </c>
      <c r="G481" s="13" t="s">
        <v>376</v>
      </c>
      <c r="H481" s="13" t="s">
        <v>2829</v>
      </c>
      <c r="I481" s="13" t="s">
        <v>98</v>
      </c>
      <c r="J481" s="13" t="s">
        <v>2378</v>
      </c>
      <c r="K481" s="13" t="s">
        <v>2395</v>
      </c>
      <c r="L481" s="13" t="s">
        <v>2385</v>
      </c>
      <c r="M481" s="13" t="s">
        <v>10350</v>
      </c>
      <c r="N481" s="13" t="s">
        <v>117</v>
      </c>
      <c r="O481" s="17">
        <v>39261</v>
      </c>
      <c r="P481" s="23"/>
      <c r="Q481" s="41" t="s">
        <v>2579</v>
      </c>
      <c r="R481" s="13" t="s">
        <v>129</v>
      </c>
      <c r="S481" s="13" t="s">
        <v>2870</v>
      </c>
      <c r="T481" s="13" t="s">
        <v>8348</v>
      </c>
      <c r="U481" s="13" t="s">
        <v>5812</v>
      </c>
      <c r="V481" s="13" t="s">
        <v>8352</v>
      </c>
      <c r="W481" s="13">
        <f>IF(ISERROR(VLOOKUP($C481,CTEPULL!$A:$I,3,FALSE)),"0",(VLOOKUP($C481,CTEPULL!$A:$I,3,FALSE)))</f>
        <v>45</v>
      </c>
      <c r="X481" s="18">
        <f>IF(ISERROR(VLOOKUP($A481,PIVOTILC!$A:$I,3,FALSE)),"0",(VLOOKUP($A481,PIVOTILC!$A:$I,3,FALSE)))</f>
        <v>45</v>
      </c>
      <c r="Y481" s="13">
        <f t="shared" si="112"/>
        <v>0</v>
      </c>
      <c r="Z481" s="13" t="str">
        <f t="shared" si="121"/>
        <v>Good</v>
      </c>
      <c r="AA481" s="13">
        <f>IF(ISERROR(VLOOKUP($C481,CTEPULL!$A:$I,4,FALSE)),"0",(VLOOKUP($C481,CTEPULL!$A:$I,4,FALSE)))</f>
        <v>0</v>
      </c>
      <c r="AB481" s="18">
        <f>IF(ISERROR(VLOOKUP($A481,PIVOTILC!$A:$I,4,FALSE)),"0",(VLOOKUP($A481,PIVOTILC!$A:$I,4,FALSE)))</f>
        <v>0</v>
      </c>
      <c r="AC481" s="13">
        <f t="shared" si="113"/>
        <v>0</v>
      </c>
      <c r="AD481" s="13" t="str">
        <f t="shared" si="122"/>
        <v/>
      </c>
      <c r="AE481" s="13">
        <f>IF(ISERROR(VLOOKUP($C481,CTEPULL!$A:$I,5,FALSE)),"0",(VLOOKUP($C481,CTEPULL!$A:$I,5,FALSE)))</f>
        <v>0</v>
      </c>
      <c r="AF481" s="18">
        <f>IF(ISERROR(VLOOKUP($A481,PIVOTILC!$A:$I,5,FALSE)),"0",(VLOOKUP($A481,PIVOTILC!$A:$I,5,FALSE)))</f>
        <v>0</v>
      </c>
      <c r="AG481" s="13">
        <f t="shared" si="114"/>
        <v>0</v>
      </c>
      <c r="AH481" s="13" t="str">
        <f t="shared" si="123"/>
        <v/>
      </c>
      <c r="AI481" s="13">
        <f>IF(ISERROR(VLOOKUP($C481,CTEPULL!$A:$I,6,FALSE)),"0",(VLOOKUP($C481,CTEPULL!$A:$I,6,FALSE)))</f>
        <v>0</v>
      </c>
      <c r="AJ481" s="18">
        <f>IF(ISERROR(VLOOKUP($A481,PIVOTILC!$A:$I,6,FALSE)),"0",(VLOOKUP($A481,PIVOTILC!$A:$I,6,FALSE)))</f>
        <v>0</v>
      </c>
      <c r="AK481" s="13">
        <f t="shared" si="115"/>
        <v>0</v>
      </c>
      <c r="AL481" s="13" t="str">
        <f t="shared" si="124"/>
        <v/>
      </c>
      <c r="AM481" s="13">
        <f>IF(ISERROR(VLOOKUP($C481,CTEPULL!$A:$I,7,FALSE)),"0",(VLOOKUP($C481,CTEPULL!$A:$I,7,FALSE)))</f>
        <v>0</v>
      </c>
      <c r="AN481" s="18">
        <f>IF(ISERROR(VLOOKUP($A481,PIVOTILC!$A:$I,7,FALSE)),"0",(VLOOKUP($A481,PIVOTILC!$A:$I,7,FALSE)))</f>
        <v>0</v>
      </c>
      <c r="AO481" s="13">
        <f t="shared" si="116"/>
        <v>0</v>
      </c>
      <c r="AP481" s="13" t="str">
        <f t="shared" si="125"/>
        <v/>
      </c>
      <c r="AQ481" s="13">
        <f>IF(ISERROR(VLOOKUP($C481,CTEPULL!$A:$I,8,FALSE)),"0",(VLOOKUP($C481,CTEPULL!$A:$I,8,FALSE)))</f>
        <v>0</v>
      </c>
      <c r="AR481" s="18">
        <f>IF(ISERROR(VLOOKUP($A481,PIVOTILC!$A:$I,8,FALSE)),"0",(VLOOKUP($A481,PIVOTILC!$A:$I,8,FALSE)))</f>
        <v>0</v>
      </c>
      <c r="AS481" s="13">
        <f t="shared" si="117"/>
        <v>0</v>
      </c>
      <c r="AT481" s="13" t="str">
        <f t="shared" si="126"/>
        <v/>
      </c>
      <c r="AU481" s="19">
        <f>IF(ISERROR(VLOOKUP($C481,CTEPULL!$A:$I,9,FALSE)),"0",(VLOOKUP($C481,CTEPULL!$A:$I,9,FALSE)))</f>
        <v>45</v>
      </c>
      <c r="AV481" s="18">
        <f>IF(ISERROR(VLOOKUP($A481,PIVOTILC!$A:$I,8,FALSE)),"0",(VLOOKUP($A481,PIVOTILC!$A:$I,9,FALSE)))</f>
        <v>45</v>
      </c>
      <c r="AW481" s="18">
        <f t="shared" si="118"/>
        <v>0</v>
      </c>
      <c r="AX481" s="13">
        <f t="shared" si="119"/>
        <v>0</v>
      </c>
      <c r="AY481" s="13" t="str">
        <f t="shared" si="120"/>
        <v>No</v>
      </c>
      <c r="AZ481" s="13" t="str">
        <f t="shared" si="127"/>
        <v>No</v>
      </c>
    </row>
    <row r="482" spans="1:52" x14ac:dyDescent="0.2">
      <c r="A482" s="1" t="s">
        <v>7144</v>
      </c>
      <c r="B482" s="16" t="s">
        <v>4254</v>
      </c>
      <c r="C482" s="13" t="s">
        <v>4255</v>
      </c>
      <c r="D482" s="13" t="s">
        <v>1276</v>
      </c>
      <c r="E482" s="13" t="s">
        <v>4256</v>
      </c>
      <c r="F482" s="13" t="s">
        <v>179</v>
      </c>
      <c r="G482" s="13" t="s">
        <v>4257</v>
      </c>
      <c r="H482" s="13" t="s">
        <v>2829</v>
      </c>
      <c r="I482" s="13" t="s">
        <v>98</v>
      </c>
      <c r="J482" s="13" t="s">
        <v>2378</v>
      </c>
      <c r="K482" s="13" t="s">
        <v>2379</v>
      </c>
      <c r="L482" s="13" t="s">
        <v>2380</v>
      </c>
      <c r="M482" s="13" t="s">
        <v>2433</v>
      </c>
      <c r="N482" s="13" t="s">
        <v>4258</v>
      </c>
      <c r="O482" s="17">
        <v>42753</v>
      </c>
      <c r="P482" s="23"/>
      <c r="Q482" s="41" t="s">
        <v>4259</v>
      </c>
      <c r="R482" s="13" t="s">
        <v>187</v>
      </c>
      <c r="S482" s="13" t="s">
        <v>2866</v>
      </c>
      <c r="T482" s="13" t="s">
        <v>8348</v>
      </c>
      <c r="U482" s="13" t="s">
        <v>5813</v>
      </c>
      <c r="V482" s="13" t="s">
        <v>8350</v>
      </c>
      <c r="W482" s="13">
        <f>IF(ISERROR(VLOOKUP($C482,CTEPULL!$A:$I,3,FALSE)),"0",(VLOOKUP($C482,CTEPULL!$A:$I,3,FALSE)))</f>
        <v>32</v>
      </c>
      <c r="X482" s="18">
        <f>IF(ISERROR(VLOOKUP($A482,PIVOTILC!$A:$I,3,FALSE)),"0",(VLOOKUP($A482,PIVOTILC!$A:$I,3,FALSE)))</f>
        <v>32</v>
      </c>
      <c r="Y482" s="13">
        <f t="shared" si="112"/>
        <v>0</v>
      </c>
      <c r="Z482" s="13" t="str">
        <f t="shared" si="121"/>
        <v>Good</v>
      </c>
      <c r="AA482" s="13">
        <f>IF(ISERROR(VLOOKUP($C482,CTEPULL!$A:$I,4,FALSE)),"0",(VLOOKUP($C482,CTEPULL!$A:$I,4,FALSE)))</f>
        <v>0</v>
      </c>
      <c r="AB482" s="18">
        <f>IF(ISERROR(VLOOKUP($A482,PIVOTILC!$A:$I,4,FALSE)),"0",(VLOOKUP($A482,PIVOTILC!$A:$I,4,FALSE)))</f>
        <v>0</v>
      </c>
      <c r="AC482" s="13">
        <f t="shared" si="113"/>
        <v>0</v>
      </c>
      <c r="AD482" s="13" t="str">
        <f t="shared" si="122"/>
        <v/>
      </c>
      <c r="AE482" s="13">
        <f>IF(ISERROR(VLOOKUP($C482,CTEPULL!$A:$I,5,FALSE)),"0",(VLOOKUP($C482,CTEPULL!$A:$I,5,FALSE)))</f>
        <v>0</v>
      </c>
      <c r="AF482" s="18">
        <f>IF(ISERROR(VLOOKUP($A482,PIVOTILC!$A:$I,5,FALSE)),"0",(VLOOKUP($A482,PIVOTILC!$A:$I,5,FALSE)))</f>
        <v>0</v>
      </c>
      <c r="AG482" s="13">
        <f t="shared" si="114"/>
        <v>0</v>
      </c>
      <c r="AH482" s="13" t="str">
        <f t="shared" si="123"/>
        <v/>
      </c>
      <c r="AI482" s="13">
        <f>IF(ISERROR(VLOOKUP($C482,CTEPULL!$A:$I,6,FALSE)),"0",(VLOOKUP($C482,CTEPULL!$A:$I,6,FALSE)))</f>
        <v>0</v>
      </c>
      <c r="AJ482" s="18">
        <f>IF(ISERROR(VLOOKUP($A482,PIVOTILC!$A:$I,6,FALSE)),"0",(VLOOKUP($A482,PIVOTILC!$A:$I,6,FALSE)))</f>
        <v>0</v>
      </c>
      <c r="AK482" s="13">
        <f t="shared" si="115"/>
        <v>0</v>
      </c>
      <c r="AL482" s="13" t="str">
        <f t="shared" si="124"/>
        <v/>
      </c>
      <c r="AM482" s="13">
        <f>IF(ISERROR(VLOOKUP($C482,CTEPULL!$A:$I,7,FALSE)),"0",(VLOOKUP($C482,CTEPULL!$A:$I,7,FALSE)))</f>
        <v>0</v>
      </c>
      <c r="AN482" s="18">
        <f>IF(ISERROR(VLOOKUP($A482,PIVOTILC!$A:$I,7,FALSE)),"0",(VLOOKUP($A482,PIVOTILC!$A:$I,7,FALSE)))</f>
        <v>0</v>
      </c>
      <c r="AO482" s="13">
        <f t="shared" si="116"/>
        <v>0</v>
      </c>
      <c r="AP482" s="13" t="str">
        <f t="shared" si="125"/>
        <v/>
      </c>
      <c r="AQ482" s="13">
        <f>IF(ISERROR(VLOOKUP($C482,CTEPULL!$A:$I,8,FALSE)),"0",(VLOOKUP($C482,CTEPULL!$A:$I,8,FALSE)))</f>
        <v>0</v>
      </c>
      <c r="AR482" s="18">
        <f>IF(ISERROR(VLOOKUP($A482,PIVOTILC!$A:$I,8,FALSE)),"0",(VLOOKUP($A482,PIVOTILC!$A:$I,8,FALSE)))</f>
        <v>0</v>
      </c>
      <c r="AS482" s="13">
        <f t="shared" si="117"/>
        <v>0</v>
      </c>
      <c r="AT482" s="13" t="str">
        <f t="shared" si="126"/>
        <v/>
      </c>
      <c r="AU482" s="19">
        <f>IF(ISERROR(VLOOKUP($C482,CTEPULL!$A:$I,9,FALSE)),"0",(VLOOKUP($C482,CTEPULL!$A:$I,9,FALSE)))</f>
        <v>32</v>
      </c>
      <c r="AV482" s="18">
        <f>IF(ISERROR(VLOOKUP($A482,PIVOTILC!$A:$I,8,FALSE)),"0",(VLOOKUP($A482,PIVOTILC!$A:$I,9,FALSE)))</f>
        <v>32</v>
      </c>
      <c r="AW482" s="18">
        <f t="shared" si="118"/>
        <v>0</v>
      </c>
      <c r="AX482" s="13">
        <f t="shared" si="119"/>
        <v>0</v>
      </c>
      <c r="AY482" s="13" t="str">
        <f t="shared" si="120"/>
        <v>No</v>
      </c>
      <c r="AZ482" s="13" t="str">
        <f t="shared" si="127"/>
        <v>No</v>
      </c>
    </row>
    <row r="483" spans="1:52" x14ac:dyDescent="0.2">
      <c r="A483" s="1" t="s">
        <v>12956</v>
      </c>
      <c r="B483" s="16" t="s">
        <v>12957</v>
      </c>
      <c r="C483" s="13" t="s">
        <v>12958</v>
      </c>
      <c r="D483" s="13" t="s">
        <v>12959</v>
      </c>
      <c r="E483" s="13" t="s">
        <v>12960</v>
      </c>
      <c r="F483" s="13" t="s">
        <v>179</v>
      </c>
      <c r="G483" s="13" t="s">
        <v>12961</v>
      </c>
      <c r="H483" s="13" t="s">
        <v>2829</v>
      </c>
      <c r="I483" s="13" t="s">
        <v>100</v>
      </c>
      <c r="J483" s="13" t="s">
        <v>2378</v>
      </c>
      <c r="K483" s="13" t="s">
        <v>2396</v>
      </c>
      <c r="L483" s="13" t="s">
        <v>2392</v>
      </c>
      <c r="M483" s="13" t="s">
        <v>8943</v>
      </c>
      <c r="N483" s="13" t="s">
        <v>13036</v>
      </c>
      <c r="O483" s="17">
        <v>43843</v>
      </c>
      <c r="P483" s="23"/>
      <c r="Q483" s="41" t="s">
        <v>12962</v>
      </c>
      <c r="R483" s="13" t="s">
        <v>129</v>
      </c>
      <c r="S483" s="13" t="s">
        <v>2871</v>
      </c>
      <c r="T483" s="13" t="s">
        <v>8348</v>
      </c>
      <c r="U483" s="13" t="s">
        <v>13060</v>
      </c>
      <c r="V483" s="13" t="s">
        <v>8362</v>
      </c>
      <c r="W483" s="13">
        <f>IF(ISERROR(VLOOKUP($C483,CTEPULL!$A:$I,3,FALSE)),"0",(VLOOKUP($C483,CTEPULL!$A:$I,3,FALSE)))</f>
        <v>45</v>
      </c>
      <c r="X483" s="18">
        <f>IF(ISERROR(VLOOKUP($A483,PIVOTILC!$A:$I,3,FALSE)),"0",(VLOOKUP($A483,PIVOTILC!$A:$I,3,FALSE)))</f>
        <v>45</v>
      </c>
      <c r="Y483" s="13">
        <f t="shared" si="112"/>
        <v>0</v>
      </c>
      <c r="Z483" s="13" t="str">
        <f t="shared" si="121"/>
        <v>Good</v>
      </c>
      <c r="AA483" s="13">
        <f>IF(ISERROR(VLOOKUP($C483,CTEPULL!$A:$I,4,FALSE)),"0",(VLOOKUP($C483,CTEPULL!$A:$I,4,FALSE)))</f>
        <v>0</v>
      </c>
      <c r="AB483" s="18">
        <f>IF(ISERROR(VLOOKUP($A483,PIVOTILC!$A:$I,4,FALSE)),"0",(VLOOKUP($A483,PIVOTILC!$A:$I,4,FALSE)))</f>
        <v>0</v>
      </c>
      <c r="AC483" s="13">
        <f t="shared" si="113"/>
        <v>0</v>
      </c>
      <c r="AD483" s="13" t="str">
        <f t="shared" si="122"/>
        <v/>
      </c>
      <c r="AE483" s="13">
        <f>IF(ISERROR(VLOOKUP($C483,CTEPULL!$A:$I,5,FALSE)),"0",(VLOOKUP($C483,CTEPULL!$A:$I,5,FALSE)))</f>
        <v>0</v>
      </c>
      <c r="AF483" s="18">
        <f>IF(ISERROR(VLOOKUP($A483,PIVOTILC!$A:$I,5,FALSE)),"0",(VLOOKUP($A483,PIVOTILC!$A:$I,5,FALSE)))</f>
        <v>0</v>
      </c>
      <c r="AG483" s="13">
        <f t="shared" si="114"/>
        <v>0</v>
      </c>
      <c r="AH483" s="13" t="str">
        <f t="shared" si="123"/>
        <v/>
      </c>
      <c r="AI483" s="13">
        <f>IF(ISERROR(VLOOKUP($C483,CTEPULL!$A:$I,6,FALSE)),"0",(VLOOKUP($C483,CTEPULL!$A:$I,6,FALSE)))</f>
        <v>0</v>
      </c>
      <c r="AJ483" s="18">
        <f>IF(ISERROR(VLOOKUP($A483,PIVOTILC!$A:$I,6,FALSE)),"0",(VLOOKUP($A483,PIVOTILC!$A:$I,6,FALSE)))</f>
        <v>0</v>
      </c>
      <c r="AK483" s="13">
        <f t="shared" si="115"/>
        <v>0</v>
      </c>
      <c r="AL483" s="13" t="str">
        <f t="shared" si="124"/>
        <v/>
      </c>
      <c r="AM483" s="13">
        <f>IF(ISERROR(VLOOKUP($C483,CTEPULL!$A:$I,7,FALSE)),"0",(VLOOKUP($C483,CTEPULL!$A:$I,7,FALSE)))</f>
        <v>0</v>
      </c>
      <c r="AN483" s="18">
        <f>IF(ISERROR(VLOOKUP($A483,PIVOTILC!$A:$I,7,FALSE)),"0",(VLOOKUP($A483,PIVOTILC!$A:$I,7,FALSE)))</f>
        <v>0</v>
      </c>
      <c r="AO483" s="13">
        <f t="shared" si="116"/>
        <v>0</v>
      </c>
      <c r="AP483" s="13" t="str">
        <f t="shared" si="125"/>
        <v/>
      </c>
      <c r="AQ483" s="13">
        <f>IF(ISERROR(VLOOKUP($C483,CTEPULL!$A:$I,8,FALSE)),"0",(VLOOKUP($C483,CTEPULL!$A:$I,8,FALSE)))</f>
        <v>0</v>
      </c>
      <c r="AR483" s="18">
        <f>IF(ISERROR(VLOOKUP($A483,PIVOTILC!$A:$I,8,FALSE)),"0",(VLOOKUP($A483,PIVOTILC!$A:$I,8,FALSE)))</f>
        <v>0</v>
      </c>
      <c r="AS483" s="13">
        <f t="shared" si="117"/>
        <v>0</v>
      </c>
      <c r="AT483" s="13" t="str">
        <f t="shared" si="126"/>
        <v/>
      </c>
      <c r="AU483" s="19">
        <f>IF(ISERROR(VLOOKUP($C483,CTEPULL!$A:$I,9,FALSE)),"0",(VLOOKUP($C483,CTEPULL!$A:$I,9,FALSE)))</f>
        <v>45</v>
      </c>
      <c r="AV483" s="18">
        <f>IF(ISERROR(VLOOKUP($A483,PIVOTILC!$A:$I,8,FALSE)),"0",(VLOOKUP($A483,PIVOTILC!$A:$I,9,FALSE)))</f>
        <v>45</v>
      </c>
      <c r="AW483" s="18">
        <f t="shared" si="118"/>
        <v>0</v>
      </c>
      <c r="AX483" s="13">
        <f t="shared" si="119"/>
        <v>0</v>
      </c>
      <c r="AY483" s="13" t="str">
        <f t="shared" si="120"/>
        <v>No</v>
      </c>
      <c r="AZ483" s="13" t="str">
        <f t="shared" si="127"/>
        <v>No</v>
      </c>
    </row>
    <row r="484" spans="1:52" x14ac:dyDescent="0.2">
      <c r="A484" s="1" t="s">
        <v>7145</v>
      </c>
      <c r="B484" s="16" t="s">
        <v>3163</v>
      </c>
      <c r="C484" s="13" t="s">
        <v>2028</v>
      </c>
      <c r="D484" s="13" t="s">
        <v>2029</v>
      </c>
      <c r="E484" s="13" t="s">
        <v>1960</v>
      </c>
      <c r="F484" s="13" t="s">
        <v>2830</v>
      </c>
      <c r="G484" s="13" t="s">
        <v>2030</v>
      </c>
      <c r="H484" s="13" t="s">
        <v>2829</v>
      </c>
      <c r="I484" s="13" t="s">
        <v>98</v>
      </c>
      <c r="J484" s="13" t="s">
        <v>2378</v>
      </c>
      <c r="K484" s="13" t="s">
        <v>2379</v>
      </c>
      <c r="L484" s="13" t="s">
        <v>2380</v>
      </c>
      <c r="M484" s="13" t="s">
        <v>2433</v>
      </c>
      <c r="N484" s="13" t="s">
        <v>2047</v>
      </c>
      <c r="O484" s="17">
        <v>42073</v>
      </c>
      <c r="P484" s="23"/>
      <c r="Q484" s="41" t="s">
        <v>2580</v>
      </c>
      <c r="R484" s="13" t="s">
        <v>129</v>
      </c>
      <c r="S484" s="13" t="s">
        <v>2870</v>
      </c>
      <c r="T484" s="13" t="s">
        <v>8348</v>
      </c>
      <c r="U484" s="13" t="s">
        <v>5814</v>
      </c>
      <c r="V484" s="13" t="s">
        <v>8352</v>
      </c>
      <c r="W484" s="13">
        <f>IF(ISERROR(VLOOKUP($C484,CTEPULL!$A:$I,3,FALSE)),"0",(VLOOKUP($C484,CTEPULL!$A:$I,3,FALSE)))</f>
        <v>46</v>
      </c>
      <c r="X484" s="18">
        <f>IF(ISERROR(VLOOKUP($A484,PIVOTILC!$A:$I,3,FALSE)),"0",(VLOOKUP($A484,PIVOTILC!$A:$I,3,FALSE)))</f>
        <v>46</v>
      </c>
      <c r="Y484" s="13">
        <f t="shared" si="112"/>
        <v>0</v>
      </c>
      <c r="Z484" s="13" t="str">
        <f t="shared" si="121"/>
        <v>Good</v>
      </c>
      <c r="AA484" s="13">
        <f>IF(ISERROR(VLOOKUP($C484,CTEPULL!$A:$I,4,FALSE)),"0",(VLOOKUP($C484,CTEPULL!$A:$I,4,FALSE)))</f>
        <v>0</v>
      </c>
      <c r="AB484" s="18">
        <f>IF(ISERROR(VLOOKUP($A484,PIVOTILC!$A:$I,4,FALSE)),"0",(VLOOKUP($A484,PIVOTILC!$A:$I,4,FALSE)))</f>
        <v>0</v>
      </c>
      <c r="AC484" s="13">
        <f t="shared" si="113"/>
        <v>0</v>
      </c>
      <c r="AD484" s="13" t="str">
        <f t="shared" si="122"/>
        <v/>
      </c>
      <c r="AE484" s="13">
        <f>IF(ISERROR(VLOOKUP($C484,CTEPULL!$A:$I,5,FALSE)),"0",(VLOOKUP($C484,CTEPULL!$A:$I,5,FALSE)))</f>
        <v>0</v>
      </c>
      <c r="AF484" s="18">
        <f>IF(ISERROR(VLOOKUP($A484,PIVOTILC!$A:$I,5,FALSE)),"0",(VLOOKUP($A484,PIVOTILC!$A:$I,5,FALSE)))</f>
        <v>0</v>
      </c>
      <c r="AG484" s="13">
        <f t="shared" si="114"/>
        <v>0</v>
      </c>
      <c r="AH484" s="13" t="str">
        <f t="shared" si="123"/>
        <v/>
      </c>
      <c r="AI484" s="13">
        <f>IF(ISERROR(VLOOKUP($C484,CTEPULL!$A:$I,6,FALSE)),"0",(VLOOKUP($C484,CTEPULL!$A:$I,6,FALSE)))</f>
        <v>0</v>
      </c>
      <c r="AJ484" s="18">
        <f>IF(ISERROR(VLOOKUP($A484,PIVOTILC!$A:$I,6,FALSE)),"0",(VLOOKUP($A484,PIVOTILC!$A:$I,6,FALSE)))</f>
        <v>0</v>
      </c>
      <c r="AK484" s="13">
        <f t="shared" si="115"/>
        <v>0</v>
      </c>
      <c r="AL484" s="13" t="str">
        <f t="shared" si="124"/>
        <v/>
      </c>
      <c r="AM484" s="13">
        <f>IF(ISERROR(VLOOKUP($C484,CTEPULL!$A:$I,7,FALSE)),"0",(VLOOKUP($C484,CTEPULL!$A:$I,7,FALSE)))</f>
        <v>0</v>
      </c>
      <c r="AN484" s="18">
        <f>IF(ISERROR(VLOOKUP($A484,PIVOTILC!$A:$I,7,FALSE)),"0",(VLOOKUP($A484,PIVOTILC!$A:$I,7,FALSE)))</f>
        <v>0</v>
      </c>
      <c r="AO484" s="13">
        <f t="shared" si="116"/>
        <v>0</v>
      </c>
      <c r="AP484" s="13" t="str">
        <f t="shared" si="125"/>
        <v/>
      </c>
      <c r="AQ484" s="13">
        <f>IF(ISERROR(VLOOKUP($C484,CTEPULL!$A:$I,8,FALSE)),"0",(VLOOKUP($C484,CTEPULL!$A:$I,8,FALSE)))</f>
        <v>0</v>
      </c>
      <c r="AR484" s="18">
        <f>IF(ISERROR(VLOOKUP($A484,PIVOTILC!$A:$I,8,FALSE)),"0",(VLOOKUP($A484,PIVOTILC!$A:$I,8,FALSE)))</f>
        <v>0</v>
      </c>
      <c r="AS484" s="13">
        <f t="shared" si="117"/>
        <v>0</v>
      </c>
      <c r="AT484" s="13" t="str">
        <f t="shared" si="126"/>
        <v/>
      </c>
      <c r="AU484" s="19">
        <f>IF(ISERROR(VLOOKUP($C484,CTEPULL!$A:$I,9,FALSE)),"0",(VLOOKUP($C484,CTEPULL!$A:$I,9,FALSE)))</f>
        <v>46</v>
      </c>
      <c r="AV484" s="18">
        <f>IF(ISERROR(VLOOKUP($A484,PIVOTILC!$A:$I,8,FALSE)),"0",(VLOOKUP($A484,PIVOTILC!$A:$I,9,FALSE)))</f>
        <v>46</v>
      </c>
      <c r="AW484" s="18">
        <f t="shared" si="118"/>
        <v>0</v>
      </c>
      <c r="AX484" s="13">
        <f t="shared" si="119"/>
        <v>0</v>
      </c>
      <c r="AY484" s="13" t="str">
        <f t="shared" si="120"/>
        <v>No</v>
      </c>
      <c r="AZ484" s="13" t="str">
        <f t="shared" si="127"/>
        <v>No</v>
      </c>
    </row>
    <row r="485" spans="1:52" x14ac:dyDescent="0.2">
      <c r="A485" s="1" t="s">
        <v>11698</v>
      </c>
      <c r="B485" s="16" t="s">
        <v>11699</v>
      </c>
      <c r="C485" s="13" t="s">
        <v>11387</v>
      </c>
      <c r="D485" s="13" t="s">
        <v>11388</v>
      </c>
      <c r="E485" s="13" t="s">
        <v>11878</v>
      </c>
      <c r="F485" s="13" t="s">
        <v>104</v>
      </c>
      <c r="G485" s="13" t="s">
        <v>11389</v>
      </c>
      <c r="H485" s="13" t="s">
        <v>2833</v>
      </c>
      <c r="I485" s="13" t="s">
        <v>102</v>
      </c>
      <c r="J485" s="13" t="s">
        <v>2378</v>
      </c>
      <c r="K485" s="13" t="s">
        <v>2395</v>
      </c>
      <c r="L485" s="13" t="s">
        <v>2385</v>
      </c>
      <c r="M485" s="13" t="s">
        <v>2385</v>
      </c>
      <c r="N485" s="13" t="s">
        <v>11390</v>
      </c>
      <c r="O485" s="17">
        <v>43703</v>
      </c>
      <c r="P485" s="23"/>
      <c r="Q485" s="41" t="s">
        <v>11700</v>
      </c>
      <c r="R485" s="13" t="s">
        <v>187</v>
      </c>
      <c r="S485" s="13" t="s">
        <v>11329</v>
      </c>
      <c r="T485" s="13" t="s">
        <v>8348</v>
      </c>
      <c r="U485" s="13" t="s">
        <v>11407</v>
      </c>
      <c r="V485" s="13" t="s">
        <v>8364</v>
      </c>
      <c r="W485" s="13">
        <f>IF(ISERROR(VLOOKUP($C485,CTEPULL!$A:$I,3,FALSE)),"0",(VLOOKUP($C485,CTEPULL!$A:$I,3,FALSE)))</f>
        <v>40</v>
      </c>
      <c r="X485" s="18">
        <f>IF(ISERROR(VLOOKUP($A485,PIVOTILC!$A:$I,3,FALSE)),"0",(VLOOKUP($A485,PIVOTILC!$A:$I,3,FALSE)))</f>
        <v>40</v>
      </c>
      <c r="Y485" s="13">
        <f t="shared" si="112"/>
        <v>0</v>
      </c>
      <c r="Z485" s="13" t="str">
        <f t="shared" si="121"/>
        <v>Good</v>
      </c>
      <c r="AA485" s="13">
        <f>IF(ISERROR(VLOOKUP($C485,CTEPULL!$A:$I,4,FALSE)),"0",(VLOOKUP($C485,CTEPULL!$A:$I,4,FALSE)))</f>
        <v>0</v>
      </c>
      <c r="AB485" s="18">
        <f>IF(ISERROR(VLOOKUP($A485,PIVOTILC!$A:$I,4,FALSE)),"0",(VLOOKUP($A485,PIVOTILC!$A:$I,4,FALSE)))</f>
        <v>0</v>
      </c>
      <c r="AC485" s="13">
        <f t="shared" si="113"/>
        <v>0</v>
      </c>
      <c r="AD485" s="13" t="str">
        <f t="shared" si="122"/>
        <v/>
      </c>
      <c r="AE485" s="13">
        <f>IF(ISERROR(VLOOKUP($C485,CTEPULL!$A:$I,5,FALSE)),"0",(VLOOKUP($C485,CTEPULL!$A:$I,5,FALSE)))</f>
        <v>0</v>
      </c>
      <c r="AF485" s="18">
        <f>IF(ISERROR(VLOOKUP($A485,PIVOTILC!$A:$I,5,FALSE)),"0",(VLOOKUP($A485,PIVOTILC!$A:$I,5,FALSE)))</f>
        <v>0</v>
      </c>
      <c r="AG485" s="13">
        <f t="shared" si="114"/>
        <v>0</v>
      </c>
      <c r="AH485" s="13" t="str">
        <f t="shared" si="123"/>
        <v/>
      </c>
      <c r="AI485" s="13">
        <f>IF(ISERROR(VLOOKUP($C485,CTEPULL!$A:$I,6,FALSE)),"0",(VLOOKUP($C485,CTEPULL!$A:$I,6,FALSE)))</f>
        <v>0</v>
      </c>
      <c r="AJ485" s="18">
        <f>IF(ISERROR(VLOOKUP($A485,PIVOTILC!$A:$I,6,FALSE)),"0",(VLOOKUP($A485,PIVOTILC!$A:$I,6,FALSE)))</f>
        <v>0</v>
      </c>
      <c r="AK485" s="13">
        <f t="shared" si="115"/>
        <v>0</v>
      </c>
      <c r="AL485" s="13" t="str">
        <f t="shared" si="124"/>
        <v/>
      </c>
      <c r="AM485" s="13">
        <f>IF(ISERROR(VLOOKUP($C485,CTEPULL!$A:$I,7,FALSE)),"0",(VLOOKUP($C485,CTEPULL!$A:$I,7,FALSE)))</f>
        <v>0</v>
      </c>
      <c r="AN485" s="18">
        <f>IF(ISERROR(VLOOKUP($A485,PIVOTILC!$A:$I,7,FALSE)),"0",(VLOOKUP($A485,PIVOTILC!$A:$I,7,FALSE)))</f>
        <v>0</v>
      </c>
      <c r="AO485" s="13">
        <f t="shared" si="116"/>
        <v>0</v>
      </c>
      <c r="AP485" s="13" t="str">
        <f t="shared" si="125"/>
        <v/>
      </c>
      <c r="AQ485" s="13">
        <f>IF(ISERROR(VLOOKUP($C485,CTEPULL!$A:$I,8,FALSE)),"0",(VLOOKUP($C485,CTEPULL!$A:$I,8,FALSE)))</f>
        <v>0</v>
      </c>
      <c r="AR485" s="18">
        <f>IF(ISERROR(VLOOKUP($A485,PIVOTILC!$A:$I,8,FALSE)),"0",(VLOOKUP($A485,PIVOTILC!$A:$I,8,FALSE)))</f>
        <v>0</v>
      </c>
      <c r="AS485" s="13">
        <f t="shared" si="117"/>
        <v>0</v>
      </c>
      <c r="AT485" s="13" t="str">
        <f t="shared" si="126"/>
        <v/>
      </c>
      <c r="AU485" s="19">
        <f>IF(ISERROR(VLOOKUP($C485,CTEPULL!$A:$I,9,FALSE)),"0",(VLOOKUP($C485,CTEPULL!$A:$I,9,FALSE)))</f>
        <v>40</v>
      </c>
      <c r="AV485" s="18">
        <f>IF(ISERROR(VLOOKUP($A485,PIVOTILC!$A:$I,8,FALSE)),"0",(VLOOKUP($A485,PIVOTILC!$A:$I,9,FALSE)))</f>
        <v>40</v>
      </c>
      <c r="AW485" s="18">
        <f t="shared" si="118"/>
        <v>0</v>
      </c>
      <c r="AX485" s="13">
        <f t="shared" si="119"/>
        <v>0</v>
      </c>
      <c r="AY485" s="13" t="str">
        <f t="shared" si="120"/>
        <v>No</v>
      </c>
      <c r="AZ485" s="13" t="str">
        <f t="shared" si="127"/>
        <v>No</v>
      </c>
    </row>
    <row r="486" spans="1:52" x14ac:dyDescent="0.2">
      <c r="A486" s="1" t="s">
        <v>11728</v>
      </c>
      <c r="B486" s="16" t="s">
        <v>11729</v>
      </c>
      <c r="C486" s="13" t="s">
        <v>11781</v>
      </c>
      <c r="D486" s="13" t="s">
        <v>11730</v>
      </c>
      <c r="E486" s="13" t="s">
        <v>11731</v>
      </c>
      <c r="F486" s="13" t="s">
        <v>179</v>
      </c>
      <c r="G486" s="13" t="s">
        <v>11732</v>
      </c>
      <c r="H486" s="13" t="s">
        <v>2829</v>
      </c>
      <c r="I486" s="13" t="s">
        <v>98</v>
      </c>
      <c r="J486" s="13" t="s">
        <v>2378</v>
      </c>
      <c r="K486" s="13" t="s">
        <v>2389</v>
      </c>
      <c r="L486" s="13" t="s">
        <v>11236</v>
      </c>
      <c r="M486" s="13" t="s">
        <v>2420</v>
      </c>
      <c r="N486" s="13" t="s">
        <v>11915</v>
      </c>
      <c r="O486" s="17">
        <v>43720</v>
      </c>
      <c r="P486" s="23"/>
      <c r="Q486" s="41" t="s">
        <v>11733</v>
      </c>
      <c r="R486" s="13" t="s">
        <v>187</v>
      </c>
      <c r="S486" s="13" t="s">
        <v>2866</v>
      </c>
      <c r="T486" s="13" t="s">
        <v>8348</v>
      </c>
      <c r="U486" s="13" t="s">
        <v>11927</v>
      </c>
      <c r="V486" s="13" t="s">
        <v>8356</v>
      </c>
      <c r="W486" s="13">
        <f>IF(ISERROR(VLOOKUP($C486,CTEPULL!$A:$I,3,FALSE)),"0",(VLOOKUP($C486,CTEPULL!$A:$I,3,FALSE)))</f>
        <v>45</v>
      </c>
      <c r="X486" s="18">
        <f>IF(ISERROR(VLOOKUP($A486,PIVOTILC!$A:$I,3,FALSE)),"0",(VLOOKUP($A486,PIVOTILC!$A:$I,3,FALSE)))</f>
        <v>45</v>
      </c>
      <c r="Y486" s="13">
        <f t="shared" si="112"/>
        <v>0</v>
      </c>
      <c r="Z486" s="13" t="str">
        <f t="shared" si="121"/>
        <v>Good</v>
      </c>
      <c r="AA486" s="13">
        <f>IF(ISERROR(VLOOKUP($C486,CTEPULL!$A:$I,4,FALSE)),"0",(VLOOKUP($C486,CTEPULL!$A:$I,4,FALSE)))</f>
        <v>0</v>
      </c>
      <c r="AB486" s="18">
        <f>IF(ISERROR(VLOOKUP($A486,PIVOTILC!$A:$I,4,FALSE)),"0",(VLOOKUP($A486,PIVOTILC!$A:$I,4,FALSE)))</f>
        <v>0</v>
      </c>
      <c r="AC486" s="13">
        <f t="shared" si="113"/>
        <v>0</v>
      </c>
      <c r="AD486" s="13" t="str">
        <f t="shared" si="122"/>
        <v/>
      </c>
      <c r="AE486" s="13">
        <f>IF(ISERROR(VLOOKUP($C486,CTEPULL!$A:$I,5,FALSE)),"0",(VLOOKUP($C486,CTEPULL!$A:$I,5,FALSE)))</f>
        <v>0</v>
      </c>
      <c r="AF486" s="18">
        <f>IF(ISERROR(VLOOKUP($A486,PIVOTILC!$A:$I,5,FALSE)),"0",(VLOOKUP($A486,PIVOTILC!$A:$I,5,FALSE)))</f>
        <v>0</v>
      </c>
      <c r="AG486" s="13">
        <f t="shared" si="114"/>
        <v>0</v>
      </c>
      <c r="AH486" s="13" t="str">
        <f t="shared" si="123"/>
        <v/>
      </c>
      <c r="AI486" s="13">
        <f>IF(ISERROR(VLOOKUP($C486,CTEPULL!$A:$I,6,FALSE)),"0",(VLOOKUP($C486,CTEPULL!$A:$I,6,FALSE)))</f>
        <v>0</v>
      </c>
      <c r="AJ486" s="18">
        <f>IF(ISERROR(VLOOKUP($A486,PIVOTILC!$A:$I,6,FALSE)),"0",(VLOOKUP($A486,PIVOTILC!$A:$I,6,FALSE)))</f>
        <v>0</v>
      </c>
      <c r="AK486" s="13">
        <f t="shared" si="115"/>
        <v>0</v>
      </c>
      <c r="AL486" s="13" t="str">
        <f t="shared" si="124"/>
        <v/>
      </c>
      <c r="AM486" s="13">
        <f>IF(ISERROR(VLOOKUP($C486,CTEPULL!$A:$I,7,FALSE)),"0",(VLOOKUP($C486,CTEPULL!$A:$I,7,FALSE)))</f>
        <v>0</v>
      </c>
      <c r="AN486" s="18">
        <f>IF(ISERROR(VLOOKUP($A486,PIVOTILC!$A:$I,7,FALSE)),"0",(VLOOKUP($A486,PIVOTILC!$A:$I,7,FALSE)))</f>
        <v>0</v>
      </c>
      <c r="AO486" s="13">
        <f t="shared" si="116"/>
        <v>0</v>
      </c>
      <c r="AP486" s="13" t="str">
        <f t="shared" si="125"/>
        <v/>
      </c>
      <c r="AQ486" s="13">
        <f>IF(ISERROR(VLOOKUP($C486,CTEPULL!$A:$I,8,FALSE)),"0",(VLOOKUP($C486,CTEPULL!$A:$I,8,FALSE)))</f>
        <v>0</v>
      </c>
      <c r="AR486" s="18">
        <f>IF(ISERROR(VLOOKUP($A486,PIVOTILC!$A:$I,8,FALSE)),"0",(VLOOKUP($A486,PIVOTILC!$A:$I,8,FALSE)))</f>
        <v>0</v>
      </c>
      <c r="AS486" s="13">
        <f t="shared" si="117"/>
        <v>0</v>
      </c>
      <c r="AT486" s="13" t="str">
        <f t="shared" si="126"/>
        <v/>
      </c>
      <c r="AU486" s="19">
        <f>IF(ISERROR(VLOOKUP($C486,CTEPULL!$A:$I,9,FALSE)),"0",(VLOOKUP($C486,CTEPULL!$A:$I,9,FALSE)))</f>
        <v>45</v>
      </c>
      <c r="AV486" s="18">
        <f>IF(ISERROR(VLOOKUP($A486,PIVOTILC!$A:$I,8,FALSE)),"0",(VLOOKUP($A486,PIVOTILC!$A:$I,9,FALSE)))</f>
        <v>45</v>
      </c>
      <c r="AW486" s="18">
        <f t="shared" si="118"/>
        <v>0</v>
      </c>
      <c r="AX486" s="13">
        <f t="shared" si="119"/>
        <v>0</v>
      </c>
      <c r="AY486" s="13" t="str">
        <f t="shared" si="120"/>
        <v>No</v>
      </c>
      <c r="AZ486" s="13" t="str">
        <f t="shared" si="127"/>
        <v>No</v>
      </c>
    </row>
    <row r="487" spans="1:52" x14ac:dyDescent="0.2">
      <c r="A487" s="1" t="s">
        <v>10853</v>
      </c>
      <c r="B487" s="16" t="s">
        <v>10854</v>
      </c>
      <c r="C487" s="13" t="s">
        <v>10855</v>
      </c>
      <c r="D487" s="13" t="s">
        <v>10856</v>
      </c>
      <c r="E487" s="13" t="s">
        <v>10857</v>
      </c>
      <c r="F487" s="13" t="s">
        <v>179</v>
      </c>
      <c r="G487" s="13" t="s">
        <v>10858</v>
      </c>
      <c r="H487" s="13" t="s">
        <v>2829</v>
      </c>
      <c r="I487" s="13" t="s">
        <v>98</v>
      </c>
      <c r="J487" s="13" t="s">
        <v>2378</v>
      </c>
      <c r="K487" s="13" t="s">
        <v>2395</v>
      </c>
      <c r="L487" s="13" t="s">
        <v>4946</v>
      </c>
      <c r="M487" s="13" t="s">
        <v>2405</v>
      </c>
      <c r="N487" s="13" t="s">
        <v>10969</v>
      </c>
      <c r="O487" s="17">
        <v>43643</v>
      </c>
      <c r="P487" s="23"/>
      <c r="Q487" s="41" t="s">
        <v>10859</v>
      </c>
      <c r="R487" s="13" t="s">
        <v>112</v>
      </c>
      <c r="S487" s="13" t="s">
        <v>2869</v>
      </c>
      <c r="T487" s="13" t="s">
        <v>8348</v>
      </c>
      <c r="U487" s="13" t="s">
        <v>11004</v>
      </c>
      <c r="V487" s="13" t="s">
        <v>8353</v>
      </c>
      <c r="W487" s="13">
        <f>IF(ISERROR(VLOOKUP($C487,CTEPULL!$A:$I,3,FALSE)),"0",(VLOOKUP($C487,CTEPULL!$A:$I,3,FALSE)))</f>
        <v>40</v>
      </c>
      <c r="X487" s="18">
        <f>IF(ISERROR(VLOOKUP($A487,PIVOTILC!$A:$I,3,FALSE)),"0",(VLOOKUP($A487,PIVOTILC!$A:$I,3,FALSE)))</f>
        <v>40</v>
      </c>
      <c r="Y487" s="13">
        <f t="shared" si="112"/>
        <v>0</v>
      </c>
      <c r="Z487" s="13" t="str">
        <f t="shared" si="121"/>
        <v>Good</v>
      </c>
      <c r="AA487" s="13">
        <f>IF(ISERROR(VLOOKUP($C487,CTEPULL!$A:$I,4,FALSE)),"0",(VLOOKUP($C487,CTEPULL!$A:$I,4,FALSE)))</f>
        <v>0</v>
      </c>
      <c r="AB487" s="18">
        <f>IF(ISERROR(VLOOKUP($A487,PIVOTILC!$A:$I,4,FALSE)),"0",(VLOOKUP($A487,PIVOTILC!$A:$I,4,FALSE)))</f>
        <v>0</v>
      </c>
      <c r="AC487" s="13">
        <f t="shared" si="113"/>
        <v>0</v>
      </c>
      <c r="AD487" s="13" t="str">
        <f t="shared" si="122"/>
        <v/>
      </c>
      <c r="AE487" s="13">
        <f>IF(ISERROR(VLOOKUP($C487,CTEPULL!$A:$I,5,FALSE)),"0",(VLOOKUP($C487,CTEPULL!$A:$I,5,FALSE)))</f>
        <v>0</v>
      </c>
      <c r="AF487" s="18">
        <f>IF(ISERROR(VLOOKUP($A487,PIVOTILC!$A:$I,5,FALSE)),"0",(VLOOKUP($A487,PIVOTILC!$A:$I,5,FALSE)))</f>
        <v>0</v>
      </c>
      <c r="AG487" s="13">
        <f t="shared" si="114"/>
        <v>0</v>
      </c>
      <c r="AH487" s="13" t="str">
        <f t="shared" si="123"/>
        <v/>
      </c>
      <c r="AI487" s="13">
        <f>IF(ISERROR(VLOOKUP($C487,CTEPULL!$A:$I,6,FALSE)),"0",(VLOOKUP($C487,CTEPULL!$A:$I,6,FALSE)))</f>
        <v>0</v>
      </c>
      <c r="AJ487" s="18">
        <f>IF(ISERROR(VLOOKUP($A487,PIVOTILC!$A:$I,6,FALSE)),"0",(VLOOKUP($A487,PIVOTILC!$A:$I,6,FALSE)))</f>
        <v>0</v>
      </c>
      <c r="AK487" s="13">
        <f t="shared" si="115"/>
        <v>0</v>
      </c>
      <c r="AL487" s="13" t="str">
        <f t="shared" si="124"/>
        <v/>
      </c>
      <c r="AM487" s="13">
        <f>IF(ISERROR(VLOOKUP($C487,CTEPULL!$A:$I,7,FALSE)),"0",(VLOOKUP($C487,CTEPULL!$A:$I,7,FALSE)))</f>
        <v>0</v>
      </c>
      <c r="AN487" s="18">
        <f>IF(ISERROR(VLOOKUP($A487,PIVOTILC!$A:$I,7,FALSE)),"0",(VLOOKUP($A487,PIVOTILC!$A:$I,7,FALSE)))</f>
        <v>0</v>
      </c>
      <c r="AO487" s="13">
        <f t="shared" si="116"/>
        <v>0</v>
      </c>
      <c r="AP487" s="13" t="str">
        <f t="shared" si="125"/>
        <v/>
      </c>
      <c r="AQ487" s="13">
        <f>IF(ISERROR(VLOOKUP($C487,CTEPULL!$A:$I,8,FALSE)),"0",(VLOOKUP($C487,CTEPULL!$A:$I,8,FALSE)))</f>
        <v>0</v>
      </c>
      <c r="AR487" s="18">
        <f>IF(ISERROR(VLOOKUP($A487,PIVOTILC!$A:$I,8,FALSE)),"0",(VLOOKUP($A487,PIVOTILC!$A:$I,8,FALSE)))</f>
        <v>0</v>
      </c>
      <c r="AS487" s="13">
        <f t="shared" si="117"/>
        <v>0</v>
      </c>
      <c r="AT487" s="13" t="str">
        <f t="shared" si="126"/>
        <v/>
      </c>
      <c r="AU487" s="19">
        <f>IF(ISERROR(VLOOKUP($C487,CTEPULL!$A:$I,9,FALSE)),"0",(VLOOKUP($C487,CTEPULL!$A:$I,9,FALSE)))</f>
        <v>40</v>
      </c>
      <c r="AV487" s="18">
        <f>IF(ISERROR(VLOOKUP($A487,PIVOTILC!$A:$I,8,FALSE)),"0",(VLOOKUP($A487,PIVOTILC!$A:$I,9,FALSE)))</f>
        <v>40</v>
      </c>
      <c r="AW487" s="18">
        <f t="shared" si="118"/>
        <v>0</v>
      </c>
      <c r="AX487" s="13">
        <f t="shared" si="119"/>
        <v>0</v>
      </c>
      <c r="AY487" s="13" t="str">
        <f t="shared" si="120"/>
        <v>No</v>
      </c>
      <c r="AZ487" s="13" t="str">
        <f t="shared" si="127"/>
        <v>No</v>
      </c>
    </row>
    <row r="488" spans="1:52" x14ac:dyDescent="0.2">
      <c r="A488" s="1" t="s">
        <v>7146</v>
      </c>
      <c r="B488" s="16" t="s">
        <v>6549</v>
      </c>
      <c r="C488" s="13" t="s">
        <v>820</v>
      </c>
      <c r="D488" s="13" t="s">
        <v>484</v>
      </c>
      <c r="E488" s="13" t="s">
        <v>485</v>
      </c>
      <c r="F488" s="13" t="s">
        <v>179</v>
      </c>
      <c r="G488" s="13" t="s">
        <v>293</v>
      </c>
      <c r="H488" s="13" t="s">
        <v>99</v>
      </c>
      <c r="I488" s="13" t="s">
        <v>98</v>
      </c>
      <c r="J488" s="13" t="s">
        <v>2378</v>
      </c>
      <c r="K488" s="13" t="s">
        <v>2395</v>
      </c>
      <c r="L488" s="13" t="s">
        <v>4946</v>
      </c>
      <c r="M488" s="13" t="s">
        <v>4946</v>
      </c>
      <c r="N488" s="13" t="s">
        <v>215</v>
      </c>
      <c r="O488" s="17">
        <v>40763</v>
      </c>
      <c r="P488" s="23"/>
      <c r="Q488" s="41" t="s">
        <v>6550</v>
      </c>
      <c r="R488" s="13" t="s">
        <v>129</v>
      </c>
      <c r="S488" s="13" t="s">
        <v>2875</v>
      </c>
      <c r="T488" s="13" t="s">
        <v>8348</v>
      </c>
      <c r="U488" s="13" t="s">
        <v>5815</v>
      </c>
      <c r="V488" s="13" t="s">
        <v>8362</v>
      </c>
      <c r="W488" s="13">
        <f>IF(ISERROR(VLOOKUP($C488,CTEPULL!$A:$I,3,FALSE)),"0",(VLOOKUP($C488,CTEPULL!$A:$I,3,FALSE)))</f>
        <v>45</v>
      </c>
      <c r="X488" s="18">
        <f>IF(ISERROR(VLOOKUP($A488,PIVOTILC!$A:$I,3,FALSE)),"0",(VLOOKUP($A488,PIVOTILC!$A:$I,3,FALSE)))</f>
        <v>45</v>
      </c>
      <c r="Y488" s="13">
        <f t="shared" si="112"/>
        <v>0</v>
      </c>
      <c r="Z488" s="13" t="str">
        <f t="shared" si="121"/>
        <v>Good</v>
      </c>
      <c r="AA488" s="13">
        <f>IF(ISERROR(VLOOKUP($C488,CTEPULL!$A:$I,4,FALSE)),"0",(VLOOKUP($C488,CTEPULL!$A:$I,4,FALSE)))</f>
        <v>0</v>
      </c>
      <c r="AB488" s="18">
        <f>IF(ISERROR(VLOOKUP($A488,PIVOTILC!$A:$I,4,FALSE)),"0",(VLOOKUP($A488,PIVOTILC!$A:$I,4,FALSE)))</f>
        <v>0</v>
      </c>
      <c r="AC488" s="13">
        <f t="shared" si="113"/>
        <v>0</v>
      </c>
      <c r="AD488" s="13" t="str">
        <f t="shared" si="122"/>
        <v/>
      </c>
      <c r="AE488" s="13">
        <f>IF(ISERROR(VLOOKUP($C488,CTEPULL!$A:$I,5,FALSE)),"0",(VLOOKUP($C488,CTEPULL!$A:$I,5,FALSE)))</f>
        <v>0</v>
      </c>
      <c r="AF488" s="18">
        <f>IF(ISERROR(VLOOKUP($A488,PIVOTILC!$A:$I,5,FALSE)),"0",(VLOOKUP($A488,PIVOTILC!$A:$I,5,FALSE)))</f>
        <v>0</v>
      </c>
      <c r="AG488" s="13">
        <f t="shared" si="114"/>
        <v>0</v>
      </c>
      <c r="AH488" s="13" t="str">
        <f t="shared" si="123"/>
        <v/>
      </c>
      <c r="AI488" s="13">
        <f>IF(ISERROR(VLOOKUP($C488,CTEPULL!$A:$I,6,FALSE)),"0",(VLOOKUP($C488,CTEPULL!$A:$I,6,FALSE)))</f>
        <v>0</v>
      </c>
      <c r="AJ488" s="18">
        <f>IF(ISERROR(VLOOKUP($A488,PIVOTILC!$A:$I,6,FALSE)),"0",(VLOOKUP($A488,PIVOTILC!$A:$I,6,FALSE)))</f>
        <v>0</v>
      </c>
      <c r="AK488" s="13">
        <f t="shared" si="115"/>
        <v>0</v>
      </c>
      <c r="AL488" s="13" t="str">
        <f t="shared" si="124"/>
        <v/>
      </c>
      <c r="AM488" s="13">
        <f>IF(ISERROR(VLOOKUP($C488,CTEPULL!$A:$I,7,FALSE)),"0",(VLOOKUP($C488,CTEPULL!$A:$I,7,FALSE)))</f>
        <v>0</v>
      </c>
      <c r="AN488" s="18">
        <f>IF(ISERROR(VLOOKUP($A488,PIVOTILC!$A:$I,7,FALSE)),"0",(VLOOKUP($A488,PIVOTILC!$A:$I,7,FALSE)))</f>
        <v>0</v>
      </c>
      <c r="AO488" s="13">
        <f t="shared" si="116"/>
        <v>0</v>
      </c>
      <c r="AP488" s="13" t="str">
        <f t="shared" si="125"/>
        <v/>
      </c>
      <c r="AQ488" s="13">
        <f>IF(ISERROR(VLOOKUP($C488,CTEPULL!$A:$I,8,FALSE)),"0",(VLOOKUP($C488,CTEPULL!$A:$I,8,FALSE)))</f>
        <v>0</v>
      </c>
      <c r="AR488" s="18">
        <f>IF(ISERROR(VLOOKUP($A488,PIVOTILC!$A:$I,8,FALSE)),"0",(VLOOKUP($A488,PIVOTILC!$A:$I,8,FALSE)))</f>
        <v>0</v>
      </c>
      <c r="AS488" s="13">
        <f t="shared" si="117"/>
        <v>0</v>
      </c>
      <c r="AT488" s="13" t="str">
        <f t="shared" si="126"/>
        <v/>
      </c>
      <c r="AU488" s="19">
        <f>IF(ISERROR(VLOOKUP($C488,CTEPULL!$A:$I,9,FALSE)),"0",(VLOOKUP($C488,CTEPULL!$A:$I,9,FALSE)))</f>
        <v>45</v>
      </c>
      <c r="AV488" s="18">
        <f>IF(ISERROR(VLOOKUP($A488,PIVOTILC!$A:$I,8,FALSE)),"0",(VLOOKUP($A488,PIVOTILC!$A:$I,9,FALSE)))</f>
        <v>45</v>
      </c>
      <c r="AW488" s="18">
        <f t="shared" si="118"/>
        <v>0</v>
      </c>
      <c r="AX488" s="13">
        <f t="shared" si="119"/>
        <v>0</v>
      </c>
      <c r="AY488" s="13" t="str">
        <f t="shared" si="120"/>
        <v>No</v>
      </c>
      <c r="AZ488" s="13" t="str">
        <f t="shared" si="127"/>
        <v>No</v>
      </c>
    </row>
    <row r="489" spans="1:52" x14ac:dyDescent="0.2">
      <c r="A489" s="1" t="s">
        <v>7147</v>
      </c>
      <c r="B489" s="16" t="s">
        <v>6494</v>
      </c>
      <c r="C489" s="13" t="s">
        <v>1007</v>
      </c>
      <c r="D489" s="13" t="s">
        <v>484</v>
      </c>
      <c r="E489" s="13" t="s">
        <v>637</v>
      </c>
      <c r="F489" s="13" t="s">
        <v>179</v>
      </c>
      <c r="G489" s="13" t="s">
        <v>1008</v>
      </c>
      <c r="H489" s="13" t="s">
        <v>2829</v>
      </c>
      <c r="I489" s="13" t="s">
        <v>98</v>
      </c>
      <c r="J489" s="13" t="s">
        <v>2378</v>
      </c>
      <c r="K489" s="13" t="s">
        <v>2382</v>
      </c>
      <c r="L489" s="13" t="s">
        <v>3758</v>
      </c>
      <c r="M489" s="13" t="s">
        <v>2423</v>
      </c>
      <c r="N489" s="13" t="s">
        <v>1009</v>
      </c>
      <c r="O489" s="17">
        <v>41344</v>
      </c>
      <c r="P489" s="23"/>
      <c r="Q489" s="41" t="s">
        <v>6495</v>
      </c>
      <c r="R489" s="13" t="s">
        <v>129</v>
      </c>
      <c r="S489" s="13" t="s">
        <v>2870</v>
      </c>
      <c r="T489" s="13" t="s">
        <v>8348</v>
      </c>
      <c r="U489" s="13" t="s">
        <v>5816</v>
      </c>
      <c r="V489" s="13" t="s">
        <v>8363</v>
      </c>
      <c r="W489" s="13">
        <f>IF(ISERROR(VLOOKUP($C489,CTEPULL!$A:$I,3,FALSE)),"0",(VLOOKUP($C489,CTEPULL!$A:$I,3,FALSE)))</f>
        <v>49</v>
      </c>
      <c r="X489" s="18">
        <f>IF(ISERROR(VLOOKUP($A489,PIVOTILC!$A:$I,3,FALSE)),"0",(VLOOKUP($A489,PIVOTILC!$A:$I,3,FALSE)))</f>
        <v>49</v>
      </c>
      <c r="Y489" s="13">
        <f t="shared" si="112"/>
        <v>0</v>
      </c>
      <c r="Z489" s="13" t="str">
        <f t="shared" si="121"/>
        <v>Good</v>
      </c>
      <c r="AA489" s="13">
        <f>IF(ISERROR(VLOOKUP($C489,CTEPULL!$A:$I,4,FALSE)),"0",(VLOOKUP($C489,CTEPULL!$A:$I,4,FALSE)))</f>
        <v>0</v>
      </c>
      <c r="AB489" s="18">
        <f>IF(ISERROR(VLOOKUP($A489,PIVOTILC!$A:$I,4,FALSE)),"0",(VLOOKUP($A489,PIVOTILC!$A:$I,4,FALSE)))</f>
        <v>0</v>
      </c>
      <c r="AC489" s="13">
        <f t="shared" si="113"/>
        <v>0</v>
      </c>
      <c r="AD489" s="13" t="str">
        <f t="shared" si="122"/>
        <v/>
      </c>
      <c r="AE489" s="13">
        <f>IF(ISERROR(VLOOKUP($C489,CTEPULL!$A:$I,5,FALSE)),"0",(VLOOKUP($C489,CTEPULL!$A:$I,5,FALSE)))</f>
        <v>0</v>
      </c>
      <c r="AF489" s="18">
        <f>IF(ISERROR(VLOOKUP($A489,PIVOTILC!$A:$I,5,FALSE)),"0",(VLOOKUP($A489,PIVOTILC!$A:$I,5,FALSE)))</f>
        <v>0</v>
      </c>
      <c r="AG489" s="13">
        <f t="shared" si="114"/>
        <v>0</v>
      </c>
      <c r="AH489" s="13" t="str">
        <f t="shared" si="123"/>
        <v/>
      </c>
      <c r="AI489" s="13">
        <f>IF(ISERROR(VLOOKUP($C489,CTEPULL!$A:$I,6,FALSE)),"0",(VLOOKUP($C489,CTEPULL!$A:$I,6,FALSE)))</f>
        <v>0</v>
      </c>
      <c r="AJ489" s="18">
        <f>IF(ISERROR(VLOOKUP($A489,PIVOTILC!$A:$I,6,FALSE)),"0",(VLOOKUP($A489,PIVOTILC!$A:$I,6,FALSE)))</f>
        <v>0</v>
      </c>
      <c r="AK489" s="13">
        <f t="shared" si="115"/>
        <v>0</v>
      </c>
      <c r="AL489" s="13" t="str">
        <f t="shared" si="124"/>
        <v/>
      </c>
      <c r="AM489" s="13">
        <f>IF(ISERROR(VLOOKUP($C489,CTEPULL!$A:$I,7,FALSE)),"0",(VLOOKUP($C489,CTEPULL!$A:$I,7,FALSE)))</f>
        <v>0</v>
      </c>
      <c r="AN489" s="18">
        <f>IF(ISERROR(VLOOKUP($A489,PIVOTILC!$A:$I,7,FALSE)),"0",(VLOOKUP($A489,PIVOTILC!$A:$I,7,FALSE)))</f>
        <v>0</v>
      </c>
      <c r="AO489" s="13">
        <f t="shared" si="116"/>
        <v>0</v>
      </c>
      <c r="AP489" s="13" t="str">
        <f t="shared" si="125"/>
        <v/>
      </c>
      <c r="AQ489" s="13">
        <f>IF(ISERROR(VLOOKUP($C489,CTEPULL!$A:$I,8,FALSE)),"0",(VLOOKUP($C489,CTEPULL!$A:$I,8,FALSE)))</f>
        <v>0</v>
      </c>
      <c r="AR489" s="18">
        <f>IF(ISERROR(VLOOKUP($A489,PIVOTILC!$A:$I,8,FALSE)),"0",(VLOOKUP($A489,PIVOTILC!$A:$I,8,FALSE)))</f>
        <v>0</v>
      </c>
      <c r="AS489" s="13">
        <f t="shared" si="117"/>
        <v>0</v>
      </c>
      <c r="AT489" s="13" t="str">
        <f t="shared" si="126"/>
        <v/>
      </c>
      <c r="AU489" s="19">
        <f>IF(ISERROR(VLOOKUP($C489,CTEPULL!$A:$I,9,FALSE)),"0",(VLOOKUP($C489,CTEPULL!$A:$I,9,FALSE)))</f>
        <v>49</v>
      </c>
      <c r="AV489" s="18">
        <f>IF(ISERROR(VLOOKUP($A489,PIVOTILC!$A:$I,8,FALSE)),"0",(VLOOKUP($A489,PIVOTILC!$A:$I,9,FALSE)))</f>
        <v>49</v>
      </c>
      <c r="AW489" s="18">
        <f t="shared" si="118"/>
        <v>0</v>
      </c>
      <c r="AX489" s="13">
        <f t="shared" si="119"/>
        <v>0</v>
      </c>
      <c r="AY489" s="13" t="str">
        <f t="shared" si="120"/>
        <v>No</v>
      </c>
      <c r="AZ489" s="13" t="str">
        <f t="shared" si="127"/>
        <v>No</v>
      </c>
    </row>
    <row r="490" spans="1:52" x14ac:dyDescent="0.2">
      <c r="A490" s="1" t="s">
        <v>8682</v>
      </c>
      <c r="B490" s="16" t="s">
        <v>8683</v>
      </c>
      <c r="C490" s="13" t="s">
        <v>8684</v>
      </c>
      <c r="D490" s="13" t="s">
        <v>484</v>
      </c>
      <c r="E490" s="13" t="s">
        <v>8685</v>
      </c>
      <c r="F490" s="13" t="s">
        <v>179</v>
      </c>
      <c r="G490" s="13" t="s">
        <v>8686</v>
      </c>
      <c r="H490" s="13" t="s">
        <v>2829</v>
      </c>
      <c r="I490" s="13" t="s">
        <v>98</v>
      </c>
      <c r="J490" s="13" t="s">
        <v>2378</v>
      </c>
      <c r="K490" s="13" t="s">
        <v>2395</v>
      </c>
      <c r="L490" s="13" t="s">
        <v>4946</v>
      </c>
      <c r="M490" s="13" t="s">
        <v>2405</v>
      </c>
      <c r="N490" s="13" t="s">
        <v>8687</v>
      </c>
      <c r="O490" s="17">
        <v>43360</v>
      </c>
      <c r="P490" s="23"/>
      <c r="Q490" s="41" t="s">
        <v>8688</v>
      </c>
      <c r="R490" s="13" t="s">
        <v>129</v>
      </c>
      <c r="S490" s="13" t="s">
        <v>2877</v>
      </c>
      <c r="T490" s="13" t="s">
        <v>8348</v>
      </c>
      <c r="U490" s="13" t="s">
        <v>8698</v>
      </c>
      <c r="V490" s="13" t="s">
        <v>8354</v>
      </c>
      <c r="W490" s="13">
        <f>IF(ISERROR(VLOOKUP($C490,CTEPULL!$A:$I,3,FALSE)),"0",(VLOOKUP($C490,CTEPULL!$A:$I,3,FALSE)))</f>
        <v>40</v>
      </c>
      <c r="X490" s="18">
        <f>IF(ISERROR(VLOOKUP($A490,PIVOTILC!$A:$I,3,FALSE)),"0",(VLOOKUP($A490,PIVOTILC!$A:$I,3,FALSE)))</f>
        <v>40</v>
      </c>
      <c r="Y490" s="13">
        <f t="shared" si="112"/>
        <v>0</v>
      </c>
      <c r="Z490" s="13" t="str">
        <f t="shared" si="121"/>
        <v>Good</v>
      </c>
      <c r="AA490" s="13">
        <f>IF(ISERROR(VLOOKUP($C490,CTEPULL!$A:$I,4,FALSE)),"0",(VLOOKUP($C490,CTEPULL!$A:$I,4,FALSE)))</f>
        <v>0</v>
      </c>
      <c r="AB490" s="18">
        <f>IF(ISERROR(VLOOKUP($A490,PIVOTILC!$A:$I,4,FALSE)),"0",(VLOOKUP($A490,PIVOTILC!$A:$I,4,FALSE)))</f>
        <v>0</v>
      </c>
      <c r="AC490" s="13">
        <f t="shared" si="113"/>
        <v>0</v>
      </c>
      <c r="AD490" s="13" t="str">
        <f t="shared" si="122"/>
        <v/>
      </c>
      <c r="AE490" s="13">
        <f>IF(ISERROR(VLOOKUP($C490,CTEPULL!$A:$I,5,FALSE)),"0",(VLOOKUP($C490,CTEPULL!$A:$I,5,FALSE)))</f>
        <v>0</v>
      </c>
      <c r="AF490" s="18">
        <f>IF(ISERROR(VLOOKUP($A490,PIVOTILC!$A:$I,5,FALSE)),"0",(VLOOKUP($A490,PIVOTILC!$A:$I,5,FALSE)))</f>
        <v>0</v>
      </c>
      <c r="AG490" s="13">
        <f t="shared" si="114"/>
        <v>0</v>
      </c>
      <c r="AH490" s="13" t="str">
        <f t="shared" si="123"/>
        <v/>
      </c>
      <c r="AI490" s="13">
        <f>IF(ISERROR(VLOOKUP($C490,CTEPULL!$A:$I,6,FALSE)),"0",(VLOOKUP($C490,CTEPULL!$A:$I,6,FALSE)))</f>
        <v>0</v>
      </c>
      <c r="AJ490" s="18">
        <f>IF(ISERROR(VLOOKUP($A490,PIVOTILC!$A:$I,6,FALSE)),"0",(VLOOKUP($A490,PIVOTILC!$A:$I,6,FALSE)))</f>
        <v>0</v>
      </c>
      <c r="AK490" s="13">
        <f t="shared" si="115"/>
        <v>0</v>
      </c>
      <c r="AL490" s="13" t="str">
        <f t="shared" si="124"/>
        <v/>
      </c>
      <c r="AM490" s="13">
        <f>IF(ISERROR(VLOOKUP($C490,CTEPULL!$A:$I,7,FALSE)),"0",(VLOOKUP($C490,CTEPULL!$A:$I,7,FALSE)))</f>
        <v>0</v>
      </c>
      <c r="AN490" s="18">
        <f>IF(ISERROR(VLOOKUP($A490,PIVOTILC!$A:$I,7,FALSE)),"0",(VLOOKUP($A490,PIVOTILC!$A:$I,7,FALSE)))</f>
        <v>0</v>
      </c>
      <c r="AO490" s="13">
        <f t="shared" si="116"/>
        <v>0</v>
      </c>
      <c r="AP490" s="13" t="str">
        <f t="shared" si="125"/>
        <v/>
      </c>
      <c r="AQ490" s="13">
        <f>IF(ISERROR(VLOOKUP($C490,CTEPULL!$A:$I,8,FALSE)),"0",(VLOOKUP($C490,CTEPULL!$A:$I,8,FALSE)))</f>
        <v>0</v>
      </c>
      <c r="AR490" s="18">
        <f>IF(ISERROR(VLOOKUP($A490,PIVOTILC!$A:$I,8,FALSE)),"0",(VLOOKUP($A490,PIVOTILC!$A:$I,8,FALSE)))</f>
        <v>0</v>
      </c>
      <c r="AS490" s="13">
        <f t="shared" si="117"/>
        <v>0</v>
      </c>
      <c r="AT490" s="13" t="str">
        <f t="shared" si="126"/>
        <v/>
      </c>
      <c r="AU490" s="19">
        <f>IF(ISERROR(VLOOKUP($C490,CTEPULL!$A:$I,9,FALSE)),"0",(VLOOKUP($C490,CTEPULL!$A:$I,9,FALSE)))</f>
        <v>40</v>
      </c>
      <c r="AV490" s="18">
        <f>IF(ISERROR(VLOOKUP($A490,PIVOTILC!$A:$I,8,FALSE)),"0",(VLOOKUP($A490,PIVOTILC!$A:$I,9,FALSE)))</f>
        <v>40</v>
      </c>
      <c r="AW490" s="18">
        <f t="shared" si="118"/>
        <v>0</v>
      </c>
      <c r="AX490" s="13">
        <f t="shared" si="119"/>
        <v>0</v>
      </c>
      <c r="AY490" s="13" t="str">
        <f t="shared" si="120"/>
        <v>No</v>
      </c>
      <c r="AZ490" s="13" t="str">
        <f t="shared" si="127"/>
        <v>No</v>
      </c>
    </row>
    <row r="491" spans="1:52" x14ac:dyDescent="0.2">
      <c r="A491" s="1" t="s">
        <v>9282</v>
      </c>
      <c r="B491" s="16" t="s">
        <v>3171</v>
      </c>
      <c r="C491" s="13" t="s">
        <v>881</v>
      </c>
      <c r="D491" s="13" t="s">
        <v>3767</v>
      </c>
      <c r="E491" s="13" t="s">
        <v>602</v>
      </c>
      <c r="F491" s="13" t="s">
        <v>113</v>
      </c>
      <c r="G491" s="13" t="s">
        <v>351</v>
      </c>
      <c r="H491" s="13" t="s">
        <v>2832</v>
      </c>
      <c r="I491" s="13" t="s">
        <v>102</v>
      </c>
      <c r="J491" s="13" t="s">
        <v>2378</v>
      </c>
      <c r="K491" s="13" t="s">
        <v>2379</v>
      </c>
      <c r="L491" s="13" t="s">
        <v>2383</v>
      </c>
      <c r="M491" s="13" t="s">
        <v>2433</v>
      </c>
      <c r="N491" s="13" t="s">
        <v>146</v>
      </c>
      <c r="O491" s="17">
        <v>39741</v>
      </c>
      <c r="P491" s="23"/>
      <c r="Q491" s="41" t="s">
        <v>2589</v>
      </c>
      <c r="R491" s="13" t="s">
        <v>129</v>
      </c>
      <c r="S491" s="13" t="s">
        <v>2870</v>
      </c>
      <c r="T491" s="13" t="s">
        <v>8348</v>
      </c>
      <c r="U491" s="13" t="s">
        <v>5817</v>
      </c>
      <c r="V491" s="13" t="s">
        <v>8354</v>
      </c>
      <c r="W491" s="13">
        <f>IF(ISERROR(VLOOKUP($C491,CTEPULL!$A:$I,3,FALSE)),"0",(VLOOKUP($C491,CTEPULL!$A:$I,3,FALSE)))</f>
        <v>40</v>
      </c>
      <c r="X491" s="18">
        <f>IF(ISERROR(VLOOKUP($A491,PIVOTILC!$A:$I,3,FALSE)),"0",(VLOOKUP($A491,PIVOTILC!$A:$I,3,FALSE)))</f>
        <v>40</v>
      </c>
      <c r="Y491" s="13">
        <f t="shared" si="112"/>
        <v>0</v>
      </c>
      <c r="Z491" s="13" t="str">
        <f t="shared" si="121"/>
        <v>Good</v>
      </c>
      <c r="AA491" s="13">
        <f>IF(ISERROR(VLOOKUP($C491,CTEPULL!$A:$I,4,FALSE)),"0",(VLOOKUP($C491,CTEPULL!$A:$I,4,FALSE)))</f>
        <v>0</v>
      </c>
      <c r="AB491" s="18">
        <f>IF(ISERROR(VLOOKUP($A491,PIVOTILC!$A:$I,4,FALSE)),"0",(VLOOKUP($A491,PIVOTILC!$A:$I,4,FALSE)))</f>
        <v>0</v>
      </c>
      <c r="AC491" s="13">
        <f t="shared" si="113"/>
        <v>0</v>
      </c>
      <c r="AD491" s="13" t="str">
        <f t="shared" si="122"/>
        <v/>
      </c>
      <c r="AE491" s="13">
        <f>IF(ISERROR(VLOOKUP($C491,CTEPULL!$A:$I,5,FALSE)),"0",(VLOOKUP($C491,CTEPULL!$A:$I,5,FALSE)))</f>
        <v>0</v>
      </c>
      <c r="AF491" s="18">
        <f>IF(ISERROR(VLOOKUP($A491,PIVOTILC!$A:$I,5,FALSE)),"0",(VLOOKUP($A491,PIVOTILC!$A:$I,5,FALSE)))</f>
        <v>0</v>
      </c>
      <c r="AG491" s="13">
        <f t="shared" si="114"/>
        <v>0</v>
      </c>
      <c r="AH491" s="13" t="str">
        <f t="shared" si="123"/>
        <v/>
      </c>
      <c r="AI491" s="13">
        <f>IF(ISERROR(VLOOKUP($C491,CTEPULL!$A:$I,6,FALSE)),"0",(VLOOKUP($C491,CTEPULL!$A:$I,6,FALSE)))</f>
        <v>0</v>
      </c>
      <c r="AJ491" s="18">
        <f>IF(ISERROR(VLOOKUP($A491,PIVOTILC!$A:$I,6,FALSE)),"0",(VLOOKUP($A491,PIVOTILC!$A:$I,6,FALSE)))</f>
        <v>0</v>
      </c>
      <c r="AK491" s="13">
        <f t="shared" si="115"/>
        <v>0</v>
      </c>
      <c r="AL491" s="13" t="str">
        <f t="shared" si="124"/>
        <v/>
      </c>
      <c r="AM491" s="13">
        <f>IF(ISERROR(VLOOKUP($C491,CTEPULL!$A:$I,7,FALSE)),"0",(VLOOKUP($C491,CTEPULL!$A:$I,7,FALSE)))</f>
        <v>0</v>
      </c>
      <c r="AN491" s="18">
        <f>IF(ISERROR(VLOOKUP($A491,PIVOTILC!$A:$I,7,FALSE)),"0",(VLOOKUP($A491,PIVOTILC!$A:$I,7,FALSE)))</f>
        <v>0</v>
      </c>
      <c r="AO491" s="13">
        <f t="shared" si="116"/>
        <v>0</v>
      </c>
      <c r="AP491" s="13" t="str">
        <f t="shared" si="125"/>
        <v/>
      </c>
      <c r="AQ491" s="13">
        <f>IF(ISERROR(VLOOKUP($C491,CTEPULL!$A:$I,8,FALSE)),"0",(VLOOKUP($C491,CTEPULL!$A:$I,8,FALSE)))</f>
        <v>0</v>
      </c>
      <c r="AR491" s="18">
        <f>IF(ISERROR(VLOOKUP($A491,PIVOTILC!$A:$I,8,FALSE)),"0",(VLOOKUP($A491,PIVOTILC!$A:$I,8,FALSE)))</f>
        <v>0</v>
      </c>
      <c r="AS491" s="13">
        <f t="shared" si="117"/>
        <v>0</v>
      </c>
      <c r="AT491" s="13" t="str">
        <f t="shared" si="126"/>
        <v/>
      </c>
      <c r="AU491" s="19">
        <f>IF(ISERROR(VLOOKUP($C491,CTEPULL!$A:$I,9,FALSE)),"0",(VLOOKUP($C491,CTEPULL!$A:$I,9,FALSE)))</f>
        <v>40</v>
      </c>
      <c r="AV491" s="18">
        <f>IF(ISERROR(VLOOKUP($A491,PIVOTILC!$A:$I,8,FALSE)),"0",(VLOOKUP($A491,PIVOTILC!$A:$I,9,FALSE)))</f>
        <v>40</v>
      </c>
      <c r="AW491" s="18">
        <f t="shared" si="118"/>
        <v>0</v>
      </c>
      <c r="AX491" s="13">
        <f t="shared" si="119"/>
        <v>0</v>
      </c>
      <c r="AY491" s="13" t="str">
        <f t="shared" si="120"/>
        <v>No</v>
      </c>
      <c r="AZ491" s="13" t="str">
        <f t="shared" si="127"/>
        <v>No</v>
      </c>
    </row>
    <row r="492" spans="1:52" x14ac:dyDescent="0.2">
      <c r="A492" s="1" t="s">
        <v>11701</v>
      </c>
      <c r="B492" s="16" t="s">
        <v>11702</v>
      </c>
      <c r="C492" s="13" t="s">
        <v>11703</v>
      </c>
      <c r="D492" s="13" t="s">
        <v>1138</v>
      </c>
      <c r="E492" s="13" t="s">
        <v>11704</v>
      </c>
      <c r="F492" s="13" t="s">
        <v>179</v>
      </c>
      <c r="G492" s="13" t="s">
        <v>11705</v>
      </c>
      <c r="H492" s="13" t="s">
        <v>2833</v>
      </c>
      <c r="I492" s="13" t="s">
        <v>102</v>
      </c>
      <c r="J492" s="13" t="s">
        <v>2378</v>
      </c>
      <c r="K492" s="13" t="s">
        <v>2379</v>
      </c>
      <c r="L492" s="13" t="s">
        <v>2380</v>
      </c>
      <c r="M492" s="13" t="s">
        <v>2380</v>
      </c>
      <c r="N492" s="13" t="s">
        <v>11706</v>
      </c>
      <c r="O492" s="17">
        <v>43712</v>
      </c>
      <c r="P492" s="23"/>
      <c r="Q492" s="41" t="s">
        <v>11707</v>
      </c>
      <c r="R492" s="13" t="s">
        <v>129</v>
      </c>
      <c r="S492" s="13" t="s">
        <v>2873</v>
      </c>
      <c r="T492" s="13" t="s">
        <v>8348</v>
      </c>
      <c r="U492" s="13" t="s">
        <v>11719</v>
      </c>
      <c r="V492" s="13" t="s">
        <v>8354</v>
      </c>
      <c r="W492" s="13">
        <f>IF(ISERROR(VLOOKUP($C492,CTEPULL!$A:$I,3,FALSE)),"0",(VLOOKUP($C492,CTEPULL!$A:$I,3,FALSE)))</f>
        <v>40</v>
      </c>
      <c r="X492" s="18">
        <f>IF(ISERROR(VLOOKUP($A492,PIVOTILC!$A:$I,3,FALSE)),"0",(VLOOKUP($A492,PIVOTILC!$A:$I,3,FALSE)))</f>
        <v>40</v>
      </c>
      <c r="Y492" s="13">
        <f t="shared" si="112"/>
        <v>0</v>
      </c>
      <c r="Z492" s="13" t="str">
        <f t="shared" si="121"/>
        <v>Good</v>
      </c>
      <c r="AA492" s="13">
        <f>IF(ISERROR(VLOOKUP($C492,CTEPULL!$A:$I,4,FALSE)),"0",(VLOOKUP($C492,CTEPULL!$A:$I,4,FALSE)))</f>
        <v>0</v>
      </c>
      <c r="AB492" s="18">
        <f>IF(ISERROR(VLOOKUP($A492,PIVOTILC!$A:$I,4,FALSE)),"0",(VLOOKUP($A492,PIVOTILC!$A:$I,4,FALSE)))</f>
        <v>0</v>
      </c>
      <c r="AC492" s="13">
        <f t="shared" si="113"/>
        <v>0</v>
      </c>
      <c r="AD492" s="13" t="str">
        <f t="shared" si="122"/>
        <v/>
      </c>
      <c r="AE492" s="13">
        <f>IF(ISERROR(VLOOKUP($C492,CTEPULL!$A:$I,5,FALSE)),"0",(VLOOKUP($C492,CTEPULL!$A:$I,5,FALSE)))</f>
        <v>0</v>
      </c>
      <c r="AF492" s="18">
        <f>IF(ISERROR(VLOOKUP($A492,PIVOTILC!$A:$I,5,FALSE)),"0",(VLOOKUP($A492,PIVOTILC!$A:$I,5,FALSE)))</f>
        <v>0</v>
      </c>
      <c r="AG492" s="13">
        <f t="shared" si="114"/>
        <v>0</v>
      </c>
      <c r="AH492" s="13" t="str">
        <f t="shared" si="123"/>
        <v/>
      </c>
      <c r="AI492" s="13">
        <f>IF(ISERROR(VLOOKUP($C492,CTEPULL!$A:$I,6,FALSE)),"0",(VLOOKUP($C492,CTEPULL!$A:$I,6,FALSE)))</f>
        <v>0</v>
      </c>
      <c r="AJ492" s="18">
        <f>IF(ISERROR(VLOOKUP($A492,PIVOTILC!$A:$I,6,FALSE)),"0",(VLOOKUP($A492,PIVOTILC!$A:$I,6,FALSE)))</f>
        <v>0</v>
      </c>
      <c r="AK492" s="13">
        <f t="shared" si="115"/>
        <v>0</v>
      </c>
      <c r="AL492" s="13" t="str">
        <f t="shared" si="124"/>
        <v/>
      </c>
      <c r="AM492" s="13">
        <f>IF(ISERROR(VLOOKUP($C492,CTEPULL!$A:$I,7,FALSE)),"0",(VLOOKUP($C492,CTEPULL!$A:$I,7,FALSE)))</f>
        <v>0</v>
      </c>
      <c r="AN492" s="18">
        <f>IF(ISERROR(VLOOKUP($A492,PIVOTILC!$A:$I,7,FALSE)),"0",(VLOOKUP($A492,PIVOTILC!$A:$I,7,FALSE)))</f>
        <v>0</v>
      </c>
      <c r="AO492" s="13">
        <f t="shared" si="116"/>
        <v>0</v>
      </c>
      <c r="AP492" s="13" t="str">
        <f t="shared" si="125"/>
        <v/>
      </c>
      <c r="AQ492" s="13">
        <f>IF(ISERROR(VLOOKUP($C492,CTEPULL!$A:$I,8,FALSE)),"0",(VLOOKUP($C492,CTEPULL!$A:$I,8,FALSE)))</f>
        <v>0</v>
      </c>
      <c r="AR492" s="18">
        <f>IF(ISERROR(VLOOKUP($A492,PIVOTILC!$A:$I,8,FALSE)),"0",(VLOOKUP($A492,PIVOTILC!$A:$I,8,FALSE)))</f>
        <v>0</v>
      </c>
      <c r="AS492" s="13">
        <f t="shared" si="117"/>
        <v>0</v>
      </c>
      <c r="AT492" s="13" t="str">
        <f t="shared" si="126"/>
        <v/>
      </c>
      <c r="AU492" s="19">
        <f>IF(ISERROR(VLOOKUP($C492,CTEPULL!$A:$I,9,FALSE)),"0",(VLOOKUP($C492,CTEPULL!$A:$I,9,FALSE)))</f>
        <v>40</v>
      </c>
      <c r="AV492" s="18">
        <f>IF(ISERROR(VLOOKUP($A492,PIVOTILC!$A:$I,8,FALSE)),"0",(VLOOKUP($A492,PIVOTILC!$A:$I,9,FALSE)))</f>
        <v>40</v>
      </c>
      <c r="AW492" s="18">
        <f t="shared" si="118"/>
        <v>0</v>
      </c>
      <c r="AX492" s="13">
        <f t="shared" si="119"/>
        <v>0</v>
      </c>
      <c r="AY492" s="13" t="str">
        <f t="shared" si="120"/>
        <v>No</v>
      </c>
      <c r="AZ492" s="13" t="str">
        <f t="shared" si="127"/>
        <v>No</v>
      </c>
    </row>
    <row r="493" spans="1:52" x14ac:dyDescent="0.2">
      <c r="A493" s="1" t="s">
        <v>8821</v>
      </c>
      <c r="B493" s="16" t="s">
        <v>8822</v>
      </c>
      <c r="C493" s="13" t="s">
        <v>1806</v>
      </c>
      <c r="D493" s="13" t="s">
        <v>1807</v>
      </c>
      <c r="E493" s="13" t="s">
        <v>1808</v>
      </c>
      <c r="F493" s="13" t="s">
        <v>179</v>
      </c>
      <c r="G493" s="13" t="s">
        <v>1809</v>
      </c>
      <c r="H493" s="13" t="s">
        <v>2829</v>
      </c>
      <c r="I493" s="13" t="s">
        <v>98</v>
      </c>
      <c r="J493" s="13" t="s">
        <v>2378</v>
      </c>
      <c r="K493" s="13" t="s">
        <v>2389</v>
      </c>
      <c r="L493" s="13" t="s">
        <v>11236</v>
      </c>
      <c r="M493" s="13" t="s">
        <v>2420</v>
      </c>
      <c r="N493" s="13" t="s">
        <v>2581</v>
      </c>
      <c r="O493" s="17">
        <v>41985</v>
      </c>
      <c r="P493" s="23"/>
      <c r="Q493" s="41" t="s">
        <v>8823</v>
      </c>
      <c r="R493" s="13" t="s">
        <v>129</v>
      </c>
      <c r="S493" s="13" t="s">
        <v>2867</v>
      </c>
      <c r="T493" s="13" t="s">
        <v>8348</v>
      </c>
      <c r="U493" s="13" t="s">
        <v>5818</v>
      </c>
      <c r="V493" s="13" t="s">
        <v>8361</v>
      </c>
      <c r="W493" s="13">
        <f>IF(ISERROR(VLOOKUP($C493,CTEPULL!$A:$I,3,FALSE)),"0",(VLOOKUP($C493,CTEPULL!$A:$I,3,FALSE)))</f>
        <v>54</v>
      </c>
      <c r="X493" s="18">
        <f>IF(ISERROR(VLOOKUP($A493,PIVOTILC!$A:$I,3,FALSE)),"0",(VLOOKUP($A493,PIVOTILC!$A:$I,3,FALSE)))</f>
        <v>54</v>
      </c>
      <c r="Y493" s="13">
        <f t="shared" si="112"/>
        <v>0</v>
      </c>
      <c r="Z493" s="13" t="str">
        <f t="shared" si="121"/>
        <v>Good</v>
      </c>
      <c r="AA493" s="13">
        <f>IF(ISERROR(VLOOKUP($C493,CTEPULL!$A:$I,4,FALSE)),"0",(VLOOKUP($C493,CTEPULL!$A:$I,4,FALSE)))</f>
        <v>0</v>
      </c>
      <c r="AB493" s="18">
        <f>IF(ISERROR(VLOOKUP($A493,PIVOTILC!$A:$I,4,FALSE)),"0",(VLOOKUP($A493,PIVOTILC!$A:$I,4,FALSE)))</f>
        <v>0</v>
      </c>
      <c r="AC493" s="13">
        <f t="shared" si="113"/>
        <v>0</v>
      </c>
      <c r="AD493" s="13" t="str">
        <f t="shared" si="122"/>
        <v/>
      </c>
      <c r="AE493" s="13">
        <f>IF(ISERROR(VLOOKUP($C493,CTEPULL!$A:$I,5,FALSE)),"0",(VLOOKUP($C493,CTEPULL!$A:$I,5,FALSE)))</f>
        <v>0</v>
      </c>
      <c r="AF493" s="18">
        <f>IF(ISERROR(VLOOKUP($A493,PIVOTILC!$A:$I,5,FALSE)),"0",(VLOOKUP($A493,PIVOTILC!$A:$I,5,FALSE)))</f>
        <v>0</v>
      </c>
      <c r="AG493" s="13">
        <f t="shared" si="114"/>
        <v>0</v>
      </c>
      <c r="AH493" s="13" t="str">
        <f t="shared" si="123"/>
        <v/>
      </c>
      <c r="AI493" s="13">
        <f>IF(ISERROR(VLOOKUP($C493,CTEPULL!$A:$I,6,FALSE)),"0",(VLOOKUP($C493,CTEPULL!$A:$I,6,FALSE)))</f>
        <v>0</v>
      </c>
      <c r="AJ493" s="18">
        <f>IF(ISERROR(VLOOKUP($A493,PIVOTILC!$A:$I,6,FALSE)),"0",(VLOOKUP($A493,PIVOTILC!$A:$I,6,FALSE)))</f>
        <v>0</v>
      </c>
      <c r="AK493" s="13">
        <f t="shared" si="115"/>
        <v>0</v>
      </c>
      <c r="AL493" s="13" t="str">
        <f t="shared" si="124"/>
        <v/>
      </c>
      <c r="AM493" s="13">
        <f>IF(ISERROR(VLOOKUP($C493,CTEPULL!$A:$I,7,FALSE)),"0",(VLOOKUP($C493,CTEPULL!$A:$I,7,FALSE)))</f>
        <v>0</v>
      </c>
      <c r="AN493" s="18">
        <f>IF(ISERROR(VLOOKUP($A493,PIVOTILC!$A:$I,7,FALSE)),"0",(VLOOKUP($A493,PIVOTILC!$A:$I,7,FALSE)))</f>
        <v>0</v>
      </c>
      <c r="AO493" s="13">
        <f t="shared" si="116"/>
        <v>0</v>
      </c>
      <c r="AP493" s="13" t="str">
        <f t="shared" si="125"/>
        <v/>
      </c>
      <c r="AQ493" s="13">
        <f>IF(ISERROR(VLOOKUP($C493,CTEPULL!$A:$I,8,FALSE)),"0",(VLOOKUP($C493,CTEPULL!$A:$I,8,FALSE)))</f>
        <v>0</v>
      </c>
      <c r="AR493" s="18">
        <f>IF(ISERROR(VLOOKUP($A493,PIVOTILC!$A:$I,8,FALSE)),"0",(VLOOKUP($A493,PIVOTILC!$A:$I,8,FALSE)))</f>
        <v>0</v>
      </c>
      <c r="AS493" s="13">
        <f t="shared" si="117"/>
        <v>0</v>
      </c>
      <c r="AT493" s="13" t="str">
        <f t="shared" si="126"/>
        <v/>
      </c>
      <c r="AU493" s="19">
        <f>IF(ISERROR(VLOOKUP($C493,CTEPULL!$A:$I,9,FALSE)),"0",(VLOOKUP($C493,CTEPULL!$A:$I,9,FALSE)))</f>
        <v>54</v>
      </c>
      <c r="AV493" s="18">
        <f>IF(ISERROR(VLOOKUP($A493,PIVOTILC!$A:$I,8,FALSE)),"0",(VLOOKUP($A493,PIVOTILC!$A:$I,9,FALSE)))</f>
        <v>54</v>
      </c>
      <c r="AW493" s="18">
        <f t="shared" si="118"/>
        <v>0</v>
      </c>
      <c r="AX493" s="13">
        <f t="shared" si="119"/>
        <v>0</v>
      </c>
      <c r="AY493" s="13" t="str">
        <f t="shared" si="120"/>
        <v>No</v>
      </c>
      <c r="AZ493" s="13" t="str">
        <f t="shared" si="127"/>
        <v>No</v>
      </c>
    </row>
    <row r="494" spans="1:52" x14ac:dyDescent="0.2">
      <c r="A494" s="1" t="s">
        <v>9283</v>
      </c>
      <c r="B494" s="16" t="s">
        <v>3164</v>
      </c>
      <c r="C494" s="13" t="s">
        <v>1200</v>
      </c>
      <c r="D494" s="13" t="s">
        <v>1201</v>
      </c>
      <c r="E494" s="13" t="s">
        <v>659</v>
      </c>
      <c r="F494" s="13" t="s">
        <v>109</v>
      </c>
      <c r="G494" s="13" t="s">
        <v>1202</v>
      </c>
      <c r="H494" s="13" t="s">
        <v>2832</v>
      </c>
      <c r="I494" s="13" t="s">
        <v>102</v>
      </c>
      <c r="J494" s="13" t="s">
        <v>2378</v>
      </c>
      <c r="K494" s="13" t="s">
        <v>2395</v>
      </c>
      <c r="L494" s="13" t="s">
        <v>4946</v>
      </c>
      <c r="M494" s="13" t="s">
        <v>2405</v>
      </c>
      <c r="N494" s="13" t="s">
        <v>1203</v>
      </c>
      <c r="O494" s="17">
        <v>41527</v>
      </c>
      <c r="P494" s="23"/>
      <c r="Q494" s="41" t="s">
        <v>2582</v>
      </c>
      <c r="R494" s="13" t="s">
        <v>129</v>
      </c>
      <c r="S494" s="13" t="s">
        <v>2871</v>
      </c>
      <c r="T494" s="13" t="s">
        <v>8348</v>
      </c>
      <c r="U494" s="13" t="s">
        <v>5819</v>
      </c>
      <c r="V494" s="13" t="s">
        <v>8362</v>
      </c>
      <c r="W494" s="13">
        <f>IF(ISERROR(VLOOKUP($C494,CTEPULL!$A:$I,3,FALSE)),"0",(VLOOKUP($C494,CTEPULL!$A:$I,3,FALSE)))</f>
        <v>40</v>
      </c>
      <c r="X494" s="18">
        <f>IF(ISERROR(VLOOKUP($A494,PIVOTILC!$A:$I,3,FALSE)),"0",(VLOOKUP($A494,PIVOTILC!$A:$I,3,FALSE)))</f>
        <v>40</v>
      </c>
      <c r="Y494" s="13">
        <f t="shared" si="112"/>
        <v>0</v>
      </c>
      <c r="Z494" s="13" t="str">
        <f t="shared" si="121"/>
        <v>Good</v>
      </c>
      <c r="AA494" s="13">
        <f>IF(ISERROR(VLOOKUP($C494,CTEPULL!$A:$I,4,FALSE)),"0",(VLOOKUP($C494,CTEPULL!$A:$I,4,FALSE)))</f>
        <v>0</v>
      </c>
      <c r="AB494" s="18">
        <f>IF(ISERROR(VLOOKUP($A494,PIVOTILC!$A:$I,4,FALSE)),"0",(VLOOKUP($A494,PIVOTILC!$A:$I,4,FALSE)))</f>
        <v>0</v>
      </c>
      <c r="AC494" s="13">
        <f t="shared" si="113"/>
        <v>0</v>
      </c>
      <c r="AD494" s="13" t="str">
        <f t="shared" si="122"/>
        <v/>
      </c>
      <c r="AE494" s="13">
        <f>IF(ISERROR(VLOOKUP($C494,CTEPULL!$A:$I,5,FALSE)),"0",(VLOOKUP($C494,CTEPULL!$A:$I,5,FALSE)))</f>
        <v>0</v>
      </c>
      <c r="AF494" s="18">
        <f>IF(ISERROR(VLOOKUP($A494,PIVOTILC!$A:$I,5,FALSE)),"0",(VLOOKUP($A494,PIVOTILC!$A:$I,5,FALSE)))</f>
        <v>0</v>
      </c>
      <c r="AG494" s="13">
        <f t="shared" si="114"/>
        <v>0</v>
      </c>
      <c r="AH494" s="13" t="str">
        <f t="shared" si="123"/>
        <v/>
      </c>
      <c r="AI494" s="13">
        <f>IF(ISERROR(VLOOKUP($C494,CTEPULL!$A:$I,6,FALSE)),"0",(VLOOKUP($C494,CTEPULL!$A:$I,6,FALSE)))</f>
        <v>0</v>
      </c>
      <c r="AJ494" s="18">
        <f>IF(ISERROR(VLOOKUP($A494,PIVOTILC!$A:$I,6,FALSE)),"0",(VLOOKUP($A494,PIVOTILC!$A:$I,6,FALSE)))</f>
        <v>0</v>
      </c>
      <c r="AK494" s="13">
        <f t="shared" si="115"/>
        <v>0</v>
      </c>
      <c r="AL494" s="13" t="str">
        <f t="shared" si="124"/>
        <v/>
      </c>
      <c r="AM494" s="13">
        <f>IF(ISERROR(VLOOKUP($C494,CTEPULL!$A:$I,7,FALSE)),"0",(VLOOKUP($C494,CTEPULL!$A:$I,7,FALSE)))</f>
        <v>0</v>
      </c>
      <c r="AN494" s="18">
        <f>IF(ISERROR(VLOOKUP($A494,PIVOTILC!$A:$I,7,FALSE)),"0",(VLOOKUP($A494,PIVOTILC!$A:$I,7,FALSE)))</f>
        <v>0</v>
      </c>
      <c r="AO494" s="13">
        <f t="shared" si="116"/>
        <v>0</v>
      </c>
      <c r="AP494" s="13" t="str">
        <f t="shared" si="125"/>
        <v/>
      </c>
      <c r="AQ494" s="13">
        <f>IF(ISERROR(VLOOKUP($C494,CTEPULL!$A:$I,8,FALSE)),"0",(VLOOKUP($C494,CTEPULL!$A:$I,8,FALSE)))</f>
        <v>0</v>
      </c>
      <c r="AR494" s="18">
        <f>IF(ISERROR(VLOOKUP($A494,PIVOTILC!$A:$I,8,FALSE)),"0",(VLOOKUP($A494,PIVOTILC!$A:$I,8,FALSE)))</f>
        <v>0</v>
      </c>
      <c r="AS494" s="13">
        <f t="shared" si="117"/>
        <v>0</v>
      </c>
      <c r="AT494" s="13" t="str">
        <f t="shared" si="126"/>
        <v/>
      </c>
      <c r="AU494" s="19">
        <f>IF(ISERROR(VLOOKUP($C494,CTEPULL!$A:$I,9,FALSE)),"0",(VLOOKUP($C494,CTEPULL!$A:$I,9,FALSE)))</f>
        <v>40</v>
      </c>
      <c r="AV494" s="18">
        <f>IF(ISERROR(VLOOKUP($A494,PIVOTILC!$A:$I,8,FALSE)),"0",(VLOOKUP($A494,PIVOTILC!$A:$I,9,FALSE)))</f>
        <v>40</v>
      </c>
      <c r="AW494" s="18">
        <f t="shared" si="118"/>
        <v>0</v>
      </c>
      <c r="AX494" s="13">
        <f t="shared" si="119"/>
        <v>0</v>
      </c>
      <c r="AY494" s="13" t="str">
        <f t="shared" si="120"/>
        <v>No</v>
      </c>
      <c r="AZ494" s="13" t="str">
        <f t="shared" si="127"/>
        <v>No</v>
      </c>
    </row>
    <row r="495" spans="1:52" x14ac:dyDescent="0.2">
      <c r="A495" s="1" t="s">
        <v>7148</v>
      </c>
      <c r="B495" s="16" t="s">
        <v>3905</v>
      </c>
      <c r="C495" s="13" t="s">
        <v>3906</v>
      </c>
      <c r="D495" s="13" t="s">
        <v>3907</v>
      </c>
      <c r="E495" s="13" t="s">
        <v>3908</v>
      </c>
      <c r="F495" s="13" t="s">
        <v>179</v>
      </c>
      <c r="G495" s="13" t="s">
        <v>3909</v>
      </c>
      <c r="H495" s="13" t="s">
        <v>2829</v>
      </c>
      <c r="I495" s="13" t="s">
        <v>98</v>
      </c>
      <c r="J495" s="13" t="s">
        <v>2378</v>
      </c>
      <c r="K495" s="13" t="s">
        <v>2389</v>
      </c>
      <c r="L495" s="13" t="s">
        <v>11236</v>
      </c>
      <c r="M495" s="13" t="s">
        <v>2420</v>
      </c>
      <c r="N495" s="13" t="s">
        <v>3910</v>
      </c>
      <c r="O495" s="17">
        <v>42639</v>
      </c>
      <c r="P495" s="23"/>
      <c r="Q495" s="41" t="s">
        <v>3911</v>
      </c>
      <c r="R495" s="13" t="s">
        <v>187</v>
      </c>
      <c r="S495" s="13" t="s">
        <v>2876</v>
      </c>
      <c r="T495" s="13" t="s">
        <v>8348</v>
      </c>
      <c r="U495" s="13" t="s">
        <v>5820</v>
      </c>
      <c r="V495" s="13" t="s">
        <v>8361</v>
      </c>
      <c r="W495" s="13">
        <f>IF(ISERROR(VLOOKUP($C495,CTEPULL!$A:$I,3,FALSE)),"0",(VLOOKUP($C495,CTEPULL!$A:$I,3,FALSE)))</f>
        <v>45</v>
      </c>
      <c r="X495" s="18">
        <f>IF(ISERROR(VLOOKUP($A495,PIVOTILC!$A:$I,3,FALSE)),"0",(VLOOKUP($A495,PIVOTILC!$A:$I,3,FALSE)))</f>
        <v>45</v>
      </c>
      <c r="Y495" s="13">
        <f t="shared" si="112"/>
        <v>0</v>
      </c>
      <c r="Z495" s="13" t="str">
        <f t="shared" si="121"/>
        <v>Good</v>
      </c>
      <c r="AA495" s="13">
        <f>IF(ISERROR(VLOOKUP($C495,CTEPULL!$A:$I,4,FALSE)),"0",(VLOOKUP($C495,CTEPULL!$A:$I,4,FALSE)))</f>
        <v>0</v>
      </c>
      <c r="AB495" s="18">
        <f>IF(ISERROR(VLOOKUP($A495,PIVOTILC!$A:$I,4,FALSE)),"0",(VLOOKUP($A495,PIVOTILC!$A:$I,4,FALSE)))</f>
        <v>0</v>
      </c>
      <c r="AC495" s="13">
        <f t="shared" si="113"/>
        <v>0</v>
      </c>
      <c r="AD495" s="13" t="str">
        <f t="shared" si="122"/>
        <v/>
      </c>
      <c r="AE495" s="13">
        <f>IF(ISERROR(VLOOKUP($C495,CTEPULL!$A:$I,5,FALSE)),"0",(VLOOKUP($C495,CTEPULL!$A:$I,5,FALSE)))</f>
        <v>0</v>
      </c>
      <c r="AF495" s="18">
        <f>IF(ISERROR(VLOOKUP($A495,PIVOTILC!$A:$I,5,FALSE)),"0",(VLOOKUP($A495,PIVOTILC!$A:$I,5,FALSE)))</f>
        <v>0</v>
      </c>
      <c r="AG495" s="13">
        <f t="shared" si="114"/>
        <v>0</v>
      </c>
      <c r="AH495" s="13" t="str">
        <f t="shared" si="123"/>
        <v/>
      </c>
      <c r="AI495" s="13">
        <f>IF(ISERROR(VLOOKUP($C495,CTEPULL!$A:$I,6,FALSE)),"0",(VLOOKUP($C495,CTEPULL!$A:$I,6,FALSE)))</f>
        <v>0</v>
      </c>
      <c r="AJ495" s="18">
        <f>IF(ISERROR(VLOOKUP($A495,PIVOTILC!$A:$I,6,FALSE)),"0",(VLOOKUP($A495,PIVOTILC!$A:$I,6,FALSE)))</f>
        <v>0</v>
      </c>
      <c r="AK495" s="13">
        <f t="shared" si="115"/>
        <v>0</v>
      </c>
      <c r="AL495" s="13" t="str">
        <f t="shared" si="124"/>
        <v/>
      </c>
      <c r="AM495" s="13">
        <f>IF(ISERROR(VLOOKUP($C495,CTEPULL!$A:$I,7,FALSE)),"0",(VLOOKUP($C495,CTEPULL!$A:$I,7,FALSE)))</f>
        <v>0</v>
      </c>
      <c r="AN495" s="18">
        <f>IF(ISERROR(VLOOKUP($A495,PIVOTILC!$A:$I,7,FALSE)),"0",(VLOOKUP($A495,PIVOTILC!$A:$I,7,FALSE)))</f>
        <v>0</v>
      </c>
      <c r="AO495" s="13">
        <f t="shared" si="116"/>
        <v>0</v>
      </c>
      <c r="AP495" s="13" t="str">
        <f t="shared" si="125"/>
        <v/>
      </c>
      <c r="AQ495" s="13">
        <f>IF(ISERROR(VLOOKUP($C495,CTEPULL!$A:$I,8,FALSE)),"0",(VLOOKUP($C495,CTEPULL!$A:$I,8,FALSE)))</f>
        <v>0</v>
      </c>
      <c r="AR495" s="18">
        <f>IF(ISERROR(VLOOKUP($A495,PIVOTILC!$A:$I,8,FALSE)),"0",(VLOOKUP($A495,PIVOTILC!$A:$I,8,FALSE)))</f>
        <v>0</v>
      </c>
      <c r="AS495" s="13">
        <f t="shared" si="117"/>
        <v>0</v>
      </c>
      <c r="AT495" s="13" t="str">
        <f t="shared" si="126"/>
        <v/>
      </c>
      <c r="AU495" s="19">
        <f>IF(ISERROR(VLOOKUP($C495,CTEPULL!$A:$I,9,FALSE)),"0",(VLOOKUP($C495,CTEPULL!$A:$I,9,FALSE)))</f>
        <v>45</v>
      </c>
      <c r="AV495" s="18">
        <f>IF(ISERROR(VLOOKUP($A495,PIVOTILC!$A:$I,8,FALSE)),"0",(VLOOKUP($A495,PIVOTILC!$A:$I,9,FALSE)))</f>
        <v>45</v>
      </c>
      <c r="AW495" s="18">
        <f t="shared" si="118"/>
        <v>0</v>
      </c>
      <c r="AX495" s="13">
        <f t="shared" si="119"/>
        <v>0</v>
      </c>
      <c r="AY495" s="13" t="str">
        <f t="shared" si="120"/>
        <v>No</v>
      </c>
      <c r="AZ495" s="13" t="str">
        <f t="shared" si="127"/>
        <v>No</v>
      </c>
    </row>
    <row r="496" spans="1:52" x14ac:dyDescent="0.2">
      <c r="A496" s="1" t="s">
        <v>7149</v>
      </c>
      <c r="B496" s="16" t="s">
        <v>3165</v>
      </c>
      <c r="C496" s="13" t="s">
        <v>2215</v>
      </c>
      <c r="D496" s="13" t="s">
        <v>2216</v>
      </c>
      <c r="E496" s="13" t="s">
        <v>2217</v>
      </c>
      <c r="F496" s="13" t="s">
        <v>2218</v>
      </c>
      <c r="G496" s="13" t="s">
        <v>2219</v>
      </c>
      <c r="H496" s="13" t="s">
        <v>2828</v>
      </c>
      <c r="I496" s="13" t="s">
        <v>98</v>
      </c>
      <c r="J496" s="13" t="s">
        <v>2378</v>
      </c>
      <c r="K496" s="13" t="s">
        <v>2379</v>
      </c>
      <c r="L496" s="13" t="s">
        <v>2380</v>
      </c>
      <c r="M496" s="13" t="s">
        <v>2403</v>
      </c>
      <c r="N496" s="13" t="s">
        <v>2234</v>
      </c>
      <c r="O496" s="17">
        <v>42184</v>
      </c>
      <c r="P496" s="23"/>
      <c r="Q496" s="41" t="s">
        <v>2583</v>
      </c>
      <c r="R496" s="13" t="s">
        <v>129</v>
      </c>
      <c r="S496" s="13" t="s">
        <v>2867</v>
      </c>
      <c r="T496" s="13" t="s">
        <v>8348</v>
      </c>
      <c r="U496" s="13" t="s">
        <v>5821</v>
      </c>
      <c r="V496" s="13" t="s">
        <v>8361</v>
      </c>
      <c r="W496" s="13">
        <f>IF(ISERROR(VLOOKUP($C496,CTEPULL!$A:$I,3,FALSE)),"0",(VLOOKUP($C496,CTEPULL!$A:$I,3,FALSE)))</f>
        <v>40</v>
      </c>
      <c r="X496" s="18">
        <f>IF(ISERROR(VLOOKUP($A496,PIVOTILC!$A:$I,3,FALSE)),"0",(VLOOKUP($A496,PIVOTILC!$A:$I,3,FALSE)))</f>
        <v>40</v>
      </c>
      <c r="Y496" s="13">
        <f t="shared" si="112"/>
        <v>0</v>
      </c>
      <c r="Z496" s="13" t="str">
        <f t="shared" si="121"/>
        <v>Good</v>
      </c>
      <c r="AA496" s="13">
        <f>IF(ISERROR(VLOOKUP($C496,CTEPULL!$A:$I,4,FALSE)),"0",(VLOOKUP($C496,CTEPULL!$A:$I,4,FALSE)))</f>
        <v>0</v>
      </c>
      <c r="AB496" s="18">
        <f>IF(ISERROR(VLOOKUP($A496,PIVOTILC!$A:$I,4,FALSE)),"0",(VLOOKUP($A496,PIVOTILC!$A:$I,4,FALSE)))</f>
        <v>0</v>
      </c>
      <c r="AC496" s="13">
        <f t="shared" si="113"/>
        <v>0</v>
      </c>
      <c r="AD496" s="13" t="str">
        <f t="shared" si="122"/>
        <v/>
      </c>
      <c r="AE496" s="13">
        <f>IF(ISERROR(VLOOKUP($C496,CTEPULL!$A:$I,5,FALSE)),"0",(VLOOKUP($C496,CTEPULL!$A:$I,5,FALSE)))</f>
        <v>0</v>
      </c>
      <c r="AF496" s="18">
        <f>IF(ISERROR(VLOOKUP($A496,PIVOTILC!$A:$I,5,FALSE)),"0",(VLOOKUP($A496,PIVOTILC!$A:$I,5,FALSE)))</f>
        <v>0</v>
      </c>
      <c r="AG496" s="13">
        <f t="shared" si="114"/>
        <v>0</v>
      </c>
      <c r="AH496" s="13" t="str">
        <f t="shared" si="123"/>
        <v/>
      </c>
      <c r="AI496" s="13">
        <f>IF(ISERROR(VLOOKUP($C496,CTEPULL!$A:$I,6,FALSE)),"0",(VLOOKUP($C496,CTEPULL!$A:$I,6,FALSE)))</f>
        <v>0</v>
      </c>
      <c r="AJ496" s="18">
        <f>IF(ISERROR(VLOOKUP($A496,PIVOTILC!$A:$I,6,FALSE)),"0",(VLOOKUP($A496,PIVOTILC!$A:$I,6,FALSE)))</f>
        <v>0</v>
      </c>
      <c r="AK496" s="13">
        <f t="shared" si="115"/>
        <v>0</v>
      </c>
      <c r="AL496" s="13" t="str">
        <f t="shared" si="124"/>
        <v/>
      </c>
      <c r="AM496" s="13">
        <f>IF(ISERROR(VLOOKUP($C496,CTEPULL!$A:$I,7,FALSE)),"0",(VLOOKUP($C496,CTEPULL!$A:$I,7,FALSE)))</f>
        <v>0</v>
      </c>
      <c r="AN496" s="18">
        <f>IF(ISERROR(VLOOKUP($A496,PIVOTILC!$A:$I,7,FALSE)),"0",(VLOOKUP($A496,PIVOTILC!$A:$I,7,FALSE)))</f>
        <v>0</v>
      </c>
      <c r="AO496" s="13">
        <f t="shared" si="116"/>
        <v>0</v>
      </c>
      <c r="AP496" s="13" t="str">
        <f t="shared" si="125"/>
        <v/>
      </c>
      <c r="AQ496" s="13">
        <f>IF(ISERROR(VLOOKUP($C496,CTEPULL!$A:$I,8,FALSE)),"0",(VLOOKUP($C496,CTEPULL!$A:$I,8,FALSE)))</f>
        <v>0</v>
      </c>
      <c r="AR496" s="18">
        <f>IF(ISERROR(VLOOKUP($A496,PIVOTILC!$A:$I,8,FALSE)),"0",(VLOOKUP($A496,PIVOTILC!$A:$I,8,FALSE)))</f>
        <v>0</v>
      </c>
      <c r="AS496" s="13">
        <f t="shared" si="117"/>
        <v>0</v>
      </c>
      <c r="AT496" s="13" t="str">
        <f t="shared" si="126"/>
        <v/>
      </c>
      <c r="AU496" s="19">
        <f>IF(ISERROR(VLOOKUP($C496,CTEPULL!$A:$I,9,FALSE)),"0",(VLOOKUP($C496,CTEPULL!$A:$I,9,FALSE)))</f>
        <v>40</v>
      </c>
      <c r="AV496" s="18">
        <f>IF(ISERROR(VLOOKUP($A496,PIVOTILC!$A:$I,8,FALSE)),"0",(VLOOKUP($A496,PIVOTILC!$A:$I,9,FALSE)))</f>
        <v>40</v>
      </c>
      <c r="AW496" s="18">
        <f t="shared" si="118"/>
        <v>0</v>
      </c>
      <c r="AX496" s="13">
        <f t="shared" si="119"/>
        <v>0</v>
      </c>
      <c r="AY496" s="13" t="str">
        <f t="shared" si="120"/>
        <v>No</v>
      </c>
      <c r="AZ496" s="13" t="str">
        <f t="shared" si="127"/>
        <v>No</v>
      </c>
    </row>
    <row r="497" spans="1:52" x14ac:dyDescent="0.2">
      <c r="A497" s="1" t="s">
        <v>8480</v>
      </c>
      <c r="B497" s="16" t="s">
        <v>8481</v>
      </c>
      <c r="C497" s="13" t="s">
        <v>8482</v>
      </c>
      <c r="D497" s="13" t="s">
        <v>6607</v>
      </c>
      <c r="E497" s="13" t="s">
        <v>8483</v>
      </c>
      <c r="F497" s="13" t="s">
        <v>179</v>
      </c>
      <c r="G497" s="13" t="s">
        <v>8484</v>
      </c>
      <c r="H497" s="13" t="s">
        <v>2829</v>
      </c>
      <c r="I497" s="13" t="s">
        <v>100</v>
      </c>
      <c r="J497" s="13" t="s">
        <v>2378</v>
      </c>
      <c r="K497" s="13" t="s">
        <v>2395</v>
      </c>
      <c r="L497" s="13" t="s">
        <v>2385</v>
      </c>
      <c r="M497" s="13" t="s">
        <v>10350</v>
      </c>
      <c r="N497" s="13" t="s">
        <v>8485</v>
      </c>
      <c r="O497" s="17">
        <v>43346</v>
      </c>
      <c r="P497" s="23"/>
      <c r="Q497" s="41" t="s">
        <v>8486</v>
      </c>
      <c r="R497" s="13" t="s">
        <v>129</v>
      </c>
      <c r="S497" s="13" t="s">
        <v>2870</v>
      </c>
      <c r="T497" s="13" t="s">
        <v>8348</v>
      </c>
      <c r="U497" s="13" t="s">
        <v>8492</v>
      </c>
      <c r="V497" s="13" t="s">
        <v>8352</v>
      </c>
      <c r="W497" s="13">
        <f>IF(ISERROR(VLOOKUP($C497,CTEPULL!$A:$I,3,FALSE)),"0",(VLOOKUP($C497,CTEPULL!$A:$I,3,FALSE)))</f>
        <v>40</v>
      </c>
      <c r="X497" s="18">
        <f>IF(ISERROR(VLOOKUP($A497,PIVOTILC!$A:$I,3,FALSE)),"0",(VLOOKUP($A497,PIVOTILC!$A:$I,3,FALSE)))</f>
        <v>40</v>
      </c>
      <c r="Y497" s="13">
        <f t="shared" si="112"/>
        <v>0</v>
      </c>
      <c r="Z497" s="13" t="str">
        <f t="shared" si="121"/>
        <v>Good</v>
      </c>
      <c r="AA497" s="13">
        <f>IF(ISERROR(VLOOKUP($C497,CTEPULL!$A:$I,4,FALSE)),"0",(VLOOKUP($C497,CTEPULL!$A:$I,4,FALSE)))</f>
        <v>0</v>
      </c>
      <c r="AB497" s="18">
        <f>IF(ISERROR(VLOOKUP($A497,PIVOTILC!$A:$I,4,FALSE)),"0",(VLOOKUP($A497,PIVOTILC!$A:$I,4,FALSE)))</f>
        <v>0</v>
      </c>
      <c r="AC497" s="13">
        <f t="shared" si="113"/>
        <v>0</v>
      </c>
      <c r="AD497" s="13" t="str">
        <f t="shared" si="122"/>
        <v/>
      </c>
      <c r="AE497" s="13">
        <f>IF(ISERROR(VLOOKUP($C497,CTEPULL!$A:$I,5,FALSE)),"0",(VLOOKUP($C497,CTEPULL!$A:$I,5,FALSE)))</f>
        <v>0</v>
      </c>
      <c r="AF497" s="18">
        <f>IF(ISERROR(VLOOKUP($A497,PIVOTILC!$A:$I,5,FALSE)),"0",(VLOOKUP($A497,PIVOTILC!$A:$I,5,FALSE)))</f>
        <v>0</v>
      </c>
      <c r="AG497" s="13">
        <f t="shared" si="114"/>
        <v>0</v>
      </c>
      <c r="AH497" s="13" t="str">
        <f t="shared" si="123"/>
        <v/>
      </c>
      <c r="AI497" s="13">
        <f>IF(ISERROR(VLOOKUP($C497,CTEPULL!$A:$I,6,FALSE)),"0",(VLOOKUP($C497,CTEPULL!$A:$I,6,FALSE)))</f>
        <v>0</v>
      </c>
      <c r="AJ497" s="18">
        <f>IF(ISERROR(VLOOKUP($A497,PIVOTILC!$A:$I,6,FALSE)),"0",(VLOOKUP($A497,PIVOTILC!$A:$I,6,FALSE)))</f>
        <v>0</v>
      </c>
      <c r="AK497" s="13">
        <f t="shared" si="115"/>
        <v>0</v>
      </c>
      <c r="AL497" s="13" t="str">
        <f t="shared" si="124"/>
        <v/>
      </c>
      <c r="AM497" s="13">
        <f>IF(ISERROR(VLOOKUP($C497,CTEPULL!$A:$I,7,FALSE)),"0",(VLOOKUP($C497,CTEPULL!$A:$I,7,FALSE)))</f>
        <v>0</v>
      </c>
      <c r="AN497" s="18">
        <f>IF(ISERROR(VLOOKUP($A497,PIVOTILC!$A:$I,7,FALSE)),"0",(VLOOKUP($A497,PIVOTILC!$A:$I,7,FALSE)))</f>
        <v>0</v>
      </c>
      <c r="AO497" s="13">
        <f t="shared" si="116"/>
        <v>0</v>
      </c>
      <c r="AP497" s="13" t="str">
        <f t="shared" si="125"/>
        <v/>
      </c>
      <c r="AQ497" s="13">
        <f>IF(ISERROR(VLOOKUP($C497,CTEPULL!$A:$I,8,FALSE)),"0",(VLOOKUP($C497,CTEPULL!$A:$I,8,FALSE)))</f>
        <v>0</v>
      </c>
      <c r="AR497" s="18">
        <f>IF(ISERROR(VLOOKUP($A497,PIVOTILC!$A:$I,8,FALSE)),"0",(VLOOKUP($A497,PIVOTILC!$A:$I,8,FALSE)))</f>
        <v>0</v>
      </c>
      <c r="AS497" s="13">
        <f t="shared" si="117"/>
        <v>0</v>
      </c>
      <c r="AT497" s="13" t="str">
        <f t="shared" si="126"/>
        <v/>
      </c>
      <c r="AU497" s="19">
        <f>IF(ISERROR(VLOOKUP($C497,CTEPULL!$A:$I,9,FALSE)),"0",(VLOOKUP($C497,CTEPULL!$A:$I,9,FALSE)))</f>
        <v>40</v>
      </c>
      <c r="AV497" s="18">
        <f>IF(ISERROR(VLOOKUP($A497,PIVOTILC!$A:$I,8,FALSE)),"0",(VLOOKUP($A497,PIVOTILC!$A:$I,9,FALSE)))</f>
        <v>40</v>
      </c>
      <c r="AW497" s="18">
        <f t="shared" si="118"/>
        <v>0</v>
      </c>
      <c r="AX497" s="13">
        <f t="shared" si="119"/>
        <v>0</v>
      </c>
      <c r="AY497" s="13" t="str">
        <f t="shared" si="120"/>
        <v>No</v>
      </c>
      <c r="AZ497" s="13" t="str">
        <f t="shared" si="127"/>
        <v>No</v>
      </c>
    </row>
    <row r="498" spans="1:52" x14ac:dyDescent="0.2">
      <c r="A498" s="1" t="s">
        <v>10430</v>
      </c>
      <c r="B498" s="16" t="s">
        <v>10431</v>
      </c>
      <c r="C498" s="13" t="s">
        <v>10432</v>
      </c>
      <c r="D498" s="13" t="s">
        <v>6607</v>
      </c>
      <c r="E498" s="13" t="s">
        <v>10433</v>
      </c>
      <c r="F498" s="13" t="s">
        <v>179</v>
      </c>
      <c r="G498" s="13" t="s">
        <v>10434</v>
      </c>
      <c r="H498" s="13" t="s">
        <v>2829</v>
      </c>
      <c r="I498" s="13" t="s">
        <v>98</v>
      </c>
      <c r="J498" s="13" t="s">
        <v>2378</v>
      </c>
      <c r="K498" s="13" t="s">
        <v>2395</v>
      </c>
      <c r="L498" s="13" t="s">
        <v>4946</v>
      </c>
      <c r="M498" s="13" t="s">
        <v>2405</v>
      </c>
      <c r="N498" s="13" t="s">
        <v>10435</v>
      </c>
      <c r="O498" s="17">
        <v>43593</v>
      </c>
      <c r="P498" s="23"/>
      <c r="Q498" s="41" t="s">
        <v>10436</v>
      </c>
      <c r="R498" s="13" t="s">
        <v>112</v>
      </c>
      <c r="S498" s="13" t="s">
        <v>2866</v>
      </c>
      <c r="T498" s="13" t="s">
        <v>8348</v>
      </c>
      <c r="U498" s="13" t="s">
        <v>10474</v>
      </c>
      <c r="V498" s="13" t="s">
        <v>8353</v>
      </c>
      <c r="W498" s="13">
        <f>IF(ISERROR(VLOOKUP($C498,CTEPULL!$A:$I,3,FALSE)),"0",(VLOOKUP($C498,CTEPULL!$A:$I,3,FALSE)))</f>
        <v>40</v>
      </c>
      <c r="X498" s="18">
        <f>IF(ISERROR(VLOOKUP($A498,PIVOTILC!$A:$I,3,FALSE)),"0",(VLOOKUP($A498,PIVOTILC!$A:$I,3,FALSE)))</f>
        <v>40</v>
      </c>
      <c r="Y498" s="13">
        <f t="shared" si="112"/>
        <v>0</v>
      </c>
      <c r="Z498" s="13" t="str">
        <f t="shared" si="121"/>
        <v>Good</v>
      </c>
      <c r="AA498" s="13">
        <f>IF(ISERROR(VLOOKUP($C498,CTEPULL!$A:$I,4,FALSE)),"0",(VLOOKUP($C498,CTEPULL!$A:$I,4,FALSE)))</f>
        <v>0</v>
      </c>
      <c r="AB498" s="18">
        <f>IF(ISERROR(VLOOKUP($A498,PIVOTILC!$A:$I,4,FALSE)),"0",(VLOOKUP($A498,PIVOTILC!$A:$I,4,FALSE)))</f>
        <v>0</v>
      </c>
      <c r="AC498" s="13">
        <f t="shared" si="113"/>
        <v>0</v>
      </c>
      <c r="AD498" s="13" t="str">
        <f t="shared" si="122"/>
        <v/>
      </c>
      <c r="AE498" s="13">
        <f>IF(ISERROR(VLOOKUP($C498,CTEPULL!$A:$I,5,FALSE)),"0",(VLOOKUP($C498,CTEPULL!$A:$I,5,FALSE)))</f>
        <v>0</v>
      </c>
      <c r="AF498" s="18">
        <f>IF(ISERROR(VLOOKUP($A498,PIVOTILC!$A:$I,5,FALSE)),"0",(VLOOKUP($A498,PIVOTILC!$A:$I,5,FALSE)))</f>
        <v>0</v>
      </c>
      <c r="AG498" s="13">
        <f t="shared" si="114"/>
        <v>0</v>
      </c>
      <c r="AH498" s="13" t="str">
        <f t="shared" si="123"/>
        <v/>
      </c>
      <c r="AI498" s="13">
        <f>IF(ISERROR(VLOOKUP($C498,CTEPULL!$A:$I,6,FALSE)),"0",(VLOOKUP($C498,CTEPULL!$A:$I,6,FALSE)))</f>
        <v>0</v>
      </c>
      <c r="AJ498" s="18">
        <f>IF(ISERROR(VLOOKUP($A498,PIVOTILC!$A:$I,6,FALSE)),"0",(VLOOKUP($A498,PIVOTILC!$A:$I,6,FALSE)))</f>
        <v>0</v>
      </c>
      <c r="AK498" s="13">
        <f t="shared" si="115"/>
        <v>0</v>
      </c>
      <c r="AL498" s="13" t="str">
        <f t="shared" si="124"/>
        <v/>
      </c>
      <c r="AM498" s="13">
        <f>IF(ISERROR(VLOOKUP($C498,CTEPULL!$A:$I,7,FALSE)),"0",(VLOOKUP($C498,CTEPULL!$A:$I,7,FALSE)))</f>
        <v>0</v>
      </c>
      <c r="AN498" s="18">
        <f>IF(ISERROR(VLOOKUP($A498,PIVOTILC!$A:$I,7,FALSE)),"0",(VLOOKUP($A498,PIVOTILC!$A:$I,7,FALSE)))</f>
        <v>0</v>
      </c>
      <c r="AO498" s="13">
        <f t="shared" si="116"/>
        <v>0</v>
      </c>
      <c r="AP498" s="13" t="str">
        <f t="shared" si="125"/>
        <v/>
      </c>
      <c r="AQ498" s="13">
        <f>IF(ISERROR(VLOOKUP($C498,CTEPULL!$A:$I,8,FALSE)),"0",(VLOOKUP($C498,CTEPULL!$A:$I,8,FALSE)))</f>
        <v>0</v>
      </c>
      <c r="AR498" s="18">
        <f>IF(ISERROR(VLOOKUP($A498,PIVOTILC!$A:$I,8,FALSE)),"0",(VLOOKUP($A498,PIVOTILC!$A:$I,8,FALSE)))</f>
        <v>0</v>
      </c>
      <c r="AS498" s="13">
        <f t="shared" si="117"/>
        <v>0</v>
      </c>
      <c r="AT498" s="13" t="str">
        <f t="shared" si="126"/>
        <v/>
      </c>
      <c r="AU498" s="19">
        <f>IF(ISERROR(VLOOKUP($C498,CTEPULL!$A:$I,9,FALSE)),"0",(VLOOKUP($C498,CTEPULL!$A:$I,9,FALSE)))</f>
        <v>40</v>
      </c>
      <c r="AV498" s="18">
        <f>IF(ISERROR(VLOOKUP($A498,PIVOTILC!$A:$I,8,FALSE)),"0",(VLOOKUP($A498,PIVOTILC!$A:$I,9,FALSE)))</f>
        <v>40</v>
      </c>
      <c r="AW498" s="18">
        <f t="shared" si="118"/>
        <v>0</v>
      </c>
      <c r="AX498" s="13">
        <f t="shared" si="119"/>
        <v>0</v>
      </c>
      <c r="AY498" s="13" t="str">
        <f t="shared" si="120"/>
        <v>No</v>
      </c>
      <c r="AZ498" s="13" t="str">
        <f t="shared" si="127"/>
        <v>No</v>
      </c>
    </row>
    <row r="499" spans="1:52" x14ac:dyDescent="0.2">
      <c r="A499" s="1" t="s">
        <v>7150</v>
      </c>
      <c r="B499" s="16" t="s">
        <v>6691</v>
      </c>
      <c r="C499" s="13" t="s">
        <v>6692</v>
      </c>
      <c r="D499" s="13" t="s">
        <v>6693</v>
      </c>
      <c r="E499" s="13" t="s">
        <v>669</v>
      </c>
      <c r="F499" s="13" t="s">
        <v>179</v>
      </c>
      <c r="G499" s="13" t="s">
        <v>6694</v>
      </c>
      <c r="H499" s="13" t="s">
        <v>2829</v>
      </c>
      <c r="I499" s="13" t="s">
        <v>98</v>
      </c>
      <c r="J499" s="13" t="s">
        <v>2378</v>
      </c>
      <c r="K499" s="13" t="s">
        <v>2382</v>
      </c>
      <c r="L499" s="13" t="s">
        <v>3758</v>
      </c>
      <c r="M499" s="13" t="s">
        <v>2423</v>
      </c>
      <c r="N499" s="13" t="s">
        <v>6695</v>
      </c>
      <c r="O499" s="17">
        <v>43087</v>
      </c>
      <c r="P499" s="23"/>
      <c r="Q499" s="41" t="s">
        <v>6696</v>
      </c>
      <c r="R499" s="13" t="s">
        <v>129</v>
      </c>
      <c r="S499" s="13" t="s">
        <v>2870</v>
      </c>
      <c r="T499" s="13" t="s">
        <v>8348</v>
      </c>
      <c r="U499" s="13" t="s">
        <v>6714</v>
      </c>
      <c r="V499" s="13" t="s">
        <v>8352</v>
      </c>
      <c r="W499" s="13">
        <f>IF(ISERROR(VLOOKUP($C499,CTEPULL!$A:$I,3,FALSE)),"0",(VLOOKUP($C499,CTEPULL!$A:$I,3,FALSE)))</f>
        <v>50</v>
      </c>
      <c r="X499" s="18">
        <f>IF(ISERROR(VLOOKUP($A499,PIVOTILC!$A:$I,3,FALSE)),"0",(VLOOKUP($A499,PIVOTILC!$A:$I,3,FALSE)))</f>
        <v>50</v>
      </c>
      <c r="Y499" s="13">
        <f t="shared" si="112"/>
        <v>0</v>
      </c>
      <c r="Z499" s="13" t="str">
        <f t="shared" si="121"/>
        <v>Good</v>
      </c>
      <c r="AA499" s="13">
        <f>IF(ISERROR(VLOOKUP($C499,CTEPULL!$A:$I,4,FALSE)),"0",(VLOOKUP($C499,CTEPULL!$A:$I,4,FALSE)))</f>
        <v>0</v>
      </c>
      <c r="AB499" s="18">
        <f>IF(ISERROR(VLOOKUP($A499,PIVOTILC!$A:$I,4,FALSE)),"0",(VLOOKUP($A499,PIVOTILC!$A:$I,4,FALSE)))</f>
        <v>0</v>
      </c>
      <c r="AC499" s="13">
        <f t="shared" si="113"/>
        <v>0</v>
      </c>
      <c r="AD499" s="13" t="str">
        <f t="shared" si="122"/>
        <v/>
      </c>
      <c r="AE499" s="13">
        <f>IF(ISERROR(VLOOKUP($C499,CTEPULL!$A:$I,5,FALSE)),"0",(VLOOKUP($C499,CTEPULL!$A:$I,5,FALSE)))</f>
        <v>0</v>
      </c>
      <c r="AF499" s="18">
        <f>IF(ISERROR(VLOOKUP($A499,PIVOTILC!$A:$I,5,FALSE)),"0",(VLOOKUP($A499,PIVOTILC!$A:$I,5,FALSE)))</f>
        <v>0</v>
      </c>
      <c r="AG499" s="13">
        <f t="shared" si="114"/>
        <v>0</v>
      </c>
      <c r="AH499" s="13" t="str">
        <f t="shared" si="123"/>
        <v/>
      </c>
      <c r="AI499" s="13">
        <f>IF(ISERROR(VLOOKUP($C499,CTEPULL!$A:$I,6,FALSE)),"0",(VLOOKUP($C499,CTEPULL!$A:$I,6,FALSE)))</f>
        <v>0</v>
      </c>
      <c r="AJ499" s="18">
        <f>IF(ISERROR(VLOOKUP($A499,PIVOTILC!$A:$I,6,FALSE)),"0",(VLOOKUP($A499,PIVOTILC!$A:$I,6,FALSE)))</f>
        <v>0</v>
      </c>
      <c r="AK499" s="13">
        <f t="shared" si="115"/>
        <v>0</v>
      </c>
      <c r="AL499" s="13" t="str">
        <f t="shared" si="124"/>
        <v/>
      </c>
      <c r="AM499" s="13">
        <f>IF(ISERROR(VLOOKUP($C499,CTEPULL!$A:$I,7,FALSE)),"0",(VLOOKUP($C499,CTEPULL!$A:$I,7,FALSE)))</f>
        <v>0</v>
      </c>
      <c r="AN499" s="18">
        <f>IF(ISERROR(VLOOKUP($A499,PIVOTILC!$A:$I,7,FALSE)),"0",(VLOOKUP($A499,PIVOTILC!$A:$I,7,FALSE)))</f>
        <v>0</v>
      </c>
      <c r="AO499" s="13">
        <f t="shared" si="116"/>
        <v>0</v>
      </c>
      <c r="AP499" s="13" t="str">
        <f t="shared" si="125"/>
        <v/>
      </c>
      <c r="AQ499" s="13">
        <f>IF(ISERROR(VLOOKUP($C499,CTEPULL!$A:$I,8,FALSE)),"0",(VLOOKUP($C499,CTEPULL!$A:$I,8,FALSE)))</f>
        <v>0</v>
      </c>
      <c r="AR499" s="18">
        <f>IF(ISERROR(VLOOKUP($A499,PIVOTILC!$A:$I,8,FALSE)),"0",(VLOOKUP($A499,PIVOTILC!$A:$I,8,FALSE)))</f>
        <v>0</v>
      </c>
      <c r="AS499" s="13">
        <f t="shared" si="117"/>
        <v>0</v>
      </c>
      <c r="AT499" s="13" t="str">
        <f t="shared" si="126"/>
        <v/>
      </c>
      <c r="AU499" s="19">
        <f>IF(ISERROR(VLOOKUP($C499,CTEPULL!$A:$I,9,FALSE)),"0",(VLOOKUP($C499,CTEPULL!$A:$I,9,FALSE)))</f>
        <v>50</v>
      </c>
      <c r="AV499" s="18">
        <f>IF(ISERROR(VLOOKUP($A499,PIVOTILC!$A:$I,8,FALSE)),"0",(VLOOKUP($A499,PIVOTILC!$A:$I,9,FALSE)))</f>
        <v>50</v>
      </c>
      <c r="AW499" s="18">
        <f t="shared" si="118"/>
        <v>0</v>
      </c>
      <c r="AX499" s="13">
        <f t="shared" si="119"/>
        <v>0</v>
      </c>
      <c r="AY499" s="13" t="str">
        <f t="shared" si="120"/>
        <v>No</v>
      </c>
      <c r="AZ499" s="13" t="str">
        <f t="shared" si="127"/>
        <v>No</v>
      </c>
    </row>
    <row r="500" spans="1:52" x14ac:dyDescent="0.2">
      <c r="A500" s="1" t="s">
        <v>7151</v>
      </c>
      <c r="B500" s="16" t="s">
        <v>4942</v>
      </c>
      <c r="C500" s="13" t="s">
        <v>5247</v>
      </c>
      <c r="D500" s="13" t="s">
        <v>4943</v>
      </c>
      <c r="E500" s="13" t="s">
        <v>663</v>
      </c>
      <c r="F500" s="13" t="s">
        <v>2830</v>
      </c>
      <c r="G500" s="13" t="s">
        <v>4944</v>
      </c>
      <c r="H500" s="13" t="s">
        <v>99</v>
      </c>
      <c r="I500" s="13" t="s">
        <v>100</v>
      </c>
      <c r="J500" s="13" t="s">
        <v>2378</v>
      </c>
      <c r="K500" s="13" t="s">
        <v>2396</v>
      </c>
      <c r="L500" s="13" t="s">
        <v>2392</v>
      </c>
      <c r="M500" s="13" t="s">
        <v>2396</v>
      </c>
      <c r="N500" s="13" t="s">
        <v>5263</v>
      </c>
      <c r="O500" s="17">
        <v>42912</v>
      </c>
      <c r="P500" s="23"/>
      <c r="Q500" s="41" t="s">
        <v>4945</v>
      </c>
      <c r="R500" s="13" t="s">
        <v>129</v>
      </c>
      <c r="S500" s="13" t="s">
        <v>2868</v>
      </c>
      <c r="T500" s="13" t="s">
        <v>8348</v>
      </c>
      <c r="U500" s="13" t="s">
        <v>5822</v>
      </c>
      <c r="V500" s="13" t="s">
        <v>8364</v>
      </c>
      <c r="W500" s="13">
        <f>IF(ISERROR(VLOOKUP($C500,CTEPULL!$A:$I,3,FALSE)),"0",(VLOOKUP($C500,CTEPULL!$A:$I,3,FALSE)))</f>
        <v>40</v>
      </c>
      <c r="X500" s="18">
        <f>IF(ISERROR(VLOOKUP($A500,PIVOTILC!$A:$I,3,FALSE)),"0",(VLOOKUP($A500,PIVOTILC!$A:$I,3,FALSE)))</f>
        <v>40</v>
      </c>
      <c r="Y500" s="13">
        <f t="shared" si="112"/>
        <v>0</v>
      </c>
      <c r="Z500" s="13" t="str">
        <f t="shared" si="121"/>
        <v>Good</v>
      </c>
      <c r="AA500" s="13">
        <f>IF(ISERROR(VLOOKUP($C500,CTEPULL!$A:$I,4,FALSE)),"0",(VLOOKUP($C500,CTEPULL!$A:$I,4,FALSE)))</f>
        <v>0</v>
      </c>
      <c r="AB500" s="18">
        <f>IF(ISERROR(VLOOKUP($A500,PIVOTILC!$A:$I,4,FALSE)),"0",(VLOOKUP($A500,PIVOTILC!$A:$I,4,FALSE)))</f>
        <v>0</v>
      </c>
      <c r="AC500" s="13">
        <f t="shared" si="113"/>
        <v>0</v>
      </c>
      <c r="AD500" s="13" t="str">
        <f t="shared" si="122"/>
        <v/>
      </c>
      <c r="AE500" s="13">
        <f>IF(ISERROR(VLOOKUP($C500,CTEPULL!$A:$I,5,FALSE)),"0",(VLOOKUP($C500,CTEPULL!$A:$I,5,FALSE)))</f>
        <v>0</v>
      </c>
      <c r="AF500" s="18">
        <f>IF(ISERROR(VLOOKUP($A500,PIVOTILC!$A:$I,5,FALSE)),"0",(VLOOKUP($A500,PIVOTILC!$A:$I,5,FALSE)))</f>
        <v>0</v>
      </c>
      <c r="AG500" s="13">
        <f t="shared" si="114"/>
        <v>0</v>
      </c>
      <c r="AH500" s="13" t="str">
        <f t="shared" si="123"/>
        <v/>
      </c>
      <c r="AI500" s="13">
        <f>IF(ISERROR(VLOOKUP($C500,CTEPULL!$A:$I,6,FALSE)),"0",(VLOOKUP($C500,CTEPULL!$A:$I,6,FALSE)))</f>
        <v>0</v>
      </c>
      <c r="AJ500" s="18">
        <f>IF(ISERROR(VLOOKUP($A500,PIVOTILC!$A:$I,6,FALSE)),"0",(VLOOKUP($A500,PIVOTILC!$A:$I,6,FALSE)))</f>
        <v>0</v>
      </c>
      <c r="AK500" s="13">
        <f t="shared" si="115"/>
        <v>0</v>
      </c>
      <c r="AL500" s="13" t="str">
        <f t="shared" si="124"/>
        <v/>
      </c>
      <c r="AM500" s="13">
        <f>IF(ISERROR(VLOOKUP($C500,CTEPULL!$A:$I,7,FALSE)),"0",(VLOOKUP($C500,CTEPULL!$A:$I,7,FALSE)))</f>
        <v>0</v>
      </c>
      <c r="AN500" s="18">
        <f>IF(ISERROR(VLOOKUP($A500,PIVOTILC!$A:$I,7,FALSE)),"0",(VLOOKUP($A500,PIVOTILC!$A:$I,7,FALSE)))</f>
        <v>0</v>
      </c>
      <c r="AO500" s="13">
        <f t="shared" si="116"/>
        <v>0</v>
      </c>
      <c r="AP500" s="13" t="str">
        <f t="shared" si="125"/>
        <v/>
      </c>
      <c r="AQ500" s="13">
        <f>IF(ISERROR(VLOOKUP($C500,CTEPULL!$A:$I,8,FALSE)),"0",(VLOOKUP($C500,CTEPULL!$A:$I,8,FALSE)))</f>
        <v>0</v>
      </c>
      <c r="AR500" s="18">
        <f>IF(ISERROR(VLOOKUP($A500,PIVOTILC!$A:$I,8,FALSE)),"0",(VLOOKUP($A500,PIVOTILC!$A:$I,8,FALSE)))</f>
        <v>0</v>
      </c>
      <c r="AS500" s="13">
        <f t="shared" si="117"/>
        <v>0</v>
      </c>
      <c r="AT500" s="13" t="str">
        <f t="shared" si="126"/>
        <v/>
      </c>
      <c r="AU500" s="19">
        <f>IF(ISERROR(VLOOKUP($C500,CTEPULL!$A:$I,9,FALSE)),"0",(VLOOKUP($C500,CTEPULL!$A:$I,9,FALSE)))</f>
        <v>40</v>
      </c>
      <c r="AV500" s="18">
        <f>IF(ISERROR(VLOOKUP($A500,PIVOTILC!$A:$I,8,FALSE)),"0",(VLOOKUP($A500,PIVOTILC!$A:$I,9,FALSE)))</f>
        <v>40</v>
      </c>
      <c r="AW500" s="18">
        <f t="shared" si="118"/>
        <v>0</v>
      </c>
      <c r="AX500" s="13">
        <f t="shared" si="119"/>
        <v>0</v>
      </c>
      <c r="AY500" s="13" t="str">
        <f t="shared" si="120"/>
        <v>No</v>
      </c>
      <c r="AZ500" s="13" t="str">
        <f t="shared" si="127"/>
        <v>No</v>
      </c>
    </row>
    <row r="501" spans="1:52" x14ac:dyDescent="0.2">
      <c r="A501" s="1" t="s">
        <v>10929</v>
      </c>
      <c r="B501" s="16" t="s">
        <v>10945</v>
      </c>
      <c r="C501" s="13" t="s">
        <v>11021</v>
      </c>
      <c r="D501" s="13" t="s">
        <v>10946</v>
      </c>
      <c r="E501" s="13" t="s">
        <v>10947</v>
      </c>
      <c r="F501" s="13" t="s">
        <v>179</v>
      </c>
      <c r="G501" s="13" t="s">
        <v>10948</v>
      </c>
      <c r="H501" s="13" t="s">
        <v>2829</v>
      </c>
      <c r="I501" s="13" t="s">
        <v>98</v>
      </c>
      <c r="J501" s="13" t="s">
        <v>2378</v>
      </c>
      <c r="K501" s="13" t="s">
        <v>2395</v>
      </c>
      <c r="L501" s="13" t="s">
        <v>4946</v>
      </c>
      <c r="M501" s="13" t="s">
        <v>2405</v>
      </c>
      <c r="N501" s="13" t="s">
        <v>11350</v>
      </c>
      <c r="O501" s="17">
        <v>43651</v>
      </c>
      <c r="P501" s="23"/>
      <c r="Q501" s="41" t="s">
        <v>10949</v>
      </c>
      <c r="R501" s="13" t="s">
        <v>129</v>
      </c>
      <c r="S501" s="13" t="s">
        <v>2870</v>
      </c>
      <c r="T501" s="13" t="s">
        <v>8348</v>
      </c>
      <c r="U501" s="13" t="s">
        <v>11364</v>
      </c>
      <c r="V501" s="13" t="s">
        <v>8352</v>
      </c>
      <c r="W501" s="13">
        <f>IF(ISERROR(VLOOKUP($C501,CTEPULL!$A:$I,3,FALSE)),"0",(VLOOKUP($C501,CTEPULL!$A:$I,3,FALSE)))</f>
        <v>40</v>
      </c>
      <c r="X501" s="18">
        <f>IF(ISERROR(VLOOKUP($A501,PIVOTILC!$A:$I,3,FALSE)),"0",(VLOOKUP($A501,PIVOTILC!$A:$I,3,FALSE)))</f>
        <v>40</v>
      </c>
      <c r="Y501" s="13">
        <f t="shared" si="112"/>
        <v>0</v>
      </c>
      <c r="Z501" s="13" t="str">
        <f t="shared" si="121"/>
        <v>Good</v>
      </c>
      <c r="AA501" s="13">
        <f>IF(ISERROR(VLOOKUP($C501,CTEPULL!$A:$I,4,FALSE)),"0",(VLOOKUP($C501,CTEPULL!$A:$I,4,FALSE)))</f>
        <v>0</v>
      </c>
      <c r="AB501" s="18">
        <f>IF(ISERROR(VLOOKUP($A501,PIVOTILC!$A:$I,4,FALSE)),"0",(VLOOKUP($A501,PIVOTILC!$A:$I,4,FALSE)))</f>
        <v>0</v>
      </c>
      <c r="AC501" s="13">
        <f t="shared" si="113"/>
        <v>0</v>
      </c>
      <c r="AD501" s="13" t="str">
        <f t="shared" si="122"/>
        <v/>
      </c>
      <c r="AE501" s="13">
        <f>IF(ISERROR(VLOOKUP($C501,CTEPULL!$A:$I,5,FALSE)),"0",(VLOOKUP($C501,CTEPULL!$A:$I,5,FALSE)))</f>
        <v>0</v>
      </c>
      <c r="AF501" s="18">
        <f>IF(ISERROR(VLOOKUP($A501,PIVOTILC!$A:$I,5,FALSE)),"0",(VLOOKUP($A501,PIVOTILC!$A:$I,5,FALSE)))</f>
        <v>0</v>
      </c>
      <c r="AG501" s="13">
        <f t="shared" si="114"/>
        <v>0</v>
      </c>
      <c r="AH501" s="13" t="str">
        <f t="shared" si="123"/>
        <v/>
      </c>
      <c r="AI501" s="13">
        <f>IF(ISERROR(VLOOKUP($C501,CTEPULL!$A:$I,6,FALSE)),"0",(VLOOKUP($C501,CTEPULL!$A:$I,6,FALSE)))</f>
        <v>0</v>
      </c>
      <c r="AJ501" s="18">
        <f>IF(ISERROR(VLOOKUP($A501,PIVOTILC!$A:$I,6,FALSE)),"0",(VLOOKUP($A501,PIVOTILC!$A:$I,6,FALSE)))</f>
        <v>0</v>
      </c>
      <c r="AK501" s="13">
        <f t="shared" si="115"/>
        <v>0</v>
      </c>
      <c r="AL501" s="13" t="str">
        <f t="shared" si="124"/>
        <v/>
      </c>
      <c r="AM501" s="13">
        <f>IF(ISERROR(VLOOKUP($C501,CTEPULL!$A:$I,7,FALSE)),"0",(VLOOKUP($C501,CTEPULL!$A:$I,7,FALSE)))</f>
        <v>0</v>
      </c>
      <c r="AN501" s="18">
        <f>IF(ISERROR(VLOOKUP($A501,PIVOTILC!$A:$I,7,FALSE)),"0",(VLOOKUP($A501,PIVOTILC!$A:$I,7,FALSE)))</f>
        <v>0</v>
      </c>
      <c r="AO501" s="13">
        <f t="shared" si="116"/>
        <v>0</v>
      </c>
      <c r="AP501" s="13" t="str">
        <f t="shared" si="125"/>
        <v/>
      </c>
      <c r="AQ501" s="13">
        <f>IF(ISERROR(VLOOKUP($C501,CTEPULL!$A:$I,8,FALSE)),"0",(VLOOKUP($C501,CTEPULL!$A:$I,8,FALSE)))</f>
        <v>0</v>
      </c>
      <c r="AR501" s="18">
        <f>IF(ISERROR(VLOOKUP($A501,PIVOTILC!$A:$I,8,FALSE)),"0",(VLOOKUP($A501,PIVOTILC!$A:$I,8,FALSE)))</f>
        <v>0</v>
      </c>
      <c r="AS501" s="13">
        <f t="shared" si="117"/>
        <v>0</v>
      </c>
      <c r="AT501" s="13" t="str">
        <f t="shared" si="126"/>
        <v/>
      </c>
      <c r="AU501" s="19">
        <f>IF(ISERROR(VLOOKUP($C501,CTEPULL!$A:$I,9,FALSE)),"0",(VLOOKUP($C501,CTEPULL!$A:$I,9,FALSE)))</f>
        <v>40</v>
      </c>
      <c r="AV501" s="18">
        <f>IF(ISERROR(VLOOKUP($A501,PIVOTILC!$A:$I,8,FALSE)),"0",(VLOOKUP($A501,PIVOTILC!$A:$I,9,FALSE)))</f>
        <v>40</v>
      </c>
      <c r="AW501" s="18">
        <f t="shared" si="118"/>
        <v>0</v>
      </c>
      <c r="AX501" s="13">
        <f t="shared" si="119"/>
        <v>0</v>
      </c>
      <c r="AY501" s="13" t="str">
        <f t="shared" si="120"/>
        <v>No</v>
      </c>
      <c r="AZ501" s="13" t="str">
        <f t="shared" si="127"/>
        <v>No</v>
      </c>
    </row>
    <row r="502" spans="1:52" x14ac:dyDescent="0.2">
      <c r="A502" s="1" t="s">
        <v>8411</v>
      </c>
      <c r="B502" s="16" t="s">
        <v>8412</v>
      </c>
      <c r="C502" s="13" t="s">
        <v>8413</v>
      </c>
      <c r="D502" s="13" t="s">
        <v>8414</v>
      </c>
      <c r="E502" s="13" t="s">
        <v>8415</v>
      </c>
      <c r="F502" s="13" t="s">
        <v>3740</v>
      </c>
      <c r="G502" s="13" t="s">
        <v>8416</v>
      </c>
      <c r="H502" s="13" t="s">
        <v>2828</v>
      </c>
      <c r="I502" s="13" t="s">
        <v>100</v>
      </c>
      <c r="J502" s="13" t="s">
        <v>2378</v>
      </c>
      <c r="K502" s="13" t="s">
        <v>4970</v>
      </c>
      <c r="L502" s="13" t="s">
        <v>11256</v>
      </c>
      <c r="M502" s="13" t="s">
        <v>11908</v>
      </c>
      <c r="N502" s="13" t="s">
        <v>8488</v>
      </c>
      <c r="O502" s="17">
        <v>43332</v>
      </c>
      <c r="P502" s="23"/>
      <c r="Q502" s="41" t="s">
        <v>8417</v>
      </c>
      <c r="R502" s="13" t="s">
        <v>129</v>
      </c>
      <c r="S502" s="13" t="s">
        <v>2870</v>
      </c>
      <c r="T502" s="13" t="s">
        <v>8348</v>
      </c>
      <c r="U502" s="13" t="s">
        <v>8494</v>
      </c>
      <c r="V502" s="13" t="s">
        <v>8365</v>
      </c>
      <c r="W502" s="13">
        <f>IF(ISERROR(VLOOKUP($C502,CTEPULL!$A:$I,3,FALSE)),"0",(VLOOKUP($C502,CTEPULL!$A:$I,3,FALSE)))</f>
        <v>40</v>
      </c>
      <c r="X502" s="18">
        <f>IF(ISERROR(VLOOKUP($A502,PIVOTILC!$A:$I,3,FALSE)),"0",(VLOOKUP($A502,PIVOTILC!$A:$I,3,FALSE)))</f>
        <v>40</v>
      </c>
      <c r="Y502" s="13">
        <f t="shared" si="112"/>
        <v>0</v>
      </c>
      <c r="Z502" s="13" t="str">
        <f t="shared" si="121"/>
        <v>Good</v>
      </c>
      <c r="AA502" s="13">
        <f>IF(ISERROR(VLOOKUP($C502,CTEPULL!$A:$I,4,FALSE)),"0",(VLOOKUP($C502,CTEPULL!$A:$I,4,FALSE)))</f>
        <v>0</v>
      </c>
      <c r="AB502" s="18">
        <f>IF(ISERROR(VLOOKUP($A502,PIVOTILC!$A:$I,4,FALSE)),"0",(VLOOKUP($A502,PIVOTILC!$A:$I,4,FALSE)))</f>
        <v>0</v>
      </c>
      <c r="AC502" s="13">
        <f t="shared" si="113"/>
        <v>0</v>
      </c>
      <c r="AD502" s="13" t="str">
        <f t="shared" si="122"/>
        <v/>
      </c>
      <c r="AE502" s="13">
        <f>IF(ISERROR(VLOOKUP($C502,CTEPULL!$A:$I,5,FALSE)),"0",(VLOOKUP($C502,CTEPULL!$A:$I,5,FALSE)))</f>
        <v>0</v>
      </c>
      <c r="AF502" s="18">
        <f>IF(ISERROR(VLOOKUP($A502,PIVOTILC!$A:$I,5,FALSE)),"0",(VLOOKUP($A502,PIVOTILC!$A:$I,5,FALSE)))</f>
        <v>0</v>
      </c>
      <c r="AG502" s="13">
        <f t="shared" si="114"/>
        <v>0</v>
      </c>
      <c r="AH502" s="13" t="str">
        <f t="shared" si="123"/>
        <v/>
      </c>
      <c r="AI502" s="13">
        <f>IF(ISERROR(VLOOKUP($C502,CTEPULL!$A:$I,6,FALSE)),"0",(VLOOKUP($C502,CTEPULL!$A:$I,6,FALSE)))</f>
        <v>0</v>
      </c>
      <c r="AJ502" s="18">
        <f>IF(ISERROR(VLOOKUP($A502,PIVOTILC!$A:$I,6,FALSE)),"0",(VLOOKUP($A502,PIVOTILC!$A:$I,6,FALSE)))</f>
        <v>0</v>
      </c>
      <c r="AK502" s="13">
        <f t="shared" si="115"/>
        <v>0</v>
      </c>
      <c r="AL502" s="13" t="str">
        <f t="shared" si="124"/>
        <v/>
      </c>
      <c r="AM502" s="13">
        <f>IF(ISERROR(VLOOKUP($C502,CTEPULL!$A:$I,7,FALSE)),"0",(VLOOKUP($C502,CTEPULL!$A:$I,7,FALSE)))</f>
        <v>0</v>
      </c>
      <c r="AN502" s="18">
        <f>IF(ISERROR(VLOOKUP($A502,PIVOTILC!$A:$I,7,FALSE)),"0",(VLOOKUP($A502,PIVOTILC!$A:$I,7,FALSE)))</f>
        <v>0</v>
      </c>
      <c r="AO502" s="13">
        <f t="shared" si="116"/>
        <v>0</v>
      </c>
      <c r="AP502" s="13" t="str">
        <f t="shared" si="125"/>
        <v/>
      </c>
      <c r="AQ502" s="13">
        <f>IF(ISERROR(VLOOKUP($C502,CTEPULL!$A:$I,8,FALSE)),"0",(VLOOKUP($C502,CTEPULL!$A:$I,8,FALSE)))</f>
        <v>0</v>
      </c>
      <c r="AR502" s="18">
        <f>IF(ISERROR(VLOOKUP($A502,PIVOTILC!$A:$I,8,FALSE)),"0",(VLOOKUP($A502,PIVOTILC!$A:$I,8,FALSE)))</f>
        <v>0</v>
      </c>
      <c r="AS502" s="13">
        <f t="shared" si="117"/>
        <v>0</v>
      </c>
      <c r="AT502" s="13" t="str">
        <f t="shared" si="126"/>
        <v/>
      </c>
      <c r="AU502" s="19">
        <f>IF(ISERROR(VLOOKUP($C502,CTEPULL!$A:$I,9,FALSE)),"0",(VLOOKUP($C502,CTEPULL!$A:$I,9,FALSE)))</f>
        <v>40</v>
      </c>
      <c r="AV502" s="18">
        <f>IF(ISERROR(VLOOKUP($A502,PIVOTILC!$A:$I,8,FALSE)),"0",(VLOOKUP($A502,PIVOTILC!$A:$I,9,FALSE)))</f>
        <v>40</v>
      </c>
      <c r="AW502" s="18">
        <f t="shared" si="118"/>
        <v>0</v>
      </c>
      <c r="AX502" s="13">
        <f t="shared" si="119"/>
        <v>0</v>
      </c>
      <c r="AY502" s="13" t="str">
        <f t="shared" si="120"/>
        <v>No</v>
      </c>
      <c r="AZ502" s="13" t="str">
        <f t="shared" si="127"/>
        <v>No</v>
      </c>
    </row>
    <row r="503" spans="1:52" x14ac:dyDescent="0.2">
      <c r="A503" s="1" t="s">
        <v>7152</v>
      </c>
      <c r="B503" s="16" t="s">
        <v>3166</v>
      </c>
      <c r="C503" s="13" t="s">
        <v>1576</v>
      </c>
      <c r="D503" s="13" t="s">
        <v>1577</v>
      </c>
      <c r="E503" s="13" t="s">
        <v>1578</v>
      </c>
      <c r="F503" s="13" t="s">
        <v>1579</v>
      </c>
      <c r="G503" s="13" t="s">
        <v>1580</v>
      </c>
      <c r="H503" s="13" t="s">
        <v>2829</v>
      </c>
      <c r="I503" s="13" t="s">
        <v>98</v>
      </c>
      <c r="J503" s="13" t="s">
        <v>2378</v>
      </c>
      <c r="K503" s="13" t="s">
        <v>2395</v>
      </c>
      <c r="L503" s="13" t="s">
        <v>4946</v>
      </c>
      <c r="M503" s="13" t="s">
        <v>2405</v>
      </c>
      <c r="N503" s="13" t="s">
        <v>1581</v>
      </c>
      <c r="O503" s="17">
        <v>41876</v>
      </c>
      <c r="P503" s="23"/>
      <c r="Q503" s="41" t="s">
        <v>2584</v>
      </c>
      <c r="R503" s="13" t="s">
        <v>187</v>
      </c>
      <c r="S503" s="13" t="s">
        <v>2867</v>
      </c>
      <c r="T503" s="13" t="s">
        <v>8348</v>
      </c>
      <c r="U503" s="13" t="s">
        <v>5823</v>
      </c>
      <c r="V503" s="13" t="s">
        <v>8350</v>
      </c>
      <c r="W503" s="13">
        <f>IF(ISERROR(VLOOKUP($C503,CTEPULL!$A:$I,3,FALSE)),"0",(VLOOKUP($C503,CTEPULL!$A:$I,3,FALSE)))</f>
        <v>40</v>
      </c>
      <c r="X503" s="18">
        <f>IF(ISERROR(VLOOKUP($A503,PIVOTILC!$A:$I,3,FALSE)),"0",(VLOOKUP($A503,PIVOTILC!$A:$I,3,FALSE)))</f>
        <v>40</v>
      </c>
      <c r="Y503" s="13">
        <f t="shared" si="112"/>
        <v>0</v>
      </c>
      <c r="Z503" s="13" t="str">
        <f t="shared" si="121"/>
        <v>Good</v>
      </c>
      <c r="AA503" s="13">
        <f>IF(ISERROR(VLOOKUP($C503,CTEPULL!$A:$I,4,FALSE)),"0",(VLOOKUP($C503,CTEPULL!$A:$I,4,FALSE)))</f>
        <v>0</v>
      </c>
      <c r="AB503" s="18">
        <f>IF(ISERROR(VLOOKUP($A503,PIVOTILC!$A:$I,4,FALSE)),"0",(VLOOKUP($A503,PIVOTILC!$A:$I,4,FALSE)))</f>
        <v>0</v>
      </c>
      <c r="AC503" s="13">
        <f t="shared" si="113"/>
        <v>0</v>
      </c>
      <c r="AD503" s="13" t="str">
        <f t="shared" si="122"/>
        <v/>
      </c>
      <c r="AE503" s="13">
        <f>IF(ISERROR(VLOOKUP($C503,CTEPULL!$A:$I,5,FALSE)),"0",(VLOOKUP($C503,CTEPULL!$A:$I,5,FALSE)))</f>
        <v>0</v>
      </c>
      <c r="AF503" s="18">
        <f>IF(ISERROR(VLOOKUP($A503,PIVOTILC!$A:$I,5,FALSE)),"0",(VLOOKUP($A503,PIVOTILC!$A:$I,5,FALSE)))</f>
        <v>0</v>
      </c>
      <c r="AG503" s="13">
        <f t="shared" si="114"/>
        <v>0</v>
      </c>
      <c r="AH503" s="13" t="str">
        <f t="shared" si="123"/>
        <v/>
      </c>
      <c r="AI503" s="13">
        <f>IF(ISERROR(VLOOKUP($C503,CTEPULL!$A:$I,6,FALSE)),"0",(VLOOKUP($C503,CTEPULL!$A:$I,6,FALSE)))</f>
        <v>0</v>
      </c>
      <c r="AJ503" s="18">
        <f>IF(ISERROR(VLOOKUP($A503,PIVOTILC!$A:$I,6,FALSE)),"0",(VLOOKUP($A503,PIVOTILC!$A:$I,6,FALSE)))</f>
        <v>0</v>
      </c>
      <c r="AK503" s="13">
        <f t="shared" si="115"/>
        <v>0</v>
      </c>
      <c r="AL503" s="13" t="str">
        <f t="shared" si="124"/>
        <v/>
      </c>
      <c r="AM503" s="13">
        <f>IF(ISERROR(VLOOKUP($C503,CTEPULL!$A:$I,7,FALSE)),"0",(VLOOKUP($C503,CTEPULL!$A:$I,7,FALSE)))</f>
        <v>0</v>
      </c>
      <c r="AN503" s="18">
        <f>IF(ISERROR(VLOOKUP($A503,PIVOTILC!$A:$I,7,FALSE)),"0",(VLOOKUP($A503,PIVOTILC!$A:$I,7,FALSE)))</f>
        <v>0</v>
      </c>
      <c r="AO503" s="13">
        <f t="shared" si="116"/>
        <v>0</v>
      </c>
      <c r="AP503" s="13" t="str">
        <f t="shared" si="125"/>
        <v/>
      </c>
      <c r="AQ503" s="13">
        <f>IF(ISERROR(VLOOKUP($C503,CTEPULL!$A:$I,8,FALSE)),"0",(VLOOKUP($C503,CTEPULL!$A:$I,8,FALSE)))</f>
        <v>0</v>
      </c>
      <c r="AR503" s="18">
        <f>IF(ISERROR(VLOOKUP($A503,PIVOTILC!$A:$I,8,FALSE)),"0",(VLOOKUP($A503,PIVOTILC!$A:$I,8,FALSE)))</f>
        <v>0</v>
      </c>
      <c r="AS503" s="13">
        <f t="shared" si="117"/>
        <v>0</v>
      </c>
      <c r="AT503" s="13" t="str">
        <f t="shared" si="126"/>
        <v/>
      </c>
      <c r="AU503" s="19">
        <f>IF(ISERROR(VLOOKUP($C503,CTEPULL!$A:$I,9,FALSE)),"0",(VLOOKUP($C503,CTEPULL!$A:$I,9,FALSE)))</f>
        <v>40</v>
      </c>
      <c r="AV503" s="18">
        <f>IF(ISERROR(VLOOKUP($A503,PIVOTILC!$A:$I,8,FALSE)),"0",(VLOOKUP($A503,PIVOTILC!$A:$I,9,FALSE)))</f>
        <v>40</v>
      </c>
      <c r="AW503" s="18">
        <f t="shared" si="118"/>
        <v>0</v>
      </c>
      <c r="AX503" s="13">
        <f t="shared" si="119"/>
        <v>0</v>
      </c>
      <c r="AY503" s="13" t="str">
        <f t="shared" si="120"/>
        <v>No</v>
      </c>
      <c r="AZ503" s="13" t="str">
        <f t="shared" si="127"/>
        <v>No</v>
      </c>
    </row>
    <row r="504" spans="1:52" x14ac:dyDescent="0.2">
      <c r="A504" s="1" t="s">
        <v>11289</v>
      </c>
      <c r="B504" s="16" t="s">
        <v>11290</v>
      </c>
      <c r="C504" s="13" t="s">
        <v>3923</v>
      </c>
      <c r="D504" s="13" t="s">
        <v>2890</v>
      </c>
      <c r="E504" s="13" t="s">
        <v>3924</v>
      </c>
      <c r="F504" s="13" t="s">
        <v>179</v>
      </c>
      <c r="G504" s="13" t="s">
        <v>3925</v>
      </c>
      <c r="H504" s="13" t="s">
        <v>2829</v>
      </c>
      <c r="I504" s="13" t="s">
        <v>98</v>
      </c>
      <c r="J504" s="13" t="s">
        <v>2378</v>
      </c>
      <c r="K504" s="13" t="s">
        <v>2395</v>
      </c>
      <c r="L504" s="13" t="s">
        <v>4946</v>
      </c>
      <c r="M504" s="13" t="s">
        <v>2405</v>
      </c>
      <c r="N504" s="13" t="s">
        <v>3970</v>
      </c>
      <c r="O504" s="17">
        <v>42648</v>
      </c>
      <c r="P504" s="23"/>
      <c r="Q504" s="41" t="s">
        <v>11291</v>
      </c>
      <c r="R504" s="13" t="s">
        <v>112</v>
      </c>
      <c r="S504" s="13" t="s">
        <v>2866</v>
      </c>
      <c r="T504" s="13" t="s">
        <v>8348</v>
      </c>
      <c r="U504" s="13" t="s">
        <v>5824</v>
      </c>
      <c r="V504" s="13" t="s">
        <v>8349</v>
      </c>
      <c r="W504" s="13">
        <f>IF(ISERROR(VLOOKUP($C504,CTEPULL!$A:$I,3,FALSE)),"0",(VLOOKUP($C504,CTEPULL!$A:$I,3,FALSE)))</f>
        <v>40</v>
      </c>
      <c r="X504" s="18">
        <f>IF(ISERROR(VLOOKUP($A504,PIVOTILC!$A:$I,3,FALSE)),"0",(VLOOKUP($A504,PIVOTILC!$A:$I,3,FALSE)))</f>
        <v>40</v>
      </c>
      <c r="Y504" s="13">
        <f t="shared" si="112"/>
        <v>0</v>
      </c>
      <c r="Z504" s="13" t="str">
        <f t="shared" si="121"/>
        <v>Good</v>
      </c>
      <c r="AA504" s="13">
        <f>IF(ISERROR(VLOOKUP($C504,CTEPULL!$A:$I,4,FALSE)),"0",(VLOOKUP($C504,CTEPULL!$A:$I,4,FALSE)))</f>
        <v>0</v>
      </c>
      <c r="AB504" s="18">
        <f>IF(ISERROR(VLOOKUP($A504,PIVOTILC!$A:$I,4,FALSE)),"0",(VLOOKUP($A504,PIVOTILC!$A:$I,4,FALSE)))</f>
        <v>0</v>
      </c>
      <c r="AC504" s="13">
        <f t="shared" si="113"/>
        <v>0</v>
      </c>
      <c r="AD504" s="13" t="str">
        <f t="shared" si="122"/>
        <v/>
      </c>
      <c r="AE504" s="13">
        <f>IF(ISERROR(VLOOKUP($C504,CTEPULL!$A:$I,5,FALSE)),"0",(VLOOKUP($C504,CTEPULL!$A:$I,5,FALSE)))</f>
        <v>0</v>
      </c>
      <c r="AF504" s="18">
        <f>IF(ISERROR(VLOOKUP($A504,PIVOTILC!$A:$I,5,FALSE)),"0",(VLOOKUP($A504,PIVOTILC!$A:$I,5,FALSE)))</f>
        <v>0</v>
      </c>
      <c r="AG504" s="13">
        <f t="shared" si="114"/>
        <v>0</v>
      </c>
      <c r="AH504" s="13" t="str">
        <f t="shared" si="123"/>
        <v/>
      </c>
      <c r="AI504" s="13">
        <f>IF(ISERROR(VLOOKUP($C504,CTEPULL!$A:$I,6,FALSE)),"0",(VLOOKUP($C504,CTEPULL!$A:$I,6,FALSE)))</f>
        <v>0</v>
      </c>
      <c r="AJ504" s="18">
        <f>IF(ISERROR(VLOOKUP($A504,PIVOTILC!$A:$I,6,FALSE)),"0",(VLOOKUP($A504,PIVOTILC!$A:$I,6,FALSE)))</f>
        <v>0</v>
      </c>
      <c r="AK504" s="13">
        <f t="shared" si="115"/>
        <v>0</v>
      </c>
      <c r="AL504" s="13" t="str">
        <f t="shared" si="124"/>
        <v/>
      </c>
      <c r="AM504" s="13">
        <f>IF(ISERROR(VLOOKUP($C504,CTEPULL!$A:$I,7,FALSE)),"0",(VLOOKUP($C504,CTEPULL!$A:$I,7,FALSE)))</f>
        <v>0</v>
      </c>
      <c r="AN504" s="18">
        <f>IF(ISERROR(VLOOKUP($A504,PIVOTILC!$A:$I,7,FALSE)),"0",(VLOOKUP($A504,PIVOTILC!$A:$I,7,FALSE)))</f>
        <v>0</v>
      </c>
      <c r="AO504" s="13">
        <f t="shared" si="116"/>
        <v>0</v>
      </c>
      <c r="AP504" s="13" t="str">
        <f t="shared" si="125"/>
        <v/>
      </c>
      <c r="AQ504" s="13">
        <f>IF(ISERROR(VLOOKUP($C504,CTEPULL!$A:$I,8,FALSE)),"0",(VLOOKUP($C504,CTEPULL!$A:$I,8,FALSE)))</f>
        <v>0</v>
      </c>
      <c r="AR504" s="18">
        <f>IF(ISERROR(VLOOKUP($A504,PIVOTILC!$A:$I,8,FALSE)),"0",(VLOOKUP($A504,PIVOTILC!$A:$I,8,FALSE)))</f>
        <v>0</v>
      </c>
      <c r="AS504" s="13">
        <f t="shared" si="117"/>
        <v>0</v>
      </c>
      <c r="AT504" s="13" t="str">
        <f t="shared" si="126"/>
        <v/>
      </c>
      <c r="AU504" s="19">
        <f>IF(ISERROR(VLOOKUP($C504,CTEPULL!$A:$I,9,FALSE)),"0",(VLOOKUP($C504,CTEPULL!$A:$I,9,FALSE)))</f>
        <v>40</v>
      </c>
      <c r="AV504" s="18">
        <f>IF(ISERROR(VLOOKUP($A504,PIVOTILC!$A:$I,8,FALSE)),"0",(VLOOKUP($A504,PIVOTILC!$A:$I,9,FALSE)))</f>
        <v>40</v>
      </c>
      <c r="AW504" s="18">
        <f t="shared" si="118"/>
        <v>0</v>
      </c>
      <c r="AX504" s="13">
        <f t="shared" si="119"/>
        <v>0</v>
      </c>
      <c r="AY504" s="13" t="str">
        <f t="shared" si="120"/>
        <v>No</v>
      </c>
      <c r="AZ504" s="13" t="str">
        <f t="shared" si="127"/>
        <v>No</v>
      </c>
    </row>
    <row r="505" spans="1:52" x14ac:dyDescent="0.2">
      <c r="A505" s="1" t="s">
        <v>9284</v>
      </c>
      <c r="B505" s="16" t="s">
        <v>3167</v>
      </c>
      <c r="C505" s="13" t="s">
        <v>1061</v>
      </c>
      <c r="D505" s="13" t="s">
        <v>1062</v>
      </c>
      <c r="E505" s="13" t="s">
        <v>1063</v>
      </c>
      <c r="F505" s="13" t="s">
        <v>11</v>
      </c>
      <c r="G505" s="13" t="s">
        <v>1064</v>
      </c>
      <c r="H505" s="13" t="s">
        <v>2829</v>
      </c>
      <c r="I505" s="13" t="s">
        <v>98</v>
      </c>
      <c r="J505" s="13" t="s">
        <v>2378</v>
      </c>
      <c r="K505" s="13" t="s">
        <v>2379</v>
      </c>
      <c r="L505" s="13" t="s">
        <v>2383</v>
      </c>
      <c r="M505" s="13" t="s">
        <v>2433</v>
      </c>
      <c r="N505" s="13" t="s">
        <v>1065</v>
      </c>
      <c r="O505" s="17">
        <v>41415</v>
      </c>
      <c r="P505" s="23"/>
      <c r="Q505" s="41" t="s">
        <v>2585</v>
      </c>
      <c r="R505" s="13" t="s">
        <v>129</v>
      </c>
      <c r="S505" s="13" t="s">
        <v>2870</v>
      </c>
      <c r="T505" s="13" t="s">
        <v>8348</v>
      </c>
      <c r="U505" s="13" t="s">
        <v>5825</v>
      </c>
      <c r="V505" s="13" t="s">
        <v>8352</v>
      </c>
      <c r="W505" s="13">
        <f>IF(ISERROR(VLOOKUP($C505,CTEPULL!$A:$I,3,FALSE)),"0",(VLOOKUP($C505,CTEPULL!$A:$I,3,FALSE)))</f>
        <v>44</v>
      </c>
      <c r="X505" s="18">
        <f>IF(ISERROR(VLOOKUP($A505,PIVOTILC!$A:$I,3,FALSE)),"0",(VLOOKUP($A505,PIVOTILC!$A:$I,3,FALSE)))</f>
        <v>44</v>
      </c>
      <c r="Y505" s="13">
        <f t="shared" si="112"/>
        <v>0</v>
      </c>
      <c r="Z505" s="13" t="str">
        <f t="shared" si="121"/>
        <v>Good</v>
      </c>
      <c r="AA505" s="13">
        <f>IF(ISERROR(VLOOKUP($C505,CTEPULL!$A:$I,4,FALSE)),"0",(VLOOKUP($C505,CTEPULL!$A:$I,4,FALSE)))</f>
        <v>0</v>
      </c>
      <c r="AB505" s="18">
        <f>IF(ISERROR(VLOOKUP($A505,PIVOTILC!$A:$I,4,FALSE)),"0",(VLOOKUP($A505,PIVOTILC!$A:$I,4,FALSE)))</f>
        <v>0</v>
      </c>
      <c r="AC505" s="13">
        <f t="shared" si="113"/>
        <v>0</v>
      </c>
      <c r="AD505" s="13" t="str">
        <f t="shared" si="122"/>
        <v/>
      </c>
      <c r="AE505" s="13">
        <f>IF(ISERROR(VLOOKUP($C505,CTEPULL!$A:$I,5,FALSE)),"0",(VLOOKUP($C505,CTEPULL!$A:$I,5,FALSE)))</f>
        <v>0</v>
      </c>
      <c r="AF505" s="18">
        <f>IF(ISERROR(VLOOKUP($A505,PIVOTILC!$A:$I,5,FALSE)),"0",(VLOOKUP($A505,PIVOTILC!$A:$I,5,FALSE)))</f>
        <v>0</v>
      </c>
      <c r="AG505" s="13">
        <f t="shared" si="114"/>
        <v>0</v>
      </c>
      <c r="AH505" s="13" t="str">
        <f t="shared" si="123"/>
        <v/>
      </c>
      <c r="AI505" s="13">
        <f>IF(ISERROR(VLOOKUP($C505,CTEPULL!$A:$I,6,FALSE)),"0",(VLOOKUP($C505,CTEPULL!$A:$I,6,FALSE)))</f>
        <v>0</v>
      </c>
      <c r="AJ505" s="18">
        <f>IF(ISERROR(VLOOKUP($A505,PIVOTILC!$A:$I,6,FALSE)),"0",(VLOOKUP($A505,PIVOTILC!$A:$I,6,FALSE)))</f>
        <v>0</v>
      </c>
      <c r="AK505" s="13">
        <f t="shared" si="115"/>
        <v>0</v>
      </c>
      <c r="AL505" s="13" t="str">
        <f t="shared" si="124"/>
        <v/>
      </c>
      <c r="AM505" s="13">
        <f>IF(ISERROR(VLOOKUP($C505,CTEPULL!$A:$I,7,FALSE)),"0",(VLOOKUP($C505,CTEPULL!$A:$I,7,FALSE)))</f>
        <v>0</v>
      </c>
      <c r="AN505" s="18">
        <f>IF(ISERROR(VLOOKUP($A505,PIVOTILC!$A:$I,7,FALSE)),"0",(VLOOKUP($A505,PIVOTILC!$A:$I,7,FALSE)))</f>
        <v>0</v>
      </c>
      <c r="AO505" s="13">
        <f t="shared" si="116"/>
        <v>0</v>
      </c>
      <c r="AP505" s="13" t="str">
        <f t="shared" si="125"/>
        <v/>
      </c>
      <c r="AQ505" s="13">
        <f>IF(ISERROR(VLOOKUP($C505,CTEPULL!$A:$I,8,FALSE)),"0",(VLOOKUP($C505,CTEPULL!$A:$I,8,FALSE)))</f>
        <v>0</v>
      </c>
      <c r="AR505" s="18">
        <f>IF(ISERROR(VLOOKUP($A505,PIVOTILC!$A:$I,8,FALSE)),"0",(VLOOKUP($A505,PIVOTILC!$A:$I,8,FALSE)))</f>
        <v>0</v>
      </c>
      <c r="AS505" s="13">
        <f t="shared" si="117"/>
        <v>0</v>
      </c>
      <c r="AT505" s="13" t="str">
        <f t="shared" si="126"/>
        <v/>
      </c>
      <c r="AU505" s="19">
        <f>IF(ISERROR(VLOOKUP($C505,CTEPULL!$A:$I,9,FALSE)),"0",(VLOOKUP($C505,CTEPULL!$A:$I,9,FALSE)))</f>
        <v>44</v>
      </c>
      <c r="AV505" s="18">
        <f>IF(ISERROR(VLOOKUP($A505,PIVOTILC!$A:$I,8,FALSE)),"0",(VLOOKUP($A505,PIVOTILC!$A:$I,9,FALSE)))</f>
        <v>44</v>
      </c>
      <c r="AW505" s="18">
        <f t="shared" si="118"/>
        <v>0</v>
      </c>
      <c r="AX505" s="13">
        <f t="shared" si="119"/>
        <v>0</v>
      </c>
      <c r="AY505" s="13" t="str">
        <f t="shared" si="120"/>
        <v>No</v>
      </c>
      <c r="AZ505" s="13" t="str">
        <f t="shared" si="127"/>
        <v>No</v>
      </c>
    </row>
    <row r="506" spans="1:52" x14ac:dyDescent="0.2">
      <c r="A506" s="1" t="s">
        <v>7153</v>
      </c>
      <c r="B506" s="16" t="s">
        <v>4416</v>
      </c>
      <c r="C506" s="13" t="s">
        <v>4421</v>
      </c>
      <c r="D506" s="13" t="s">
        <v>4422</v>
      </c>
      <c r="E506" s="13" t="s">
        <v>4423</v>
      </c>
      <c r="F506" s="13" t="s">
        <v>179</v>
      </c>
      <c r="G506" s="13" t="s">
        <v>4424</v>
      </c>
      <c r="H506" s="13" t="s">
        <v>2829</v>
      </c>
      <c r="I506" s="13" t="s">
        <v>98</v>
      </c>
      <c r="J506" s="13" t="s">
        <v>2378</v>
      </c>
      <c r="K506" s="13" t="s">
        <v>2381</v>
      </c>
      <c r="L506" s="13" t="s">
        <v>2387</v>
      </c>
      <c r="M506" s="13" t="s">
        <v>2508</v>
      </c>
      <c r="N506" s="13" t="s">
        <v>4425</v>
      </c>
      <c r="O506" s="17">
        <v>42795</v>
      </c>
      <c r="P506" s="23"/>
      <c r="Q506" s="41" t="s">
        <v>4426</v>
      </c>
      <c r="R506" s="13" t="s">
        <v>129</v>
      </c>
      <c r="S506" s="13" t="s">
        <v>2867</v>
      </c>
      <c r="T506" s="13" t="s">
        <v>8348</v>
      </c>
      <c r="U506" s="13" t="s">
        <v>5826</v>
      </c>
      <c r="V506" s="13" t="s">
        <v>8352</v>
      </c>
      <c r="W506" s="13">
        <f>IF(ISERROR(VLOOKUP($C506,CTEPULL!$A:$I,3,FALSE)),"0",(VLOOKUP($C506,CTEPULL!$A:$I,3,FALSE)))</f>
        <v>40</v>
      </c>
      <c r="X506" s="18">
        <f>IF(ISERROR(VLOOKUP($A506,PIVOTILC!$A:$I,3,FALSE)),"0",(VLOOKUP($A506,PIVOTILC!$A:$I,3,FALSE)))</f>
        <v>40</v>
      </c>
      <c r="Y506" s="13">
        <f t="shared" si="112"/>
        <v>0</v>
      </c>
      <c r="Z506" s="13" t="str">
        <f t="shared" si="121"/>
        <v>Good</v>
      </c>
      <c r="AA506" s="13">
        <f>IF(ISERROR(VLOOKUP($C506,CTEPULL!$A:$I,4,FALSE)),"0",(VLOOKUP($C506,CTEPULL!$A:$I,4,FALSE)))</f>
        <v>0</v>
      </c>
      <c r="AB506" s="18">
        <f>IF(ISERROR(VLOOKUP($A506,PIVOTILC!$A:$I,4,FALSE)),"0",(VLOOKUP($A506,PIVOTILC!$A:$I,4,FALSE)))</f>
        <v>0</v>
      </c>
      <c r="AC506" s="13">
        <f t="shared" si="113"/>
        <v>0</v>
      </c>
      <c r="AD506" s="13" t="str">
        <f t="shared" si="122"/>
        <v/>
      </c>
      <c r="AE506" s="13">
        <f>IF(ISERROR(VLOOKUP($C506,CTEPULL!$A:$I,5,FALSE)),"0",(VLOOKUP($C506,CTEPULL!$A:$I,5,FALSE)))</f>
        <v>0</v>
      </c>
      <c r="AF506" s="18">
        <f>IF(ISERROR(VLOOKUP($A506,PIVOTILC!$A:$I,5,FALSE)),"0",(VLOOKUP($A506,PIVOTILC!$A:$I,5,FALSE)))</f>
        <v>0</v>
      </c>
      <c r="AG506" s="13">
        <f t="shared" si="114"/>
        <v>0</v>
      </c>
      <c r="AH506" s="13" t="str">
        <f t="shared" si="123"/>
        <v/>
      </c>
      <c r="AI506" s="13">
        <f>IF(ISERROR(VLOOKUP($C506,CTEPULL!$A:$I,6,FALSE)),"0",(VLOOKUP($C506,CTEPULL!$A:$I,6,FALSE)))</f>
        <v>0</v>
      </c>
      <c r="AJ506" s="18">
        <f>IF(ISERROR(VLOOKUP($A506,PIVOTILC!$A:$I,6,FALSE)),"0",(VLOOKUP($A506,PIVOTILC!$A:$I,6,FALSE)))</f>
        <v>0</v>
      </c>
      <c r="AK506" s="13">
        <f t="shared" si="115"/>
        <v>0</v>
      </c>
      <c r="AL506" s="13" t="str">
        <f t="shared" si="124"/>
        <v/>
      </c>
      <c r="AM506" s="13">
        <f>IF(ISERROR(VLOOKUP($C506,CTEPULL!$A:$I,7,FALSE)),"0",(VLOOKUP($C506,CTEPULL!$A:$I,7,FALSE)))</f>
        <v>0</v>
      </c>
      <c r="AN506" s="18">
        <f>IF(ISERROR(VLOOKUP($A506,PIVOTILC!$A:$I,7,FALSE)),"0",(VLOOKUP($A506,PIVOTILC!$A:$I,7,FALSE)))</f>
        <v>0</v>
      </c>
      <c r="AO506" s="13">
        <f t="shared" si="116"/>
        <v>0</v>
      </c>
      <c r="AP506" s="13" t="str">
        <f t="shared" si="125"/>
        <v/>
      </c>
      <c r="AQ506" s="13">
        <f>IF(ISERROR(VLOOKUP($C506,CTEPULL!$A:$I,8,FALSE)),"0",(VLOOKUP($C506,CTEPULL!$A:$I,8,FALSE)))</f>
        <v>0</v>
      </c>
      <c r="AR506" s="18">
        <f>IF(ISERROR(VLOOKUP($A506,PIVOTILC!$A:$I,8,FALSE)),"0",(VLOOKUP($A506,PIVOTILC!$A:$I,8,FALSE)))</f>
        <v>0</v>
      </c>
      <c r="AS506" s="13">
        <f t="shared" si="117"/>
        <v>0</v>
      </c>
      <c r="AT506" s="13" t="str">
        <f t="shared" si="126"/>
        <v/>
      </c>
      <c r="AU506" s="19">
        <f>IF(ISERROR(VLOOKUP($C506,CTEPULL!$A:$I,9,FALSE)),"0",(VLOOKUP($C506,CTEPULL!$A:$I,9,FALSE)))</f>
        <v>40</v>
      </c>
      <c r="AV506" s="18">
        <f>IF(ISERROR(VLOOKUP($A506,PIVOTILC!$A:$I,8,FALSE)),"0",(VLOOKUP($A506,PIVOTILC!$A:$I,9,FALSE)))</f>
        <v>40</v>
      </c>
      <c r="AW506" s="18">
        <f t="shared" si="118"/>
        <v>0</v>
      </c>
      <c r="AX506" s="13">
        <f t="shared" si="119"/>
        <v>0</v>
      </c>
      <c r="AY506" s="13" t="str">
        <f t="shared" si="120"/>
        <v>No</v>
      </c>
      <c r="AZ506" s="13" t="str">
        <f t="shared" si="127"/>
        <v>No</v>
      </c>
    </row>
    <row r="507" spans="1:52" x14ac:dyDescent="0.2">
      <c r="A507" s="1" t="s">
        <v>13181</v>
      </c>
      <c r="B507" s="16" t="s">
        <v>13182</v>
      </c>
      <c r="C507" s="13" t="s">
        <v>816</v>
      </c>
      <c r="D507" s="13" t="s">
        <v>467</v>
      </c>
      <c r="E507" s="13" t="s">
        <v>468</v>
      </c>
      <c r="F507" s="13" t="s">
        <v>183</v>
      </c>
      <c r="G507" s="13" t="s">
        <v>289</v>
      </c>
      <c r="H507" s="13" t="s">
        <v>11912</v>
      </c>
      <c r="I507" s="13" t="s">
        <v>100</v>
      </c>
      <c r="J507" s="13" t="s">
        <v>2378</v>
      </c>
      <c r="K507" s="13" t="s">
        <v>2396</v>
      </c>
      <c r="L507" s="13" t="s">
        <v>2392</v>
      </c>
      <c r="M507" s="13" t="s">
        <v>8943</v>
      </c>
      <c r="N507" s="13" t="s">
        <v>209</v>
      </c>
      <c r="O507" s="17">
        <v>40725</v>
      </c>
      <c r="P507" s="23"/>
      <c r="Q507" s="41" t="s">
        <v>13183</v>
      </c>
      <c r="R507" s="13" t="s">
        <v>129</v>
      </c>
      <c r="S507" s="13" t="s">
        <v>2868</v>
      </c>
      <c r="T507" s="13" t="s">
        <v>8348</v>
      </c>
      <c r="U507" s="13" t="s">
        <v>5827</v>
      </c>
      <c r="V507" s="13" t="s">
        <v>8351</v>
      </c>
      <c r="W507" s="13">
        <f>IF(ISERROR(VLOOKUP($C507,CTEPULL!$A:$I,3,FALSE)),"0",(VLOOKUP($C507,CTEPULL!$A:$I,3,FALSE)))</f>
        <v>45</v>
      </c>
      <c r="X507" s="18">
        <f>IF(ISERROR(VLOOKUP($A507,PIVOTILC!$A:$I,3,FALSE)),"0",(VLOOKUP($A507,PIVOTILC!$A:$I,3,FALSE)))</f>
        <v>45</v>
      </c>
      <c r="Y507" s="13">
        <f t="shared" si="112"/>
        <v>0</v>
      </c>
      <c r="Z507" s="13" t="str">
        <f t="shared" si="121"/>
        <v>Good</v>
      </c>
      <c r="AA507" s="13">
        <f>IF(ISERROR(VLOOKUP($C507,CTEPULL!$A:$I,4,FALSE)),"0",(VLOOKUP($C507,CTEPULL!$A:$I,4,FALSE)))</f>
        <v>0</v>
      </c>
      <c r="AB507" s="18">
        <f>IF(ISERROR(VLOOKUP($A507,PIVOTILC!$A:$I,4,FALSE)),"0",(VLOOKUP($A507,PIVOTILC!$A:$I,4,FALSE)))</f>
        <v>0</v>
      </c>
      <c r="AC507" s="13">
        <f t="shared" si="113"/>
        <v>0</v>
      </c>
      <c r="AD507" s="13" t="str">
        <f t="shared" si="122"/>
        <v/>
      </c>
      <c r="AE507" s="13">
        <f>IF(ISERROR(VLOOKUP($C507,CTEPULL!$A:$I,5,FALSE)),"0",(VLOOKUP($C507,CTEPULL!$A:$I,5,FALSE)))</f>
        <v>0</v>
      </c>
      <c r="AF507" s="18">
        <f>IF(ISERROR(VLOOKUP($A507,PIVOTILC!$A:$I,5,FALSE)),"0",(VLOOKUP($A507,PIVOTILC!$A:$I,5,FALSE)))</f>
        <v>0</v>
      </c>
      <c r="AG507" s="13">
        <f t="shared" si="114"/>
        <v>0</v>
      </c>
      <c r="AH507" s="13" t="str">
        <f t="shared" si="123"/>
        <v/>
      </c>
      <c r="AI507" s="13">
        <f>IF(ISERROR(VLOOKUP($C507,CTEPULL!$A:$I,6,FALSE)),"0",(VLOOKUP($C507,CTEPULL!$A:$I,6,FALSE)))</f>
        <v>0</v>
      </c>
      <c r="AJ507" s="18">
        <f>IF(ISERROR(VLOOKUP($A507,PIVOTILC!$A:$I,6,FALSE)),"0",(VLOOKUP($A507,PIVOTILC!$A:$I,6,FALSE)))</f>
        <v>0</v>
      </c>
      <c r="AK507" s="13">
        <f t="shared" si="115"/>
        <v>0</v>
      </c>
      <c r="AL507" s="13" t="str">
        <f t="shared" si="124"/>
        <v/>
      </c>
      <c r="AM507" s="13">
        <f>IF(ISERROR(VLOOKUP($C507,CTEPULL!$A:$I,7,FALSE)),"0",(VLOOKUP($C507,CTEPULL!$A:$I,7,FALSE)))</f>
        <v>0</v>
      </c>
      <c r="AN507" s="18">
        <f>IF(ISERROR(VLOOKUP($A507,PIVOTILC!$A:$I,7,FALSE)),"0",(VLOOKUP($A507,PIVOTILC!$A:$I,7,FALSE)))</f>
        <v>0</v>
      </c>
      <c r="AO507" s="13">
        <f t="shared" si="116"/>
        <v>0</v>
      </c>
      <c r="AP507" s="13" t="str">
        <f t="shared" si="125"/>
        <v/>
      </c>
      <c r="AQ507" s="13">
        <f>IF(ISERROR(VLOOKUP($C507,CTEPULL!$A:$I,8,FALSE)),"0",(VLOOKUP($C507,CTEPULL!$A:$I,8,FALSE)))</f>
        <v>0</v>
      </c>
      <c r="AR507" s="18">
        <f>IF(ISERROR(VLOOKUP($A507,PIVOTILC!$A:$I,8,FALSE)),"0",(VLOOKUP($A507,PIVOTILC!$A:$I,8,FALSE)))</f>
        <v>0</v>
      </c>
      <c r="AS507" s="13">
        <f t="shared" si="117"/>
        <v>0</v>
      </c>
      <c r="AT507" s="13" t="str">
        <f t="shared" si="126"/>
        <v/>
      </c>
      <c r="AU507" s="19">
        <f>IF(ISERROR(VLOOKUP($C507,CTEPULL!$A:$I,9,FALSE)),"0",(VLOOKUP($C507,CTEPULL!$A:$I,9,FALSE)))</f>
        <v>45</v>
      </c>
      <c r="AV507" s="18">
        <f>IF(ISERROR(VLOOKUP($A507,PIVOTILC!$A:$I,8,FALSE)),"0",(VLOOKUP($A507,PIVOTILC!$A:$I,9,FALSE)))</f>
        <v>45</v>
      </c>
      <c r="AW507" s="18">
        <f t="shared" si="118"/>
        <v>0</v>
      </c>
      <c r="AX507" s="13">
        <f t="shared" si="119"/>
        <v>0</v>
      </c>
      <c r="AY507" s="13" t="str">
        <f t="shared" si="120"/>
        <v>No</v>
      </c>
      <c r="AZ507" s="13" t="str">
        <f t="shared" si="127"/>
        <v>No</v>
      </c>
    </row>
    <row r="508" spans="1:52" x14ac:dyDescent="0.2">
      <c r="A508" s="1" t="s">
        <v>9285</v>
      </c>
      <c r="B508" s="16" t="s">
        <v>3168</v>
      </c>
      <c r="C508" s="13" t="s">
        <v>1128</v>
      </c>
      <c r="D508" s="13" t="s">
        <v>1129</v>
      </c>
      <c r="E508" s="13" t="s">
        <v>651</v>
      </c>
      <c r="F508" s="13" t="s">
        <v>2830</v>
      </c>
      <c r="G508" s="13" t="s">
        <v>1130</v>
      </c>
      <c r="H508" s="13" t="s">
        <v>2829</v>
      </c>
      <c r="I508" s="13" t="s">
        <v>98</v>
      </c>
      <c r="J508" s="13" t="s">
        <v>2378</v>
      </c>
      <c r="K508" s="13" t="s">
        <v>2379</v>
      </c>
      <c r="L508" s="13" t="s">
        <v>2383</v>
      </c>
      <c r="M508" s="13" t="s">
        <v>2480</v>
      </c>
      <c r="N508" s="13" t="s">
        <v>1131</v>
      </c>
      <c r="O508" s="17">
        <v>39132</v>
      </c>
      <c r="P508" s="23"/>
      <c r="Q508" s="41" t="s">
        <v>2586</v>
      </c>
      <c r="R508" s="13" t="s">
        <v>129</v>
      </c>
      <c r="S508" s="13" t="s">
        <v>2871</v>
      </c>
      <c r="T508" s="13" t="s">
        <v>8348</v>
      </c>
      <c r="U508" s="13" t="s">
        <v>5828</v>
      </c>
      <c r="V508" s="13" t="s">
        <v>8351</v>
      </c>
      <c r="W508" s="13">
        <f>IF(ISERROR(VLOOKUP($C508,CTEPULL!$A:$I,3,FALSE)),"0",(VLOOKUP($C508,CTEPULL!$A:$I,3,FALSE)))</f>
        <v>50</v>
      </c>
      <c r="X508" s="18">
        <f>IF(ISERROR(VLOOKUP($A508,PIVOTILC!$A:$I,3,FALSE)),"0",(VLOOKUP($A508,PIVOTILC!$A:$I,3,FALSE)))</f>
        <v>50</v>
      </c>
      <c r="Y508" s="13">
        <f t="shared" si="112"/>
        <v>0</v>
      </c>
      <c r="Z508" s="13" t="str">
        <f t="shared" si="121"/>
        <v>Good</v>
      </c>
      <c r="AA508" s="13">
        <f>IF(ISERROR(VLOOKUP($C508,CTEPULL!$A:$I,4,FALSE)),"0",(VLOOKUP($C508,CTEPULL!$A:$I,4,FALSE)))</f>
        <v>0</v>
      </c>
      <c r="AB508" s="18">
        <f>IF(ISERROR(VLOOKUP($A508,PIVOTILC!$A:$I,4,FALSE)),"0",(VLOOKUP($A508,PIVOTILC!$A:$I,4,FALSE)))</f>
        <v>0</v>
      </c>
      <c r="AC508" s="13">
        <f t="shared" si="113"/>
        <v>0</v>
      </c>
      <c r="AD508" s="13" t="str">
        <f t="shared" si="122"/>
        <v/>
      </c>
      <c r="AE508" s="13">
        <f>IF(ISERROR(VLOOKUP($C508,CTEPULL!$A:$I,5,FALSE)),"0",(VLOOKUP($C508,CTEPULL!$A:$I,5,FALSE)))</f>
        <v>0</v>
      </c>
      <c r="AF508" s="18">
        <f>IF(ISERROR(VLOOKUP($A508,PIVOTILC!$A:$I,5,FALSE)),"0",(VLOOKUP($A508,PIVOTILC!$A:$I,5,FALSE)))</f>
        <v>0</v>
      </c>
      <c r="AG508" s="13">
        <f t="shared" si="114"/>
        <v>0</v>
      </c>
      <c r="AH508" s="13" t="str">
        <f t="shared" si="123"/>
        <v/>
      </c>
      <c r="AI508" s="13">
        <f>IF(ISERROR(VLOOKUP($C508,CTEPULL!$A:$I,6,FALSE)),"0",(VLOOKUP($C508,CTEPULL!$A:$I,6,FALSE)))</f>
        <v>0</v>
      </c>
      <c r="AJ508" s="18">
        <f>IF(ISERROR(VLOOKUP($A508,PIVOTILC!$A:$I,6,FALSE)),"0",(VLOOKUP($A508,PIVOTILC!$A:$I,6,FALSE)))</f>
        <v>0</v>
      </c>
      <c r="AK508" s="13">
        <f t="shared" si="115"/>
        <v>0</v>
      </c>
      <c r="AL508" s="13" t="str">
        <f t="shared" si="124"/>
        <v/>
      </c>
      <c r="AM508" s="13">
        <f>IF(ISERROR(VLOOKUP($C508,CTEPULL!$A:$I,7,FALSE)),"0",(VLOOKUP($C508,CTEPULL!$A:$I,7,FALSE)))</f>
        <v>0</v>
      </c>
      <c r="AN508" s="18">
        <f>IF(ISERROR(VLOOKUP($A508,PIVOTILC!$A:$I,7,FALSE)),"0",(VLOOKUP($A508,PIVOTILC!$A:$I,7,FALSE)))</f>
        <v>0</v>
      </c>
      <c r="AO508" s="13">
        <f t="shared" si="116"/>
        <v>0</v>
      </c>
      <c r="AP508" s="13" t="str">
        <f t="shared" si="125"/>
        <v/>
      </c>
      <c r="AQ508" s="13">
        <f>IF(ISERROR(VLOOKUP($C508,CTEPULL!$A:$I,8,FALSE)),"0",(VLOOKUP($C508,CTEPULL!$A:$I,8,FALSE)))</f>
        <v>0</v>
      </c>
      <c r="AR508" s="18">
        <f>IF(ISERROR(VLOOKUP($A508,PIVOTILC!$A:$I,8,FALSE)),"0",(VLOOKUP($A508,PIVOTILC!$A:$I,8,FALSE)))</f>
        <v>0</v>
      </c>
      <c r="AS508" s="13">
        <f t="shared" si="117"/>
        <v>0</v>
      </c>
      <c r="AT508" s="13" t="str">
        <f t="shared" si="126"/>
        <v/>
      </c>
      <c r="AU508" s="19">
        <f>IF(ISERROR(VLOOKUP($C508,CTEPULL!$A:$I,9,FALSE)),"0",(VLOOKUP($C508,CTEPULL!$A:$I,9,FALSE)))</f>
        <v>50</v>
      </c>
      <c r="AV508" s="18">
        <f>IF(ISERROR(VLOOKUP($A508,PIVOTILC!$A:$I,8,FALSE)),"0",(VLOOKUP($A508,PIVOTILC!$A:$I,9,FALSE)))</f>
        <v>50</v>
      </c>
      <c r="AW508" s="18">
        <f t="shared" si="118"/>
        <v>0</v>
      </c>
      <c r="AX508" s="13">
        <f t="shared" si="119"/>
        <v>0</v>
      </c>
      <c r="AY508" s="13" t="str">
        <f t="shared" si="120"/>
        <v>No</v>
      </c>
      <c r="AZ508" s="13" t="str">
        <f t="shared" si="127"/>
        <v>No</v>
      </c>
    </row>
    <row r="509" spans="1:52" x14ac:dyDescent="0.2">
      <c r="A509" s="1" t="s">
        <v>9286</v>
      </c>
      <c r="B509" s="16" t="s">
        <v>3169</v>
      </c>
      <c r="C509" s="13" t="s">
        <v>890</v>
      </c>
      <c r="D509" s="13" t="s">
        <v>635</v>
      </c>
      <c r="E509" s="13" t="s">
        <v>479</v>
      </c>
      <c r="F509" s="13" t="s">
        <v>179</v>
      </c>
      <c r="G509" s="13" t="s">
        <v>360</v>
      </c>
      <c r="H509" s="13" t="s">
        <v>2829</v>
      </c>
      <c r="I509" s="13" t="s">
        <v>98</v>
      </c>
      <c r="J509" s="13" t="s">
        <v>2378</v>
      </c>
      <c r="K509" s="13" t="s">
        <v>2382</v>
      </c>
      <c r="L509" s="13" t="s">
        <v>3758</v>
      </c>
      <c r="M509" s="13" t="s">
        <v>2423</v>
      </c>
      <c r="N509" s="13" t="s">
        <v>220</v>
      </c>
      <c r="O509" s="17">
        <v>40798</v>
      </c>
      <c r="P509" s="23"/>
      <c r="Q509" s="41" t="s">
        <v>2587</v>
      </c>
      <c r="R509" s="13" t="s">
        <v>129</v>
      </c>
      <c r="S509" s="13" t="s">
        <v>2871</v>
      </c>
      <c r="T509" s="13" t="s">
        <v>8348</v>
      </c>
      <c r="U509" s="13" t="s">
        <v>5829</v>
      </c>
      <c r="V509" s="13" t="s">
        <v>8361</v>
      </c>
      <c r="W509" s="13">
        <f>IF(ISERROR(VLOOKUP($C509,CTEPULL!$A:$I,3,FALSE)),"0",(VLOOKUP($C509,CTEPULL!$A:$I,3,FALSE)))</f>
        <v>45</v>
      </c>
      <c r="X509" s="18">
        <f>IF(ISERROR(VLOOKUP($A509,PIVOTILC!$A:$I,3,FALSE)),"0",(VLOOKUP($A509,PIVOTILC!$A:$I,3,FALSE)))</f>
        <v>45</v>
      </c>
      <c r="Y509" s="13">
        <f t="shared" si="112"/>
        <v>0</v>
      </c>
      <c r="Z509" s="13" t="str">
        <f t="shared" si="121"/>
        <v>Good</v>
      </c>
      <c r="AA509" s="13">
        <f>IF(ISERROR(VLOOKUP($C509,CTEPULL!$A:$I,4,FALSE)),"0",(VLOOKUP($C509,CTEPULL!$A:$I,4,FALSE)))</f>
        <v>0</v>
      </c>
      <c r="AB509" s="18">
        <f>IF(ISERROR(VLOOKUP($A509,PIVOTILC!$A:$I,4,FALSE)),"0",(VLOOKUP($A509,PIVOTILC!$A:$I,4,FALSE)))</f>
        <v>0</v>
      </c>
      <c r="AC509" s="13">
        <f t="shared" si="113"/>
        <v>0</v>
      </c>
      <c r="AD509" s="13" t="str">
        <f t="shared" si="122"/>
        <v/>
      </c>
      <c r="AE509" s="13">
        <f>IF(ISERROR(VLOOKUP($C509,CTEPULL!$A:$I,5,FALSE)),"0",(VLOOKUP($C509,CTEPULL!$A:$I,5,FALSE)))</f>
        <v>0</v>
      </c>
      <c r="AF509" s="18">
        <f>IF(ISERROR(VLOOKUP($A509,PIVOTILC!$A:$I,5,FALSE)),"0",(VLOOKUP($A509,PIVOTILC!$A:$I,5,FALSE)))</f>
        <v>0</v>
      </c>
      <c r="AG509" s="13">
        <f t="shared" si="114"/>
        <v>0</v>
      </c>
      <c r="AH509" s="13" t="str">
        <f t="shared" si="123"/>
        <v/>
      </c>
      <c r="AI509" s="13">
        <f>IF(ISERROR(VLOOKUP($C509,CTEPULL!$A:$I,6,FALSE)),"0",(VLOOKUP($C509,CTEPULL!$A:$I,6,FALSE)))</f>
        <v>0</v>
      </c>
      <c r="AJ509" s="18">
        <f>IF(ISERROR(VLOOKUP($A509,PIVOTILC!$A:$I,6,FALSE)),"0",(VLOOKUP($A509,PIVOTILC!$A:$I,6,FALSE)))</f>
        <v>0</v>
      </c>
      <c r="AK509" s="13">
        <f t="shared" si="115"/>
        <v>0</v>
      </c>
      <c r="AL509" s="13" t="str">
        <f t="shared" si="124"/>
        <v/>
      </c>
      <c r="AM509" s="13">
        <f>IF(ISERROR(VLOOKUP($C509,CTEPULL!$A:$I,7,FALSE)),"0",(VLOOKUP($C509,CTEPULL!$A:$I,7,FALSE)))</f>
        <v>0</v>
      </c>
      <c r="AN509" s="18">
        <f>IF(ISERROR(VLOOKUP($A509,PIVOTILC!$A:$I,7,FALSE)),"0",(VLOOKUP($A509,PIVOTILC!$A:$I,7,FALSE)))</f>
        <v>0</v>
      </c>
      <c r="AO509" s="13">
        <f t="shared" si="116"/>
        <v>0</v>
      </c>
      <c r="AP509" s="13" t="str">
        <f t="shared" si="125"/>
        <v/>
      </c>
      <c r="AQ509" s="13">
        <f>IF(ISERROR(VLOOKUP($C509,CTEPULL!$A:$I,8,FALSE)),"0",(VLOOKUP($C509,CTEPULL!$A:$I,8,FALSE)))</f>
        <v>0</v>
      </c>
      <c r="AR509" s="18">
        <f>IF(ISERROR(VLOOKUP($A509,PIVOTILC!$A:$I,8,FALSE)),"0",(VLOOKUP($A509,PIVOTILC!$A:$I,8,FALSE)))</f>
        <v>0</v>
      </c>
      <c r="AS509" s="13">
        <f t="shared" si="117"/>
        <v>0</v>
      </c>
      <c r="AT509" s="13" t="str">
        <f t="shared" si="126"/>
        <v/>
      </c>
      <c r="AU509" s="19">
        <f>IF(ISERROR(VLOOKUP($C509,CTEPULL!$A:$I,9,FALSE)),"0",(VLOOKUP($C509,CTEPULL!$A:$I,9,FALSE)))</f>
        <v>45</v>
      </c>
      <c r="AV509" s="18">
        <f>IF(ISERROR(VLOOKUP($A509,PIVOTILC!$A:$I,8,FALSE)),"0",(VLOOKUP($A509,PIVOTILC!$A:$I,9,FALSE)))</f>
        <v>45</v>
      </c>
      <c r="AW509" s="18">
        <f t="shared" si="118"/>
        <v>0</v>
      </c>
      <c r="AX509" s="13">
        <f t="shared" si="119"/>
        <v>0</v>
      </c>
      <c r="AY509" s="13" t="str">
        <f t="shared" si="120"/>
        <v>No</v>
      </c>
      <c r="AZ509" s="13" t="str">
        <f t="shared" si="127"/>
        <v>No</v>
      </c>
    </row>
    <row r="510" spans="1:52" x14ac:dyDescent="0.2">
      <c r="A510" s="1" t="s">
        <v>11964</v>
      </c>
      <c r="B510" s="16" t="s">
        <v>11292</v>
      </c>
      <c r="C510" s="13" t="s">
        <v>1810</v>
      </c>
      <c r="D510" s="13" t="s">
        <v>1774</v>
      </c>
      <c r="E510" s="13" t="s">
        <v>1775</v>
      </c>
      <c r="F510" s="13" t="s">
        <v>179</v>
      </c>
      <c r="G510" s="13" t="s">
        <v>1811</v>
      </c>
      <c r="H510" s="13" t="s">
        <v>11912</v>
      </c>
      <c r="I510" s="13" t="s">
        <v>100</v>
      </c>
      <c r="J510" s="13" t="s">
        <v>2378</v>
      </c>
      <c r="K510" s="13" t="s">
        <v>2396</v>
      </c>
      <c r="L510" s="13" t="s">
        <v>2392</v>
      </c>
      <c r="M510" s="13" t="s">
        <v>8943</v>
      </c>
      <c r="N510" s="13" t="s">
        <v>12545</v>
      </c>
      <c r="O510" s="17">
        <v>41981</v>
      </c>
      <c r="P510" s="23"/>
      <c r="Q510" s="41" t="s">
        <v>11293</v>
      </c>
      <c r="R510" s="13" t="s">
        <v>129</v>
      </c>
      <c r="S510" s="13" t="s">
        <v>2878</v>
      </c>
      <c r="T510" s="13" t="s">
        <v>8348</v>
      </c>
      <c r="U510" s="13" t="s">
        <v>5830</v>
      </c>
      <c r="V510" s="13" t="s">
        <v>8352</v>
      </c>
      <c r="W510" s="13">
        <f>IF(ISERROR(VLOOKUP($C510,CTEPULL!$A:$I,3,FALSE)),"0",(VLOOKUP($C510,CTEPULL!$A:$I,3,FALSE)))</f>
        <v>50</v>
      </c>
      <c r="X510" s="18">
        <f>IF(ISERROR(VLOOKUP($A510,PIVOTILC!$A:$I,3,FALSE)),"0",(VLOOKUP($A510,PIVOTILC!$A:$I,3,FALSE)))</f>
        <v>50</v>
      </c>
      <c r="Y510" s="13">
        <f t="shared" si="112"/>
        <v>0</v>
      </c>
      <c r="Z510" s="13" t="str">
        <f t="shared" si="121"/>
        <v>Good</v>
      </c>
      <c r="AA510" s="13">
        <f>IF(ISERROR(VLOOKUP($C510,CTEPULL!$A:$I,4,FALSE)),"0",(VLOOKUP($C510,CTEPULL!$A:$I,4,FALSE)))</f>
        <v>0</v>
      </c>
      <c r="AB510" s="18">
        <f>IF(ISERROR(VLOOKUP($A510,PIVOTILC!$A:$I,4,FALSE)),"0",(VLOOKUP($A510,PIVOTILC!$A:$I,4,FALSE)))</f>
        <v>0</v>
      </c>
      <c r="AC510" s="13">
        <f t="shared" si="113"/>
        <v>0</v>
      </c>
      <c r="AD510" s="13" t="str">
        <f t="shared" si="122"/>
        <v/>
      </c>
      <c r="AE510" s="13">
        <f>IF(ISERROR(VLOOKUP($C510,CTEPULL!$A:$I,5,FALSE)),"0",(VLOOKUP($C510,CTEPULL!$A:$I,5,FALSE)))</f>
        <v>0</v>
      </c>
      <c r="AF510" s="18">
        <f>IF(ISERROR(VLOOKUP($A510,PIVOTILC!$A:$I,5,FALSE)),"0",(VLOOKUP($A510,PIVOTILC!$A:$I,5,FALSE)))</f>
        <v>0</v>
      </c>
      <c r="AG510" s="13">
        <f t="shared" si="114"/>
        <v>0</v>
      </c>
      <c r="AH510" s="13" t="str">
        <f t="shared" si="123"/>
        <v/>
      </c>
      <c r="AI510" s="13">
        <f>IF(ISERROR(VLOOKUP($C510,CTEPULL!$A:$I,6,FALSE)),"0",(VLOOKUP($C510,CTEPULL!$A:$I,6,FALSE)))</f>
        <v>0</v>
      </c>
      <c r="AJ510" s="18">
        <f>IF(ISERROR(VLOOKUP($A510,PIVOTILC!$A:$I,6,FALSE)),"0",(VLOOKUP($A510,PIVOTILC!$A:$I,6,FALSE)))</f>
        <v>0</v>
      </c>
      <c r="AK510" s="13">
        <f t="shared" si="115"/>
        <v>0</v>
      </c>
      <c r="AL510" s="13" t="str">
        <f t="shared" si="124"/>
        <v/>
      </c>
      <c r="AM510" s="13">
        <f>IF(ISERROR(VLOOKUP($C510,CTEPULL!$A:$I,7,FALSE)),"0",(VLOOKUP($C510,CTEPULL!$A:$I,7,FALSE)))</f>
        <v>0</v>
      </c>
      <c r="AN510" s="18">
        <f>IF(ISERROR(VLOOKUP($A510,PIVOTILC!$A:$I,7,FALSE)),"0",(VLOOKUP($A510,PIVOTILC!$A:$I,7,FALSE)))</f>
        <v>0</v>
      </c>
      <c r="AO510" s="13">
        <f t="shared" si="116"/>
        <v>0</v>
      </c>
      <c r="AP510" s="13" t="str">
        <f t="shared" si="125"/>
        <v/>
      </c>
      <c r="AQ510" s="13">
        <f>IF(ISERROR(VLOOKUP($C510,CTEPULL!$A:$I,8,FALSE)),"0",(VLOOKUP($C510,CTEPULL!$A:$I,8,FALSE)))</f>
        <v>0</v>
      </c>
      <c r="AR510" s="18">
        <f>IF(ISERROR(VLOOKUP($A510,PIVOTILC!$A:$I,8,FALSE)),"0",(VLOOKUP($A510,PIVOTILC!$A:$I,8,FALSE)))</f>
        <v>0</v>
      </c>
      <c r="AS510" s="13">
        <f t="shared" si="117"/>
        <v>0</v>
      </c>
      <c r="AT510" s="13" t="str">
        <f t="shared" si="126"/>
        <v/>
      </c>
      <c r="AU510" s="19">
        <f>IF(ISERROR(VLOOKUP($C510,CTEPULL!$A:$I,9,FALSE)),"0",(VLOOKUP($C510,CTEPULL!$A:$I,9,FALSE)))</f>
        <v>50</v>
      </c>
      <c r="AV510" s="18">
        <f>IF(ISERROR(VLOOKUP($A510,PIVOTILC!$A:$I,8,FALSE)),"0",(VLOOKUP($A510,PIVOTILC!$A:$I,9,FALSE)))</f>
        <v>50</v>
      </c>
      <c r="AW510" s="18">
        <f t="shared" si="118"/>
        <v>0</v>
      </c>
      <c r="AX510" s="13">
        <f t="shared" si="119"/>
        <v>0</v>
      </c>
      <c r="AY510" s="13" t="str">
        <f t="shared" si="120"/>
        <v>No</v>
      </c>
      <c r="AZ510" s="13" t="str">
        <f t="shared" si="127"/>
        <v>No</v>
      </c>
    </row>
    <row r="511" spans="1:52" x14ac:dyDescent="0.2">
      <c r="A511" s="1" t="s">
        <v>7154</v>
      </c>
      <c r="B511" s="16" t="s">
        <v>4854</v>
      </c>
      <c r="C511" s="13" t="s">
        <v>4855</v>
      </c>
      <c r="D511" s="13" t="s">
        <v>4856</v>
      </c>
      <c r="E511" s="13" t="s">
        <v>4857</v>
      </c>
      <c r="F511" s="13" t="s">
        <v>179</v>
      </c>
      <c r="G511" s="13" t="s">
        <v>4858</v>
      </c>
      <c r="H511" s="13" t="s">
        <v>2829</v>
      </c>
      <c r="I511" s="13" t="s">
        <v>100</v>
      </c>
      <c r="J511" s="13" t="s">
        <v>2378</v>
      </c>
      <c r="K511" s="13" t="s">
        <v>2396</v>
      </c>
      <c r="L511" s="13" t="s">
        <v>2392</v>
      </c>
      <c r="M511" s="13" t="s">
        <v>8943</v>
      </c>
      <c r="N511" s="13" t="s">
        <v>4859</v>
      </c>
      <c r="O511" s="17">
        <v>42877</v>
      </c>
      <c r="P511" s="23"/>
      <c r="Q511" s="41" t="s">
        <v>4860</v>
      </c>
      <c r="R511" s="13" t="s">
        <v>187</v>
      </c>
      <c r="S511" s="13" t="s">
        <v>2867</v>
      </c>
      <c r="T511" s="13" t="s">
        <v>8348</v>
      </c>
      <c r="U511" s="13" t="s">
        <v>5831</v>
      </c>
      <c r="V511" s="13" t="s">
        <v>8349</v>
      </c>
      <c r="W511" s="13">
        <f>IF(ISERROR(VLOOKUP($C511,CTEPULL!$A:$I,3,FALSE)),"0",(VLOOKUP($C511,CTEPULL!$A:$I,3,FALSE)))</f>
        <v>27</v>
      </c>
      <c r="X511" s="18">
        <f>IF(ISERROR(VLOOKUP($A511,PIVOTILC!$A:$I,3,FALSE)),"0",(VLOOKUP($A511,PIVOTILC!$A:$I,3,FALSE)))</f>
        <v>27</v>
      </c>
      <c r="Y511" s="13">
        <f t="shared" si="112"/>
        <v>0</v>
      </c>
      <c r="Z511" s="13" t="str">
        <f t="shared" si="121"/>
        <v>Good</v>
      </c>
      <c r="AA511" s="13">
        <f>IF(ISERROR(VLOOKUP($C511,CTEPULL!$A:$I,4,FALSE)),"0",(VLOOKUP($C511,CTEPULL!$A:$I,4,FALSE)))</f>
        <v>0</v>
      </c>
      <c r="AB511" s="18">
        <f>IF(ISERROR(VLOOKUP($A511,PIVOTILC!$A:$I,4,FALSE)),"0",(VLOOKUP($A511,PIVOTILC!$A:$I,4,FALSE)))</f>
        <v>0</v>
      </c>
      <c r="AC511" s="13">
        <f t="shared" si="113"/>
        <v>0</v>
      </c>
      <c r="AD511" s="13" t="str">
        <f t="shared" si="122"/>
        <v/>
      </c>
      <c r="AE511" s="13">
        <f>IF(ISERROR(VLOOKUP($C511,CTEPULL!$A:$I,5,FALSE)),"0",(VLOOKUP($C511,CTEPULL!$A:$I,5,FALSE)))</f>
        <v>0</v>
      </c>
      <c r="AF511" s="18">
        <f>IF(ISERROR(VLOOKUP($A511,PIVOTILC!$A:$I,5,FALSE)),"0",(VLOOKUP($A511,PIVOTILC!$A:$I,5,FALSE)))</f>
        <v>0</v>
      </c>
      <c r="AG511" s="13">
        <f t="shared" si="114"/>
        <v>0</v>
      </c>
      <c r="AH511" s="13" t="str">
        <f t="shared" si="123"/>
        <v/>
      </c>
      <c r="AI511" s="13">
        <f>IF(ISERROR(VLOOKUP($C511,CTEPULL!$A:$I,6,FALSE)),"0",(VLOOKUP($C511,CTEPULL!$A:$I,6,FALSE)))</f>
        <v>0</v>
      </c>
      <c r="AJ511" s="18">
        <f>IF(ISERROR(VLOOKUP($A511,PIVOTILC!$A:$I,6,FALSE)),"0",(VLOOKUP($A511,PIVOTILC!$A:$I,6,FALSE)))</f>
        <v>0</v>
      </c>
      <c r="AK511" s="13">
        <f t="shared" si="115"/>
        <v>0</v>
      </c>
      <c r="AL511" s="13" t="str">
        <f t="shared" si="124"/>
        <v/>
      </c>
      <c r="AM511" s="13">
        <f>IF(ISERROR(VLOOKUP($C511,CTEPULL!$A:$I,7,FALSE)),"0",(VLOOKUP($C511,CTEPULL!$A:$I,7,FALSE)))</f>
        <v>0</v>
      </c>
      <c r="AN511" s="18">
        <f>IF(ISERROR(VLOOKUP($A511,PIVOTILC!$A:$I,7,FALSE)),"0",(VLOOKUP($A511,PIVOTILC!$A:$I,7,FALSE)))</f>
        <v>0</v>
      </c>
      <c r="AO511" s="13">
        <f t="shared" si="116"/>
        <v>0</v>
      </c>
      <c r="AP511" s="13" t="str">
        <f t="shared" si="125"/>
        <v/>
      </c>
      <c r="AQ511" s="13">
        <f>IF(ISERROR(VLOOKUP($C511,CTEPULL!$A:$I,8,FALSE)),"0",(VLOOKUP($C511,CTEPULL!$A:$I,8,FALSE)))</f>
        <v>0</v>
      </c>
      <c r="AR511" s="18">
        <f>IF(ISERROR(VLOOKUP($A511,PIVOTILC!$A:$I,8,FALSE)),"0",(VLOOKUP($A511,PIVOTILC!$A:$I,8,FALSE)))</f>
        <v>0</v>
      </c>
      <c r="AS511" s="13">
        <f t="shared" si="117"/>
        <v>0</v>
      </c>
      <c r="AT511" s="13" t="str">
        <f t="shared" si="126"/>
        <v/>
      </c>
      <c r="AU511" s="19">
        <f>IF(ISERROR(VLOOKUP($C511,CTEPULL!$A:$I,9,FALSE)),"0",(VLOOKUP($C511,CTEPULL!$A:$I,9,FALSE)))</f>
        <v>27</v>
      </c>
      <c r="AV511" s="18">
        <f>IF(ISERROR(VLOOKUP($A511,PIVOTILC!$A:$I,8,FALSE)),"0",(VLOOKUP($A511,PIVOTILC!$A:$I,9,FALSE)))</f>
        <v>27</v>
      </c>
      <c r="AW511" s="18">
        <f t="shared" si="118"/>
        <v>0</v>
      </c>
      <c r="AX511" s="13">
        <f t="shared" si="119"/>
        <v>0</v>
      </c>
      <c r="AY511" s="13" t="str">
        <f t="shared" si="120"/>
        <v>No</v>
      </c>
      <c r="AZ511" s="13" t="str">
        <f t="shared" si="127"/>
        <v>No</v>
      </c>
    </row>
    <row r="512" spans="1:52" x14ac:dyDescent="0.2">
      <c r="A512" s="1" t="s">
        <v>9287</v>
      </c>
      <c r="B512" s="16" t="s">
        <v>3170</v>
      </c>
      <c r="C512" s="13" t="s">
        <v>933</v>
      </c>
      <c r="D512" s="13" t="s">
        <v>719</v>
      </c>
      <c r="E512" s="13" t="s">
        <v>665</v>
      </c>
      <c r="F512" s="13" t="s">
        <v>179</v>
      </c>
      <c r="G512" s="13" t="s">
        <v>400</v>
      </c>
      <c r="H512" s="13" t="s">
        <v>2829</v>
      </c>
      <c r="I512" s="13" t="s">
        <v>98</v>
      </c>
      <c r="J512" s="13" t="s">
        <v>2378</v>
      </c>
      <c r="K512" s="13" t="s">
        <v>2395</v>
      </c>
      <c r="L512" s="13" t="s">
        <v>4946</v>
      </c>
      <c r="M512" s="13" t="s">
        <v>2405</v>
      </c>
      <c r="N512" s="13" t="s">
        <v>226</v>
      </c>
      <c r="O512" s="17">
        <v>40816</v>
      </c>
      <c r="P512" s="23"/>
      <c r="Q512" s="41" t="s">
        <v>2588</v>
      </c>
      <c r="R512" s="13" t="s">
        <v>129</v>
      </c>
      <c r="S512" s="13" t="s">
        <v>2870</v>
      </c>
      <c r="T512" s="13" t="s">
        <v>8348</v>
      </c>
      <c r="U512" s="13" t="s">
        <v>5832</v>
      </c>
      <c r="V512" s="13" t="s">
        <v>8352</v>
      </c>
      <c r="W512" s="13">
        <f>IF(ISERROR(VLOOKUP($C512,CTEPULL!$A:$I,3,FALSE)),"0",(VLOOKUP($C512,CTEPULL!$A:$I,3,FALSE)))</f>
        <v>40</v>
      </c>
      <c r="X512" s="18">
        <f>IF(ISERROR(VLOOKUP($A512,PIVOTILC!$A:$I,3,FALSE)),"0",(VLOOKUP($A512,PIVOTILC!$A:$I,3,FALSE)))</f>
        <v>40</v>
      </c>
      <c r="Y512" s="13">
        <f t="shared" si="112"/>
        <v>0</v>
      </c>
      <c r="Z512" s="13" t="str">
        <f t="shared" si="121"/>
        <v>Good</v>
      </c>
      <c r="AA512" s="13">
        <f>IF(ISERROR(VLOOKUP($C512,CTEPULL!$A:$I,4,FALSE)),"0",(VLOOKUP($C512,CTEPULL!$A:$I,4,FALSE)))</f>
        <v>0</v>
      </c>
      <c r="AB512" s="18">
        <f>IF(ISERROR(VLOOKUP($A512,PIVOTILC!$A:$I,4,FALSE)),"0",(VLOOKUP($A512,PIVOTILC!$A:$I,4,FALSE)))</f>
        <v>0</v>
      </c>
      <c r="AC512" s="13">
        <f t="shared" si="113"/>
        <v>0</v>
      </c>
      <c r="AD512" s="13" t="str">
        <f t="shared" si="122"/>
        <v/>
      </c>
      <c r="AE512" s="13">
        <f>IF(ISERROR(VLOOKUP($C512,CTEPULL!$A:$I,5,FALSE)),"0",(VLOOKUP($C512,CTEPULL!$A:$I,5,FALSE)))</f>
        <v>0</v>
      </c>
      <c r="AF512" s="18">
        <f>IF(ISERROR(VLOOKUP($A512,PIVOTILC!$A:$I,5,FALSE)),"0",(VLOOKUP($A512,PIVOTILC!$A:$I,5,FALSE)))</f>
        <v>0</v>
      </c>
      <c r="AG512" s="13">
        <f t="shared" si="114"/>
        <v>0</v>
      </c>
      <c r="AH512" s="13" t="str">
        <f t="shared" si="123"/>
        <v/>
      </c>
      <c r="AI512" s="13">
        <f>IF(ISERROR(VLOOKUP($C512,CTEPULL!$A:$I,6,FALSE)),"0",(VLOOKUP($C512,CTEPULL!$A:$I,6,FALSE)))</f>
        <v>0</v>
      </c>
      <c r="AJ512" s="18">
        <f>IF(ISERROR(VLOOKUP($A512,PIVOTILC!$A:$I,6,FALSE)),"0",(VLOOKUP($A512,PIVOTILC!$A:$I,6,FALSE)))</f>
        <v>0</v>
      </c>
      <c r="AK512" s="13">
        <f t="shared" si="115"/>
        <v>0</v>
      </c>
      <c r="AL512" s="13" t="str">
        <f t="shared" si="124"/>
        <v/>
      </c>
      <c r="AM512" s="13">
        <f>IF(ISERROR(VLOOKUP($C512,CTEPULL!$A:$I,7,FALSE)),"0",(VLOOKUP($C512,CTEPULL!$A:$I,7,FALSE)))</f>
        <v>0</v>
      </c>
      <c r="AN512" s="18">
        <f>IF(ISERROR(VLOOKUP($A512,PIVOTILC!$A:$I,7,FALSE)),"0",(VLOOKUP($A512,PIVOTILC!$A:$I,7,FALSE)))</f>
        <v>0</v>
      </c>
      <c r="AO512" s="13">
        <f t="shared" si="116"/>
        <v>0</v>
      </c>
      <c r="AP512" s="13" t="str">
        <f t="shared" si="125"/>
        <v/>
      </c>
      <c r="AQ512" s="13">
        <f>IF(ISERROR(VLOOKUP($C512,CTEPULL!$A:$I,8,FALSE)),"0",(VLOOKUP($C512,CTEPULL!$A:$I,8,FALSE)))</f>
        <v>0</v>
      </c>
      <c r="AR512" s="18">
        <f>IF(ISERROR(VLOOKUP($A512,PIVOTILC!$A:$I,8,FALSE)),"0",(VLOOKUP($A512,PIVOTILC!$A:$I,8,FALSE)))</f>
        <v>0</v>
      </c>
      <c r="AS512" s="13">
        <f t="shared" si="117"/>
        <v>0</v>
      </c>
      <c r="AT512" s="13" t="str">
        <f t="shared" si="126"/>
        <v/>
      </c>
      <c r="AU512" s="19">
        <f>IF(ISERROR(VLOOKUP($C512,CTEPULL!$A:$I,9,FALSE)),"0",(VLOOKUP($C512,CTEPULL!$A:$I,9,FALSE)))</f>
        <v>40</v>
      </c>
      <c r="AV512" s="18">
        <f>IF(ISERROR(VLOOKUP($A512,PIVOTILC!$A:$I,8,FALSE)),"0",(VLOOKUP($A512,PIVOTILC!$A:$I,9,FALSE)))</f>
        <v>40</v>
      </c>
      <c r="AW512" s="18">
        <f t="shared" si="118"/>
        <v>0</v>
      </c>
      <c r="AX512" s="13">
        <f t="shared" si="119"/>
        <v>0</v>
      </c>
      <c r="AY512" s="13" t="str">
        <f t="shared" si="120"/>
        <v>No</v>
      </c>
      <c r="AZ512" s="13" t="str">
        <f t="shared" si="127"/>
        <v>No</v>
      </c>
    </row>
    <row r="513" spans="1:52" x14ac:dyDescent="0.2">
      <c r="A513" s="58" t="s">
        <v>7930</v>
      </c>
      <c r="B513" s="16" t="s">
        <v>7933</v>
      </c>
      <c r="C513" s="13" t="s">
        <v>7934</v>
      </c>
      <c r="D513" s="13" t="s">
        <v>7935</v>
      </c>
      <c r="E513" s="13" t="s">
        <v>7936</v>
      </c>
      <c r="F513" s="13" t="s">
        <v>179</v>
      </c>
      <c r="G513" s="13" t="s">
        <v>7937</v>
      </c>
      <c r="H513" s="13" t="s">
        <v>2829</v>
      </c>
      <c r="I513" s="13" t="s">
        <v>98</v>
      </c>
      <c r="J513" s="13" t="s">
        <v>2378</v>
      </c>
      <c r="K513" s="13" t="s">
        <v>2389</v>
      </c>
      <c r="L513" s="13" t="s">
        <v>11236</v>
      </c>
      <c r="M513" s="13" t="s">
        <v>11958</v>
      </c>
      <c r="N513" s="13" t="s">
        <v>7938</v>
      </c>
      <c r="O513" s="17">
        <v>43222</v>
      </c>
      <c r="P513" s="23"/>
      <c r="Q513" s="41" t="s">
        <v>7939</v>
      </c>
      <c r="R513" s="13" t="s">
        <v>129</v>
      </c>
      <c r="S513" s="13" t="s">
        <v>2870</v>
      </c>
      <c r="T513" s="13" t="s">
        <v>8348</v>
      </c>
      <c r="U513" s="13" t="s">
        <v>7953</v>
      </c>
      <c r="V513" s="13" t="s">
        <v>8365</v>
      </c>
      <c r="W513" s="13">
        <f>IF(ISERROR(VLOOKUP($C513,CTEPULL!$A:$I,3,FALSE)),"0",(VLOOKUP($C513,CTEPULL!$A:$I,3,FALSE)))</f>
        <v>50</v>
      </c>
      <c r="X513" s="18">
        <f>IF(ISERROR(VLOOKUP($A513,PIVOTILC!$A:$I,3,FALSE)),"0",(VLOOKUP($A513,PIVOTILC!$A:$I,3,FALSE)))</f>
        <v>50</v>
      </c>
      <c r="Y513" s="13">
        <f t="shared" si="112"/>
        <v>0</v>
      </c>
      <c r="Z513" s="13" t="str">
        <f t="shared" si="121"/>
        <v>Good</v>
      </c>
      <c r="AA513" s="13">
        <f>IF(ISERROR(VLOOKUP($C513,CTEPULL!$A:$I,4,FALSE)),"0",(VLOOKUP($C513,CTEPULL!$A:$I,4,FALSE)))</f>
        <v>0</v>
      </c>
      <c r="AB513" s="18">
        <f>IF(ISERROR(VLOOKUP($A513,PIVOTILC!$A:$I,4,FALSE)),"0",(VLOOKUP($A513,PIVOTILC!$A:$I,4,FALSE)))</f>
        <v>0</v>
      </c>
      <c r="AC513" s="13">
        <f t="shared" si="113"/>
        <v>0</v>
      </c>
      <c r="AD513" s="13" t="str">
        <f t="shared" si="122"/>
        <v/>
      </c>
      <c r="AE513" s="13">
        <f>IF(ISERROR(VLOOKUP($C513,CTEPULL!$A:$I,5,FALSE)),"0",(VLOOKUP($C513,CTEPULL!$A:$I,5,FALSE)))</f>
        <v>0</v>
      </c>
      <c r="AF513" s="18">
        <f>IF(ISERROR(VLOOKUP($A513,PIVOTILC!$A:$I,5,FALSE)),"0",(VLOOKUP($A513,PIVOTILC!$A:$I,5,FALSE)))</f>
        <v>0</v>
      </c>
      <c r="AG513" s="13">
        <f t="shared" si="114"/>
        <v>0</v>
      </c>
      <c r="AH513" s="13" t="str">
        <f t="shared" si="123"/>
        <v/>
      </c>
      <c r="AI513" s="13">
        <f>IF(ISERROR(VLOOKUP($C513,CTEPULL!$A:$I,6,FALSE)),"0",(VLOOKUP($C513,CTEPULL!$A:$I,6,FALSE)))</f>
        <v>0</v>
      </c>
      <c r="AJ513" s="18">
        <f>IF(ISERROR(VLOOKUP($A513,PIVOTILC!$A:$I,6,FALSE)),"0",(VLOOKUP($A513,PIVOTILC!$A:$I,6,FALSE)))</f>
        <v>0</v>
      </c>
      <c r="AK513" s="13">
        <f t="shared" si="115"/>
        <v>0</v>
      </c>
      <c r="AL513" s="13" t="str">
        <f t="shared" si="124"/>
        <v/>
      </c>
      <c r="AM513" s="13">
        <f>IF(ISERROR(VLOOKUP($C513,CTEPULL!$A:$I,7,FALSE)),"0",(VLOOKUP($C513,CTEPULL!$A:$I,7,FALSE)))</f>
        <v>0</v>
      </c>
      <c r="AN513" s="18">
        <f>IF(ISERROR(VLOOKUP($A513,PIVOTILC!$A:$I,7,FALSE)),"0",(VLOOKUP($A513,PIVOTILC!$A:$I,7,FALSE)))</f>
        <v>0</v>
      </c>
      <c r="AO513" s="13">
        <f t="shared" si="116"/>
        <v>0</v>
      </c>
      <c r="AP513" s="13" t="str">
        <f t="shared" si="125"/>
        <v/>
      </c>
      <c r="AQ513" s="13">
        <f>IF(ISERROR(VLOOKUP($C513,CTEPULL!$A:$I,8,FALSE)),"0",(VLOOKUP($C513,CTEPULL!$A:$I,8,FALSE)))</f>
        <v>0</v>
      </c>
      <c r="AR513" s="18">
        <f>IF(ISERROR(VLOOKUP($A513,PIVOTILC!$A:$I,8,FALSE)),"0",(VLOOKUP($A513,PIVOTILC!$A:$I,8,FALSE)))</f>
        <v>0</v>
      </c>
      <c r="AS513" s="13">
        <f t="shared" si="117"/>
        <v>0</v>
      </c>
      <c r="AT513" s="13" t="str">
        <f t="shared" si="126"/>
        <v/>
      </c>
      <c r="AU513" s="19">
        <f>IF(ISERROR(VLOOKUP($C513,CTEPULL!$A:$I,9,FALSE)),"0",(VLOOKUP($C513,CTEPULL!$A:$I,9,FALSE)))</f>
        <v>50</v>
      </c>
      <c r="AV513" s="18">
        <f>IF(ISERROR(VLOOKUP($A513,PIVOTILC!$A:$I,8,FALSE)),"0",(VLOOKUP($A513,PIVOTILC!$A:$I,9,FALSE)))</f>
        <v>50</v>
      </c>
      <c r="AW513" s="18">
        <f t="shared" si="118"/>
        <v>0</v>
      </c>
      <c r="AX513" s="13">
        <f t="shared" si="119"/>
        <v>0</v>
      </c>
      <c r="AY513" s="13" t="str">
        <f t="shared" si="120"/>
        <v>No</v>
      </c>
      <c r="AZ513" s="13" t="str">
        <f t="shared" si="127"/>
        <v>No</v>
      </c>
    </row>
    <row r="514" spans="1:52" x14ac:dyDescent="0.2">
      <c r="A514" s="1" t="s">
        <v>9823</v>
      </c>
      <c r="B514" s="16" t="s">
        <v>9824</v>
      </c>
      <c r="C514" s="13" t="s">
        <v>9825</v>
      </c>
      <c r="D514" s="13" t="s">
        <v>9826</v>
      </c>
      <c r="E514" s="13" t="s">
        <v>9827</v>
      </c>
      <c r="F514" s="13" t="s">
        <v>112</v>
      </c>
      <c r="G514" s="13" t="s">
        <v>9828</v>
      </c>
      <c r="H514" s="13" t="s">
        <v>2833</v>
      </c>
      <c r="I514" s="13" t="s">
        <v>102</v>
      </c>
      <c r="J514" s="13" t="s">
        <v>2378</v>
      </c>
      <c r="K514" s="13" t="s">
        <v>2395</v>
      </c>
      <c r="L514" s="13" t="s">
        <v>4946</v>
      </c>
      <c r="M514" s="13" t="s">
        <v>4946</v>
      </c>
      <c r="N514" s="13" t="s">
        <v>9872</v>
      </c>
      <c r="O514" s="17">
        <v>43479</v>
      </c>
      <c r="P514" s="23"/>
      <c r="Q514" s="41" t="s">
        <v>9829</v>
      </c>
      <c r="R514" s="13" t="s">
        <v>112</v>
      </c>
      <c r="S514" s="13" t="s">
        <v>12102</v>
      </c>
      <c r="T514" s="13" t="s">
        <v>8348</v>
      </c>
      <c r="U514" s="13" t="s">
        <v>9889</v>
      </c>
      <c r="V514" s="13" t="s">
        <v>8355</v>
      </c>
      <c r="W514" s="13">
        <f>IF(ISERROR(VLOOKUP($C514,CTEPULL!$A:$I,3,FALSE)),"0",(VLOOKUP($C514,CTEPULL!$A:$I,3,FALSE)))</f>
        <v>40</v>
      </c>
      <c r="X514" s="18">
        <f>IF(ISERROR(VLOOKUP($A514,PIVOTILC!$A:$I,3,FALSE)),"0",(VLOOKUP($A514,PIVOTILC!$A:$I,3,FALSE)))</f>
        <v>40</v>
      </c>
      <c r="Y514" s="13">
        <f t="shared" ref="Y514:Y577" si="128">W514-X514</f>
        <v>0</v>
      </c>
      <c r="Z514" s="13" t="str">
        <f t="shared" si="121"/>
        <v>Good</v>
      </c>
      <c r="AA514" s="13">
        <f>IF(ISERROR(VLOOKUP($C514,CTEPULL!$A:$I,4,FALSE)),"0",(VLOOKUP($C514,CTEPULL!$A:$I,4,FALSE)))</f>
        <v>0</v>
      </c>
      <c r="AB514" s="18">
        <f>IF(ISERROR(VLOOKUP($A514,PIVOTILC!$A:$I,4,FALSE)),"0",(VLOOKUP($A514,PIVOTILC!$A:$I,4,FALSE)))</f>
        <v>0</v>
      </c>
      <c r="AC514" s="13">
        <f t="shared" ref="AC514:AC577" si="129">AA514-AB514</f>
        <v>0</v>
      </c>
      <c r="AD514" s="13" t="str">
        <f t="shared" si="122"/>
        <v/>
      </c>
      <c r="AE514" s="13">
        <f>IF(ISERROR(VLOOKUP($C514,CTEPULL!$A:$I,5,FALSE)),"0",(VLOOKUP($C514,CTEPULL!$A:$I,5,FALSE)))</f>
        <v>0</v>
      </c>
      <c r="AF514" s="18">
        <f>IF(ISERROR(VLOOKUP($A514,PIVOTILC!$A:$I,5,FALSE)),"0",(VLOOKUP($A514,PIVOTILC!$A:$I,5,FALSE)))</f>
        <v>0</v>
      </c>
      <c r="AG514" s="13">
        <f t="shared" ref="AG514:AG577" si="130">AE514-AF514</f>
        <v>0</v>
      </c>
      <c r="AH514" s="13" t="str">
        <f t="shared" si="123"/>
        <v/>
      </c>
      <c r="AI514" s="13">
        <f>IF(ISERROR(VLOOKUP($C514,CTEPULL!$A:$I,6,FALSE)),"0",(VLOOKUP($C514,CTEPULL!$A:$I,6,FALSE)))</f>
        <v>0</v>
      </c>
      <c r="AJ514" s="18">
        <f>IF(ISERROR(VLOOKUP($A514,PIVOTILC!$A:$I,6,FALSE)),"0",(VLOOKUP($A514,PIVOTILC!$A:$I,6,FALSE)))</f>
        <v>0</v>
      </c>
      <c r="AK514" s="13">
        <f t="shared" ref="AK514:AK577" si="131">AI514-AJ514</f>
        <v>0</v>
      </c>
      <c r="AL514" s="13" t="str">
        <f t="shared" si="124"/>
        <v/>
      </c>
      <c r="AM514" s="13">
        <f>IF(ISERROR(VLOOKUP($C514,CTEPULL!$A:$I,7,FALSE)),"0",(VLOOKUP($C514,CTEPULL!$A:$I,7,FALSE)))</f>
        <v>0</v>
      </c>
      <c r="AN514" s="18">
        <f>IF(ISERROR(VLOOKUP($A514,PIVOTILC!$A:$I,7,FALSE)),"0",(VLOOKUP($A514,PIVOTILC!$A:$I,7,FALSE)))</f>
        <v>0</v>
      </c>
      <c r="AO514" s="13">
        <f t="shared" ref="AO514:AO577" si="132">AM514-AN514</f>
        <v>0</v>
      </c>
      <c r="AP514" s="13" t="str">
        <f t="shared" si="125"/>
        <v/>
      </c>
      <c r="AQ514" s="13">
        <f>IF(ISERROR(VLOOKUP($C514,CTEPULL!$A:$I,8,FALSE)),"0",(VLOOKUP($C514,CTEPULL!$A:$I,8,FALSE)))</f>
        <v>0</v>
      </c>
      <c r="AR514" s="18">
        <f>IF(ISERROR(VLOOKUP($A514,PIVOTILC!$A:$I,8,FALSE)),"0",(VLOOKUP($A514,PIVOTILC!$A:$I,8,FALSE)))</f>
        <v>0</v>
      </c>
      <c r="AS514" s="13">
        <f t="shared" ref="AS514:AS577" si="133">AQ514-AR514</f>
        <v>0</v>
      </c>
      <c r="AT514" s="13" t="str">
        <f t="shared" si="126"/>
        <v/>
      </c>
      <c r="AU514" s="19">
        <f>IF(ISERROR(VLOOKUP($C514,CTEPULL!$A:$I,9,FALSE)),"0",(VLOOKUP($C514,CTEPULL!$A:$I,9,FALSE)))</f>
        <v>40</v>
      </c>
      <c r="AV514" s="18">
        <f>IF(ISERROR(VLOOKUP($A514,PIVOTILC!$A:$I,8,FALSE)),"0",(VLOOKUP($A514,PIVOTILC!$A:$I,9,FALSE)))</f>
        <v>40</v>
      </c>
      <c r="AW514" s="18">
        <f t="shared" ref="AW514:AW577" si="134">SUMIF(AS514, "&gt;0")+ SUMIF(AO514, "&gt;0")+ SUMIF(AK514, "&gt;0")+ SUMIF(AG514, "&gt;0")+ SUMIF(AC514, "&gt;0")+ SUMIF(Y514, "&gt;0")</f>
        <v>0</v>
      </c>
      <c r="AX514" s="13">
        <f t="shared" ref="AX514:AX577" si="135">SUMIF(AS514, "&lt;0")+ SUMIF(AO514, "&lt;0")+ SUMIF(AK514, "&lt;0")+ SUMIF(AG514, "&lt;0")+ SUMIF(AC514, "&lt;0")+ SUMIF(Y514, "&lt;0")</f>
        <v>0</v>
      </c>
      <c r="AY514" s="13" t="str">
        <f t="shared" ref="AY514:AY577" si="136">IF(AND(AW514=0, AX514=0), "No", "Yes")</f>
        <v>No</v>
      </c>
      <c r="AZ514" s="13" t="str">
        <f t="shared" si="127"/>
        <v>No</v>
      </c>
    </row>
    <row r="515" spans="1:52" x14ac:dyDescent="0.2">
      <c r="A515" s="1" t="s">
        <v>10700</v>
      </c>
      <c r="B515" s="16" t="s">
        <v>10701</v>
      </c>
      <c r="C515" s="13" t="s">
        <v>929</v>
      </c>
      <c r="D515" s="13" t="s">
        <v>636</v>
      </c>
      <c r="E515" s="13" t="s">
        <v>628</v>
      </c>
      <c r="F515" s="13" t="s">
        <v>2830</v>
      </c>
      <c r="G515" s="13" t="s">
        <v>396</v>
      </c>
      <c r="H515" s="13" t="s">
        <v>99</v>
      </c>
      <c r="I515" s="13" t="s">
        <v>102</v>
      </c>
      <c r="J515" s="13" t="s">
        <v>2378</v>
      </c>
      <c r="K515" s="13" t="s">
        <v>2395</v>
      </c>
      <c r="L515" s="13" t="s">
        <v>4946</v>
      </c>
      <c r="M515" s="13" t="s">
        <v>4946</v>
      </c>
      <c r="N515" s="13" t="s">
        <v>7</v>
      </c>
      <c r="O515" s="17">
        <v>40382</v>
      </c>
      <c r="P515" s="23"/>
      <c r="Q515" s="41" t="s">
        <v>10702</v>
      </c>
      <c r="R515" s="13" t="s">
        <v>129</v>
      </c>
      <c r="S515" s="13" t="s">
        <v>2878</v>
      </c>
      <c r="T515" s="13" t="s">
        <v>8348</v>
      </c>
      <c r="U515" s="13" t="s">
        <v>5833</v>
      </c>
      <c r="V515" s="13" t="s">
        <v>11754</v>
      </c>
      <c r="W515" s="13">
        <f>IF(ISERROR(VLOOKUP($C515,CTEPULL!$A:$I,3,FALSE)),"0",(VLOOKUP($C515,CTEPULL!$A:$I,3,FALSE)))</f>
        <v>42</v>
      </c>
      <c r="X515" s="18">
        <f>IF(ISERROR(VLOOKUP($A515,PIVOTILC!$A:$I,3,FALSE)),"0",(VLOOKUP($A515,PIVOTILC!$A:$I,3,FALSE)))</f>
        <v>42</v>
      </c>
      <c r="Y515" s="13">
        <f t="shared" si="128"/>
        <v>0</v>
      </c>
      <c r="Z515" s="13" t="str">
        <f t="shared" ref="Z515:Z578" si="137">IF(ISBLANK(Z$1), IF(AND(W515=0, X515=0), "0 Entry Verify", IF(Y515&lt;&gt;0, "With Variance", "Good")), "")</f>
        <v>Good</v>
      </c>
      <c r="AA515" s="13">
        <f>IF(ISERROR(VLOOKUP($C515,CTEPULL!$A:$I,4,FALSE)),"0",(VLOOKUP($C515,CTEPULL!$A:$I,4,FALSE)))</f>
        <v>0</v>
      </c>
      <c r="AB515" s="18">
        <f>IF(ISERROR(VLOOKUP($A515,PIVOTILC!$A:$I,4,FALSE)),"0",(VLOOKUP($A515,PIVOTILC!$A:$I,4,FALSE)))</f>
        <v>0</v>
      </c>
      <c r="AC515" s="13">
        <f t="shared" si="129"/>
        <v>0</v>
      </c>
      <c r="AD515" s="13" t="str">
        <f t="shared" ref="AD515:AD578" si="138">IF(ISBLANK(AD$1), IF(AND(AA515=0, AB515=0), "0 Entry Verify", IF(AC515&lt;&gt;0, "With Variance", "Good")), "")</f>
        <v/>
      </c>
      <c r="AE515" s="13">
        <f>IF(ISERROR(VLOOKUP($C515,CTEPULL!$A:$I,5,FALSE)),"0",(VLOOKUP($C515,CTEPULL!$A:$I,5,FALSE)))</f>
        <v>0</v>
      </c>
      <c r="AF515" s="18">
        <f>IF(ISERROR(VLOOKUP($A515,PIVOTILC!$A:$I,5,FALSE)),"0",(VLOOKUP($A515,PIVOTILC!$A:$I,5,FALSE)))</f>
        <v>0</v>
      </c>
      <c r="AG515" s="13">
        <f t="shared" si="130"/>
        <v>0</v>
      </c>
      <c r="AH515" s="13" t="str">
        <f t="shared" ref="AH515:AH578" si="139">IF(ISBLANK(AH$1), IF(AND(AE515=0, AF515=0), "0 Entry Verify", IF(AG515&lt;&gt;0, "With Variance", "Good")), "")</f>
        <v/>
      </c>
      <c r="AI515" s="13">
        <f>IF(ISERROR(VLOOKUP($C515,CTEPULL!$A:$I,6,FALSE)),"0",(VLOOKUP($C515,CTEPULL!$A:$I,6,FALSE)))</f>
        <v>0</v>
      </c>
      <c r="AJ515" s="18">
        <f>IF(ISERROR(VLOOKUP($A515,PIVOTILC!$A:$I,6,FALSE)),"0",(VLOOKUP($A515,PIVOTILC!$A:$I,6,FALSE)))</f>
        <v>0</v>
      </c>
      <c r="AK515" s="13">
        <f t="shared" si="131"/>
        <v>0</v>
      </c>
      <c r="AL515" s="13" t="str">
        <f t="shared" ref="AL515:AL578" si="140">IF(ISBLANK(AL$1), IF(AND(AI515=0, AJ515=0), "0 Entry Verify", IF(AK515&lt;&gt;0, "With Variance", "Good")), "")</f>
        <v/>
      </c>
      <c r="AM515" s="13">
        <f>IF(ISERROR(VLOOKUP($C515,CTEPULL!$A:$I,7,FALSE)),"0",(VLOOKUP($C515,CTEPULL!$A:$I,7,FALSE)))</f>
        <v>0</v>
      </c>
      <c r="AN515" s="18">
        <f>IF(ISERROR(VLOOKUP($A515,PIVOTILC!$A:$I,7,FALSE)),"0",(VLOOKUP($A515,PIVOTILC!$A:$I,7,FALSE)))</f>
        <v>0</v>
      </c>
      <c r="AO515" s="13">
        <f t="shared" si="132"/>
        <v>0</v>
      </c>
      <c r="AP515" s="13" t="str">
        <f t="shared" ref="AP515:AP578" si="141">IF(ISBLANK(AP$1), IF(AND(AM515=0, AN515=0), "0 Entry Verify", IF(AO515&lt;&gt;0, "With Variance", "Good")), "")</f>
        <v/>
      </c>
      <c r="AQ515" s="13">
        <f>IF(ISERROR(VLOOKUP($C515,CTEPULL!$A:$I,8,FALSE)),"0",(VLOOKUP($C515,CTEPULL!$A:$I,8,FALSE)))</f>
        <v>0</v>
      </c>
      <c r="AR515" s="18">
        <f>IF(ISERROR(VLOOKUP($A515,PIVOTILC!$A:$I,8,FALSE)),"0",(VLOOKUP($A515,PIVOTILC!$A:$I,8,FALSE)))</f>
        <v>0</v>
      </c>
      <c r="AS515" s="13">
        <f t="shared" si="133"/>
        <v>0</v>
      </c>
      <c r="AT515" s="13" t="str">
        <f t="shared" ref="AT515:AT578" si="142">IF(ISBLANK(AT$1), IF(AND(AQ515=0, AR515=0), "0 Entry Verify", IF(AS515&lt;&gt;0, "With Variance", "Good")), "")</f>
        <v/>
      </c>
      <c r="AU515" s="19">
        <f>IF(ISERROR(VLOOKUP($C515,CTEPULL!$A:$I,9,FALSE)),"0",(VLOOKUP($C515,CTEPULL!$A:$I,9,FALSE)))</f>
        <v>42</v>
      </c>
      <c r="AV515" s="18">
        <f>IF(ISERROR(VLOOKUP($A515,PIVOTILC!$A:$I,8,FALSE)),"0",(VLOOKUP($A515,PIVOTILC!$A:$I,9,FALSE)))</f>
        <v>42</v>
      </c>
      <c r="AW515" s="18">
        <f t="shared" si="134"/>
        <v>0</v>
      </c>
      <c r="AX515" s="13">
        <f t="shared" si="135"/>
        <v>0</v>
      </c>
      <c r="AY515" s="13" t="str">
        <f t="shared" si="136"/>
        <v>No</v>
      </c>
      <c r="AZ515" s="13" t="str">
        <f t="shared" ref="AZ515:AZ578" si="143">IF(OR($Z515="0 Entry Verify", $AD515="0 Entry Verify", $AH515="0 Entry Verify", $AL515="0 Entry Verify", $AP515="0 Entry Verify", $AT515="0 Entry Verify"), "Yes", "No")</f>
        <v>No</v>
      </c>
    </row>
    <row r="516" spans="1:52" x14ac:dyDescent="0.2">
      <c r="A516" s="1" t="s">
        <v>9722</v>
      </c>
      <c r="B516" s="16" t="s">
        <v>9723</v>
      </c>
      <c r="C516" s="13" t="s">
        <v>9724</v>
      </c>
      <c r="D516" s="13" t="s">
        <v>1183</v>
      </c>
      <c r="E516" s="13" t="s">
        <v>9725</v>
      </c>
      <c r="F516" s="13" t="s">
        <v>179</v>
      </c>
      <c r="G516" s="13" t="s">
        <v>9726</v>
      </c>
      <c r="H516" s="13" t="s">
        <v>2829</v>
      </c>
      <c r="I516" s="13" t="s">
        <v>98</v>
      </c>
      <c r="J516" s="13" t="s">
        <v>2378</v>
      </c>
      <c r="K516" s="13" t="s">
        <v>2379</v>
      </c>
      <c r="L516" s="13" t="s">
        <v>2383</v>
      </c>
      <c r="M516" s="13" t="s">
        <v>2433</v>
      </c>
      <c r="N516" s="13" t="s">
        <v>2830</v>
      </c>
      <c r="O516" s="17">
        <v>43469</v>
      </c>
      <c r="P516" s="23"/>
      <c r="Q516" s="41" t="s">
        <v>9727</v>
      </c>
      <c r="R516" s="13" t="s">
        <v>187</v>
      </c>
      <c r="S516" s="13" t="s">
        <v>2867</v>
      </c>
      <c r="T516" s="13" t="s">
        <v>8348</v>
      </c>
      <c r="U516" s="13" t="s">
        <v>12697</v>
      </c>
      <c r="V516" s="13" t="s">
        <v>8361</v>
      </c>
      <c r="W516" s="13">
        <f>IF(ISERROR(VLOOKUP($C516,CTEPULL!$A:$I,3,FALSE)),"0",(VLOOKUP($C516,CTEPULL!$A:$I,3,FALSE)))</f>
        <v>32</v>
      </c>
      <c r="X516" s="18">
        <f>IF(ISERROR(VLOOKUP($A516,PIVOTILC!$A:$I,3,FALSE)),"0",(VLOOKUP($A516,PIVOTILC!$A:$I,3,FALSE)))</f>
        <v>32</v>
      </c>
      <c r="Y516" s="13">
        <f t="shared" si="128"/>
        <v>0</v>
      </c>
      <c r="Z516" s="13" t="str">
        <f t="shared" si="137"/>
        <v>Good</v>
      </c>
      <c r="AA516" s="13">
        <f>IF(ISERROR(VLOOKUP($C516,CTEPULL!$A:$I,4,FALSE)),"0",(VLOOKUP($C516,CTEPULL!$A:$I,4,FALSE)))</f>
        <v>0</v>
      </c>
      <c r="AB516" s="18">
        <f>IF(ISERROR(VLOOKUP($A516,PIVOTILC!$A:$I,4,FALSE)),"0",(VLOOKUP($A516,PIVOTILC!$A:$I,4,FALSE)))</f>
        <v>0</v>
      </c>
      <c r="AC516" s="13">
        <f t="shared" si="129"/>
        <v>0</v>
      </c>
      <c r="AD516" s="13" t="str">
        <f t="shared" si="138"/>
        <v/>
      </c>
      <c r="AE516" s="13">
        <f>IF(ISERROR(VLOOKUP($C516,CTEPULL!$A:$I,5,FALSE)),"0",(VLOOKUP($C516,CTEPULL!$A:$I,5,FALSE)))</f>
        <v>0</v>
      </c>
      <c r="AF516" s="18">
        <f>IF(ISERROR(VLOOKUP($A516,PIVOTILC!$A:$I,5,FALSE)),"0",(VLOOKUP($A516,PIVOTILC!$A:$I,5,FALSE)))</f>
        <v>0</v>
      </c>
      <c r="AG516" s="13">
        <f t="shared" si="130"/>
        <v>0</v>
      </c>
      <c r="AH516" s="13" t="str">
        <f t="shared" si="139"/>
        <v/>
      </c>
      <c r="AI516" s="13">
        <f>IF(ISERROR(VLOOKUP($C516,CTEPULL!$A:$I,6,FALSE)),"0",(VLOOKUP($C516,CTEPULL!$A:$I,6,FALSE)))</f>
        <v>0</v>
      </c>
      <c r="AJ516" s="18">
        <f>IF(ISERROR(VLOOKUP($A516,PIVOTILC!$A:$I,6,FALSE)),"0",(VLOOKUP($A516,PIVOTILC!$A:$I,6,FALSE)))</f>
        <v>0</v>
      </c>
      <c r="AK516" s="13">
        <f t="shared" si="131"/>
        <v>0</v>
      </c>
      <c r="AL516" s="13" t="str">
        <f t="shared" si="140"/>
        <v/>
      </c>
      <c r="AM516" s="13">
        <f>IF(ISERROR(VLOOKUP($C516,CTEPULL!$A:$I,7,FALSE)),"0",(VLOOKUP($C516,CTEPULL!$A:$I,7,FALSE)))</f>
        <v>0</v>
      </c>
      <c r="AN516" s="18">
        <f>IF(ISERROR(VLOOKUP($A516,PIVOTILC!$A:$I,7,FALSE)),"0",(VLOOKUP($A516,PIVOTILC!$A:$I,7,FALSE)))</f>
        <v>0</v>
      </c>
      <c r="AO516" s="13">
        <f t="shared" si="132"/>
        <v>0</v>
      </c>
      <c r="AP516" s="13" t="str">
        <f t="shared" si="141"/>
        <v/>
      </c>
      <c r="AQ516" s="13">
        <f>IF(ISERROR(VLOOKUP($C516,CTEPULL!$A:$I,8,FALSE)),"0",(VLOOKUP($C516,CTEPULL!$A:$I,8,FALSE)))</f>
        <v>0</v>
      </c>
      <c r="AR516" s="18">
        <f>IF(ISERROR(VLOOKUP($A516,PIVOTILC!$A:$I,8,FALSE)),"0",(VLOOKUP($A516,PIVOTILC!$A:$I,8,FALSE)))</f>
        <v>0</v>
      </c>
      <c r="AS516" s="13">
        <f t="shared" si="133"/>
        <v>0</v>
      </c>
      <c r="AT516" s="13" t="str">
        <f t="shared" si="142"/>
        <v/>
      </c>
      <c r="AU516" s="19">
        <f>IF(ISERROR(VLOOKUP($C516,CTEPULL!$A:$I,9,FALSE)),"0",(VLOOKUP($C516,CTEPULL!$A:$I,9,FALSE)))</f>
        <v>32</v>
      </c>
      <c r="AV516" s="18">
        <f>IF(ISERROR(VLOOKUP($A516,PIVOTILC!$A:$I,8,FALSE)),"0",(VLOOKUP($A516,PIVOTILC!$A:$I,9,FALSE)))</f>
        <v>32</v>
      </c>
      <c r="AW516" s="18">
        <f t="shared" si="134"/>
        <v>0</v>
      </c>
      <c r="AX516" s="13">
        <f t="shared" si="135"/>
        <v>0</v>
      </c>
      <c r="AY516" s="13" t="str">
        <f t="shared" si="136"/>
        <v>No</v>
      </c>
      <c r="AZ516" s="13" t="str">
        <f t="shared" si="143"/>
        <v>No</v>
      </c>
    </row>
    <row r="517" spans="1:52" x14ac:dyDescent="0.2">
      <c r="A517" s="1" t="s">
        <v>11916</v>
      </c>
      <c r="B517" s="16" t="s">
        <v>11917</v>
      </c>
      <c r="C517" s="13" t="s">
        <v>11918</v>
      </c>
      <c r="D517" s="13" t="s">
        <v>1183</v>
      </c>
      <c r="E517" s="13" t="s">
        <v>11919</v>
      </c>
      <c r="F517" s="13" t="s">
        <v>179</v>
      </c>
      <c r="G517" s="13" t="s">
        <v>11920</v>
      </c>
      <c r="H517" s="13" t="s">
        <v>2829</v>
      </c>
      <c r="I517" s="13" t="s">
        <v>98</v>
      </c>
      <c r="J517" s="13" t="s">
        <v>2378</v>
      </c>
      <c r="K517" s="13" t="s">
        <v>2395</v>
      </c>
      <c r="L517" s="13" t="s">
        <v>4946</v>
      </c>
      <c r="M517" s="13" t="s">
        <v>2405</v>
      </c>
      <c r="N517" s="13" t="s">
        <v>11921</v>
      </c>
      <c r="O517" s="17">
        <v>43731</v>
      </c>
      <c r="P517" s="23"/>
      <c r="Q517" s="41" t="s">
        <v>11922</v>
      </c>
      <c r="R517" s="13" t="s">
        <v>129</v>
      </c>
      <c r="S517" s="13" t="s">
        <v>2870</v>
      </c>
      <c r="T517" s="13" t="s">
        <v>8348</v>
      </c>
      <c r="U517" s="13" t="s">
        <v>11928</v>
      </c>
      <c r="V517" s="13" t="s">
        <v>8354</v>
      </c>
      <c r="W517" s="13">
        <f>IF(ISERROR(VLOOKUP($C517,CTEPULL!$A:$I,3,FALSE)),"0",(VLOOKUP($C517,CTEPULL!$A:$I,3,FALSE)))</f>
        <v>40</v>
      </c>
      <c r="X517" s="18">
        <f>IF(ISERROR(VLOOKUP($A517,PIVOTILC!$A:$I,3,FALSE)),"0",(VLOOKUP($A517,PIVOTILC!$A:$I,3,FALSE)))</f>
        <v>40</v>
      </c>
      <c r="Y517" s="13">
        <f t="shared" si="128"/>
        <v>0</v>
      </c>
      <c r="Z517" s="13" t="str">
        <f t="shared" si="137"/>
        <v>Good</v>
      </c>
      <c r="AA517" s="13">
        <f>IF(ISERROR(VLOOKUP($C517,CTEPULL!$A:$I,4,FALSE)),"0",(VLOOKUP($C517,CTEPULL!$A:$I,4,FALSE)))</f>
        <v>0</v>
      </c>
      <c r="AB517" s="18">
        <f>IF(ISERROR(VLOOKUP($A517,PIVOTILC!$A:$I,4,FALSE)),"0",(VLOOKUP($A517,PIVOTILC!$A:$I,4,FALSE)))</f>
        <v>0</v>
      </c>
      <c r="AC517" s="13">
        <f t="shared" si="129"/>
        <v>0</v>
      </c>
      <c r="AD517" s="13" t="str">
        <f t="shared" si="138"/>
        <v/>
      </c>
      <c r="AE517" s="13">
        <f>IF(ISERROR(VLOOKUP($C517,CTEPULL!$A:$I,5,FALSE)),"0",(VLOOKUP($C517,CTEPULL!$A:$I,5,FALSE)))</f>
        <v>0</v>
      </c>
      <c r="AF517" s="18">
        <f>IF(ISERROR(VLOOKUP($A517,PIVOTILC!$A:$I,5,FALSE)),"0",(VLOOKUP($A517,PIVOTILC!$A:$I,5,FALSE)))</f>
        <v>0</v>
      </c>
      <c r="AG517" s="13">
        <f t="shared" si="130"/>
        <v>0</v>
      </c>
      <c r="AH517" s="13" t="str">
        <f t="shared" si="139"/>
        <v/>
      </c>
      <c r="AI517" s="13">
        <f>IF(ISERROR(VLOOKUP($C517,CTEPULL!$A:$I,6,FALSE)),"0",(VLOOKUP($C517,CTEPULL!$A:$I,6,FALSE)))</f>
        <v>0</v>
      </c>
      <c r="AJ517" s="18">
        <f>IF(ISERROR(VLOOKUP($A517,PIVOTILC!$A:$I,6,FALSE)),"0",(VLOOKUP($A517,PIVOTILC!$A:$I,6,FALSE)))</f>
        <v>0</v>
      </c>
      <c r="AK517" s="13">
        <f t="shared" si="131"/>
        <v>0</v>
      </c>
      <c r="AL517" s="13" t="str">
        <f t="shared" si="140"/>
        <v/>
      </c>
      <c r="AM517" s="13">
        <f>IF(ISERROR(VLOOKUP($C517,CTEPULL!$A:$I,7,FALSE)),"0",(VLOOKUP($C517,CTEPULL!$A:$I,7,FALSE)))</f>
        <v>0</v>
      </c>
      <c r="AN517" s="18">
        <f>IF(ISERROR(VLOOKUP($A517,PIVOTILC!$A:$I,7,FALSE)),"0",(VLOOKUP($A517,PIVOTILC!$A:$I,7,FALSE)))</f>
        <v>0</v>
      </c>
      <c r="AO517" s="13">
        <f t="shared" si="132"/>
        <v>0</v>
      </c>
      <c r="AP517" s="13" t="str">
        <f t="shared" si="141"/>
        <v/>
      </c>
      <c r="AQ517" s="13">
        <f>IF(ISERROR(VLOOKUP($C517,CTEPULL!$A:$I,8,FALSE)),"0",(VLOOKUP($C517,CTEPULL!$A:$I,8,FALSE)))</f>
        <v>0</v>
      </c>
      <c r="AR517" s="18">
        <f>IF(ISERROR(VLOOKUP($A517,PIVOTILC!$A:$I,8,FALSE)),"0",(VLOOKUP($A517,PIVOTILC!$A:$I,8,FALSE)))</f>
        <v>0</v>
      </c>
      <c r="AS517" s="13">
        <f t="shared" si="133"/>
        <v>0</v>
      </c>
      <c r="AT517" s="13" t="str">
        <f t="shared" si="142"/>
        <v/>
      </c>
      <c r="AU517" s="19">
        <f>IF(ISERROR(VLOOKUP($C517,CTEPULL!$A:$I,9,FALSE)),"0",(VLOOKUP($C517,CTEPULL!$A:$I,9,FALSE)))</f>
        <v>40</v>
      </c>
      <c r="AV517" s="18">
        <f>IF(ISERROR(VLOOKUP($A517,PIVOTILC!$A:$I,8,FALSE)),"0",(VLOOKUP($A517,PIVOTILC!$A:$I,9,FALSE)))</f>
        <v>40</v>
      </c>
      <c r="AW517" s="18">
        <f t="shared" si="134"/>
        <v>0</v>
      </c>
      <c r="AX517" s="13">
        <f t="shared" si="135"/>
        <v>0</v>
      </c>
      <c r="AY517" s="13" t="str">
        <f t="shared" si="136"/>
        <v>No</v>
      </c>
      <c r="AZ517" s="13" t="str">
        <f t="shared" si="143"/>
        <v>No</v>
      </c>
    </row>
    <row r="518" spans="1:52" x14ac:dyDescent="0.2">
      <c r="A518" s="1" t="s">
        <v>7155</v>
      </c>
      <c r="B518" s="16" t="s">
        <v>3482</v>
      </c>
      <c r="C518" s="13" t="s">
        <v>3483</v>
      </c>
      <c r="D518" s="13" t="s">
        <v>3484</v>
      </c>
      <c r="E518" s="13" t="s">
        <v>1002</v>
      </c>
      <c r="F518" s="13" t="s">
        <v>179</v>
      </c>
      <c r="G518" s="13" t="s">
        <v>3485</v>
      </c>
      <c r="H518" s="13" t="s">
        <v>2829</v>
      </c>
      <c r="I518" s="13" t="s">
        <v>100</v>
      </c>
      <c r="J518" s="13" t="s">
        <v>2378</v>
      </c>
      <c r="K518" s="13" t="s">
        <v>2395</v>
      </c>
      <c r="L518" s="13" t="s">
        <v>2385</v>
      </c>
      <c r="M518" s="13" t="s">
        <v>10350</v>
      </c>
      <c r="N518" s="13" t="s">
        <v>3486</v>
      </c>
      <c r="O518" s="17">
        <v>42515</v>
      </c>
      <c r="P518" s="23"/>
      <c r="Q518" s="41" t="s">
        <v>3487</v>
      </c>
      <c r="R518" s="13" t="s">
        <v>129</v>
      </c>
      <c r="S518" s="13" t="s">
        <v>2870</v>
      </c>
      <c r="T518" s="13" t="s">
        <v>8348</v>
      </c>
      <c r="U518" s="13" t="s">
        <v>5834</v>
      </c>
      <c r="V518" s="13" t="s">
        <v>8352</v>
      </c>
      <c r="W518" s="13">
        <f>IF(ISERROR(VLOOKUP($C518,CTEPULL!$A:$I,3,FALSE)),"0",(VLOOKUP($C518,CTEPULL!$A:$I,3,FALSE)))</f>
        <v>45</v>
      </c>
      <c r="X518" s="18">
        <f>IF(ISERROR(VLOOKUP($A518,PIVOTILC!$A:$I,3,FALSE)),"0",(VLOOKUP($A518,PIVOTILC!$A:$I,3,FALSE)))</f>
        <v>45</v>
      </c>
      <c r="Y518" s="13">
        <f t="shared" si="128"/>
        <v>0</v>
      </c>
      <c r="Z518" s="13" t="str">
        <f t="shared" si="137"/>
        <v>Good</v>
      </c>
      <c r="AA518" s="13">
        <f>IF(ISERROR(VLOOKUP($C518,CTEPULL!$A:$I,4,FALSE)),"0",(VLOOKUP($C518,CTEPULL!$A:$I,4,FALSE)))</f>
        <v>0</v>
      </c>
      <c r="AB518" s="18">
        <f>IF(ISERROR(VLOOKUP($A518,PIVOTILC!$A:$I,4,FALSE)),"0",(VLOOKUP($A518,PIVOTILC!$A:$I,4,FALSE)))</f>
        <v>0</v>
      </c>
      <c r="AC518" s="13">
        <f t="shared" si="129"/>
        <v>0</v>
      </c>
      <c r="AD518" s="13" t="str">
        <f t="shared" si="138"/>
        <v/>
      </c>
      <c r="AE518" s="13">
        <f>IF(ISERROR(VLOOKUP($C518,CTEPULL!$A:$I,5,FALSE)),"0",(VLOOKUP($C518,CTEPULL!$A:$I,5,FALSE)))</f>
        <v>0</v>
      </c>
      <c r="AF518" s="18">
        <f>IF(ISERROR(VLOOKUP($A518,PIVOTILC!$A:$I,5,FALSE)),"0",(VLOOKUP($A518,PIVOTILC!$A:$I,5,FALSE)))</f>
        <v>0</v>
      </c>
      <c r="AG518" s="13">
        <f t="shared" si="130"/>
        <v>0</v>
      </c>
      <c r="AH518" s="13" t="str">
        <f t="shared" si="139"/>
        <v/>
      </c>
      <c r="AI518" s="13">
        <f>IF(ISERROR(VLOOKUP($C518,CTEPULL!$A:$I,6,FALSE)),"0",(VLOOKUP($C518,CTEPULL!$A:$I,6,FALSE)))</f>
        <v>0</v>
      </c>
      <c r="AJ518" s="18">
        <f>IF(ISERROR(VLOOKUP($A518,PIVOTILC!$A:$I,6,FALSE)),"0",(VLOOKUP($A518,PIVOTILC!$A:$I,6,FALSE)))</f>
        <v>0</v>
      </c>
      <c r="AK518" s="13">
        <f t="shared" si="131"/>
        <v>0</v>
      </c>
      <c r="AL518" s="13" t="str">
        <f t="shared" si="140"/>
        <v/>
      </c>
      <c r="AM518" s="13">
        <f>IF(ISERROR(VLOOKUP($C518,CTEPULL!$A:$I,7,FALSE)),"0",(VLOOKUP($C518,CTEPULL!$A:$I,7,FALSE)))</f>
        <v>0</v>
      </c>
      <c r="AN518" s="18">
        <f>IF(ISERROR(VLOOKUP($A518,PIVOTILC!$A:$I,7,FALSE)),"0",(VLOOKUP($A518,PIVOTILC!$A:$I,7,FALSE)))</f>
        <v>0</v>
      </c>
      <c r="AO518" s="13">
        <f t="shared" si="132"/>
        <v>0</v>
      </c>
      <c r="AP518" s="13" t="str">
        <f t="shared" si="141"/>
        <v/>
      </c>
      <c r="AQ518" s="13">
        <f>IF(ISERROR(VLOOKUP($C518,CTEPULL!$A:$I,8,FALSE)),"0",(VLOOKUP($C518,CTEPULL!$A:$I,8,FALSE)))</f>
        <v>0</v>
      </c>
      <c r="AR518" s="18">
        <f>IF(ISERROR(VLOOKUP($A518,PIVOTILC!$A:$I,8,FALSE)),"0",(VLOOKUP($A518,PIVOTILC!$A:$I,8,FALSE)))</f>
        <v>0</v>
      </c>
      <c r="AS518" s="13">
        <f t="shared" si="133"/>
        <v>0</v>
      </c>
      <c r="AT518" s="13" t="str">
        <f t="shared" si="142"/>
        <v/>
      </c>
      <c r="AU518" s="19">
        <f>IF(ISERROR(VLOOKUP($C518,CTEPULL!$A:$I,9,FALSE)),"0",(VLOOKUP($C518,CTEPULL!$A:$I,9,FALSE)))</f>
        <v>45</v>
      </c>
      <c r="AV518" s="18">
        <f>IF(ISERROR(VLOOKUP($A518,PIVOTILC!$A:$I,8,FALSE)),"0",(VLOOKUP($A518,PIVOTILC!$A:$I,9,FALSE)))</f>
        <v>45</v>
      </c>
      <c r="AW518" s="18">
        <f t="shared" si="134"/>
        <v>0</v>
      </c>
      <c r="AX518" s="13">
        <f t="shared" si="135"/>
        <v>0</v>
      </c>
      <c r="AY518" s="13" t="str">
        <f t="shared" si="136"/>
        <v>No</v>
      </c>
      <c r="AZ518" s="13" t="str">
        <f t="shared" si="143"/>
        <v>No</v>
      </c>
    </row>
    <row r="519" spans="1:52" x14ac:dyDescent="0.2">
      <c r="A519" s="1" t="s">
        <v>7156</v>
      </c>
      <c r="B519" s="16" t="s">
        <v>6899</v>
      </c>
      <c r="C519" s="13" t="s">
        <v>6900</v>
      </c>
      <c r="D519" s="13" t="s">
        <v>2913</v>
      </c>
      <c r="E519" s="13" t="s">
        <v>6901</v>
      </c>
      <c r="F519" s="13" t="s">
        <v>179</v>
      </c>
      <c r="G519" s="13" t="s">
        <v>6902</v>
      </c>
      <c r="H519" s="13" t="s">
        <v>2829</v>
      </c>
      <c r="I519" s="13" t="s">
        <v>98</v>
      </c>
      <c r="J519" s="13" t="s">
        <v>2378</v>
      </c>
      <c r="K519" s="13" t="s">
        <v>4970</v>
      </c>
      <c r="L519" s="13" t="s">
        <v>4970</v>
      </c>
      <c r="M519" s="13" t="s">
        <v>5520</v>
      </c>
      <c r="N519" s="13" t="s">
        <v>6959</v>
      </c>
      <c r="O519" s="17">
        <v>43157</v>
      </c>
      <c r="P519" s="23"/>
      <c r="Q519" s="41" t="s">
        <v>6903</v>
      </c>
      <c r="R519" s="13" t="s">
        <v>129</v>
      </c>
      <c r="S519" s="13" t="s">
        <v>2870</v>
      </c>
      <c r="T519" s="13" t="s">
        <v>8359</v>
      </c>
      <c r="U519" s="13" t="s">
        <v>6970</v>
      </c>
      <c r="V519" s="13" t="s">
        <v>8352</v>
      </c>
      <c r="W519" s="13">
        <f>IF(ISERROR(VLOOKUP($C519,CTEPULL!$A:$I,3,FALSE)),"0",(VLOOKUP($C519,CTEPULL!$A:$I,3,FALSE)))</f>
        <v>40</v>
      </c>
      <c r="X519" s="18">
        <f>IF(ISERROR(VLOOKUP($A519,PIVOTILC!$A:$I,3,FALSE)),"0",(VLOOKUP($A519,PIVOTILC!$A:$I,3,FALSE)))</f>
        <v>40</v>
      </c>
      <c r="Y519" s="13">
        <f t="shared" si="128"/>
        <v>0</v>
      </c>
      <c r="Z519" s="13" t="str">
        <f t="shared" si="137"/>
        <v>Good</v>
      </c>
      <c r="AA519" s="13">
        <f>IF(ISERROR(VLOOKUP($C519,CTEPULL!$A:$I,4,FALSE)),"0",(VLOOKUP($C519,CTEPULL!$A:$I,4,FALSE)))</f>
        <v>0</v>
      </c>
      <c r="AB519" s="18">
        <f>IF(ISERROR(VLOOKUP($A519,PIVOTILC!$A:$I,4,FALSE)),"0",(VLOOKUP($A519,PIVOTILC!$A:$I,4,FALSE)))</f>
        <v>0</v>
      </c>
      <c r="AC519" s="13">
        <f t="shared" si="129"/>
        <v>0</v>
      </c>
      <c r="AD519" s="13" t="str">
        <f t="shared" si="138"/>
        <v/>
      </c>
      <c r="AE519" s="13">
        <f>IF(ISERROR(VLOOKUP($C519,CTEPULL!$A:$I,5,FALSE)),"0",(VLOOKUP($C519,CTEPULL!$A:$I,5,FALSE)))</f>
        <v>0</v>
      </c>
      <c r="AF519" s="18">
        <f>IF(ISERROR(VLOOKUP($A519,PIVOTILC!$A:$I,5,FALSE)),"0",(VLOOKUP($A519,PIVOTILC!$A:$I,5,FALSE)))</f>
        <v>0</v>
      </c>
      <c r="AG519" s="13">
        <f t="shared" si="130"/>
        <v>0</v>
      </c>
      <c r="AH519" s="13" t="str">
        <f t="shared" si="139"/>
        <v/>
      </c>
      <c r="AI519" s="13">
        <f>IF(ISERROR(VLOOKUP($C519,CTEPULL!$A:$I,6,FALSE)),"0",(VLOOKUP($C519,CTEPULL!$A:$I,6,FALSE)))</f>
        <v>0</v>
      </c>
      <c r="AJ519" s="18">
        <f>IF(ISERROR(VLOOKUP($A519,PIVOTILC!$A:$I,6,FALSE)),"0",(VLOOKUP($A519,PIVOTILC!$A:$I,6,FALSE)))</f>
        <v>0</v>
      </c>
      <c r="AK519" s="13">
        <f t="shared" si="131"/>
        <v>0</v>
      </c>
      <c r="AL519" s="13" t="str">
        <f t="shared" si="140"/>
        <v/>
      </c>
      <c r="AM519" s="13">
        <f>IF(ISERROR(VLOOKUP($C519,CTEPULL!$A:$I,7,FALSE)),"0",(VLOOKUP($C519,CTEPULL!$A:$I,7,FALSE)))</f>
        <v>0</v>
      </c>
      <c r="AN519" s="18">
        <f>IF(ISERROR(VLOOKUP($A519,PIVOTILC!$A:$I,7,FALSE)),"0",(VLOOKUP($A519,PIVOTILC!$A:$I,7,FALSE)))</f>
        <v>0</v>
      </c>
      <c r="AO519" s="13">
        <f t="shared" si="132"/>
        <v>0</v>
      </c>
      <c r="AP519" s="13" t="str">
        <f t="shared" si="141"/>
        <v/>
      </c>
      <c r="AQ519" s="13">
        <f>IF(ISERROR(VLOOKUP($C519,CTEPULL!$A:$I,8,FALSE)),"0",(VLOOKUP($C519,CTEPULL!$A:$I,8,FALSE)))</f>
        <v>0</v>
      </c>
      <c r="AR519" s="18">
        <f>IF(ISERROR(VLOOKUP($A519,PIVOTILC!$A:$I,8,FALSE)),"0",(VLOOKUP($A519,PIVOTILC!$A:$I,8,FALSE)))</f>
        <v>0</v>
      </c>
      <c r="AS519" s="13">
        <f t="shared" si="133"/>
        <v>0</v>
      </c>
      <c r="AT519" s="13" t="str">
        <f t="shared" si="142"/>
        <v/>
      </c>
      <c r="AU519" s="19">
        <f>IF(ISERROR(VLOOKUP($C519,CTEPULL!$A:$I,9,FALSE)),"0",(VLOOKUP($C519,CTEPULL!$A:$I,9,FALSE)))</f>
        <v>40</v>
      </c>
      <c r="AV519" s="18">
        <f>IF(ISERROR(VLOOKUP($A519,PIVOTILC!$A:$I,8,FALSE)),"0",(VLOOKUP($A519,PIVOTILC!$A:$I,9,FALSE)))</f>
        <v>40</v>
      </c>
      <c r="AW519" s="18">
        <f t="shared" si="134"/>
        <v>0</v>
      </c>
      <c r="AX519" s="13">
        <f t="shared" si="135"/>
        <v>0</v>
      </c>
      <c r="AY519" s="13" t="str">
        <f t="shared" si="136"/>
        <v>No</v>
      </c>
      <c r="AZ519" s="13" t="str">
        <f t="shared" si="143"/>
        <v>No</v>
      </c>
    </row>
    <row r="520" spans="1:52" x14ac:dyDescent="0.2">
      <c r="A520" s="1" t="s">
        <v>7157</v>
      </c>
      <c r="B520" s="16" t="s">
        <v>3172</v>
      </c>
      <c r="C520" s="13" t="s">
        <v>981</v>
      </c>
      <c r="D520" s="13" t="s">
        <v>7996</v>
      </c>
      <c r="E520" s="13" t="s">
        <v>982</v>
      </c>
      <c r="F520" s="13" t="s">
        <v>179</v>
      </c>
      <c r="G520" s="13" t="s">
        <v>983</v>
      </c>
      <c r="H520" s="13" t="s">
        <v>2833</v>
      </c>
      <c r="I520" s="13" t="s">
        <v>102</v>
      </c>
      <c r="J520" s="13" t="s">
        <v>2378</v>
      </c>
      <c r="K520" s="13" t="s">
        <v>2389</v>
      </c>
      <c r="L520" s="13" t="s">
        <v>11236</v>
      </c>
      <c r="M520" s="13" t="s">
        <v>2389</v>
      </c>
      <c r="N520" s="13" t="s">
        <v>2845</v>
      </c>
      <c r="O520" s="17">
        <v>41253</v>
      </c>
      <c r="P520" s="23"/>
      <c r="Q520" s="41" t="s">
        <v>2590</v>
      </c>
      <c r="R520" s="13" t="s">
        <v>187</v>
      </c>
      <c r="S520" s="13" t="s">
        <v>2874</v>
      </c>
      <c r="T520" s="13" t="s">
        <v>8348</v>
      </c>
      <c r="U520" s="13" t="s">
        <v>5835</v>
      </c>
      <c r="V520" s="13" t="s">
        <v>10280</v>
      </c>
      <c r="W520" s="13">
        <f>IF(ISERROR(VLOOKUP($C520,CTEPULL!$A:$I,3,FALSE)),"0",(VLOOKUP($C520,CTEPULL!$A:$I,3,FALSE)))</f>
        <v>45</v>
      </c>
      <c r="X520" s="18" t="str">
        <f>IF(ISERROR(VLOOKUP($A520,PIVOTILC!$A:$I,3,FALSE)),"0",(VLOOKUP($A520,PIVOTILC!$A:$I,3,FALSE)))</f>
        <v>0</v>
      </c>
      <c r="Y520" s="13">
        <f t="shared" si="128"/>
        <v>45</v>
      </c>
      <c r="Z520" s="13" t="str">
        <f t="shared" si="137"/>
        <v>With Variance</v>
      </c>
      <c r="AA520" s="13">
        <f>IF(ISERROR(VLOOKUP($C520,CTEPULL!$A:$I,4,FALSE)),"0",(VLOOKUP($C520,CTEPULL!$A:$I,4,FALSE)))</f>
        <v>0</v>
      </c>
      <c r="AB520" s="18" t="str">
        <f>IF(ISERROR(VLOOKUP($A520,PIVOTILC!$A:$I,4,FALSE)),"0",(VLOOKUP($A520,PIVOTILC!$A:$I,4,FALSE)))</f>
        <v>0</v>
      </c>
      <c r="AC520" s="13">
        <f t="shared" si="129"/>
        <v>0</v>
      </c>
      <c r="AD520" s="13" t="str">
        <f t="shared" si="138"/>
        <v/>
      </c>
      <c r="AE520" s="13">
        <f>IF(ISERROR(VLOOKUP($C520,CTEPULL!$A:$I,5,FALSE)),"0",(VLOOKUP($C520,CTEPULL!$A:$I,5,FALSE)))</f>
        <v>0</v>
      </c>
      <c r="AF520" s="18" t="str">
        <f>IF(ISERROR(VLOOKUP($A520,PIVOTILC!$A:$I,5,FALSE)),"0",(VLOOKUP($A520,PIVOTILC!$A:$I,5,FALSE)))</f>
        <v>0</v>
      </c>
      <c r="AG520" s="13">
        <f t="shared" si="130"/>
        <v>0</v>
      </c>
      <c r="AH520" s="13" t="str">
        <f t="shared" si="139"/>
        <v/>
      </c>
      <c r="AI520" s="13">
        <f>IF(ISERROR(VLOOKUP($C520,CTEPULL!$A:$I,6,FALSE)),"0",(VLOOKUP($C520,CTEPULL!$A:$I,6,FALSE)))</f>
        <v>0</v>
      </c>
      <c r="AJ520" s="18" t="str">
        <f>IF(ISERROR(VLOOKUP($A520,PIVOTILC!$A:$I,6,FALSE)),"0",(VLOOKUP($A520,PIVOTILC!$A:$I,6,FALSE)))</f>
        <v>0</v>
      </c>
      <c r="AK520" s="13">
        <f t="shared" si="131"/>
        <v>0</v>
      </c>
      <c r="AL520" s="13" t="str">
        <f t="shared" si="140"/>
        <v/>
      </c>
      <c r="AM520" s="13">
        <f>IF(ISERROR(VLOOKUP($C520,CTEPULL!$A:$I,7,FALSE)),"0",(VLOOKUP($C520,CTEPULL!$A:$I,7,FALSE)))</f>
        <v>0</v>
      </c>
      <c r="AN520" s="18" t="str">
        <f>IF(ISERROR(VLOOKUP($A520,PIVOTILC!$A:$I,7,FALSE)),"0",(VLOOKUP($A520,PIVOTILC!$A:$I,7,FALSE)))</f>
        <v>0</v>
      </c>
      <c r="AO520" s="13">
        <f t="shared" si="132"/>
        <v>0</v>
      </c>
      <c r="AP520" s="13" t="str">
        <f t="shared" si="141"/>
        <v/>
      </c>
      <c r="AQ520" s="13">
        <f>IF(ISERROR(VLOOKUP($C520,CTEPULL!$A:$I,8,FALSE)),"0",(VLOOKUP($C520,CTEPULL!$A:$I,8,FALSE)))</f>
        <v>0</v>
      </c>
      <c r="AR520" s="18" t="str">
        <f>IF(ISERROR(VLOOKUP($A520,PIVOTILC!$A:$I,8,FALSE)),"0",(VLOOKUP($A520,PIVOTILC!$A:$I,8,FALSE)))</f>
        <v>0</v>
      </c>
      <c r="AS520" s="13">
        <f t="shared" si="133"/>
        <v>0</v>
      </c>
      <c r="AT520" s="13" t="str">
        <f t="shared" si="142"/>
        <v/>
      </c>
      <c r="AU520" s="19">
        <f>IF(ISERROR(VLOOKUP($C520,CTEPULL!$A:$I,9,FALSE)),"0",(VLOOKUP($C520,CTEPULL!$A:$I,9,FALSE)))</f>
        <v>45</v>
      </c>
      <c r="AV520" s="18" t="str">
        <f>IF(ISERROR(VLOOKUP($A520,PIVOTILC!$A:$I,8,FALSE)),"0",(VLOOKUP($A520,PIVOTILC!$A:$I,9,FALSE)))</f>
        <v>0</v>
      </c>
      <c r="AW520" s="18">
        <f t="shared" si="134"/>
        <v>45</v>
      </c>
      <c r="AX520" s="13">
        <f t="shared" si="135"/>
        <v>0</v>
      </c>
      <c r="AY520" s="13" t="str">
        <f t="shared" si="136"/>
        <v>Yes</v>
      </c>
      <c r="AZ520" s="13" t="str">
        <f t="shared" si="143"/>
        <v>No</v>
      </c>
    </row>
    <row r="521" spans="1:52" x14ac:dyDescent="0.2">
      <c r="A521" s="1" t="s">
        <v>7158</v>
      </c>
      <c r="B521" s="16" t="s">
        <v>4794</v>
      </c>
      <c r="C521" s="13" t="s">
        <v>4795</v>
      </c>
      <c r="D521" s="13" t="s">
        <v>1599</v>
      </c>
      <c r="E521" s="13" t="s">
        <v>4796</v>
      </c>
      <c r="F521" s="13" t="s">
        <v>4797</v>
      </c>
      <c r="G521" s="13" t="s">
        <v>4798</v>
      </c>
      <c r="H521" s="13" t="s">
        <v>2832</v>
      </c>
      <c r="I521" s="13" t="s">
        <v>102</v>
      </c>
      <c r="J521" s="13" t="s">
        <v>2378</v>
      </c>
      <c r="K521" s="13" t="s">
        <v>2382</v>
      </c>
      <c r="L521" s="13" t="s">
        <v>3758</v>
      </c>
      <c r="M521" s="13" t="s">
        <v>2423</v>
      </c>
      <c r="N521" s="13" t="s">
        <v>4853</v>
      </c>
      <c r="O521" s="17">
        <v>42877</v>
      </c>
      <c r="P521" s="23"/>
      <c r="Q521" s="41" t="s">
        <v>4799</v>
      </c>
      <c r="R521" s="13" t="s">
        <v>129</v>
      </c>
      <c r="S521" s="13" t="s">
        <v>2871</v>
      </c>
      <c r="T521" s="13" t="s">
        <v>8348</v>
      </c>
      <c r="U521" s="13" t="s">
        <v>5836</v>
      </c>
      <c r="V521" s="13" t="s">
        <v>8351</v>
      </c>
      <c r="W521" s="13">
        <f>IF(ISERROR(VLOOKUP($C521,CTEPULL!$A:$I,3,FALSE)),"0",(VLOOKUP($C521,CTEPULL!$A:$I,3,FALSE)))</f>
        <v>40</v>
      </c>
      <c r="X521" s="18">
        <f>IF(ISERROR(VLOOKUP($A521,PIVOTILC!$A:$I,3,FALSE)),"0",(VLOOKUP($A521,PIVOTILC!$A:$I,3,FALSE)))</f>
        <v>40</v>
      </c>
      <c r="Y521" s="13">
        <f t="shared" si="128"/>
        <v>0</v>
      </c>
      <c r="Z521" s="13" t="str">
        <f t="shared" si="137"/>
        <v>Good</v>
      </c>
      <c r="AA521" s="13">
        <f>IF(ISERROR(VLOOKUP($C521,CTEPULL!$A:$I,4,FALSE)),"0",(VLOOKUP($C521,CTEPULL!$A:$I,4,FALSE)))</f>
        <v>0</v>
      </c>
      <c r="AB521" s="18">
        <f>IF(ISERROR(VLOOKUP($A521,PIVOTILC!$A:$I,4,FALSE)),"0",(VLOOKUP($A521,PIVOTILC!$A:$I,4,FALSE)))</f>
        <v>0</v>
      </c>
      <c r="AC521" s="13">
        <f t="shared" si="129"/>
        <v>0</v>
      </c>
      <c r="AD521" s="13" t="str">
        <f t="shared" si="138"/>
        <v/>
      </c>
      <c r="AE521" s="13">
        <f>IF(ISERROR(VLOOKUP($C521,CTEPULL!$A:$I,5,FALSE)),"0",(VLOOKUP($C521,CTEPULL!$A:$I,5,FALSE)))</f>
        <v>0</v>
      </c>
      <c r="AF521" s="18">
        <f>IF(ISERROR(VLOOKUP($A521,PIVOTILC!$A:$I,5,FALSE)),"0",(VLOOKUP($A521,PIVOTILC!$A:$I,5,FALSE)))</f>
        <v>0</v>
      </c>
      <c r="AG521" s="13">
        <f t="shared" si="130"/>
        <v>0</v>
      </c>
      <c r="AH521" s="13" t="str">
        <f t="shared" si="139"/>
        <v/>
      </c>
      <c r="AI521" s="13">
        <f>IF(ISERROR(VLOOKUP($C521,CTEPULL!$A:$I,6,FALSE)),"0",(VLOOKUP($C521,CTEPULL!$A:$I,6,FALSE)))</f>
        <v>0</v>
      </c>
      <c r="AJ521" s="18">
        <f>IF(ISERROR(VLOOKUP($A521,PIVOTILC!$A:$I,6,FALSE)),"0",(VLOOKUP($A521,PIVOTILC!$A:$I,6,FALSE)))</f>
        <v>0</v>
      </c>
      <c r="AK521" s="13">
        <f t="shared" si="131"/>
        <v>0</v>
      </c>
      <c r="AL521" s="13" t="str">
        <f t="shared" si="140"/>
        <v/>
      </c>
      <c r="AM521" s="13">
        <f>IF(ISERROR(VLOOKUP($C521,CTEPULL!$A:$I,7,FALSE)),"0",(VLOOKUP($C521,CTEPULL!$A:$I,7,FALSE)))</f>
        <v>0</v>
      </c>
      <c r="AN521" s="18">
        <f>IF(ISERROR(VLOOKUP($A521,PIVOTILC!$A:$I,7,FALSE)),"0",(VLOOKUP($A521,PIVOTILC!$A:$I,7,FALSE)))</f>
        <v>0</v>
      </c>
      <c r="AO521" s="13">
        <f t="shared" si="132"/>
        <v>0</v>
      </c>
      <c r="AP521" s="13" t="str">
        <f t="shared" si="141"/>
        <v/>
      </c>
      <c r="AQ521" s="13">
        <f>IF(ISERROR(VLOOKUP($C521,CTEPULL!$A:$I,8,FALSE)),"0",(VLOOKUP($C521,CTEPULL!$A:$I,8,FALSE)))</f>
        <v>0</v>
      </c>
      <c r="AR521" s="18">
        <f>IF(ISERROR(VLOOKUP($A521,PIVOTILC!$A:$I,8,FALSE)),"0",(VLOOKUP($A521,PIVOTILC!$A:$I,8,FALSE)))</f>
        <v>0</v>
      </c>
      <c r="AS521" s="13">
        <f t="shared" si="133"/>
        <v>0</v>
      </c>
      <c r="AT521" s="13" t="str">
        <f t="shared" si="142"/>
        <v/>
      </c>
      <c r="AU521" s="19">
        <f>IF(ISERROR(VLOOKUP($C521,CTEPULL!$A:$I,9,FALSE)),"0",(VLOOKUP($C521,CTEPULL!$A:$I,9,FALSE)))</f>
        <v>40</v>
      </c>
      <c r="AV521" s="18">
        <f>IF(ISERROR(VLOOKUP($A521,PIVOTILC!$A:$I,8,FALSE)),"0",(VLOOKUP($A521,PIVOTILC!$A:$I,9,FALSE)))</f>
        <v>40</v>
      </c>
      <c r="AW521" s="18">
        <f t="shared" si="134"/>
        <v>0</v>
      </c>
      <c r="AX521" s="13">
        <f t="shared" si="135"/>
        <v>0</v>
      </c>
      <c r="AY521" s="13" t="str">
        <f t="shared" si="136"/>
        <v>No</v>
      </c>
      <c r="AZ521" s="13" t="str">
        <f t="shared" si="143"/>
        <v>No</v>
      </c>
    </row>
    <row r="522" spans="1:52" x14ac:dyDescent="0.2">
      <c r="A522" s="1" t="s">
        <v>10970</v>
      </c>
      <c r="B522" s="16" t="s">
        <v>10971</v>
      </c>
      <c r="C522" s="13" t="s">
        <v>2118</v>
      </c>
      <c r="D522" s="13" t="s">
        <v>2119</v>
      </c>
      <c r="E522" s="13" t="s">
        <v>458</v>
      </c>
      <c r="F522" s="13" t="s">
        <v>104</v>
      </c>
      <c r="G522" s="13" t="s">
        <v>2120</v>
      </c>
      <c r="H522" s="13" t="s">
        <v>99</v>
      </c>
      <c r="I522" s="13" t="s">
        <v>102</v>
      </c>
      <c r="J522" s="13" t="s">
        <v>2378</v>
      </c>
      <c r="K522" s="13" t="s">
        <v>2381</v>
      </c>
      <c r="L522" s="13" t="s">
        <v>2387</v>
      </c>
      <c r="M522" s="13" t="s">
        <v>2387</v>
      </c>
      <c r="N522" s="13" t="s">
        <v>2121</v>
      </c>
      <c r="O522" s="17">
        <v>38592</v>
      </c>
      <c r="P522" s="23"/>
      <c r="Q522" s="41" t="s">
        <v>10972</v>
      </c>
      <c r="R522" s="13" t="s">
        <v>129</v>
      </c>
      <c r="S522" s="13" t="s">
        <v>2878</v>
      </c>
      <c r="T522" s="13" t="s">
        <v>8348</v>
      </c>
      <c r="U522" s="13" t="s">
        <v>5837</v>
      </c>
      <c r="V522" s="13" t="s">
        <v>8362</v>
      </c>
      <c r="W522" s="13">
        <f>IF(ISERROR(VLOOKUP($C522,CTEPULL!$A:$I,3,FALSE)),"0",(VLOOKUP($C522,CTEPULL!$A:$I,3,FALSE)))</f>
        <v>50</v>
      </c>
      <c r="X522" s="18">
        <f>IF(ISERROR(VLOOKUP($A522,PIVOTILC!$A:$I,3,FALSE)),"0",(VLOOKUP($A522,PIVOTILC!$A:$I,3,FALSE)))</f>
        <v>50</v>
      </c>
      <c r="Y522" s="13">
        <f t="shared" si="128"/>
        <v>0</v>
      </c>
      <c r="Z522" s="13" t="str">
        <f t="shared" si="137"/>
        <v>Good</v>
      </c>
      <c r="AA522" s="13">
        <f>IF(ISERROR(VLOOKUP($C522,CTEPULL!$A:$I,4,FALSE)),"0",(VLOOKUP($C522,CTEPULL!$A:$I,4,FALSE)))</f>
        <v>0</v>
      </c>
      <c r="AB522" s="18">
        <f>IF(ISERROR(VLOOKUP($A522,PIVOTILC!$A:$I,4,FALSE)),"0",(VLOOKUP($A522,PIVOTILC!$A:$I,4,FALSE)))</f>
        <v>0</v>
      </c>
      <c r="AC522" s="13">
        <f t="shared" si="129"/>
        <v>0</v>
      </c>
      <c r="AD522" s="13" t="str">
        <f t="shared" si="138"/>
        <v/>
      </c>
      <c r="AE522" s="13">
        <f>IF(ISERROR(VLOOKUP($C522,CTEPULL!$A:$I,5,FALSE)),"0",(VLOOKUP($C522,CTEPULL!$A:$I,5,FALSE)))</f>
        <v>0</v>
      </c>
      <c r="AF522" s="18">
        <f>IF(ISERROR(VLOOKUP($A522,PIVOTILC!$A:$I,5,FALSE)),"0",(VLOOKUP($A522,PIVOTILC!$A:$I,5,FALSE)))</f>
        <v>0</v>
      </c>
      <c r="AG522" s="13">
        <f t="shared" si="130"/>
        <v>0</v>
      </c>
      <c r="AH522" s="13" t="str">
        <f t="shared" si="139"/>
        <v/>
      </c>
      <c r="AI522" s="13">
        <f>IF(ISERROR(VLOOKUP($C522,CTEPULL!$A:$I,6,FALSE)),"0",(VLOOKUP($C522,CTEPULL!$A:$I,6,FALSE)))</f>
        <v>0</v>
      </c>
      <c r="AJ522" s="18">
        <f>IF(ISERROR(VLOOKUP($A522,PIVOTILC!$A:$I,6,FALSE)),"0",(VLOOKUP($A522,PIVOTILC!$A:$I,6,FALSE)))</f>
        <v>0</v>
      </c>
      <c r="AK522" s="13">
        <f t="shared" si="131"/>
        <v>0</v>
      </c>
      <c r="AL522" s="13" t="str">
        <f t="shared" si="140"/>
        <v/>
      </c>
      <c r="AM522" s="13">
        <f>IF(ISERROR(VLOOKUP($C522,CTEPULL!$A:$I,7,FALSE)),"0",(VLOOKUP($C522,CTEPULL!$A:$I,7,FALSE)))</f>
        <v>0</v>
      </c>
      <c r="AN522" s="18">
        <f>IF(ISERROR(VLOOKUP($A522,PIVOTILC!$A:$I,7,FALSE)),"0",(VLOOKUP($A522,PIVOTILC!$A:$I,7,FALSE)))</f>
        <v>0</v>
      </c>
      <c r="AO522" s="13">
        <f t="shared" si="132"/>
        <v>0</v>
      </c>
      <c r="AP522" s="13" t="str">
        <f t="shared" si="141"/>
        <v/>
      </c>
      <c r="AQ522" s="13">
        <f>IF(ISERROR(VLOOKUP($C522,CTEPULL!$A:$I,8,FALSE)),"0",(VLOOKUP($C522,CTEPULL!$A:$I,8,FALSE)))</f>
        <v>0</v>
      </c>
      <c r="AR522" s="18">
        <f>IF(ISERROR(VLOOKUP($A522,PIVOTILC!$A:$I,8,FALSE)),"0",(VLOOKUP($A522,PIVOTILC!$A:$I,8,FALSE)))</f>
        <v>0</v>
      </c>
      <c r="AS522" s="13">
        <f t="shared" si="133"/>
        <v>0</v>
      </c>
      <c r="AT522" s="13" t="str">
        <f t="shared" si="142"/>
        <v/>
      </c>
      <c r="AU522" s="19">
        <f>IF(ISERROR(VLOOKUP($C522,CTEPULL!$A:$I,9,FALSE)),"0",(VLOOKUP($C522,CTEPULL!$A:$I,9,FALSE)))</f>
        <v>50</v>
      </c>
      <c r="AV522" s="18">
        <f>IF(ISERROR(VLOOKUP($A522,PIVOTILC!$A:$I,8,FALSE)),"0",(VLOOKUP($A522,PIVOTILC!$A:$I,9,FALSE)))</f>
        <v>50</v>
      </c>
      <c r="AW522" s="18">
        <f t="shared" si="134"/>
        <v>0</v>
      </c>
      <c r="AX522" s="13">
        <f t="shared" si="135"/>
        <v>0</v>
      </c>
      <c r="AY522" s="13" t="str">
        <f t="shared" si="136"/>
        <v>No</v>
      </c>
      <c r="AZ522" s="13" t="str">
        <f t="shared" si="143"/>
        <v>No</v>
      </c>
    </row>
    <row r="523" spans="1:52" x14ac:dyDescent="0.2">
      <c r="A523" s="1" t="s">
        <v>10193</v>
      </c>
      <c r="B523" s="16" t="s">
        <v>10194</v>
      </c>
      <c r="C523" s="13" t="s">
        <v>10195</v>
      </c>
      <c r="D523" s="13" t="s">
        <v>603</v>
      </c>
      <c r="E523" s="13" t="s">
        <v>10196</v>
      </c>
      <c r="F523" s="13" t="s">
        <v>179</v>
      </c>
      <c r="G523" s="13" t="s">
        <v>10197</v>
      </c>
      <c r="H523" s="13" t="s">
        <v>2829</v>
      </c>
      <c r="I523" s="13" t="s">
        <v>98</v>
      </c>
      <c r="J523" s="13" t="s">
        <v>2378</v>
      </c>
      <c r="K523" s="13" t="s">
        <v>2395</v>
      </c>
      <c r="L523" s="13" t="s">
        <v>4946</v>
      </c>
      <c r="M523" s="13" t="s">
        <v>2405</v>
      </c>
      <c r="N523" s="13" t="s">
        <v>10198</v>
      </c>
      <c r="O523" s="17">
        <v>43552</v>
      </c>
      <c r="P523" s="23"/>
      <c r="Q523" s="41" t="s">
        <v>10199</v>
      </c>
      <c r="R523" s="13" t="s">
        <v>129</v>
      </c>
      <c r="S523" s="13" t="s">
        <v>2867</v>
      </c>
      <c r="T523" s="13" t="s">
        <v>8348</v>
      </c>
      <c r="U523" s="13" t="s">
        <v>10216</v>
      </c>
      <c r="V523" s="13" t="s">
        <v>8352</v>
      </c>
      <c r="W523" s="13">
        <f>IF(ISERROR(VLOOKUP($C523,CTEPULL!$A:$I,3,FALSE)),"0",(VLOOKUP($C523,CTEPULL!$A:$I,3,FALSE)))</f>
        <v>32</v>
      </c>
      <c r="X523" s="18">
        <f>IF(ISERROR(VLOOKUP($A523,PIVOTILC!$A:$I,3,FALSE)),"0",(VLOOKUP($A523,PIVOTILC!$A:$I,3,FALSE)))</f>
        <v>32</v>
      </c>
      <c r="Y523" s="13">
        <f t="shared" si="128"/>
        <v>0</v>
      </c>
      <c r="Z523" s="13" t="str">
        <f t="shared" si="137"/>
        <v>Good</v>
      </c>
      <c r="AA523" s="13">
        <f>IF(ISERROR(VLOOKUP($C523,CTEPULL!$A:$I,4,FALSE)),"0",(VLOOKUP($C523,CTEPULL!$A:$I,4,FALSE)))</f>
        <v>0</v>
      </c>
      <c r="AB523" s="18">
        <f>IF(ISERROR(VLOOKUP($A523,PIVOTILC!$A:$I,4,FALSE)),"0",(VLOOKUP($A523,PIVOTILC!$A:$I,4,FALSE)))</f>
        <v>0</v>
      </c>
      <c r="AC523" s="13">
        <f t="shared" si="129"/>
        <v>0</v>
      </c>
      <c r="AD523" s="13" t="str">
        <f t="shared" si="138"/>
        <v/>
      </c>
      <c r="AE523" s="13">
        <f>IF(ISERROR(VLOOKUP($C523,CTEPULL!$A:$I,5,FALSE)),"0",(VLOOKUP($C523,CTEPULL!$A:$I,5,FALSE)))</f>
        <v>0</v>
      </c>
      <c r="AF523" s="18">
        <f>IF(ISERROR(VLOOKUP($A523,PIVOTILC!$A:$I,5,FALSE)),"0",(VLOOKUP($A523,PIVOTILC!$A:$I,5,FALSE)))</f>
        <v>0</v>
      </c>
      <c r="AG523" s="13">
        <f t="shared" si="130"/>
        <v>0</v>
      </c>
      <c r="AH523" s="13" t="str">
        <f t="shared" si="139"/>
        <v/>
      </c>
      <c r="AI523" s="13">
        <f>IF(ISERROR(VLOOKUP($C523,CTEPULL!$A:$I,6,FALSE)),"0",(VLOOKUP($C523,CTEPULL!$A:$I,6,FALSE)))</f>
        <v>0</v>
      </c>
      <c r="AJ523" s="18">
        <f>IF(ISERROR(VLOOKUP($A523,PIVOTILC!$A:$I,6,FALSE)),"0",(VLOOKUP($A523,PIVOTILC!$A:$I,6,FALSE)))</f>
        <v>0</v>
      </c>
      <c r="AK523" s="13">
        <f t="shared" si="131"/>
        <v>0</v>
      </c>
      <c r="AL523" s="13" t="str">
        <f t="shared" si="140"/>
        <v/>
      </c>
      <c r="AM523" s="13">
        <f>IF(ISERROR(VLOOKUP($C523,CTEPULL!$A:$I,7,FALSE)),"0",(VLOOKUP($C523,CTEPULL!$A:$I,7,FALSE)))</f>
        <v>0</v>
      </c>
      <c r="AN523" s="18">
        <f>IF(ISERROR(VLOOKUP($A523,PIVOTILC!$A:$I,7,FALSE)),"0",(VLOOKUP($A523,PIVOTILC!$A:$I,7,FALSE)))</f>
        <v>0</v>
      </c>
      <c r="AO523" s="13">
        <f t="shared" si="132"/>
        <v>0</v>
      </c>
      <c r="AP523" s="13" t="str">
        <f t="shared" si="141"/>
        <v/>
      </c>
      <c r="AQ523" s="13">
        <f>IF(ISERROR(VLOOKUP($C523,CTEPULL!$A:$I,8,FALSE)),"0",(VLOOKUP($C523,CTEPULL!$A:$I,8,FALSE)))</f>
        <v>0</v>
      </c>
      <c r="AR523" s="18">
        <f>IF(ISERROR(VLOOKUP($A523,PIVOTILC!$A:$I,8,FALSE)),"0",(VLOOKUP($A523,PIVOTILC!$A:$I,8,FALSE)))</f>
        <v>0</v>
      </c>
      <c r="AS523" s="13">
        <f t="shared" si="133"/>
        <v>0</v>
      </c>
      <c r="AT523" s="13" t="str">
        <f t="shared" si="142"/>
        <v/>
      </c>
      <c r="AU523" s="19">
        <f>IF(ISERROR(VLOOKUP($C523,CTEPULL!$A:$I,9,FALSE)),"0",(VLOOKUP($C523,CTEPULL!$A:$I,9,FALSE)))</f>
        <v>32</v>
      </c>
      <c r="AV523" s="18">
        <f>IF(ISERROR(VLOOKUP($A523,PIVOTILC!$A:$I,8,FALSE)),"0",(VLOOKUP($A523,PIVOTILC!$A:$I,9,FALSE)))</f>
        <v>32</v>
      </c>
      <c r="AW523" s="18">
        <f t="shared" si="134"/>
        <v>0</v>
      </c>
      <c r="AX523" s="13">
        <f t="shared" si="135"/>
        <v>0</v>
      </c>
      <c r="AY523" s="13" t="str">
        <f t="shared" si="136"/>
        <v>No</v>
      </c>
      <c r="AZ523" s="13" t="str">
        <f t="shared" si="143"/>
        <v>No</v>
      </c>
    </row>
    <row r="524" spans="1:52" x14ac:dyDescent="0.2">
      <c r="A524" s="1" t="s">
        <v>7159</v>
      </c>
      <c r="B524" s="16" t="s">
        <v>3173</v>
      </c>
      <c r="C524" s="13" t="s">
        <v>915</v>
      </c>
      <c r="D524" s="13" t="s">
        <v>603</v>
      </c>
      <c r="E524" s="13" t="s">
        <v>688</v>
      </c>
      <c r="F524" s="13" t="s">
        <v>179</v>
      </c>
      <c r="G524" s="13" t="s">
        <v>384</v>
      </c>
      <c r="H524" s="13" t="s">
        <v>2829</v>
      </c>
      <c r="I524" s="13" t="s">
        <v>98</v>
      </c>
      <c r="J524" s="13" t="s">
        <v>2378</v>
      </c>
      <c r="K524" s="13" t="s">
        <v>2381</v>
      </c>
      <c r="L524" s="13" t="s">
        <v>2387</v>
      </c>
      <c r="M524" s="13" t="s">
        <v>4327</v>
      </c>
      <c r="N524" s="13" t="s">
        <v>62</v>
      </c>
      <c r="O524" s="17">
        <v>40616</v>
      </c>
      <c r="P524" s="23"/>
      <c r="Q524" s="41" t="s">
        <v>10262</v>
      </c>
      <c r="R524" s="13" t="s">
        <v>129</v>
      </c>
      <c r="S524" s="13" t="s">
        <v>2867</v>
      </c>
      <c r="T524" s="13" t="s">
        <v>8348</v>
      </c>
      <c r="U524" s="13" t="s">
        <v>5838</v>
      </c>
      <c r="V524" s="13" t="s">
        <v>8364</v>
      </c>
      <c r="W524" s="13">
        <f>IF(ISERROR(VLOOKUP($C524,CTEPULL!$A:$I,3,FALSE)),"0",(VLOOKUP($C524,CTEPULL!$A:$I,3,FALSE)))</f>
        <v>40</v>
      </c>
      <c r="X524" s="18">
        <f>IF(ISERROR(VLOOKUP($A524,PIVOTILC!$A:$I,3,FALSE)),"0",(VLOOKUP($A524,PIVOTILC!$A:$I,3,FALSE)))</f>
        <v>40</v>
      </c>
      <c r="Y524" s="13">
        <f t="shared" si="128"/>
        <v>0</v>
      </c>
      <c r="Z524" s="13" t="str">
        <f t="shared" si="137"/>
        <v>Good</v>
      </c>
      <c r="AA524" s="13">
        <f>IF(ISERROR(VLOOKUP($C524,CTEPULL!$A:$I,4,FALSE)),"0",(VLOOKUP($C524,CTEPULL!$A:$I,4,FALSE)))</f>
        <v>0</v>
      </c>
      <c r="AB524" s="18">
        <f>IF(ISERROR(VLOOKUP($A524,PIVOTILC!$A:$I,4,FALSE)),"0",(VLOOKUP($A524,PIVOTILC!$A:$I,4,FALSE)))</f>
        <v>0</v>
      </c>
      <c r="AC524" s="13">
        <f t="shared" si="129"/>
        <v>0</v>
      </c>
      <c r="AD524" s="13" t="str">
        <f t="shared" si="138"/>
        <v/>
      </c>
      <c r="AE524" s="13">
        <f>IF(ISERROR(VLOOKUP($C524,CTEPULL!$A:$I,5,FALSE)),"0",(VLOOKUP($C524,CTEPULL!$A:$I,5,FALSE)))</f>
        <v>0</v>
      </c>
      <c r="AF524" s="18">
        <f>IF(ISERROR(VLOOKUP($A524,PIVOTILC!$A:$I,5,FALSE)),"0",(VLOOKUP($A524,PIVOTILC!$A:$I,5,FALSE)))</f>
        <v>0</v>
      </c>
      <c r="AG524" s="13">
        <f t="shared" si="130"/>
        <v>0</v>
      </c>
      <c r="AH524" s="13" t="str">
        <f t="shared" si="139"/>
        <v/>
      </c>
      <c r="AI524" s="13">
        <f>IF(ISERROR(VLOOKUP($C524,CTEPULL!$A:$I,6,FALSE)),"0",(VLOOKUP($C524,CTEPULL!$A:$I,6,FALSE)))</f>
        <v>0</v>
      </c>
      <c r="AJ524" s="18">
        <f>IF(ISERROR(VLOOKUP($A524,PIVOTILC!$A:$I,6,FALSE)),"0",(VLOOKUP($A524,PIVOTILC!$A:$I,6,FALSE)))</f>
        <v>0</v>
      </c>
      <c r="AK524" s="13">
        <f t="shared" si="131"/>
        <v>0</v>
      </c>
      <c r="AL524" s="13" t="str">
        <f t="shared" si="140"/>
        <v/>
      </c>
      <c r="AM524" s="13">
        <f>IF(ISERROR(VLOOKUP($C524,CTEPULL!$A:$I,7,FALSE)),"0",(VLOOKUP($C524,CTEPULL!$A:$I,7,FALSE)))</f>
        <v>0</v>
      </c>
      <c r="AN524" s="18">
        <f>IF(ISERROR(VLOOKUP($A524,PIVOTILC!$A:$I,7,FALSE)),"0",(VLOOKUP($A524,PIVOTILC!$A:$I,7,FALSE)))</f>
        <v>0</v>
      </c>
      <c r="AO524" s="13">
        <f t="shared" si="132"/>
        <v>0</v>
      </c>
      <c r="AP524" s="13" t="str">
        <f t="shared" si="141"/>
        <v/>
      </c>
      <c r="AQ524" s="13">
        <f>IF(ISERROR(VLOOKUP($C524,CTEPULL!$A:$I,8,FALSE)),"0",(VLOOKUP($C524,CTEPULL!$A:$I,8,FALSE)))</f>
        <v>0</v>
      </c>
      <c r="AR524" s="18">
        <f>IF(ISERROR(VLOOKUP($A524,PIVOTILC!$A:$I,8,FALSE)),"0",(VLOOKUP($A524,PIVOTILC!$A:$I,8,FALSE)))</f>
        <v>0</v>
      </c>
      <c r="AS524" s="13">
        <f t="shared" si="133"/>
        <v>0</v>
      </c>
      <c r="AT524" s="13" t="str">
        <f t="shared" si="142"/>
        <v/>
      </c>
      <c r="AU524" s="19">
        <f>IF(ISERROR(VLOOKUP($C524,CTEPULL!$A:$I,9,FALSE)),"0",(VLOOKUP($C524,CTEPULL!$A:$I,9,FALSE)))</f>
        <v>40</v>
      </c>
      <c r="AV524" s="18">
        <f>IF(ISERROR(VLOOKUP($A524,PIVOTILC!$A:$I,8,FALSE)),"0",(VLOOKUP($A524,PIVOTILC!$A:$I,9,FALSE)))</f>
        <v>40</v>
      </c>
      <c r="AW524" s="18">
        <f t="shared" si="134"/>
        <v>0</v>
      </c>
      <c r="AX524" s="13">
        <f t="shared" si="135"/>
        <v>0</v>
      </c>
      <c r="AY524" s="13" t="str">
        <f t="shared" si="136"/>
        <v>No</v>
      </c>
      <c r="AZ524" s="13" t="str">
        <f t="shared" si="143"/>
        <v>No</v>
      </c>
    </row>
    <row r="525" spans="1:52" x14ac:dyDescent="0.2">
      <c r="A525" s="1" t="s">
        <v>7160</v>
      </c>
      <c r="B525" s="16" t="s">
        <v>3174</v>
      </c>
      <c r="C525" s="13" t="s">
        <v>1318</v>
      </c>
      <c r="D525" s="13" t="s">
        <v>603</v>
      </c>
      <c r="E525" s="13" t="s">
        <v>178</v>
      </c>
      <c r="F525" s="13" t="s">
        <v>1319</v>
      </c>
      <c r="G525" s="13" t="s">
        <v>1320</v>
      </c>
      <c r="H525" s="13" t="s">
        <v>2829</v>
      </c>
      <c r="I525" s="13" t="s">
        <v>98</v>
      </c>
      <c r="J525" s="13" t="s">
        <v>2378</v>
      </c>
      <c r="K525" s="13" t="s">
        <v>2381</v>
      </c>
      <c r="L525" s="13" t="s">
        <v>2387</v>
      </c>
      <c r="M525" s="13" t="s">
        <v>2508</v>
      </c>
      <c r="N525" s="13" t="s">
        <v>1321</v>
      </c>
      <c r="O525" s="17">
        <v>41647</v>
      </c>
      <c r="P525" s="23"/>
      <c r="Q525" s="41" t="s">
        <v>2591</v>
      </c>
      <c r="R525" s="13" t="s">
        <v>129</v>
      </c>
      <c r="S525" s="13" t="s">
        <v>2870</v>
      </c>
      <c r="T525" s="13" t="s">
        <v>8348</v>
      </c>
      <c r="U525" s="13" t="s">
        <v>5839</v>
      </c>
      <c r="V525" s="13" t="s">
        <v>8361</v>
      </c>
      <c r="W525" s="13">
        <f>IF(ISERROR(VLOOKUP($C525,CTEPULL!$A:$I,3,FALSE)),"0",(VLOOKUP($C525,CTEPULL!$A:$I,3,FALSE)))</f>
        <v>44</v>
      </c>
      <c r="X525" s="18">
        <f>IF(ISERROR(VLOOKUP($A525,PIVOTILC!$A:$I,3,FALSE)),"0",(VLOOKUP($A525,PIVOTILC!$A:$I,3,FALSE)))</f>
        <v>44</v>
      </c>
      <c r="Y525" s="13">
        <f t="shared" si="128"/>
        <v>0</v>
      </c>
      <c r="Z525" s="13" t="str">
        <f t="shared" si="137"/>
        <v>Good</v>
      </c>
      <c r="AA525" s="13">
        <f>IF(ISERROR(VLOOKUP($C525,CTEPULL!$A:$I,4,FALSE)),"0",(VLOOKUP($C525,CTEPULL!$A:$I,4,FALSE)))</f>
        <v>0</v>
      </c>
      <c r="AB525" s="18">
        <f>IF(ISERROR(VLOOKUP($A525,PIVOTILC!$A:$I,4,FALSE)),"0",(VLOOKUP($A525,PIVOTILC!$A:$I,4,FALSE)))</f>
        <v>0</v>
      </c>
      <c r="AC525" s="13">
        <f t="shared" si="129"/>
        <v>0</v>
      </c>
      <c r="AD525" s="13" t="str">
        <f t="shared" si="138"/>
        <v/>
      </c>
      <c r="AE525" s="13">
        <f>IF(ISERROR(VLOOKUP($C525,CTEPULL!$A:$I,5,FALSE)),"0",(VLOOKUP($C525,CTEPULL!$A:$I,5,FALSE)))</f>
        <v>0</v>
      </c>
      <c r="AF525" s="18">
        <f>IF(ISERROR(VLOOKUP($A525,PIVOTILC!$A:$I,5,FALSE)),"0",(VLOOKUP($A525,PIVOTILC!$A:$I,5,FALSE)))</f>
        <v>0</v>
      </c>
      <c r="AG525" s="13">
        <f t="shared" si="130"/>
        <v>0</v>
      </c>
      <c r="AH525" s="13" t="str">
        <f t="shared" si="139"/>
        <v/>
      </c>
      <c r="AI525" s="13">
        <f>IF(ISERROR(VLOOKUP($C525,CTEPULL!$A:$I,6,FALSE)),"0",(VLOOKUP($C525,CTEPULL!$A:$I,6,FALSE)))</f>
        <v>0</v>
      </c>
      <c r="AJ525" s="18">
        <f>IF(ISERROR(VLOOKUP($A525,PIVOTILC!$A:$I,6,FALSE)),"0",(VLOOKUP($A525,PIVOTILC!$A:$I,6,FALSE)))</f>
        <v>0</v>
      </c>
      <c r="AK525" s="13">
        <f t="shared" si="131"/>
        <v>0</v>
      </c>
      <c r="AL525" s="13" t="str">
        <f t="shared" si="140"/>
        <v/>
      </c>
      <c r="AM525" s="13">
        <f>IF(ISERROR(VLOOKUP($C525,CTEPULL!$A:$I,7,FALSE)),"0",(VLOOKUP($C525,CTEPULL!$A:$I,7,FALSE)))</f>
        <v>0</v>
      </c>
      <c r="AN525" s="18">
        <f>IF(ISERROR(VLOOKUP($A525,PIVOTILC!$A:$I,7,FALSE)),"0",(VLOOKUP($A525,PIVOTILC!$A:$I,7,FALSE)))</f>
        <v>0</v>
      </c>
      <c r="AO525" s="13">
        <f t="shared" si="132"/>
        <v>0</v>
      </c>
      <c r="AP525" s="13" t="str">
        <f t="shared" si="141"/>
        <v/>
      </c>
      <c r="AQ525" s="13">
        <f>IF(ISERROR(VLOOKUP($C525,CTEPULL!$A:$I,8,FALSE)),"0",(VLOOKUP($C525,CTEPULL!$A:$I,8,FALSE)))</f>
        <v>0</v>
      </c>
      <c r="AR525" s="18">
        <f>IF(ISERROR(VLOOKUP($A525,PIVOTILC!$A:$I,8,FALSE)),"0",(VLOOKUP($A525,PIVOTILC!$A:$I,8,FALSE)))</f>
        <v>0</v>
      </c>
      <c r="AS525" s="13">
        <f t="shared" si="133"/>
        <v>0</v>
      </c>
      <c r="AT525" s="13" t="str">
        <f t="shared" si="142"/>
        <v/>
      </c>
      <c r="AU525" s="19">
        <f>IF(ISERROR(VLOOKUP($C525,CTEPULL!$A:$I,9,FALSE)),"0",(VLOOKUP($C525,CTEPULL!$A:$I,9,FALSE)))</f>
        <v>44</v>
      </c>
      <c r="AV525" s="18">
        <f>IF(ISERROR(VLOOKUP($A525,PIVOTILC!$A:$I,8,FALSE)),"0",(VLOOKUP($A525,PIVOTILC!$A:$I,9,FALSE)))</f>
        <v>44</v>
      </c>
      <c r="AW525" s="18">
        <f t="shared" si="134"/>
        <v>0</v>
      </c>
      <c r="AX525" s="13">
        <f t="shared" si="135"/>
        <v>0</v>
      </c>
      <c r="AY525" s="13" t="str">
        <f t="shared" si="136"/>
        <v>No</v>
      </c>
      <c r="AZ525" s="13" t="str">
        <f t="shared" si="143"/>
        <v>No</v>
      </c>
    </row>
    <row r="526" spans="1:52" x14ac:dyDescent="0.2">
      <c r="A526" s="1" t="s">
        <v>7163</v>
      </c>
      <c r="B526" s="16" t="s">
        <v>4800</v>
      </c>
      <c r="C526" s="13" t="s">
        <v>4801</v>
      </c>
      <c r="D526" s="13" t="s">
        <v>603</v>
      </c>
      <c r="E526" s="13" t="s">
        <v>642</v>
      </c>
      <c r="F526" s="13" t="s">
        <v>179</v>
      </c>
      <c r="G526" s="13" t="s">
        <v>4802</v>
      </c>
      <c r="H526" s="13" t="s">
        <v>2829</v>
      </c>
      <c r="I526" s="13" t="s">
        <v>98</v>
      </c>
      <c r="J526" s="13" t="s">
        <v>2378</v>
      </c>
      <c r="K526" s="13" t="s">
        <v>2395</v>
      </c>
      <c r="L526" s="13" t="s">
        <v>2385</v>
      </c>
      <c r="M526" s="13" t="s">
        <v>10350</v>
      </c>
      <c r="N526" s="13" t="s">
        <v>4803</v>
      </c>
      <c r="O526" s="17">
        <v>42870</v>
      </c>
      <c r="P526" s="23"/>
      <c r="Q526" s="41" t="s">
        <v>4861</v>
      </c>
      <c r="R526" s="13" t="s">
        <v>187</v>
      </c>
      <c r="S526" s="13" t="s">
        <v>2877</v>
      </c>
      <c r="T526" s="13" t="s">
        <v>8348</v>
      </c>
      <c r="U526" s="13" t="s">
        <v>5842</v>
      </c>
      <c r="V526" s="13" t="s">
        <v>8352</v>
      </c>
      <c r="W526" s="13">
        <f>IF(ISERROR(VLOOKUP($C526,CTEPULL!$A:$I,3,FALSE)),"0",(VLOOKUP($C526,CTEPULL!$A:$I,3,FALSE)))</f>
        <v>40</v>
      </c>
      <c r="X526" s="18">
        <f>IF(ISERROR(VLOOKUP($A526,PIVOTILC!$A:$I,3,FALSE)),"0",(VLOOKUP($A526,PIVOTILC!$A:$I,3,FALSE)))</f>
        <v>40</v>
      </c>
      <c r="Y526" s="13">
        <f t="shared" si="128"/>
        <v>0</v>
      </c>
      <c r="Z526" s="13" t="str">
        <f t="shared" si="137"/>
        <v>Good</v>
      </c>
      <c r="AA526" s="13">
        <f>IF(ISERROR(VLOOKUP($C526,CTEPULL!$A:$I,4,FALSE)),"0",(VLOOKUP($C526,CTEPULL!$A:$I,4,FALSE)))</f>
        <v>0</v>
      </c>
      <c r="AB526" s="18">
        <f>IF(ISERROR(VLOOKUP($A526,PIVOTILC!$A:$I,4,FALSE)),"0",(VLOOKUP($A526,PIVOTILC!$A:$I,4,FALSE)))</f>
        <v>0</v>
      </c>
      <c r="AC526" s="13">
        <f t="shared" si="129"/>
        <v>0</v>
      </c>
      <c r="AD526" s="13" t="str">
        <f t="shared" si="138"/>
        <v/>
      </c>
      <c r="AE526" s="13">
        <f>IF(ISERROR(VLOOKUP($C526,CTEPULL!$A:$I,5,FALSE)),"0",(VLOOKUP($C526,CTEPULL!$A:$I,5,FALSE)))</f>
        <v>0</v>
      </c>
      <c r="AF526" s="18">
        <f>IF(ISERROR(VLOOKUP($A526,PIVOTILC!$A:$I,5,FALSE)),"0",(VLOOKUP($A526,PIVOTILC!$A:$I,5,FALSE)))</f>
        <v>0</v>
      </c>
      <c r="AG526" s="13">
        <f t="shared" si="130"/>
        <v>0</v>
      </c>
      <c r="AH526" s="13" t="str">
        <f t="shared" si="139"/>
        <v/>
      </c>
      <c r="AI526" s="13">
        <f>IF(ISERROR(VLOOKUP($C526,CTEPULL!$A:$I,6,FALSE)),"0",(VLOOKUP($C526,CTEPULL!$A:$I,6,FALSE)))</f>
        <v>0</v>
      </c>
      <c r="AJ526" s="18">
        <f>IF(ISERROR(VLOOKUP($A526,PIVOTILC!$A:$I,6,FALSE)),"0",(VLOOKUP($A526,PIVOTILC!$A:$I,6,FALSE)))</f>
        <v>0</v>
      </c>
      <c r="AK526" s="13">
        <f t="shared" si="131"/>
        <v>0</v>
      </c>
      <c r="AL526" s="13" t="str">
        <f t="shared" si="140"/>
        <v/>
      </c>
      <c r="AM526" s="13">
        <f>IF(ISERROR(VLOOKUP($C526,CTEPULL!$A:$I,7,FALSE)),"0",(VLOOKUP($C526,CTEPULL!$A:$I,7,FALSE)))</f>
        <v>0</v>
      </c>
      <c r="AN526" s="18">
        <f>IF(ISERROR(VLOOKUP($A526,PIVOTILC!$A:$I,7,FALSE)),"0",(VLOOKUP($A526,PIVOTILC!$A:$I,7,FALSE)))</f>
        <v>0</v>
      </c>
      <c r="AO526" s="13">
        <f t="shared" si="132"/>
        <v>0</v>
      </c>
      <c r="AP526" s="13" t="str">
        <f t="shared" si="141"/>
        <v/>
      </c>
      <c r="AQ526" s="13">
        <f>IF(ISERROR(VLOOKUP($C526,CTEPULL!$A:$I,8,FALSE)),"0",(VLOOKUP($C526,CTEPULL!$A:$I,8,FALSE)))</f>
        <v>0</v>
      </c>
      <c r="AR526" s="18">
        <f>IF(ISERROR(VLOOKUP($A526,PIVOTILC!$A:$I,8,FALSE)),"0",(VLOOKUP($A526,PIVOTILC!$A:$I,8,FALSE)))</f>
        <v>0</v>
      </c>
      <c r="AS526" s="13">
        <f t="shared" si="133"/>
        <v>0</v>
      </c>
      <c r="AT526" s="13" t="str">
        <f t="shared" si="142"/>
        <v/>
      </c>
      <c r="AU526" s="19">
        <f>IF(ISERROR(VLOOKUP($C526,CTEPULL!$A:$I,9,FALSE)),"0",(VLOOKUP($C526,CTEPULL!$A:$I,9,FALSE)))</f>
        <v>40</v>
      </c>
      <c r="AV526" s="18">
        <f>IF(ISERROR(VLOOKUP($A526,PIVOTILC!$A:$I,8,FALSE)),"0",(VLOOKUP($A526,PIVOTILC!$A:$I,9,FALSE)))</f>
        <v>40</v>
      </c>
      <c r="AW526" s="18">
        <f t="shared" si="134"/>
        <v>0</v>
      </c>
      <c r="AX526" s="13">
        <f t="shared" si="135"/>
        <v>0</v>
      </c>
      <c r="AY526" s="13" t="str">
        <f t="shared" si="136"/>
        <v>No</v>
      </c>
      <c r="AZ526" s="13" t="str">
        <f t="shared" si="143"/>
        <v>No</v>
      </c>
    </row>
    <row r="527" spans="1:52" x14ac:dyDescent="0.2">
      <c r="A527" s="1" t="s">
        <v>10200</v>
      </c>
      <c r="B527" s="16" t="s">
        <v>10201</v>
      </c>
      <c r="C527" s="13" t="s">
        <v>10202</v>
      </c>
      <c r="D527" s="13" t="s">
        <v>603</v>
      </c>
      <c r="E527" s="13" t="s">
        <v>8042</v>
      </c>
      <c r="F527" s="13" t="s">
        <v>179</v>
      </c>
      <c r="G527" s="13" t="s">
        <v>10203</v>
      </c>
      <c r="H527" s="13" t="s">
        <v>2829</v>
      </c>
      <c r="I527" s="13" t="s">
        <v>98</v>
      </c>
      <c r="J527" s="13" t="s">
        <v>2378</v>
      </c>
      <c r="K527" s="13" t="s">
        <v>2395</v>
      </c>
      <c r="L527" s="13" t="s">
        <v>4946</v>
      </c>
      <c r="M527" s="13" t="s">
        <v>2405</v>
      </c>
      <c r="N527" s="13" t="s">
        <v>10204</v>
      </c>
      <c r="O527" s="17">
        <v>43551</v>
      </c>
      <c r="P527" s="23"/>
      <c r="Q527" s="41" t="s">
        <v>10205</v>
      </c>
      <c r="R527" s="13" t="s">
        <v>187</v>
      </c>
      <c r="S527" s="13" t="s">
        <v>2867</v>
      </c>
      <c r="T527" s="13" t="s">
        <v>8348</v>
      </c>
      <c r="U527" s="13" t="s">
        <v>10217</v>
      </c>
      <c r="V527" s="13" t="s">
        <v>8350</v>
      </c>
      <c r="W527" s="13">
        <f>IF(ISERROR(VLOOKUP($C527,CTEPULL!$A:$I,3,FALSE)),"0",(VLOOKUP($C527,CTEPULL!$A:$I,3,FALSE)))</f>
        <v>40</v>
      </c>
      <c r="X527" s="18">
        <f>IF(ISERROR(VLOOKUP($A527,PIVOTILC!$A:$I,3,FALSE)),"0",(VLOOKUP($A527,PIVOTILC!$A:$I,3,FALSE)))</f>
        <v>32</v>
      </c>
      <c r="Y527" s="13">
        <f t="shared" si="128"/>
        <v>8</v>
      </c>
      <c r="Z527" s="13" t="str">
        <f t="shared" si="137"/>
        <v>With Variance</v>
      </c>
      <c r="AA527" s="13">
        <f>IF(ISERROR(VLOOKUP($C527,CTEPULL!$A:$I,4,FALSE)),"0",(VLOOKUP($C527,CTEPULL!$A:$I,4,FALSE)))</f>
        <v>0</v>
      </c>
      <c r="AB527" s="18">
        <f>IF(ISERROR(VLOOKUP($A527,PIVOTILC!$A:$I,4,FALSE)),"0",(VLOOKUP($A527,PIVOTILC!$A:$I,4,FALSE)))</f>
        <v>0</v>
      </c>
      <c r="AC527" s="13">
        <f t="shared" si="129"/>
        <v>0</v>
      </c>
      <c r="AD527" s="13" t="str">
        <f t="shared" si="138"/>
        <v/>
      </c>
      <c r="AE527" s="13">
        <f>IF(ISERROR(VLOOKUP($C527,CTEPULL!$A:$I,5,FALSE)),"0",(VLOOKUP($C527,CTEPULL!$A:$I,5,FALSE)))</f>
        <v>0</v>
      </c>
      <c r="AF527" s="18">
        <f>IF(ISERROR(VLOOKUP($A527,PIVOTILC!$A:$I,5,FALSE)),"0",(VLOOKUP($A527,PIVOTILC!$A:$I,5,FALSE)))</f>
        <v>0</v>
      </c>
      <c r="AG527" s="13">
        <f t="shared" si="130"/>
        <v>0</v>
      </c>
      <c r="AH527" s="13" t="str">
        <f t="shared" si="139"/>
        <v/>
      </c>
      <c r="AI527" s="13">
        <f>IF(ISERROR(VLOOKUP($C527,CTEPULL!$A:$I,6,FALSE)),"0",(VLOOKUP($C527,CTEPULL!$A:$I,6,FALSE)))</f>
        <v>0</v>
      </c>
      <c r="AJ527" s="18">
        <f>IF(ISERROR(VLOOKUP($A527,PIVOTILC!$A:$I,6,FALSE)),"0",(VLOOKUP($A527,PIVOTILC!$A:$I,6,FALSE)))</f>
        <v>0</v>
      </c>
      <c r="AK527" s="13">
        <f t="shared" si="131"/>
        <v>0</v>
      </c>
      <c r="AL527" s="13" t="str">
        <f t="shared" si="140"/>
        <v/>
      </c>
      <c r="AM527" s="13">
        <f>IF(ISERROR(VLOOKUP($C527,CTEPULL!$A:$I,7,FALSE)),"0",(VLOOKUP($C527,CTEPULL!$A:$I,7,FALSE)))</f>
        <v>0</v>
      </c>
      <c r="AN527" s="18">
        <f>IF(ISERROR(VLOOKUP($A527,PIVOTILC!$A:$I,7,FALSE)),"0",(VLOOKUP($A527,PIVOTILC!$A:$I,7,FALSE)))</f>
        <v>0</v>
      </c>
      <c r="AO527" s="13">
        <f t="shared" si="132"/>
        <v>0</v>
      </c>
      <c r="AP527" s="13" t="str">
        <f t="shared" si="141"/>
        <v/>
      </c>
      <c r="AQ527" s="13">
        <f>IF(ISERROR(VLOOKUP($C527,CTEPULL!$A:$I,8,FALSE)),"0",(VLOOKUP($C527,CTEPULL!$A:$I,8,FALSE)))</f>
        <v>0</v>
      </c>
      <c r="AR527" s="18">
        <f>IF(ISERROR(VLOOKUP($A527,PIVOTILC!$A:$I,8,FALSE)),"0",(VLOOKUP($A527,PIVOTILC!$A:$I,8,FALSE)))</f>
        <v>0</v>
      </c>
      <c r="AS527" s="13">
        <f t="shared" si="133"/>
        <v>0</v>
      </c>
      <c r="AT527" s="13" t="str">
        <f t="shared" si="142"/>
        <v/>
      </c>
      <c r="AU527" s="19">
        <f>IF(ISERROR(VLOOKUP($C527,CTEPULL!$A:$I,9,FALSE)),"0",(VLOOKUP($C527,CTEPULL!$A:$I,9,FALSE)))</f>
        <v>40</v>
      </c>
      <c r="AV527" s="18">
        <f>IF(ISERROR(VLOOKUP($A527,PIVOTILC!$A:$I,8,FALSE)),"0",(VLOOKUP($A527,PIVOTILC!$A:$I,9,FALSE)))</f>
        <v>32</v>
      </c>
      <c r="AW527" s="18">
        <f t="shared" si="134"/>
        <v>8</v>
      </c>
      <c r="AX527" s="13">
        <f t="shared" si="135"/>
        <v>0</v>
      </c>
      <c r="AY527" s="13" t="str">
        <f t="shared" si="136"/>
        <v>Yes</v>
      </c>
      <c r="AZ527" s="13" t="str">
        <f t="shared" si="143"/>
        <v>No</v>
      </c>
    </row>
    <row r="528" spans="1:52" x14ac:dyDescent="0.2">
      <c r="A528" s="1" t="s">
        <v>9288</v>
      </c>
      <c r="B528" s="16" t="s">
        <v>3175</v>
      </c>
      <c r="C528" s="13" t="s">
        <v>2048</v>
      </c>
      <c r="D528" s="13" t="s">
        <v>603</v>
      </c>
      <c r="E528" s="13" t="s">
        <v>2042</v>
      </c>
      <c r="F528" s="13" t="s">
        <v>179</v>
      </c>
      <c r="G528" s="13" t="s">
        <v>2043</v>
      </c>
      <c r="H528" s="13" t="s">
        <v>2829</v>
      </c>
      <c r="I528" s="13" t="s">
        <v>98</v>
      </c>
      <c r="J528" s="13" t="s">
        <v>2378</v>
      </c>
      <c r="K528" s="13" t="s">
        <v>2395</v>
      </c>
      <c r="L528" s="13" t="s">
        <v>4946</v>
      </c>
      <c r="M528" s="13" t="s">
        <v>2405</v>
      </c>
      <c r="N528" s="13" t="s">
        <v>2049</v>
      </c>
      <c r="O528" s="17">
        <v>42086</v>
      </c>
      <c r="P528" s="23"/>
      <c r="Q528" s="41" t="s">
        <v>2592</v>
      </c>
      <c r="R528" s="13" t="s">
        <v>129</v>
      </c>
      <c r="S528" s="13" t="s">
        <v>2871</v>
      </c>
      <c r="T528" s="13" t="s">
        <v>8348</v>
      </c>
      <c r="U528" s="13" t="s">
        <v>5840</v>
      </c>
      <c r="V528" s="13" t="s">
        <v>8352</v>
      </c>
      <c r="W528" s="13">
        <f>IF(ISERROR(VLOOKUP($C528,CTEPULL!$A:$I,3,FALSE)),"0",(VLOOKUP($C528,CTEPULL!$A:$I,3,FALSE)))</f>
        <v>32</v>
      </c>
      <c r="X528" s="18">
        <f>IF(ISERROR(VLOOKUP($A528,PIVOTILC!$A:$I,3,FALSE)),"0",(VLOOKUP($A528,PIVOTILC!$A:$I,3,FALSE)))</f>
        <v>32</v>
      </c>
      <c r="Y528" s="13">
        <f t="shared" si="128"/>
        <v>0</v>
      </c>
      <c r="Z528" s="13" t="str">
        <f t="shared" si="137"/>
        <v>Good</v>
      </c>
      <c r="AA528" s="13">
        <f>IF(ISERROR(VLOOKUP($C528,CTEPULL!$A:$I,4,FALSE)),"0",(VLOOKUP($C528,CTEPULL!$A:$I,4,FALSE)))</f>
        <v>0</v>
      </c>
      <c r="AB528" s="18">
        <f>IF(ISERROR(VLOOKUP($A528,PIVOTILC!$A:$I,4,FALSE)),"0",(VLOOKUP($A528,PIVOTILC!$A:$I,4,FALSE)))</f>
        <v>0</v>
      </c>
      <c r="AC528" s="13">
        <f t="shared" si="129"/>
        <v>0</v>
      </c>
      <c r="AD528" s="13" t="str">
        <f t="shared" si="138"/>
        <v/>
      </c>
      <c r="AE528" s="13">
        <f>IF(ISERROR(VLOOKUP($C528,CTEPULL!$A:$I,5,FALSE)),"0",(VLOOKUP($C528,CTEPULL!$A:$I,5,FALSE)))</f>
        <v>0</v>
      </c>
      <c r="AF528" s="18">
        <f>IF(ISERROR(VLOOKUP($A528,PIVOTILC!$A:$I,5,FALSE)),"0",(VLOOKUP($A528,PIVOTILC!$A:$I,5,FALSE)))</f>
        <v>0</v>
      </c>
      <c r="AG528" s="13">
        <f t="shared" si="130"/>
        <v>0</v>
      </c>
      <c r="AH528" s="13" t="str">
        <f t="shared" si="139"/>
        <v/>
      </c>
      <c r="AI528" s="13">
        <f>IF(ISERROR(VLOOKUP($C528,CTEPULL!$A:$I,6,FALSE)),"0",(VLOOKUP($C528,CTEPULL!$A:$I,6,FALSE)))</f>
        <v>0</v>
      </c>
      <c r="AJ528" s="18">
        <f>IF(ISERROR(VLOOKUP($A528,PIVOTILC!$A:$I,6,FALSE)),"0",(VLOOKUP($A528,PIVOTILC!$A:$I,6,FALSE)))</f>
        <v>0</v>
      </c>
      <c r="AK528" s="13">
        <f t="shared" si="131"/>
        <v>0</v>
      </c>
      <c r="AL528" s="13" t="str">
        <f t="shared" si="140"/>
        <v/>
      </c>
      <c r="AM528" s="13">
        <f>IF(ISERROR(VLOOKUP($C528,CTEPULL!$A:$I,7,FALSE)),"0",(VLOOKUP($C528,CTEPULL!$A:$I,7,FALSE)))</f>
        <v>0</v>
      </c>
      <c r="AN528" s="18">
        <f>IF(ISERROR(VLOOKUP($A528,PIVOTILC!$A:$I,7,FALSE)),"0",(VLOOKUP($A528,PIVOTILC!$A:$I,7,FALSE)))</f>
        <v>0</v>
      </c>
      <c r="AO528" s="13">
        <f t="shared" si="132"/>
        <v>0</v>
      </c>
      <c r="AP528" s="13" t="str">
        <f t="shared" si="141"/>
        <v/>
      </c>
      <c r="AQ528" s="13">
        <f>IF(ISERROR(VLOOKUP($C528,CTEPULL!$A:$I,8,FALSE)),"0",(VLOOKUP($C528,CTEPULL!$A:$I,8,FALSE)))</f>
        <v>0</v>
      </c>
      <c r="AR528" s="18">
        <f>IF(ISERROR(VLOOKUP($A528,PIVOTILC!$A:$I,8,FALSE)),"0",(VLOOKUP($A528,PIVOTILC!$A:$I,8,FALSE)))</f>
        <v>0</v>
      </c>
      <c r="AS528" s="13">
        <f t="shared" si="133"/>
        <v>0</v>
      </c>
      <c r="AT528" s="13" t="str">
        <f t="shared" si="142"/>
        <v/>
      </c>
      <c r="AU528" s="19">
        <f>IF(ISERROR(VLOOKUP($C528,CTEPULL!$A:$I,9,FALSE)),"0",(VLOOKUP($C528,CTEPULL!$A:$I,9,FALSE)))</f>
        <v>32</v>
      </c>
      <c r="AV528" s="18">
        <f>IF(ISERROR(VLOOKUP($A528,PIVOTILC!$A:$I,8,FALSE)),"0",(VLOOKUP($A528,PIVOTILC!$A:$I,9,FALSE)))</f>
        <v>32</v>
      </c>
      <c r="AW528" s="18">
        <f t="shared" si="134"/>
        <v>0</v>
      </c>
      <c r="AX528" s="13">
        <f t="shared" si="135"/>
        <v>0</v>
      </c>
      <c r="AY528" s="13" t="str">
        <f t="shared" si="136"/>
        <v>No</v>
      </c>
      <c r="AZ528" s="13" t="str">
        <f t="shared" si="143"/>
        <v>No</v>
      </c>
    </row>
    <row r="529" spans="1:52" x14ac:dyDescent="0.2">
      <c r="A529" s="1" t="s">
        <v>9692</v>
      </c>
      <c r="B529" s="16" t="s">
        <v>9728</v>
      </c>
      <c r="C529" s="13" t="s">
        <v>9729</v>
      </c>
      <c r="D529" s="13" t="s">
        <v>603</v>
      </c>
      <c r="E529" s="13" t="s">
        <v>9730</v>
      </c>
      <c r="F529" s="13" t="s">
        <v>179</v>
      </c>
      <c r="G529" s="13" t="s">
        <v>9731</v>
      </c>
      <c r="H529" s="13" t="s">
        <v>2829</v>
      </c>
      <c r="I529" s="13" t="s">
        <v>98</v>
      </c>
      <c r="J529" s="13" t="s">
        <v>2378</v>
      </c>
      <c r="K529" s="13" t="s">
        <v>2395</v>
      </c>
      <c r="L529" s="13" t="s">
        <v>4946</v>
      </c>
      <c r="M529" s="13" t="s">
        <v>2405</v>
      </c>
      <c r="N529" s="13" t="s">
        <v>9732</v>
      </c>
      <c r="O529" s="17">
        <v>43466</v>
      </c>
      <c r="P529" s="23"/>
      <c r="Q529" s="41" t="s">
        <v>9733</v>
      </c>
      <c r="R529" s="13" t="s">
        <v>129</v>
      </c>
      <c r="S529" s="13" t="s">
        <v>2870</v>
      </c>
      <c r="T529" s="13" t="s">
        <v>8348</v>
      </c>
      <c r="U529" s="13" t="s">
        <v>9742</v>
      </c>
      <c r="V529" s="13" t="s">
        <v>8352</v>
      </c>
      <c r="W529" s="13">
        <f>IF(ISERROR(VLOOKUP($C529,CTEPULL!$A:$I,3,FALSE)),"0",(VLOOKUP($C529,CTEPULL!$A:$I,3,FALSE)))</f>
        <v>40</v>
      </c>
      <c r="X529" s="18">
        <f>IF(ISERROR(VLOOKUP($A529,PIVOTILC!$A:$I,3,FALSE)),"0",(VLOOKUP($A529,PIVOTILC!$A:$I,3,FALSE)))</f>
        <v>40</v>
      </c>
      <c r="Y529" s="13">
        <f t="shared" si="128"/>
        <v>0</v>
      </c>
      <c r="Z529" s="13" t="str">
        <f t="shared" si="137"/>
        <v>Good</v>
      </c>
      <c r="AA529" s="13">
        <f>IF(ISERROR(VLOOKUP($C529,CTEPULL!$A:$I,4,FALSE)),"0",(VLOOKUP($C529,CTEPULL!$A:$I,4,FALSE)))</f>
        <v>0</v>
      </c>
      <c r="AB529" s="18">
        <f>IF(ISERROR(VLOOKUP($A529,PIVOTILC!$A:$I,4,FALSE)),"0",(VLOOKUP($A529,PIVOTILC!$A:$I,4,FALSE)))</f>
        <v>0</v>
      </c>
      <c r="AC529" s="13">
        <f t="shared" si="129"/>
        <v>0</v>
      </c>
      <c r="AD529" s="13" t="str">
        <f t="shared" si="138"/>
        <v/>
      </c>
      <c r="AE529" s="13">
        <f>IF(ISERROR(VLOOKUP($C529,CTEPULL!$A:$I,5,FALSE)),"0",(VLOOKUP($C529,CTEPULL!$A:$I,5,FALSE)))</f>
        <v>0</v>
      </c>
      <c r="AF529" s="18">
        <f>IF(ISERROR(VLOOKUP($A529,PIVOTILC!$A:$I,5,FALSE)),"0",(VLOOKUP($A529,PIVOTILC!$A:$I,5,FALSE)))</f>
        <v>0</v>
      </c>
      <c r="AG529" s="13">
        <f t="shared" si="130"/>
        <v>0</v>
      </c>
      <c r="AH529" s="13" t="str">
        <f t="shared" si="139"/>
        <v/>
      </c>
      <c r="AI529" s="13">
        <f>IF(ISERROR(VLOOKUP($C529,CTEPULL!$A:$I,6,FALSE)),"0",(VLOOKUP($C529,CTEPULL!$A:$I,6,FALSE)))</f>
        <v>0</v>
      </c>
      <c r="AJ529" s="18">
        <f>IF(ISERROR(VLOOKUP($A529,PIVOTILC!$A:$I,6,FALSE)),"0",(VLOOKUP($A529,PIVOTILC!$A:$I,6,FALSE)))</f>
        <v>0</v>
      </c>
      <c r="AK529" s="13">
        <f t="shared" si="131"/>
        <v>0</v>
      </c>
      <c r="AL529" s="13" t="str">
        <f t="shared" si="140"/>
        <v/>
      </c>
      <c r="AM529" s="13">
        <f>IF(ISERROR(VLOOKUP($C529,CTEPULL!$A:$I,7,FALSE)),"0",(VLOOKUP($C529,CTEPULL!$A:$I,7,FALSE)))</f>
        <v>0</v>
      </c>
      <c r="AN529" s="18">
        <f>IF(ISERROR(VLOOKUP($A529,PIVOTILC!$A:$I,7,FALSE)),"0",(VLOOKUP($A529,PIVOTILC!$A:$I,7,FALSE)))</f>
        <v>0</v>
      </c>
      <c r="AO529" s="13">
        <f t="shared" si="132"/>
        <v>0</v>
      </c>
      <c r="AP529" s="13" t="str">
        <f t="shared" si="141"/>
        <v/>
      </c>
      <c r="AQ529" s="13">
        <f>IF(ISERROR(VLOOKUP($C529,CTEPULL!$A:$I,8,FALSE)),"0",(VLOOKUP($C529,CTEPULL!$A:$I,8,FALSE)))</f>
        <v>0</v>
      </c>
      <c r="AR529" s="18">
        <f>IF(ISERROR(VLOOKUP($A529,PIVOTILC!$A:$I,8,FALSE)),"0",(VLOOKUP($A529,PIVOTILC!$A:$I,8,FALSE)))</f>
        <v>0</v>
      </c>
      <c r="AS529" s="13">
        <f t="shared" si="133"/>
        <v>0</v>
      </c>
      <c r="AT529" s="13" t="str">
        <f t="shared" si="142"/>
        <v/>
      </c>
      <c r="AU529" s="19">
        <f>IF(ISERROR(VLOOKUP($C529,CTEPULL!$A:$I,9,FALSE)),"0",(VLOOKUP($C529,CTEPULL!$A:$I,9,FALSE)))</f>
        <v>40</v>
      </c>
      <c r="AV529" s="18">
        <f>IF(ISERROR(VLOOKUP($A529,PIVOTILC!$A:$I,8,FALSE)),"0",(VLOOKUP($A529,PIVOTILC!$A:$I,9,FALSE)))</f>
        <v>40</v>
      </c>
      <c r="AW529" s="18">
        <f t="shared" si="134"/>
        <v>0</v>
      </c>
      <c r="AX529" s="13">
        <f t="shared" si="135"/>
        <v>0</v>
      </c>
      <c r="AY529" s="13" t="str">
        <f t="shared" si="136"/>
        <v>No</v>
      </c>
      <c r="AZ529" s="13" t="str">
        <f t="shared" si="143"/>
        <v>No</v>
      </c>
    </row>
    <row r="530" spans="1:52" x14ac:dyDescent="0.2">
      <c r="A530" s="1" t="s">
        <v>7161</v>
      </c>
      <c r="B530" s="16" t="s">
        <v>6572</v>
      </c>
      <c r="C530" s="13" t="s">
        <v>6573</v>
      </c>
      <c r="D530" s="13" t="s">
        <v>603</v>
      </c>
      <c r="E530" s="13" t="s">
        <v>702</v>
      </c>
      <c r="F530" s="13" t="s">
        <v>179</v>
      </c>
      <c r="G530" s="13" t="s">
        <v>6574</v>
      </c>
      <c r="H530" s="13" t="s">
        <v>2829</v>
      </c>
      <c r="I530" s="13" t="s">
        <v>100</v>
      </c>
      <c r="J530" s="13" t="s">
        <v>2378</v>
      </c>
      <c r="K530" s="13" t="s">
        <v>2395</v>
      </c>
      <c r="L530" s="13" t="s">
        <v>2385</v>
      </c>
      <c r="M530" s="13" t="s">
        <v>10350</v>
      </c>
      <c r="N530" s="13" t="s">
        <v>6575</v>
      </c>
      <c r="O530" s="17">
        <v>43054</v>
      </c>
      <c r="P530" s="23"/>
      <c r="Q530" s="41" t="s">
        <v>6576</v>
      </c>
      <c r="R530" s="13" t="s">
        <v>129</v>
      </c>
      <c r="S530" s="13" t="s">
        <v>2870</v>
      </c>
      <c r="T530" s="13" t="s">
        <v>8348</v>
      </c>
      <c r="U530" s="13" t="s">
        <v>6597</v>
      </c>
      <c r="V530" s="13" t="s">
        <v>8352</v>
      </c>
      <c r="W530" s="13">
        <f>IF(ISERROR(VLOOKUP($C530,CTEPULL!$A:$I,3,FALSE)),"0",(VLOOKUP($C530,CTEPULL!$A:$I,3,FALSE)))</f>
        <v>40</v>
      </c>
      <c r="X530" s="18">
        <f>IF(ISERROR(VLOOKUP($A530,PIVOTILC!$A:$I,3,FALSE)),"0",(VLOOKUP($A530,PIVOTILC!$A:$I,3,FALSE)))</f>
        <v>40</v>
      </c>
      <c r="Y530" s="13">
        <f t="shared" si="128"/>
        <v>0</v>
      </c>
      <c r="Z530" s="13" t="str">
        <f t="shared" si="137"/>
        <v>Good</v>
      </c>
      <c r="AA530" s="13">
        <f>IF(ISERROR(VLOOKUP($C530,CTEPULL!$A:$I,4,FALSE)),"0",(VLOOKUP($C530,CTEPULL!$A:$I,4,FALSE)))</f>
        <v>0</v>
      </c>
      <c r="AB530" s="18">
        <f>IF(ISERROR(VLOOKUP($A530,PIVOTILC!$A:$I,4,FALSE)),"0",(VLOOKUP($A530,PIVOTILC!$A:$I,4,FALSE)))</f>
        <v>0</v>
      </c>
      <c r="AC530" s="13">
        <f t="shared" si="129"/>
        <v>0</v>
      </c>
      <c r="AD530" s="13" t="str">
        <f t="shared" si="138"/>
        <v/>
      </c>
      <c r="AE530" s="13">
        <f>IF(ISERROR(VLOOKUP($C530,CTEPULL!$A:$I,5,FALSE)),"0",(VLOOKUP($C530,CTEPULL!$A:$I,5,FALSE)))</f>
        <v>0</v>
      </c>
      <c r="AF530" s="18">
        <f>IF(ISERROR(VLOOKUP($A530,PIVOTILC!$A:$I,5,FALSE)),"0",(VLOOKUP($A530,PIVOTILC!$A:$I,5,FALSE)))</f>
        <v>0</v>
      </c>
      <c r="AG530" s="13">
        <f t="shared" si="130"/>
        <v>0</v>
      </c>
      <c r="AH530" s="13" t="str">
        <f t="shared" si="139"/>
        <v/>
      </c>
      <c r="AI530" s="13">
        <f>IF(ISERROR(VLOOKUP($C530,CTEPULL!$A:$I,6,FALSE)),"0",(VLOOKUP($C530,CTEPULL!$A:$I,6,FALSE)))</f>
        <v>0</v>
      </c>
      <c r="AJ530" s="18">
        <f>IF(ISERROR(VLOOKUP($A530,PIVOTILC!$A:$I,6,FALSE)),"0",(VLOOKUP($A530,PIVOTILC!$A:$I,6,FALSE)))</f>
        <v>0</v>
      </c>
      <c r="AK530" s="13">
        <f t="shared" si="131"/>
        <v>0</v>
      </c>
      <c r="AL530" s="13" t="str">
        <f t="shared" si="140"/>
        <v/>
      </c>
      <c r="AM530" s="13">
        <f>IF(ISERROR(VLOOKUP($C530,CTEPULL!$A:$I,7,FALSE)),"0",(VLOOKUP($C530,CTEPULL!$A:$I,7,FALSE)))</f>
        <v>0</v>
      </c>
      <c r="AN530" s="18">
        <f>IF(ISERROR(VLOOKUP($A530,PIVOTILC!$A:$I,7,FALSE)),"0",(VLOOKUP($A530,PIVOTILC!$A:$I,7,FALSE)))</f>
        <v>0</v>
      </c>
      <c r="AO530" s="13">
        <f t="shared" si="132"/>
        <v>0</v>
      </c>
      <c r="AP530" s="13" t="str">
        <f t="shared" si="141"/>
        <v/>
      </c>
      <c r="AQ530" s="13">
        <f>IF(ISERROR(VLOOKUP($C530,CTEPULL!$A:$I,8,FALSE)),"0",(VLOOKUP($C530,CTEPULL!$A:$I,8,FALSE)))</f>
        <v>0</v>
      </c>
      <c r="AR530" s="18">
        <f>IF(ISERROR(VLOOKUP($A530,PIVOTILC!$A:$I,8,FALSE)),"0",(VLOOKUP($A530,PIVOTILC!$A:$I,8,FALSE)))</f>
        <v>0</v>
      </c>
      <c r="AS530" s="13">
        <f t="shared" si="133"/>
        <v>0</v>
      </c>
      <c r="AT530" s="13" t="str">
        <f t="shared" si="142"/>
        <v/>
      </c>
      <c r="AU530" s="19">
        <f>IF(ISERROR(VLOOKUP($C530,CTEPULL!$A:$I,9,FALSE)),"0",(VLOOKUP($C530,CTEPULL!$A:$I,9,FALSE)))</f>
        <v>40</v>
      </c>
      <c r="AV530" s="18">
        <f>IF(ISERROR(VLOOKUP($A530,PIVOTILC!$A:$I,8,FALSE)),"0",(VLOOKUP($A530,PIVOTILC!$A:$I,9,FALSE)))</f>
        <v>40</v>
      </c>
      <c r="AW530" s="18">
        <f t="shared" si="134"/>
        <v>0</v>
      </c>
      <c r="AX530" s="13">
        <f t="shared" si="135"/>
        <v>0</v>
      </c>
      <c r="AY530" s="13" t="str">
        <f t="shared" si="136"/>
        <v>No</v>
      </c>
      <c r="AZ530" s="13" t="str">
        <f t="shared" si="143"/>
        <v>No</v>
      </c>
    </row>
    <row r="531" spans="1:52" x14ac:dyDescent="0.2">
      <c r="A531" s="1" t="s">
        <v>7162</v>
      </c>
      <c r="B531" s="16" t="s">
        <v>4740</v>
      </c>
      <c r="C531" s="13" t="s">
        <v>4741</v>
      </c>
      <c r="D531" s="13" t="s">
        <v>603</v>
      </c>
      <c r="E531" s="13" t="s">
        <v>4742</v>
      </c>
      <c r="F531" s="13" t="s">
        <v>179</v>
      </c>
      <c r="G531" s="13" t="s">
        <v>4743</v>
      </c>
      <c r="H531" s="13" t="s">
        <v>2829</v>
      </c>
      <c r="I531" s="13" t="s">
        <v>98</v>
      </c>
      <c r="J531" s="13" t="s">
        <v>2378</v>
      </c>
      <c r="K531" s="13" t="s">
        <v>2395</v>
      </c>
      <c r="L531" s="13" t="s">
        <v>2385</v>
      </c>
      <c r="M531" s="13" t="s">
        <v>10350</v>
      </c>
      <c r="N531" s="13" t="s">
        <v>4744</v>
      </c>
      <c r="O531" s="17">
        <v>42863</v>
      </c>
      <c r="P531" s="23"/>
      <c r="Q531" s="41" t="s">
        <v>4745</v>
      </c>
      <c r="R531" s="13" t="s">
        <v>129</v>
      </c>
      <c r="S531" s="13" t="s">
        <v>2870</v>
      </c>
      <c r="T531" s="13" t="s">
        <v>8348</v>
      </c>
      <c r="U531" s="13" t="s">
        <v>5841</v>
      </c>
      <c r="V531" s="13" t="s">
        <v>8352</v>
      </c>
      <c r="W531" s="13">
        <f>IF(ISERROR(VLOOKUP($C531,CTEPULL!$A:$I,3,FALSE)),"0",(VLOOKUP($C531,CTEPULL!$A:$I,3,FALSE)))</f>
        <v>40</v>
      </c>
      <c r="X531" s="18">
        <f>IF(ISERROR(VLOOKUP($A531,PIVOTILC!$A:$I,3,FALSE)),"0",(VLOOKUP($A531,PIVOTILC!$A:$I,3,FALSE)))</f>
        <v>40</v>
      </c>
      <c r="Y531" s="13">
        <f t="shared" si="128"/>
        <v>0</v>
      </c>
      <c r="Z531" s="13" t="str">
        <f t="shared" si="137"/>
        <v>Good</v>
      </c>
      <c r="AA531" s="13">
        <f>IF(ISERROR(VLOOKUP($C531,CTEPULL!$A:$I,4,FALSE)),"0",(VLOOKUP($C531,CTEPULL!$A:$I,4,FALSE)))</f>
        <v>0</v>
      </c>
      <c r="AB531" s="18">
        <f>IF(ISERROR(VLOOKUP($A531,PIVOTILC!$A:$I,4,FALSE)),"0",(VLOOKUP($A531,PIVOTILC!$A:$I,4,FALSE)))</f>
        <v>0</v>
      </c>
      <c r="AC531" s="13">
        <f t="shared" si="129"/>
        <v>0</v>
      </c>
      <c r="AD531" s="13" t="str">
        <f t="shared" si="138"/>
        <v/>
      </c>
      <c r="AE531" s="13">
        <f>IF(ISERROR(VLOOKUP($C531,CTEPULL!$A:$I,5,FALSE)),"0",(VLOOKUP($C531,CTEPULL!$A:$I,5,FALSE)))</f>
        <v>0</v>
      </c>
      <c r="AF531" s="18">
        <f>IF(ISERROR(VLOOKUP($A531,PIVOTILC!$A:$I,5,FALSE)),"0",(VLOOKUP($A531,PIVOTILC!$A:$I,5,FALSE)))</f>
        <v>0</v>
      </c>
      <c r="AG531" s="13">
        <f t="shared" si="130"/>
        <v>0</v>
      </c>
      <c r="AH531" s="13" t="str">
        <f t="shared" si="139"/>
        <v/>
      </c>
      <c r="AI531" s="13">
        <f>IF(ISERROR(VLOOKUP($C531,CTEPULL!$A:$I,6,FALSE)),"0",(VLOOKUP($C531,CTEPULL!$A:$I,6,FALSE)))</f>
        <v>0</v>
      </c>
      <c r="AJ531" s="18">
        <f>IF(ISERROR(VLOOKUP($A531,PIVOTILC!$A:$I,6,FALSE)),"0",(VLOOKUP($A531,PIVOTILC!$A:$I,6,FALSE)))</f>
        <v>0</v>
      </c>
      <c r="AK531" s="13">
        <f t="shared" si="131"/>
        <v>0</v>
      </c>
      <c r="AL531" s="13" t="str">
        <f t="shared" si="140"/>
        <v/>
      </c>
      <c r="AM531" s="13">
        <f>IF(ISERROR(VLOOKUP($C531,CTEPULL!$A:$I,7,FALSE)),"0",(VLOOKUP($C531,CTEPULL!$A:$I,7,FALSE)))</f>
        <v>0</v>
      </c>
      <c r="AN531" s="18">
        <f>IF(ISERROR(VLOOKUP($A531,PIVOTILC!$A:$I,7,FALSE)),"0",(VLOOKUP($A531,PIVOTILC!$A:$I,7,FALSE)))</f>
        <v>0</v>
      </c>
      <c r="AO531" s="13">
        <f t="shared" si="132"/>
        <v>0</v>
      </c>
      <c r="AP531" s="13" t="str">
        <f t="shared" si="141"/>
        <v/>
      </c>
      <c r="AQ531" s="13">
        <f>IF(ISERROR(VLOOKUP($C531,CTEPULL!$A:$I,8,FALSE)),"0",(VLOOKUP($C531,CTEPULL!$A:$I,8,FALSE)))</f>
        <v>0</v>
      </c>
      <c r="AR531" s="18">
        <f>IF(ISERROR(VLOOKUP($A531,PIVOTILC!$A:$I,8,FALSE)),"0",(VLOOKUP($A531,PIVOTILC!$A:$I,8,FALSE)))</f>
        <v>0</v>
      </c>
      <c r="AS531" s="13">
        <f t="shared" si="133"/>
        <v>0</v>
      </c>
      <c r="AT531" s="13" t="str">
        <f t="shared" si="142"/>
        <v/>
      </c>
      <c r="AU531" s="19">
        <f>IF(ISERROR(VLOOKUP($C531,CTEPULL!$A:$I,9,FALSE)),"0",(VLOOKUP($C531,CTEPULL!$A:$I,9,FALSE)))</f>
        <v>40</v>
      </c>
      <c r="AV531" s="18">
        <f>IF(ISERROR(VLOOKUP($A531,PIVOTILC!$A:$I,8,FALSE)),"0",(VLOOKUP($A531,PIVOTILC!$A:$I,9,FALSE)))</f>
        <v>40</v>
      </c>
      <c r="AW531" s="18">
        <f t="shared" si="134"/>
        <v>0</v>
      </c>
      <c r="AX531" s="13">
        <f t="shared" si="135"/>
        <v>0</v>
      </c>
      <c r="AY531" s="13" t="str">
        <f t="shared" si="136"/>
        <v>No</v>
      </c>
      <c r="AZ531" s="13" t="str">
        <f t="shared" si="143"/>
        <v>No</v>
      </c>
    </row>
    <row r="532" spans="1:52" x14ac:dyDescent="0.2">
      <c r="A532" s="1" t="s">
        <v>7164</v>
      </c>
      <c r="B532" s="16" t="s">
        <v>3176</v>
      </c>
      <c r="C532" s="13" t="s">
        <v>2372</v>
      </c>
      <c r="D532" s="13" t="s">
        <v>176</v>
      </c>
      <c r="E532" s="13" t="s">
        <v>1405</v>
      </c>
      <c r="F532" s="13" t="s">
        <v>179</v>
      </c>
      <c r="G532" s="13" t="s">
        <v>2837</v>
      </c>
      <c r="H532" s="13" t="s">
        <v>2829</v>
      </c>
      <c r="I532" s="13" t="s">
        <v>100</v>
      </c>
      <c r="J532" s="13" t="s">
        <v>2378</v>
      </c>
      <c r="K532" s="13" t="s">
        <v>2395</v>
      </c>
      <c r="L532" s="13" t="s">
        <v>2385</v>
      </c>
      <c r="M532" s="13" t="s">
        <v>10350</v>
      </c>
      <c r="N532" s="13" t="s">
        <v>2838</v>
      </c>
      <c r="O532" s="17">
        <v>42380</v>
      </c>
      <c r="P532" s="23"/>
      <c r="Q532" s="41" t="s">
        <v>2839</v>
      </c>
      <c r="R532" s="13" t="s">
        <v>129</v>
      </c>
      <c r="S532" s="13" t="s">
        <v>2870</v>
      </c>
      <c r="T532" s="13" t="s">
        <v>8348</v>
      </c>
      <c r="U532" s="13" t="s">
        <v>5843</v>
      </c>
      <c r="V532" s="13" t="s">
        <v>8352</v>
      </c>
      <c r="W532" s="13">
        <f>IF(ISERROR(VLOOKUP($C532,CTEPULL!$A:$I,3,FALSE)),"0",(VLOOKUP($C532,CTEPULL!$A:$I,3,FALSE)))</f>
        <v>43</v>
      </c>
      <c r="X532" s="18">
        <f>IF(ISERROR(VLOOKUP($A532,PIVOTILC!$A:$I,3,FALSE)),"0",(VLOOKUP($A532,PIVOTILC!$A:$I,3,FALSE)))</f>
        <v>43</v>
      </c>
      <c r="Y532" s="13">
        <f t="shared" si="128"/>
        <v>0</v>
      </c>
      <c r="Z532" s="13" t="str">
        <f t="shared" si="137"/>
        <v>Good</v>
      </c>
      <c r="AA532" s="13">
        <f>IF(ISERROR(VLOOKUP($C532,CTEPULL!$A:$I,4,FALSE)),"0",(VLOOKUP($C532,CTEPULL!$A:$I,4,FALSE)))</f>
        <v>0</v>
      </c>
      <c r="AB532" s="18">
        <f>IF(ISERROR(VLOOKUP($A532,PIVOTILC!$A:$I,4,FALSE)),"0",(VLOOKUP($A532,PIVOTILC!$A:$I,4,FALSE)))</f>
        <v>0</v>
      </c>
      <c r="AC532" s="13">
        <f t="shared" si="129"/>
        <v>0</v>
      </c>
      <c r="AD532" s="13" t="str">
        <f t="shared" si="138"/>
        <v/>
      </c>
      <c r="AE532" s="13">
        <f>IF(ISERROR(VLOOKUP($C532,CTEPULL!$A:$I,5,FALSE)),"0",(VLOOKUP($C532,CTEPULL!$A:$I,5,FALSE)))</f>
        <v>0</v>
      </c>
      <c r="AF532" s="18">
        <f>IF(ISERROR(VLOOKUP($A532,PIVOTILC!$A:$I,5,FALSE)),"0",(VLOOKUP($A532,PIVOTILC!$A:$I,5,FALSE)))</f>
        <v>0</v>
      </c>
      <c r="AG532" s="13">
        <f t="shared" si="130"/>
        <v>0</v>
      </c>
      <c r="AH532" s="13" t="str">
        <f t="shared" si="139"/>
        <v/>
      </c>
      <c r="AI532" s="13">
        <f>IF(ISERROR(VLOOKUP($C532,CTEPULL!$A:$I,6,FALSE)),"0",(VLOOKUP($C532,CTEPULL!$A:$I,6,FALSE)))</f>
        <v>0</v>
      </c>
      <c r="AJ532" s="18">
        <f>IF(ISERROR(VLOOKUP($A532,PIVOTILC!$A:$I,6,FALSE)),"0",(VLOOKUP($A532,PIVOTILC!$A:$I,6,FALSE)))</f>
        <v>0</v>
      </c>
      <c r="AK532" s="13">
        <f t="shared" si="131"/>
        <v>0</v>
      </c>
      <c r="AL532" s="13" t="str">
        <f t="shared" si="140"/>
        <v/>
      </c>
      <c r="AM532" s="13">
        <f>IF(ISERROR(VLOOKUP($C532,CTEPULL!$A:$I,7,FALSE)),"0",(VLOOKUP($C532,CTEPULL!$A:$I,7,FALSE)))</f>
        <v>0</v>
      </c>
      <c r="AN532" s="18">
        <f>IF(ISERROR(VLOOKUP($A532,PIVOTILC!$A:$I,7,FALSE)),"0",(VLOOKUP($A532,PIVOTILC!$A:$I,7,FALSE)))</f>
        <v>0</v>
      </c>
      <c r="AO532" s="13">
        <f t="shared" si="132"/>
        <v>0</v>
      </c>
      <c r="AP532" s="13" t="str">
        <f t="shared" si="141"/>
        <v/>
      </c>
      <c r="AQ532" s="13">
        <f>IF(ISERROR(VLOOKUP($C532,CTEPULL!$A:$I,8,FALSE)),"0",(VLOOKUP($C532,CTEPULL!$A:$I,8,FALSE)))</f>
        <v>0</v>
      </c>
      <c r="AR532" s="18">
        <f>IF(ISERROR(VLOOKUP($A532,PIVOTILC!$A:$I,8,FALSE)),"0",(VLOOKUP($A532,PIVOTILC!$A:$I,8,FALSE)))</f>
        <v>0</v>
      </c>
      <c r="AS532" s="13">
        <f t="shared" si="133"/>
        <v>0</v>
      </c>
      <c r="AT532" s="13" t="str">
        <f t="shared" si="142"/>
        <v/>
      </c>
      <c r="AU532" s="19">
        <f>IF(ISERROR(VLOOKUP($C532,CTEPULL!$A:$I,9,FALSE)),"0",(VLOOKUP($C532,CTEPULL!$A:$I,9,FALSE)))</f>
        <v>43</v>
      </c>
      <c r="AV532" s="18">
        <f>IF(ISERROR(VLOOKUP($A532,PIVOTILC!$A:$I,8,FALSE)),"0",(VLOOKUP($A532,PIVOTILC!$A:$I,9,FALSE)))</f>
        <v>43</v>
      </c>
      <c r="AW532" s="18">
        <f t="shared" si="134"/>
        <v>0</v>
      </c>
      <c r="AX532" s="13">
        <f t="shared" si="135"/>
        <v>0</v>
      </c>
      <c r="AY532" s="13" t="str">
        <f t="shared" si="136"/>
        <v>No</v>
      </c>
      <c r="AZ532" s="13" t="str">
        <f t="shared" si="143"/>
        <v>No</v>
      </c>
    </row>
    <row r="533" spans="1:52" x14ac:dyDescent="0.2">
      <c r="A533" s="1" t="s">
        <v>7165</v>
      </c>
      <c r="B533" s="16" t="s">
        <v>3926</v>
      </c>
      <c r="C533" s="13" t="s">
        <v>3927</v>
      </c>
      <c r="D533" s="13" t="s">
        <v>603</v>
      </c>
      <c r="E533" s="13" t="s">
        <v>3928</v>
      </c>
      <c r="F533" s="13" t="s">
        <v>179</v>
      </c>
      <c r="G533" s="13" t="s">
        <v>3929</v>
      </c>
      <c r="H533" s="13" t="s">
        <v>2829</v>
      </c>
      <c r="I533" s="13" t="s">
        <v>98</v>
      </c>
      <c r="J533" s="13" t="s">
        <v>2378</v>
      </c>
      <c r="K533" s="13" t="s">
        <v>2395</v>
      </c>
      <c r="L533" s="13" t="s">
        <v>4946</v>
      </c>
      <c r="M533" s="13" t="s">
        <v>2405</v>
      </c>
      <c r="N533" s="13" t="s">
        <v>3971</v>
      </c>
      <c r="O533" s="17">
        <v>42648</v>
      </c>
      <c r="P533" s="23"/>
      <c r="Q533" s="41" t="s">
        <v>3930</v>
      </c>
      <c r="R533" s="13" t="s">
        <v>129</v>
      </c>
      <c r="S533" s="13" t="s">
        <v>2871</v>
      </c>
      <c r="T533" s="13" t="s">
        <v>8348</v>
      </c>
      <c r="U533" s="13" t="s">
        <v>5844</v>
      </c>
      <c r="V533" s="13" t="s">
        <v>10280</v>
      </c>
      <c r="W533" s="13">
        <f>IF(ISERROR(VLOOKUP($C533,CTEPULL!$A:$I,3,FALSE)),"0",(VLOOKUP($C533,CTEPULL!$A:$I,3,FALSE)))</f>
        <v>33</v>
      </c>
      <c r="X533" s="18">
        <f>IF(ISERROR(VLOOKUP($A533,PIVOTILC!$A:$I,3,FALSE)),"0",(VLOOKUP($A533,PIVOTILC!$A:$I,3,FALSE)))</f>
        <v>33</v>
      </c>
      <c r="Y533" s="13">
        <f t="shared" si="128"/>
        <v>0</v>
      </c>
      <c r="Z533" s="13" t="str">
        <f t="shared" si="137"/>
        <v>Good</v>
      </c>
      <c r="AA533" s="13">
        <f>IF(ISERROR(VLOOKUP($C533,CTEPULL!$A:$I,4,FALSE)),"0",(VLOOKUP($C533,CTEPULL!$A:$I,4,FALSE)))</f>
        <v>0</v>
      </c>
      <c r="AB533" s="18">
        <f>IF(ISERROR(VLOOKUP($A533,PIVOTILC!$A:$I,4,FALSE)),"0",(VLOOKUP($A533,PIVOTILC!$A:$I,4,FALSE)))</f>
        <v>0</v>
      </c>
      <c r="AC533" s="13">
        <f t="shared" si="129"/>
        <v>0</v>
      </c>
      <c r="AD533" s="13" t="str">
        <f t="shared" si="138"/>
        <v/>
      </c>
      <c r="AE533" s="13">
        <f>IF(ISERROR(VLOOKUP($C533,CTEPULL!$A:$I,5,FALSE)),"0",(VLOOKUP($C533,CTEPULL!$A:$I,5,FALSE)))</f>
        <v>0</v>
      </c>
      <c r="AF533" s="18">
        <f>IF(ISERROR(VLOOKUP($A533,PIVOTILC!$A:$I,5,FALSE)),"0",(VLOOKUP($A533,PIVOTILC!$A:$I,5,FALSE)))</f>
        <v>0</v>
      </c>
      <c r="AG533" s="13">
        <f t="shared" si="130"/>
        <v>0</v>
      </c>
      <c r="AH533" s="13" t="str">
        <f t="shared" si="139"/>
        <v/>
      </c>
      <c r="AI533" s="13">
        <f>IF(ISERROR(VLOOKUP($C533,CTEPULL!$A:$I,6,FALSE)),"0",(VLOOKUP($C533,CTEPULL!$A:$I,6,FALSE)))</f>
        <v>0</v>
      </c>
      <c r="AJ533" s="18">
        <f>IF(ISERROR(VLOOKUP($A533,PIVOTILC!$A:$I,6,FALSE)),"0",(VLOOKUP($A533,PIVOTILC!$A:$I,6,FALSE)))</f>
        <v>0</v>
      </c>
      <c r="AK533" s="13">
        <f t="shared" si="131"/>
        <v>0</v>
      </c>
      <c r="AL533" s="13" t="str">
        <f t="shared" si="140"/>
        <v/>
      </c>
      <c r="AM533" s="13">
        <f>IF(ISERROR(VLOOKUP($C533,CTEPULL!$A:$I,7,FALSE)),"0",(VLOOKUP($C533,CTEPULL!$A:$I,7,FALSE)))</f>
        <v>0</v>
      </c>
      <c r="AN533" s="18">
        <f>IF(ISERROR(VLOOKUP($A533,PIVOTILC!$A:$I,7,FALSE)),"0",(VLOOKUP($A533,PIVOTILC!$A:$I,7,FALSE)))</f>
        <v>0</v>
      </c>
      <c r="AO533" s="13">
        <f t="shared" si="132"/>
        <v>0</v>
      </c>
      <c r="AP533" s="13" t="str">
        <f t="shared" si="141"/>
        <v/>
      </c>
      <c r="AQ533" s="13">
        <f>IF(ISERROR(VLOOKUP($C533,CTEPULL!$A:$I,8,FALSE)),"0",(VLOOKUP($C533,CTEPULL!$A:$I,8,FALSE)))</f>
        <v>0</v>
      </c>
      <c r="AR533" s="18">
        <f>IF(ISERROR(VLOOKUP($A533,PIVOTILC!$A:$I,8,FALSE)),"0",(VLOOKUP($A533,PIVOTILC!$A:$I,8,FALSE)))</f>
        <v>0</v>
      </c>
      <c r="AS533" s="13">
        <f t="shared" si="133"/>
        <v>0</v>
      </c>
      <c r="AT533" s="13" t="str">
        <f t="shared" si="142"/>
        <v/>
      </c>
      <c r="AU533" s="19">
        <f>IF(ISERROR(VLOOKUP($C533,CTEPULL!$A:$I,9,FALSE)),"0",(VLOOKUP($C533,CTEPULL!$A:$I,9,FALSE)))</f>
        <v>33</v>
      </c>
      <c r="AV533" s="18">
        <f>IF(ISERROR(VLOOKUP($A533,PIVOTILC!$A:$I,8,FALSE)),"0",(VLOOKUP($A533,PIVOTILC!$A:$I,9,FALSE)))</f>
        <v>33</v>
      </c>
      <c r="AW533" s="18">
        <f t="shared" si="134"/>
        <v>0</v>
      </c>
      <c r="AX533" s="13">
        <f t="shared" si="135"/>
        <v>0</v>
      </c>
      <c r="AY533" s="13" t="str">
        <f t="shared" si="136"/>
        <v>No</v>
      </c>
      <c r="AZ533" s="13" t="str">
        <f t="shared" si="143"/>
        <v>No</v>
      </c>
    </row>
    <row r="534" spans="1:52" x14ac:dyDescent="0.2">
      <c r="A534" s="1" t="s">
        <v>7166</v>
      </c>
      <c r="B534" s="16" t="s">
        <v>6348</v>
      </c>
      <c r="C534" s="13" t="s">
        <v>6349</v>
      </c>
      <c r="D534" s="13" t="s">
        <v>6350</v>
      </c>
      <c r="E534" s="13" t="s">
        <v>6351</v>
      </c>
      <c r="F534" s="13" t="s">
        <v>2830</v>
      </c>
      <c r="G534" s="13" t="s">
        <v>6352</v>
      </c>
      <c r="H534" s="13" t="s">
        <v>2832</v>
      </c>
      <c r="I534" s="13" t="s">
        <v>102</v>
      </c>
      <c r="J534" s="13" t="s">
        <v>2378</v>
      </c>
      <c r="K534" s="13" t="s">
        <v>2396</v>
      </c>
      <c r="L534" s="13" t="s">
        <v>2392</v>
      </c>
      <c r="M534" s="13" t="s">
        <v>8943</v>
      </c>
      <c r="N534" s="13" t="s">
        <v>6353</v>
      </c>
      <c r="O534" s="17">
        <v>43024</v>
      </c>
      <c r="P534" s="23"/>
      <c r="Q534" s="41" t="s">
        <v>6354</v>
      </c>
      <c r="R534" s="13" t="s">
        <v>129</v>
      </c>
      <c r="S534" s="13" t="s">
        <v>2867</v>
      </c>
      <c r="T534" s="13" t="s">
        <v>8348</v>
      </c>
      <c r="U534" s="13" t="s">
        <v>6389</v>
      </c>
      <c r="V534" s="13" t="s">
        <v>8351</v>
      </c>
      <c r="W534" s="13">
        <f>IF(ISERROR(VLOOKUP($C534,CTEPULL!$A:$I,3,FALSE)),"0",(VLOOKUP($C534,CTEPULL!$A:$I,3,FALSE)))</f>
        <v>45</v>
      </c>
      <c r="X534" s="18">
        <f>IF(ISERROR(VLOOKUP($A534,PIVOTILC!$A:$I,3,FALSE)),"0",(VLOOKUP($A534,PIVOTILC!$A:$I,3,FALSE)))</f>
        <v>45</v>
      </c>
      <c r="Y534" s="13">
        <f t="shared" si="128"/>
        <v>0</v>
      </c>
      <c r="Z534" s="13" t="str">
        <f t="shared" si="137"/>
        <v>Good</v>
      </c>
      <c r="AA534" s="13">
        <f>IF(ISERROR(VLOOKUP($C534,CTEPULL!$A:$I,4,FALSE)),"0",(VLOOKUP($C534,CTEPULL!$A:$I,4,FALSE)))</f>
        <v>0</v>
      </c>
      <c r="AB534" s="18">
        <f>IF(ISERROR(VLOOKUP($A534,PIVOTILC!$A:$I,4,FALSE)),"0",(VLOOKUP($A534,PIVOTILC!$A:$I,4,FALSE)))</f>
        <v>0</v>
      </c>
      <c r="AC534" s="13">
        <f t="shared" si="129"/>
        <v>0</v>
      </c>
      <c r="AD534" s="13" t="str">
        <f t="shared" si="138"/>
        <v/>
      </c>
      <c r="AE534" s="13">
        <f>IF(ISERROR(VLOOKUP($C534,CTEPULL!$A:$I,5,FALSE)),"0",(VLOOKUP($C534,CTEPULL!$A:$I,5,FALSE)))</f>
        <v>0</v>
      </c>
      <c r="AF534" s="18">
        <f>IF(ISERROR(VLOOKUP($A534,PIVOTILC!$A:$I,5,FALSE)),"0",(VLOOKUP($A534,PIVOTILC!$A:$I,5,FALSE)))</f>
        <v>0</v>
      </c>
      <c r="AG534" s="13">
        <f t="shared" si="130"/>
        <v>0</v>
      </c>
      <c r="AH534" s="13" t="str">
        <f t="shared" si="139"/>
        <v/>
      </c>
      <c r="AI534" s="13">
        <f>IF(ISERROR(VLOOKUP($C534,CTEPULL!$A:$I,6,FALSE)),"0",(VLOOKUP($C534,CTEPULL!$A:$I,6,FALSE)))</f>
        <v>0</v>
      </c>
      <c r="AJ534" s="18">
        <f>IF(ISERROR(VLOOKUP($A534,PIVOTILC!$A:$I,6,FALSE)),"0",(VLOOKUP($A534,PIVOTILC!$A:$I,6,FALSE)))</f>
        <v>0</v>
      </c>
      <c r="AK534" s="13">
        <f t="shared" si="131"/>
        <v>0</v>
      </c>
      <c r="AL534" s="13" t="str">
        <f t="shared" si="140"/>
        <v/>
      </c>
      <c r="AM534" s="13">
        <f>IF(ISERROR(VLOOKUP($C534,CTEPULL!$A:$I,7,FALSE)),"0",(VLOOKUP($C534,CTEPULL!$A:$I,7,FALSE)))</f>
        <v>0</v>
      </c>
      <c r="AN534" s="18">
        <f>IF(ISERROR(VLOOKUP($A534,PIVOTILC!$A:$I,7,FALSE)),"0",(VLOOKUP($A534,PIVOTILC!$A:$I,7,FALSE)))</f>
        <v>0</v>
      </c>
      <c r="AO534" s="13">
        <f t="shared" si="132"/>
        <v>0</v>
      </c>
      <c r="AP534" s="13" t="str">
        <f t="shared" si="141"/>
        <v/>
      </c>
      <c r="AQ534" s="13">
        <f>IF(ISERROR(VLOOKUP($C534,CTEPULL!$A:$I,8,FALSE)),"0",(VLOOKUP($C534,CTEPULL!$A:$I,8,FALSE)))</f>
        <v>0</v>
      </c>
      <c r="AR534" s="18">
        <f>IF(ISERROR(VLOOKUP($A534,PIVOTILC!$A:$I,8,FALSE)),"0",(VLOOKUP($A534,PIVOTILC!$A:$I,8,FALSE)))</f>
        <v>0</v>
      </c>
      <c r="AS534" s="13">
        <f t="shared" si="133"/>
        <v>0</v>
      </c>
      <c r="AT534" s="13" t="str">
        <f t="shared" si="142"/>
        <v/>
      </c>
      <c r="AU534" s="19">
        <f>IF(ISERROR(VLOOKUP($C534,CTEPULL!$A:$I,9,FALSE)),"0",(VLOOKUP($C534,CTEPULL!$A:$I,9,FALSE)))</f>
        <v>45</v>
      </c>
      <c r="AV534" s="18">
        <f>IF(ISERROR(VLOOKUP($A534,PIVOTILC!$A:$I,8,FALSE)),"0",(VLOOKUP($A534,PIVOTILC!$A:$I,9,FALSE)))</f>
        <v>45</v>
      </c>
      <c r="AW534" s="18">
        <f t="shared" si="134"/>
        <v>0</v>
      </c>
      <c r="AX534" s="13">
        <f t="shared" si="135"/>
        <v>0</v>
      </c>
      <c r="AY534" s="13" t="str">
        <f t="shared" si="136"/>
        <v>No</v>
      </c>
      <c r="AZ534" s="13" t="str">
        <f t="shared" si="143"/>
        <v>No</v>
      </c>
    </row>
    <row r="535" spans="1:52" x14ac:dyDescent="0.2">
      <c r="A535" s="1" t="s">
        <v>7167</v>
      </c>
      <c r="B535" s="16" t="s">
        <v>3177</v>
      </c>
      <c r="C535" s="13" t="s">
        <v>2044</v>
      </c>
      <c r="D535" s="13" t="s">
        <v>1868</v>
      </c>
      <c r="E535" s="13" t="s">
        <v>2045</v>
      </c>
      <c r="F535" s="13" t="s">
        <v>109</v>
      </c>
      <c r="G535" s="13" t="s">
        <v>2046</v>
      </c>
      <c r="H535" s="13" t="s">
        <v>2829</v>
      </c>
      <c r="I535" s="13" t="s">
        <v>98</v>
      </c>
      <c r="J535" s="13" t="s">
        <v>2378</v>
      </c>
      <c r="K535" s="13" t="s">
        <v>2389</v>
      </c>
      <c r="L535" s="13" t="s">
        <v>11236</v>
      </c>
      <c r="M535" s="13" t="s">
        <v>2420</v>
      </c>
      <c r="N535" s="13" t="s">
        <v>2050</v>
      </c>
      <c r="O535" s="17">
        <v>42086</v>
      </c>
      <c r="P535" s="23"/>
      <c r="Q535" s="41" t="s">
        <v>2593</v>
      </c>
      <c r="R535" s="13" t="s">
        <v>129</v>
      </c>
      <c r="S535" s="13" t="s">
        <v>2867</v>
      </c>
      <c r="T535" s="13" t="s">
        <v>8348</v>
      </c>
      <c r="U535" s="13" t="s">
        <v>5845</v>
      </c>
      <c r="V535" s="13" t="s">
        <v>8361</v>
      </c>
      <c r="W535" s="13">
        <f>IF(ISERROR(VLOOKUP($C535,CTEPULL!$A:$I,3,FALSE)),"0",(VLOOKUP($C535,CTEPULL!$A:$I,3,FALSE)))</f>
        <v>45</v>
      </c>
      <c r="X535" s="18">
        <f>IF(ISERROR(VLOOKUP($A535,PIVOTILC!$A:$I,3,FALSE)),"0",(VLOOKUP($A535,PIVOTILC!$A:$I,3,FALSE)))</f>
        <v>45</v>
      </c>
      <c r="Y535" s="13">
        <f t="shared" si="128"/>
        <v>0</v>
      </c>
      <c r="Z535" s="13" t="str">
        <f t="shared" si="137"/>
        <v>Good</v>
      </c>
      <c r="AA535" s="13">
        <f>IF(ISERROR(VLOOKUP($C535,CTEPULL!$A:$I,4,FALSE)),"0",(VLOOKUP($C535,CTEPULL!$A:$I,4,FALSE)))</f>
        <v>0</v>
      </c>
      <c r="AB535" s="18">
        <f>IF(ISERROR(VLOOKUP($A535,PIVOTILC!$A:$I,4,FALSE)),"0",(VLOOKUP($A535,PIVOTILC!$A:$I,4,FALSE)))</f>
        <v>0</v>
      </c>
      <c r="AC535" s="13">
        <f t="shared" si="129"/>
        <v>0</v>
      </c>
      <c r="AD535" s="13" t="str">
        <f t="shared" si="138"/>
        <v/>
      </c>
      <c r="AE535" s="13">
        <f>IF(ISERROR(VLOOKUP($C535,CTEPULL!$A:$I,5,FALSE)),"0",(VLOOKUP($C535,CTEPULL!$A:$I,5,FALSE)))</f>
        <v>0</v>
      </c>
      <c r="AF535" s="18">
        <f>IF(ISERROR(VLOOKUP($A535,PIVOTILC!$A:$I,5,FALSE)),"0",(VLOOKUP($A535,PIVOTILC!$A:$I,5,FALSE)))</f>
        <v>0</v>
      </c>
      <c r="AG535" s="13">
        <f t="shared" si="130"/>
        <v>0</v>
      </c>
      <c r="AH535" s="13" t="str">
        <f t="shared" si="139"/>
        <v/>
      </c>
      <c r="AI535" s="13">
        <f>IF(ISERROR(VLOOKUP($C535,CTEPULL!$A:$I,6,FALSE)),"0",(VLOOKUP($C535,CTEPULL!$A:$I,6,FALSE)))</f>
        <v>0</v>
      </c>
      <c r="AJ535" s="18">
        <f>IF(ISERROR(VLOOKUP($A535,PIVOTILC!$A:$I,6,FALSE)),"0",(VLOOKUP($A535,PIVOTILC!$A:$I,6,FALSE)))</f>
        <v>0</v>
      </c>
      <c r="AK535" s="13">
        <f t="shared" si="131"/>
        <v>0</v>
      </c>
      <c r="AL535" s="13" t="str">
        <f t="shared" si="140"/>
        <v/>
      </c>
      <c r="AM535" s="13">
        <f>IF(ISERROR(VLOOKUP($C535,CTEPULL!$A:$I,7,FALSE)),"0",(VLOOKUP($C535,CTEPULL!$A:$I,7,FALSE)))</f>
        <v>0</v>
      </c>
      <c r="AN535" s="18">
        <f>IF(ISERROR(VLOOKUP($A535,PIVOTILC!$A:$I,7,FALSE)),"0",(VLOOKUP($A535,PIVOTILC!$A:$I,7,FALSE)))</f>
        <v>0</v>
      </c>
      <c r="AO535" s="13">
        <f t="shared" si="132"/>
        <v>0</v>
      </c>
      <c r="AP535" s="13" t="str">
        <f t="shared" si="141"/>
        <v/>
      </c>
      <c r="AQ535" s="13">
        <f>IF(ISERROR(VLOOKUP($C535,CTEPULL!$A:$I,8,FALSE)),"0",(VLOOKUP($C535,CTEPULL!$A:$I,8,FALSE)))</f>
        <v>0</v>
      </c>
      <c r="AR535" s="18">
        <f>IF(ISERROR(VLOOKUP($A535,PIVOTILC!$A:$I,8,FALSE)),"0",(VLOOKUP($A535,PIVOTILC!$A:$I,8,FALSE)))</f>
        <v>0</v>
      </c>
      <c r="AS535" s="13">
        <f t="shared" si="133"/>
        <v>0</v>
      </c>
      <c r="AT535" s="13" t="str">
        <f t="shared" si="142"/>
        <v/>
      </c>
      <c r="AU535" s="19">
        <f>IF(ISERROR(VLOOKUP($C535,CTEPULL!$A:$I,9,FALSE)),"0",(VLOOKUP($C535,CTEPULL!$A:$I,9,FALSE)))</f>
        <v>45</v>
      </c>
      <c r="AV535" s="18">
        <f>IF(ISERROR(VLOOKUP($A535,PIVOTILC!$A:$I,8,FALSE)),"0",(VLOOKUP($A535,PIVOTILC!$A:$I,9,FALSE)))</f>
        <v>45</v>
      </c>
      <c r="AW535" s="18">
        <f t="shared" si="134"/>
        <v>0</v>
      </c>
      <c r="AX535" s="13">
        <f t="shared" si="135"/>
        <v>0</v>
      </c>
      <c r="AY535" s="13" t="str">
        <f t="shared" si="136"/>
        <v>No</v>
      </c>
      <c r="AZ535" s="13" t="str">
        <f t="shared" si="143"/>
        <v>No</v>
      </c>
    </row>
    <row r="536" spans="1:52" x14ac:dyDescent="0.2">
      <c r="A536" s="1" t="s">
        <v>7168</v>
      </c>
      <c r="B536" s="16" t="s">
        <v>3488</v>
      </c>
      <c r="C536" s="13" t="s">
        <v>3489</v>
      </c>
      <c r="D536" s="13" t="s">
        <v>1868</v>
      </c>
      <c r="E536" s="13" t="s">
        <v>3490</v>
      </c>
      <c r="F536" s="13" t="s">
        <v>179</v>
      </c>
      <c r="G536" s="13" t="s">
        <v>3491</v>
      </c>
      <c r="H536" s="13" t="s">
        <v>2829</v>
      </c>
      <c r="I536" s="13" t="s">
        <v>98</v>
      </c>
      <c r="J536" s="13" t="s">
        <v>2378</v>
      </c>
      <c r="K536" s="13" t="s">
        <v>2382</v>
      </c>
      <c r="L536" s="13" t="s">
        <v>3758</v>
      </c>
      <c r="M536" s="13" t="s">
        <v>2423</v>
      </c>
      <c r="N536" s="13" t="s">
        <v>3492</v>
      </c>
      <c r="O536" s="17">
        <v>42513</v>
      </c>
      <c r="P536" s="23"/>
      <c r="Q536" s="41" t="s">
        <v>3493</v>
      </c>
      <c r="R536" s="13" t="s">
        <v>129</v>
      </c>
      <c r="S536" s="13" t="s">
        <v>2870</v>
      </c>
      <c r="T536" s="13" t="s">
        <v>8348</v>
      </c>
      <c r="U536" s="13" t="s">
        <v>5846</v>
      </c>
      <c r="V536" s="13" t="s">
        <v>8363</v>
      </c>
      <c r="W536" s="13">
        <f>IF(ISERROR(VLOOKUP($C536,CTEPULL!$A:$I,3,FALSE)),"0",(VLOOKUP($C536,CTEPULL!$A:$I,3,FALSE)))</f>
        <v>43</v>
      </c>
      <c r="X536" s="18">
        <f>IF(ISERROR(VLOOKUP($A536,PIVOTILC!$A:$I,3,FALSE)),"0",(VLOOKUP($A536,PIVOTILC!$A:$I,3,FALSE)))</f>
        <v>43</v>
      </c>
      <c r="Y536" s="13">
        <f t="shared" si="128"/>
        <v>0</v>
      </c>
      <c r="Z536" s="13" t="str">
        <f t="shared" si="137"/>
        <v>Good</v>
      </c>
      <c r="AA536" s="13">
        <f>IF(ISERROR(VLOOKUP($C536,CTEPULL!$A:$I,4,FALSE)),"0",(VLOOKUP($C536,CTEPULL!$A:$I,4,FALSE)))</f>
        <v>0</v>
      </c>
      <c r="AB536" s="18">
        <f>IF(ISERROR(VLOOKUP($A536,PIVOTILC!$A:$I,4,FALSE)),"0",(VLOOKUP($A536,PIVOTILC!$A:$I,4,FALSE)))</f>
        <v>0</v>
      </c>
      <c r="AC536" s="13">
        <f t="shared" si="129"/>
        <v>0</v>
      </c>
      <c r="AD536" s="13" t="str">
        <f t="shared" si="138"/>
        <v/>
      </c>
      <c r="AE536" s="13">
        <f>IF(ISERROR(VLOOKUP($C536,CTEPULL!$A:$I,5,FALSE)),"0",(VLOOKUP($C536,CTEPULL!$A:$I,5,FALSE)))</f>
        <v>0</v>
      </c>
      <c r="AF536" s="18">
        <f>IF(ISERROR(VLOOKUP($A536,PIVOTILC!$A:$I,5,FALSE)),"0",(VLOOKUP($A536,PIVOTILC!$A:$I,5,FALSE)))</f>
        <v>0</v>
      </c>
      <c r="AG536" s="13">
        <f t="shared" si="130"/>
        <v>0</v>
      </c>
      <c r="AH536" s="13" t="str">
        <f t="shared" si="139"/>
        <v/>
      </c>
      <c r="AI536" s="13">
        <f>IF(ISERROR(VLOOKUP($C536,CTEPULL!$A:$I,6,FALSE)),"0",(VLOOKUP($C536,CTEPULL!$A:$I,6,FALSE)))</f>
        <v>0</v>
      </c>
      <c r="AJ536" s="18">
        <f>IF(ISERROR(VLOOKUP($A536,PIVOTILC!$A:$I,6,FALSE)),"0",(VLOOKUP($A536,PIVOTILC!$A:$I,6,FALSE)))</f>
        <v>0</v>
      </c>
      <c r="AK536" s="13">
        <f t="shared" si="131"/>
        <v>0</v>
      </c>
      <c r="AL536" s="13" t="str">
        <f t="shared" si="140"/>
        <v/>
      </c>
      <c r="AM536" s="13">
        <f>IF(ISERROR(VLOOKUP($C536,CTEPULL!$A:$I,7,FALSE)),"0",(VLOOKUP($C536,CTEPULL!$A:$I,7,FALSE)))</f>
        <v>0</v>
      </c>
      <c r="AN536" s="18">
        <f>IF(ISERROR(VLOOKUP($A536,PIVOTILC!$A:$I,7,FALSE)),"0",(VLOOKUP($A536,PIVOTILC!$A:$I,7,FALSE)))</f>
        <v>0</v>
      </c>
      <c r="AO536" s="13">
        <f t="shared" si="132"/>
        <v>0</v>
      </c>
      <c r="AP536" s="13" t="str">
        <f t="shared" si="141"/>
        <v/>
      </c>
      <c r="AQ536" s="13">
        <f>IF(ISERROR(VLOOKUP($C536,CTEPULL!$A:$I,8,FALSE)),"0",(VLOOKUP($C536,CTEPULL!$A:$I,8,FALSE)))</f>
        <v>0</v>
      </c>
      <c r="AR536" s="18">
        <f>IF(ISERROR(VLOOKUP($A536,PIVOTILC!$A:$I,8,FALSE)),"0",(VLOOKUP($A536,PIVOTILC!$A:$I,8,FALSE)))</f>
        <v>0</v>
      </c>
      <c r="AS536" s="13">
        <f t="shared" si="133"/>
        <v>0</v>
      </c>
      <c r="AT536" s="13" t="str">
        <f t="shared" si="142"/>
        <v/>
      </c>
      <c r="AU536" s="19">
        <f>IF(ISERROR(VLOOKUP($C536,CTEPULL!$A:$I,9,FALSE)),"0",(VLOOKUP($C536,CTEPULL!$A:$I,9,FALSE)))</f>
        <v>43</v>
      </c>
      <c r="AV536" s="18">
        <f>IF(ISERROR(VLOOKUP($A536,PIVOTILC!$A:$I,8,FALSE)),"0",(VLOOKUP($A536,PIVOTILC!$A:$I,9,FALSE)))</f>
        <v>43</v>
      </c>
      <c r="AW536" s="18">
        <f t="shared" si="134"/>
        <v>0</v>
      </c>
      <c r="AX536" s="13">
        <f t="shared" si="135"/>
        <v>0</v>
      </c>
      <c r="AY536" s="13" t="str">
        <f t="shared" si="136"/>
        <v>No</v>
      </c>
      <c r="AZ536" s="13" t="str">
        <f t="shared" si="143"/>
        <v>No</v>
      </c>
    </row>
    <row r="537" spans="1:52" x14ac:dyDescent="0.2">
      <c r="A537" s="1" t="s">
        <v>7169</v>
      </c>
      <c r="B537" s="16" t="s">
        <v>6697</v>
      </c>
      <c r="C537" s="13" t="s">
        <v>6698</v>
      </c>
      <c r="D537" s="13" t="s">
        <v>1868</v>
      </c>
      <c r="E537" s="13" t="s">
        <v>6699</v>
      </c>
      <c r="F537" s="13" t="s">
        <v>179</v>
      </c>
      <c r="G537" s="13" t="s">
        <v>6700</v>
      </c>
      <c r="H537" s="13" t="s">
        <v>2829</v>
      </c>
      <c r="I537" s="13" t="s">
        <v>98</v>
      </c>
      <c r="J537" s="13" t="s">
        <v>2378</v>
      </c>
      <c r="K537" s="13" t="s">
        <v>2379</v>
      </c>
      <c r="L537" s="13" t="s">
        <v>2383</v>
      </c>
      <c r="M537" s="13" t="s">
        <v>2433</v>
      </c>
      <c r="N537" s="13" t="s">
        <v>6734</v>
      </c>
      <c r="O537" s="17">
        <v>43091</v>
      </c>
      <c r="P537" s="23"/>
      <c r="Q537" s="41" t="s">
        <v>6701</v>
      </c>
      <c r="R537" s="13" t="s">
        <v>112</v>
      </c>
      <c r="S537" s="13" t="s">
        <v>2866</v>
      </c>
      <c r="T537" s="13" t="s">
        <v>8348</v>
      </c>
      <c r="U537" s="13" t="s">
        <v>6736</v>
      </c>
      <c r="V537" s="13" t="s">
        <v>8356</v>
      </c>
      <c r="W537" s="13">
        <f>IF(ISERROR(VLOOKUP($C537,CTEPULL!$A:$I,3,FALSE)),"0",(VLOOKUP($C537,CTEPULL!$A:$I,3,FALSE)))</f>
        <v>24</v>
      </c>
      <c r="X537" s="18">
        <f>IF(ISERROR(VLOOKUP($A537,PIVOTILC!$A:$I,3,FALSE)),"0",(VLOOKUP($A537,PIVOTILC!$A:$I,3,FALSE)))</f>
        <v>24</v>
      </c>
      <c r="Y537" s="13">
        <f t="shared" si="128"/>
        <v>0</v>
      </c>
      <c r="Z537" s="13" t="str">
        <f t="shared" si="137"/>
        <v>Good</v>
      </c>
      <c r="AA537" s="13">
        <f>IF(ISERROR(VLOOKUP($C537,CTEPULL!$A:$I,4,FALSE)),"0",(VLOOKUP($C537,CTEPULL!$A:$I,4,FALSE)))</f>
        <v>0</v>
      </c>
      <c r="AB537" s="18">
        <f>IF(ISERROR(VLOOKUP($A537,PIVOTILC!$A:$I,4,FALSE)),"0",(VLOOKUP($A537,PIVOTILC!$A:$I,4,FALSE)))</f>
        <v>0</v>
      </c>
      <c r="AC537" s="13">
        <f t="shared" si="129"/>
        <v>0</v>
      </c>
      <c r="AD537" s="13" t="str">
        <f t="shared" si="138"/>
        <v/>
      </c>
      <c r="AE537" s="13">
        <f>IF(ISERROR(VLOOKUP($C537,CTEPULL!$A:$I,5,FALSE)),"0",(VLOOKUP($C537,CTEPULL!$A:$I,5,FALSE)))</f>
        <v>0</v>
      </c>
      <c r="AF537" s="18">
        <f>IF(ISERROR(VLOOKUP($A537,PIVOTILC!$A:$I,5,FALSE)),"0",(VLOOKUP($A537,PIVOTILC!$A:$I,5,FALSE)))</f>
        <v>0</v>
      </c>
      <c r="AG537" s="13">
        <f t="shared" si="130"/>
        <v>0</v>
      </c>
      <c r="AH537" s="13" t="str">
        <f t="shared" si="139"/>
        <v/>
      </c>
      <c r="AI537" s="13">
        <f>IF(ISERROR(VLOOKUP($C537,CTEPULL!$A:$I,6,FALSE)),"0",(VLOOKUP($C537,CTEPULL!$A:$I,6,FALSE)))</f>
        <v>0</v>
      </c>
      <c r="AJ537" s="18">
        <f>IF(ISERROR(VLOOKUP($A537,PIVOTILC!$A:$I,6,FALSE)),"0",(VLOOKUP($A537,PIVOTILC!$A:$I,6,FALSE)))</f>
        <v>0</v>
      </c>
      <c r="AK537" s="13">
        <f t="shared" si="131"/>
        <v>0</v>
      </c>
      <c r="AL537" s="13" t="str">
        <f t="shared" si="140"/>
        <v/>
      </c>
      <c r="AM537" s="13">
        <f>IF(ISERROR(VLOOKUP($C537,CTEPULL!$A:$I,7,FALSE)),"0",(VLOOKUP($C537,CTEPULL!$A:$I,7,FALSE)))</f>
        <v>0</v>
      </c>
      <c r="AN537" s="18">
        <f>IF(ISERROR(VLOOKUP($A537,PIVOTILC!$A:$I,7,FALSE)),"0",(VLOOKUP($A537,PIVOTILC!$A:$I,7,FALSE)))</f>
        <v>0</v>
      </c>
      <c r="AO537" s="13">
        <f t="shared" si="132"/>
        <v>0</v>
      </c>
      <c r="AP537" s="13" t="str">
        <f t="shared" si="141"/>
        <v/>
      </c>
      <c r="AQ537" s="13">
        <f>IF(ISERROR(VLOOKUP($C537,CTEPULL!$A:$I,8,FALSE)),"0",(VLOOKUP($C537,CTEPULL!$A:$I,8,FALSE)))</f>
        <v>0</v>
      </c>
      <c r="AR537" s="18">
        <f>IF(ISERROR(VLOOKUP($A537,PIVOTILC!$A:$I,8,FALSE)),"0",(VLOOKUP($A537,PIVOTILC!$A:$I,8,FALSE)))</f>
        <v>0</v>
      </c>
      <c r="AS537" s="13">
        <f t="shared" si="133"/>
        <v>0</v>
      </c>
      <c r="AT537" s="13" t="str">
        <f t="shared" si="142"/>
        <v/>
      </c>
      <c r="AU537" s="19">
        <f>IF(ISERROR(VLOOKUP($C537,CTEPULL!$A:$I,9,FALSE)),"0",(VLOOKUP($C537,CTEPULL!$A:$I,9,FALSE)))</f>
        <v>24</v>
      </c>
      <c r="AV537" s="18">
        <f>IF(ISERROR(VLOOKUP($A537,PIVOTILC!$A:$I,8,FALSE)),"0",(VLOOKUP($A537,PIVOTILC!$A:$I,9,FALSE)))</f>
        <v>24</v>
      </c>
      <c r="AW537" s="18">
        <f t="shared" si="134"/>
        <v>0</v>
      </c>
      <c r="AX537" s="13">
        <f t="shared" si="135"/>
        <v>0</v>
      </c>
      <c r="AY537" s="13" t="str">
        <f t="shared" si="136"/>
        <v>No</v>
      </c>
      <c r="AZ537" s="13" t="str">
        <f t="shared" si="143"/>
        <v>No</v>
      </c>
    </row>
    <row r="538" spans="1:52" x14ac:dyDescent="0.2">
      <c r="A538" s="1" t="s">
        <v>8689</v>
      </c>
      <c r="B538" s="16" t="s">
        <v>8690</v>
      </c>
      <c r="C538" s="13" t="s">
        <v>8570</v>
      </c>
      <c r="D538" s="13" t="s">
        <v>8571</v>
      </c>
      <c r="E538" s="13" t="s">
        <v>445</v>
      </c>
      <c r="F538" s="13" t="s">
        <v>179</v>
      </c>
      <c r="G538" s="13" t="s">
        <v>8572</v>
      </c>
      <c r="H538" s="13" t="s">
        <v>2829</v>
      </c>
      <c r="I538" s="13" t="s">
        <v>98</v>
      </c>
      <c r="J538" s="13" t="s">
        <v>2378</v>
      </c>
      <c r="K538" s="13" t="s">
        <v>2381</v>
      </c>
      <c r="L538" s="13" t="s">
        <v>2387</v>
      </c>
      <c r="M538" s="13" t="s">
        <v>4327</v>
      </c>
      <c r="N538" s="13" t="s">
        <v>8573</v>
      </c>
      <c r="O538" s="17">
        <v>43355</v>
      </c>
      <c r="P538" s="23"/>
      <c r="Q538" s="41" t="s">
        <v>8691</v>
      </c>
      <c r="R538" s="13" t="s">
        <v>187</v>
      </c>
      <c r="S538" s="13" t="s">
        <v>2877</v>
      </c>
      <c r="T538" s="13" t="s">
        <v>8348</v>
      </c>
      <c r="U538" s="13" t="s">
        <v>8602</v>
      </c>
      <c r="V538" s="13" t="s">
        <v>8364</v>
      </c>
      <c r="W538" s="13">
        <f>IF(ISERROR(VLOOKUP($C538,CTEPULL!$A:$I,3,FALSE)),"0",(VLOOKUP($C538,CTEPULL!$A:$I,3,FALSE)))</f>
        <v>40</v>
      </c>
      <c r="X538" s="18">
        <f>IF(ISERROR(VLOOKUP($A538,PIVOTILC!$A:$I,3,FALSE)),"0",(VLOOKUP($A538,PIVOTILC!$A:$I,3,FALSE)))</f>
        <v>40</v>
      </c>
      <c r="Y538" s="13">
        <f t="shared" si="128"/>
        <v>0</v>
      </c>
      <c r="Z538" s="13" t="str">
        <f t="shared" si="137"/>
        <v>Good</v>
      </c>
      <c r="AA538" s="13">
        <f>IF(ISERROR(VLOOKUP($C538,CTEPULL!$A:$I,4,FALSE)),"0",(VLOOKUP($C538,CTEPULL!$A:$I,4,FALSE)))</f>
        <v>0</v>
      </c>
      <c r="AB538" s="18">
        <f>IF(ISERROR(VLOOKUP($A538,PIVOTILC!$A:$I,4,FALSE)),"0",(VLOOKUP($A538,PIVOTILC!$A:$I,4,FALSE)))</f>
        <v>0</v>
      </c>
      <c r="AC538" s="13">
        <f t="shared" si="129"/>
        <v>0</v>
      </c>
      <c r="AD538" s="13" t="str">
        <f t="shared" si="138"/>
        <v/>
      </c>
      <c r="AE538" s="13">
        <f>IF(ISERROR(VLOOKUP($C538,CTEPULL!$A:$I,5,FALSE)),"0",(VLOOKUP($C538,CTEPULL!$A:$I,5,FALSE)))</f>
        <v>0</v>
      </c>
      <c r="AF538" s="18">
        <f>IF(ISERROR(VLOOKUP($A538,PIVOTILC!$A:$I,5,FALSE)),"0",(VLOOKUP($A538,PIVOTILC!$A:$I,5,FALSE)))</f>
        <v>0</v>
      </c>
      <c r="AG538" s="13">
        <f t="shared" si="130"/>
        <v>0</v>
      </c>
      <c r="AH538" s="13" t="str">
        <f t="shared" si="139"/>
        <v/>
      </c>
      <c r="AI538" s="13">
        <f>IF(ISERROR(VLOOKUP($C538,CTEPULL!$A:$I,6,FALSE)),"0",(VLOOKUP($C538,CTEPULL!$A:$I,6,FALSE)))</f>
        <v>0</v>
      </c>
      <c r="AJ538" s="18">
        <f>IF(ISERROR(VLOOKUP($A538,PIVOTILC!$A:$I,6,FALSE)),"0",(VLOOKUP($A538,PIVOTILC!$A:$I,6,FALSE)))</f>
        <v>0</v>
      </c>
      <c r="AK538" s="13">
        <f t="shared" si="131"/>
        <v>0</v>
      </c>
      <c r="AL538" s="13" t="str">
        <f t="shared" si="140"/>
        <v/>
      </c>
      <c r="AM538" s="13">
        <f>IF(ISERROR(VLOOKUP($C538,CTEPULL!$A:$I,7,FALSE)),"0",(VLOOKUP($C538,CTEPULL!$A:$I,7,FALSE)))</f>
        <v>0</v>
      </c>
      <c r="AN538" s="18">
        <f>IF(ISERROR(VLOOKUP($A538,PIVOTILC!$A:$I,7,FALSE)),"0",(VLOOKUP($A538,PIVOTILC!$A:$I,7,FALSE)))</f>
        <v>0</v>
      </c>
      <c r="AO538" s="13">
        <f t="shared" si="132"/>
        <v>0</v>
      </c>
      <c r="AP538" s="13" t="str">
        <f t="shared" si="141"/>
        <v/>
      </c>
      <c r="AQ538" s="13">
        <f>IF(ISERROR(VLOOKUP($C538,CTEPULL!$A:$I,8,FALSE)),"0",(VLOOKUP($C538,CTEPULL!$A:$I,8,FALSE)))</f>
        <v>0</v>
      </c>
      <c r="AR538" s="18">
        <f>IF(ISERROR(VLOOKUP($A538,PIVOTILC!$A:$I,8,FALSE)),"0",(VLOOKUP($A538,PIVOTILC!$A:$I,8,FALSE)))</f>
        <v>0</v>
      </c>
      <c r="AS538" s="13">
        <f t="shared" si="133"/>
        <v>0</v>
      </c>
      <c r="AT538" s="13" t="str">
        <f t="shared" si="142"/>
        <v/>
      </c>
      <c r="AU538" s="19">
        <f>IF(ISERROR(VLOOKUP($C538,CTEPULL!$A:$I,9,FALSE)),"0",(VLOOKUP($C538,CTEPULL!$A:$I,9,FALSE)))</f>
        <v>40</v>
      </c>
      <c r="AV538" s="18">
        <f>IF(ISERROR(VLOOKUP($A538,PIVOTILC!$A:$I,8,FALSE)),"0",(VLOOKUP($A538,PIVOTILC!$A:$I,9,FALSE)))</f>
        <v>40</v>
      </c>
      <c r="AW538" s="18">
        <f t="shared" si="134"/>
        <v>0</v>
      </c>
      <c r="AX538" s="13">
        <f t="shared" si="135"/>
        <v>0</v>
      </c>
      <c r="AY538" s="13" t="str">
        <f t="shared" si="136"/>
        <v>No</v>
      </c>
      <c r="AZ538" s="13" t="str">
        <f t="shared" si="143"/>
        <v>No</v>
      </c>
    </row>
    <row r="539" spans="1:52" x14ac:dyDescent="0.2">
      <c r="A539" s="1" t="s">
        <v>12835</v>
      </c>
      <c r="B539" s="16" t="s">
        <v>12836</v>
      </c>
      <c r="C539" s="13" t="s">
        <v>12837</v>
      </c>
      <c r="D539" s="13" t="s">
        <v>12838</v>
      </c>
      <c r="E539" s="13" t="s">
        <v>12839</v>
      </c>
      <c r="F539" s="13" t="s">
        <v>179</v>
      </c>
      <c r="G539" s="13" t="s">
        <v>12840</v>
      </c>
      <c r="H539" s="13" t="s">
        <v>2829</v>
      </c>
      <c r="I539" s="13" t="s">
        <v>98</v>
      </c>
      <c r="J539" s="13" t="s">
        <v>2378</v>
      </c>
      <c r="K539" s="13" t="s">
        <v>2379</v>
      </c>
      <c r="L539" s="13" t="s">
        <v>2379</v>
      </c>
      <c r="M539" s="13" t="s">
        <v>2480</v>
      </c>
      <c r="N539" s="13" t="s">
        <v>12841</v>
      </c>
      <c r="O539" s="17">
        <v>43832</v>
      </c>
      <c r="P539" s="23"/>
      <c r="Q539" s="41" t="s">
        <v>12842</v>
      </c>
      <c r="R539" s="13" t="s">
        <v>129</v>
      </c>
      <c r="S539" s="13" t="s">
        <v>2871</v>
      </c>
      <c r="T539" s="13" t="s">
        <v>8348</v>
      </c>
      <c r="U539" s="13" t="s">
        <v>12851</v>
      </c>
      <c r="V539" s="13" t="s">
        <v>8351</v>
      </c>
      <c r="W539" s="13">
        <f>IF(ISERROR(VLOOKUP($C539,CTEPULL!$A:$I,3,FALSE)),"0",(VLOOKUP($C539,CTEPULL!$A:$I,3,FALSE)))</f>
        <v>45</v>
      </c>
      <c r="X539" s="18">
        <f>IF(ISERROR(VLOOKUP($A539,PIVOTILC!$A:$I,3,FALSE)),"0",(VLOOKUP($A539,PIVOTILC!$A:$I,3,FALSE)))</f>
        <v>45</v>
      </c>
      <c r="Y539" s="13">
        <f t="shared" si="128"/>
        <v>0</v>
      </c>
      <c r="Z539" s="13" t="str">
        <f t="shared" si="137"/>
        <v>Good</v>
      </c>
      <c r="AA539" s="13">
        <f>IF(ISERROR(VLOOKUP($C539,CTEPULL!$A:$I,4,FALSE)),"0",(VLOOKUP($C539,CTEPULL!$A:$I,4,FALSE)))</f>
        <v>0</v>
      </c>
      <c r="AB539" s="18">
        <f>IF(ISERROR(VLOOKUP($A539,PIVOTILC!$A:$I,4,FALSE)),"0",(VLOOKUP($A539,PIVOTILC!$A:$I,4,FALSE)))</f>
        <v>0</v>
      </c>
      <c r="AC539" s="13">
        <f t="shared" si="129"/>
        <v>0</v>
      </c>
      <c r="AD539" s="13" t="str">
        <f t="shared" si="138"/>
        <v/>
      </c>
      <c r="AE539" s="13">
        <f>IF(ISERROR(VLOOKUP($C539,CTEPULL!$A:$I,5,FALSE)),"0",(VLOOKUP($C539,CTEPULL!$A:$I,5,FALSE)))</f>
        <v>0</v>
      </c>
      <c r="AF539" s="18">
        <f>IF(ISERROR(VLOOKUP($A539,PIVOTILC!$A:$I,5,FALSE)),"0",(VLOOKUP($A539,PIVOTILC!$A:$I,5,FALSE)))</f>
        <v>0</v>
      </c>
      <c r="AG539" s="13">
        <f t="shared" si="130"/>
        <v>0</v>
      </c>
      <c r="AH539" s="13" t="str">
        <f t="shared" si="139"/>
        <v/>
      </c>
      <c r="AI539" s="13">
        <f>IF(ISERROR(VLOOKUP($C539,CTEPULL!$A:$I,6,FALSE)),"0",(VLOOKUP($C539,CTEPULL!$A:$I,6,FALSE)))</f>
        <v>0</v>
      </c>
      <c r="AJ539" s="18">
        <f>IF(ISERROR(VLOOKUP($A539,PIVOTILC!$A:$I,6,FALSE)),"0",(VLOOKUP($A539,PIVOTILC!$A:$I,6,FALSE)))</f>
        <v>0</v>
      </c>
      <c r="AK539" s="13">
        <f t="shared" si="131"/>
        <v>0</v>
      </c>
      <c r="AL539" s="13" t="str">
        <f t="shared" si="140"/>
        <v/>
      </c>
      <c r="AM539" s="13">
        <f>IF(ISERROR(VLOOKUP($C539,CTEPULL!$A:$I,7,FALSE)),"0",(VLOOKUP($C539,CTEPULL!$A:$I,7,FALSE)))</f>
        <v>0</v>
      </c>
      <c r="AN539" s="18">
        <f>IF(ISERROR(VLOOKUP($A539,PIVOTILC!$A:$I,7,FALSE)),"0",(VLOOKUP($A539,PIVOTILC!$A:$I,7,FALSE)))</f>
        <v>0</v>
      </c>
      <c r="AO539" s="13">
        <f t="shared" si="132"/>
        <v>0</v>
      </c>
      <c r="AP539" s="13" t="str">
        <f t="shared" si="141"/>
        <v/>
      </c>
      <c r="AQ539" s="13">
        <f>IF(ISERROR(VLOOKUP($C539,CTEPULL!$A:$I,8,FALSE)),"0",(VLOOKUP($C539,CTEPULL!$A:$I,8,FALSE)))</f>
        <v>0</v>
      </c>
      <c r="AR539" s="18">
        <f>IF(ISERROR(VLOOKUP($A539,PIVOTILC!$A:$I,8,FALSE)),"0",(VLOOKUP($A539,PIVOTILC!$A:$I,8,FALSE)))</f>
        <v>0</v>
      </c>
      <c r="AS539" s="13">
        <f t="shared" si="133"/>
        <v>0</v>
      </c>
      <c r="AT539" s="13" t="str">
        <f t="shared" si="142"/>
        <v/>
      </c>
      <c r="AU539" s="19">
        <f>IF(ISERROR(VLOOKUP($C539,CTEPULL!$A:$I,9,FALSE)),"0",(VLOOKUP($C539,CTEPULL!$A:$I,9,FALSE)))</f>
        <v>45</v>
      </c>
      <c r="AV539" s="18">
        <f>IF(ISERROR(VLOOKUP($A539,PIVOTILC!$A:$I,8,FALSE)),"0",(VLOOKUP($A539,PIVOTILC!$A:$I,9,FALSE)))</f>
        <v>45</v>
      </c>
      <c r="AW539" s="18">
        <f t="shared" si="134"/>
        <v>0</v>
      </c>
      <c r="AX539" s="13">
        <f t="shared" si="135"/>
        <v>0</v>
      </c>
      <c r="AY539" s="13" t="str">
        <f t="shared" si="136"/>
        <v>No</v>
      </c>
      <c r="AZ539" s="13" t="str">
        <f t="shared" si="143"/>
        <v>No</v>
      </c>
    </row>
    <row r="540" spans="1:52" x14ac:dyDescent="0.2">
      <c r="A540" s="1" t="s">
        <v>9289</v>
      </c>
      <c r="B540" s="16" t="s">
        <v>3178</v>
      </c>
      <c r="C540" s="13" t="s">
        <v>920</v>
      </c>
      <c r="D540" s="13" t="s">
        <v>697</v>
      </c>
      <c r="E540" s="13" t="s">
        <v>698</v>
      </c>
      <c r="F540" s="13" t="s">
        <v>179</v>
      </c>
      <c r="G540" s="13" t="s">
        <v>389</v>
      </c>
      <c r="H540" s="13" t="s">
        <v>2829</v>
      </c>
      <c r="I540" s="13" t="s">
        <v>98</v>
      </c>
      <c r="J540" s="13" t="s">
        <v>2378</v>
      </c>
      <c r="K540" s="13" t="s">
        <v>2382</v>
      </c>
      <c r="L540" s="13" t="s">
        <v>3758</v>
      </c>
      <c r="M540" s="13" t="s">
        <v>2423</v>
      </c>
      <c r="N540" s="13" t="s">
        <v>229</v>
      </c>
      <c r="O540" s="17">
        <v>40826</v>
      </c>
      <c r="P540" s="23"/>
      <c r="Q540" s="41" t="s">
        <v>2594</v>
      </c>
      <c r="R540" s="13" t="s">
        <v>129</v>
      </c>
      <c r="S540" s="13" t="s">
        <v>2871</v>
      </c>
      <c r="T540" s="13" t="s">
        <v>8348</v>
      </c>
      <c r="U540" s="13" t="s">
        <v>5847</v>
      </c>
      <c r="V540" s="13" t="s">
        <v>8352</v>
      </c>
      <c r="W540" s="13">
        <f>IF(ISERROR(VLOOKUP($C540,CTEPULL!$A:$I,3,FALSE)),"0",(VLOOKUP($C540,CTEPULL!$A:$I,3,FALSE)))</f>
        <v>41</v>
      </c>
      <c r="X540" s="18">
        <f>IF(ISERROR(VLOOKUP($A540,PIVOTILC!$A:$I,3,FALSE)),"0",(VLOOKUP($A540,PIVOTILC!$A:$I,3,FALSE)))</f>
        <v>41</v>
      </c>
      <c r="Y540" s="13">
        <f t="shared" si="128"/>
        <v>0</v>
      </c>
      <c r="Z540" s="13" t="str">
        <f t="shared" si="137"/>
        <v>Good</v>
      </c>
      <c r="AA540" s="13">
        <f>IF(ISERROR(VLOOKUP($C540,CTEPULL!$A:$I,4,FALSE)),"0",(VLOOKUP($C540,CTEPULL!$A:$I,4,FALSE)))</f>
        <v>0</v>
      </c>
      <c r="AB540" s="18">
        <f>IF(ISERROR(VLOOKUP($A540,PIVOTILC!$A:$I,4,FALSE)),"0",(VLOOKUP($A540,PIVOTILC!$A:$I,4,FALSE)))</f>
        <v>0</v>
      </c>
      <c r="AC540" s="13">
        <f t="shared" si="129"/>
        <v>0</v>
      </c>
      <c r="AD540" s="13" t="str">
        <f t="shared" si="138"/>
        <v/>
      </c>
      <c r="AE540" s="13">
        <f>IF(ISERROR(VLOOKUP($C540,CTEPULL!$A:$I,5,FALSE)),"0",(VLOOKUP($C540,CTEPULL!$A:$I,5,FALSE)))</f>
        <v>0</v>
      </c>
      <c r="AF540" s="18">
        <f>IF(ISERROR(VLOOKUP($A540,PIVOTILC!$A:$I,5,FALSE)),"0",(VLOOKUP($A540,PIVOTILC!$A:$I,5,FALSE)))</f>
        <v>0</v>
      </c>
      <c r="AG540" s="13">
        <f t="shared" si="130"/>
        <v>0</v>
      </c>
      <c r="AH540" s="13" t="str">
        <f t="shared" si="139"/>
        <v/>
      </c>
      <c r="AI540" s="13">
        <f>IF(ISERROR(VLOOKUP($C540,CTEPULL!$A:$I,6,FALSE)),"0",(VLOOKUP($C540,CTEPULL!$A:$I,6,FALSE)))</f>
        <v>0</v>
      </c>
      <c r="AJ540" s="18">
        <f>IF(ISERROR(VLOOKUP($A540,PIVOTILC!$A:$I,6,FALSE)),"0",(VLOOKUP($A540,PIVOTILC!$A:$I,6,FALSE)))</f>
        <v>0</v>
      </c>
      <c r="AK540" s="13">
        <f t="shared" si="131"/>
        <v>0</v>
      </c>
      <c r="AL540" s="13" t="str">
        <f t="shared" si="140"/>
        <v/>
      </c>
      <c r="AM540" s="13">
        <f>IF(ISERROR(VLOOKUP($C540,CTEPULL!$A:$I,7,FALSE)),"0",(VLOOKUP($C540,CTEPULL!$A:$I,7,FALSE)))</f>
        <v>0</v>
      </c>
      <c r="AN540" s="18">
        <f>IF(ISERROR(VLOOKUP($A540,PIVOTILC!$A:$I,7,FALSE)),"0",(VLOOKUP($A540,PIVOTILC!$A:$I,7,FALSE)))</f>
        <v>0</v>
      </c>
      <c r="AO540" s="13">
        <f t="shared" si="132"/>
        <v>0</v>
      </c>
      <c r="AP540" s="13" t="str">
        <f t="shared" si="141"/>
        <v/>
      </c>
      <c r="AQ540" s="13">
        <f>IF(ISERROR(VLOOKUP($C540,CTEPULL!$A:$I,8,FALSE)),"0",(VLOOKUP($C540,CTEPULL!$A:$I,8,FALSE)))</f>
        <v>0</v>
      </c>
      <c r="AR540" s="18">
        <f>IF(ISERROR(VLOOKUP($A540,PIVOTILC!$A:$I,8,FALSE)),"0",(VLOOKUP($A540,PIVOTILC!$A:$I,8,FALSE)))</f>
        <v>0</v>
      </c>
      <c r="AS540" s="13">
        <f t="shared" si="133"/>
        <v>0</v>
      </c>
      <c r="AT540" s="13" t="str">
        <f t="shared" si="142"/>
        <v/>
      </c>
      <c r="AU540" s="19">
        <f>IF(ISERROR(VLOOKUP($C540,CTEPULL!$A:$I,9,FALSE)),"0",(VLOOKUP($C540,CTEPULL!$A:$I,9,FALSE)))</f>
        <v>41</v>
      </c>
      <c r="AV540" s="18">
        <f>IF(ISERROR(VLOOKUP($A540,PIVOTILC!$A:$I,8,FALSE)),"0",(VLOOKUP($A540,PIVOTILC!$A:$I,9,FALSE)))</f>
        <v>41</v>
      </c>
      <c r="AW540" s="18">
        <f t="shared" si="134"/>
        <v>0</v>
      </c>
      <c r="AX540" s="13">
        <f t="shared" si="135"/>
        <v>0</v>
      </c>
      <c r="AY540" s="13" t="str">
        <f t="shared" si="136"/>
        <v>No</v>
      </c>
      <c r="AZ540" s="13" t="str">
        <f t="shared" si="143"/>
        <v>No</v>
      </c>
    </row>
    <row r="541" spans="1:52" x14ac:dyDescent="0.2">
      <c r="A541" s="1" t="s">
        <v>7170</v>
      </c>
      <c r="B541" s="16" t="s">
        <v>3179</v>
      </c>
      <c r="C541" s="13" t="s">
        <v>2935</v>
      </c>
      <c r="D541" s="13" t="s">
        <v>2936</v>
      </c>
      <c r="E541" s="13" t="s">
        <v>1180</v>
      </c>
      <c r="F541" s="13" t="s">
        <v>179</v>
      </c>
      <c r="G541" s="13" t="s">
        <v>2937</v>
      </c>
      <c r="H541" s="13" t="s">
        <v>2829</v>
      </c>
      <c r="I541" s="13" t="s">
        <v>98</v>
      </c>
      <c r="J541" s="13" t="s">
        <v>2378</v>
      </c>
      <c r="K541" s="13" t="s">
        <v>2389</v>
      </c>
      <c r="L541" s="13" t="s">
        <v>11236</v>
      </c>
      <c r="M541" s="13" t="s">
        <v>2948</v>
      </c>
      <c r="N541" s="13" t="s">
        <v>2938</v>
      </c>
      <c r="O541" s="17">
        <v>42457</v>
      </c>
      <c r="P541" s="23"/>
      <c r="Q541" s="41" t="s">
        <v>2939</v>
      </c>
      <c r="R541" s="13" t="s">
        <v>129</v>
      </c>
      <c r="S541" s="13" t="s">
        <v>2868</v>
      </c>
      <c r="T541" s="13" t="s">
        <v>8348</v>
      </c>
      <c r="U541" s="13" t="s">
        <v>5848</v>
      </c>
      <c r="V541" s="13" t="s">
        <v>8917</v>
      </c>
      <c r="W541" s="13">
        <f>IF(ISERROR(VLOOKUP($C541,CTEPULL!$A:$I,3,FALSE)),"0",(VLOOKUP($C541,CTEPULL!$A:$I,3,FALSE)))</f>
        <v>55</v>
      </c>
      <c r="X541" s="18">
        <f>IF(ISERROR(VLOOKUP($A541,PIVOTILC!$A:$I,3,FALSE)),"0",(VLOOKUP($A541,PIVOTILC!$A:$I,3,FALSE)))</f>
        <v>55</v>
      </c>
      <c r="Y541" s="13">
        <f t="shared" si="128"/>
        <v>0</v>
      </c>
      <c r="Z541" s="13" t="str">
        <f t="shared" si="137"/>
        <v>Good</v>
      </c>
      <c r="AA541" s="13">
        <f>IF(ISERROR(VLOOKUP($C541,CTEPULL!$A:$I,4,FALSE)),"0",(VLOOKUP($C541,CTEPULL!$A:$I,4,FALSE)))</f>
        <v>0</v>
      </c>
      <c r="AB541" s="18">
        <f>IF(ISERROR(VLOOKUP($A541,PIVOTILC!$A:$I,4,FALSE)),"0",(VLOOKUP($A541,PIVOTILC!$A:$I,4,FALSE)))</f>
        <v>0</v>
      </c>
      <c r="AC541" s="13">
        <f t="shared" si="129"/>
        <v>0</v>
      </c>
      <c r="AD541" s="13" t="str">
        <f t="shared" si="138"/>
        <v/>
      </c>
      <c r="AE541" s="13">
        <f>IF(ISERROR(VLOOKUP($C541,CTEPULL!$A:$I,5,FALSE)),"0",(VLOOKUP($C541,CTEPULL!$A:$I,5,FALSE)))</f>
        <v>0</v>
      </c>
      <c r="AF541" s="18">
        <f>IF(ISERROR(VLOOKUP($A541,PIVOTILC!$A:$I,5,FALSE)),"0",(VLOOKUP($A541,PIVOTILC!$A:$I,5,FALSE)))</f>
        <v>0</v>
      </c>
      <c r="AG541" s="13">
        <f t="shared" si="130"/>
        <v>0</v>
      </c>
      <c r="AH541" s="13" t="str">
        <f t="shared" si="139"/>
        <v/>
      </c>
      <c r="AI541" s="13">
        <f>IF(ISERROR(VLOOKUP($C541,CTEPULL!$A:$I,6,FALSE)),"0",(VLOOKUP($C541,CTEPULL!$A:$I,6,FALSE)))</f>
        <v>0</v>
      </c>
      <c r="AJ541" s="18">
        <f>IF(ISERROR(VLOOKUP($A541,PIVOTILC!$A:$I,6,FALSE)),"0",(VLOOKUP($A541,PIVOTILC!$A:$I,6,FALSE)))</f>
        <v>0</v>
      </c>
      <c r="AK541" s="13">
        <f t="shared" si="131"/>
        <v>0</v>
      </c>
      <c r="AL541" s="13" t="str">
        <f t="shared" si="140"/>
        <v/>
      </c>
      <c r="AM541" s="13">
        <f>IF(ISERROR(VLOOKUP($C541,CTEPULL!$A:$I,7,FALSE)),"0",(VLOOKUP($C541,CTEPULL!$A:$I,7,FALSE)))</f>
        <v>0</v>
      </c>
      <c r="AN541" s="18">
        <f>IF(ISERROR(VLOOKUP($A541,PIVOTILC!$A:$I,7,FALSE)),"0",(VLOOKUP($A541,PIVOTILC!$A:$I,7,FALSE)))</f>
        <v>0</v>
      </c>
      <c r="AO541" s="13">
        <f t="shared" si="132"/>
        <v>0</v>
      </c>
      <c r="AP541" s="13" t="str">
        <f t="shared" si="141"/>
        <v/>
      </c>
      <c r="AQ541" s="13">
        <f>IF(ISERROR(VLOOKUP($C541,CTEPULL!$A:$I,8,FALSE)),"0",(VLOOKUP($C541,CTEPULL!$A:$I,8,FALSE)))</f>
        <v>0</v>
      </c>
      <c r="AR541" s="18">
        <f>IF(ISERROR(VLOOKUP($A541,PIVOTILC!$A:$I,8,FALSE)),"0",(VLOOKUP($A541,PIVOTILC!$A:$I,8,FALSE)))</f>
        <v>0</v>
      </c>
      <c r="AS541" s="13">
        <f t="shared" si="133"/>
        <v>0</v>
      </c>
      <c r="AT541" s="13" t="str">
        <f t="shared" si="142"/>
        <v/>
      </c>
      <c r="AU541" s="19">
        <f>IF(ISERROR(VLOOKUP($C541,CTEPULL!$A:$I,9,FALSE)),"0",(VLOOKUP($C541,CTEPULL!$A:$I,9,FALSE)))</f>
        <v>55</v>
      </c>
      <c r="AV541" s="18">
        <f>IF(ISERROR(VLOOKUP($A541,PIVOTILC!$A:$I,8,FALSE)),"0",(VLOOKUP($A541,PIVOTILC!$A:$I,9,FALSE)))</f>
        <v>55</v>
      </c>
      <c r="AW541" s="18">
        <f t="shared" si="134"/>
        <v>0</v>
      </c>
      <c r="AX541" s="13">
        <f t="shared" si="135"/>
        <v>0</v>
      </c>
      <c r="AY541" s="13" t="str">
        <f t="shared" si="136"/>
        <v>No</v>
      </c>
      <c r="AZ541" s="13" t="str">
        <f t="shared" si="143"/>
        <v>No</v>
      </c>
    </row>
    <row r="542" spans="1:52" x14ac:dyDescent="0.2">
      <c r="A542" s="1" t="s">
        <v>7987</v>
      </c>
      <c r="B542" s="16" t="s">
        <v>7988</v>
      </c>
      <c r="C542" s="13" t="s">
        <v>7989</v>
      </c>
      <c r="D542" s="13" t="s">
        <v>7990</v>
      </c>
      <c r="E542" s="13" t="s">
        <v>7991</v>
      </c>
      <c r="F542" s="13" t="s">
        <v>179</v>
      </c>
      <c r="G542" s="13" t="s">
        <v>7992</v>
      </c>
      <c r="H542" s="13" t="s">
        <v>2829</v>
      </c>
      <c r="I542" s="13" t="s">
        <v>98</v>
      </c>
      <c r="J542" s="13" t="s">
        <v>2378</v>
      </c>
      <c r="K542" s="13" t="s">
        <v>2379</v>
      </c>
      <c r="L542" s="13" t="s">
        <v>2407</v>
      </c>
      <c r="M542" s="13" t="s">
        <v>2480</v>
      </c>
      <c r="N542" s="13" t="s">
        <v>8008</v>
      </c>
      <c r="O542" s="17">
        <v>43238</v>
      </c>
      <c r="P542" s="23"/>
      <c r="Q542" s="41" t="s">
        <v>7993</v>
      </c>
      <c r="R542" s="13" t="s">
        <v>187</v>
      </c>
      <c r="S542" s="13" t="s">
        <v>2867</v>
      </c>
      <c r="T542" s="13" t="s">
        <v>8348</v>
      </c>
      <c r="U542" s="13" t="s">
        <v>8028</v>
      </c>
      <c r="V542" s="13" t="s">
        <v>8349</v>
      </c>
      <c r="W542" s="13">
        <f>IF(ISERROR(VLOOKUP($C542,CTEPULL!$A:$I,3,FALSE)),"0",(VLOOKUP($C542,CTEPULL!$A:$I,3,FALSE)))</f>
        <v>50</v>
      </c>
      <c r="X542" s="18">
        <f>IF(ISERROR(VLOOKUP($A542,PIVOTILC!$A:$I,3,FALSE)),"0",(VLOOKUP($A542,PIVOTILC!$A:$I,3,FALSE)))</f>
        <v>50</v>
      </c>
      <c r="Y542" s="13">
        <f t="shared" si="128"/>
        <v>0</v>
      </c>
      <c r="Z542" s="13" t="str">
        <f t="shared" si="137"/>
        <v>Good</v>
      </c>
      <c r="AA542" s="13">
        <f>IF(ISERROR(VLOOKUP($C542,CTEPULL!$A:$I,4,FALSE)),"0",(VLOOKUP($C542,CTEPULL!$A:$I,4,FALSE)))</f>
        <v>0</v>
      </c>
      <c r="AB542" s="18">
        <f>IF(ISERROR(VLOOKUP($A542,PIVOTILC!$A:$I,4,FALSE)),"0",(VLOOKUP($A542,PIVOTILC!$A:$I,4,FALSE)))</f>
        <v>0</v>
      </c>
      <c r="AC542" s="13">
        <f t="shared" si="129"/>
        <v>0</v>
      </c>
      <c r="AD542" s="13" t="str">
        <f t="shared" si="138"/>
        <v/>
      </c>
      <c r="AE542" s="13">
        <f>IF(ISERROR(VLOOKUP($C542,CTEPULL!$A:$I,5,FALSE)),"0",(VLOOKUP($C542,CTEPULL!$A:$I,5,FALSE)))</f>
        <v>0</v>
      </c>
      <c r="AF542" s="18">
        <f>IF(ISERROR(VLOOKUP($A542,PIVOTILC!$A:$I,5,FALSE)),"0",(VLOOKUP($A542,PIVOTILC!$A:$I,5,FALSE)))</f>
        <v>0</v>
      </c>
      <c r="AG542" s="13">
        <f t="shared" si="130"/>
        <v>0</v>
      </c>
      <c r="AH542" s="13" t="str">
        <f t="shared" si="139"/>
        <v/>
      </c>
      <c r="AI542" s="13">
        <f>IF(ISERROR(VLOOKUP($C542,CTEPULL!$A:$I,6,FALSE)),"0",(VLOOKUP($C542,CTEPULL!$A:$I,6,FALSE)))</f>
        <v>0</v>
      </c>
      <c r="AJ542" s="18">
        <f>IF(ISERROR(VLOOKUP($A542,PIVOTILC!$A:$I,6,FALSE)),"0",(VLOOKUP($A542,PIVOTILC!$A:$I,6,FALSE)))</f>
        <v>0</v>
      </c>
      <c r="AK542" s="13">
        <f t="shared" si="131"/>
        <v>0</v>
      </c>
      <c r="AL542" s="13" t="str">
        <f t="shared" si="140"/>
        <v/>
      </c>
      <c r="AM542" s="13">
        <f>IF(ISERROR(VLOOKUP($C542,CTEPULL!$A:$I,7,FALSE)),"0",(VLOOKUP($C542,CTEPULL!$A:$I,7,FALSE)))</f>
        <v>0</v>
      </c>
      <c r="AN542" s="18">
        <f>IF(ISERROR(VLOOKUP($A542,PIVOTILC!$A:$I,7,FALSE)),"0",(VLOOKUP($A542,PIVOTILC!$A:$I,7,FALSE)))</f>
        <v>0</v>
      </c>
      <c r="AO542" s="13">
        <f t="shared" si="132"/>
        <v>0</v>
      </c>
      <c r="AP542" s="13" t="str">
        <f t="shared" si="141"/>
        <v/>
      </c>
      <c r="AQ542" s="13">
        <f>IF(ISERROR(VLOOKUP($C542,CTEPULL!$A:$I,8,FALSE)),"0",(VLOOKUP($C542,CTEPULL!$A:$I,8,FALSE)))</f>
        <v>0</v>
      </c>
      <c r="AR542" s="18">
        <f>IF(ISERROR(VLOOKUP($A542,PIVOTILC!$A:$I,8,FALSE)),"0",(VLOOKUP($A542,PIVOTILC!$A:$I,8,FALSE)))</f>
        <v>0</v>
      </c>
      <c r="AS542" s="13">
        <f t="shared" si="133"/>
        <v>0</v>
      </c>
      <c r="AT542" s="13" t="str">
        <f t="shared" si="142"/>
        <v/>
      </c>
      <c r="AU542" s="19">
        <f>IF(ISERROR(VLOOKUP($C542,CTEPULL!$A:$I,9,FALSE)),"0",(VLOOKUP($C542,CTEPULL!$A:$I,9,FALSE)))</f>
        <v>50</v>
      </c>
      <c r="AV542" s="18">
        <f>IF(ISERROR(VLOOKUP($A542,PIVOTILC!$A:$I,8,FALSE)),"0",(VLOOKUP($A542,PIVOTILC!$A:$I,9,FALSE)))</f>
        <v>50</v>
      </c>
      <c r="AW542" s="18">
        <f t="shared" si="134"/>
        <v>0</v>
      </c>
      <c r="AX542" s="13">
        <f t="shared" si="135"/>
        <v>0</v>
      </c>
      <c r="AY542" s="13" t="str">
        <f t="shared" si="136"/>
        <v>No</v>
      </c>
      <c r="AZ542" s="13" t="str">
        <f t="shared" si="143"/>
        <v>No</v>
      </c>
    </row>
    <row r="543" spans="1:52" x14ac:dyDescent="0.2">
      <c r="A543" s="1" t="s">
        <v>7171</v>
      </c>
      <c r="B543" s="16" t="s">
        <v>4688</v>
      </c>
      <c r="C543" s="13" t="s">
        <v>4689</v>
      </c>
      <c r="D543" s="13" t="s">
        <v>4690</v>
      </c>
      <c r="E543" s="13" t="s">
        <v>683</v>
      </c>
      <c r="F543" s="13" t="s">
        <v>179</v>
      </c>
      <c r="G543" s="13" t="s">
        <v>4691</v>
      </c>
      <c r="H543" s="13" t="s">
        <v>2829</v>
      </c>
      <c r="I543" s="13" t="s">
        <v>100</v>
      </c>
      <c r="J543" s="13" t="s">
        <v>2378</v>
      </c>
      <c r="K543" s="13" t="s">
        <v>2396</v>
      </c>
      <c r="L543" s="13" t="s">
        <v>2392</v>
      </c>
      <c r="M543" s="13" t="s">
        <v>8943</v>
      </c>
      <c r="N543" s="13" t="s">
        <v>4692</v>
      </c>
      <c r="O543" s="17">
        <v>42857</v>
      </c>
      <c r="P543" s="23"/>
      <c r="Q543" s="41" t="s">
        <v>4693</v>
      </c>
      <c r="R543" s="13" t="s">
        <v>112</v>
      </c>
      <c r="S543" s="13" t="s">
        <v>2866</v>
      </c>
      <c r="T543" s="13" t="s">
        <v>8348</v>
      </c>
      <c r="U543" s="13" t="s">
        <v>5849</v>
      </c>
      <c r="V543" s="13" t="s">
        <v>8355</v>
      </c>
      <c r="W543" s="13">
        <f>IF(ISERROR(VLOOKUP($C543,CTEPULL!$A:$I,3,FALSE)),"0",(VLOOKUP($C543,CTEPULL!$A:$I,3,FALSE)))</f>
        <v>18</v>
      </c>
      <c r="X543" s="18">
        <f>IF(ISERROR(VLOOKUP($A543,PIVOTILC!$A:$I,3,FALSE)),"0",(VLOOKUP($A543,PIVOTILC!$A:$I,3,FALSE)))</f>
        <v>18</v>
      </c>
      <c r="Y543" s="13">
        <f t="shared" si="128"/>
        <v>0</v>
      </c>
      <c r="Z543" s="13" t="str">
        <f t="shared" si="137"/>
        <v>Good</v>
      </c>
      <c r="AA543" s="13">
        <f>IF(ISERROR(VLOOKUP($C543,CTEPULL!$A:$I,4,FALSE)),"0",(VLOOKUP($C543,CTEPULL!$A:$I,4,FALSE)))</f>
        <v>0</v>
      </c>
      <c r="AB543" s="18">
        <f>IF(ISERROR(VLOOKUP($A543,PIVOTILC!$A:$I,4,FALSE)),"0",(VLOOKUP($A543,PIVOTILC!$A:$I,4,FALSE)))</f>
        <v>0</v>
      </c>
      <c r="AC543" s="13">
        <f t="shared" si="129"/>
        <v>0</v>
      </c>
      <c r="AD543" s="13" t="str">
        <f t="shared" si="138"/>
        <v/>
      </c>
      <c r="AE543" s="13">
        <f>IF(ISERROR(VLOOKUP($C543,CTEPULL!$A:$I,5,FALSE)),"0",(VLOOKUP($C543,CTEPULL!$A:$I,5,FALSE)))</f>
        <v>0</v>
      </c>
      <c r="AF543" s="18">
        <f>IF(ISERROR(VLOOKUP($A543,PIVOTILC!$A:$I,5,FALSE)),"0",(VLOOKUP($A543,PIVOTILC!$A:$I,5,FALSE)))</f>
        <v>0</v>
      </c>
      <c r="AG543" s="13">
        <f t="shared" si="130"/>
        <v>0</v>
      </c>
      <c r="AH543" s="13" t="str">
        <f t="shared" si="139"/>
        <v/>
      </c>
      <c r="AI543" s="13">
        <f>IF(ISERROR(VLOOKUP($C543,CTEPULL!$A:$I,6,FALSE)),"0",(VLOOKUP($C543,CTEPULL!$A:$I,6,FALSE)))</f>
        <v>0</v>
      </c>
      <c r="AJ543" s="18">
        <f>IF(ISERROR(VLOOKUP($A543,PIVOTILC!$A:$I,6,FALSE)),"0",(VLOOKUP($A543,PIVOTILC!$A:$I,6,FALSE)))</f>
        <v>0</v>
      </c>
      <c r="AK543" s="13">
        <f t="shared" si="131"/>
        <v>0</v>
      </c>
      <c r="AL543" s="13" t="str">
        <f t="shared" si="140"/>
        <v/>
      </c>
      <c r="AM543" s="13">
        <f>IF(ISERROR(VLOOKUP($C543,CTEPULL!$A:$I,7,FALSE)),"0",(VLOOKUP($C543,CTEPULL!$A:$I,7,FALSE)))</f>
        <v>0</v>
      </c>
      <c r="AN543" s="18">
        <f>IF(ISERROR(VLOOKUP($A543,PIVOTILC!$A:$I,7,FALSE)),"0",(VLOOKUP($A543,PIVOTILC!$A:$I,7,FALSE)))</f>
        <v>0</v>
      </c>
      <c r="AO543" s="13">
        <f t="shared" si="132"/>
        <v>0</v>
      </c>
      <c r="AP543" s="13" t="str">
        <f t="shared" si="141"/>
        <v/>
      </c>
      <c r="AQ543" s="13">
        <f>IF(ISERROR(VLOOKUP($C543,CTEPULL!$A:$I,8,FALSE)),"0",(VLOOKUP($C543,CTEPULL!$A:$I,8,FALSE)))</f>
        <v>0</v>
      </c>
      <c r="AR543" s="18">
        <f>IF(ISERROR(VLOOKUP($A543,PIVOTILC!$A:$I,8,FALSE)),"0",(VLOOKUP($A543,PIVOTILC!$A:$I,8,FALSE)))</f>
        <v>0</v>
      </c>
      <c r="AS543" s="13">
        <f t="shared" si="133"/>
        <v>0</v>
      </c>
      <c r="AT543" s="13" t="str">
        <f t="shared" si="142"/>
        <v/>
      </c>
      <c r="AU543" s="19">
        <f>IF(ISERROR(VLOOKUP($C543,CTEPULL!$A:$I,9,FALSE)),"0",(VLOOKUP($C543,CTEPULL!$A:$I,9,FALSE)))</f>
        <v>18</v>
      </c>
      <c r="AV543" s="18">
        <f>IF(ISERROR(VLOOKUP($A543,PIVOTILC!$A:$I,8,FALSE)),"0",(VLOOKUP($A543,PIVOTILC!$A:$I,9,FALSE)))</f>
        <v>18</v>
      </c>
      <c r="AW543" s="18">
        <f t="shared" si="134"/>
        <v>0</v>
      </c>
      <c r="AX543" s="13">
        <f t="shared" si="135"/>
        <v>0</v>
      </c>
      <c r="AY543" s="13" t="str">
        <f t="shared" si="136"/>
        <v>No</v>
      </c>
      <c r="AZ543" s="13" t="str">
        <f t="shared" si="143"/>
        <v>No</v>
      </c>
    </row>
    <row r="544" spans="1:52" x14ac:dyDescent="0.2">
      <c r="A544" s="1" t="s">
        <v>9290</v>
      </c>
      <c r="B544" s="16" t="s">
        <v>3206</v>
      </c>
      <c r="C544" s="13" t="s">
        <v>878</v>
      </c>
      <c r="D544" s="13" t="s">
        <v>595</v>
      </c>
      <c r="E544" s="13" t="s">
        <v>482</v>
      </c>
      <c r="F544" s="13" t="s">
        <v>166</v>
      </c>
      <c r="G544" s="13" t="s">
        <v>349</v>
      </c>
      <c r="H544" s="13" t="s">
        <v>2829</v>
      </c>
      <c r="I544" s="13" t="s">
        <v>98</v>
      </c>
      <c r="J544" s="13" t="s">
        <v>2378</v>
      </c>
      <c r="K544" s="13" t="s">
        <v>2395</v>
      </c>
      <c r="L544" s="13" t="s">
        <v>4946</v>
      </c>
      <c r="M544" s="13" t="s">
        <v>2405</v>
      </c>
      <c r="N544" s="13" t="s">
        <v>35</v>
      </c>
      <c r="O544" s="17">
        <v>38377</v>
      </c>
      <c r="P544" s="23"/>
      <c r="Q544" s="41" t="s">
        <v>2620</v>
      </c>
      <c r="R544" s="13" t="s">
        <v>129</v>
      </c>
      <c r="S544" s="13" t="s">
        <v>2868</v>
      </c>
      <c r="T544" s="13" t="s">
        <v>8348</v>
      </c>
      <c r="U544" s="13" t="s">
        <v>5850</v>
      </c>
      <c r="V544" s="13" t="s">
        <v>8367</v>
      </c>
      <c r="W544" s="13">
        <f>IF(ISERROR(VLOOKUP($C544,CTEPULL!$A:$I,3,FALSE)),"0",(VLOOKUP($C544,CTEPULL!$A:$I,3,FALSE)))</f>
        <v>47</v>
      </c>
      <c r="X544" s="18">
        <f>IF(ISERROR(VLOOKUP($A544,PIVOTILC!$A:$I,3,FALSE)),"0",(VLOOKUP($A544,PIVOTILC!$A:$I,3,FALSE)))</f>
        <v>47</v>
      </c>
      <c r="Y544" s="13">
        <f t="shared" si="128"/>
        <v>0</v>
      </c>
      <c r="Z544" s="13" t="str">
        <f t="shared" si="137"/>
        <v>Good</v>
      </c>
      <c r="AA544" s="13">
        <f>IF(ISERROR(VLOOKUP($C544,CTEPULL!$A:$I,4,FALSE)),"0",(VLOOKUP($C544,CTEPULL!$A:$I,4,FALSE)))</f>
        <v>0</v>
      </c>
      <c r="AB544" s="18">
        <f>IF(ISERROR(VLOOKUP($A544,PIVOTILC!$A:$I,4,FALSE)),"0",(VLOOKUP($A544,PIVOTILC!$A:$I,4,FALSE)))</f>
        <v>0</v>
      </c>
      <c r="AC544" s="13">
        <f t="shared" si="129"/>
        <v>0</v>
      </c>
      <c r="AD544" s="13" t="str">
        <f t="shared" si="138"/>
        <v/>
      </c>
      <c r="AE544" s="13">
        <f>IF(ISERROR(VLOOKUP($C544,CTEPULL!$A:$I,5,FALSE)),"0",(VLOOKUP($C544,CTEPULL!$A:$I,5,FALSE)))</f>
        <v>0</v>
      </c>
      <c r="AF544" s="18">
        <f>IF(ISERROR(VLOOKUP($A544,PIVOTILC!$A:$I,5,FALSE)),"0",(VLOOKUP($A544,PIVOTILC!$A:$I,5,FALSE)))</f>
        <v>0</v>
      </c>
      <c r="AG544" s="13">
        <f t="shared" si="130"/>
        <v>0</v>
      </c>
      <c r="AH544" s="13" t="str">
        <f t="shared" si="139"/>
        <v/>
      </c>
      <c r="AI544" s="13">
        <f>IF(ISERROR(VLOOKUP($C544,CTEPULL!$A:$I,6,FALSE)),"0",(VLOOKUP($C544,CTEPULL!$A:$I,6,FALSE)))</f>
        <v>0</v>
      </c>
      <c r="AJ544" s="18">
        <f>IF(ISERROR(VLOOKUP($A544,PIVOTILC!$A:$I,6,FALSE)),"0",(VLOOKUP($A544,PIVOTILC!$A:$I,6,FALSE)))</f>
        <v>0</v>
      </c>
      <c r="AK544" s="13">
        <f t="shared" si="131"/>
        <v>0</v>
      </c>
      <c r="AL544" s="13" t="str">
        <f t="shared" si="140"/>
        <v/>
      </c>
      <c r="AM544" s="13">
        <f>IF(ISERROR(VLOOKUP($C544,CTEPULL!$A:$I,7,FALSE)),"0",(VLOOKUP($C544,CTEPULL!$A:$I,7,FALSE)))</f>
        <v>0</v>
      </c>
      <c r="AN544" s="18">
        <f>IF(ISERROR(VLOOKUP($A544,PIVOTILC!$A:$I,7,FALSE)),"0",(VLOOKUP($A544,PIVOTILC!$A:$I,7,FALSE)))</f>
        <v>0</v>
      </c>
      <c r="AO544" s="13">
        <f t="shared" si="132"/>
        <v>0</v>
      </c>
      <c r="AP544" s="13" t="str">
        <f t="shared" si="141"/>
        <v/>
      </c>
      <c r="AQ544" s="13">
        <f>IF(ISERROR(VLOOKUP($C544,CTEPULL!$A:$I,8,FALSE)),"0",(VLOOKUP($C544,CTEPULL!$A:$I,8,FALSE)))</f>
        <v>0</v>
      </c>
      <c r="AR544" s="18">
        <f>IF(ISERROR(VLOOKUP($A544,PIVOTILC!$A:$I,8,FALSE)),"0",(VLOOKUP($A544,PIVOTILC!$A:$I,8,FALSE)))</f>
        <v>0</v>
      </c>
      <c r="AS544" s="13">
        <f t="shared" si="133"/>
        <v>0</v>
      </c>
      <c r="AT544" s="13" t="str">
        <f t="shared" si="142"/>
        <v/>
      </c>
      <c r="AU544" s="19">
        <f>IF(ISERROR(VLOOKUP($C544,CTEPULL!$A:$I,9,FALSE)),"0",(VLOOKUP($C544,CTEPULL!$A:$I,9,FALSE)))</f>
        <v>47</v>
      </c>
      <c r="AV544" s="18">
        <f>IF(ISERROR(VLOOKUP($A544,PIVOTILC!$A:$I,8,FALSE)),"0",(VLOOKUP($A544,PIVOTILC!$A:$I,9,FALSE)))</f>
        <v>47</v>
      </c>
      <c r="AW544" s="18">
        <f t="shared" si="134"/>
        <v>0</v>
      </c>
      <c r="AX544" s="13">
        <f t="shared" si="135"/>
        <v>0</v>
      </c>
      <c r="AY544" s="13" t="str">
        <f t="shared" si="136"/>
        <v>No</v>
      </c>
      <c r="AZ544" s="13" t="str">
        <f t="shared" si="143"/>
        <v>No</v>
      </c>
    </row>
    <row r="545" spans="1:52" x14ac:dyDescent="0.2">
      <c r="A545" s="1" t="s">
        <v>8749</v>
      </c>
      <c r="B545" s="16" t="s">
        <v>8750</v>
      </c>
      <c r="C545" s="13" t="s">
        <v>8751</v>
      </c>
      <c r="D545" s="13" t="s">
        <v>8752</v>
      </c>
      <c r="E545" s="13" t="s">
        <v>717</v>
      </c>
      <c r="F545" s="13" t="s">
        <v>3740</v>
      </c>
      <c r="G545" s="13" t="s">
        <v>8753</v>
      </c>
      <c r="H545" s="13" t="s">
        <v>2828</v>
      </c>
      <c r="I545" s="13" t="s">
        <v>98</v>
      </c>
      <c r="J545" s="13" t="s">
        <v>2378</v>
      </c>
      <c r="K545" s="13" t="s">
        <v>2395</v>
      </c>
      <c r="L545" s="13" t="s">
        <v>2385</v>
      </c>
      <c r="M545" s="13" t="s">
        <v>3823</v>
      </c>
      <c r="N545" s="13" t="s">
        <v>8754</v>
      </c>
      <c r="O545" s="17">
        <v>43367</v>
      </c>
      <c r="P545" s="23"/>
      <c r="Q545" s="41" t="s">
        <v>8755</v>
      </c>
      <c r="R545" s="13" t="s">
        <v>187</v>
      </c>
      <c r="S545" s="13" t="s">
        <v>2867</v>
      </c>
      <c r="T545" s="13" t="s">
        <v>8348</v>
      </c>
      <c r="U545" s="13" t="s">
        <v>8762</v>
      </c>
      <c r="V545" s="13" t="s">
        <v>8349</v>
      </c>
      <c r="W545" s="13">
        <f>IF(ISERROR(VLOOKUP($C545,CTEPULL!$A:$I,3,FALSE)),"0",(VLOOKUP($C545,CTEPULL!$A:$I,3,FALSE)))</f>
        <v>40</v>
      </c>
      <c r="X545" s="18">
        <f>IF(ISERROR(VLOOKUP($A545,PIVOTILC!$A:$I,3,FALSE)),"0",(VLOOKUP($A545,PIVOTILC!$A:$I,3,FALSE)))</f>
        <v>40</v>
      </c>
      <c r="Y545" s="13">
        <f t="shared" si="128"/>
        <v>0</v>
      </c>
      <c r="Z545" s="13" t="str">
        <f t="shared" si="137"/>
        <v>Good</v>
      </c>
      <c r="AA545" s="13">
        <f>IF(ISERROR(VLOOKUP($C545,CTEPULL!$A:$I,4,FALSE)),"0",(VLOOKUP($C545,CTEPULL!$A:$I,4,FALSE)))</f>
        <v>0</v>
      </c>
      <c r="AB545" s="18">
        <f>IF(ISERROR(VLOOKUP($A545,PIVOTILC!$A:$I,4,FALSE)),"0",(VLOOKUP($A545,PIVOTILC!$A:$I,4,FALSE)))</f>
        <v>0</v>
      </c>
      <c r="AC545" s="13">
        <f t="shared" si="129"/>
        <v>0</v>
      </c>
      <c r="AD545" s="13" t="str">
        <f t="shared" si="138"/>
        <v/>
      </c>
      <c r="AE545" s="13">
        <f>IF(ISERROR(VLOOKUP($C545,CTEPULL!$A:$I,5,FALSE)),"0",(VLOOKUP($C545,CTEPULL!$A:$I,5,FALSE)))</f>
        <v>0</v>
      </c>
      <c r="AF545" s="18">
        <f>IF(ISERROR(VLOOKUP($A545,PIVOTILC!$A:$I,5,FALSE)),"0",(VLOOKUP($A545,PIVOTILC!$A:$I,5,FALSE)))</f>
        <v>0</v>
      </c>
      <c r="AG545" s="13">
        <f t="shared" si="130"/>
        <v>0</v>
      </c>
      <c r="AH545" s="13" t="str">
        <f t="shared" si="139"/>
        <v/>
      </c>
      <c r="AI545" s="13">
        <f>IF(ISERROR(VLOOKUP($C545,CTEPULL!$A:$I,6,FALSE)),"0",(VLOOKUP($C545,CTEPULL!$A:$I,6,FALSE)))</f>
        <v>0</v>
      </c>
      <c r="AJ545" s="18">
        <f>IF(ISERROR(VLOOKUP($A545,PIVOTILC!$A:$I,6,FALSE)),"0",(VLOOKUP($A545,PIVOTILC!$A:$I,6,FALSE)))</f>
        <v>0</v>
      </c>
      <c r="AK545" s="13">
        <f t="shared" si="131"/>
        <v>0</v>
      </c>
      <c r="AL545" s="13" t="str">
        <f t="shared" si="140"/>
        <v/>
      </c>
      <c r="AM545" s="13">
        <f>IF(ISERROR(VLOOKUP($C545,CTEPULL!$A:$I,7,FALSE)),"0",(VLOOKUP($C545,CTEPULL!$A:$I,7,FALSE)))</f>
        <v>0</v>
      </c>
      <c r="AN545" s="18">
        <f>IF(ISERROR(VLOOKUP($A545,PIVOTILC!$A:$I,7,FALSE)),"0",(VLOOKUP($A545,PIVOTILC!$A:$I,7,FALSE)))</f>
        <v>0</v>
      </c>
      <c r="AO545" s="13">
        <f t="shared" si="132"/>
        <v>0</v>
      </c>
      <c r="AP545" s="13" t="str">
        <f t="shared" si="141"/>
        <v/>
      </c>
      <c r="AQ545" s="13">
        <f>IF(ISERROR(VLOOKUP($C545,CTEPULL!$A:$I,8,FALSE)),"0",(VLOOKUP($C545,CTEPULL!$A:$I,8,FALSE)))</f>
        <v>0</v>
      </c>
      <c r="AR545" s="18">
        <f>IF(ISERROR(VLOOKUP($A545,PIVOTILC!$A:$I,8,FALSE)),"0",(VLOOKUP($A545,PIVOTILC!$A:$I,8,FALSE)))</f>
        <v>0</v>
      </c>
      <c r="AS545" s="13">
        <f t="shared" si="133"/>
        <v>0</v>
      </c>
      <c r="AT545" s="13" t="str">
        <f t="shared" si="142"/>
        <v/>
      </c>
      <c r="AU545" s="19">
        <f>IF(ISERROR(VLOOKUP($C545,CTEPULL!$A:$I,9,FALSE)),"0",(VLOOKUP($C545,CTEPULL!$A:$I,9,FALSE)))</f>
        <v>40</v>
      </c>
      <c r="AV545" s="18">
        <f>IF(ISERROR(VLOOKUP($A545,PIVOTILC!$A:$I,8,FALSE)),"0",(VLOOKUP($A545,PIVOTILC!$A:$I,9,FALSE)))</f>
        <v>40</v>
      </c>
      <c r="AW545" s="18">
        <f t="shared" si="134"/>
        <v>0</v>
      </c>
      <c r="AX545" s="13">
        <f t="shared" si="135"/>
        <v>0</v>
      </c>
      <c r="AY545" s="13" t="str">
        <f t="shared" si="136"/>
        <v>No</v>
      </c>
      <c r="AZ545" s="13" t="str">
        <f t="shared" si="143"/>
        <v>No</v>
      </c>
    </row>
    <row r="546" spans="1:52" x14ac:dyDescent="0.2">
      <c r="A546" s="1" t="s">
        <v>7172</v>
      </c>
      <c r="B546" s="16" t="s">
        <v>3180</v>
      </c>
      <c r="C546" s="13" t="s">
        <v>913</v>
      </c>
      <c r="D546" s="13" t="s">
        <v>684</v>
      </c>
      <c r="E546" s="13" t="s">
        <v>685</v>
      </c>
      <c r="F546" s="13" t="s">
        <v>179</v>
      </c>
      <c r="G546" s="13" t="s">
        <v>382</v>
      </c>
      <c r="H546" s="13" t="s">
        <v>2829</v>
      </c>
      <c r="I546" s="13" t="s">
        <v>98</v>
      </c>
      <c r="J546" s="13" t="s">
        <v>2378</v>
      </c>
      <c r="K546" s="13" t="s">
        <v>2379</v>
      </c>
      <c r="L546" s="13" t="s">
        <v>2383</v>
      </c>
      <c r="M546" s="13" t="s">
        <v>2433</v>
      </c>
      <c r="N546" s="13" t="s">
        <v>3</v>
      </c>
      <c r="O546" s="17">
        <v>40420</v>
      </c>
      <c r="P546" s="23"/>
      <c r="Q546" s="41" t="s">
        <v>2595</v>
      </c>
      <c r="R546" s="13" t="s">
        <v>129</v>
      </c>
      <c r="S546" s="13" t="s">
        <v>2871</v>
      </c>
      <c r="T546" s="13" t="s">
        <v>8348</v>
      </c>
      <c r="U546" s="13" t="s">
        <v>5851</v>
      </c>
      <c r="V546" s="13" t="s">
        <v>8361</v>
      </c>
      <c r="W546" s="13">
        <f>IF(ISERROR(VLOOKUP($C546,CTEPULL!$A:$I,3,FALSE)),"0",(VLOOKUP($C546,CTEPULL!$A:$I,3,FALSE)))</f>
        <v>45</v>
      </c>
      <c r="X546" s="18">
        <f>IF(ISERROR(VLOOKUP($A546,PIVOTILC!$A:$I,3,FALSE)),"0",(VLOOKUP($A546,PIVOTILC!$A:$I,3,FALSE)))</f>
        <v>45</v>
      </c>
      <c r="Y546" s="13">
        <f t="shared" si="128"/>
        <v>0</v>
      </c>
      <c r="Z546" s="13" t="str">
        <f t="shared" si="137"/>
        <v>Good</v>
      </c>
      <c r="AA546" s="13">
        <f>IF(ISERROR(VLOOKUP($C546,CTEPULL!$A:$I,4,FALSE)),"0",(VLOOKUP($C546,CTEPULL!$A:$I,4,FALSE)))</f>
        <v>0</v>
      </c>
      <c r="AB546" s="18">
        <f>IF(ISERROR(VLOOKUP($A546,PIVOTILC!$A:$I,4,FALSE)),"0",(VLOOKUP($A546,PIVOTILC!$A:$I,4,FALSE)))</f>
        <v>0</v>
      </c>
      <c r="AC546" s="13">
        <f t="shared" si="129"/>
        <v>0</v>
      </c>
      <c r="AD546" s="13" t="str">
        <f t="shared" si="138"/>
        <v/>
      </c>
      <c r="AE546" s="13">
        <f>IF(ISERROR(VLOOKUP($C546,CTEPULL!$A:$I,5,FALSE)),"0",(VLOOKUP($C546,CTEPULL!$A:$I,5,FALSE)))</f>
        <v>0</v>
      </c>
      <c r="AF546" s="18">
        <f>IF(ISERROR(VLOOKUP($A546,PIVOTILC!$A:$I,5,FALSE)),"0",(VLOOKUP($A546,PIVOTILC!$A:$I,5,FALSE)))</f>
        <v>0</v>
      </c>
      <c r="AG546" s="13">
        <f t="shared" si="130"/>
        <v>0</v>
      </c>
      <c r="AH546" s="13" t="str">
        <f t="shared" si="139"/>
        <v/>
      </c>
      <c r="AI546" s="13">
        <f>IF(ISERROR(VLOOKUP($C546,CTEPULL!$A:$I,6,FALSE)),"0",(VLOOKUP($C546,CTEPULL!$A:$I,6,FALSE)))</f>
        <v>0</v>
      </c>
      <c r="AJ546" s="18">
        <f>IF(ISERROR(VLOOKUP($A546,PIVOTILC!$A:$I,6,FALSE)),"0",(VLOOKUP($A546,PIVOTILC!$A:$I,6,FALSE)))</f>
        <v>0</v>
      </c>
      <c r="AK546" s="13">
        <f t="shared" si="131"/>
        <v>0</v>
      </c>
      <c r="AL546" s="13" t="str">
        <f t="shared" si="140"/>
        <v/>
      </c>
      <c r="AM546" s="13">
        <f>IF(ISERROR(VLOOKUP($C546,CTEPULL!$A:$I,7,FALSE)),"0",(VLOOKUP($C546,CTEPULL!$A:$I,7,FALSE)))</f>
        <v>0</v>
      </c>
      <c r="AN546" s="18">
        <f>IF(ISERROR(VLOOKUP($A546,PIVOTILC!$A:$I,7,FALSE)),"0",(VLOOKUP($A546,PIVOTILC!$A:$I,7,FALSE)))</f>
        <v>0</v>
      </c>
      <c r="AO546" s="13">
        <f t="shared" si="132"/>
        <v>0</v>
      </c>
      <c r="AP546" s="13" t="str">
        <f t="shared" si="141"/>
        <v/>
      </c>
      <c r="AQ546" s="13">
        <f>IF(ISERROR(VLOOKUP($C546,CTEPULL!$A:$I,8,FALSE)),"0",(VLOOKUP($C546,CTEPULL!$A:$I,8,FALSE)))</f>
        <v>0</v>
      </c>
      <c r="AR546" s="18">
        <f>IF(ISERROR(VLOOKUP($A546,PIVOTILC!$A:$I,8,FALSE)),"0",(VLOOKUP($A546,PIVOTILC!$A:$I,8,FALSE)))</f>
        <v>0</v>
      </c>
      <c r="AS546" s="13">
        <f t="shared" si="133"/>
        <v>0</v>
      </c>
      <c r="AT546" s="13" t="str">
        <f t="shared" si="142"/>
        <v/>
      </c>
      <c r="AU546" s="19">
        <f>IF(ISERROR(VLOOKUP($C546,CTEPULL!$A:$I,9,FALSE)),"0",(VLOOKUP($C546,CTEPULL!$A:$I,9,FALSE)))</f>
        <v>45</v>
      </c>
      <c r="AV546" s="18">
        <f>IF(ISERROR(VLOOKUP($A546,PIVOTILC!$A:$I,8,FALSE)),"0",(VLOOKUP($A546,PIVOTILC!$A:$I,9,FALSE)))</f>
        <v>45</v>
      </c>
      <c r="AW546" s="18">
        <f t="shared" si="134"/>
        <v>0</v>
      </c>
      <c r="AX546" s="13">
        <f t="shared" si="135"/>
        <v>0</v>
      </c>
      <c r="AY546" s="13" t="str">
        <f t="shared" si="136"/>
        <v>No</v>
      </c>
      <c r="AZ546" s="13" t="str">
        <f t="shared" si="143"/>
        <v>No</v>
      </c>
    </row>
    <row r="547" spans="1:52" x14ac:dyDescent="0.2">
      <c r="A547" s="1" t="s">
        <v>7173</v>
      </c>
      <c r="B547" s="16" t="s">
        <v>4207</v>
      </c>
      <c r="C547" s="13" t="s">
        <v>4208</v>
      </c>
      <c r="D547" s="13" t="s">
        <v>4209</v>
      </c>
      <c r="E547" s="13" t="s">
        <v>4210</v>
      </c>
      <c r="F547" s="13" t="s">
        <v>128</v>
      </c>
      <c r="G547" s="13" t="s">
        <v>4211</v>
      </c>
      <c r="H547" s="13" t="s">
        <v>2828</v>
      </c>
      <c r="I547" s="13" t="s">
        <v>100</v>
      </c>
      <c r="J547" s="13" t="s">
        <v>2378</v>
      </c>
      <c r="K547" s="13" t="s">
        <v>2396</v>
      </c>
      <c r="L547" s="13" t="s">
        <v>2392</v>
      </c>
      <c r="M547" s="13" t="s">
        <v>4971</v>
      </c>
      <c r="N547" s="13" t="s">
        <v>4212</v>
      </c>
      <c r="O547" s="17">
        <v>42731</v>
      </c>
      <c r="P547" s="23"/>
      <c r="Q547" s="41" t="s">
        <v>4213</v>
      </c>
      <c r="R547" s="13" t="s">
        <v>187</v>
      </c>
      <c r="S547" s="13" t="s">
        <v>2866</v>
      </c>
      <c r="T547" s="13" t="s">
        <v>8348</v>
      </c>
      <c r="U547" s="13" t="s">
        <v>5852</v>
      </c>
      <c r="V547" s="13" t="s">
        <v>8352</v>
      </c>
      <c r="W547" s="13">
        <f>IF(ISERROR(VLOOKUP($C547,CTEPULL!$A:$I,3,FALSE)),"0",(VLOOKUP($C547,CTEPULL!$A:$I,3,FALSE)))</f>
        <v>56</v>
      </c>
      <c r="X547" s="18">
        <f>IF(ISERROR(VLOOKUP($A547,PIVOTILC!$A:$I,3,FALSE)),"0",(VLOOKUP($A547,PIVOTILC!$A:$I,3,FALSE)))</f>
        <v>56</v>
      </c>
      <c r="Y547" s="13">
        <f t="shared" si="128"/>
        <v>0</v>
      </c>
      <c r="Z547" s="13" t="str">
        <f t="shared" si="137"/>
        <v>Good</v>
      </c>
      <c r="AA547" s="13">
        <f>IF(ISERROR(VLOOKUP($C547,CTEPULL!$A:$I,4,FALSE)),"0",(VLOOKUP($C547,CTEPULL!$A:$I,4,FALSE)))</f>
        <v>0</v>
      </c>
      <c r="AB547" s="18">
        <f>IF(ISERROR(VLOOKUP($A547,PIVOTILC!$A:$I,4,FALSE)),"0",(VLOOKUP($A547,PIVOTILC!$A:$I,4,FALSE)))</f>
        <v>0</v>
      </c>
      <c r="AC547" s="13">
        <f t="shared" si="129"/>
        <v>0</v>
      </c>
      <c r="AD547" s="13" t="str">
        <f t="shared" si="138"/>
        <v/>
      </c>
      <c r="AE547" s="13">
        <f>IF(ISERROR(VLOOKUP($C547,CTEPULL!$A:$I,5,FALSE)),"0",(VLOOKUP($C547,CTEPULL!$A:$I,5,FALSE)))</f>
        <v>0</v>
      </c>
      <c r="AF547" s="18">
        <f>IF(ISERROR(VLOOKUP($A547,PIVOTILC!$A:$I,5,FALSE)),"0",(VLOOKUP($A547,PIVOTILC!$A:$I,5,FALSE)))</f>
        <v>0</v>
      </c>
      <c r="AG547" s="13">
        <f t="shared" si="130"/>
        <v>0</v>
      </c>
      <c r="AH547" s="13" t="str">
        <f t="shared" si="139"/>
        <v/>
      </c>
      <c r="AI547" s="13">
        <f>IF(ISERROR(VLOOKUP($C547,CTEPULL!$A:$I,6,FALSE)),"0",(VLOOKUP($C547,CTEPULL!$A:$I,6,FALSE)))</f>
        <v>0</v>
      </c>
      <c r="AJ547" s="18">
        <f>IF(ISERROR(VLOOKUP($A547,PIVOTILC!$A:$I,6,FALSE)),"0",(VLOOKUP($A547,PIVOTILC!$A:$I,6,FALSE)))</f>
        <v>0</v>
      </c>
      <c r="AK547" s="13">
        <f t="shared" si="131"/>
        <v>0</v>
      </c>
      <c r="AL547" s="13" t="str">
        <f t="shared" si="140"/>
        <v/>
      </c>
      <c r="AM547" s="13">
        <f>IF(ISERROR(VLOOKUP($C547,CTEPULL!$A:$I,7,FALSE)),"0",(VLOOKUP($C547,CTEPULL!$A:$I,7,FALSE)))</f>
        <v>0</v>
      </c>
      <c r="AN547" s="18">
        <f>IF(ISERROR(VLOOKUP($A547,PIVOTILC!$A:$I,7,FALSE)),"0",(VLOOKUP($A547,PIVOTILC!$A:$I,7,FALSE)))</f>
        <v>0</v>
      </c>
      <c r="AO547" s="13">
        <f t="shared" si="132"/>
        <v>0</v>
      </c>
      <c r="AP547" s="13" t="str">
        <f t="shared" si="141"/>
        <v/>
      </c>
      <c r="AQ547" s="13">
        <f>IF(ISERROR(VLOOKUP($C547,CTEPULL!$A:$I,8,FALSE)),"0",(VLOOKUP($C547,CTEPULL!$A:$I,8,FALSE)))</f>
        <v>0</v>
      </c>
      <c r="AR547" s="18">
        <f>IF(ISERROR(VLOOKUP($A547,PIVOTILC!$A:$I,8,FALSE)),"0",(VLOOKUP($A547,PIVOTILC!$A:$I,8,FALSE)))</f>
        <v>0</v>
      </c>
      <c r="AS547" s="13">
        <f t="shared" si="133"/>
        <v>0</v>
      </c>
      <c r="AT547" s="13" t="str">
        <f t="shared" si="142"/>
        <v/>
      </c>
      <c r="AU547" s="19">
        <f>IF(ISERROR(VLOOKUP($C547,CTEPULL!$A:$I,9,FALSE)),"0",(VLOOKUP($C547,CTEPULL!$A:$I,9,FALSE)))</f>
        <v>56</v>
      </c>
      <c r="AV547" s="18">
        <f>IF(ISERROR(VLOOKUP($A547,PIVOTILC!$A:$I,8,FALSE)),"0",(VLOOKUP($A547,PIVOTILC!$A:$I,9,FALSE)))</f>
        <v>56</v>
      </c>
      <c r="AW547" s="18">
        <f t="shared" si="134"/>
        <v>0</v>
      </c>
      <c r="AX547" s="13">
        <f t="shared" si="135"/>
        <v>0</v>
      </c>
      <c r="AY547" s="13" t="str">
        <f t="shared" si="136"/>
        <v>No</v>
      </c>
      <c r="AZ547" s="13" t="str">
        <f t="shared" si="143"/>
        <v>No</v>
      </c>
    </row>
    <row r="548" spans="1:52" x14ac:dyDescent="0.2">
      <c r="A548" s="1" t="s">
        <v>8404</v>
      </c>
      <c r="B548" s="16" t="s">
        <v>8489</v>
      </c>
      <c r="C548" s="13" t="s">
        <v>8383</v>
      </c>
      <c r="D548" s="13" t="s">
        <v>6482</v>
      </c>
      <c r="E548" s="13" t="s">
        <v>10354</v>
      </c>
      <c r="F548" s="13" t="s">
        <v>600</v>
      </c>
      <c r="G548" s="13" t="s">
        <v>8384</v>
      </c>
      <c r="H548" s="13" t="s">
        <v>2833</v>
      </c>
      <c r="I548" s="13" t="s">
        <v>102</v>
      </c>
      <c r="J548" s="13" t="s">
        <v>2378</v>
      </c>
      <c r="K548" s="13" t="s">
        <v>2389</v>
      </c>
      <c r="L548" s="13" t="s">
        <v>11236</v>
      </c>
      <c r="M548" s="13" t="s">
        <v>2948</v>
      </c>
      <c r="N548" s="13" t="s">
        <v>8385</v>
      </c>
      <c r="O548" s="17">
        <v>43319</v>
      </c>
      <c r="P548" s="23"/>
      <c r="Q548" s="41" t="s">
        <v>8386</v>
      </c>
      <c r="R548" s="13" t="s">
        <v>2830</v>
      </c>
      <c r="S548" s="13" t="s">
        <v>2874</v>
      </c>
      <c r="T548" s="13" t="s">
        <v>8348</v>
      </c>
      <c r="U548" s="13" t="s">
        <v>10506</v>
      </c>
      <c r="V548" s="13" t="s">
        <v>8351</v>
      </c>
      <c r="W548" s="13">
        <f>IF(ISERROR(VLOOKUP($C548,CTEPULL!$A:$I,3,FALSE)),"0",(VLOOKUP($C548,CTEPULL!$A:$I,3,FALSE)))</f>
        <v>40</v>
      </c>
      <c r="X548" s="18">
        <f>IF(ISERROR(VLOOKUP($A548,PIVOTILC!$A:$I,3,FALSE)),"0",(VLOOKUP($A548,PIVOTILC!$A:$I,3,FALSE)))</f>
        <v>40</v>
      </c>
      <c r="Y548" s="13">
        <f t="shared" si="128"/>
        <v>0</v>
      </c>
      <c r="Z548" s="13" t="str">
        <f t="shared" si="137"/>
        <v>Good</v>
      </c>
      <c r="AA548" s="13">
        <f>IF(ISERROR(VLOOKUP($C548,CTEPULL!$A:$I,4,FALSE)),"0",(VLOOKUP($C548,CTEPULL!$A:$I,4,FALSE)))</f>
        <v>0</v>
      </c>
      <c r="AB548" s="18">
        <f>IF(ISERROR(VLOOKUP($A548,PIVOTILC!$A:$I,4,FALSE)),"0",(VLOOKUP($A548,PIVOTILC!$A:$I,4,FALSE)))</f>
        <v>0</v>
      </c>
      <c r="AC548" s="13">
        <f t="shared" si="129"/>
        <v>0</v>
      </c>
      <c r="AD548" s="13" t="str">
        <f t="shared" si="138"/>
        <v/>
      </c>
      <c r="AE548" s="13">
        <f>IF(ISERROR(VLOOKUP($C548,CTEPULL!$A:$I,5,FALSE)),"0",(VLOOKUP($C548,CTEPULL!$A:$I,5,FALSE)))</f>
        <v>0</v>
      </c>
      <c r="AF548" s="18">
        <f>IF(ISERROR(VLOOKUP($A548,PIVOTILC!$A:$I,5,FALSE)),"0",(VLOOKUP($A548,PIVOTILC!$A:$I,5,FALSE)))</f>
        <v>0</v>
      </c>
      <c r="AG548" s="13">
        <f t="shared" si="130"/>
        <v>0</v>
      </c>
      <c r="AH548" s="13" t="str">
        <f t="shared" si="139"/>
        <v/>
      </c>
      <c r="AI548" s="13">
        <f>IF(ISERROR(VLOOKUP($C548,CTEPULL!$A:$I,6,FALSE)),"0",(VLOOKUP($C548,CTEPULL!$A:$I,6,FALSE)))</f>
        <v>0</v>
      </c>
      <c r="AJ548" s="18">
        <f>IF(ISERROR(VLOOKUP($A548,PIVOTILC!$A:$I,6,FALSE)),"0",(VLOOKUP($A548,PIVOTILC!$A:$I,6,FALSE)))</f>
        <v>0</v>
      </c>
      <c r="AK548" s="13">
        <f t="shared" si="131"/>
        <v>0</v>
      </c>
      <c r="AL548" s="13" t="str">
        <f t="shared" si="140"/>
        <v/>
      </c>
      <c r="AM548" s="13">
        <f>IF(ISERROR(VLOOKUP($C548,CTEPULL!$A:$I,7,FALSE)),"0",(VLOOKUP($C548,CTEPULL!$A:$I,7,FALSE)))</f>
        <v>0</v>
      </c>
      <c r="AN548" s="18">
        <f>IF(ISERROR(VLOOKUP($A548,PIVOTILC!$A:$I,7,FALSE)),"0",(VLOOKUP($A548,PIVOTILC!$A:$I,7,FALSE)))</f>
        <v>0</v>
      </c>
      <c r="AO548" s="13">
        <f t="shared" si="132"/>
        <v>0</v>
      </c>
      <c r="AP548" s="13" t="str">
        <f t="shared" si="141"/>
        <v/>
      </c>
      <c r="AQ548" s="13">
        <f>IF(ISERROR(VLOOKUP($C548,CTEPULL!$A:$I,8,FALSE)),"0",(VLOOKUP($C548,CTEPULL!$A:$I,8,FALSE)))</f>
        <v>0</v>
      </c>
      <c r="AR548" s="18">
        <f>IF(ISERROR(VLOOKUP($A548,PIVOTILC!$A:$I,8,FALSE)),"0",(VLOOKUP($A548,PIVOTILC!$A:$I,8,FALSE)))</f>
        <v>0</v>
      </c>
      <c r="AS548" s="13">
        <f t="shared" si="133"/>
        <v>0</v>
      </c>
      <c r="AT548" s="13" t="str">
        <f t="shared" si="142"/>
        <v/>
      </c>
      <c r="AU548" s="19">
        <f>IF(ISERROR(VLOOKUP($C548,CTEPULL!$A:$I,9,FALSE)),"0",(VLOOKUP($C548,CTEPULL!$A:$I,9,FALSE)))</f>
        <v>40</v>
      </c>
      <c r="AV548" s="18">
        <f>IF(ISERROR(VLOOKUP($A548,PIVOTILC!$A:$I,8,FALSE)),"0",(VLOOKUP($A548,PIVOTILC!$A:$I,9,FALSE)))</f>
        <v>40</v>
      </c>
      <c r="AW548" s="18">
        <f t="shared" si="134"/>
        <v>0</v>
      </c>
      <c r="AX548" s="13">
        <f t="shared" si="135"/>
        <v>0</v>
      </c>
      <c r="AY548" s="13" t="str">
        <f t="shared" si="136"/>
        <v>No</v>
      </c>
      <c r="AZ548" s="13" t="str">
        <f t="shared" si="143"/>
        <v>No</v>
      </c>
    </row>
    <row r="549" spans="1:52" x14ac:dyDescent="0.2">
      <c r="A549" s="1" t="s">
        <v>7732</v>
      </c>
      <c r="B549" s="16" t="s">
        <v>7733</v>
      </c>
      <c r="C549" s="13" t="s">
        <v>7734</v>
      </c>
      <c r="D549" s="13" t="s">
        <v>600</v>
      </c>
      <c r="E549" s="13" t="s">
        <v>7735</v>
      </c>
      <c r="F549" s="13" t="s">
        <v>179</v>
      </c>
      <c r="G549" s="13" t="s">
        <v>7736</v>
      </c>
      <c r="H549" s="13" t="s">
        <v>2829</v>
      </c>
      <c r="I549" s="13" t="s">
        <v>98</v>
      </c>
      <c r="J549" s="13" t="s">
        <v>2378</v>
      </c>
      <c r="K549" s="13" t="s">
        <v>2379</v>
      </c>
      <c r="L549" s="13" t="s">
        <v>2380</v>
      </c>
      <c r="M549" s="13" t="s">
        <v>2433</v>
      </c>
      <c r="N549" s="13" t="s">
        <v>7737</v>
      </c>
      <c r="O549" s="17">
        <v>43178</v>
      </c>
      <c r="P549" s="23"/>
      <c r="Q549" s="41" t="s">
        <v>7738</v>
      </c>
      <c r="R549" s="13" t="s">
        <v>187</v>
      </c>
      <c r="S549" s="13" t="s">
        <v>2867</v>
      </c>
      <c r="T549" s="13" t="s">
        <v>8348</v>
      </c>
      <c r="U549" s="13" t="s">
        <v>7770</v>
      </c>
      <c r="V549" s="13" t="s">
        <v>8349</v>
      </c>
      <c r="W549" s="13">
        <f>IF(ISERROR(VLOOKUP($C549,CTEPULL!$A:$I,3,FALSE)),"0",(VLOOKUP($C549,CTEPULL!$A:$I,3,FALSE)))</f>
        <v>45</v>
      </c>
      <c r="X549" s="18">
        <f>IF(ISERROR(VLOOKUP($A549,PIVOTILC!$A:$I,3,FALSE)),"0",(VLOOKUP($A549,PIVOTILC!$A:$I,3,FALSE)))</f>
        <v>45</v>
      </c>
      <c r="Y549" s="13">
        <f t="shared" si="128"/>
        <v>0</v>
      </c>
      <c r="Z549" s="13" t="str">
        <f t="shared" si="137"/>
        <v>Good</v>
      </c>
      <c r="AA549" s="13">
        <f>IF(ISERROR(VLOOKUP($C549,CTEPULL!$A:$I,4,FALSE)),"0",(VLOOKUP($C549,CTEPULL!$A:$I,4,FALSE)))</f>
        <v>0</v>
      </c>
      <c r="AB549" s="18">
        <f>IF(ISERROR(VLOOKUP($A549,PIVOTILC!$A:$I,4,FALSE)),"0",(VLOOKUP($A549,PIVOTILC!$A:$I,4,FALSE)))</f>
        <v>0</v>
      </c>
      <c r="AC549" s="13">
        <f t="shared" si="129"/>
        <v>0</v>
      </c>
      <c r="AD549" s="13" t="str">
        <f t="shared" si="138"/>
        <v/>
      </c>
      <c r="AE549" s="13">
        <f>IF(ISERROR(VLOOKUP($C549,CTEPULL!$A:$I,5,FALSE)),"0",(VLOOKUP($C549,CTEPULL!$A:$I,5,FALSE)))</f>
        <v>0</v>
      </c>
      <c r="AF549" s="18">
        <f>IF(ISERROR(VLOOKUP($A549,PIVOTILC!$A:$I,5,FALSE)),"0",(VLOOKUP($A549,PIVOTILC!$A:$I,5,FALSE)))</f>
        <v>0</v>
      </c>
      <c r="AG549" s="13">
        <f t="shared" si="130"/>
        <v>0</v>
      </c>
      <c r="AH549" s="13" t="str">
        <f t="shared" si="139"/>
        <v/>
      </c>
      <c r="AI549" s="13">
        <f>IF(ISERROR(VLOOKUP($C549,CTEPULL!$A:$I,6,FALSE)),"0",(VLOOKUP($C549,CTEPULL!$A:$I,6,FALSE)))</f>
        <v>0</v>
      </c>
      <c r="AJ549" s="18">
        <f>IF(ISERROR(VLOOKUP($A549,PIVOTILC!$A:$I,6,FALSE)),"0",(VLOOKUP($A549,PIVOTILC!$A:$I,6,FALSE)))</f>
        <v>0</v>
      </c>
      <c r="AK549" s="13">
        <f t="shared" si="131"/>
        <v>0</v>
      </c>
      <c r="AL549" s="13" t="str">
        <f t="shared" si="140"/>
        <v/>
      </c>
      <c r="AM549" s="13">
        <f>IF(ISERROR(VLOOKUP($C549,CTEPULL!$A:$I,7,FALSE)),"0",(VLOOKUP($C549,CTEPULL!$A:$I,7,FALSE)))</f>
        <v>0</v>
      </c>
      <c r="AN549" s="18">
        <f>IF(ISERROR(VLOOKUP($A549,PIVOTILC!$A:$I,7,FALSE)),"0",(VLOOKUP($A549,PIVOTILC!$A:$I,7,FALSE)))</f>
        <v>0</v>
      </c>
      <c r="AO549" s="13">
        <f t="shared" si="132"/>
        <v>0</v>
      </c>
      <c r="AP549" s="13" t="str">
        <f t="shared" si="141"/>
        <v/>
      </c>
      <c r="AQ549" s="13">
        <f>IF(ISERROR(VLOOKUP($C549,CTEPULL!$A:$I,8,FALSE)),"0",(VLOOKUP($C549,CTEPULL!$A:$I,8,FALSE)))</f>
        <v>0</v>
      </c>
      <c r="AR549" s="18">
        <f>IF(ISERROR(VLOOKUP($A549,PIVOTILC!$A:$I,8,FALSE)),"0",(VLOOKUP($A549,PIVOTILC!$A:$I,8,FALSE)))</f>
        <v>0</v>
      </c>
      <c r="AS549" s="13">
        <f t="shared" si="133"/>
        <v>0</v>
      </c>
      <c r="AT549" s="13" t="str">
        <f t="shared" si="142"/>
        <v/>
      </c>
      <c r="AU549" s="19">
        <f>IF(ISERROR(VLOOKUP($C549,CTEPULL!$A:$I,9,FALSE)),"0",(VLOOKUP($C549,CTEPULL!$A:$I,9,FALSE)))</f>
        <v>45</v>
      </c>
      <c r="AV549" s="18">
        <f>IF(ISERROR(VLOOKUP($A549,PIVOTILC!$A:$I,8,FALSE)),"0",(VLOOKUP($A549,PIVOTILC!$A:$I,9,FALSE)))</f>
        <v>45</v>
      </c>
      <c r="AW549" s="18">
        <f t="shared" si="134"/>
        <v>0</v>
      </c>
      <c r="AX549" s="13">
        <f t="shared" si="135"/>
        <v>0</v>
      </c>
      <c r="AY549" s="13" t="str">
        <f t="shared" si="136"/>
        <v>No</v>
      </c>
      <c r="AZ549" s="13" t="str">
        <f t="shared" si="143"/>
        <v>No</v>
      </c>
    </row>
    <row r="550" spans="1:52" x14ac:dyDescent="0.2">
      <c r="A550" s="1" t="s">
        <v>7174</v>
      </c>
      <c r="B550" s="16" t="s">
        <v>3181</v>
      </c>
      <c r="C550" s="13" t="s">
        <v>922</v>
      </c>
      <c r="D550" s="13" t="s">
        <v>703</v>
      </c>
      <c r="E550" s="13" t="s">
        <v>454</v>
      </c>
      <c r="F550" s="13" t="s">
        <v>176</v>
      </c>
      <c r="G550" s="13" t="s">
        <v>391</v>
      </c>
      <c r="H550" s="13" t="s">
        <v>2829</v>
      </c>
      <c r="I550" s="13" t="s">
        <v>98</v>
      </c>
      <c r="J550" s="13" t="s">
        <v>2378</v>
      </c>
      <c r="K550" s="13" t="s">
        <v>2382</v>
      </c>
      <c r="L550" s="13" t="s">
        <v>3758</v>
      </c>
      <c r="M550" s="13" t="s">
        <v>2423</v>
      </c>
      <c r="N550" s="13" t="s">
        <v>260</v>
      </c>
      <c r="O550" s="17">
        <v>40997</v>
      </c>
      <c r="P550" s="23"/>
      <c r="Q550" s="41" t="s">
        <v>2596</v>
      </c>
      <c r="R550" s="13" t="s">
        <v>129</v>
      </c>
      <c r="S550" s="13" t="s">
        <v>2871</v>
      </c>
      <c r="T550" s="13" t="s">
        <v>8348</v>
      </c>
      <c r="U550" s="13" t="s">
        <v>5853</v>
      </c>
      <c r="V550" s="13" t="s">
        <v>8354</v>
      </c>
      <c r="W550" s="13">
        <f>IF(ISERROR(VLOOKUP($C550,CTEPULL!$A:$I,3,FALSE)),"0",(VLOOKUP($C550,CTEPULL!$A:$I,3,FALSE)))</f>
        <v>45</v>
      </c>
      <c r="X550" s="18">
        <f>IF(ISERROR(VLOOKUP($A550,PIVOTILC!$A:$I,3,FALSE)),"0",(VLOOKUP($A550,PIVOTILC!$A:$I,3,FALSE)))</f>
        <v>45</v>
      </c>
      <c r="Y550" s="13">
        <f t="shared" si="128"/>
        <v>0</v>
      </c>
      <c r="Z550" s="13" t="str">
        <f t="shared" si="137"/>
        <v>Good</v>
      </c>
      <c r="AA550" s="13">
        <f>IF(ISERROR(VLOOKUP($C550,CTEPULL!$A:$I,4,FALSE)),"0",(VLOOKUP($C550,CTEPULL!$A:$I,4,FALSE)))</f>
        <v>0</v>
      </c>
      <c r="AB550" s="18">
        <f>IF(ISERROR(VLOOKUP($A550,PIVOTILC!$A:$I,4,FALSE)),"0",(VLOOKUP($A550,PIVOTILC!$A:$I,4,FALSE)))</f>
        <v>0</v>
      </c>
      <c r="AC550" s="13">
        <f t="shared" si="129"/>
        <v>0</v>
      </c>
      <c r="AD550" s="13" t="str">
        <f t="shared" si="138"/>
        <v/>
      </c>
      <c r="AE550" s="13">
        <f>IF(ISERROR(VLOOKUP($C550,CTEPULL!$A:$I,5,FALSE)),"0",(VLOOKUP($C550,CTEPULL!$A:$I,5,FALSE)))</f>
        <v>0</v>
      </c>
      <c r="AF550" s="18">
        <f>IF(ISERROR(VLOOKUP($A550,PIVOTILC!$A:$I,5,FALSE)),"0",(VLOOKUP($A550,PIVOTILC!$A:$I,5,FALSE)))</f>
        <v>0</v>
      </c>
      <c r="AG550" s="13">
        <f t="shared" si="130"/>
        <v>0</v>
      </c>
      <c r="AH550" s="13" t="str">
        <f t="shared" si="139"/>
        <v/>
      </c>
      <c r="AI550" s="13">
        <f>IF(ISERROR(VLOOKUP($C550,CTEPULL!$A:$I,6,FALSE)),"0",(VLOOKUP($C550,CTEPULL!$A:$I,6,FALSE)))</f>
        <v>0</v>
      </c>
      <c r="AJ550" s="18">
        <f>IF(ISERROR(VLOOKUP($A550,PIVOTILC!$A:$I,6,FALSE)),"0",(VLOOKUP($A550,PIVOTILC!$A:$I,6,FALSE)))</f>
        <v>0</v>
      </c>
      <c r="AK550" s="13">
        <f t="shared" si="131"/>
        <v>0</v>
      </c>
      <c r="AL550" s="13" t="str">
        <f t="shared" si="140"/>
        <v/>
      </c>
      <c r="AM550" s="13">
        <f>IF(ISERROR(VLOOKUP($C550,CTEPULL!$A:$I,7,FALSE)),"0",(VLOOKUP($C550,CTEPULL!$A:$I,7,FALSE)))</f>
        <v>0</v>
      </c>
      <c r="AN550" s="18">
        <f>IF(ISERROR(VLOOKUP($A550,PIVOTILC!$A:$I,7,FALSE)),"0",(VLOOKUP($A550,PIVOTILC!$A:$I,7,FALSE)))</f>
        <v>0</v>
      </c>
      <c r="AO550" s="13">
        <f t="shared" si="132"/>
        <v>0</v>
      </c>
      <c r="AP550" s="13" t="str">
        <f t="shared" si="141"/>
        <v/>
      </c>
      <c r="AQ550" s="13">
        <f>IF(ISERROR(VLOOKUP($C550,CTEPULL!$A:$I,8,FALSE)),"0",(VLOOKUP($C550,CTEPULL!$A:$I,8,FALSE)))</f>
        <v>0</v>
      </c>
      <c r="AR550" s="18">
        <f>IF(ISERROR(VLOOKUP($A550,PIVOTILC!$A:$I,8,FALSE)),"0",(VLOOKUP($A550,PIVOTILC!$A:$I,8,FALSE)))</f>
        <v>0</v>
      </c>
      <c r="AS550" s="13">
        <f t="shared" si="133"/>
        <v>0</v>
      </c>
      <c r="AT550" s="13" t="str">
        <f t="shared" si="142"/>
        <v/>
      </c>
      <c r="AU550" s="19">
        <f>IF(ISERROR(VLOOKUP($C550,CTEPULL!$A:$I,9,FALSE)),"0",(VLOOKUP($C550,CTEPULL!$A:$I,9,FALSE)))</f>
        <v>45</v>
      </c>
      <c r="AV550" s="18">
        <f>IF(ISERROR(VLOOKUP($A550,PIVOTILC!$A:$I,8,FALSE)),"0",(VLOOKUP($A550,PIVOTILC!$A:$I,9,FALSE)))</f>
        <v>45</v>
      </c>
      <c r="AW550" s="18">
        <f t="shared" si="134"/>
        <v>0</v>
      </c>
      <c r="AX550" s="13">
        <f t="shared" si="135"/>
        <v>0</v>
      </c>
      <c r="AY550" s="13" t="str">
        <f t="shared" si="136"/>
        <v>No</v>
      </c>
      <c r="AZ550" s="13" t="str">
        <f t="shared" si="143"/>
        <v>No</v>
      </c>
    </row>
    <row r="551" spans="1:52" x14ac:dyDescent="0.2">
      <c r="A551" s="1" t="s">
        <v>9748</v>
      </c>
      <c r="B551" s="16" t="s">
        <v>9749</v>
      </c>
      <c r="C551" s="13" t="s">
        <v>9750</v>
      </c>
      <c r="D551" s="13" t="s">
        <v>9751</v>
      </c>
      <c r="E551" s="13" t="s">
        <v>9752</v>
      </c>
      <c r="F551" s="13" t="s">
        <v>179</v>
      </c>
      <c r="G551" s="13" t="s">
        <v>9753</v>
      </c>
      <c r="H551" s="13" t="s">
        <v>2829</v>
      </c>
      <c r="I551" s="13" t="s">
        <v>98</v>
      </c>
      <c r="J551" s="13" t="s">
        <v>2378</v>
      </c>
      <c r="K551" s="13" t="s">
        <v>2379</v>
      </c>
      <c r="L551" s="13" t="s">
        <v>11265</v>
      </c>
      <c r="M551" s="13" t="s">
        <v>2508</v>
      </c>
      <c r="N551" s="13" t="s">
        <v>9754</v>
      </c>
      <c r="O551" s="17">
        <v>43472</v>
      </c>
      <c r="P551" s="23"/>
      <c r="Q551" s="41" t="s">
        <v>9755</v>
      </c>
      <c r="R551" s="13" t="s">
        <v>129</v>
      </c>
      <c r="S551" s="13" t="s">
        <v>2870</v>
      </c>
      <c r="T551" s="13" t="s">
        <v>8348</v>
      </c>
      <c r="U551" s="13" t="s">
        <v>9770</v>
      </c>
      <c r="V551" s="13" t="s">
        <v>8352</v>
      </c>
      <c r="W551" s="13">
        <f>IF(ISERROR(VLOOKUP($C551,CTEPULL!$A:$I,3,FALSE)),"0",(VLOOKUP($C551,CTEPULL!$A:$I,3,FALSE)))</f>
        <v>40</v>
      </c>
      <c r="X551" s="18">
        <f>IF(ISERROR(VLOOKUP($A551,PIVOTILC!$A:$I,3,FALSE)),"0",(VLOOKUP($A551,PIVOTILC!$A:$I,3,FALSE)))</f>
        <v>40</v>
      </c>
      <c r="Y551" s="13">
        <f t="shared" si="128"/>
        <v>0</v>
      </c>
      <c r="Z551" s="13" t="str">
        <f t="shared" si="137"/>
        <v>Good</v>
      </c>
      <c r="AA551" s="13">
        <f>IF(ISERROR(VLOOKUP($C551,CTEPULL!$A:$I,4,FALSE)),"0",(VLOOKUP($C551,CTEPULL!$A:$I,4,FALSE)))</f>
        <v>0</v>
      </c>
      <c r="AB551" s="18">
        <f>IF(ISERROR(VLOOKUP($A551,PIVOTILC!$A:$I,4,FALSE)),"0",(VLOOKUP($A551,PIVOTILC!$A:$I,4,FALSE)))</f>
        <v>0</v>
      </c>
      <c r="AC551" s="13">
        <f t="shared" si="129"/>
        <v>0</v>
      </c>
      <c r="AD551" s="13" t="str">
        <f t="shared" si="138"/>
        <v/>
      </c>
      <c r="AE551" s="13">
        <f>IF(ISERROR(VLOOKUP($C551,CTEPULL!$A:$I,5,FALSE)),"0",(VLOOKUP($C551,CTEPULL!$A:$I,5,FALSE)))</f>
        <v>0</v>
      </c>
      <c r="AF551" s="18">
        <f>IF(ISERROR(VLOOKUP($A551,PIVOTILC!$A:$I,5,FALSE)),"0",(VLOOKUP($A551,PIVOTILC!$A:$I,5,FALSE)))</f>
        <v>0</v>
      </c>
      <c r="AG551" s="13">
        <f t="shared" si="130"/>
        <v>0</v>
      </c>
      <c r="AH551" s="13" t="str">
        <f t="shared" si="139"/>
        <v/>
      </c>
      <c r="AI551" s="13">
        <f>IF(ISERROR(VLOOKUP($C551,CTEPULL!$A:$I,6,FALSE)),"0",(VLOOKUP($C551,CTEPULL!$A:$I,6,FALSE)))</f>
        <v>0</v>
      </c>
      <c r="AJ551" s="18">
        <f>IF(ISERROR(VLOOKUP($A551,PIVOTILC!$A:$I,6,FALSE)),"0",(VLOOKUP($A551,PIVOTILC!$A:$I,6,FALSE)))</f>
        <v>0</v>
      </c>
      <c r="AK551" s="13">
        <f t="shared" si="131"/>
        <v>0</v>
      </c>
      <c r="AL551" s="13" t="str">
        <f t="shared" si="140"/>
        <v/>
      </c>
      <c r="AM551" s="13">
        <f>IF(ISERROR(VLOOKUP($C551,CTEPULL!$A:$I,7,FALSE)),"0",(VLOOKUP($C551,CTEPULL!$A:$I,7,FALSE)))</f>
        <v>0</v>
      </c>
      <c r="AN551" s="18">
        <f>IF(ISERROR(VLOOKUP($A551,PIVOTILC!$A:$I,7,FALSE)),"0",(VLOOKUP($A551,PIVOTILC!$A:$I,7,FALSE)))</f>
        <v>0</v>
      </c>
      <c r="AO551" s="13">
        <f t="shared" si="132"/>
        <v>0</v>
      </c>
      <c r="AP551" s="13" t="str">
        <f t="shared" si="141"/>
        <v/>
      </c>
      <c r="AQ551" s="13">
        <f>IF(ISERROR(VLOOKUP($C551,CTEPULL!$A:$I,8,FALSE)),"0",(VLOOKUP($C551,CTEPULL!$A:$I,8,FALSE)))</f>
        <v>0</v>
      </c>
      <c r="AR551" s="18">
        <f>IF(ISERROR(VLOOKUP($A551,PIVOTILC!$A:$I,8,FALSE)),"0",(VLOOKUP($A551,PIVOTILC!$A:$I,8,FALSE)))</f>
        <v>0</v>
      </c>
      <c r="AS551" s="13">
        <f t="shared" si="133"/>
        <v>0</v>
      </c>
      <c r="AT551" s="13" t="str">
        <f t="shared" si="142"/>
        <v/>
      </c>
      <c r="AU551" s="19">
        <f>IF(ISERROR(VLOOKUP($C551,CTEPULL!$A:$I,9,FALSE)),"0",(VLOOKUP($C551,CTEPULL!$A:$I,9,FALSE)))</f>
        <v>40</v>
      </c>
      <c r="AV551" s="18">
        <f>IF(ISERROR(VLOOKUP($A551,PIVOTILC!$A:$I,8,FALSE)),"0",(VLOOKUP($A551,PIVOTILC!$A:$I,9,FALSE)))</f>
        <v>40</v>
      </c>
      <c r="AW551" s="18">
        <f t="shared" si="134"/>
        <v>0</v>
      </c>
      <c r="AX551" s="13">
        <f t="shared" si="135"/>
        <v>0</v>
      </c>
      <c r="AY551" s="13" t="str">
        <f t="shared" si="136"/>
        <v>No</v>
      </c>
      <c r="AZ551" s="13" t="str">
        <f t="shared" si="143"/>
        <v>No</v>
      </c>
    </row>
    <row r="552" spans="1:52" x14ac:dyDescent="0.2">
      <c r="A552" s="58" t="s">
        <v>9291</v>
      </c>
      <c r="B552" s="16" t="s">
        <v>3182</v>
      </c>
      <c r="C552" s="13" t="s">
        <v>1003</v>
      </c>
      <c r="D552" s="13" t="s">
        <v>1004</v>
      </c>
      <c r="E552" s="13" t="s">
        <v>559</v>
      </c>
      <c r="F552" s="13" t="s">
        <v>125</v>
      </c>
      <c r="G552" s="13" t="s">
        <v>1005</v>
      </c>
      <c r="H552" s="13" t="s">
        <v>2831</v>
      </c>
      <c r="I552" s="13" t="s">
        <v>98</v>
      </c>
      <c r="J552" s="13" t="s">
        <v>2378</v>
      </c>
      <c r="K552" s="13" t="s">
        <v>2382</v>
      </c>
      <c r="L552" s="13" t="s">
        <v>3758</v>
      </c>
      <c r="M552" s="13" t="s">
        <v>2416</v>
      </c>
      <c r="N552" s="13" t="s">
        <v>1006</v>
      </c>
      <c r="O552" s="17">
        <v>41303</v>
      </c>
      <c r="P552" s="23"/>
      <c r="Q552" s="41" t="s">
        <v>2597</v>
      </c>
      <c r="R552" s="13" t="s">
        <v>129</v>
      </c>
      <c r="S552" s="13" t="s">
        <v>2870</v>
      </c>
      <c r="T552" s="13" t="s">
        <v>8348</v>
      </c>
      <c r="U552" s="13" t="s">
        <v>5854</v>
      </c>
      <c r="V552" s="13" t="s">
        <v>8361</v>
      </c>
      <c r="W552" s="13">
        <f>IF(ISERROR(VLOOKUP($C552,CTEPULL!$A:$I,3,FALSE)),"0",(VLOOKUP($C552,CTEPULL!$A:$I,3,FALSE)))</f>
        <v>50</v>
      </c>
      <c r="X552" s="18">
        <f>IF(ISERROR(VLOOKUP($A552,PIVOTILC!$A:$I,3,FALSE)),"0",(VLOOKUP($A552,PIVOTILC!$A:$I,3,FALSE)))</f>
        <v>50</v>
      </c>
      <c r="Y552" s="13">
        <f t="shared" si="128"/>
        <v>0</v>
      </c>
      <c r="Z552" s="13" t="str">
        <f t="shared" si="137"/>
        <v>Good</v>
      </c>
      <c r="AA552" s="13">
        <f>IF(ISERROR(VLOOKUP($C552,CTEPULL!$A:$I,4,FALSE)),"0",(VLOOKUP($C552,CTEPULL!$A:$I,4,FALSE)))</f>
        <v>0</v>
      </c>
      <c r="AB552" s="18">
        <f>IF(ISERROR(VLOOKUP($A552,PIVOTILC!$A:$I,4,FALSE)),"0",(VLOOKUP($A552,PIVOTILC!$A:$I,4,FALSE)))</f>
        <v>0</v>
      </c>
      <c r="AC552" s="13">
        <f t="shared" si="129"/>
        <v>0</v>
      </c>
      <c r="AD552" s="13" t="str">
        <f t="shared" si="138"/>
        <v/>
      </c>
      <c r="AE552" s="13">
        <f>IF(ISERROR(VLOOKUP($C552,CTEPULL!$A:$I,5,FALSE)),"0",(VLOOKUP($C552,CTEPULL!$A:$I,5,FALSE)))</f>
        <v>0</v>
      </c>
      <c r="AF552" s="18">
        <f>IF(ISERROR(VLOOKUP($A552,PIVOTILC!$A:$I,5,FALSE)),"0",(VLOOKUP($A552,PIVOTILC!$A:$I,5,FALSE)))</f>
        <v>0</v>
      </c>
      <c r="AG552" s="13">
        <f t="shared" si="130"/>
        <v>0</v>
      </c>
      <c r="AH552" s="13" t="str">
        <f t="shared" si="139"/>
        <v/>
      </c>
      <c r="AI552" s="13">
        <f>IF(ISERROR(VLOOKUP($C552,CTEPULL!$A:$I,6,FALSE)),"0",(VLOOKUP($C552,CTEPULL!$A:$I,6,FALSE)))</f>
        <v>0</v>
      </c>
      <c r="AJ552" s="18">
        <f>IF(ISERROR(VLOOKUP($A552,PIVOTILC!$A:$I,6,FALSE)),"0",(VLOOKUP($A552,PIVOTILC!$A:$I,6,FALSE)))</f>
        <v>0</v>
      </c>
      <c r="AK552" s="13">
        <f t="shared" si="131"/>
        <v>0</v>
      </c>
      <c r="AL552" s="13" t="str">
        <f t="shared" si="140"/>
        <v/>
      </c>
      <c r="AM552" s="13">
        <f>IF(ISERROR(VLOOKUP($C552,CTEPULL!$A:$I,7,FALSE)),"0",(VLOOKUP($C552,CTEPULL!$A:$I,7,FALSE)))</f>
        <v>0</v>
      </c>
      <c r="AN552" s="18">
        <f>IF(ISERROR(VLOOKUP($A552,PIVOTILC!$A:$I,7,FALSE)),"0",(VLOOKUP($A552,PIVOTILC!$A:$I,7,FALSE)))</f>
        <v>0</v>
      </c>
      <c r="AO552" s="13">
        <f t="shared" si="132"/>
        <v>0</v>
      </c>
      <c r="AP552" s="13" t="str">
        <f t="shared" si="141"/>
        <v/>
      </c>
      <c r="AQ552" s="13">
        <f>IF(ISERROR(VLOOKUP($C552,CTEPULL!$A:$I,8,FALSE)),"0",(VLOOKUP($C552,CTEPULL!$A:$I,8,FALSE)))</f>
        <v>0</v>
      </c>
      <c r="AR552" s="18">
        <f>IF(ISERROR(VLOOKUP($A552,PIVOTILC!$A:$I,8,FALSE)),"0",(VLOOKUP($A552,PIVOTILC!$A:$I,8,FALSE)))</f>
        <v>0</v>
      </c>
      <c r="AS552" s="13">
        <f t="shared" si="133"/>
        <v>0</v>
      </c>
      <c r="AT552" s="13" t="str">
        <f t="shared" si="142"/>
        <v/>
      </c>
      <c r="AU552" s="19">
        <f>IF(ISERROR(VLOOKUP($C552,CTEPULL!$A:$I,9,FALSE)),"0",(VLOOKUP($C552,CTEPULL!$A:$I,9,FALSE)))</f>
        <v>50</v>
      </c>
      <c r="AV552" s="18">
        <f>IF(ISERROR(VLOOKUP($A552,PIVOTILC!$A:$I,8,FALSE)),"0",(VLOOKUP($A552,PIVOTILC!$A:$I,9,FALSE)))</f>
        <v>50</v>
      </c>
      <c r="AW552" s="18">
        <f t="shared" si="134"/>
        <v>0</v>
      </c>
      <c r="AX552" s="13">
        <f t="shared" si="135"/>
        <v>0</v>
      </c>
      <c r="AY552" s="13" t="str">
        <f t="shared" si="136"/>
        <v>No</v>
      </c>
      <c r="AZ552" s="13" t="str">
        <f t="shared" si="143"/>
        <v>No</v>
      </c>
    </row>
    <row r="553" spans="1:52" x14ac:dyDescent="0.2">
      <c r="A553" s="58" t="s">
        <v>9292</v>
      </c>
      <c r="B553" s="16" t="s">
        <v>3183</v>
      </c>
      <c r="C553" s="13" t="s">
        <v>1132</v>
      </c>
      <c r="D553" s="13" t="s">
        <v>1133</v>
      </c>
      <c r="E553" s="13" t="s">
        <v>747</v>
      </c>
      <c r="F553" s="13" t="s">
        <v>125</v>
      </c>
      <c r="G553" s="13" t="s">
        <v>1134</v>
      </c>
      <c r="H553" s="13" t="s">
        <v>2828</v>
      </c>
      <c r="I553" s="13" t="s">
        <v>98</v>
      </c>
      <c r="J553" s="13" t="s">
        <v>2378</v>
      </c>
      <c r="K553" s="13" t="s">
        <v>2379</v>
      </c>
      <c r="L553" s="13" t="s">
        <v>2383</v>
      </c>
      <c r="M553" s="13" t="s">
        <v>7713</v>
      </c>
      <c r="N553" s="13" t="s">
        <v>1135</v>
      </c>
      <c r="O553" s="17">
        <v>41464</v>
      </c>
      <c r="P553" s="23"/>
      <c r="Q553" s="41" t="s">
        <v>2598</v>
      </c>
      <c r="R553" s="13" t="s">
        <v>129</v>
      </c>
      <c r="S553" s="13" t="s">
        <v>2870</v>
      </c>
      <c r="T553" s="13" t="s">
        <v>8348</v>
      </c>
      <c r="U553" s="13" t="s">
        <v>5855</v>
      </c>
      <c r="V553" s="13" t="s">
        <v>8361</v>
      </c>
      <c r="W553" s="13">
        <f>IF(ISERROR(VLOOKUP($C553,CTEPULL!$A:$I,3,FALSE)),"0",(VLOOKUP($C553,CTEPULL!$A:$I,3,FALSE)))</f>
        <v>32</v>
      </c>
      <c r="X553" s="18">
        <f>IF(ISERROR(VLOOKUP($A553,PIVOTILC!$A:$I,3,FALSE)),"0",(VLOOKUP($A553,PIVOTILC!$A:$I,3,FALSE)))</f>
        <v>32</v>
      </c>
      <c r="Y553" s="13">
        <f t="shared" si="128"/>
        <v>0</v>
      </c>
      <c r="Z553" s="13" t="str">
        <f t="shared" si="137"/>
        <v>Good</v>
      </c>
      <c r="AA553" s="13">
        <f>IF(ISERROR(VLOOKUP($C553,CTEPULL!$A:$I,4,FALSE)),"0",(VLOOKUP($C553,CTEPULL!$A:$I,4,FALSE)))</f>
        <v>0</v>
      </c>
      <c r="AB553" s="18">
        <f>IF(ISERROR(VLOOKUP($A553,PIVOTILC!$A:$I,4,FALSE)),"0",(VLOOKUP($A553,PIVOTILC!$A:$I,4,FALSE)))</f>
        <v>0</v>
      </c>
      <c r="AC553" s="13">
        <f t="shared" si="129"/>
        <v>0</v>
      </c>
      <c r="AD553" s="13" t="str">
        <f t="shared" si="138"/>
        <v/>
      </c>
      <c r="AE553" s="13">
        <f>IF(ISERROR(VLOOKUP($C553,CTEPULL!$A:$I,5,FALSE)),"0",(VLOOKUP($C553,CTEPULL!$A:$I,5,FALSE)))</f>
        <v>0</v>
      </c>
      <c r="AF553" s="18">
        <f>IF(ISERROR(VLOOKUP($A553,PIVOTILC!$A:$I,5,FALSE)),"0",(VLOOKUP($A553,PIVOTILC!$A:$I,5,FALSE)))</f>
        <v>0</v>
      </c>
      <c r="AG553" s="13">
        <f t="shared" si="130"/>
        <v>0</v>
      </c>
      <c r="AH553" s="13" t="str">
        <f t="shared" si="139"/>
        <v/>
      </c>
      <c r="AI553" s="13">
        <f>IF(ISERROR(VLOOKUP($C553,CTEPULL!$A:$I,6,FALSE)),"0",(VLOOKUP($C553,CTEPULL!$A:$I,6,FALSE)))</f>
        <v>0</v>
      </c>
      <c r="AJ553" s="18">
        <f>IF(ISERROR(VLOOKUP($A553,PIVOTILC!$A:$I,6,FALSE)),"0",(VLOOKUP($A553,PIVOTILC!$A:$I,6,FALSE)))</f>
        <v>0</v>
      </c>
      <c r="AK553" s="13">
        <f t="shared" si="131"/>
        <v>0</v>
      </c>
      <c r="AL553" s="13" t="str">
        <f t="shared" si="140"/>
        <v/>
      </c>
      <c r="AM553" s="13">
        <f>IF(ISERROR(VLOOKUP($C553,CTEPULL!$A:$I,7,FALSE)),"0",(VLOOKUP($C553,CTEPULL!$A:$I,7,FALSE)))</f>
        <v>0</v>
      </c>
      <c r="AN553" s="18">
        <f>IF(ISERROR(VLOOKUP($A553,PIVOTILC!$A:$I,7,FALSE)),"0",(VLOOKUP($A553,PIVOTILC!$A:$I,7,FALSE)))</f>
        <v>0</v>
      </c>
      <c r="AO553" s="13">
        <f t="shared" si="132"/>
        <v>0</v>
      </c>
      <c r="AP553" s="13" t="str">
        <f t="shared" si="141"/>
        <v/>
      </c>
      <c r="AQ553" s="13">
        <f>IF(ISERROR(VLOOKUP($C553,CTEPULL!$A:$I,8,FALSE)),"0",(VLOOKUP($C553,CTEPULL!$A:$I,8,FALSE)))</f>
        <v>0</v>
      </c>
      <c r="AR553" s="18">
        <f>IF(ISERROR(VLOOKUP($A553,PIVOTILC!$A:$I,8,FALSE)),"0",(VLOOKUP($A553,PIVOTILC!$A:$I,8,FALSE)))</f>
        <v>0</v>
      </c>
      <c r="AS553" s="13">
        <f t="shared" si="133"/>
        <v>0</v>
      </c>
      <c r="AT553" s="13" t="str">
        <f t="shared" si="142"/>
        <v/>
      </c>
      <c r="AU553" s="19">
        <f>IF(ISERROR(VLOOKUP($C553,CTEPULL!$A:$I,9,FALSE)),"0",(VLOOKUP($C553,CTEPULL!$A:$I,9,FALSE)))</f>
        <v>32</v>
      </c>
      <c r="AV553" s="18">
        <f>IF(ISERROR(VLOOKUP($A553,PIVOTILC!$A:$I,8,FALSE)),"0",(VLOOKUP($A553,PIVOTILC!$A:$I,9,FALSE)))</f>
        <v>32</v>
      </c>
      <c r="AW553" s="18">
        <f t="shared" si="134"/>
        <v>0</v>
      </c>
      <c r="AX553" s="13">
        <f t="shared" si="135"/>
        <v>0</v>
      </c>
      <c r="AY553" s="13" t="str">
        <f t="shared" si="136"/>
        <v>No</v>
      </c>
      <c r="AZ553" s="13" t="str">
        <f t="shared" si="143"/>
        <v>No</v>
      </c>
    </row>
    <row r="554" spans="1:52" x14ac:dyDescent="0.2">
      <c r="A554" s="1" t="s">
        <v>7175</v>
      </c>
      <c r="B554" s="16" t="s">
        <v>5069</v>
      </c>
      <c r="C554" s="13" t="s">
        <v>5070</v>
      </c>
      <c r="D554" s="13" t="s">
        <v>5071</v>
      </c>
      <c r="E554" s="13" t="s">
        <v>5072</v>
      </c>
      <c r="F554" s="13" t="s">
        <v>104</v>
      </c>
      <c r="G554" s="13" t="s">
        <v>5073</v>
      </c>
      <c r="H554" s="13" t="s">
        <v>2828</v>
      </c>
      <c r="I554" s="13" t="s">
        <v>98</v>
      </c>
      <c r="J554" s="13" t="s">
        <v>2378</v>
      </c>
      <c r="K554" s="13" t="s">
        <v>4970</v>
      </c>
      <c r="L554" s="13" t="s">
        <v>4970</v>
      </c>
      <c r="M554" s="13" t="s">
        <v>4971</v>
      </c>
      <c r="N554" s="13" t="s">
        <v>5074</v>
      </c>
      <c r="O554" s="17">
        <v>42600</v>
      </c>
      <c r="P554" s="23"/>
      <c r="Q554" s="41" t="s">
        <v>5075</v>
      </c>
      <c r="R554" s="13" t="s">
        <v>129</v>
      </c>
      <c r="S554" s="13" t="s">
        <v>2871</v>
      </c>
      <c r="T554" s="13" t="s">
        <v>8359</v>
      </c>
      <c r="U554" s="13" t="s">
        <v>5856</v>
      </c>
      <c r="V554" s="13" t="s">
        <v>8363</v>
      </c>
      <c r="W554" s="13">
        <f>IF(ISERROR(VLOOKUP($C554,CTEPULL!$A:$I,3,FALSE)),"0",(VLOOKUP($C554,CTEPULL!$A:$I,3,FALSE)))</f>
        <v>40</v>
      </c>
      <c r="X554" s="18">
        <f>IF(ISERROR(VLOOKUP($A554,PIVOTILC!$A:$I,3,FALSE)),"0",(VLOOKUP($A554,PIVOTILC!$A:$I,3,FALSE)))</f>
        <v>40</v>
      </c>
      <c r="Y554" s="13">
        <f t="shared" si="128"/>
        <v>0</v>
      </c>
      <c r="Z554" s="13" t="str">
        <f t="shared" si="137"/>
        <v>Good</v>
      </c>
      <c r="AA554" s="13">
        <f>IF(ISERROR(VLOOKUP($C554,CTEPULL!$A:$I,4,FALSE)),"0",(VLOOKUP($C554,CTEPULL!$A:$I,4,FALSE)))</f>
        <v>0</v>
      </c>
      <c r="AB554" s="18">
        <f>IF(ISERROR(VLOOKUP($A554,PIVOTILC!$A:$I,4,FALSE)),"0",(VLOOKUP($A554,PIVOTILC!$A:$I,4,FALSE)))</f>
        <v>0</v>
      </c>
      <c r="AC554" s="13">
        <f t="shared" si="129"/>
        <v>0</v>
      </c>
      <c r="AD554" s="13" t="str">
        <f t="shared" si="138"/>
        <v/>
      </c>
      <c r="AE554" s="13">
        <f>IF(ISERROR(VLOOKUP($C554,CTEPULL!$A:$I,5,FALSE)),"0",(VLOOKUP($C554,CTEPULL!$A:$I,5,FALSE)))</f>
        <v>0</v>
      </c>
      <c r="AF554" s="18">
        <f>IF(ISERROR(VLOOKUP($A554,PIVOTILC!$A:$I,5,FALSE)),"0",(VLOOKUP($A554,PIVOTILC!$A:$I,5,FALSE)))</f>
        <v>0</v>
      </c>
      <c r="AG554" s="13">
        <f t="shared" si="130"/>
        <v>0</v>
      </c>
      <c r="AH554" s="13" t="str">
        <f t="shared" si="139"/>
        <v/>
      </c>
      <c r="AI554" s="13">
        <f>IF(ISERROR(VLOOKUP($C554,CTEPULL!$A:$I,6,FALSE)),"0",(VLOOKUP($C554,CTEPULL!$A:$I,6,FALSE)))</f>
        <v>0</v>
      </c>
      <c r="AJ554" s="18">
        <f>IF(ISERROR(VLOOKUP($A554,PIVOTILC!$A:$I,6,FALSE)),"0",(VLOOKUP($A554,PIVOTILC!$A:$I,6,FALSE)))</f>
        <v>0</v>
      </c>
      <c r="AK554" s="13">
        <f t="shared" si="131"/>
        <v>0</v>
      </c>
      <c r="AL554" s="13" t="str">
        <f t="shared" si="140"/>
        <v/>
      </c>
      <c r="AM554" s="13">
        <f>IF(ISERROR(VLOOKUP($C554,CTEPULL!$A:$I,7,FALSE)),"0",(VLOOKUP($C554,CTEPULL!$A:$I,7,FALSE)))</f>
        <v>0</v>
      </c>
      <c r="AN554" s="18">
        <f>IF(ISERROR(VLOOKUP($A554,PIVOTILC!$A:$I,7,FALSE)),"0",(VLOOKUP($A554,PIVOTILC!$A:$I,7,FALSE)))</f>
        <v>0</v>
      </c>
      <c r="AO554" s="13">
        <f t="shared" si="132"/>
        <v>0</v>
      </c>
      <c r="AP554" s="13" t="str">
        <f t="shared" si="141"/>
        <v/>
      </c>
      <c r="AQ554" s="13">
        <f>IF(ISERROR(VLOOKUP($C554,CTEPULL!$A:$I,8,FALSE)),"0",(VLOOKUP($C554,CTEPULL!$A:$I,8,FALSE)))</f>
        <v>0</v>
      </c>
      <c r="AR554" s="18">
        <f>IF(ISERROR(VLOOKUP($A554,PIVOTILC!$A:$I,8,FALSE)),"0",(VLOOKUP($A554,PIVOTILC!$A:$I,8,FALSE)))</f>
        <v>0</v>
      </c>
      <c r="AS554" s="13">
        <f t="shared" si="133"/>
        <v>0</v>
      </c>
      <c r="AT554" s="13" t="str">
        <f t="shared" si="142"/>
        <v/>
      </c>
      <c r="AU554" s="19">
        <f>IF(ISERROR(VLOOKUP($C554,CTEPULL!$A:$I,9,FALSE)),"0",(VLOOKUP($C554,CTEPULL!$A:$I,9,FALSE)))</f>
        <v>40</v>
      </c>
      <c r="AV554" s="18">
        <f>IF(ISERROR(VLOOKUP($A554,PIVOTILC!$A:$I,8,FALSE)),"0",(VLOOKUP($A554,PIVOTILC!$A:$I,9,FALSE)))</f>
        <v>40</v>
      </c>
      <c r="AW554" s="18">
        <f t="shared" si="134"/>
        <v>0</v>
      </c>
      <c r="AX554" s="13">
        <f t="shared" si="135"/>
        <v>0</v>
      </c>
      <c r="AY554" s="13" t="str">
        <f t="shared" si="136"/>
        <v>No</v>
      </c>
      <c r="AZ554" s="13" t="str">
        <f t="shared" si="143"/>
        <v>No</v>
      </c>
    </row>
    <row r="555" spans="1:52" x14ac:dyDescent="0.2">
      <c r="A555" s="1" t="s">
        <v>7176</v>
      </c>
      <c r="B555" s="12" t="s">
        <v>3184</v>
      </c>
      <c r="C555" s="3" t="s">
        <v>803</v>
      </c>
      <c r="D555" s="3" t="s">
        <v>429</v>
      </c>
      <c r="E555" s="3" t="s">
        <v>430</v>
      </c>
      <c r="F555" s="3" t="s">
        <v>109</v>
      </c>
      <c r="G555" s="3" t="s">
        <v>276</v>
      </c>
      <c r="H555" s="3" t="s">
        <v>99</v>
      </c>
      <c r="I555" s="3" t="s">
        <v>98</v>
      </c>
      <c r="J555" s="3" t="s">
        <v>2378</v>
      </c>
      <c r="K555" s="3" t="s">
        <v>2379</v>
      </c>
      <c r="L555" s="3" t="s">
        <v>2380</v>
      </c>
      <c r="M555" s="3" t="s">
        <v>2380</v>
      </c>
      <c r="N555" s="3" t="s">
        <v>111</v>
      </c>
      <c r="O555" s="11">
        <v>38246</v>
      </c>
      <c r="Q555" s="41" t="s">
        <v>2599</v>
      </c>
      <c r="R555" s="3" t="s">
        <v>129</v>
      </c>
      <c r="S555" s="3" t="s">
        <v>2875</v>
      </c>
      <c r="T555" s="3" t="s">
        <v>8348</v>
      </c>
      <c r="U555" s="3" t="s">
        <v>5857</v>
      </c>
      <c r="V555" s="3" t="s">
        <v>8367</v>
      </c>
      <c r="W555" s="13">
        <f>IF(ISERROR(VLOOKUP($C555,CTEPULL!$A:$I,3,FALSE)),"0",(VLOOKUP($C555,CTEPULL!$A:$I,3,FALSE)))</f>
        <v>45</v>
      </c>
      <c r="X555" s="18">
        <f>IF(ISERROR(VLOOKUP($A555,PIVOTILC!$A:$I,3,FALSE)),"0",(VLOOKUP($A555,PIVOTILC!$A:$I,3,FALSE)))</f>
        <v>45</v>
      </c>
      <c r="Y555" s="13">
        <f t="shared" si="128"/>
        <v>0</v>
      </c>
      <c r="Z555" s="13" t="str">
        <f t="shared" si="137"/>
        <v>Good</v>
      </c>
      <c r="AA555" s="13">
        <f>IF(ISERROR(VLOOKUP($C555,CTEPULL!$A:$I,4,FALSE)),"0",(VLOOKUP($C555,CTEPULL!$A:$I,4,FALSE)))</f>
        <v>0</v>
      </c>
      <c r="AB555" s="18">
        <f>IF(ISERROR(VLOOKUP($A555,PIVOTILC!$A:$I,4,FALSE)),"0",(VLOOKUP($A555,PIVOTILC!$A:$I,4,FALSE)))</f>
        <v>0</v>
      </c>
      <c r="AC555" s="13">
        <f t="shared" si="129"/>
        <v>0</v>
      </c>
      <c r="AD555" s="13" t="str">
        <f t="shared" si="138"/>
        <v/>
      </c>
      <c r="AE555" s="13">
        <f>IF(ISERROR(VLOOKUP($C555,CTEPULL!$A:$I,5,FALSE)),"0",(VLOOKUP($C555,CTEPULL!$A:$I,5,FALSE)))</f>
        <v>0</v>
      </c>
      <c r="AF555" s="18">
        <f>IF(ISERROR(VLOOKUP($A555,PIVOTILC!$A:$I,5,FALSE)),"0",(VLOOKUP($A555,PIVOTILC!$A:$I,5,FALSE)))</f>
        <v>0</v>
      </c>
      <c r="AG555" s="13">
        <f t="shared" si="130"/>
        <v>0</v>
      </c>
      <c r="AH555" s="13" t="str">
        <f t="shared" si="139"/>
        <v/>
      </c>
      <c r="AI555" s="13">
        <f>IF(ISERROR(VLOOKUP($C555,CTEPULL!$A:$I,6,FALSE)),"0",(VLOOKUP($C555,CTEPULL!$A:$I,6,FALSE)))</f>
        <v>0</v>
      </c>
      <c r="AJ555" s="18">
        <f>IF(ISERROR(VLOOKUP($A555,PIVOTILC!$A:$I,6,FALSE)),"0",(VLOOKUP($A555,PIVOTILC!$A:$I,6,FALSE)))</f>
        <v>0</v>
      </c>
      <c r="AK555" s="13">
        <f t="shared" si="131"/>
        <v>0</v>
      </c>
      <c r="AL555" s="13" t="str">
        <f t="shared" si="140"/>
        <v/>
      </c>
      <c r="AM555" s="13">
        <f>IF(ISERROR(VLOOKUP($C555,CTEPULL!$A:$I,7,FALSE)),"0",(VLOOKUP($C555,CTEPULL!$A:$I,7,FALSE)))</f>
        <v>0</v>
      </c>
      <c r="AN555" s="18">
        <f>IF(ISERROR(VLOOKUP($A555,PIVOTILC!$A:$I,7,FALSE)),"0",(VLOOKUP($A555,PIVOTILC!$A:$I,7,FALSE)))</f>
        <v>0</v>
      </c>
      <c r="AO555" s="13">
        <f t="shared" si="132"/>
        <v>0</v>
      </c>
      <c r="AP555" s="13" t="str">
        <f t="shared" si="141"/>
        <v/>
      </c>
      <c r="AQ555" s="13">
        <f>IF(ISERROR(VLOOKUP($C555,CTEPULL!$A:$I,8,FALSE)),"0",(VLOOKUP($C555,CTEPULL!$A:$I,8,FALSE)))</f>
        <v>0</v>
      </c>
      <c r="AR555" s="18">
        <f>IF(ISERROR(VLOOKUP($A555,PIVOTILC!$A:$I,8,FALSE)),"0",(VLOOKUP($A555,PIVOTILC!$A:$I,8,FALSE)))</f>
        <v>0</v>
      </c>
      <c r="AS555" s="13">
        <f t="shared" si="133"/>
        <v>0</v>
      </c>
      <c r="AT555" s="13" t="str">
        <f t="shared" si="142"/>
        <v/>
      </c>
      <c r="AU555" s="19">
        <f>IF(ISERROR(VLOOKUP($C555,CTEPULL!$A:$I,9,FALSE)),"0",(VLOOKUP($C555,CTEPULL!$A:$I,9,FALSE)))</f>
        <v>45</v>
      </c>
      <c r="AV555" s="18">
        <f>IF(ISERROR(VLOOKUP($A555,PIVOTILC!$A:$I,8,FALSE)),"0",(VLOOKUP($A555,PIVOTILC!$A:$I,9,FALSE)))</f>
        <v>45</v>
      </c>
      <c r="AW555" s="18">
        <f t="shared" si="134"/>
        <v>0</v>
      </c>
      <c r="AX555" s="13">
        <f t="shared" si="135"/>
        <v>0</v>
      </c>
      <c r="AY555" s="13" t="str">
        <f t="shared" si="136"/>
        <v>No</v>
      </c>
      <c r="AZ555" s="13" t="str">
        <f t="shared" si="143"/>
        <v>No</v>
      </c>
    </row>
    <row r="556" spans="1:52" x14ac:dyDescent="0.2">
      <c r="A556" s="1" t="s">
        <v>9293</v>
      </c>
      <c r="B556" s="16" t="s">
        <v>5076</v>
      </c>
      <c r="C556" s="13" t="s">
        <v>5077</v>
      </c>
      <c r="D556" s="13" t="s">
        <v>5078</v>
      </c>
      <c r="E556" s="13" t="s">
        <v>5079</v>
      </c>
      <c r="F556" s="13" t="s">
        <v>2830</v>
      </c>
      <c r="G556" s="13" t="s">
        <v>5080</v>
      </c>
      <c r="H556" s="13" t="s">
        <v>4974</v>
      </c>
      <c r="I556" s="13" t="s">
        <v>98</v>
      </c>
      <c r="J556" s="13" t="s">
        <v>2378</v>
      </c>
      <c r="K556" s="13" t="s">
        <v>4970</v>
      </c>
      <c r="L556" s="13" t="s">
        <v>4970</v>
      </c>
      <c r="M556" s="13" t="s">
        <v>11959</v>
      </c>
      <c r="N556" s="13" t="s">
        <v>5081</v>
      </c>
      <c r="O556" s="17">
        <v>42632</v>
      </c>
      <c r="P556" s="23"/>
      <c r="Q556" s="41" t="s">
        <v>5082</v>
      </c>
      <c r="R556" s="13" t="s">
        <v>112</v>
      </c>
      <c r="S556" s="13" t="s">
        <v>2867</v>
      </c>
      <c r="T556" s="13" t="s">
        <v>8359</v>
      </c>
      <c r="U556" s="13" t="s">
        <v>5858</v>
      </c>
      <c r="V556" s="13" t="s">
        <v>8349</v>
      </c>
      <c r="W556" s="13">
        <f>IF(ISERROR(VLOOKUP($C556,CTEPULL!$A:$I,3,FALSE)),"0",(VLOOKUP($C556,CTEPULL!$A:$I,3,FALSE)))</f>
        <v>24</v>
      </c>
      <c r="X556" s="18">
        <f>IF(ISERROR(VLOOKUP($A556,PIVOTILC!$A:$I,3,FALSE)),"0",(VLOOKUP($A556,PIVOTILC!$A:$I,3,FALSE)))</f>
        <v>24</v>
      </c>
      <c r="Y556" s="13">
        <f t="shared" si="128"/>
        <v>0</v>
      </c>
      <c r="Z556" s="13" t="str">
        <f t="shared" si="137"/>
        <v>Good</v>
      </c>
      <c r="AA556" s="13">
        <f>IF(ISERROR(VLOOKUP($C556,CTEPULL!$A:$I,4,FALSE)),"0",(VLOOKUP($C556,CTEPULL!$A:$I,4,FALSE)))</f>
        <v>0</v>
      </c>
      <c r="AB556" s="18">
        <f>IF(ISERROR(VLOOKUP($A556,PIVOTILC!$A:$I,4,FALSE)),"0",(VLOOKUP($A556,PIVOTILC!$A:$I,4,FALSE)))</f>
        <v>0</v>
      </c>
      <c r="AC556" s="13">
        <f t="shared" si="129"/>
        <v>0</v>
      </c>
      <c r="AD556" s="13" t="str">
        <f t="shared" si="138"/>
        <v/>
      </c>
      <c r="AE556" s="13">
        <f>IF(ISERROR(VLOOKUP($C556,CTEPULL!$A:$I,5,FALSE)),"0",(VLOOKUP($C556,CTEPULL!$A:$I,5,FALSE)))</f>
        <v>0</v>
      </c>
      <c r="AF556" s="18">
        <f>IF(ISERROR(VLOOKUP($A556,PIVOTILC!$A:$I,5,FALSE)),"0",(VLOOKUP($A556,PIVOTILC!$A:$I,5,FALSE)))</f>
        <v>0</v>
      </c>
      <c r="AG556" s="13">
        <f t="shared" si="130"/>
        <v>0</v>
      </c>
      <c r="AH556" s="13" t="str">
        <f t="shared" si="139"/>
        <v/>
      </c>
      <c r="AI556" s="13">
        <f>IF(ISERROR(VLOOKUP($C556,CTEPULL!$A:$I,6,FALSE)),"0",(VLOOKUP($C556,CTEPULL!$A:$I,6,FALSE)))</f>
        <v>0</v>
      </c>
      <c r="AJ556" s="18">
        <f>IF(ISERROR(VLOOKUP($A556,PIVOTILC!$A:$I,6,FALSE)),"0",(VLOOKUP($A556,PIVOTILC!$A:$I,6,FALSE)))</f>
        <v>0</v>
      </c>
      <c r="AK556" s="13">
        <f t="shared" si="131"/>
        <v>0</v>
      </c>
      <c r="AL556" s="13" t="str">
        <f t="shared" si="140"/>
        <v/>
      </c>
      <c r="AM556" s="13">
        <f>IF(ISERROR(VLOOKUP($C556,CTEPULL!$A:$I,7,FALSE)),"0",(VLOOKUP($C556,CTEPULL!$A:$I,7,FALSE)))</f>
        <v>0</v>
      </c>
      <c r="AN556" s="18">
        <f>IF(ISERROR(VLOOKUP($A556,PIVOTILC!$A:$I,7,FALSE)),"0",(VLOOKUP($A556,PIVOTILC!$A:$I,7,FALSE)))</f>
        <v>0</v>
      </c>
      <c r="AO556" s="13">
        <f t="shared" si="132"/>
        <v>0</v>
      </c>
      <c r="AP556" s="13" t="str">
        <f t="shared" si="141"/>
        <v/>
      </c>
      <c r="AQ556" s="13">
        <f>IF(ISERROR(VLOOKUP($C556,CTEPULL!$A:$I,8,FALSE)),"0",(VLOOKUP($C556,CTEPULL!$A:$I,8,FALSE)))</f>
        <v>0</v>
      </c>
      <c r="AR556" s="18">
        <f>IF(ISERROR(VLOOKUP($A556,PIVOTILC!$A:$I,8,FALSE)),"0",(VLOOKUP($A556,PIVOTILC!$A:$I,8,FALSE)))</f>
        <v>0</v>
      </c>
      <c r="AS556" s="13">
        <f t="shared" si="133"/>
        <v>0</v>
      </c>
      <c r="AT556" s="13" t="str">
        <f t="shared" si="142"/>
        <v/>
      </c>
      <c r="AU556" s="19">
        <f>IF(ISERROR(VLOOKUP($C556,CTEPULL!$A:$I,9,FALSE)),"0",(VLOOKUP($C556,CTEPULL!$A:$I,9,FALSE)))</f>
        <v>24</v>
      </c>
      <c r="AV556" s="18">
        <f>IF(ISERROR(VLOOKUP($A556,PIVOTILC!$A:$I,8,FALSE)),"0",(VLOOKUP($A556,PIVOTILC!$A:$I,9,FALSE)))</f>
        <v>24</v>
      </c>
      <c r="AW556" s="18">
        <f t="shared" si="134"/>
        <v>0</v>
      </c>
      <c r="AX556" s="13">
        <f t="shared" si="135"/>
        <v>0</v>
      </c>
      <c r="AY556" s="13" t="str">
        <f t="shared" si="136"/>
        <v>No</v>
      </c>
      <c r="AZ556" s="13" t="str">
        <f t="shared" si="143"/>
        <v>No</v>
      </c>
    </row>
    <row r="557" spans="1:52" x14ac:dyDescent="0.2">
      <c r="A557" s="1" t="s">
        <v>8221</v>
      </c>
      <c r="B557" s="16" t="s">
        <v>8222</v>
      </c>
      <c r="C557" s="13" t="s">
        <v>8223</v>
      </c>
      <c r="D557" s="13" t="s">
        <v>8224</v>
      </c>
      <c r="E557" s="13" t="s">
        <v>8225</v>
      </c>
      <c r="F557" s="13" t="s">
        <v>3740</v>
      </c>
      <c r="G557" s="13" t="s">
        <v>8226</v>
      </c>
      <c r="H557" s="13" t="s">
        <v>2828</v>
      </c>
      <c r="I557" s="13" t="s">
        <v>98</v>
      </c>
      <c r="J557" s="13" t="s">
        <v>2378</v>
      </c>
      <c r="K557" s="13" t="s">
        <v>2379</v>
      </c>
      <c r="L557" s="13" t="s">
        <v>2383</v>
      </c>
      <c r="M557" s="13" t="s">
        <v>7713</v>
      </c>
      <c r="N557" s="13" t="s">
        <v>8298</v>
      </c>
      <c r="O557" s="17">
        <v>43297</v>
      </c>
      <c r="P557" s="23"/>
      <c r="Q557" s="41" t="s">
        <v>8227</v>
      </c>
      <c r="R557" s="13" t="s">
        <v>187</v>
      </c>
      <c r="S557" s="13" t="s">
        <v>2867</v>
      </c>
      <c r="T557" s="13" t="s">
        <v>8348</v>
      </c>
      <c r="U557" s="13" t="s">
        <v>8310</v>
      </c>
      <c r="V557" s="13" t="s">
        <v>8358</v>
      </c>
      <c r="W557" s="13">
        <f>IF(ISERROR(VLOOKUP($C557,CTEPULL!$A:$I,3,FALSE)),"0",(VLOOKUP($C557,CTEPULL!$A:$I,3,FALSE)))</f>
        <v>40</v>
      </c>
      <c r="X557" s="18">
        <f>IF(ISERROR(VLOOKUP($A557,PIVOTILC!$A:$I,3,FALSE)),"0",(VLOOKUP($A557,PIVOTILC!$A:$I,3,FALSE)))</f>
        <v>40</v>
      </c>
      <c r="Y557" s="13">
        <f t="shared" si="128"/>
        <v>0</v>
      </c>
      <c r="Z557" s="13" t="str">
        <f t="shared" si="137"/>
        <v>Good</v>
      </c>
      <c r="AA557" s="13">
        <f>IF(ISERROR(VLOOKUP($C557,CTEPULL!$A:$I,4,FALSE)),"0",(VLOOKUP($C557,CTEPULL!$A:$I,4,FALSE)))</f>
        <v>0</v>
      </c>
      <c r="AB557" s="18">
        <f>IF(ISERROR(VLOOKUP($A557,PIVOTILC!$A:$I,4,FALSE)),"0",(VLOOKUP($A557,PIVOTILC!$A:$I,4,FALSE)))</f>
        <v>0</v>
      </c>
      <c r="AC557" s="13">
        <f t="shared" si="129"/>
        <v>0</v>
      </c>
      <c r="AD557" s="13" t="str">
        <f t="shared" si="138"/>
        <v/>
      </c>
      <c r="AE557" s="13">
        <f>IF(ISERROR(VLOOKUP($C557,CTEPULL!$A:$I,5,FALSE)),"0",(VLOOKUP($C557,CTEPULL!$A:$I,5,FALSE)))</f>
        <v>0</v>
      </c>
      <c r="AF557" s="18">
        <f>IF(ISERROR(VLOOKUP($A557,PIVOTILC!$A:$I,5,FALSE)),"0",(VLOOKUP($A557,PIVOTILC!$A:$I,5,FALSE)))</f>
        <v>0</v>
      </c>
      <c r="AG557" s="13">
        <f t="shared" si="130"/>
        <v>0</v>
      </c>
      <c r="AH557" s="13" t="str">
        <f t="shared" si="139"/>
        <v/>
      </c>
      <c r="AI557" s="13">
        <f>IF(ISERROR(VLOOKUP($C557,CTEPULL!$A:$I,6,FALSE)),"0",(VLOOKUP($C557,CTEPULL!$A:$I,6,FALSE)))</f>
        <v>0</v>
      </c>
      <c r="AJ557" s="18">
        <f>IF(ISERROR(VLOOKUP($A557,PIVOTILC!$A:$I,6,FALSE)),"0",(VLOOKUP($A557,PIVOTILC!$A:$I,6,FALSE)))</f>
        <v>0</v>
      </c>
      <c r="AK557" s="13">
        <f t="shared" si="131"/>
        <v>0</v>
      </c>
      <c r="AL557" s="13" t="str">
        <f t="shared" si="140"/>
        <v/>
      </c>
      <c r="AM557" s="13">
        <f>IF(ISERROR(VLOOKUP($C557,CTEPULL!$A:$I,7,FALSE)),"0",(VLOOKUP($C557,CTEPULL!$A:$I,7,FALSE)))</f>
        <v>0</v>
      </c>
      <c r="AN557" s="18">
        <f>IF(ISERROR(VLOOKUP($A557,PIVOTILC!$A:$I,7,FALSE)),"0",(VLOOKUP($A557,PIVOTILC!$A:$I,7,FALSE)))</f>
        <v>0</v>
      </c>
      <c r="AO557" s="13">
        <f t="shared" si="132"/>
        <v>0</v>
      </c>
      <c r="AP557" s="13" t="str">
        <f t="shared" si="141"/>
        <v/>
      </c>
      <c r="AQ557" s="13">
        <f>IF(ISERROR(VLOOKUP($C557,CTEPULL!$A:$I,8,FALSE)),"0",(VLOOKUP($C557,CTEPULL!$A:$I,8,FALSE)))</f>
        <v>0</v>
      </c>
      <c r="AR557" s="18">
        <f>IF(ISERROR(VLOOKUP($A557,PIVOTILC!$A:$I,8,FALSE)),"0",(VLOOKUP($A557,PIVOTILC!$A:$I,8,FALSE)))</f>
        <v>0</v>
      </c>
      <c r="AS557" s="13">
        <f t="shared" si="133"/>
        <v>0</v>
      </c>
      <c r="AT557" s="13" t="str">
        <f t="shared" si="142"/>
        <v/>
      </c>
      <c r="AU557" s="19">
        <f>IF(ISERROR(VLOOKUP($C557,CTEPULL!$A:$I,9,FALSE)),"0",(VLOOKUP($C557,CTEPULL!$A:$I,9,FALSE)))</f>
        <v>40</v>
      </c>
      <c r="AV557" s="18">
        <f>IF(ISERROR(VLOOKUP($A557,PIVOTILC!$A:$I,8,FALSE)),"0",(VLOOKUP($A557,PIVOTILC!$A:$I,9,FALSE)))</f>
        <v>40</v>
      </c>
      <c r="AW557" s="18">
        <f t="shared" si="134"/>
        <v>0</v>
      </c>
      <c r="AX557" s="13">
        <f t="shared" si="135"/>
        <v>0</v>
      </c>
      <c r="AY557" s="13" t="str">
        <f t="shared" si="136"/>
        <v>No</v>
      </c>
      <c r="AZ557" s="13" t="str">
        <f t="shared" si="143"/>
        <v>No</v>
      </c>
    </row>
    <row r="558" spans="1:52" x14ac:dyDescent="0.2">
      <c r="A558" s="58" t="s">
        <v>10973</v>
      </c>
      <c r="B558" s="16" t="s">
        <v>10974</v>
      </c>
      <c r="C558" s="13" t="s">
        <v>10975</v>
      </c>
      <c r="D558" s="13" t="s">
        <v>10976</v>
      </c>
      <c r="E558" s="13" t="s">
        <v>2035</v>
      </c>
      <c r="F558" s="13" t="s">
        <v>3740</v>
      </c>
      <c r="G558" s="13" t="s">
        <v>10977</v>
      </c>
      <c r="H558" s="13" t="s">
        <v>2828</v>
      </c>
      <c r="I558" s="13" t="s">
        <v>98</v>
      </c>
      <c r="J558" s="13" t="s">
        <v>2378</v>
      </c>
      <c r="K558" s="13" t="s">
        <v>2382</v>
      </c>
      <c r="L558" s="13" t="s">
        <v>3758</v>
      </c>
      <c r="M558" s="13" t="s">
        <v>2384</v>
      </c>
      <c r="N558" s="13" t="s">
        <v>11022</v>
      </c>
      <c r="O558" s="17">
        <v>43654</v>
      </c>
      <c r="P558" s="23"/>
      <c r="Q558" s="41" t="s">
        <v>10978</v>
      </c>
      <c r="R558" s="13" t="s">
        <v>129</v>
      </c>
      <c r="S558" s="13" t="s">
        <v>2870</v>
      </c>
      <c r="T558" s="13" t="s">
        <v>8348</v>
      </c>
      <c r="U558" s="13" t="s">
        <v>11037</v>
      </c>
      <c r="V558" s="13" t="s">
        <v>8352</v>
      </c>
      <c r="W558" s="13">
        <f>IF(ISERROR(VLOOKUP($C558,CTEPULL!$A:$I,3,FALSE)),"0",(VLOOKUP($C558,CTEPULL!$A:$I,3,FALSE)))</f>
        <v>40</v>
      </c>
      <c r="X558" s="18">
        <f>IF(ISERROR(VLOOKUP($A558,PIVOTILC!$A:$I,3,FALSE)),"0",(VLOOKUP($A558,PIVOTILC!$A:$I,3,FALSE)))</f>
        <v>40</v>
      </c>
      <c r="Y558" s="13">
        <f t="shared" si="128"/>
        <v>0</v>
      </c>
      <c r="Z558" s="13" t="str">
        <f t="shared" si="137"/>
        <v>Good</v>
      </c>
      <c r="AA558" s="13">
        <f>IF(ISERROR(VLOOKUP($C558,CTEPULL!$A:$I,4,FALSE)),"0",(VLOOKUP($C558,CTEPULL!$A:$I,4,FALSE)))</f>
        <v>0</v>
      </c>
      <c r="AB558" s="18">
        <f>IF(ISERROR(VLOOKUP($A558,PIVOTILC!$A:$I,4,FALSE)),"0",(VLOOKUP($A558,PIVOTILC!$A:$I,4,FALSE)))</f>
        <v>0</v>
      </c>
      <c r="AC558" s="13">
        <f t="shared" si="129"/>
        <v>0</v>
      </c>
      <c r="AD558" s="13" t="str">
        <f t="shared" si="138"/>
        <v/>
      </c>
      <c r="AE558" s="13">
        <f>IF(ISERROR(VLOOKUP($C558,CTEPULL!$A:$I,5,FALSE)),"0",(VLOOKUP($C558,CTEPULL!$A:$I,5,FALSE)))</f>
        <v>0</v>
      </c>
      <c r="AF558" s="18">
        <f>IF(ISERROR(VLOOKUP($A558,PIVOTILC!$A:$I,5,FALSE)),"0",(VLOOKUP($A558,PIVOTILC!$A:$I,5,FALSE)))</f>
        <v>0</v>
      </c>
      <c r="AG558" s="13">
        <f t="shared" si="130"/>
        <v>0</v>
      </c>
      <c r="AH558" s="13" t="str">
        <f t="shared" si="139"/>
        <v/>
      </c>
      <c r="AI558" s="13">
        <f>IF(ISERROR(VLOOKUP($C558,CTEPULL!$A:$I,6,FALSE)),"0",(VLOOKUP($C558,CTEPULL!$A:$I,6,FALSE)))</f>
        <v>0</v>
      </c>
      <c r="AJ558" s="18">
        <f>IF(ISERROR(VLOOKUP($A558,PIVOTILC!$A:$I,6,FALSE)),"0",(VLOOKUP($A558,PIVOTILC!$A:$I,6,FALSE)))</f>
        <v>0</v>
      </c>
      <c r="AK558" s="13">
        <f t="shared" si="131"/>
        <v>0</v>
      </c>
      <c r="AL558" s="13" t="str">
        <f t="shared" si="140"/>
        <v/>
      </c>
      <c r="AM558" s="13">
        <f>IF(ISERROR(VLOOKUP($C558,CTEPULL!$A:$I,7,FALSE)),"0",(VLOOKUP($C558,CTEPULL!$A:$I,7,FALSE)))</f>
        <v>0</v>
      </c>
      <c r="AN558" s="18">
        <f>IF(ISERROR(VLOOKUP($A558,PIVOTILC!$A:$I,7,FALSE)),"0",(VLOOKUP($A558,PIVOTILC!$A:$I,7,FALSE)))</f>
        <v>0</v>
      </c>
      <c r="AO558" s="13">
        <f t="shared" si="132"/>
        <v>0</v>
      </c>
      <c r="AP558" s="13" t="str">
        <f t="shared" si="141"/>
        <v/>
      </c>
      <c r="AQ558" s="13">
        <f>IF(ISERROR(VLOOKUP($C558,CTEPULL!$A:$I,8,FALSE)),"0",(VLOOKUP($C558,CTEPULL!$A:$I,8,FALSE)))</f>
        <v>0</v>
      </c>
      <c r="AR558" s="18">
        <f>IF(ISERROR(VLOOKUP($A558,PIVOTILC!$A:$I,8,FALSE)),"0",(VLOOKUP($A558,PIVOTILC!$A:$I,8,FALSE)))</f>
        <v>0</v>
      </c>
      <c r="AS558" s="13">
        <f t="shared" si="133"/>
        <v>0</v>
      </c>
      <c r="AT558" s="13" t="str">
        <f t="shared" si="142"/>
        <v/>
      </c>
      <c r="AU558" s="19">
        <f>IF(ISERROR(VLOOKUP($C558,CTEPULL!$A:$I,9,FALSE)),"0",(VLOOKUP($C558,CTEPULL!$A:$I,9,FALSE)))</f>
        <v>40</v>
      </c>
      <c r="AV558" s="18">
        <f>IF(ISERROR(VLOOKUP($A558,PIVOTILC!$A:$I,8,FALSE)),"0",(VLOOKUP($A558,PIVOTILC!$A:$I,9,FALSE)))</f>
        <v>40</v>
      </c>
      <c r="AW558" s="18">
        <f t="shared" si="134"/>
        <v>0</v>
      </c>
      <c r="AX558" s="13">
        <f t="shared" si="135"/>
        <v>0</v>
      </c>
      <c r="AY558" s="13" t="str">
        <f t="shared" si="136"/>
        <v>No</v>
      </c>
      <c r="AZ558" s="13" t="str">
        <f t="shared" si="143"/>
        <v>No</v>
      </c>
    </row>
    <row r="559" spans="1:52" x14ac:dyDescent="0.2">
      <c r="A559" s="1" t="s">
        <v>9294</v>
      </c>
      <c r="B559" s="16" t="s">
        <v>3185</v>
      </c>
      <c r="C559" s="13" t="s">
        <v>1934</v>
      </c>
      <c r="D559" s="13" t="s">
        <v>1908</v>
      </c>
      <c r="E559" s="13" t="s">
        <v>1909</v>
      </c>
      <c r="F559" s="13" t="s">
        <v>179</v>
      </c>
      <c r="G559" s="13" t="s">
        <v>1910</v>
      </c>
      <c r="H559" s="13" t="s">
        <v>2828</v>
      </c>
      <c r="I559" s="13" t="s">
        <v>98</v>
      </c>
      <c r="J559" s="13" t="s">
        <v>2378</v>
      </c>
      <c r="K559" s="13" t="s">
        <v>2379</v>
      </c>
      <c r="L559" s="13" t="s">
        <v>2380</v>
      </c>
      <c r="M559" s="13" t="s">
        <v>2403</v>
      </c>
      <c r="N559" s="13" t="s">
        <v>1935</v>
      </c>
      <c r="O559" s="17">
        <v>42030</v>
      </c>
      <c r="P559" s="23"/>
      <c r="Q559" s="41" t="s">
        <v>2600</v>
      </c>
      <c r="R559" s="13" t="s">
        <v>129</v>
      </c>
      <c r="S559" s="13" t="s">
        <v>2871</v>
      </c>
      <c r="T559" s="13" t="s">
        <v>8348</v>
      </c>
      <c r="U559" s="13" t="s">
        <v>5859</v>
      </c>
      <c r="V559" s="13" t="s">
        <v>8361</v>
      </c>
      <c r="W559" s="13">
        <f>IF(ISERROR(VLOOKUP($C559,CTEPULL!$A:$I,3,FALSE)),"0",(VLOOKUP($C559,CTEPULL!$A:$I,3,FALSE)))</f>
        <v>40</v>
      </c>
      <c r="X559" s="18">
        <f>IF(ISERROR(VLOOKUP($A559,PIVOTILC!$A:$I,3,FALSE)),"0",(VLOOKUP($A559,PIVOTILC!$A:$I,3,FALSE)))</f>
        <v>40</v>
      </c>
      <c r="Y559" s="13">
        <f t="shared" si="128"/>
        <v>0</v>
      </c>
      <c r="Z559" s="13" t="str">
        <f t="shared" si="137"/>
        <v>Good</v>
      </c>
      <c r="AA559" s="13">
        <f>IF(ISERROR(VLOOKUP($C559,CTEPULL!$A:$I,4,FALSE)),"0",(VLOOKUP($C559,CTEPULL!$A:$I,4,FALSE)))</f>
        <v>0</v>
      </c>
      <c r="AB559" s="18">
        <f>IF(ISERROR(VLOOKUP($A559,PIVOTILC!$A:$I,4,FALSE)),"0",(VLOOKUP($A559,PIVOTILC!$A:$I,4,FALSE)))</f>
        <v>0</v>
      </c>
      <c r="AC559" s="13">
        <f t="shared" si="129"/>
        <v>0</v>
      </c>
      <c r="AD559" s="13" t="str">
        <f t="shared" si="138"/>
        <v/>
      </c>
      <c r="AE559" s="13">
        <f>IF(ISERROR(VLOOKUP($C559,CTEPULL!$A:$I,5,FALSE)),"0",(VLOOKUP($C559,CTEPULL!$A:$I,5,FALSE)))</f>
        <v>0</v>
      </c>
      <c r="AF559" s="18">
        <f>IF(ISERROR(VLOOKUP($A559,PIVOTILC!$A:$I,5,FALSE)),"0",(VLOOKUP($A559,PIVOTILC!$A:$I,5,FALSE)))</f>
        <v>0</v>
      </c>
      <c r="AG559" s="13">
        <f t="shared" si="130"/>
        <v>0</v>
      </c>
      <c r="AH559" s="13" t="str">
        <f t="shared" si="139"/>
        <v/>
      </c>
      <c r="AI559" s="13">
        <f>IF(ISERROR(VLOOKUP($C559,CTEPULL!$A:$I,6,FALSE)),"0",(VLOOKUP($C559,CTEPULL!$A:$I,6,FALSE)))</f>
        <v>0</v>
      </c>
      <c r="AJ559" s="18">
        <f>IF(ISERROR(VLOOKUP($A559,PIVOTILC!$A:$I,6,FALSE)),"0",(VLOOKUP($A559,PIVOTILC!$A:$I,6,FALSE)))</f>
        <v>0</v>
      </c>
      <c r="AK559" s="13">
        <f t="shared" si="131"/>
        <v>0</v>
      </c>
      <c r="AL559" s="13" t="str">
        <f t="shared" si="140"/>
        <v/>
      </c>
      <c r="AM559" s="13">
        <f>IF(ISERROR(VLOOKUP($C559,CTEPULL!$A:$I,7,FALSE)),"0",(VLOOKUP($C559,CTEPULL!$A:$I,7,FALSE)))</f>
        <v>0</v>
      </c>
      <c r="AN559" s="18">
        <f>IF(ISERROR(VLOOKUP($A559,PIVOTILC!$A:$I,7,FALSE)),"0",(VLOOKUP($A559,PIVOTILC!$A:$I,7,FALSE)))</f>
        <v>0</v>
      </c>
      <c r="AO559" s="13">
        <f t="shared" si="132"/>
        <v>0</v>
      </c>
      <c r="AP559" s="13" t="str">
        <f t="shared" si="141"/>
        <v/>
      </c>
      <c r="AQ559" s="13">
        <f>IF(ISERROR(VLOOKUP($C559,CTEPULL!$A:$I,8,FALSE)),"0",(VLOOKUP($C559,CTEPULL!$A:$I,8,FALSE)))</f>
        <v>0</v>
      </c>
      <c r="AR559" s="18">
        <f>IF(ISERROR(VLOOKUP($A559,PIVOTILC!$A:$I,8,FALSE)),"0",(VLOOKUP($A559,PIVOTILC!$A:$I,8,FALSE)))</f>
        <v>0</v>
      </c>
      <c r="AS559" s="13">
        <f t="shared" si="133"/>
        <v>0</v>
      </c>
      <c r="AT559" s="13" t="str">
        <f t="shared" si="142"/>
        <v/>
      </c>
      <c r="AU559" s="19">
        <f>IF(ISERROR(VLOOKUP($C559,CTEPULL!$A:$I,9,FALSE)),"0",(VLOOKUP($C559,CTEPULL!$A:$I,9,FALSE)))</f>
        <v>40</v>
      </c>
      <c r="AV559" s="18">
        <f>IF(ISERROR(VLOOKUP($A559,PIVOTILC!$A:$I,8,FALSE)),"0",(VLOOKUP($A559,PIVOTILC!$A:$I,9,FALSE)))</f>
        <v>40</v>
      </c>
      <c r="AW559" s="18">
        <f t="shared" si="134"/>
        <v>0</v>
      </c>
      <c r="AX559" s="13">
        <f t="shared" si="135"/>
        <v>0</v>
      </c>
      <c r="AY559" s="13" t="str">
        <f t="shared" si="136"/>
        <v>No</v>
      </c>
      <c r="AZ559" s="13" t="str">
        <f t="shared" si="143"/>
        <v>No</v>
      </c>
    </row>
    <row r="560" spans="1:52" x14ac:dyDescent="0.2">
      <c r="A560" s="1" t="s">
        <v>7177</v>
      </c>
      <c r="B560" s="16" t="s">
        <v>6355</v>
      </c>
      <c r="C560" s="13" t="s">
        <v>6425</v>
      </c>
      <c r="D560" s="13" t="s">
        <v>1159</v>
      </c>
      <c r="E560" s="13" t="s">
        <v>6356</v>
      </c>
      <c r="F560" s="13" t="s">
        <v>4772</v>
      </c>
      <c r="G560" s="13" t="s">
        <v>6357</v>
      </c>
      <c r="H560" s="13" t="s">
        <v>2828</v>
      </c>
      <c r="I560" s="13" t="s">
        <v>98</v>
      </c>
      <c r="J560" s="13" t="s">
        <v>2378</v>
      </c>
      <c r="K560" s="13" t="s">
        <v>2379</v>
      </c>
      <c r="L560" s="13" t="s">
        <v>2380</v>
      </c>
      <c r="M560" s="13" t="s">
        <v>2403</v>
      </c>
      <c r="N560" s="13" t="s">
        <v>2830</v>
      </c>
      <c r="O560" s="17">
        <v>43018</v>
      </c>
      <c r="P560" s="23"/>
      <c r="Q560" s="41" t="s">
        <v>6358</v>
      </c>
      <c r="R560" s="13" t="s">
        <v>112</v>
      </c>
      <c r="S560" s="13" t="s">
        <v>2866</v>
      </c>
      <c r="T560" s="13" t="s">
        <v>8348</v>
      </c>
      <c r="U560" s="13" t="s">
        <v>6509</v>
      </c>
      <c r="V560" s="13" t="s">
        <v>8356</v>
      </c>
      <c r="W560" s="13">
        <f>IF(ISERROR(VLOOKUP($C560,CTEPULL!$A:$I,3,FALSE)),"0",(VLOOKUP($C560,CTEPULL!$A:$I,3,FALSE)))</f>
        <v>40</v>
      </c>
      <c r="X560" s="18">
        <f>IF(ISERROR(VLOOKUP($A560,PIVOTILC!$A:$I,3,FALSE)),"0",(VLOOKUP($A560,PIVOTILC!$A:$I,3,FALSE)))</f>
        <v>40</v>
      </c>
      <c r="Y560" s="13">
        <f t="shared" si="128"/>
        <v>0</v>
      </c>
      <c r="Z560" s="13" t="str">
        <f t="shared" si="137"/>
        <v>Good</v>
      </c>
      <c r="AA560" s="13">
        <f>IF(ISERROR(VLOOKUP($C560,CTEPULL!$A:$I,4,FALSE)),"0",(VLOOKUP($C560,CTEPULL!$A:$I,4,FALSE)))</f>
        <v>0</v>
      </c>
      <c r="AB560" s="18">
        <f>IF(ISERROR(VLOOKUP($A560,PIVOTILC!$A:$I,4,FALSE)),"0",(VLOOKUP($A560,PIVOTILC!$A:$I,4,FALSE)))</f>
        <v>0</v>
      </c>
      <c r="AC560" s="13">
        <f t="shared" si="129"/>
        <v>0</v>
      </c>
      <c r="AD560" s="13" t="str">
        <f t="shared" si="138"/>
        <v/>
      </c>
      <c r="AE560" s="13">
        <f>IF(ISERROR(VLOOKUP($C560,CTEPULL!$A:$I,5,FALSE)),"0",(VLOOKUP($C560,CTEPULL!$A:$I,5,FALSE)))</f>
        <v>0</v>
      </c>
      <c r="AF560" s="18">
        <f>IF(ISERROR(VLOOKUP($A560,PIVOTILC!$A:$I,5,FALSE)),"0",(VLOOKUP($A560,PIVOTILC!$A:$I,5,FALSE)))</f>
        <v>0</v>
      </c>
      <c r="AG560" s="13">
        <f t="shared" si="130"/>
        <v>0</v>
      </c>
      <c r="AH560" s="13" t="str">
        <f t="shared" si="139"/>
        <v/>
      </c>
      <c r="AI560" s="13">
        <f>IF(ISERROR(VLOOKUP($C560,CTEPULL!$A:$I,6,FALSE)),"0",(VLOOKUP($C560,CTEPULL!$A:$I,6,FALSE)))</f>
        <v>0</v>
      </c>
      <c r="AJ560" s="18">
        <f>IF(ISERROR(VLOOKUP($A560,PIVOTILC!$A:$I,6,FALSE)),"0",(VLOOKUP($A560,PIVOTILC!$A:$I,6,FALSE)))</f>
        <v>0</v>
      </c>
      <c r="AK560" s="13">
        <f t="shared" si="131"/>
        <v>0</v>
      </c>
      <c r="AL560" s="13" t="str">
        <f t="shared" si="140"/>
        <v/>
      </c>
      <c r="AM560" s="13">
        <f>IF(ISERROR(VLOOKUP($C560,CTEPULL!$A:$I,7,FALSE)),"0",(VLOOKUP($C560,CTEPULL!$A:$I,7,FALSE)))</f>
        <v>0</v>
      </c>
      <c r="AN560" s="18">
        <f>IF(ISERROR(VLOOKUP($A560,PIVOTILC!$A:$I,7,FALSE)),"0",(VLOOKUP($A560,PIVOTILC!$A:$I,7,FALSE)))</f>
        <v>0</v>
      </c>
      <c r="AO560" s="13">
        <f t="shared" si="132"/>
        <v>0</v>
      </c>
      <c r="AP560" s="13" t="str">
        <f t="shared" si="141"/>
        <v/>
      </c>
      <c r="AQ560" s="13">
        <f>IF(ISERROR(VLOOKUP($C560,CTEPULL!$A:$I,8,FALSE)),"0",(VLOOKUP($C560,CTEPULL!$A:$I,8,FALSE)))</f>
        <v>0</v>
      </c>
      <c r="AR560" s="18">
        <f>IF(ISERROR(VLOOKUP($A560,PIVOTILC!$A:$I,8,FALSE)),"0",(VLOOKUP($A560,PIVOTILC!$A:$I,8,FALSE)))</f>
        <v>0</v>
      </c>
      <c r="AS560" s="13">
        <f t="shared" si="133"/>
        <v>0</v>
      </c>
      <c r="AT560" s="13" t="str">
        <f t="shared" si="142"/>
        <v/>
      </c>
      <c r="AU560" s="19">
        <f>IF(ISERROR(VLOOKUP($C560,CTEPULL!$A:$I,9,FALSE)),"0",(VLOOKUP($C560,CTEPULL!$A:$I,9,FALSE)))</f>
        <v>40</v>
      </c>
      <c r="AV560" s="18">
        <f>IF(ISERROR(VLOOKUP($A560,PIVOTILC!$A:$I,8,FALSE)),"0",(VLOOKUP($A560,PIVOTILC!$A:$I,9,FALSE)))</f>
        <v>40</v>
      </c>
      <c r="AW560" s="18">
        <f t="shared" si="134"/>
        <v>0</v>
      </c>
      <c r="AX560" s="13">
        <f t="shared" si="135"/>
        <v>0</v>
      </c>
      <c r="AY560" s="13" t="str">
        <f t="shared" si="136"/>
        <v>No</v>
      </c>
      <c r="AZ560" s="13" t="str">
        <f t="shared" si="143"/>
        <v>No</v>
      </c>
    </row>
    <row r="561" spans="1:52" x14ac:dyDescent="0.2">
      <c r="A561" s="1" t="s">
        <v>9295</v>
      </c>
      <c r="B561" s="16" t="s">
        <v>4529</v>
      </c>
      <c r="C561" s="13" t="s">
        <v>4530</v>
      </c>
      <c r="D561" s="13" t="s">
        <v>1159</v>
      </c>
      <c r="E561" s="13" t="s">
        <v>4531</v>
      </c>
      <c r="F561" s="13" t="s">
        <v>240</v>
      </c>
      <c r="G561" s="13" t="s">
        <v>4532</v>
      </c>
      <c r="H561" s="13" t="s">
        <v>2828</v>
      </c>
      <c r="I561" s="13" t="s">
        <v>98</v>
      </c>
      <c r="J561" s="13" t="s">
        <v>2378</v>
      </c>
      <c r="K561" s="13" t="s">
        <v>2395</v>
      </c>
      <c r="L561" s="13" t="s">
        <v>2385</v>
      </c>
      <c r="M561" s="13" t="s">
        <v>3823</v>
      </c>
      <c r="N561" s="13" t="s">
        <v>4559</v>
      </c>
      <c r="O561" s="17">
        <v>42828</v>
      </c>
      <c r="P561" s="23"/>
      <c r="Q561" s="41" t="s">
        <v>4533</v>
      </c>
      <c r="R561" s="13" t="s">
        <v>129</v>
      </c>
      <c r="S561" s="13" t="s">
        <v>2870</v>
      </c>
      <c r="T561" s="13" t="s">
        <v>8348</v>
      </c>
      <c r="U561" s="13" t="s">
        <v>5860</v>
      </c>
      <c r="V561" s="13" t="s">
        <v>8352</v>
      </c>
      <c r="W561" s="13">
        <f>IF(ISERROR(VLOOKUP($C561,CTEPULL!$A:$I,3,FALSE)),"0",(VLOOKUP($C561,CTEPULL!$A:$I,3,FALSE)))</f>
        <v>40</v>
      </c>
      <c r="X561" s="18">
        <f>IF(ISERROR(VLOOKUP($A561,PIVOTILC!$A:$I,3,FALSE)),"0",(VLOOKUP($A561,PIVOTILC!$A:$I,3,FALSE)))</f>
        <v>40</v>
      </c>
      <c r="Y561" s="13">
        <f t="shared" si="128"/>
        <v>0</v>
      </c>
      <c r="Z561" s="13" t="str">
        <f t="shared" si="137"/>
        <v>Good</v>
      </c>
      <c r="AA561" s="13">
        <f>IF(ISERROR(VLOOKUP($C561,CTEPULL!$A:$I,4,FALSE)),"0",(VLOOKUP($C561,CTEPULL!$A:$I,4,FALSE)))</f>
        <v>0</v>
      </c>
      <c r="AB561" s="18">
        <f>IF(ISERROR(VLOOKUP($A561,PIVOTILC!$A:$I,4,FALSE)),"0",(VLOOKUP($A561,PIVOTILC!$A:$I,4,FALSE)))</f>
        <v>0</v>
      </c>
      <c r="AC561" s="13">
        <f t="shared" si="129"/>
        <v>0</v>
      </c>
      <c r="AD561" s="13" t="str">
        <f t="shared" si="138"/>
        <v/>
      </c>
      <c r="AE561" s="13">
        <f>IF(ISERROR(VLOOKUP($C561,CTEPULL!$A:$I,5,FALSE)),"0",(VLOOKUP($C561,CTEPULL!$A:$I,5,FALSE)))</f>
        <v>0</v>
      </c>
      <c r="AF561" s="18">
        <f>IF(ISERROR(VLOOKUP($A561,PIVOTILC!$A:$I,5,FALSE)),"0",(VLOOKUP($A561,PIVOTILC!$A:$I,5,FALSE)))</f>
        <v>0</v>
      </c>
      <c r="AG561" s="13">
        <f t="shared" si="130"/>
        <v>0</v>
      </c>
      <c r="AH561" s="13" t="str">
        <f t="shared" si="139"/>
        <v/>
      </c>
      <c r="AI561" s="13">
        <f>IF(ISERROR(VLOOKUP($C561,CTEPULL!$A:$I,6,FALSE)),"0",(VLOOKUP($C561,CTEPULL!$A:$I,6,FALSE)))</f>
        <v>0</v>
      </c>
      <c r="AJ561" s="18">
        <f>IF(ISERROR(VLOOKUP($A561,PIVOTILC!$A:$I,6,FALSE)),"0",(VLOOKUP($A561,PIVOTILC!$A:$I,6,FALSE)))</f>
        <v>0</v>
      </c>
      <c r="AK561" s="13">
        <f t="shared" si="131"/>
        <v>0</v>
      </c>
      <c r="AL561" s="13" t="str">
        <f t="shared" si="140"/>
        <v/>
      </c>
      <c r="AM561" s="13">
        <f>IF(ISERROR(VLOOKUP($C561,CTEPULL!$A:$I,7,FALSE)),"0",(VLOOKUP($C561,CTEPULL!$A:$I,7,FALSE)))</f>
        <v>0</v>
      </c>
      <c r="AN561" s="18">
        <f>IF(ISERROR(VLOOKUP($A561,PIVOTILC!$A:$I,7,FALSE)),"0",(VLOOKUP($A561,PIVOTILC!$A:$I,7,FALSE)))</f>
        <v>0</v>
      </c>
      <c r="AO561" s="13">
        <f t="shared" si="132"/>
        <v>0</v>
      </c>
      <c r="AP561" s="13" t="str">
        <f t="shared" si="141"/>
        <v/>
      </c>
      <c r="AQ561" s="13">
        <f>IF(ISERROR(VLOOKUP($C561,CTEPULL!$A:$I,8,FALSE)),"0",(VLOOKUP($C561,CTEPULL!$A:$I,8,FALSE)))</f>
        <v>0</v>
      </c>
      <c r="AR561" s="18">
        <f>IF(ISERROR(VLOOKUP($A561,PIVOTILC!$A:$I,8,FALSE)),"0",(VLOOKUP($A561,PIVOTILC!$A:$I,8,FALSE)))</f>
        <v>0</v>
      </c>
      <c r="AS561" s="13">
        <f t="shared" si="133"/>
        <v>0</v>
      </c>
      <c r="AT561" s="13" t="str">
        <f t="shared" si="142"/>
        <v/>
      </c>
      <c r="AU561" s="19">
        <f>IF(ISERROR(VLOOKUP($C561,CTEPULL!$A:$I,9,FALSE)),"0",(VLOOKUP($C561,CTEPULL!$A:$I,9,FALSE)))</f>
        <v>40</v>
      </c>
      <c r="AV561" s="18">
        <f>IF(ISERROR(VLOOKUP($A561,PIVOTILC!$A:$I,8,FALSE)),"0",(VLOOKUP($A561,PIVOTILC!$A:$I,9,FALSE)))</f>
        <v>40</v>
      </c>
      <c r="AW561" s="18">
        <f t="shared" si="134"/>
        <v>0</v>
      </c>
      <c r="AX561" s="13">
        <f t="shared" si="135"/>
        <v>0</v>
      </c>
      <c r="AY561" s="13" t="str">
        <f t="shared" si="136"/>
        <v>No</v>
      </c>
      <c r="AZ561" s="13" t="str">
        <f t="shared" si="143"/>
        <v>No</v>
      </c>
    </row>
    <row r="562" spans="1:52" x14ac:dyDescent="0.2">
      <c r="A562" s="1" t="s">
        <v>9296</v>
      </c>
      <c r="B562" s="16" t="s">
        <v>3186</v>
      </c>
      <c r="C562" s="13" t="s">
        <v>873</v>
      </c>
      <c r="D562" s="13" t="s">
        <v>591</v>
      </c>
      <c r="E562" s="13" t="s">
        <v>592</v>
      </c>
      <c r="F562" s="13" t="s">
        <v>128</v>
      </c>
      <c r="G562" s="13" t="s">
        <v>344</v>
      </c>
      <c r="H562" s="13" t="s">
        <v>2831</v>
      </c>
      <c r="I562" s="13" t="s">
        <v>98</v>
      </c>
      <c r="J562" s="13" t="s">
        <v>2378</v>
      </c>
      <c r="K562" s="13" t="s">
        <v>2382</v>
      </c>
      <c r="L562" s="13" t="s">
        <v>3758</v>
      </c>
      <c r="M562" s="13" t="s">
        <v>2416</v>
      </c>
      <c r="N562" s="13" t="s">
        <v>191</v>
      </c>
      <c r="O562" s="17">
        <v>40644</v>
      </c>
      <c r="P562" s="23"/>
      <c r="Q562" s="41" t="s">
        <v>2601</v>
      </c>
      <c r="R562" s="13" t="s">
        <v>129</v>
      </c>
      <c r="S562" s="13" t="s">
        <v>2870</v>
      </c>
      <c r="T562" s="13" t="s">
        <v>8348</v>
      </c>
      <c r="U562" s="13" t="s">
        <v>5861</v>
      </c>
      <c r="V562" s="13" t="s">
        <v>8361</v>
      </c>
      <c r="W562" s="13">
        <f>IF(ISERROR(VLOOKUP($C562,CTEPULL!$A:$I,3,FALSE)),"0",(VLOOKUP($C562,CTEPULL!$A:$I,3,FALSE)))</f>
        <v>63</v>
      </c>
      <c r="X562" s="18">
        <f>IF(ISERROR(VLOOKUP($A562,PIVOTILC!$A:$I,3,FALSE)),"0",(VLOOKUP($A562,PIVOTILC!$A:$I,3,FALSE)))</f>
        <v>63</v>
      </c>
      <c r="Y562" s="13">
        <f t="shared" si="128"/>
        <v>0</v>
      </c>
      <c r="Z562" s="13" t="str">
        <f t="shared" si="137"/>
        <v>Good</v>
      </c>
      <c r="AA562" s="13">
        <f>IF(ISERROR(VLOOKUP($C562,CTEPULL!$A:$I,4,FALSE)),"0",(VLOOKUP($C562,CTEPULL!$A:$I,4,FALSE)))</f>
        <v>0</v>
      </c>
      <c r="AB562" s="18">
        <f>IF(ISERROR(VLOOKUP($A562,PIVOTILC!$A:$I,4,FALSE)),"0",(VLOOKUP($A562,PIVOTILC!$A:$I,4,FALSE)))</f>
        <v>0</v>
      </c>
      <c r="AC562" s="13">
        <f t="shared" si="129"/>
        <v>0</v>
      </c>
      <c r="AD562" s="13" t="str">
        <f t="shared" si="138"/>
        <v/>
      </c>
      <c r="AE562" s="13">
        <f>IF(ISERROR(VLOOKUP($C562,CTEPULL!$A:$I,5,FALSE)),"0",(VLOOKUP($C562,CTEPULL!$A:$I,5,FALSE)))</f>
        <v>0</v>
      </c>
      <c r="AF562" s="18">
        <f>IF(ISERROR(VLOOKUP($A562,PIVOTILC!$A:$I,5,FALSE)),"0",(VLOOKUP($A562,PIVOTILC!$A:$I,5,FALSE)))</f>
        <v>0</v>
      </c>
      <c r="AG562" s="13">
        <f t="shared" si="130"/>
        <v>0</v>
      </c>
      <c r="AH562" s="13" t="str">
        <f t="shared" si="139"/>
        <v/>
      </c>
      <c r="AI562" s="13">
        <f>IF(ISERROR(VLOOKUP($C562,CTEPULL!$A:$I,6,FALSE)),"0",(VLOOKUP($C562,CTEPULL!$A:$I,6,FALSE)))</f>
        <v>0</v>
      </c>
      <c r="AJ562" s="18">
        <f>IF(ISERROR(VLOOKUP($A562,PIVOTILC!$A:$I,6,FALSE)),"0",(VLOOKUP($A562,PIVOTILC!$A:$I,6,FALSE)))</f>
        <v>0</v>
      </c>
      <c r="AK562" s="13">
        <f t="shared" si="131"/>
        <v>0</v>
      </c>
      <c r="AL562" s="13" t="str">
        <f t="shared" si="140"/>
        <v/>
      </c>
      <c r="AM562" s="13">
        <f>IF(ISERROR(VLOOKUP($C562,CTEPULL!$A:$I,7,FALSE)),"0",(VLOOKUP($C562,CTEPULL!$A:$I,7,FALSE)))</f>
        <v>0</v>
      </c>
      <c r="AN562" s="18">
        <f>IF(ISERROR(VLOOKUP($A562,PIVOTILC!$A:$I,7,FALSE)),"0",(VLOOKUP($A562,PIVOTILC!$A:$I,7,FALSE)))</f>
        <v>0</v>
      </c>
      <c r="AO562" s="13">
        <f t="shared" si="132"/>
        <v>0</v>
      </c>
      <c r="AP562" s="13" t="str">
        <f t="shared" si="141"/>
        <v/>
      </c>
      <c r="AQ562" s="13">
        <f>IF(ISERROR(VLOOKUP($C562,CTEPULL!$A:$I,8,FALSE)),"0",(VLOOKUP($C562,CTEPULL!$A:$I,8,FALSE)))</f>
        <v>0</v>
      </c>
      <c r="AR562" s="18">
        <f>IF(ISERROR(VLOOKUP($A562,PIVOTILC!$A:$I,8,FALSE)),"0",(VLOOKUP($A562,PIVOTILC!$A:$I,8,FALSE)))</f>
        <v>0</v>
      </c>
      <c r="AS562" s="13">
        <f t="shared" si="133"/>
        <v>0</v>
      </c>
      <c r="AT562" s="13" t="str">
        <f t="shared" si="142"/>
        <v/>
      </c>
      <c r="AU562" s="19">
        <f>IF(ISERROR(VLOOKUP($C562,CTEPULL!$A:$I,9,FALSE)),"0",(VLOOKUP($C562,CTEPULL!$A:$I,9,FALSE)))</f>
        <v>63</v>
      </c>
      <c r="AV562" s="18">
        <f>IF(ISERROR(VLOOKUP($A562,PIVOTILC!$A:$I,8,FALSE)),"0",(VLOOKUP($A562,PIVOTILC!$A:$I,9,FALSE)))</f>
        <v>63</v>
      </c>
      <c r="AW562" s="18">
        <f t="shared" si="134"/>
        <v>0</v>
      </c>
      <c r="AX562" s="13">
        <f t="shared" si="135"/>
        <v>0</v>
      </c>
      <c r="AY562" s="13" t="str">
        <f t="shared" si="136"/>
        <v>No</v>
      </c>
      <c r="AZ562" s="13" t="str">
        <f t="shared" si="143"/>
        <v>No</v>
      </c>
    </row>
    <row r="563" spans="1:52" x14ac:dyDescent="0.2">
      <c r="A563" s="1" t="s">
        <v>9297</v>
      </c>
      <c r="B563" s="16" t="s">
        <v>4385</v>
      </c>
      <c r="C563" s="13" t="s">
        <v>4386</v>
      </c>
      <c r="D563" s="13" t="s">
        <v>4387</v>
      </c>
      <c r="E563" s="13" t="s">
        <v>4388</v>
      </c>
      <c r="F563" s="13" t="s">
        <v>105</v>
      </c>
      <c r="G563" s="13" t="s">
        <v>4389</v>
      </c>
      <c r="H563" s="13" t="s">
        <v>2828</v>
      </c>
      <c r="I563" s="13" t="s">
        <v>98</v>
      </c>
      <c r="J563" s="13" t="s">
        <v>2378</v>
      </c>
      <c r="K563" s="13" t="s">
        <v>2382</v>
      </c>
      <c r="L563" s="13" t="s">
        <v>3758</v>
      </c>
      <c r="M563" s="13" t="s">
        <v>2384</v>
      </c>
      <c r="N563" s="13" t="s">
        <v>4432</v>
      </c>
      <c r="O563" s="17">
        <v>42793</v>
      </c>
      <c r="P563" s="23"/>
      <c r="Q563" s="41" t="s">
        <v>4390</v>
      </c>
      <c r="R563" s="13" t="s">
        <v>129</v>
      </c>
      <c r="S563" s="13" t="s">
        <v>2871</v>
      </c>
      <c r="T563" s="13" t="s">
        <v>8348</v>
      </c>
      <c r="U563" s="13" t="s">
        <v>5862</v>
      </c>
      <c r="V563" s="13" t="s">
        <v>8365</v>
      </c>
      <c r="W563" s="13">
        <f>IF(ISERROR(VLOOKUP($C563,CTEPULL!$A:$I,3,FALSE)),"0",(VLOOKUP($C563,CTEPULL!$A:$I,3,FALSE)))</f>
        <v>45</v>
      </c>
      <c r="X563" s="18">
        <f>IF(ISERROR(VLOOKUP($A563,PIVOTILC!$A:$I,3,FALSE)),"0",(VLOOKUP($A563,PIVOTILC!$A:$I,3,FALSE)))</f>
        <v>45</v>
      </c>
      <c r="Y563" s="13">
        <f t="shared" si="128"/>
        <v>0</v>
      </c>
      <c r="Z563" s="13" t="str">
        <f t="shared" si="137"/>
        <v>Good</v>
      </c>
      <c r="AA563" s="13">
        <f>IF(ISERROR(VLOOKUP($C563,CTEPULL!$A:$I,4,FALSE)),"0",(VLOOKUP($C563,CTEPULL!$A:$I,4,FALSE)))</f>
        <v>0</v>
      </c>
      <c r="AB563" s="18">
        <f>IF(ISERROR(VLOOKUP($A563,PIVOTILC!$A:$I,4,FALSE)),"0",(VLOOKUP($A563,PIVOTILC!$A:$I,4,FALSE)))</f>
        <v>0</v>
      </c>
      <c r="AC563" s="13">
        <f t="shared" si="129"/>
        <v>0</v>
      </c>
      <c r="AD563" s="13" t="str">
        <f t="shared" si="138"/>
        <v/>
      </c>
      <c r="AE563" s="13">
        <f>IF(ISERROR(VLOOKUP($C563,CTEPULL!$A:$I,5,FALSE)),"0",(VLOOKUP($C563,CTEPULL!$A:$I,5,FALSE)))</f>
        <v>0</v>
      </c>
      <c r="AF563" s="18">
        <f>IF(ISERROR(VLOOKUP($A563,PIVOTILC!$A:$I,5,FALSE)),"0",(VLOOKUP($A563,PIVOTILC!$A:$I,5,FALSE)))</f>
        <v>0</v>
      </c>
      <c r="AG563" s="13">
        <f t="shared" si="130"/>
        <v>0</v>
      </c>
      <c r="AH563" s="13" t="str">
        <f t="shared" si="139"/>
        <v/>
      </c>
      <c r="AI563" s="13">
        <f>IF(ISERROR(VLOOKUP($C563,CTEPULL!$A:$I,6,FALSE)),"0",(VLOOKUP($C563,CTEPULL!$A:$I,6,FALSE)))</f>
        <v>0</v>
      </c>
      <c r="AJ563" s="18">
        <f>IF(ISERROR(VLOOKUP($A563,PIVOTILC!$A:$I,6,FALSE)),"0",(VLOOKUP($A563,PIVOTILC!$A:$I,6,FALSE)))</f>
        <v>0</v>
      </c>
      <c r="AK563" s="13">
        <f t="shared" si="131"/>
        <v>0</v>
      </c>
      <c r="AL563" s="13" t="str">
        <f t="shared" si="140"/>
        <v/>
      </c>
      <c r="AM563" s="13">
        <f>IF(ISERROR(VLOOKUP($C563,CTEPULL!$A:$I,7,FALSE)),"0",(VLOOKUP($C563,CTEPULL!$A:$I,7,FALSE)))</f>
        <v>0</v>
      </c>
      <c r="AN563" s="18">
        <f>IF(ISERROR(VLOOKUP($A563,PIVOTILC!$A:$I,7,FALSE)),"0",(VLOOKUP($A563,PIVOTILC!$A:$I,7,FALSE)))</f>
        <v>0</v>
      </c>
      <c r="AO563" s="13">
        <f t="shared" si="132"/>
        <v>0</v>
      </c>
      <c r="AP563" s="13" t="str">
        <f t="shared" si="141"/>
        <v/>
      </c>
      <c r="AQ563" s="13">
        <f>IF(ISERROR(VLOOKUP($C563,CTEPULL!$A:$I,8,FALSE)),"0",(VLOOKUP($C563,CTEPULL!$A:$I,8,FALSE)))</f>
        <v>0</v>
      </c>
      <c r="AR563" s="18">
        <f>IF(ISERROR(VLOOKUP($A563,PIVOTILC!$A:$I,8,FALSE)),"0",(VLOOKUP($A563,PIVOTILC!$A:$I,8,FALSE)))</f>
        <v>0</v>
      </c>
      <c r="AS563" s="13">
        <f t="shared" si="133"/>
        <v>0</v>
      </c>
      <c r="AT563" s="13" t="str">
        <f t="shared" si="142"/>
        <v/>
      </c>
      <c r="AU563" s="19">
        <f>IF(ISERROR(VLOOKUP($C563,CTEPULL!$A:$I,9,FALSE)),"0",(VLOOKUP($C563,CTEPULL!$A:$I,9,FALSE)))</f>
        <v>45</v>
      </c>
      <c r="AV563" s="18">
        <f>IF(ISERROR(VLOOKUP($A563,PIVOTILC!$A:$I,8,FALSE)),"0",(VLOOKUP($A563,PIVOTILC!$A:$I,9,FALSE)))</f>
        <v>45</v>
      </c>
      <c r="AW563" s="18">
        <f t="shared" si="134"/>
        <v>0</v>
      </c>
      <c r="AX563" s="13">
        <f t="shared" si="135"/>
        <v>0</v>
      </c>
      <c r="AY563" s="13" t="str">
        <f t="shared" si="136"/>
        <v>No</v>
      </c>
      <c r="AZ563" s="13" t="str">
        <f t="shared" si="143"/>
        <v>No</v>
      </c>
    </row>
    <row r="564" spans="1:52" x14ac:dyDescent="0.2">
      <c r="A564" s="1" t="s">
        <v>7178</v>
      </c>
      <c r="B564" s="16" t="s">
        <v>3187</v>
      </c>
      <c r="C564" s="13" t="s">
        <v>897</v>
      </c>
      <c r="D564" s="13" t="s">
        <v>654</v>
      </c>
      <c r="E564" s="13" t="s">
        <v>655</v>
      </c>
      <c r="F564" s="13" t="s">
        <v>166</v>
      </c>
      <c r="G564" s="13" t="s">
        <v>367</v>
      </c>
      <c r="H564" s="13" t="s">
        <v>2829</v>
      </c>
      <c r="I564" s="13" t="s">
        <v>100</v>
      </c>
      <c r="J564" s="13" t="s">
        <v>2378</v>
      </c>
      <c r="K564" s="13" t="s">
        <v>2396</v>
      </c>
      <c r="L564" s="13" t="s">
        <v>2392</v>
      </c>
      <c r="M564" s="13" t="s">
        <v>8943</v>
      </c>
      <c r="N564" s="13" t="s">
        <v>60</v>
      </c>
      <c r="O564" s="17">
        <v>39953</v>
      </c>
      <c r="P564" s="23"/>
      <c r="Q564" s="41" t="s">
        <v>2602</v>
      </c>
      <c r="R564" s="13" t="s">
        <v>129</v>
      </c>
      <c r="S564" s="13" t="s">
        <v>2871</v>
      </c>
      <c r="T564" s="13" t="s">
        <v>8348</v>
      </c>
      <c r="U564" s="13" t="s">
        <v>5863</v>
      </c>
      <c r="V564" s="13" t="s">
        <v>8352</v>
      </c>
      <c r="W564" s="13">
        <f>IF(ISERROR(VLOOKUP($C564,CTEPULL!$A:$I,3,FALSE)),"0",(VLOOKUP($C564,CTEPULL!$A:$I,3,FALSE)))</f>
        <v>45</v>
      </c>
      <c r="X564" s="18">
        <f>IF(ISERROR(VLOOKUP($A564,PIVOTILC!$A:$I,3,FALSE)),"0",(VLOOKUP($A564,PIVOTILC!$A:$I,3,FALSE)))</f>
        <v>45</v>
      </c>
      <c r="Y564" s="13">
        <f t="shared" si="128"/>
        <v>0</v>
      </c>
      <c r="Z564" s="13" t="str">
        <f t="shared" si="137"/>
        <v>Good</v>
      </c>
      <c r="AA564" s="13">
        <f>IF(ISERROR(VLOOKUP($C564,CTEPULL!$A:$I,4,FALSE)),"0",(VLOOKUP($C564,CTEPULL!$A:$I,4,FALSE)))</f>
        <v>0</v>
      </c>
      <c r="AB564" s="18">
        <f>IF(ISERROR(VLOOKUP($A564,PIVOTILC!$A:$I,4,FALSE)),"0",(VLOOKUP($A564,PIVOTILC!$A:$I,4,FALSE)))</f>
        <v>0</v>
      </c>
      <c r="AC564" s="13">
        <f t="shared" si="129"/>
        <v>0</v>
      </c>
      <c r="AD564" s="13" t="str">
        <f t="shared" si="138"/>
        <v/>
      </c>
      <c r="AE564" s="13">
        <f>IF(ISERROR(VLOOKUP($C564,CTEPULL!$A:$I,5,FALSE)),"0",(VLOOKUP($C564,CTEPULL!$A:$I,5,FALSE)))</f>
        <v>0</v>
      </c>
      <c r="AF564" s="18">
        <f>IF(ISERROR(VLOOKUP($A564,PIVOTILC!$A:$I,5,FALSE)),"0",(VLOOKUP($A564,PIVOTILC!$A:$I,5,FALSE)))</f>
        <v>0</v>
      </c>
      <c r="AG564" s="13">
        <f t="shared" si="130"/>
        <v>0</v>
      </c>
      <c r="AH564" s="13" t="str">
        <f t="shared" si="139"/>
        <v/>
      </c>
      <c r="AI564" s="13">
        <f>IF(ISERROR(VLOOKUP($C564,CTEPULL!$A:$I,6,FALSE)),"0",(VLOOKUP($C564,CTEPULL!$A:$I,6,FALSE)))</f>
        <v>0</v>
      </c>
      <c r="AJ564" s="18">
        <f>IF(ISERROR(VLOOKUP($A564,PIVOTILC!$A:$I,6,FALSE)),"0",(VLOOKUP($A564,PIVOTILC!$A:$I,6,FALSE)))</f>
        <v>0</v>
      </c>
      <c r="AK564" s="13">
        <f t="shared" si="131"/>
        <v>0</v>
      </c>
      <c r="AL564" s="13" t="str">
        <f t="shared" si="140"/>
        <v/>
      </c>
      <c r="AM564" s="13">
        <f>IF(ISERROR(VLOOKUP($C564,CTEPULL!$A:$I,7,FALSE)),"0",(VLOOKUP($C564,CTEPULL!$A:$I,7,FALSE)))</f>
        <v>0</v>
      </c>
      <c r="AN564" s="18">
        <f>IF(ISERROR(VLOOKUP($A564,PIVOTILC!$A:$I,7,FALSE)),"0",(VLOOKUP($A564,PIVOTILC!$A:$I,7,FALSE)))</f>
        <v>0</v>
      </c>
      <c r="AO564" s="13">
        <f t="shared" si="132"/>
        <v>0</v>
      </c>
      <c r="AP564" s="13" t="str">
        <f t="shared" si="141"/>
        <v/>
      </c>
      <c r="AQ564" s="13">
        <f>IF(ISERROR(VLOOKUP($C564,CTEPULL!$A:$I,8,FALSE)),"0",(VLOOKUP($C564,CTEPULL!$A:$I,8,FALSE)))</f>
        <v>0</v>
      </c>
      <c r="AR564" s="18">
        <f>IF(ISERROR(VLOOKUP($A564,PIVOTILC!$A:$I,8,FALSE)),"0",(VLOOKUP($A564,PIVOTILC!$A:$I,8,FALSE)))</f>
        <v>0</v>
      </c>
      <c r="AS564" s="13">
        <f t="shared" si="133"/>
        <v>0</v>
      </c>
      <c r="AT564" s="13" t="str">
        <f t="shared" si="142"/>
        <v/>
      </c>
      <c r="AU564" s="19">
        <f>IF(ISERROR(VLOOKUP($C564,CTEPULL!$A:$I,9,FALSE)),"0",(VLOOKUP($C564,CTEPULL!$A:$I,9,FALSE)))</f>
        <v>45</v>
      </c>
      <c r="AV564" s="18">
        <f>IF(ISERROR(VLOOKUP($A564,PIVOTILC!$A:$I,8,FALSE)),"0",(VLOOKUP($A564,PIVOTILC!$A:$I,9,FALSE)))</f>
        <v>45</v>
      </c>
      <c r="AW564" s="18">
        <f t="shared" si="134"/>
        <v>0</v>
      </c>
      <c r="AX564" s="13">
        <f t="shared" si="135"/>
        <v>0</v>
      </c>
      <c r="AY564" s="13" t="str">
        <f t="shared" si="136"/>
        <v>No</v>
      </c>
      <c r="AZ564" s="13" t="str">
        <f t="shared" si="143"/>
        <v>No</v>
      </c>
    </row>
    <row r="565" spans="1:52" x14ac:dyDescent="0.2">
      <c r="A565" s="1" t="s">
        <v>9298</v>
      </c>
      <c r="B565" s="16" t="s">
        <v>7806</v>
      </c>
      <c r="C565" s="13" t="s">
        <v>7841</v>
      </c>
      <c r="D565" s="13" t="s">
        <v>7807</v>
      </c>
      <c r="E565" s="13" t="s">
        <v>7808</v>
      </c>
      <c r="F565" s="13" t="s">
        <v>7809</v>
      </c>
      <c r="G565" s="13" t="s">
        <v>7810</v>
      </c>
      <c r="H565" s="13" t="s">
        <v>2829</v>
      </c>
      <c r="I565" s="13" t="s">
        <v>98</v>
      </c>
      <c r="J565" s="13" t="s">
        <v>2378</v>
      </c>
      <c r="K565" s="13" t="s">
        <v>2395</v>
      </c>
      <c r="L565" s="13" t="s">
        <v>2385</v>
      </c>
      <c r="M565" s="13" t="s">
        <v>10350</v>
      </c>
      <c r="N565" s="13" t="s">
        <v>7859</v>
      </c>
      <c r="O565" s="17">
        <v>43187</v>
      </c>
      <c r="P565" s="23"/>
      <c r="Q565" s="41" t="s">
        <v>7811</v>
      </c>
      <c r="R565" s="13" t="s">
        <v>129</v>
      </c>
      <c r="S565" s="13" t="s">
        <v>2871</v>
      </c>
      <c r="T565" s="13" t="s">
        <v>8348</v>
      </c>
      <c r="U565" s="13" t="s">
        <v>7868</v>
      </c>
      <c r="V565" s="13" t="s">
        <v>8352</v>
      </c>
      <c r="W565" s="13">
        <f>IF(ISERROR(VLOOKUP($C565,CTEPULL!$A:$I,3,FALSE)),"0",(VLOOKUP($C565,CTEPULL!$A:$I,3,FALSE)))</f>
        <v>40</v>
      </c>
      <c r="X565" s="18">
        <f>IF(ISERROR(VLOOKUP($A565,PIVOTILC!$A:$I,3,FALSE)),"0",(VLOOKUP($A565,PIVOTILC!$A:$I,3,FALSE)))</f>
        <v>40</v>
      </c>
      <c r="Y565" s="13">
        <f t="shared" si="128"/>
        <v>0</v>
      </c>
      <c r="Z565" s="13" t="str">
        <f t="shared" si="137"/>
        <v>Good</v>
      </c>
      <c r="AA565" s="13">
        <f>IF(ISERROR(VLOOKUP($C565,CTEPULL!$A:$I,4,FALSE)),"0",(VLOOKUP($C565,CTEPULL!$A:$I,4,FALSE)))</f>
        <v>0</v>
      </c>
      <c r="AB565" s="18">
        <f>IF(ISERROR(VLOOKUP($A565,PIVOTILC!$A:$I,4,FALSE)),"0",(VLOOKUP($A565,PIVOTILC!$A:$I,4,FALSE)))</f>
        <v>0</v>
      </c>
      <c r="AC565" s="13">
        <f t="shared" si="129"/>
        <v>0</v>
      </c>
      <c r="AD565" s="13" t="str">
        <f t="shared" si="138"/>
        <v/>
      </c>
      <c r="AE565" s="13">
        <f>IF(ISERROR(VLOOKUP($C565,CTEPULL!$A:$I,5,FALSE)),"0",(VLOOKUP($C565,CTEPULL!$A:$I,5,FALSE)))</f>
        <v>0</v>
      </c>
      <c r="AF565" s="18">
        <f>IF(ISERROR(VLOOKUP($A565,PIVOTILC!$A:$I,5,FALSE)),"0",(VLOOKUP($A565,PIVOTILC!$A:$I,5,FALSE)))</f>
        <v>0</v>
      </c>
      <c r="AG565" s="13">
        <f t="shared" si="130"/>
        <v>0</v>
      </c>
      <c r="AH565" s="13" t="str">
        <f t="shared" si="139"/>
        <v/>
      </c>
      <c r="AI565" s="13">
        <f>IF(ISERROR(VLOOKUP($C565,CTEPULL!$A:$I,6,FALSE)),"0",(VLOOKUP($C565,CTEPULL!$A:$I,6,FALSE)))</f>
        <v>0</v>
      </c>
      <c r="AJ565" s="18">
        <f>IF(ISERROR(VLOOKUP($A565,PIVOTILC!$A:$I,6,FALSE)),"0",(VLOOKUP($A565,PIVOTILC!$A:$I,6,FALSE)))</f>
        <v>0</v>
      </c>
      <c r="AK565" s="13">
        <f t="shared" si="131"/>
        <v>0</v>
      </c>
      <c r="AL565" s="13" t="str">
        <f t="shared" si="140"/>
        <v/>
      </c>
      <c r="AM565" s="13">
        <f>IF(ISERROR(VLOOKUP($C565,CTEPULL!$A:$I,7,FALSE)),"0",(VLOOKUP($C565,CTEPULL!$A:$I,7,FALSE)))</f>
        <v>0</v>
      </c>
      <c r="AN565" s="18">
        <f>IF(ISERROR(VLOOKUP($A565,PIVOTILC!$A:$I,7,FALSE)),"0",(VLOOKUP($A565,PIVOTILC!$A:$I,7,FALSE)))</f>
        <v>0</v>
      </c>
      <c r="AO565" s="13">
        <f t="shared" si="132"/>
        <v>0</v>
      </c>
      <c r="AP565" s="13" t="str">
        <f t="shared" si="141"/>
        <v/>
      </c>
      <c r="AQ565" s="13">
        <f>IF(ISERROR(VLOOKUP($C565,CTEPULL!$A:$I,8,FALSE)),"0",(VLOOKUP($C565,CTEPULL!$A:$I,8,FALSE)))</f>
        <v>0</v>
      </c>
      <c r="AR565" s="18">
        <f>IF(ISERROR(VLOOKUP($A565,PIVOTILC!$A:$I,8,FALSE)),"0",(VLOOKUP($A565,PIVOTILC!$A:$I,8,FALSE)))</f>
        <v>0</v>
      </c>
      <c r="AS565" s="13">
        <f t="shared" si="133"/>
        <v>0</v>
      </c>
      <c r="AT565" s="13" t="str">
        <f t="shared" si="142"/>
        <v/>
      </c>
      <c r="AU565" s="19">
        <f>IF(ISERROR(VLOOKUP($C565,CTEPULL!$A:$I,9,FALSE)),"0",(VLOOKUP($C565,CTEPULL!$A:$I,9,FALSE)))</f>
        <v>40</v>
      </c>
      <c r="AV565" s="18">
        <f>IF(ISERROR(VLOOKUP($A565,PIVOTILC!$A:$I,8,FALSE)),"0",(VLOOKUP($A565,PIVOTILC!$A:$I,9,FALSE)))</f>
        <v>40</v>
      </c>
      <c r="AW565" s="18">
        <f t="shared" si="134"/>
        <v>0</v>
      </c>
      <c r="AX565" s="13">
        <f t="shared" si="135"/>
        <v>0</v>
      </c>
      <c r="AY565" s="13" t="str">
        <f t="shared" si="136"/>
        <v>No</v>
      </c>
      <c r="AZ565" s="13" t="str">
        <f t="shared" si="143"/>
        <v>No</v>
      </c>
    </row>
    <row r="566" spans="1:52" x14ac:dyDescent="0.2">
      <c r="A566" s="1" t="s">
        <v>9299</v>
      </c>
      <c r="B566" s="16" t="s">
        <v>3737</v>
      </c>
      <c r="C566" s="13" t="s">
        <v>3738</v>
      </c>
      <c r="D566" s="13" t="s">
        <v>3739</v>
      </c>
      <c r="E566" s="13" t="s">
        <v>579</v>
      </c>
      <c r="F566" s="13" t="s">
        <v>3740</v>
      </c>
      <c r="G566" s="13" t="s">
        <v>3741</v>
      </c>
      <c r="H566" s="13" t="s">
        <v>2828</v>
      </c>
      <c r="I566" s="13" t="s">
        <v>98</v>
      </c>
      <c r="J566" s="13" t="s">
        <v>2378</v>
      </c>
      <c r="K566" s="13" t="s">
        <v>2880</v>
      </c>
      <c r="L566" s="13" t="s">
        <v>2880</v>
      </c>
      <c r="M566" s="13" t="s">
        <v>11908</v>
      </c>
      <c r="N566" s="13" t="s">
        <v>3742</v>
      </c>
      <c r="O566" s="17">
        <v>42555</v>
      </c>
      <c r="P566" s="23"/>
      <c r="Q566" s="41" t="s">
        <v>3743</v>
      </c>
      <c r="R566" s="13" t="s">
        <v>129</v>
      </c>
      <c r="S566" s="13" t="s">
        <v>2871</v>
      </c>
      <c r="T566" s="13" t="s">
        <v>8348</v>
      </c>
      <c r="U566" s="13" t="s">
        <v>5864</v>
      </c>
      <c r="V566" s="13" t="s">
        <v>8352</v>
      </c>
      <c r="W566" s="13">
        <f>IF(ISERROR(VLOOKUP($C566,CTEPULL!$A:$I,3,FALSE)),"0",(VLOOKUP($C566,CTEPULL!$A:$I,3,FALSE)))</f>
        <v>40</v>
      </c>
      <c r="X566" s="18">
        <f>IF(ISERROR(VLOOKUP($A566,PIVOTILC!$A:$I,3,FALSE)),"0",(VLOOKUP($A566,PIVOTILC!$A:$I,3,FALSE)))</f>
        <v>40</v>
      </c>
      <c r="Y566" s="13">
        <f t="shared" si="128"/>
        <v>0</v>
      </c>
      <c r="Z566" s="13" t="str">
        <f t="shared" si="137"/>
        <v>Good</v>
      </c>
      <c r="AA566" s="13">
        <f>IF(ISERROR(VLOOKUP($C566,CTEPULL!$A:$I,4,FALSE)),"0",(VLOOKUP($C566,CTEPULL!$A:$I,4,FALSE)))</f>
        <v>0</v>
      </c>
      <c r="AB566" s="18">
        <f>IF(ISERROR(VLOOKUP($A566,PIVOTILC!$A:$I,4,FALSE)),"0",(VLOOKUP($A566,PIVOTILC!$A:$I,4,FALSE)))</f>
        <v>0</v>
      </c>
      <c r="AC566" s="13">
        <f t="shared" si="129"/>
        <v>0</v>
      </c>
      <c r="AD566" s="13" t="str">
        <f t="shared" si="138"/>
        <v/>
      </c>
      <c r="AE566" s="13">
        <f>IF(ISERROR(VLOOKUP($C566,CTEPULL!$A:$I,5,FALSE)),"0",(VLOOKUP($C566,CTEPULL!$A:$I,5,FALSE)))</f>
        <v>0</v>
      </c>
      <c r="AF566" s="18">
        <f>IF(ISERROR(VLOOKUP($A566,PIVOTILC!$A:$I,5,FALSE)),"0",(VLOOKUP($A566,PIVOTILC!$A:$I,5,FALSE)))</f>
        <v>0</v>
      </c>
      <c r="AG566" s="13">
        <f t="shared" si="130"/>
        <v>0</v>
      </c>
      <c r="AH566" s="13" t="str">
        <f t="shared" si="139"/>
        <v/>
      </c>
      <c r="AI566" s="13">
        <f>IF(ISERROR(VLOOKUP($C566,CTEPULL!$A:$I,6,FALSE)),"0",(VLOOKUP($C566,CTEPULL!$A:$I,6,FALSE)))</f>
        <v>0</v>
      </c>
      <c r="AJ566" s="18">
        <f>IF(ISERROR(VLOOKUP($A566,PIVOTILC!$A:$I,6,FALSE)),"0",(VLOOKUP($A566,PIVOTILC!$A:$I,6,FALSE)))</f>
        <v>0</v>
      </c>
      <c r="AK566" s="13">
        <f t="shared" si="131"/>
        <v>0</v>
      </c>
      <c r="AL566" s="13" t="str">
        <f t="shared" si="140"/>
        <v/>
      </c>
      <c r="AM566" s="13">
        <f>IF(ISERROR(VLOOKUP($C566,CTEPULL!$A:$I,7,FALSE)),"0",(VLOOKUP($C566,CTEPULL!$A:$I,7,FALSE)))</f>
        <v>0</v>
      </c>
      <c r="AN566" s="18">
        <f>IF(ISERROR(VLOOKUP($A566,PIVOTILC!$A:$I,7,FALSE)),"0",(VLOOKUP($A566,PIVOTILC!$A:$I,7,FALSE)))</f>
        <v>0</v>
      </c>
      <c r="AO566" s="13">
        <f t="shared" si="132"/>
        <v>0</v>
      </c>
      <c r="AP566" s="13" t="str">
        <f t="shared" si="141"/>
        <v/>
      </c>
      <c r="AQ566" s="13">
        <f>IF(ISERROR(VLOOKUP($C566,CTEPULL!$A:$I,8,FALSE)),"0",(VLOOKUP($C566,CTEPULL!$A:$I,8,FALSE)))</f>
        <v>0</v>
      </c>
      <c r="AR566" s="18">
        <f>IF(ISERROR(VLOOKUP($A566,PIVOTILC!$A:$I,8,FALSE)),"0",(VLOOKUP($A566,PIVOTILC!$A:$I,8,FALSE)))</f>
        <v>0</v>
      </c>
      <c r="AS566" s="13">
        <f t="shared" si="133"/>
        <v>0</v>
      </c>
      <c r="AT566" s="13" t="str">
        <f t="shared" si="142"/>
        <v/>
      </c>
      <c r="AU566" s="19">
        <f>IF(ISERROR(VLOOKUP($C566,CTEPULL!$A:$I,9,FALSE)),"0",(VLOOKUP($C566,CTEPULL!$A:$I,9,FALSE)))</f>
        <v>40</v>
      </c>
      <c r="AV566" s="18">
        <f>IF(ISERROR(VLOOKUP($A566,PIVOTILC!$A:$I,8,FALSE)),"0",(VLOOKUP($A566,PIVOTILC!$A:$I,9,FALSE)))</f>
        <v>40</v>
      </c>
      <c r="AW566" s="18">
        <f t="shared" si="134"/>
        <v>0</v>
      </c>
      <c r="AX566" s="13">
        <f t="shared" si="135"/>
        <v>0</v>
      </c>
      <c r="AY566" s="13" t="str">
        <f t="shared" si="136"/>
        <v>No</v>
      </c>
      <c r="AZ566" s="13" t="str">
        <f t="shared" si="143"/>
        <v>No</v>
      </c>
    </row>
    <row r="567" spans="1:52" x14ac:dyDescent="0.2">
      <c r="A567" s="1" t="s">
        <v>9300</v>
      </c>
      <c r="B567" s="16" t="s">
        <v>3188</v>
      </c>
      <c r="C567" s="13" t="s">
        <v>1333</v>
      </c>
      <c r="D567" s="13" t="s">
        <v>1334</v>
      </c>
      <c r="E567" s="13" t="s">
        <v>1335</v>
      </c>
      <c r="F567" s="13" t="s">
        <v>125</v>
      </c>
      <c r="G567" s="13" t="s">
        <v>1336</v>
      </c>
      <c r="H567" s="13" t="s">
        <v>2828</v>
      </c>
      <c r="I567" s="13" t="s">
        <v>98</v>
      </c>
      <c r="J567" s="13" t="s">
        <v>2378</v>
      </c>
      <c r="K567" s="13" t="s">
        <v>2379</v>
      </c>
      <c r="L567" s="13" t="s">
        <v>2383</v>
      </c>
      <c r="M567" s="13" t="s">
        <v>7713</v>
      </c>
      <c r="N567" s="13" t="s">
        <v>1337</v>
      </c>
      <c r="O567" s="17">
        <v>41654</v>
      </c>
      <c r="P567" s="23"/>
      <c r="Q567" s="41" t="s">
        <v>2603</v>
      </c>
      <c r="R567" s="13" t="s">
        <v>129</v>
      </c>
      <c r="S567" s="13" t="s">
        <v>2870</v>
      </c>
      <c r="T567" s="13" t="s">
        <v>8348</v>
      </c>
      <c r="U567" s="13" t="s">
        <v>5865</v>
      </c>
      <c r="V567" s="13" t="s">
        <v>8352</v>
      </c>
      <c r="W567" s="13">
        <f>IF(ISERROR(VLOOKUP($C567,CTEPULL!$A:$I,3,FALSE)),"0",(VLOOKUP($C567,CTEPULL!$A:$I,3,FALSE)))</f>
        <v>40</v>
      </c>
      <c r="X567" s="18">
        <f>IF(ISERROR(VLOOKUP($A567,PIVOTILC!$A:$I,3,FALSE)),"0",(VLOOKUP($A567,PIVOTILC!$A:$I,3,FALSE)))</f>
        <v>40</v>
      </c>
      <c r="Y567" s="13">
        <f t="shared" si="128"/>
        <v>0</v>
      </c>
      <c r="Z567" s="13" t="str">
        <f t="shared" si="137"/>
        <v>Good</v>
      </c>
      <c r="AA567" s="13">
        <f>IF(ISERROR(VLOOKUP($C567,CTEPULL!$A:$I,4,FALSE)),"0",(VLOOKUP($C567,CTEPULL!$A:$I,4,FALSE)))</f>
        <v>0</v>
      </c>
      <c r="AB567" s="18">
        <f>IF(ISERROR(VLOOKUP($A567,PIVOTILC!$A:$I,4,FALSE)),"0",(VLOOKUP($A567,PIVOTILC!$A:$I,4,FALSE)))</f>
        <v>0</v>
      </c>
      <c r="AC567" s="13">
        <f t="shared" si="129"/>
        <v>0</v>
      </c>
      <c r="AD567" s="13" t="str">
        <f t="shared" si="138"/>
        <v/>
      </c>
      <c r="AE567" s="13">
        <f>IF(ISERROR(VLOOKUP($C567,CTEPULL!$A:$I,5,FALSE)),"0",(VLOOKUP($C567,CTEPULL!$A:$I,5,FALSE)))</f>
        <v>0</v>
      </c>
      <c r="AF567" s="18">
        <f>IF(ISERROR(VLOOKUP($A567,PIVOTILC!$A:$I,5,FALSE)),"0",(VLOOKUP($A567,PIVOTILC!$A:$I,5,FALSE)))</f>
        <v>0</v>
      </c>
      <c r="AG567" s="13">
        <f t="shared" si="130"/>
        <v>0</v>
      </c>
      <c r="AH567" s="13" t="str">
        <f t="shared" si="139"/>
        <v/>
      </c>
      <c r="AI567" s="13">
        <f>IF(ISERROR(VLOOKUP($C567,CTEPULL!$A:$I,6,FALSE)),"0",(VLOOKUP($C567,CTEPULL!$A:$I,6,FALSE)))</f>
        <v>0</v>
      </c>
      <c r="AJ567" s="18">
        <f>IF(ISERROR(VLOOKUP($A567,PIVOTILC!$A:$I,6,FALSE)),"0",(VLOOKUP($A567,PIVOTILC!$A:$I,6,FALSE)))</f>
        <v>0</v>
      </c>
      <c r="AK567" s="13">
        <f t="shared" si="131"/>
        <v>0</v>
      </c>
      <c r="AL567" s="13" t="str">
        <f t="shared" si="140"/>
        <v/>
      </c>
      <c r="AM567" s="13">
        <f>IF(ISERROR(VLOOKUP($C567,CTEPULL!$A:$I,7,FALSE)),"0",(VLOOKUP($C567,CTEPULL!$A:$I,7,FALSE)))</f>
        <v>0</v>
      </c>
      <c r="AN567" s="18">
        <f>IF(ISERROR(VLOOKUP($A567,PIVOTILC!$A:$I,7,FALSE)),"0",(VLOOKUP($A567,PIVOTILC!$A:$I,7,FALSE)))</f>
        <v>0</v>
      </c>
      <c r="AO567" s="13">
        <f t="shared" si="132"/>
        <v>0</v>
      </c>
      <c r="AP567" s="13" t="str">
        <f t="shared" si="141"/>
        <v/>
      </c>
      <c r="AQ567" s="13">
        <f>IF(ISERROR(VLOOKUP($C567,CTEPULL!$A:$I,8,FALSE)),"0",(VLOOKUP($C567,CTEPULL!$A:$I,8,FALSE)))</f>
        <v>0</v>
      </c>
      <c r="AR567" s="18">
        <f>IF(ISERROR(VLOOKUP($A567,PIVOTILC!$A:$I,8,FALSE)),"0",(VLOOKUP($A567,PIVOTILC!$A:$I,8,FALSE)))</f>
        <v>0</v>
      </c>
      <c r="AS567" s="13">
        <f t="shared" si="133"/>
        <v>0</v>
      </c>
      <c r="AT567" s="13" t="str">
        <f t="shared" si="142"/>
        <v/>
      </c>
      <c r="AU567" s="19">
        <f>IF(ISERROR(VLOOKUP($C567,CTEPULL!$A:$I,9,FALSE)),"0",(VLOOKUP($C567,CTEPULL!$A:$I,9,FALSE)))</f>
        <v>40</v>
      </c>
      <c r="AV567" s="18">
        <f>IF(ISERROR(VLOOKUP($A567,PIVOTILC!$A:$I,8,FALSE)),"0",(VLOOKUP($A567,PIVOTILC!$A:$I,9,FALSE)))</f>
        <v>40</v>
      </c>
      <c r="AW567" s="18">
        <f t="shared" si="134"/>
        <v>0</v>
      </c>
      <c r="AX567" s="13">
        <f t="shared" si="135"/>
        <v>0</v>
      </c>
      <c r="AY567" s="13" t="str">
        <f t="shared" si="136"/>
        <v>No</v>
      </c>
      <c r="AZ567" s="13" t="str">
        <f t="shared" si="143"/>
        <v>No</v>
      </c>
    </row>
    <row r="568" spans="1:52" x14ac:dyDescent="0.2">
      <c r="A568" s="1" t="s">
        <v>9301</v>
      </c>
      <c r="B568" s="16" t="s">
        <v>3189</v>
      </c>
      <c r="C568" s="13" t="s">
        <v>948</v>
      </c>
      <c r="D568" s="13" t="s">
        <v>745</v>
      </c>
      <c r="E568" s="13" t="s">
        <v>746</v>
      </c>
      <c r="F568" s="13" t="s">
        <v>12726</v>
      </c>
      <c r="G568" s="13" t="s">
        <v>413</v>
      </c>
      <c r="H568" s="13" t="s">
        <v>2828</v>
      </c>
      <c r="I568" s="13" t="s">
        <v>98</v>
      </c>
      <c r="J568" s="13" t="s">
        <v>2378</v>
      </c>
      <c r="K568" s="13" t="s">
        <v>2382</v>
      </c>
      <c r="L568" s="13" t="s">
        <v>3758</v>
      </c>
      <c r="M568" s="13" t="s">
        <v>2384</v>
      </c>
      <c r="N568" s="13" t="s">
        <v>234</v>
      </c>
      <c r="O568" s="17">
        <v>40861</v>
      </c>
      <c r="P568" s="23"/>
      <c r="Q568" s="41" t="s">
        <v>2604</v>
      </c>
      <c r="R568" s="13" t="s">
        <v>129</v>
      </c>
      <c r="S568" s="13" t="s">
        <v>2870</v>
      </c>
      <c r="T568" s="13" t="s">
        <v>8348</v>
      </c>
      <c r="U568" s="13" t="s">
        <v>5866</v>
      </c>
      <c r="V568" s="13" t="s">
        <v>8361</v>
      </c>
      <c r="W568" s="13">
        <f>IF(ISERROR(VLOOKUP($C568,CTEPULL!$A:$I,3,FALSE)),"0",(VLOOKUP($C568,CTEPULL!$A:$I,3,FALSE)))</f>
        <v>52</v>
      </c>
      <c r="X568" s="18">
        <f>IF(ISERROR(VLOOKUP($A568,PIVOTILC!$A:$I,3,FALSE)),"0",(VLOOKUP($A568,PIVOTILC!$A:$I,3,FALSE)))</f>
        <v>52</v>
      </c>
      <c r="Y568" s="13">
        <f t="shared" si="128"/>
        <v>0</v>
      </c>
      <c r="Z568" s="13" t="str">
        <f t="shared" si="137"/>
        <v>Good</v>
      </c>
      <c r="AA568" s="13">
        <f>IF(ISERROR(VLOOKUP($C568,CTEPULL!$A:$I,4,FALSE)),"0",(VLOOKUP($C568,CTEPULL!$A:$I,4,FALSE)))</f>
        <v>0</v>
      </c>
      <c r="AB568" s="18">
        <f>IF(ISERROR(VLOOKUP($A568,PIVOTILC!$A:$I,4,FALSE)),"0",(VLOOKUP($A568,PIVOTILC!$A:$I,4,FALSE)))</f>
        <v>0</v>
      </c>
      <c r="AC568" s="13">
        <f t="shared" si="129"/>
        <v>0</v>
      </c>
      <c r="AD568" s="13" t="str">
        <f t="shared" si="138"/>
        <v/>
      </c>
      <c r="AE568" s="13">
        <f>IF(ISERROR(VLOOKUP($C568,CTEPULL!$A:$I,5,FALSE)),"0",(VLOOKUP($C568,CTEPULL!$A:$I,5,FALSE)))</f>
        <v>0</v>
      </c>
      <c r="AF568" s="18">
        <f>IF(ISERROR(VLOOKUP($A568,PIVOTILC!$A:$I,5,FALSE)),"0",(VLOOKUP($A568,PIVOTILC!$A:$I,5,FALSE)))</f>
        <v>0</v>
      </c>
      <c r="AG568" s="13">
        <f t="shared" si="130"/>
        <v>0</v>
      </c>
      <c r="AH568" s="13" t="str">
        <f t="shared" si="139"/>
        <v/>
      </c>
      <c r="AI568" s="13">
        <f>IF(ISERROR(VLOOKUP($C568,CTEPULL!$A:$I,6,FALSE)),"0",(VLOOKUP($C568,CTEPULL!$A:$I,6,FALSE)))</f>
        <v>0</v>
      </c>
      <c r="AJ568" s="18">
        <f>IF(ISERROR(VLOOKUP($A568,PIVOTILC!$A:$I,6,FALSE)),"0",(VLOOKUP($A568,PIVOTILC!$A:$I,6,FALSE)))</f>
        <v>0</v>
      </c>
      <c r="AK568" s="13">
        <f t="shared" si="131"/>
        <v>0</v>
      </c>
      <c r="AL568" s="13" t="str">
        <f t="shared" si="140"/>
        <v/>
      </c>
      <c r="AM568" s="13">
        <f>IF(ISERROR(VLOOKUP($C568,CTEPULL!$A:$I,7,FALSE)),"0",(VLOOKUP($C568,CTEPULL!$A:$I,7,FALSE)))</f>
        <v>0</v>
      </c>
      <c r="AN568" s="18">
        <f>IF(ISERROR(VLOOKUP($A568,PIVOTILC!$A:$I,7,FALSE)),"0",(VLOOKUP($A568,PIVOTILC!$A:$I,7,FALSE)))</f>
        <v>0</v>
      </c>
      <c r="AO568" s="13">
        <f t="shared" si="132"/>
        <v>0</v>
      </c>
      <c r="AP568" s="13" t="str">
        <f t="shared" si="141"/>
        <v/>
      </c>
      <c r="AQ568" s="13">
        <f>IF(ISERROR(VLOOKUP($C568,CTEPULL!$A:$I,8,FALSE)),"0",(VLOOKUP($C568,CTEPULL!$A:$I,8,FALSE)))</f>
        <v>0</v>
      </c>
      <c r="AR568" s="18">
        <f>IF(ISERROR(VLOOKUP($A568,PIVOTILC!$A:$I,8,FALSE)),"0",(VLOOKUP($A568,PIVOTILC!$A:$I,8,FALSE)))</f>
        <v>0</v>
      </c>
      <c r="AS568" s="13">
        <f t="shared" si="133"/>
        <v>0</v>
      </c>
      <c r="AT568" s="13" t="str">
        <f t="shared" si="142"/>
        <v/>
      </c>
      <c r="AU568" s="19">
        <f>IF(ISERROR(VLOOKUP($C568,CTEPULL!$A:$I,9,FALSE)),"0",(VLOOKUP($C568,CTEPULL!$A:$I,9,FALSE)))</f>
        <v>52</v>
      </c>
      <c r="AV568" s="18">
        <f>IF(ISERROR(VLOOKUP($A568,PIVOTILC!$A:$I,8,FALSE)),"0",(VLOOKUP($A568,PIVOTILC!$A:$I,9,FALSE)))</f>
        <v>52</v>
      </c>
      <c r="AW568" s="18">
        <f t="shared" si="134"/>
        <v>0</v>
      </c>
      <c r="AX568" s="13">
        <f t="shared" si="135"/>
        <v>0</v>
      </c>
      <c r="AY568" s="13" t="str">
        <f t="shared" si="136"/>
        <v>No</v>
      </c>
      <c r="AZ568" s="13" t="str">
        <f t="shared" si="143"/>
        <v>No</v>
      </c>
    </row>
    <row r="569" spans="1:52" x14ac:dyDescent="0.2">
      <c r="A569" s="1" t="s">
        <v>9302</v>
      </c>
      <c r="B569" s="16" t="s">
        <v>3190</v>
      </c>
      <c r="C569" s="13" t="s">
        <v>1681</v>
      </c>
      <c r="D569" s="13" t="s">
        <v>1682</v>
      </c>
      <c r="E569" s="13" t="s">
        <v>1683</v>
      </c>
      <c r="F569" s="13" t="s">
        <v>179</v>
      </c>
      <c r="G569" s="13" t="s">
        <v>1684</v>
      </c>
      <c r="H569" s="13" t="s">
        <v>2828</v>
      </c>
      <c r="I569" s="13" t="s">
        <v>100</v>
      </c>
      <c r="J569" s="13" t="s">
        <v>2378</v>
      </c>
      <c r="K569" s="13" t="s">
        <v>2396</v>
      </c>
      <c r="L569" s="13" t="s">
        <v>2392</v>
      </c>
      <c r="M569" s="13" t="s">
        <v>4971</v>
      </c>
      <c r="N569" s="13" t="s">
        <v>1685</v>
      </c>
      <c r="O569" s="17">
        <v>41932</v>
      </c>
      <c r="P569" s="23"/>
      <c r="Q569" s="41" t="s">
        <v>2605</v>
      </c>
      <c r="R569" s="13" t="s">
        <v>187</v>
      </c>
      <c r="S569" s="13" t="s">
        <v>2867</v>
      </c>
      <c r="T569" s="13" t="s">
        <v>8348</v>
      </c>
      <c r="U569" s="13" t="s">
        <v>5867</v>
      </c>
      <c r="V569" s="13" t="s">
        <v>8350</v>
      </c>
      <c r="W569" s="13">
        <f>IF(ISERROR(VLOOKUP($C569,CTEPULL!$A:$I,3,FALSE)),"0",(VLOOKUP($C569,CTEPULL!$A:$I,3,FALSE)))</f>
        <v>53</v>
      </c>
      <c r="X569" s="18">
        <f>IF(ISERROR(VLOOKUP($A569,PIVOTILC!$A:$I,3,FALSE)),"0",(VLOOKUP($A569,PIVOTILC!$A:$I,3,FALSE)))</f>
        <v>53</v>
      </c>
      <c r="Y569" s="13">
        <f t="shared" si="128"/>
        <v>0</v>
      </c>
      <c r="Z569" s="13" t="str">
        <f t="shared" si="137"/>
        <v>Good</v>
      </c>
      <c r="AA569" s="13">
        <f>IF(ISERROR(VLOOKUP($C569,CTEPULL!$A:$I,4,FALSE)),"0",(VLOOKUP($C569,CTEPULL!$A:$I,4,FALSE)))</f>
        <v>0</v>
      </c>
      <c r="AB569" s="18">
        <f>IF(ISERROR(VLOOKUP($A569,PIVOTILC!$A:$I,4,FALSE)),"0",(VLOOKUP($A569,PIVOTILC!$A:$I,4,FALSE)))</f>
        <v>0</v>
      </c>
      <c r="AC569" s="13">
        <f t="shared" si="129"/>
        <v>0</v>
      </c>
      <c r="AD569" s="13" t="str">
        <f t="shared" si="138"/>
        <v/>
      </c>
      <c r="AE569" s="13">
        <f>IF(ISERROR(VLOOKUP($C569,CTEPULL!$A:$I,5,FALSE)),"0",(VLOOKUP($C569,CTEPULL!$A:$I,5,FALSE)))</f>
        <v>0</v>
      </c>
      <c r="AF569" s="18">
        <f>IF(ISERROR(VLOOKUP($A569,PIVOTILC!$A:$I,5,FALSE)),"0",(VLOOKUP($A569,PIVOTILC!$A:$I,5,FALSE)))</f>
        <v>0</v>
      </c>
      <c r="AG569" s="13">
        <f t="shared" si="130"/>
        <v>0</v>
      </c>
      <c r="AH569" s="13" t="str">
        <f t="shared" si="139"/>
        <v/>
      </c>
      <c r="AI569" s="13">
        <f>IF(ISERROR(VLOOKUP($C569,CTEPULL!$A:$I,6,FALSE)),"0",(VLOOKUP($C569,CTEPULL!$A:$I,6,FALSE)))</f>
        <v>0</v>
      </c>
      <c r="AJ569" s="18">
        <f>IF(ISERROR(VLOOKUP($A569,PIVOTILC!$A:$I,6,FALSE)),"0",(VLOOKUP($A569,PIVOTILC!$A:$I,6,FALSE)))</f>
        <v>0</v>
      </c>
      <c r="AK569" s="13">
        <f t="shared" si="131"/>
        <v>0</v>
      </c>
      <c r="AL569" s="13" t="str">
        <f t="shared" si="140"/>
        <v/>
      </c>
      <c r="AM569" s="13">
        <f>IF(ISERROR(VLOOKUP($C569,CTEPULL!$A:$I,7,FALSE)),"0",(VLOOKUP($C569,CTEPULL!$A:$I,7,FALSE)))</f>
        <v>0</v>
      </c>
      <c r="AN569" s="18">
        <f>IF(ISERROR(VLOOKUP($A569,PIVOTILC!$A:$I,7,FALSE)),"0",(VLOOKUP($A569,PIVOTILC!$A:$I,7,FALSE)))</f>
        <v>0</v>
      </c>
      <c r="AO569" s="13">
        <f t="shared" si="132"/>
        <v>0</v>
      </c>
      <c r="AP569" s="13" t="str">
        <f t="shared" si="141"/>
        <v/>
      </c>
      <c r="AQ569" s="13">
        <f>IF(ISERROR(VLOOKUP($C569,CTEPULL!$A:$I,8,FALSE)),"0",(VLOOKUP($C569,CTEPULL!$A:$I,8,FALSE)))</f>
        <v>0</v>
      </c>
      <c r="AR569" s="18">
        <f>IF(ISERROR(VLOOKUP($A569,PIVOTILC!$A:$I,8,FALSE)),"0",(VLOOKUP($A569,PIVOTILC!$A:$I,8,FALSE)))</f>
        <v>0</v>
      </c>
      <c r="AS569" s="13">
        <f t="shared" si="133"/>
        <v>0</v>
      </c>
      <c r="AT569" s="13" t="str">
        <f t="shared" si="142"/>
        <v/>
      </c>
      <c r="AU569" s="19">
        <f>IF(ISERROR(VLOOKUP($C569,CTEPULL!$A:$I,9,FALSE)),"0",(VLOOKUP($C569,CTEPULL!$A:$I,9,FALSE)))</f>
        <v>53</v>
      </c>
      <c r="AV569" s="18">
        <f>IF(ISERROR(VLOOKUP($A569,PIVOTILC!$A:$I,8,FALSE)),"0",(VLOOKUP($A569,PIVOTILC!$A:$I,9,FALSE)))</f>
        <v>53</v>
      </c>
      <c r="AW569" s="18">
        <f t="shared" si="134"/>
        <v>0</v>
      </c>
      <c r="AX569" s="13">
        <f t="shared" si="135"/>
        <v>0</v>
      </c>
      <c r="AY569" s="13" t="str">
        <f t="shared" si="136"/>
        <v>No</v>
      </c>
      <c r="AZ569" s="13" t="str">
        <f t="shared" si="143"/>
        <v>No</v>
      </c>
    </row>
    <row r="570" spans="1:52" x14ac:dyDescent="0.2">
      <c r="A570" s="1" t="s">
        <v>9303</v>
      </c>
      <c r="B570" s="16" t="s">
        <v>3191</v>
      </c>
      <c r="C570" s="13" t="s">
        <v>1859</v>
      </c>
      <c r="D570" s="13" t="s">
        <v>1860</v>
      </c>
      <c r="E570" s="13" t="s">
        <v>1861</v>
      </c>
      <c r="F570" s="13" t="s">
        <v>179</v>
      </c>
      <c r="G570" s="13" t="s">
        <v>1862</v>
      </c>
      <c r="H570" s="13" t="s">
        <v>2828</v>
      </c>
      <c r="I570" s="13" t="s">
        <v>98</v>
      </c>
      <c r="J570" s="13" t="s">
        <v>2378</v>
      </c>
      <c r="K570" s="13" t="s">
        <v>2381</v>
      </c>
      <c r="L570" s="13" t="s">
        <v>2387</v>
      </c>
      <c r="M570" s="13" t="s">
        <v>3823</v>
      </c>
      <c r="N570" s="13" t="s">
        <v>1867</v>
      </c>
      <c r="O570" s="17">
        <v>41996</v>
      </c>
      <c r="P570" s="23"/>
      <c r="Q570" s="41" t="s">
        <v>2606</v>
      </c>
      <c r="R570" s="13" t="s">
        <v>129</v>
      </c>
      <c r="S570" s="13" t="s">
        <v>2866</v>
      </c>
      <c r="T570" s="13" t="s">
        <v>8348</v>
      </c>
      <c r="U570" s="13" t="s">
        <v>5868</v>
      </c>
      <c r="V570" s="13" t="s">
        <v>8361</v>
      </c>
      <c r="W570" s="13">
        <f>IF(ISERROR(VLOOKUP($C570,CTEPULL!$A:$I,3,FALSE)),"0",(VLOOKUP($C570,CTEPULL!$A:$I,3,FALSE)))</f>
        <v>40</v>
      </c>
      <c r="X570" s="18">
        <f>IF(ISERROR(VLOOKUP($A570,PIVOTILC!$A:$I,3,FALSE)),"0",(VLOOKUP($A570,PIVOTILC!$A:$I,3,FALSE)))</f>
        <v>40</v>
      </c>
      <c r="Y570" s="13">
        <f t="shared" si="128"/>
        <v>0</v>
      </c>
      <c r="Z570" s="13" t="str">
        <f t="shared" si="137"/>
        <v>Good</v>
      </c>
      <c r="AA570" s="13">
        <f>IF(ISERROR(VLOOKUP($C570,CTEPULL!$A:$I,4,FALSE)),"0",(VLOOKUP($C570,CTEPULL!$A:$I,4,FALSE)))</f>
        <v>0</v>
      </c>
      <c r="AB570" s="18">
        <f>IF(ISERROR(VLOOKUP($A570,PIVOTILC!$A:$I,4,FALSE)),"0",(VLOOKUP($A570,PIVOTILC!$A:$I,4,FALSE)))</f>
        <v>0</v>
      </c>
      <c r="AC570" s="13">
        <f t="shared" si="129"/>
        <v>0</v>
      </c>
      <c r="AD570" s="13" t="str">
        <f t="shared" si="138"/>
        <v/>
      </c>
      <c r="AE570" s="13">
        <f>IF(ISERROR(VLOOKUP($C570,CTEPULL!$A:$I,5,FALSE)),"0",(VLOOKUP($C570,CTEPULL!$A:$I,5,FALSE)))</f>
        <v>0</v>
      </c>
      <c r="AF570" s="18">
        <f>IF(ISERROR(VLOOKUP($A570,PIVOTILC!$A:$I,5,FALSE)),"0",(VLOOKUP($A570,PIVOTILC!$A:$I,5,FALSE)))</f>
        <v>0</v>
      </c>
      <c r="AG570" s="13">
        <f t="shared" si="130"/>
        <v>0</v>
      </c>
      <c r="AH570" s="13" t="str">
        <f t="shared" si="139"/>
        <v/>
      </c>
      <c r="AI570" s="13">
        <f>IF(ISERROR(VLOOKUP($C570,CTEPULL!$A:$I,6,FALSE)),"0",(VLOOKUP($C570,CTEPULL!$A:$I,6,FALSE)))</f>
        <v>0</v>
      </c>
      <c r="AJ570" s="18">
        <f>IF(ISERROR(VLOOKUP($A570,PIVOTILC!$A:$I,6,FALSE)),"0",(VLOOKUP($A570,PIVOTILC!$A:$I,6,FALSE)))</f>
        <v>0</v>
      </c>
      <c r="AK570" s="13">
        <f t="shared" si="131"/>
        <v>0</v>
      </c>
      <c r="AL570" s="13" t="str">
        <f t="shared" si="140"/>
        <v/>
      </c>
      <c r="AM570" s="13">
        <f>IF(ISERROR(VLOOKUP($C570,CTEPULL!$A:$I,7,FALSE)),"0",(VLOOKUP($C570,CTEPULL!$A:$I,7,FALSE)))</f>
        <v>0</v>
      </c>
      <c r="AN570" s="18">
        <f>IF(ISERROR(VLOOKUP($A570,PIVOTILC!$A:$I,7,FALSE)),"0",(VLOOKUP($A570,PIVOTILC!$A:$I,7,FALSE)))</f>
        <v>0</v>
      </c>
      <c r="AO570" s="13">
        <f t="shared" si="132"/>
        <v>0</v>
      </c>
      <c r="AP570" s="13" t="str">
        <f t="shared" si="141"/>
        <v/>
      </c>
      <c r="AQ570" s="13">
        <f>IF(ISERROR(VLOOKUP($C570,CTEPULL!$A:$I,8,FALSE)),"0",(VLOOKUP($C570,CTEPULL!$A:$I,8,FALSE)))</f>
        <v>0</v>
      </c>
      <c r="AR570" s="18">
        <f>IF(ISERROR(VLOOKUP($A570,PIVOTILC!$A:$I,8,FALSE)),"0",(VLOOKUP($A570,PIVOTILC!$A:$I,8,FALSE)))</f>
        <v>0</v>
      </c>
      <c r="AS570" s="13">
        <f t="shared" si="133"/>
        <v>0</v>
      </c>
      <c r="AT570" s="13" t="str">
        <f t="shared" si="142"/>
        <v/>
      </c>
      <c r="AU570" s="19">
        <f>IF(ISERROR(VLOOKUP($C570,CTEPULL!$A:$I,9,FALSE)),"0",(VLOOKUP($C570,CTEPULL!$A:$I,9,FALSE)))</f>
        <v>40</v>
      </c>
      <c r="AV570" s="18">
        <f>IF(ISERROR(VLOOKUP($A570,PIVOTILC!$A:$I,8,FALSE)),"0",(VLOOKUP($A570,PIVOTILC!$A:$I,9,FALSE)))</f>
        <v>40</v>
      </c>
      <c r="AW570" s="18">
        <f t="shared" si="134"/>
        <v>0</v>
      </c>
      <c r="AX570" s="13">
        <f t="shared" si="135"/>
        <v>0</v>
      </c>
      <c r="AY570" s="13" t="str">
        <f t="shared" si="136"/>
        <v>No</v>
      </c>
      <c r="AZ570" s="13" t="str">
        <f t="shared" si="143"/>
        <v>No</v>
      </c>
    </row>
    <row r="571" spans="1:52" x14ac:dyDescent="0.2">
      <c r="A571" s="1" t="s">
        <v>9304</v>
      </c>
      <c r="B571" s="16" t="s">
        <v>4782</v>
      </c>
      <c r="C571" s="13" t="s">
        <v>4822</v>
      </c>
      <c r="D571" s="13" t="s">
        <v>4823</v>
      </c>
      <c r="E571" s="13" t="s">
        <v>4824</v>
      </c>
      <c r="F571" s="13" t="s">
        <v>4825</v>
      </c>
      <c r="G571" s="13" t="s">
        <v>4826</v>
      </c>
      <c r="H571" s="13" t="s">
        <v>2828</v>
      </c>
      <c r="I571" s="13" t="s">
        <v>98</v>
      </c>
      <c r="J571" s="13" t="s">
        <v>2378</v>
      </c>
      <c r="K571" s="13" t="s">
        <v>2379</v>
      </c>
      <c r="L571" s="13" t="s">
        <v>2383</v>
      </c>
      <c r="M571" s="13" t="s">
        <v>7713</v>
      </c>
      <c r="N571" s="13" t="s">
        <v>4827</v>
      </c>
      <c r="O571" s="17">
        <v>42341</v>
      </c>
      <c r="P571" s="23"/>
      <c r="Q571" s="41" t="s">
        <v>6867</v>
      </c>
      <c r="R571" s="13" t="s">
        <v>112</v>
      </c>
      <c r="S571" s="13" t="s">
        <v>2866</v>
      </c>
      <c r="T571" s="13" t="s">
        <v>8348</v>
      </c>
      <c r="U571" s="13" t="s">
        <v>5869</v>
      </c>
      <c r="V571" s="13" t="s">
        <v>8358</v>
      </c>
      <c r="W571" s="13">
        <f>IF(ISERROR(VLOOKUP($C571,CTEPULL!$A:$I,3,FALSE)),"0",(VLOOKUP($C571,CTEPULL!$A:$I,3,FALSE)))</f>
        <v>48</v>
      </c>
      <c r="X571" s="18">
        <f>IF(ISERROR(VLOOKUP($A571,PIVOTILC!$A:$I,3,FALSE)),"0",(VLOOKUP($A571,PIVOTILC!$A:$I,3,FALSE)))</f>
        <v>48</v>
      </c>
      <c r="Y571" s="13">
        <f t="shared" si="128"/>
        <v>0</v>
      </c>
      <c r="Z571" s="13" t="str">
        <f t="shared" si="137"/>
        <v>Good</v>
      </c>
      <c r="AA571" s="13">
        <f>IF(ISERROR(VLOOKUP($C571,CTEPULL!$A:$I,4,FALSE)),"0",(VLOOKUP($C571,CTEPULL!$A:$I,4,FALSE)))</f>
        <v>0</v>
      </c>
      <c r="AB571" s="18">
        <f>IF(ISERROR(VLOOKUP($A571,PIVOTILC!$A:$I,4,FALSE)),"0",(VLOOKUP($A571,PIVOTILC!$A:$I,4,FALSE)))</f>
        <v>0</v>
      </c>
      <c r="AC571" s="13">
        <f t="shared" si="129"/>
        <v>0</v>
      </c>
      <c r="AD571" s="13" t="str">
        <f t="shared" si="138"/>
        <v/>
      </c>
      <c r="AE571" s="13">
        <f>IF(ISERROR(VLOOKUP($C571,CTEPULL!$A:$I,5,FALSE)),"0",(VLOOKUP($C571,CTEPULL!$A:$I,5,FALSE)))</f>
        <v>0</v>
      </c>
      <c r="AF571" s="18">
        <f>IF(ISERROR(VLOOKUP($A571,PIVOTILC!$A:$I,5,FALSE)),"0",(VLOOKUP($A571,PIVOTILC!$A:$I,5,FALSE)))</f>
        <v>0</v>
      </c>
      <c r="AG571" s="13">
        <f t="shared" si="130"/>
        <v>0</v>
      </c>
      <c r="AH571" s="13" t="str">
        <f t="shared" si="139"/>
        <v/>
      </c>
      <c r="AI571" s="13">
        <f>IF(ISERROR(VLOOKUP($C571,CTEPULL!$A:$I,6,FALSE)),"0",(VLOOKUP($C571,CTEPULL!$A:$I,6,FALSE)))</f>
        <v>0</v>
      </c>
      <c r="AJ571" s="18">
        <f>IF(ISERROR(VLOOKUP($A571,PIVOTILC!$A:$I,6,FALSE)),"0",(VLOOKUP($A571,PIVOTILC!$A:$I,6,FALSE)))</f>
        <v>0</v>
      </c>
      <c r="AK571" s="13">
        <f t="shared" si="131"/>
        <v>0</v>
      </c>
      <c r="AL571" s="13" t="str">
        <f t="shared" si="140"/>
        <v/>
      </c>
      <c r="AM571" s="13">
        <f>IF(ISERROR(VLOOKUP($C571,CTEPULL!$A:$I,7,FALSE)),"0",(VLOOKUP($C571,CTEPULL!$A:$I,7,FALSE)))</f>
        <v>0</v>
      </c>
      <c r="AN571" s="18">
        <f>IF(ISERROR(VLOOKUP($A571,PIVOTILC!$A:$I,7,FALSE)),"0",(VLOOKUP($A571,PIVOTILC!$A:$I,7,FALSE)))</f>
        <v>0</v>
      </c>
      <c r="AO571" s="13">
        <f t="shared" si="132"/>
        <v>0</v>
      </c>
      <c r="AP571" s="13" t="str">
        <f t="shared" si="141"/>
        <v/>
      </c>
      <c r="AQ571" s="13">
        <f>IF(ISERROR(VLOOKUP($C571,CTEPULL!$A:$I,8,FALSE)),"0",(VLOOKUP($C571,CTEPULL!$A:$I,8,FALSE)))</f>
        <v>0</v>
      </c>
      <c r="AR571" s="18">
        <f>IF(ISERROR(VLOOKUP($A571,PIVOTILC!$A:$I,8,FALSE)),"0",(VLOOKUP($A571,PIVOTILC!$A:$I,8,FALSE)))</f>
        <v>0</v>
      </c>
      <c r="AS571" s="13">
        <f t="shared" si="133"/>
        <v>0</v>
      </c>
      <c r="AT571" s="13" t="str">
        <f t="shared" si="142"/>
        <v/>
      </c>
      <c r="AU571" s="19">
        <f>IF(ISERROR(VLOOKUP($C571,CTEPULL!$A:$I,9,FALSE)),"0",(VLOOKUP($C571,CTEPULL!$A:$I,9,FALSE)))</f>
        <v>48</v>
      </c>
      <c r="AV571" s="18">
        <f>IF(ISERROR(VLOOKUP($A571,PIVOTILC!$A:$I,8,FALSE)),"0",(VLOOKUP($A571,PIVOTILC!$A:$I,9,FALSE)))</f>
        <v>48</v>
      </c>
      <c r="AW571" s="18">
        <f t="shared" si="134"/>
        <v>0</v>
      </c>
      <c r="AX571" s="13">
        <f t="shared" si="135"/>
        <v>0</v>
      </c>
      <c r="AY571" s="13" t="str">
        <f t="shared" si="136"/>
        <v>No</v>
      </c>
      <c r="AZ571" s="13" t="str">
        <f t="shared" si="143"/>
        <v>No</v>
      </c>
    </row>
    <row r="572" spans="1:52" x14ac:dyDescent="0.2">
      <c r="A572" s="1" t="s">
        <v>8108</v>
      </c>
      <c r="B572" s="16" t="s">
        <v>8109</v>
      </c>
      <c r="C572" s="13" t="s">
        <v>8110</v>
      </c>
      <c r="D572" s="13" t="s">
        <v>8111</v>
      </c>
      <c r="E572" s="13" t="s">
        <v>2924</v>
      </c>
      <c r="F572" s="13" t="s">
        <v>179</v>
      </c>
      <c r="G572" s="13" t="s">
        <v>8112</v>
      </c>
      <c r="H572" s="13" t="s">
        <v>2829</v>
      </c>
      <c r="I572" s="13" t="s">
        <v>98</v>
      </c>
      <c r="J572" s="13" t="s">
        <v>2378</v>
      </c>
      <c r="K572" s="13" t="s">
        <v>2395</v>
      </c>
      <c r="L572" s="13" t="s">
        <v>4946</v>
      </c>
      <c r="M572" s="13" t="s">
        <v>2405</v>
      </c>
      <c r="N572" s="13" t="s">
        <v>8142</v>
      </c>
      <c r="O572" s="17">
        <v>43266</v>
      </c>
      <c r="P572" s="23"/>
      <c r="Q572" s="41" t="s">
        <v>8113</v>
      </c>
      <c r="R572" s="13" t="s">
        <v>112</v>
      </c>
      <c r="S572" s="13" t="s">
        <v>2866</v>
      </c>
      <c r="T572" s="13" t="s">
        <v>8348</v>
      </c>
      <c r="U572" s="13" t="s">
        <v>8153</v>
      </c>
      <c r="V572" s="13" t="s">
        <v>8353</v>
      </c>
      <c r="W572" s="13">
        <f>IF(ISERROR(VLOOKUP($C572,CTEPULL!$A:$I,3,FALSE)),"0",(VLOOKUP($C572,CTEPULL!$A:$I,3,FALSE)))</f>
        <v>40</v>
      </c>
      <c r="X572" s="18">
        <f>IF(ISERROR(VLOOKUP($A572,PIVOTILC!$A:$I,3,FALSE)),"0",(VLOOKUP($A572,PIVOTILC!$A:$I,3,FALSE)))</f>
        <v>40</v>
      </c>
      <c r="Y572" s="13">
        <f t="shared" si="128"/>
        <v>0</v>
      </c>
      <c r="Z572" s="13" t="str">
        <f t="shared" si="137"/>
        <v>Good</v>
      </c>
      <c r="AA572" s="13">
        <f>IF(ISERROR(VLOOKUP($C572,CTEPULL!$A:$I,4,FALSE)),"0",(VLOOKUP($C572,CTEPULL!$A:$I,4,FALSE)))</f>
        <v>0</v>
      </c>
      <c r="AB572" s="18">
        <f>IF(ISERROR(VLOOKUP($A572,PIVOTILC!$A:$I,4,FALSE)),"0",(VLOOKUP($A572,PIVOTILC!$A:$I,4,FALSE)))</f>
        <v>0</v>
      </c>
      <c r="AC572" s="13">
        <f t="shared" si="129"/>
        <v>0</v>
      </c>
      <c r="AD572" s="13" t="str">
        <f t="shared" si="138"/>
        <v/>
      </c>
      <c r="AE572" s="13">
        <f>IF(ISERROR(VLOOKUP($C572,CTEPULL!$A:$I,5,FALSE)),"0",(VLOOKUP($C572,CTEPULL!$A:$I,5,FALSE)))</f>
        <v>0</v>
      </c>
      <c r="AF572" s="18">
        <f>IF(ISERROR(VLOOKUP($A572,PIVOTILC!$A:$I,5,FALSE)),"0",(VLOOKUP($A572,PIVOTILC!$A:$I,5,FALSE)))</f>
        <v>0</v>
      </c>
      <c r="AG572" s="13">
        <f t="shared" si="130"/>
        <v>0</v>
      </c>
      <c r="AH572" s="13" t="str">
        <f t="shared" si="139"/>
        <v/>
      </c>
      <c r="AI572" s="13">
        <f>IF(ISERROR(VLOOKUP($C572,CTEPULL!$A:$I,6,FALSE)),"0",(VLOOKUP($C572,CTEPULL!$A:$I,6,FALSE)))</f>
        <v>0</v>
      </c>
      <c r="AJ572" s="18">
        <f>IF(ISERROR(VLOOKUP($A572,PIVOTILC!$A:$I,6,FALSE)),"0",(VLOOKUP($A572,PIVOTILC!$A:$I,6,FALSE)))</f>
        <v>0</v>
      </c>
      <c r="AK572" s="13">
        <f t="shared" si="131"/>
        <v>0</v>
      </c>
      <c r="AL572" s="13" t="str">
        <f t="shared" si="140"/>
        <v/>
      </c>
      <c r="AM572" s="13">
        <f>IF(ISERROR(VLOOKUP($C572,CTEPULL!$A:$I,7,FALSE)),"0",(VLOOKUP($C572,CTEPULL!$A:$I,7,FALSE)))</f>
        <v>0</v>
      </c>
      <c r="AN572" s="18">
        <f>IF(ISERROR(VLOOKUP($A572,PIVOTILC!$A:$I,7,FALSE)),"0",(VLOOKUP($A572,PIVOTILC!$A:$I,7,FALSE)))</f>
        <v>0</v>
      </c>
      <c r="AO572" s="13">
        <f t="shared" si="132"/>
        <v>0</v>
      </c>
      <c r="AP572" s="13" t="str">
        <f t="shared" si="141"/>
        <v/>
      </c>
      <c r="AQ572" s="13">
        <f>IF(ISERROR(VLOOKUP($C572,CTEPULL!$A:$I,8,FALSE)),"0",(VLOOKUP($C572,CTEPULL!$A:$I,8,FALSE)))</f>
        <v>0</v>
      </c>
      <c r="AR572" s="18">
        <f>IF(ISERROR(VLOOKUP($A572,PIVOTILC!$A:$I,8,FALSE)),"0",(VLOOKUP($A572,PIVOTILC!$A:$I,8,FALSE)))</f>
        <v>0</v>
      </c>
      <c r="AS572" s="13">
        <f t="shared" si="133"/>
        <v>0</v>
      </c>
      <c r="AT572" s="13" t="str">
        <f t="shared" si="142"/>
        <v/>
      </c>
      <c r="AU572" s="19">
        <f>IF(ISERROR(VLOOKUP($C572,CTEPULL!$A:$I,9,FALSE)),"0",(VLOOKUP($C572,CTEPULL!$A:$I,9,FALSE)))</f>
        <v>40</v>
      </c>
      <c r="AV572" s="18">
        <f>IF(ISERROR(VLOOKUP($A572,PIVOTILC!$A:$I,8,FALSE)),"0",(VLOOKUP($A572,PIVOTILC!$A:$I,9,FALSE)))</f>
        <v>40</v>
      </c>
      <c r="AW572" s="18">
        <f t="shared" si="134"/>
        <v>0</v>
      </c>
      <c r="AX572" s="13">
        <f t="shared" si="135"/>
        <v>0</v>
      </c>
      <c r="AY572" s="13" t="str">
        <f t="shared" si="136"/>
        <v>No</v>
      </c>
      <c r="AZ572" s="13" t="str">
        <f t="shared" si="143"/>
        <v>No</v>
      </c>
    </row>
    <row r="573" spans="1:52" x14ac:dyDescent="0.2">
      <c r="A573" s="1" t="s">
        <v>10367</v>
      </c>
      <c r="B573" s="16" t="s">
        <v>10368</v>
      </c>
      <c r="C573" s="13" t="s">
        <v>10369</v>
      </c>
      <c r="D573" s="13" t="s">
        <v>7860</v>
      </c>
      <c r="E573" s="13" t="s">
        <v>10370</v>
      </c>
      <c r="F573" s="13" t="s">
        <v>3854</v>
      </c>
      <c r="G573" s="13" t="s">
        <v>10371</v>
      </c>
      <c r="H573" s="13" t="s">
        <v>2828</v>
      </c>
      <c r="I573" s="13" t="s">
        <v>100</v>
      </c>
      <c r="J573" s="13" t="s">
        <v>2378</v>
      </c>
      <c r="K573" s="13" t="s">
        <v>2396</v>
      </c>
      <c r="L573" s="13" t="s">
        <v>2392</v>
      </c>
      <c r="M573" s="13" t="s">
        <v>4971</v>
      </c>
      <c r="N573" s="13" t="s">
        <v>10372</v>
      </c>
      <c r="O573" s="17">
        <v>43577</v>
      </c>
      <c r="P573" s="23"/>
      <c r="Q573" s="41" t="s">
        <v>10373</v>
      </c>
      <c r="R573" s="13" t="s">
        <v>187</v>
      </c>
      <c r="S573" s="13" t="s">
        <v>2866</v>
      </c>
      <c r="T573" s="13" t="s">
        <v>8348</v>
      </c>
      <c r="U573" s="13" t="s">
        <v>10400</v>
      </c>
      <c r="V573" s="13" t="s">
        <v>8349</v>
      </c>
      <c r="W573" s="13">
        <f>IF(ISERROR(VLOOKUP($C573,CTEPULL!$A:$I,3,FALSE)),"0",(VLOOKUP($C573,CTEPULL!$A:$I,3,FALSE)))</f>
        <v>51</v>
      </c>
      <c r="X573" s="18">
        <f>IF(ISERROR(VLOOKUP($A573,PIVOTILC!$A:$I,3,FALSE)),"0",(VLOOKUP($A573,PIVOTILC!$A:$I,3,FALSE)))</f>
        <v>51</v>
      </c>
      <c r="Y573" s="13">
        <f t="shared" si="128"/>
        <v>0</v>
      </c>
      <c r="Z573" s="13" t="str">
        <f t="shared" si="137"/>
        <v>Good</v>
      </c>
      <c r="AA573" s="13">
        <f>IF(ISERROR(VLOOKUP($C573,CTEPULL!$A:$I,4,FALSE)),"0",(VLOOKUP($C573,CTEPULL!$A:$I,4,FALSE)))</f>
        <v>0</v>
      </c>
      <c r="AB573" s="18">
        <f>IF(ISERROR(VLOOKUP($A573,PIVOTILC!$A:$I,4,FALSE)),"0",(VLOOKUP($A573,PIVOTILC!$A:$I,4,FALSE)))</f>
        <v>0</v>
      </c>
      <c r="AC573" s="13">
        <f t="shared" si="129"/>
        <v>0</v>
      </c>
      <c r="AD573" s="13" t="str">
        <f t="shared" si="138"/>
        <v/>
      </c>
      <c r="AE573" s="13">
        <f>IF(ISERROR(VLOOKUP($C573,CTEPULL!$A:$I,5,FALSE)),"0",(VLOOKUP($C573,CTEPULL!$A:$I,5,FALSE)))</f>
        <v>0</v>
      </c>
      <c r="AF573" s="18">
        <f>IF(ISERROR(VLOOKUP($A573,PIVOTILC!$A:$I,5,FALSE)),"0",(VLOOKUP($A573,PIVOTILC!$A:$I,5,FALSE)))</f>
        <v>0</v>
      </c>
      <c r="AG573" s="13">
        <f t="shared" si="130"/>
        <v>0</v>
      </c>
      <c r="AH573" s="13" t="str">
        <f t="shared" si="139"/>
        <v/>
      </c>
      <c r="AI573" s="13">
        <f>IF(ISERROR(VLOOKUP($C573,CTEPULL!$A:$I,6,FALSE)),"0",(VLOOKUP($C573,CTEPULL!$A:$I,6,FALSE)))</f>
        <v>0</v>
      </c>
      <c r="AJ573" s="18">
        <f>IF(ISERROR(VLOOKUP($A573,PIVOTILC!$A:$I,6,FALSE)),"0",(VLOOKUP($A573,PIVOTILC!$A:$I,6,FALSE)))</f>
        <v>0</v>
      </c>
      <c r="AK573" s="13">
        <f t="shared" si="131"/>
        <v>0</v>
      </c>
      <c r="AL573" s="13" t="str">
        <f t="shared" si="140"/>
        <v/>
      </c>
      <c r="AM573" s="13">
        <f>IF(ISERROR(VLOOKUP($C573,CTEPULL!$A:$I,7,FALSE)),"0",(VLOOKUP($C573,CTEPULL!$A:$I,7,FALSE)))</f>
        <v>0</v>
      </c>
      <c r="AN573" s="18">
        <f>IF(ISERROR(VLOOKUP($A573,PIVOTILC!$A:$I,7,FALSE)),"0",(VLOOKUP($A573,PIVOTILC!$A:$I,7,FALSE)))</f>
        <v>0</v>
      </c>
      <c r="AO573" s="13">
        <f t="shared" si="132"/>
        <v>0</v>
      </c>
      <c r="AP573" s="13" t="str">
        <f t="shared" si="141"/>
        <v/>
      </c>
      <c r="AQ573" s="13">
        <f>IF(ISERROR(VLOOKUP($C573,CTEPULL!$A:$I,8,FALSE)),"0",(VLOOKUP($C573,CTEPULL!$A:$I,8,FALSE)))</f>
        <v>0</v>
      </c>
      <c r="AR573" s="18">
        <f>IF(ISERROR(VLOOKUP($A573,PIVOTILC!$A:$I,8,FALSE)),"0",(VLOOKUP($A573,PIVOTILC!$A:$I,8,FALSE)))</f>
        <v>0</v>
      </c>
      <c r="AS573" s="13">
        <f t="shared" si="133"/>
        <v>0</v>
      </c>
      <c r="AT573" s="13" t="str">
        <f t="shared" si="142"/>
        <v/>
      </c>
      <c r="AU573" s="19">
        <f>IF(ISERROR(VLOOKUP($C573,CTEPULL!$A:$I,9,FALSE)),"0",(VLOOKUP($C573,CTEPULL!$A:$I,9,FALSE)))</f>
        <v>51</v>
      </c>
      <c r="AV573" s="18">
        <f>IF(ISERROR(VLOOKUP($A573,PIVOTILC!$A:$I,8,FALSE)),"0",(VLOOKUP($A573,PIVOTILC!$A:$I,9,FALSE)))</f>
        <v>51</v>
      </c>
      <c r="AW573" s="18">
        <f t="shared" si="134"/>
        <v>0</v>
      </c>
      <c r="AX573" s="13">
        <f t="shared" si="135"/>
        <v>0</v>
      </c>
      <c r="AY573" s="13" t="str">
        <f t="shared" si="136"/>
        <v>No</v>
      </c>
      <c r="AZ573" s="13" t="str">
        <f t="shared" si="143"/>
        <v>No</v>
      </c>
    </row>
    <row r="574" spans="1:52" x14ac:dyDescent="0.2">
      <c r="A574" s="1" t="s">
        <v>9044</v>
      </c>
      <c r="B574" s="16" t="s">
        <v>9045</v>
      </c>
      <c r="C574" s="13" t="s">
        <v>9046</v>
      </c>
      <c r="D574" s="13" t="s">
        <v>9047</v>
      </c>
      <c r="E574" s="13" t="s">
        <v>9048</v>
      </c>
      <c r="F574" s="13" t="s">
        <v>4711</v>
      </c>
      <c r="G574" s="13" t="s">
        <v>9049</v>
      </c>
      <c r="H574" s="13" t="s">
        <v>2828</v>
      </c>
      <c r="I574" s="13" t="s">
        <v>98</v>
      </c>
      <c r="J574" s="13" t="s">
        <v>2378</v>
      </c>
      <c r="K574" s="13" t="s">
        <v>4970</v>
      </c>
      <c r="L574" s="13" t="s">
        <v>11256</v>
      </c>
      <c r="M574" s="13" t="s">
        <v>11908</v>
      </c>
      <c r="N574" s="13" t="s">
        <v>9086</v>
      </c>
      <c r="O574" s="17">
        <v>43416</v>
      </c>
      <c r="P574" s="23"/>
      <c r="Q574" s="41" t="s">
        <v>9050</v>
      </c>
      <c r="R574" s="13" t="s">
        <v>112</v>
      </c>
      <c r="S574" s="13" t="s">
        <v>2867</v>
      </c>
      <c r="T574" s="13" t="s">
        <v>8348</v>
      </c>
      <c r="U574" s="13" t="s">
        <v>9096</v>
      </c>
      <c r="V574" s="13" t="s">
        <v>8358</v>
      </c>
      <c r="W574" s="13">
        <f>IF(ISERROR(VLOOKUP($C574,CTEPULL!$A:$I,3,FALSE)),"0",(VLOOKUP($C574,CTEPULL!$A:$I,3,FALSE)))</f>
        <v>36</v>
      </c>
      <c r="X574" s="18">
        <f>IF(ISERROR(VLOOKUP($A574,PIVOTILC!$A:$I,3,FALSE)),"0",(VLOOKUP($A574,PIVOTILC!$A:$I,3,FALSE)))</f>
        <v>36</v>
      </c>
      <c r="Y574" s="13">
        <f t="shared" si="128"/>
        <v>0</v>
      </c>
      <c r="Z574" s="13" t="str">
        <f t="shared" si="137"/>
        <v>Good</v>
      </c>
      <c r="AA574" s="13">
        <f>IF(ISERROR(VLOOKUP($C574,CTEPULL!$A:$I,4,FALSE)),"0",(VLOOKUP($C574,CTEPULL!$A:$I,4,FALSE)))</f>
        <v>0</v>
      </c>
      <c r="AB574" s="18">
        <f>IF(ISERROR(VLOOKUP($A574,PIVOTILC!$A:$I,4,FALSE)),"0",(VLOOKUP($A574,PIVOTILC!$A:$I,4,FALSE)))</f>
        <v>0</v>
      </c>
      <c r="AC574" s="13">
        <f t="shared" si="129"/>
        <v>0</v>
      </c>
      <c r="AD574" s="13" t="str">
        <f t="shared" si="138"/>
        <v/>
      </c>
      <c r="AE574" s="13">
        <f>IF(ISERROR(VLOOKUP($C574,CTEPULL!$A:$I,5,FALSE)),"0",(VLOOKUP($C574,CTEPULL!$A:$I,5,FALSE)))</f>
        <v>0</v>
      </c>
      <c r="AF574" s="18">
        <f>IF(ISERROR(VLOOKUP($A574,PIVOTILC!$A:$I,5,FALSE)),"0",(VLOOKUP($A574,PIVOTILC!$A:$I,5,FALSE)))</f>
        <v>0</v>
      </c>
      <c r="AG574" s="13">
        <f t="shared" si="130"/>
        <v>0</v>
      </c>
      <c r="AH574" s="13" t="str">
        <f t="shared" si="139"/>
        <v/>
      </c>
      <c r="AI574" s="13">
        <f>IF(ISERROR(VLOOKUP($C574,CTEPULL!$A:$I,6,FALSE)),"0",(VLOOKUP($C574,CTEPULL!$A:$I,6,FALSE)))</f>
        <v>0</v>
      </c>
      <c r="AJ574" s="18">
        <f>IF(ISERROR(VLOOKUP($A574,PIVOTILC!$A:$I,6,FALSE)),"0",(VLOOKUP($A574,PIVOTILC!$A:$I,6,FALSE)))</f>
        <v>0</v>
      </c>
      <c r="AK574" s="13">
        <f t="shared" si="131"/>
        <v>0</v>
      </c>
      <c r="AL574" s="13" t="str">
        <f t="shared" si="140"/>
        <v/>
      </c>
      <c r="AM574" s="13">
        <f>IF(ISERROR(VLOOKUP($C574,CTEPULL!$A:$I,7,FALSE)),"0",(VLOOKUP($C574,CTEPULL!$A:$I,7,FALSE)))</f>
        <v>0</v>
      </c>
      <c r="AN574" s="18">
        <f>IF(ISERROR(VLOOKUP($A574,PIVOTILC!$A:$I,7,FALSE)),"0",(VLOOKUP($A574,PIVOTILC!$A:$I,7,FALSE)))</f>
        <v>0</v>
      </c>
      <c r="AO574" s="13">
        <f t="shared" si="132"/>
        <v>0</v>
      </c>
      <c r="AP574" s="13" t="str">
        <f t="shared" si="141"/>
        <v/>
      </c>
      <c r="AQ574" s="13">
        <f>IF(ISERROR(VLOOKUP($C574,CTEPULL!$A:$I,8,FALSE)),"0",(VLOOKUP($C574,CTEPULL!$A:$I,8,FALSE)))</f>
        <v>0</v>
      </c>
      <c r="AR574" s="18">
        <f>IF(ISERROR(VLOOKUP($A574,PIVOTILC!$A:$I,8,FALSE)),"0",(VLOOKUP($A574,PIVOTILC!$A:$I,8,FALSE)))</f>
        <v>0</v>
      </c>
      <c r="AS574" s="13">
        <f t="shared" si="133"/>
        <v>0</v>
      </c>
      <c r="AT574" s="13" t="str">
        <f t="shared" si="142"/>
        <v/>
      </c>
      <c r="AU574" s="19">
        <f>IF(ISERROR(VLOOKUP($C574,CTEPULL!$A:$I,9,FALSE)),"0",(VLOOKUP($C574,CTEPULL!$A:$I,9,FALSE)))</f>
        <v>36</v>
      </c>
      <c r="AV574" s="18">
        <f>IF(ISERROR(VLOOKUP($A574,PIVOTILC!$A:$I,8,FALSE)),"0",(VLOOKUP($A574,PIVOTILC!$A:$I,9,FALSE)))</f>
        <v>36</v>
      </c>
      <c r="AW574" s="18">
        <f t="shared" si="134"/>
        <v>0</v>
      </c>
      <c r="AX574" s="13">
        <f t="shared" si="135"/>
        <v>0</v>
      </c>
      <c r="AY574" s="13" t="str">
        <f t="shared" si="136"/>
        <v>No</v>
      </c>
      <c r="AZ574" s="13" t="str">
        <f t="shared" si="143"/>
        <v>No</v>
      </c>
    </row>
    <row r="575" spans="1:52" x14ac:dyDescent="0.2">
      <c r="A575" s="1" t="s">
        <v>9305</v>
      </c>
      <c r="B575" s="16" t="s">
        <v>3192</v>
      </c>
      <c r="C575" s="13" t="s">
        <v>943</v>
      </c>
      <c r="D575" s="13" t="s">
        <v>735</v>
      </c>
      <c r="E575" s="13" t="s">
        <v>736</v>
      </c>
      <c r="F575" s="13" t="s">
        <v>179</v>
      </c>
      <c r="G575" s="13" t="s">
        <v>409</v>
      </c>
      <c r="H575" s="13" t="s">
        <v>2828</v>
      </c>
      <c r="I575" s="13" t="s">
        <v>100</v>
      </c>
      <c r="J575" s="13" t="s">
        <v>2378</v>
      </c>
      <c r="K575" s="13" t="s">
        <v>2396</v>
      </c>
      <c r="L575" s="13" t="s">
        <v>2392</v>
      </c>
      <c r="M575" s="13" t="s">
        <v>4971</v>
      </c>
      <c r="N575" s="13" t="s">
        <v>245</v>
      </c>
      <c r="O575" s="17">
        <v>40962</v>
      </c>
      <c r="P575" s="23"/>
      <c r="Q575" s="41" t="s">
        <v>2607</v>
      </c>
      <c r="R575" s="13" t="s">
        <v>129</v>
      </c>
      <c r="S575" s="13" t="s">
        <v>2870</v>
      </c>
      <c r="T575" s="13" t="s">
        <v>8348</v>
      </c>
      <c r="U575" s="13" t="s">
        <v>5870</v>
      </c>
      <c r="V575" s="13" t="s">
        <v>8354</v>
      </c>
      <c r="W575" s="13">
        <f>IF(ISERROR(VLOOKUP($C575,CTEPULL!$A:$I,3,FALSE)),"0",(VLOOKUP($C575,CTEPULL!$A:$I,3,FALSE)))</f>
        <v>36</v>
      </c>
      <c r="X575" s="18">
        <f>IF(ISERROR(VLOOKUP($A575,PIVOTILC!$A:$I,3,FALSE)),"0",(VLOOKUP($A575,PIVOTILC!$A:$I,3,FALSE)))</f>
        <v>36</v>
      </c>
      <c r="Y575" s="13">
        <f t="shared" si="128"/>
        <v>0</v>
      </c>
      <c r="Z575" s="13" t="str">
        <f t="shared" si="137"/>
        <v>Good</v>
      </c>
      <c r="AA575" s="13">
        <f>IF(ISERROR(VLOOKUP($C575,CTEPULL!$A:$I,4,FALSE)),"0",(VLOOKUP($C575,CTEPULL!$A:$I,4,FALSE)))</f>
        <v>0</v>
      </c>
      <c r="AB575" s="18">
        <f>IF(ISERROR(VLOOKUP($A575,PIVOTILC!$A:$I,4,FALSE)),"0",(VLOOKUP($A575,PIVOTILC!$A:$I,4,FALSE)))</f>
        <v>0</v>
      </c>
      <c r="AC575" s="13">
        <f t="shared" si="129"/>
        <v>0</v>
      </c>
      <c r="AD575" s="13" t="str">
        <f t="shared" si="138"/>
        <v/>
      </c>
      <c r="AE575" s="13">
        <f>IF(ISERROR(VLOOKUP($C575,CTEPULL!$A:$I,5,FALSE)),"0",(VLOOKUP($C575,CTEPULL!$A:$I,5,FALSE)))</f>
        <v>0</v>
      </c>
      <c r="AF575" s="18">
        <f>IF(ISERROR(VLOOKUP($A575,PIVOTILC!$A:$I,5,FALSE)),"0",(VLOOKUP($A575,PIVOTILC!$A:$I,5,FALSE)))</f>
        <v>0</v>
      </c>
      <c r="AG575" s="13">
        <f t="shared" si="130"/>
        <v>0</v>
      </c>
      <c r="AH575" s="13" t="str">
        <f t="shared" si="139"/>
        <v/>
      </c>
      <c r="AI575" s="13">
        <f>IF(ISERROR(VLOOKUP($C575,CTEPULL!$A:$I,6,FALSE)),"0",(VLOOKUP($C575,CTEPULL!$A:$I,6,FALSE)))</f>
        <v>0</v>
      </c>
      <c r="AJ575" s="18">
        <f>IF(ISERROR(VLOOKUP($A575,PIVOTILC!$A:$I,6,FALSE)),"0",(VLOOKUP($A575,PIVOTILC!$A:$I,6,FALSE)))</f>
        <v>0</v>
      </c>
      <c r="AK575" s="13">
        <f t="shared" si="131"/>
        <v>0</v>
      </c>
      <c r="AL575" s="13" t="str">
        <f t="shared" si="140"/>
        <v/>
      </c>
      <c r="AM575" s="13">
        <f>IF(ISERROR(VLOOKUP($C575,CTEPULL!$A:$I,7,FALSE)),"0",(VLOOKUP($C575,CTEPULL!$A:$I,7,FALSE)))</f>
        <v>0</v>
      </c>
      <c r="AN575" s="18">
        <f>IF(ISERROR(VLOOKUP($A575,PIVOTILC!$A:$I,7,FALSE)),"0",(VLOOKUP($A575,PIVOTILC!$A:$I,7,FALSE)))</f>
        <v>0</v>
      </c>
      <c r="AO575" s="13">
        <f t="shared" si="132"/>
        <v>0</v>
      </c>
      <c r="AP575" s="13" t="str">
        <f t="shared" si="141"/>
        <v/>
      </c>
      <c r="AQ575" s="13">
        <f>IF(ISERROR(VLOOKUP($C575,CTEPULL!$A:$I,8,FALSE)),"0",(VLOOKUP($C575,CTEPULL!$A:$I,8,FALSE)))</f>
        <v>0</v>
      </c>
      <c r="AR575" s="18">
        <f>IF(ISERROR(VLOOKUP($A575,PIVOTILC!$A:$I,8,FALSE)),"0",(VLOOKUP($A575,PIVOTILC!$A:$I,8,FALSE)))</f>
        <v>0</v>
      </c>
      <c r="AS575" s="13">
        <f t="shared" si="133"/>
        <v>0</v>
      </c>
      <c r="AT575" s="13" t="str">
        <f t="shared" si="142"/>
        <v/>
      </c>
      <c r="AU575" s="19">
        <f>IF(ISERROR(VLOOKUP($C575,CTEPULL!$A:$I,9,FALSE)),"0",(VLOOKUP($C575,CTEPULL!$A:$I,9,FALSE)))</f>
        <v>36</v>
      </c>
      <c r="AV575" s="18">
        <f>IF(ISERROR(VLOOKUP($A575,PIVOTILC!$A:$I,8,FALSE)),"0",(VLOOKUP($A575,PIVOTILC!$A:$I,9,FALSE)))</f>
        <v>36</v>
      </c>
      <c r="AW575" s="18">
        <f t="shared" si="134"/>
        <v>0</v>
      </c>
      <c r="AX575" s="13">
        <f t="shared" si="135"/>
        <v>0</v>
      </c>
      <c r="AY575" s="13" t="str">
        <f t="shared" si="136"/>
        <v>No</v>
      </c>
      <c r="AZ575" s="13" t="str">
        <f t="shared" si="143"/>
        <v>No</v>
      </c>
    </row>
    <row r="576" spans="1:52" x14ac:dyDescent="0.2">
      <c r="A576" s="1" t="s">
        <v>9306</v>
      </c>
      <c r="B576" s="16" t="s">
        <v>3193</v>
      </c>
      <c r="C576" s="13" t="s">
        <v>841</v>
      </c>
      <c r="D576" s="13" t="s">
        <v>556</v>
      </c>
      <c r="E576" s="13" t="s">
        <v>537</v>
      </c>
      <c r="F576" s="13" t="s">
        <v>128</v>
      </c>
      <c r="G576" s="13" t="s">
        <v>313</v>
      </c>
      <c r="H576" s="13" t="s">
        <v>2831</v>
      </c>
      <c r="I576" s="13" t="s">
        <v>98</v>
      </c>
      <c r="J576" s="13" t="s">
        <v>2378</v>
      </c>
      <c r="K576" s="13" t="s">
        <v>2396</v>
      </c>
      <c r="L576" s="13" t="s">
        <v>2392</v>
      </c>
      <c r="M576" s="13" t="s">
        <v>2393</v>
      </c>
      <c r="N576" s="13" t="s">
        <v>17</v>
      </c>
      <c r="O576" s="17">
        <v>38621</v>
      </c>
      <c r="P576" s="23"/>
      <c r="Q576" s="41" t="s">
        <v>2608</v>
      </c>
      <c r="R576" s="13" t="s">
        <v>129</v>
      </c>
      <c r="S576" s="13" t="s">
        <v>2868</v>
      </c>
      <c r="T576" s="13" t="s">
        <v>8348</v>
      </c>
      <c r="U576" s="13" t="s">
        <v>5871</v>
      </c>
      <c r="V576" s="13" t="s">
        <v>8367</v>
      </c>
      <c r="W576" s="13">
        <f>IF(ISERROR(VLOOKUP($C576,CTEPULL!$A:$I,3,FALSE)),"0",(VLOOKUP($C576,CTEPULL!$A:$I,3,FALSE)))</f>
        <v>47.5</v>
      </c>
      <c r="X576" s="18">
        <f>IF(ISERROR(VLOOKUP($A576,PIVOTILC!$A:$I,3,FALSE)),"0",(VLOOKUP($A576,PIVOTILC!$A:$I,3,FALSE)))</f>
        <v>47.5</v>
      </c>
      <c r="Y576" s="13">
        <f t="shared" si="128"/>
        <v>0</v>
      </c>
      <c r="Z576" s="13" t="str">
        <f t="shared" si="137"/>
        <v>Good</v>
      </c>
      <c r="AA576" s="13">
        <f>IF(ISERROR(VLOOKUP($C576,CTEPULL!$A:$I,4,FALSE)),"0",(VLOOKUP($C576,CTEPULL!$A:$I,4,FALSE)))</f>
        <v>0</v>
      </c>
      <c r="AB576" s="18">
        <f>IF(ISERROR(VLOOKUP($A576,PIVOTILC!$A:$I,4,FALSE)),"0",(VLOOKUP($A576,PIVOTILC!$A:$I,4,FALSE)))</f>
        <v>0</v>
      </c>
      <c r="AC576" s="13">
        <f t="shared" si="129"/>
        <v>0</v>
      </c>
      <c r="AD576" s="13" t="str">
        <f t="shared" si="138"/>
        <v/>
      </c>
      <c r="AE576" s="13">
        <f>IF(ISERROR(VLOOKUP($C576,CTEPULL!$A:$I,5,FALSE)),"0",(VLOOKUP($C576,CTEPULL!$A:$I,5,FALSE)))</f>
        <v>0</v>
      </c>
      <c r="AF576" s="18">
        <f>IF(ISERROR(VLOOKUP($A576,PIVOTILC!$A:$I,5,FALSE)),"0",(VLOOKUP($A576,PIVOTILC!$A:$I,5,FALSE)))</f>
        <v>0</v>
      </c>
      <c r="AG576" s="13">
        <f t="shared" si="130"/>
        <v>0</v>
      </c>
      <c r="AH576" s="13" t="str">
        <f t="shared" si="139"/>
        <v/>
      </c>
      <c r="AI576" s="13">
        <f>IF(ISERROR(VLOOKUP($C576,CTEPULL!$A:$I,6,FALSE)),"0",(VLOOKUP($C576,CTEPULL!$A:$I,6,FALSE)))</f>
        <v>0</v>
      </c>
      <c r="AJ576" s="18">
        <f>IF(ISERROR(VLOOKUP($A576,PIVOTILC!$A:$I,6,FALSE)),"0",(VLOOKUP($A576,PIVOTILC!$A:$I,6,FALSE)))</f>
        <v>0</v>
      </c>
      <c r="AK576" s="13">
        <f t="shared" si="131"/>
        <v>0</v>
      </c>
      <c r="AL576" s="13" t="str">
        <f t="shared" si="140"/>
        <v/>
      </c>
      <c r="AM576" s="13">
        <f>IF(ISERROR(VLOOKUP($C576,CTEPULL!$A:$I,7,FALSE)),"0",(VLOOKUP($C576,CTEPULL!$A:$I,7,FALSE)))</f>
        <v>0</v>
      </c>
      <c r="AN576" s="18">
        <f>IF(ISERROR(VLOOKUP($A576,PIVOTILC!$A:$I,7,FALSE)),"0",(VLOOKUP($A576,PIVOTILC!$A:$I,7,FALSE)))</f>
        <v>0</v>
      </c>
      <c r="AO576" s="13">
        <f t="shared" si="132"/>
        <v>0</v>
      </c>
      <c r="AP576" s="13" t="str">
        <f t="shared" si="141"/>
        <v/>
      </c>
      <c r="AQ576" s="13">
        <f>IF(ISERROR(VLOOKUP($C576,CTEPULL!$A:$I,8,FALSE)),"0",(VLOOKUP($C576,CTEPULL!$A:$I,8,FALSE)))</f>
        <v>0</v>
      </c>
      <c r="AR576" s="18">
        <f>IF(ISERROR(VLOOKUP($A576,PIVOTILC!$A:$I,8,FALSE)),"0",(VLOOKUP($A576,PIVOTILC!$A:$I,8,FALSE)))</f>
        <v>0</v>
      </c>
      <c r="AS576" s="13">
        <f t="shared" si="133"/>
        <v>0</v>
      </c>
      <c r="AT576" s="13" t="str">
        <f t="shared" si="142"/>
        <v/>
      </c>
      <c r="AU576" s="19">
        <f>IF(ISERROR(VLOOKUP($C576,CTEPULL!$A:$I,9,FALSE)),"0",(VLOOKUP($C576,CTEPULL!$A:$I,9,FALSE)))</f>
        <v>47.5</v>
      </c>
      <c r="AV576" s="18">
        <f>IF(ISERROR(VLOOKUP($A576,PIVOTILC!$A:$I,8,FALSE)),"0",(VLOOKUP($A576,PIVOTILC!$A:$I,9,FALSE)))</f>
        <v>47.5</v>
      </c>
      <c r="AW576" s="18">
        <f t="shared" si="134"/>
        <v>0</v>
      </c>
      <c r="AX576" s="13">
        <f t="shared" si="135"/>
        <v>0</v>
      </c>
      <c r="AY576" s="13" t="str">
        <f t="shared" si="136"/>
        <v>No</v>
      </c>
      <c r="AZ576" s="13" t="str">
        <f t="shared" si="143"/>
        <v>No</v>
      </c>
    </row>
    <row r="577" spans="1:52" x14ac:dyDescent="0.2">
      <c r="A577" s="1" t="s">
        <v>7695</v>
      </c>
      <c r="B577" s="12" t="s">
        <v>7682</v>
      </c>
      <c r="C577" s="3" t="s">
        <v>7683</v>
      </c>
      <c r="D577" s="3" t="s">
        <v>7684</v>
      </c>
      <c r="E577" s="3" t="s">
        <v>7685</v>
      </c>
      <c r="F577" s="3" t="s">
        <v>7686</v>
      </c>
      <c r="G577" s="3" t="s">
        <v>7687</v>
      </c>
      <c r="H577" s="3" t="s">
        <v>2828</v>
      </c>
      <c r="I577" s="3" t="s">
        <v>98</v>
      </c>
      <c r="J577" s="3" t="s">
        <v>2378</v>
      </c>
      <c r="K577" s="3" t="s">
        <v>2379</v>
      </c>
      <c r="L577" s="3" t="s">
        <v>2383</v>
      </c>
      <c r="M577" s="3" t="s">
        <v>7713</v>
      </c>
      <c r="N577" s="3" t="s">
        <v>7688</v>
      </c>
      <c r="O577" s="11">
        <v>43165</v>
      </c>
      <c r="Q577" s="41" t="s">
        <v>7689</v>
      </c>
      <c r="R577" s="3" t="s">
        <v>187</v>
      </c>
      <c r="S577" s="3" t="s">
        <v>2867</v>
      </c>
      <c r="T577" s="3" t="s">
        <v>8348</v>
      </c>
      <c r="U577" s="3" t="s">
        <v>7691</v>
      </c>
      <c r="V577" s="3" t="s">
        <v>8358</v>
      </c>
      <c r="W577" s="13">
        <f>IF(ISERROR(VLOOKUP($C577,CTEPULL!$A:$I,3,FALSE)),"0",(VLOOKUP($C577,CTEPULL!$A:$I,3,FALSE)))</f>
        <v>52</v>
      </c>
      <c r="X577" s="18">
        <f>IF(ISERROR(VLOOKUP($A577,PIVOTILC!$A:$I,3,FALSE)),"0",(VLOOKUP($A577,PIVOTILC!$A:$I,3,FALSE)))</f>
        <v>52</v>
      </c>
      <c r="Y577" s="13">
        <f t="shared" si="128"/>
        <v>0</v>
      </c>
      <c r="Z577" s="13" t="str">
        <f t="shared" si="137"/>
        <v>Good</v>
      </c>
      <c r="AA577" s="13">
        <f>IF(ISERROR(VLOOKUP($C577,CTEPULL!$A:$I,4,FALSE)),"0",(VLOOKUP($C577,CTEPULL!$A:$I,4,FALSE)))</f>
        <v>0</v>
      </c>
      <c r="AB577" s="18">
        <f>IF(ISERROR(VLOOKUP($A577,PIVOTILC!$A:$I,4,FALSE)),"0",(VLOOKUP($A577,PIVOTILC!$A:$I,4,FALSE)))</f>
        <v>0</v>
      </c>
      <c r="AC577" s="13">
        <f t="shared" si="129"/>
        <v>0</v>
      </c>
      <c r="AD577" s="13" t="str">
        <f t="shared" si="138"/>
        <v/>
      </c>
      <c r="AE577" s="13">
        <f>IF(ISERROR(VLOOKUP($C577,CTEPULL!$A:$I,5,FALSE)),"0",(VLOOKUP($C577,CTEPULL!$A:$I,5,FALSE)))</f>
        <v>0</v>
      </c>
      <c r="AF577" s="18">
        <f>IF(ISERROR(VLOOKUP($A577,PIVOTILC!$A:$I,5,FALSE)),"0",(VLOOKUP($A577,PIVOTILC!$A:$I,5,FALSE)))</f>
        <v>0</v>
      </c>
      <c r="AG577" s="13">
        <f t="shared" si="130"/>
        <v>0</v>
      </c>
      <c r="AH577" s="13" t="str">
        <f t="shared" si="139"/>
        <v/>
      </c>
      <c r="AI577" s="13">
        <f>IF(ISERROR(VLOOKUP($C577,CTEPULL!$A:$I,6,FALSE)),"0",(VLOOKUP($C577,CTEPULL!$A:$I,6,FALSE)))</f>
        <v>0</v>
      </c>
      <c r="AJ577" s="18">
        <f>IF(ISERROR(VLOOKUP($A577,PIVOTILC!$A:$I,6,FALSE)),"0",(VLOOKUP($A577,PIVOTILC!$A:$I,6,FALSE)))</f>
        <v>0</v>
      </c>
      <c r="AK577" s="13">
        <f t="shared" si="131"/>
        <v>0</v>
      </c>
      <c r="AL577" s="13" t="str">
        <f t="shared" si="140"/>
        <v/>
      </c>
      <c r="AM577" s="13">
        <f>IF(ISERROR(VLOOKUP($C577,CTEPULL!$A:$I,7,FALSE)),"0",(VLOOKUP($C577,CTEPULL!$A:$I,7,FALSE)))</f>
        <v>0</v>
      </c>
      <c r="AN577" s="18">
        <f>IF(ISERROR(VLOOKUP($A577,PIVOTILC!$A:$I,7,FALSE)),"0",(VLOOKUP($A577,PIVOTILC!$A:$I,7,FALSE)))</f>
        <v>0</v>
      </c>
      <c r="AO577" s="13">
        <f t="shared" si="132"/>
        <v>0</v>
      </c>
      <c r="AP577" s="13" t="str">
        <f t="shared" si="141"/>
        <v/>
      </c>
      <c r="AQ577" s="13">
        <f>IF(ISERROR(VLOOKUP($C577,CTEPULL!$A:$I,8,FALSE)),"0",(VLOOKUP($C577,CTEPULL!$A:$I,8,FALSE)))</f>
        <v>0</v>
      </c>
      <c r="AR577" s="18">
        <f>IF(ISERROR(VLOOKUP($A577,PIVOTILC!$A:$I,8,FALSE)),"0",(VLOOKUP($A577,PIVOTILC!$A:$I,8,FALSE)))</f>
        <v>0</v>
      </c>
      <c r="AS577" s="13">
        <f t="shared" si="133"/>
        <v>0</v>
      </c>
      <c r="AT577" s="13" t="str">
        <f t="shared" si="142"/>
        <v/>
      </c>
      <c r="AU577" s="19">
        <f>IF(ISERROR(VLOOKUP($C577,CTEPULL!$A:$I,9,FALSE)),"0",(VLOOKUP($C577,CTEPULL!$A:$I,9,FALSE)))</f>
        <v>52</v>
      </c>
      <c r="AV577" s="18">
        <f>IF(ISERROR(VLOOKUP($A577,PIVOTILC!$A:$I,8,FALSE)),"0",(VLOOKUP($A577,PIVOTILC!$A:$I,9,FALSE)))</f>
        <v>52</v>
      </c>
      <c r="AW577" s="18">
        <f t="shared" si="134"/>
        <v>0</v>
      </c>
      <c r="AX577" s="13">
        <f t="shared" si="135"/>
        <v>0</v>
      </c>
      <c r="AY577" s="13" t="str">
        <f t="shared" si="136"/>
        <v>No</v>
      </c>
      <c r="AZ577" s="13" t="str">
        <f t="shared" si="143"/>
        <v>No</v>
      </c>
    </row>
    <row r="578" spans="1:52" x14ac:dyDescent="0.2">
      <c r="A578" s="1" t="s">
        <v>12149</v>
      </c>
      <c r="B578" s="16" t="s">
        <v>12150</v>
      </c>
      <c r="C578" s="13" t="s">
        <v>12151</v>
      </c>
      <c r="D578" s="13" t="s">
        <v>12152</v>
      </c>
      <c r="E578" s="13" t="s">
        <v>12153</v>
      </c>
      <c r="F578" s="13" t="s">
        <v>3740</v>
      </c>
      <c r="G578" s="13" t="s">
        <v>12154</v>
      </c>
      <c r="H578" s="13" t="s">
        <v>2828</v>
      </c>
      <c r="I578" s="13" t="s">
        <v>100</v>
      </c>
      <c r="J578" s="13" t="s">
        <v>2378</v>
      </c>
      <c r="K578" s="13" t="s">
        <v>4970</v>
      </c>
      <c r="L578" s="13" t="s">
        <v>11256</v>
      </c>
      <c r="M578" s="13" t="s">
        <v>11908</v>
      </c>
      <c r="N578" s="13" t="s">
        <v>12546</v>
      </c>
      <c r="O578" s="17">
        <v>43766</v>
      </c>
      <c r="P578" s="23"/>
      <c r="Q578" s="41" t="s">
        <v>12155</v>
      </c>
      <c r="R578" s="13" t="s">
        <v>112</v>
      </c>
      <c r="S578" s="13" t="s">
        <v>2869</v>
      </c>
      <c r="T578" s="13" t="s">
        <v>8348</v>
      </c>
      <c r="U578" s="13" t="s">
        <v>12560</v>
      </c>
      <c r="V578" s="13" t="s">
        <v>8356</v>
      </c>
      <c r="W578" s="13">
        <f>IF(ISERROR(VLOOKUP($C578,CTEPULL!$A:$I,3,FALSE)),"0",(VLOOKUP($C578,CTEPULL!$A:$I,3,FALSE)))</f>
        <v>54</v>
      </c>
      <c r="X578" s="18">
        <f>IF(ISERROR(VLOOKUP($A578,PIVOTILC!$A:$I,3,FALSE)),"0",(VLOOKUP($A578,PIVOTILC!$A:$I,3,FALSE)))</f>
        <v>54</v>
      </c>
      <c r="Y578" s="13">
        <f t="shared" ref="Y578:Y641" si="144">W578-X578</f>
        <v>0</v>
      </c>
      <c r="Z578" s="13" t="str">
        <f t="shared" si="137"/>
        <v>Good</v>
      </c>
      <c r="AA578" s="13">
        <f>IF(ISERROR(VLOOKUP($C578,CTEPULL!$A:$I,4,FALSE)),"0",(VLOOKUP($C578,CTEPULL!$A:$I,4,FALSE)))</f>
        <v>0</v>
      </c>
      <c r="AB578" s="18">
        <f>IF(ISERROR(VLOOKUP($A578,PIVOTILC!$A:$I,4,FALSE)),"0",(VLOOKUP($A578,PIVOTILC!$A:$I,4,FALSE)))</f>
        <v>0</v>
      </c>
      <c r="AC578" s="13">
        <f t="shared" ref="AC578:AC641" si="145">AA578-AB578</f>
        <v>0</v>
      </c>
      <c r="AD578" s="13" t="str">
        <f t="shared" si="138"/>
        <v/>
      </c>
      <c r="AE578" s="13">
        <f>IF(ISERROR(VLOOKUP($C578,CTEPULL!$A:$I,5,FALSE)),"0",(VLOOKUP($C578,CTEPULL!$A:$I,5,FALSE)))</f>
        <v>0</v>
      </c>
      <c r="AF578" s="18">
        <f>IF(ISERROR(VLOOKUP($A578,PIVOTILC!$A:$I,5,FALSE)),"0",(VLOOKUP($A578,PIVOTILC!$A:$I,5,FALSE)))</f>
        <v>0</v>
      </c>
      <c r="AG578" s="13">
        <f t="shared" ref="AG578:AG641" si="146">AE578-AF578</f>
        <v>0</v>
      </c>
      <c r="AH578" s="13" t="str">
        <f t="shared" si="139"/>
        <v/>
      </c>
      <c r="AI578" s="13">
        <f>IF(ISERROR(VLOOKUP($C578,CTEPULL!$A:$I,6,FALSE)),"0",(VLOOKUP($C578,CTEPULL!$A:$I,6,FALSE)))</f>
        <v>0</v>
      </c>
      <c r="AJ578" s="18">
        <f>IF(ISERROR(VLOOKUP($A578,PIVOTILC!$A:$I,6,FALSE)),"0",(VLOOKUP($A578,PIVOTILC!$A:$I,6,FALSE)))</f>
        <v>0</v>
      </c>
      <c r="AK578" s="13">
        <f t="shared" ref="AK578:AK641" si="147">AI578-AJ578</f>
        <v>0</v>
      </c>
      <c r="AL578" s="13" t="str">
        <f t="shared" si="140"/>
        <v/>
      </c>
      <c r="AM578" s="13">
        <f>IF(ISERROR(VLOOKUP($C578,CTEPULL!$A:$I,7,FALSE)),"0",(VLOOKUP($C578,CTEPULL!$A:$I,7,FALSE)))</f>
        <v>0</v>
      </c>
      <c r="AN578" s="18">
        <f>IF(ISERROR(VLOOKUP($A578,PIVOTILC!$A:$I,7,FALSE)),"0",(VLOOKUP($A578,PIVOTILC!$A:$I,7,FALSE)))</f>
        <v>0</v>
      </c>
      <c r="AO578" s="13">
        <f t="shared" ref="AO578:AO641" si="148">AM578-AN578</f>
        <v>0</v>
      </c>
      <c r="AP578" s="13" t="str">
        <f t="shared" si="141"/>
        <v/>
      </c>
      <c r="AQ578" s="13">
        <f>IF(ISERROR(VLOOKUP($C578,CTEPULL!$A:$I,8,FALSE)),"0",(VLOOKUP($C578,CTEPULL!$A:$I,8,FALSE)))</f>
        <v>0</v>
      </c>
      <c r="AR578" s="18">
        <f>IF(ISERROR(VLOOKUP($A578,PIVOTILC!$A:$I,8,FALSE)),"0",(VLOOKUP($A578,PIVOTILC!$A:$I,8,FALSE)))</f>
        <v>0</v>
      </c>
      <c r="AS578" s="13">
        <f t="shared" ref="AS578:AS641" si="149">AQ578-AR578</f>
        <v>0</v>
      </c>
      <c r="AT578" s="13" t="str">
        <f t="shared" si="142"/>
        <v/>
      </c>
      <c r="AU578" s="19">
        <f>IF(ISERROR(VLOOKUP($C578,CTEPULL!$A:$I,9,FALSE)),"0",(VLOOKUP($C578,CTEPULL!$A:$I,9,FALSE)))</f>
        <v>54</v>
      </c>
      <c r="AV578" s="18">
        <f>IF(ISERROR(VLOOKUP($A578,PIVOTILC!$A:$I,8,FALSE)),"0",(VLOOKUP($A578,PIVOTILC!$A:$I,9,FALSE)))</f>
        <v>54</v>
      </c>
      <c r="AW578" s="18">
        <f t="shared" ref="AW578:AW641" si="150">SUMIF(AS578, "&gt;0")+ SUMIF(AO578, "&gt;0")+ SUMIF(AK578, "&gt;0")+ SUMIF(AG578, "&gt;0")+ SUMIF(AC578, "&gt;0")+ SUMIF(Y578, "&gt;0")</f>
        <v>0</v>
      </c>
      <c r="AX578" s="13">
        <f t="shared" ref="AX578:AX641" si="151">SUMIF(AS578, "&lt;0")+ SUMIF(AO578, "&lt;0")+ SUMIF(AK578, "&lt;0")+ SUMIF(AG578, "&lt;0")+ SUMIF(AC578, "&lt;0")+ SUMIF(Y578, "&lt;0")</f>
        <v>0</v>
      </c>
      <c r="AY578" s="13" t="str">
        <f t="shared" ref="AY578:AY641" si="152">IF(AND(AW578=0, AX578=0), "No", "Yes")</f>
        <v>No</v>
      </c>
      <c r="AZ578" s="13" t="str">
        <f t="shared" si="143"/>
        <v>No</v>
      </c>
    </row>
    <row r="579" spans="1:52" x14ac:dyDescent="0.2">
      <c r="A579" s="1" t="s">
        <v>9307</v>
      </c>
      <c r="B579" s="16" t="s">
        <v>5083</v>
      </c>
      <c r="C579" s="13" t="s">
        <v>5084</v>
      </c>
      <c r="D579" s="13" t="s">
        <v>5085</v>
      </c>
      <c r="E579" s="13" t="s">
        <v>5086</v>
      </c>
      <c r="F579" s="13" t="s">
        <v>187</v>
      </c>
      <c r="G579" s="13" t="s">
        <v>5087</v>
      </c>
      <c r="H579" s="13" t="s">
        <v>99</v>
      </c>
      <c r="I579" s="13" t="s">
        <v>102</v>
      </c>
      <c r="J579" s="13" t="s">
        <v>2378</v>
      </c>
      <c r="K579" s="13" t="s">
        <v>4970</v>
      </c>
      <c r="L579" s="13" t="s">
        <v>4970</v>
      </c>
      <c r="M579" s="13" t="s">
        <v>4970</v>
      </c>
      <c r="N579" s="13" t="s">
        <v>5088</v>
      </c>
      <c r="O579" s="17">
        <v>41547</v>
      </c>
      <c r="P579" s="23"/>
      <c r="Q579" s="41" t="s">
        <v>5089</v>
      </c>
      <c r="R579" s="13" t="s">
        <v>187</v>
      </c>
      <c r="S579" s="13" t="s">
        <v>2878</v>
      </c>
      <c r="T579" s="13" t="s">
        <v>8359</v>
      </c>
      <c r="U579" s="13" t="s">
        <v>5872</v>
      </c>
      <c r="V579" s="13" t="s">
        <v>8352</v>
      </c>
      <c r="W579" s="13">
        <f>IF(ISERROR(VLOOKUP($C579,CTEPULL!$A:$I,3,FALSE)),"0",(VLOOKUP($C579,CTEPULL!$A:$I,3,FALSE)))</f>
        <v>40</v>
      </c>
      <c r="X579" s="18">
        <f>IF(ISERROR(VLOOKUP($A579,PIVOTILC!$A:$I,3,FALSE)),"0",(VLOOKUP($A579,PIVOTILC!$A:$I,3,FALSE)))</f>
        <v>40</v>
      </c>
      <c r="Y579" s="13">
        <f t="shared" si="144"/>
        <v>0</v>
      </c>
      <c r="Z579" s="13" t="str">
        <f t="shared" ref="Z579:Z642" si="153">IF(ISBLANK(Z$1), IF(AND(W579=0, X579=0), "0 Entry Verify", IF(Y579&lt;&gt;0, "With Variance", "Good")), "")</f>
        <v>Good</v>
      </c>
      <c r="AA579" s="13">
        <f>IF(ISERROR(VLOOKUP($C579,CTEPULL!$A:$I,4,FALSE)),"0",(VLOOKUP($C579,CTEPULL!$A:$I,4,FALSE)))</f>
        <v>0</v>
      </c>
      <c r="AB579" s="18">
        <f>IF(ISERROR(VLOOKUP($A579,PIVOTILC!$A:$I,4,FALSE)),"0",(VLOOKUP($A579,PIVOTILC!$A:$I,4,FALSE)))</f>
        <v>0</v>
      </c>
      <c r="AC579" s="13">
        <f t="shared" si="145"/>
        <v>0</v>
      </c>
      <c r="AD579" s="13" t="str">
        <f t="shared" ref="AD579:AD642" si="154">IF(ISBLANK(AD$1), IF(AND(AA579=0, AB579=0), "0 Entry Verify", IF(AC579&lt;&gt;0, "With Variance", "Good")), "")</f>
        <v/>
      </c>
      <c r="AE579" s="13">
        <f>IF(ISERROR(VLOOKUP($C579,CTEPULL!$A:$I,5,FALSE)),"0",(VLOOKUP($C579,CTEPULL!$A:$I,5,FALSE)))</f>
        <v>0</v>
      </c>
      <c r="AF579" s="18">
        <f>IF(ISERROR(VLOOKUP($A579,PIVOTILC!$A:$I,5,FALSE)),"0",(VLOOKUP($A579,PIVOTILC!$A:$I,5,FALSE)))</f>
        <v>0</v>
      </c>
      <c r="AG579" s="13">
        <f t="shared" si="146"/>
        <v>0</v>
      </c>
      <c r="AH579" s="13" t="str">
        <f t="shared" ref="AH579:AH642" si="155">IF(ISBLANK(AH$1), IF(AND(AE579=0, AF579=0), "0 Entry Verify", IF(AG579&lt;&gt;0, "With Variance", "Good")), "")</f>
        <v/>
      </c>
      <c r="AI579" s="13">
        <f>IF(ISERROR(VLOOKUP($C579,CTEPULL!$A:$I,6,FALSE)),"0",(VLOOKUP($C579,CTEPULL!$A:$I,6,FALSE)))</f>
        <v>0</v>
      </c>
      <c r="AJ579" s="18">
        <f>IF(ISERROR(VLOOKUP($A579,PIVOTILC!$A:$I,6,FALSE)),"0",(VLOOKUP($A579,PIVOTILC!$A:$I,6,FALSE)))</f>
        <v>0</v>
      </c>
      <c r="AK579" s="13">
        <f t="shared" si="147"/>
        <v>0</v>
      </c>
      <c r="AL579" s="13" t="str">
        <f t="shared" ref="AL579:AL642" si="156">IF(ISBLANK(AL$1), IF(AND(AI579=0, AJ579=0), "0 Entry Verify", IF(AK579&lt;&gt;0, "With Variance", "Good")), "")</f>
        <v/>
      </c>
      <c r="AM579" s="13">
        <f>IF(ISERROR(VLOOKUP($C579,CTEPULL!$A:$I,7,FALSE)),"0",(VLOOKUP($C579,CTEPULL!$A:$I,7,FALSE)))</f>
        <v>0</v>
      </c>
      <c r="AN579" s="18">
        <f>IF(ISERROR(VLOOKUP($A579,PIVOTILC!$A:$I,7,FALSE)),"0",(VLOOKUP($A579,PIVOTILC!$A:$I,7,FALSE)))</f>
        <v>0</v>
      </c>
      <c r="AO579" s="13">
        <f t="shared" si="148"/>
        <v>0</v>
      </c>
      <c r="AP579" s="13" t="str">
        <f t="shared" ref="AP579:AP642" si="157">IF(ISBLANK(AP$1), IF(AND(AM579=0, AN579=0), "0 Entry Verify", IF(AO579&lt;&gt;0, "With Variance", "Good")), "")</f>
        <v/>
      </c>
      <c r="AQ579" s="13">
        <f>IF(ISERROR(VLOOKUP($C579,CTEPULL!$A:$I,8,FALSE)),"0",(VLOOKUP($C579,CTEPULL!$A:$I,8,FALSE)))</f>
        <v>0</v>
      </c>
      <c r="AR579" s="18">
        <f>IF(ISERROR(VLOOKUP($A579,PIVOTILC!$A:$I,8,FALSE)),"0",(VLOOKUP($A579,PIVOTILC!$A:$I,8,FALSE)))</f>
        <v>0</v>
      </c>
      <c r="AS579" s="13">
        <f t="shared" si="149"/>
        <v>0</v>
      </c>
      <c r="AT579" s="13" t="str">
        <f t="shared" ref="AT579:AT642" si="158">IF(ISBLANK(AT$1), IF(AND(AQ579=0, AR579=0), "0 Entry Verify", IF(AS579&lt;&gt;0, "With Variance", "Good")), "")</f>
        <v/>
      </c>
      <c r="AU579" s="19">
        <f>IF(ISERROR(VLOOKUP($C579,CTEPULL!$A:$I,9,FALSE)),"0",(VLOOKUP($C579,CTEPULL!$A:$I,9,FALSE)))</f>
        <v>40</v>
      </c>
      <c r="AV579" s="18">
        <f>IF(ISERROR(VLOOKUP($A579,PIVOTILC!$A:$I,8,FALSE)),"0",(VLOOKUP($A579,PIVOTILC!$A:$I,9,FALSE)))</f>
        <v>40</v>
      </c>
      <c r="AW579" s="18">
        <f t="shared" si="150"/>
        <v>0</v>
      </c>
      <c r="AX579" s="13">
        <f t="shared" si="151"/>
        <v>0</v>
      </c>
      <c r="AY579" s="13" t="str">
        <f t="shared" si="152"/>
        <v>No</v>
      </c>
      <c r="AZ579" s="13" t="str">
        <f t="shared" ref="AZ579:AZ642" si="159">IF(OR($Z579="0 Entry Verify", $AD579="0 Entry Verify", $AH579="0 Entry Verify", $AL579="0 Entry Verify", $AP579="0 Entry Verify", $AT579="0 Entry Verify"), "Yes", "No")</f>
        <v>No</v>
      </c>
    </row>
    <row r="580" spans="1:52" x14ac:dyDescent="0.2">
      <c r="A580" s="1" t="s">
        <v>8228</v>
      </c>
      <c r="B580" s="16" t="s">
        <v>8229</v>
      </c>
      <c r="C580" s="13" t="s">
        <v>8230</v>
      </c>
      <c r="D580" s="13" t="s">
        <v>187</v>
      </c>
      <c r="E580" s="13" t="s">
        <v>1078</v>
      </c>
      <c r="F580" s="13" t="s">
        <v>179</v>
      </c>
      <c r="G580" s="13" t="s">
        <v>8231</v>
      </c>
      <c r="H580" s="13" t="s">
        <v>2829</v>
      </c>
      <c r="I580" s="13" t="s">
        <v>100</v>
      </c>
      <c r="J580" s="13" t="s">
        <v>2378</v>
      </c>
      <c r="K580" s="13" t="s">
        <v>2396</v>
      </c>
      <c r="L580" s="13" t="s">
        <v>2392</v>
      </c>
      <c r="M580" s="13" t="s">
        <v>8943</v>
      </c>
      <c r="N580" s="13" t="s">
        <v>8232</v>
      </c>
      <c r="O580" s="17">
        <v>43290</v>
      </c>
      <c r="P580" s="23"/>
      <c r="Q580" s="41" t="s">
        <v>8233</v>
      </c>
      <c r="R580" s="13" t="s">
        <v>112</v>
      </c>
      <c r="S580" s="13" t="s">
        <v>2866</v>
      </c>
      <c r="T580" s="13" t="s">
        <v>8348</v>
      </c>
      <c r="U580" s="13" t="s">
        <v>8238</v>
      </c>
      <c r="V580" s="13" t="s">
        <v>8350</v>
      </c>
      <c r="W580" s="13">
        <f>IF(ISERROR(VLOOKUP($C580,CTEPULL!$A:$I,3,FALSE)),"0",(VLOOKUP($C580,CTEPULL!$A:$I,3,FALSE)))</f>
        <v>45</v>
      </c>
      <c r="X580" s="18">
        <f>IF(ISERROR(VLOOKUP($A580,PIVOTILC!$A:$I,3,FALSE)),"0",(VLOOKUP($A580,PIVOTILC!$A:$I,3,FALSE)))</f>
        <v>45</v>
      </c>
      <c r="Y580" s="13">
        <f t="shared" si="144"/>
        <v>0</v>
      </c>
      <c r="Z580" s="13" t="str">
        <f t="shared" si="153"/>
        <v>Good</v>
      </c>
      <c r="AA580" s="13">
        <f>IF(ISERROR(VLOOKUP($C580,CTEPULL!$A:$I,4,FALSE)),"0",(VLOOKUP($C580,CTEPULL!$A:$I,4,FALSE)))</f>
        <v>0</v>
      </c>
      <c r="AB580" s="18">
        <f>IF(ISERROR(VLOOKUP($A580,PIVOTILC!$A:$I,4,FALSE)),"0",(VLOOKUP($A580,PIVOTILC!$A:$I,4,FALSE)))</f>
        <v>0</v>
      </c>
      <c r="AC580" s="13">
        <f t="shared" si="145"/>
        <v>0</v>
      </c>
      <c r="AD580" s="13" t="str">
        <f t="shared" si="154"/>
        <v/>
      </c>
      <c r="AE580" s="13">
        <f>IF(ISERROR(VLOOKUP($C580,CTEPULL!$A:$I,5,FALSE)),"0",(VLOOKUP($C580,CTEPULL!$A:$I,5,FALSE)))</f>
        <v>0</v>
      </c>
      <c r="AF580" s="18">
        <f>IF(ISERROR(VLOOKUP($A580,PIVOTILC!$A:$I,5,FALSE)),"0",(VLOOKUP($A580,PIVOTILC!$A:$I,5,FALSE)))</f>
        <v>0</v>
      </c>
      <c r="AG580" s="13">
        <f t="shared" si="146"/>
        <v>0</v>
      </c>
      <c r="AH580" s="13" t="str">
        <f t="shared" si="155"/>
        <v/>
      </c>
      <c r="AI580" s="13">
        <f>IF(ISERROR(VLOOKUP($C580,CTEPULL!$A:$I,6,FALSE)),"0",(VLOOKUP($C580,CTEPULL!$A:$I,6,FALSE)))</f>
        <v>0</v>
      </c>
      <c r="AJ580" s="18">
        <f>IF(ISERROR(VLOOKUP($A580,PIVOTILC!$A:$I,6,FALSE)),"0",(VLOOKUP($A580,PIVOTILC!$A:$I,6,FALSE)))</f>
        <v>0</v>
      </c>
      <c r="AK580" s="13">
        <f t="shared" si="147"/>
        <v>0</v>
      </c>
      <c r="AL580" s="13" t="str">
        <f t="shared" si="156"/>
        <v/>
      </c>
      <c r="AM580" s="13">
        <f>IF(ISERROR(VLOOKUP($C580,CTEPULL!$A:$I,7,FALSE)),"0",(VLOOKUP($C580,CTEPULL!$A:$I,7,FALSE)))</f>
        <v>0</v>
      </c>
      <c r="AN580" s="18">
        <f>IF(ISERROR(VLOOKUP($A580,PIVOTILC!$A:$I,7,FALSE)),"0",(VLOOKUP($A580,PIVOTILC!$A:$I,7,FALSE)))</f>
        <v>0</v>
      </c>
      <c r="AO580" s="13">
        <f t="shared" si="148"/>
        <v>0</v>
      </c>
      <c r="AP580" s="13" t="str">
        <f t="shared" si="157"/>
        <v/>
      </c>
      <c r="AQ580" s="13">
        <f>IF(ISERROR(VLOOKUP($C580,CTEPULL!$A:$I,8,FALSE)),"0",(VLOOKUP($C580,CTEPULL!$A:$I,8,FALSE)))</f>
        <v>0</v>
      </c>
      <c r="AR580" s="18">
        <f>IF(ISERROR(VLOOKUP($A580,PIVOTILC!$A:$I,8,FALSE)),"0",(VLOOKUP($A580,PIVOTILC!$A:$I,8,FALSE)))</f>
        <v>0</v>
      </c>
      <c r="AS580" s="13">
        <f t="shared" si="149"/>
        <v>0</v>
      </c>
      <c r="AT580" s="13" t="str">
        <f t="shared" si="158"/>
        <v/>
      </c>
      <c r="AU580" s="19">
        <f>IF(ISERROR(VLOOKUP($C580,CTEPULL!$A:$I,9,FALSE)),"0",(VLOOKUP($C580,CTEPULL!$A:$I,9,FALSE)))</f>
        <v>45</v>
      </c>
      <c r="AV580" s="18">
        <f>IF(ISERROR(VLOOKUP($A580,PIVOTILC!$A:$I,8,FALSE)),"0",(VLOOKUP($A580,PIVOTILC!$A:$I,9,FALSE)))</f>
        <v>45</v>
      </c>
      <c r="AW580" s="18">
        <f t="shared" si="150"/>
        <v>0</v>
      </c>
      <c r="AX580" s="13">
        <f t="shared" si="151"/>
        <v>0</v>
      </c>
      <c r="AY580" s="13" t="str">
        <f t="shared" si="152"/>
        <v>No</v>
      </c>
      <c r="AZ580" s="13" t="str">
        <f t="shared" si="159"/>
        <v>No</v>
      </c>
    </row>
    <row r="581" spans="1:52" x14ac:dyDescent="0.2">
      <c r="A581" s="1" t="s">
        <v>9308</v>
      </c>
      <c r="B581" s="16" t="s">
        <v>3194</v>
      </c>
      <c r="C581" s="13" t="s">
        <v>1035</v>
      </c>
      <c r="D581" s="13" t="s">
        <v>1036</v>
      </c>
      <c r="E581" s="13" t="s">
        <v>641</v>
      </c>
      <c r="F581" s="13" t="s">
        <v>179</v>
      </c>
      <c r="G581" s="13" t="s">
        <v>1037</v>
      </c>
      <c r="H581" s="13" t="s">
        <v>2829</v>
      </c>
      <c r="I581" s="13" t="s">
        <v>98</v>
      </c>
      <c r="J581" s="13" t="s">
        <v>2378</v>
      </c>
      <c r="K581" s="13" t="s">
        <v>2395</v>
      </c>
      <c r="L581" s="13" t="s">
        <v>4946</v>
      </c>
      <c r="M581" s="13" t="s">
        <v>5520</v>
      </c>
      <c r="N581" s="13" t="s">
        <v>1038</v>
      </c>
      <c r="O581" s="17">
        <v>41387</v>
      </c>
      <c r="P581" s="23"/>
      <c r="Q581" s="41" t="s">
        <v>2609</v>
      </c>
      <c r="R581" s="13" t="s">
        <v>129</v>
      </c>
      <c r="S581" s="13" t="s">
        <v>2868</v>
      </c>
      <c r="T581" s="13" t="s">
        <v>8348</v>
      </c>
      <c r="U581" s="13" t="s">
        <v>5873</v>
      </c>
      <c r="V581" s="13" t="s">
        <v>8367</v>
      </c>
      <c r="W581" s="13">
        <f>IF(ISERROR(VLOOKUP($C581,CTEPULL!$A:$I,3,FALSE)),"0",(VLOOKUP($C581,CTEPULL!$A:$I,3,FALSE)))</f>
        <v>42</v>
      </c>
      <c r="X581" s="18">
        <f>IF(ISERROR(VLOOKUP($A581,PIVOTILC!$A:$I,3,FALSE)),"0",(VLOOKUP($A581,PIVOTILC!$A:$I,3,FALSE)))</f>
        <v>42</v>
      </c>
      <c r="Y581" s="13">
        <f t="shared" si="144"/>
        <v>0</v>
      </c>
      <c r="Z581" s="13" t="str">
        <f t="shared" si="153"/>
        <v>Good</v>
      </c>
      <c r="AA581" s="13">
        <f>IF(ISERROR(VLOOKUP($C581,CTEPULL!$A:$I,4,FALSE)),"0",(VLOOKUP($C581,CTEPULL!$A:$I,4,FALSE)))</f>
        <v>0</v>
      </c>
      <c r="AB581" s="18">
        <f>IF(ISERROR(VLOOKUP($A581,PIVOTILC!$A:$I,4,FALSE)),"0",(VLOOKUP($A581,PIVOTILC!$A:$I,4,FALSE)))</f>
        <v>0</v>
      </c>
      <c r="AC581" s="13">
        <f t="shared" si="145"/>
        <v>0</v>
      </c>
      <c r="AD581" s="13" t="str">
        <f t="shared" si="154"/>
        <v/>
      </c>
      <c r="AE581" s="13">
        <f>IF(ISERROR(VLOOKUP($C581,CTEPULL!$A:$I,5,FALSE)),"0",(VLOOKUP($C581,CTEPULL!$A:$I,5,FALSE)))</f>
        <v>0</v>
      </c>
      <c r="AF581" s="18">
        <f>IF(ISERROR(VLOOKUP($A581,PIVOTILC!$A:$I,5,FALSE)),"0",(VLOOKUP($A581,PIVOTILC!$A:$I,5,FALSE)))</f>
        <v>0</v>
      </c>
      <c r="AG581" s="13">
        <f t="shared" si="146"/>
        <v>0</v>
      </c>
      <c r="AH581" s="13" t="str">
        <f t="shared" si="155"/>
        <v/>
      </c>
      <c r="AI581" s="13">
        <f>IF(ISERROR(VLOOKUP($C581,CTEPULL!$A:$I,6,FALSE)),"0",(VLOOKUP($C581,CTEPULL!$A:$I,6,FALSE)))</f>
        <v>0</v>
      </c>
      <c r="AJ581" s="18">
        <f>IF(ISERROR(VLOOKUP($A581,PIVOTILC!$A:$I,6,FALSE)),"0",(VLOOKUP($A581,PIVOTILC!$A:$I,6,FALSE)))</f>
        <v>0</v>
      </c>
      <c r="AK581" s="13">
        <f t="shared" si="147"/>
        <v>0</v>
      </c>
      <c r="AL581" s="13" t="str">
        <f t="shared" si="156"/>
        <v/>
      </c>
      <c r="AM581" s="13">
        <f>IF(ISERROR(VLOOKUP($C581,CTEPULL!$A:$I,7,FALSE)),"0",(VLOOKUP($C581,CTEPULL!$A:$I,7,FALSE)))</f>
        <v>0</v>
      </c>
      <c r="AN581" s="18">
        <f>IF(ISERROR(VLOOKUP($A581,PIVOTILC!$A:$I,7,FALSE)),"0",(VLOOKUP($A581,PIVOTILC!$A:$I,7,FALSE)))</f>
        <v>0</v>
      </c>
      <c r="AO581" s="13">
        <f t="shared" si="148"/>
        <v>0</v>
      </c>
      <c r="AP581" s="13" t="str">
        <f t="shared" si="157"/>
        <v/>
      </c>
      <c r="AQ581" s="13">
        <f>IF(ISERROR(VLOOKUP($C581,CTEPULL!$A:$I,8,FALSE)),"0",(VLOOKUP($C581,CTEPULL!$A:$I,8,FALSE)))</f>
        <v>0</v>
      </c>
      <c r="AR581" s="18">
        <f>IF(ISERROR(VLOOKUP($A581,PIVOTILC!$A:$I,8,FALSE)),"0",(VLOOKUP($A581,PIVOTILC!$A:$I,8,FALSE)))</f>
        <v>0</v>
      </c>
      <c r="AS581" s="13">
        <f t="shared" si="149"/>
        <v>0</v>
      </c>
      <c r="AT581" s="13" t="str">
        <f t="shared" si="158"/>
        <v/>
      </c>
      <c r="AU581" s="19">
        <f>IF(ISERROR(VLOOKUP($C581,CTEPULL!$A:$I,9,FALSE)),"0",(VLOOKUP($C581,CTEPULL!$A:$I,9,FALSE)))</f>
        <v>42</v>
      </c>
      <c r="AV581" s="18">
        <f>IF(ISERROR(VLOOKUP($A581,PIVOTILC!$A:$I,8,FALSE)),"0",(VLOOKUP($A581,PIVOTILC!$A:$I,9,FALSE)))</f>
        <v>42</v>
      </c>
      <c r="AW581" s="18">
        <f t="shared" si="150"/>
        <v>0</v>
      </c>
      <c r="AX581" s="13">
        <f t="shared" si="151"/>
        <v>0</v>
      </c>
      <c r="AY581" s="13" t="str">
        <f t="shared" si="152"/>
        <v>No</v>
      </c>
      <c r="AZ581" s="13" t="str">
        <f t="shared" si="159"/>
        <v>No</v>
      </c>
    </row>
    <row r="582" spans="1:52" x14ac:dyDescent="0.2">
      <c r="A582" s="1" t="s">
        <v>9309</v>
      </c>
      <c r="B582" s="16" t="s">
        <v>3195</v>
      </c>
      <c r="C582" s="13" t="s">
        <v>949</v>
      </c>
      <c r="D582" s="13" t="s">
        <v>748</v>
      </c>
      <c r="E582" s="13" t="s">
        <v>749</v>
      </c>
      <c r="F582" s="13" t="s">
        <v>125</v>
      </c>
      <c r="G582" s="13" t="s">
        <v>414</v>
      </c>
      <c r="H582" s="13" t="s">
        <v>2828</v>
      </c>
      <c r="I582" s="13" t="s">
        <v>98</v>
      </c>
      <c r="J582" s="13" t="s">
        <v>2378</v>
      </c>
      <c r="K582" s="13" t="s">
        <v>2381</v>
      </c>
      <c r="L582" s="13" t="s">
        <v>2387</v>
      </c>
      <c r="M582" s="13" t="s">
        <v>3823</v>
      </c>
      <c r="N582" s="13" t="s">
        <v>241</v>
      </c>
      <c r="O582" s="17">
        <v>40898</v>
      </c>
      <c r="P582" s="23"/>
      <c r="Q582" s="41" t="s">
        <v>2610</v>
      </c>
      <c r="R582" s="13" t="s">
        <v>129</v>
      </c>
      <c r="S582" s="13" t="s">
        <v>2871</v>
      </c>
      <c r="T582" s="13" t="s">
        <v>8348</v>
      </c>
      <c r="U582" s="13" t="s">
        <v>5874</v>
      </c>
      <c r="V582" s="13" t="s">
        <v>8364</v>
      </c>
      <c r="W582" s="13">
        <f>IF(ISERROR(VLOOKUP($C582,CTEPULL!$A:$I,3,FALSE)),"0",(VLOOKUP($C582,CTEPULL!$A:$I,3,FALSE)))</f>
        <v>40</v>
      </c>
      <c r="X582" s="18">
        <f>IF(ISERROR(VLOOKUP($A582,PIVOTILC!$A:$I,3,FALSE)),"0",(VLOOKUP($A582,PIVOTILC!$A:$I,3,FALSE)))</f>
        <v>40</v>
      </c>
      <c r="Y582" s="13">
        <f t="shared" si="144"/>
        <v>0</v>
      </c>
      <c r="Z582" s="13" t="str">
        <f t="shared" si="153"/>
        <v>Good</v>
      </c>
      <c r="AA582" s="13">
        <f>IF(ISERROR(VLOOKUP($C582,CTEPULL!$A:$I,4,FALSE)),"0",(VLOOKUP($C582,CTEPULL!$A:$I,4,FALSE)))</f>
        <v>0</v>
      </c>
      <c r="AB582" s="18">
        <f>IF(ISERROR(VLOOKUP($A582,PIVOTILC!$A:$I,4,FALSE)),"0",(VLOOKUP($A582,PIVOTILC!$A:$I,4,FALSE)))</f>
        <v>0</v>
      </c>
      <c r="AC582" s="13">
        <f t="shared" si="145"/>
        <v>0</v>
      </c>
      <c r="AD582" s="13" t="str">
        <f t="shared" si="154"/>
        <v/>
      </c>
      <c r="AE582" s="13">
        <f>IF(ISERROR(VLOOKUP($C582,CTEPULL!$A:$I,5,FALSE)),"0",(VLOOKUP($C582,CTEPULL!$A:$I,5,FALSE)))</f>
        <v>0</v>
      </c>
      <c r="AF582" s="18">
        <f>IF(ISERROR(VLOOKUP($A582,PIVOTILC!$A:$I,5,FALSE)),"0",(VLOOKUP($A582,PIVOTILC!$A:$I,5,FALSE)))</f>
        <v>0</v>
      </c>
      <c r="AG582" s="13">
        <f t="shared" si="146"/>
        <v>0</v>
      </c>
      <c r="AH582" s="13" t="str">
        <f t="shared" si="155"/>
        <v/>
      </c>
      <c r="AI582" s="13">
        <f>IF(ISERROR(VLOOKUP($C582,CTEPULL!$A:$I,6,FALSE)),"0",(VLOOKUP($C582,CTEPULL!$A:$I,6,FALSE)))</f>
        <v>0</v>
      </c>
      <c r="AJ582" s="18">
        <f>IF(ISERROR(VLOOKUP($A582,PIVOTILC!$A:$I,6,FALSE)),"0",(VLOOKUP($A582,PIVOTILC!$A:$I,6,FALSE)))</f>
        <v>0</v>
      </c>
      <c r="AK582" s="13">
        <f t="shared" si="147"/>
        <v>0</v>
      </c>
      <c r="AL582" s="13" t="str">
        <f t="shared" si="156"/>
        <v/>
      </c>
      <c r="AM582" s="13">
        <f>IF(ISERROR(VLOOKUP($C582,CTEPULL!$A:$I,7,FALSE)),"0",(VLOOKUP($C582,CTEPULL!$A:$I,7,FALSE)))</f>
        <v>0</v>
      </c>
      <c r="AN582" s="18">
        <f>IF(ISERROR(VLOOKUP($A582,PIVOTILC!$A:$I,7,FALSE)),"0",(VLOOKUP($A582,PIVOTILC!$A:$I,7,FALSE)))</f>
        <v>0</v>
      </c>
      <c r="AO582" s="13">
        <f t="shared" si="148"/>
        <v>0</v>
      </c>
      <c r="AP582" s="13" t="str">
        <f t="shared" si="157"/>
        <v/>
      </c>
      <c r="AQ582" s="13">
        <f>IF(ISERROR(VLOOKUP($C582,CTEPULL!$A:$I,8,FALSE)),"0",(VLOOKUP($C582,CTEPULL!$A:$I,8,FALSE)))</f>
        <v>0</v>
      </c>
      <c r="AR582" s="18">
        <f>IF(ISERROR(VLOOKUP($A582,PIVOTILC!$A:$I,8,FALSE)),"0",(VLOOKUP($A582,PIVOTILC!$A:$I,8,FALSE)))</f>
        <v>0</v>
      </c>
      <c r="AS582" s="13">
        <f t="shared" si="149"/>
        <v>0</v>
      </c>
      <c r="AT582" s="13" t="str">
        <f t="shared" si="158"/>
        <v/>
      </c>
      <c r="AU582" s="19">
        <f>IF(ISERROR(VLOOKUP($C582,CTEPULL!$A:$I,9,FALSE)),"0",(VLOOKUP($C582,CTEPULL!$A:$I,9,FALSE)))</f>
        <v>40</v>
      </c>
      <c r="AV582" s="18">
        <f>IF(ISERROR(VLOOKUP($A582,PIVOTILC!$A:$I,8,FALSE)),"0",(VLOOKUP($A582,PIVOTILC!$A:$I,9,FALSE)))</f>
        <v>40</v>
      </c>
      <c r="AW582" s="18">
        <f t="shared" si="150"/>
        <v>0</v>
      </c>
      <c r="AX582" s="13">
        <f t="shared" si="151"/>
        <v>0</v>
      </c>
      <c r="AY582" s="13" t="str">
        <f t="shared" si="152"/>
        <v>No</v>
      </c>
      <c r="AZ582" s="13" t="str">
        <f t="shared" si="159"/>
        <v>No</v>
      </c>
    </row>
    <row r="583" spans="1:52" x14ac:dyDescent="0.2">
      <c r="A583" s="1" t="s">
        <v>7179</v>
      </c>
      <c r="B583" s="16" t="s">
        <v>3196</v>
      </c>
      <c r="C583" s="13" t="s">
        <v>1966</v>
      </c>
      <c r="D583" s="13" t="s">
        <v>1967</v>
      </c>
      <c r="E583" s="13" t="s">
        <v>1968</v>
      </c>
      <c r="F583" s="13" t="s">
        <v>183</v>
      </c>
      <c r="G583" s="13" t="s">
        <v>1969</v>
      </c>
      <c r="H583" s="13" t="s">
        <v>2828</v>
      </c>
      <c r="I583" s="13" t="s">
        <v>98</v>
      </c>
      <c r="J583" s="13" t="s">
        <v>2378</v>
      </c>
      <c r="K583" s="13" t="s">
        <v>2381</v>
      </c>
      <c r="L583" s="13" t="s">
        <v>2387</v>
      </c>
      <c r="M583" s="13" t="s">
        <v>3823</v>
      </c>
      <c r="N583" s="13" t="s">
        <v>1996</v>
      </c>
      <c r="O583" s="17">
        <v>42051</v>
      </c>
      <c r="P583" s="23"/>
      <c r="Q583" s="41" t="s">
        <v>2611</v>
      </c>
      <c r="R583" s="13" t="s">
        <v>129</v>
      </c>
      <c r="S583" s="13" t="s">
        <v>2871</v>
      </c>
      <c r="T583" s="13" t="s">
        <v>8348</v>
      </c>
      <c r="U583" s="13" t="s">
        <v>5875</v>
      </c>
      <c r="V583" s="13" t="s">
        <v>8351</v>
      </c>
      <c r="W583" s="13">
        <f>IF(ISERROR(VLOOKUP($C583,CTEPULL!$A:$I,3,FALSE)),"0",(VLOOKUP($C583,CTEPULL!$A:$I,3,FALSE)))</f>
        <v>48</v>
      </c>
      <c r="X583" s="18">
        <f>IF(ISERROR(VLOOKUP($A583,PIVOTILC!$A:$I,3,FALSE)),"0",(VLOOKUP($A583,PIVOTILC!$A:$I,3,FALSE)))</f>
        <v>48</v>
      </c>
      <c r="Y583" s="13">
        <f t="shared" si="144"/>
        <v>0</v>
      </c>
      <c r="Z583" s="13" t="str">
        <f t="shared" si="153"/>
        <v>Good</v>
      </c>
      <c r="AA583" s="13">
        <f>IF(ISERROR(VLOOKUP($C583,CTEPULL!$A:$I,4,FALSE)),"0",(VLOOKUP($C583,CTEPULL!$A:$I,4,FALSE)))</f>
        <v>0</v>
      </c>
      <c r="AB583" s="18">
        <f>IF(ISERROR(VLOOKUP($A583,PIVOTILC!$A:$I,4,FALSE)),"0",(VLOOKUP($A583,PIVOTILC!$A:$I,4,FALSE)))</f>
        <v>0</v>
      </c>
      <c r="AC583" s="13">
        <f t="shared" si="145"/>
        <v>0</v>
      </c>
      <c r="AD583" s="13" t="str">
        <f t="shared" si="154"/>
        <v/>
      </c>
      <c r="AE583" s="13">
        <f>IF(ISERROR(VLOOKUP($C583,CTEPULL!$A:$I,5,FALSE)),"0",(VLOOKUP($C583,CTEPULL!$A:$I,5,FALSE)))</f>
        <v>0</v>
      </c>
      <c r="AF583" s="18">
        <f>IF(ISERROR(VLOOKUP($A583,PIVOTILC!$A:$I,5,FALSE)),"0",(VLOOKUP($A583,PIVOTILC!$A:$I,5,FALSE)))</f>
        <v>0</v>
      </c>
      <c r="AG583" s="13">
        <f t="shared" si="146"/>
        <v>0</v>
      </c>
      <c r="AH583" s="13" t="str">
        <f t="shared" si="155"/>
        <v/>
      </c>
      <c r="AI583" s="13">
        <f>IF(ISERROR(VLOOKUP($C583,CTEPULL!$A:$I,6,FALSE)),"0",(VLOOKUP($C583,CTEPULL!$A:$I,6,FALSE)))</f>
        <v>0</v>
      </c>
      <c r="AJ583" s="18">
        <f>IF(ISERROR(VLOOKUP($A583,PIVOTILC!$A:$I,6,FALSE)),"0",(VLOOKUP($A583,PIVOTILC!$A:$I,6,FALSE)))</f>
        <v>0</v>
      </c>
      <c r="AK583" s="13">
        <f t="shared" si="147"/>
        <v>0</v>
      </c>
      <c r="AL583" s="13" t="str">
        <f t="shared" si="156"/>
        <v/>
      </c>
      <c r="AM583" s="13">
        <f>IF(ISERROR(VLOOKUP($C583,CTEPULL!$A:$I,7,FALSE)),"0",(VLOOKUP($C583,CTEPULL!$A:$I,7,FALSE)))</f>
        <v>0</v>
      </c>
      <c r="AN583" s="18">
        <f>IF(ISERROR(VLOOKUP($A583,PIVOTILC!$A:$I,7,FALSE)),"0",(VLOOKUP($A583,PIVOTILC!$A:$I,7,FALSE)))</f>
        <v>0</v>
      </c>
      <c r="AO583" s="13">
        <f t="shared" si="148"/>
        <v>0</v>
      </c>
      <c r="AP583" s="13" t="str">
        <f t="shared" si="157"/>
        <v/>
      </c>
      <c r="AQ583" s="13">
        <f>IF(ISERROR(VLOOKUP($C583,CTEPULL!$A:$I,8,FALSE)),"0",(VLOOKUP($C583,CTEPULL!$A:$I,8,FALSE)))</f>
        <v>0</v>
      </c>
      <c r="AR583" s="18">
        <f>IF(ISERROR(VLOOKUP($A583,PIVOTILC!$A:$I,8,FALSE)),"0",(VLOOKUP($A583,PIVOTILC!$A:$I,8,FALSE)))</f>
        <v>0</v>
      </c>
      <c r="AS583" s="13">
        <f t="shared" si="149"/>
        <v>0</v>
      </c>
      <c r="AT583" s="13" t="str">
        <f t="shared" si="158"/>
        <v/>
      </c>
      <c r="AU583" s="19">
        <f>IF(ISERROR(VLOOKUP($C583,CTEPULL!$A:$I,9,FALSE)),"0",(VLOOKUP($C583,CTEPULL!$A:$I,9,FALSE)))</f>
        <v>48</v>
      </c>
      <c r="AV583" s="18">
        <f>IF(ISERROR(VLOOKUP($A583,PIVOTILC!$A:$I,8,FALSE)),"0",(VLOOKUP($A583,PIVOTILC!$A:$I,9,FALSE)))</f>
        <v>48</v>
      </c>
      <c r="AW583" s="18">
        <f t="shared" si="150"/>
        <v>0</v>
      </c>
      <c r="AX583" s="13">
        <f t="shared" si="151"/>
        <v>0</v>
      </c>
      <c r="AY583" s="13" t="str">
        <f t="shared" si="152"/>
        <v>No</v>
      </c>
      <c r="AZ583" s="13" t="str">
        <f t="shared" si="159"/>
        <v>No</v>
      </c>
    </row>
    <row r="584" spans="1:52" x14ac:dyDescent="0.2">
      <c r="A584" s="1" t="s">
        <v>10626</v>
      </c>
      <c r="B584" s="16" t="s">
        <v>10627</v>
      </c>
      <c r="C584" s="13" t="s">
        <v>10628</v>
      </c>
      <c r="D584" s="13" t="s">
        <v>10629</v>
      </c>
      <c r="E584" s="13" t="s">
        <v>1921</v>
      </c>
      <c r="F584" s="13" t="s">
        <v>3740</v>
      </c>
      <c r="G584" s="13" t="s">
        <v>10630</v>
      </c>
      <c r="H584" s="13" t="s">
        <v>2828</v>
      </c>
      <c r="I584" s="13" t="s">
        <v>100</v>
      </c>
      <c r="J584" s="13" t="s">
        <v>2378</v>
      </c>
      <c r="K584" s="13" t="s">
        <v>2396</v>
      </c>
      <c r="L584" s="13" t="s">
        <v>2392</v>
      </c>
      <c r="M584" s="13" t="s">
        <v>4971</v>
      </c>
      <c r="N584" s="13" t="s">
        <v>10631</v>
      </c>
      <c r="O584" s="17">
        <v>43619</v>
      </c>
      <c r="P584" s="23"/>
      <c r="Q584" s="41" t="s">
        <v>10632</v>
      </c>
      <c r="R584" s="13" t="s">
        <v>129</v>
      </c>
      <c r="S584" s="13" t="s">
        <v>2871</v>
      </c>
      <c r="T584" s="13" t="s">
        <v>8348</v>
      </c>
      <c r="U584" s="13" t="s">
        <v>10652</v>
      </c>
      <c r="V584" s="13" t="s">
        <v>8352</v>
      </c>
      <c r="W584" s="13">
        <f>IF(ISERROR(VLOOKUP($C584,CTEPULL!$A:$I,3,FALSE)),"0",(VLOOKUP($C584,CTEPULL!$A:$I,3,FALSE)))</f>
        <v>45</v>
      </c>
      <c r="X584" s="18">
        <f>IF(ISERROR(VLOOKUP($A584,PIVOTILC!$A:$I,3,FALSE)),"0",(VLOOKUP($A584,PIVOTILC!$A:$I,3,FALSE)))</f>
        <v>45</v>
      </c>
      <c r="Y584" s="13">
        <f t="shared" si="144"/>
        <v>0</v>
      </c>
      <c r="Z584" s="13" t="str">
        <f t="shared" si="153"/>
        <v>Good</v>
      </c>
      <c r="AA584" s="13">
        <f>IF(ISERROR(VLOOKUP($C584,CTEPULL!$A:$I,4,FALSE)),"0",(VLOOKUP($C584,CTEPULL!$A:$I,4,FALSE)))</f>
        <v>0</v>
      </c>
      <c r="AB584" s="18">
        <f>IF(ISERROR(VLOOKUP($A584,PIVOTILC!$A:$I,4,FALSE)),"0",(VLOOKUP($A584,PIVOTILC!$A:$I,4,FALSE)))</f>
        <v>0</v>
      </c>
      <c r="AC584" s="13">
        <f t="shared" si="145"/>
        <v>0</v>
      </c>
      <c r="AD584" s="13" t="str">
        <f t="shared" si="154"/>
        <v/>
      </c>
      <c r="AE584" s="13">
        <f>IF(ISERROR(VLOOKUP($C584,CTEPULL!$A:$I,5,FALSE)),"0",(VLOOKUP($C584,CTEPULL!$A:$I,5,FALSE)))</f>
        <v>0</v>
      </c>
      <c r="AF584" s="18">
        <f>IF(ISERROR(VLOOKUP($A584,PIVOTILC!$A:$I,5,FALSE)),"0",(VLOOKUP($A584,PIVOTILC!$A:$I,5,FALSE)))</f>
        <v>0</v>
      </c>
      <c r="AG584" s="13">
        <f t="shared" si="146"/>
        <v>0</v>
      </c>
      <c r="AH584" s="13" t="str">
        <f t="shared" si="155"/>
        <v/>
      </c>
      <c r="AI584" s="13">
        <f>IF(ISERROR(VLOOKUP($C584,CTEPULL!$A:$I,6,FALSE)),"0",(VLOOKUP($C584,CTEPULL!$A:$I,6,FALSE)))</f>
        <v>0</v>
      </c>
      <c r="AJ584" s="18">
        <f>IF(ISERROR(VLOOKUP($A584,PIVOTILC!$A:$I,6,FALSE)),"0",(VLOOKUP($A584,PIVOTILC!$A:$I,6,FALSE)))</f>
        <v>0</v>
      </c>
      <c r="AK584" s="13">
        <f t="shared" si="147"/>
        <v>0</v>
      </c>
      <c r="AL584" s="13" t="str">
        <f t="shared" si="156"/>
        <v/>
      </c>
      <c r="AM584" s="13">
        <f>IF(ISERROR(VLOOKUP($C584,CTEPULL!$A:$I,7,FALSE)),"0",(VLOOKUP($C584,CTEPULL!$A:$I,7,FALSE)))</f>
        <v>0</v>
      </c>
      <c r="AN584" s="18">
        <f>IF(ISERROR(VLOOKUP($A584,PIVOTILC!$A:$I,7,FALSE)),"0",(VLOOKUP($A584,PIVOTILC!$A:$I,7,FALSE)))</f>
        <v>0</v>
      </c>
      <c r="AO584" s="13">
        <f t="shared" si="148"/>
        <v>0</v>
      </c>
      <c r="AP584" s="13" t="str">
        <f t="shared" si="157"/>
        <v/>
      </c>
      <c r="AQ584" s="13">
        <f>IF(ISERROR(VLOOKUP($C584,CTEPULL!$A:$I,8,FALSE)),"0",(VLOOKUP($C584,CTEPULL!$A:$I,8,FALSE)))</f>
        <v>0</v>
      </c>
      <c r="AR584" s="18">
        <f>IF(ISERROR(VLOOKUP($A584,PIVOTILC!$A:$I,8,FALSE)),"0",(VLOOKUP($A584,PIVOTILC!$A:$I,8,FALSE)))</f>
        <v>0</v>
      </c>
      <c r="AS584" s="13">
        <f t="shared" si="149"/>
        <v>0</v>
      </c>
      <c r="AT584" s="13" t="str">
        <f t="shared" si="158"/>
        <v/>
      </c>
      <c r="AU584" s="19">
        <f>IF(ISERROR(VLOOKUP($C584,CTEPULL!$A:$I,9,FALSE)),"0",(VLOOKUP($C584,CTEPULL!$A:$I,9,FALSE)))</f>
        <v>45</v>
      </c>
      <c r="AV584" s="18">
        <f>IF(ISERROR(VLOOKUP($A584,PIVOTILC!$A:$I,8,FALSE)),"0",(VLOOKUP($A584,PIVOTILC!$A:$I,9,FALSE)))</f>
        <v>45</v>
      </c>
      <c r="AW584" s="18">
        <f t="shared" si="150"/>
        <v>0</v>
      </c>
      <c r="AX584" s="13">
        <f t="shared" si="151"/>
        <v>0</v>
      </c>
      <c r="AY584" s="13" t="str">
        <f t="shared" si="152"/>
        <v>No</v>
      </c>
      <c r="AZ584" s="13" t="str">
        <f t="shared" si="159"/>
        <v>No</v>
      </c>
    </row>
    <row r="585" spans="1:52" x14ac:dyDescent="0.2">
      <c r="A585" s="1" t="s">
        <v>8299</v>
      </c>
      <c r="B585" s="16" t="s">
        <v>8300</v>
      </c>
      <c r="C585" s="13" t="s">
        <v>8301</v>
      </c>
      <c r="D585" s="13" t="s">
        <v>8302</v>
      </c>
      <c r="E585" s="13" t="s">
        <v>8303</v>
      </c>
      <c r="F585" s="13" t="s">
        <v>3740</v>
      </c>
      <c r="G585" s="13" t="s">
        <v>8304</v>
      </c>
      <c r="H585" s="13" t="s">
        <v>2828</v>
      </c>
      <c r="I585" s="13" t="s">
        <v>98</v>
      </c>
      <c r="J585" s="13" t="s">
        <v>2378</v>
      </c>
      <c r="K585" s="13" t="s">
        <v>2395</v>
      </c>
      <c r="L585" s="13" t="s">
        <v>2385</v>
      </c>
      <c r="M585" s="13" t="s">
        <v>3823</v>
      </c>
      <c r="N585" s="13" t="s">
        <v>8387</v>
      </c>
      <c r="O585" s="17">
        <v>43304</v>
      </c>
      <c r="P585" s="23"/>
      <c r="Q585" s="41" t="s">
        <v>8305</v>
      </c>
      <c r="R585" s="13" t="s">
        <v>129</v>
      </c>
      <c r="S585" s="13" t="s">
        <v>6540</v>
      </c>
      <c r="T585" s="13" t="s">
        <v>8348</v>
      </c>
      <c r="U585" s="13" t="s">
        <v>8389</v>
      </c>
      <c r="V585" s="13" t="s">
        <v>8352</v>
      </c>
      <c r="W585" s="13">
        <f>IF(ISERROR(VLOOKUP($C585,CTEPULL!$A:$I,3,FALSE)),"0",(VLOOKUP($C585,CTEPULL!$A:$I,3,FALSE)))</f>
        <v>40</v>
      </c>
      <c r="X585" s="18">
        <f>IF(ISERROR(VLOOKUP($A585,PIVOTILC!$A:$I,3,FALSE)),"0",(VLOOKUP($A585,PIVOTILC!$A:$I,3,FALSE)))</f>
        <v>40</v>
      </c>
      <c r="Y585" s="13">
        <f t="shared" si="144"/>
        <v>0</v>
      </c>
      <c r="Z585" s="13" t="str">
        <f t="shared" si="153"/>
        <v>Good</v>
      </c>
      <c r="AA585" s="13">
        <f>IF(ISERROR(VLOOKUP($C585,CTEPULL!$A:$I,4,FALSE)),"0",(VLOOKUP($C585,CTEPULL!$A:$I,4,FALSE)))</f>
        <v>0</v>
      </c>
      <c r="AB585" s="18">
        <f>IF(ISERROR(VLOOKUP($A585,PIVOTILC!$A:$I,4,FALSE)),"0",(VLOOKUP($A585,PIVOTILC!$A:$I,4,FALSE)))</f>
        <v>0</v>
      </c>
      <c r="AC585" s="13">
        <f t="shared" si="145"/>
        <v>0</v>
      </c>
      <c r="AD585" s="13" t="str">
        <f t="shared" si="154"/>
        <v/>
      </c>
      <c r="AE585" s="13">
        <f>IF(ISERROR(VLOOKUP($C585,CTEPULL!$A:$I,5,FALSE)),"0",(VLOOKUP($C585,CTEPULL!$A:$I,5,FALSE)))</f>
        <v>0</v>
      </c>
      <c r="AF585" s="18">
        <f>IF(ISERROR(VLOOKUP($A585,PIVOTILC!$A:$I,5,FALSE)),"0",(VLOOKUP($A585,PIVOTILC!$A:$I,5,FALSE)))</f>
        <v>0</v>
      </c>
      <c r="AG585" s="13">
        <f t="shared" si="146"/>
        <v>0</v>
      </c>
      <c r="AH585" s="13" t="str">
        <f t="shared" si="155"/>
        <v/>
      </c>
      <c r="AI585" s="13">
        <f>IF(ISERROR(VLOOKUP($C585,CTEPULL!$A:$I,6,FALSE)),"0",(VLOOKUP($C585,CTEPULL!$A:$I,6,FALSE)))</f>
        <v>0</v>
      </c>
      <c r="AJ585" s="18">
        <f>IF(ISERROR(VLOOKUP($A585,PIVOTILC!$A:$I,6,FALSE)),"0",(VLOOKUP($A585,PIVOTILC!$A:$I,6,FALSE)))</f>
        <v>0</v>
      </c>
      <c r="AK585" s="13">
        <f t="shared" si="147"/>
        <v>0</v>
      </c>
      <c r="AL585" s="13" t="str">
        <f t="shared" si="156"/>
        <v/>
      </c>
      <c r="AM585" s="13">
        <f>IF(ISERROR(VLOOKUP($C585,CTEPULL!$A:$I,7,FALSE)),"0",(VLOOKUP($C585,CTEPULL!$A:$I,7,FALSE)))</f>
        <v>0</v>
      </c>
      <c r="AN585" s="18">
        <f>IF(ISERROR(VLOOKUP($A585,PIVOTILC!$A:$I,7,FALSE)),"0",(VLOOKUP($A585,PIVOTILC!$A:$I,7,FALSE)))</f>
        <v>0</v>
      </c>
      <c r="AO585" s="13">
        <f t="shared" si="148"/>
        <v>0</v>
      </c>
      <c r="AP585" s="13" t="str">
        <f t="shared" si="157"/>
        <v/>
      </c>
      <c r="AQ585" s="13">
        <f>IF(ISERROR(VLOOKUP($C585,CTEPULL!$A:$I,8,FALSE)),"0",(VLOOKUP($C585,CTEPULL!$A:$I,8,FALSE)))</f>
        <v>0</v>
      </c>
      <c r="AR585" s="18">
        <f>IF(ISERROR(VLOOKUP($A585,PIVOTILC!$A:$I,8,FALSE)),"0",(VLOOKUP($A585,PIVOTILC!$A:$I,8,FALSE)))</f>
        <v>0</v>
      </c>
      <c r="AS585" s="13">
        <f t="shared" si="149"/>
        <v>0</v>
      </c>
      <c r="AT585" s="13" t="str">
        <f t="shared" si="158"/>
        <v/>
      </c>
      <c r="AU585" s="19">
        <f>IF(ISERROR(VLOOKUP($C585,CTEPULL!$A:$I,9,FALSE)),"0",(VLOOKUP($C585,CTEPULL!$A:$I,9,FALSE)))</f>
        <v>40</v>
      </c>
      <c r="AV585" s="18">
        <f>IF(ISERROR(VLOOKUP($A585,PIVOTILC!$A:$I,8,FALSE)),"0",(VLOOKUP($A585,PIVOTILC!$A:$I,9,FALSE)))</f>
        <v>40</v>
      </c>
      <c r="AW585" s="18">
        <f t="shared" si="150"/>
        <v>0</v>
      </c>
      <c r="AX585" s="13">
        <f t="shared" si="151"/>
        <v>0</v>
      </c>
      <c r="AY585" s="13" t="str">
        <f t="shared" si="152"/>
        <v>No</v>
      </c>
      <c r="AZ585" s="13" t="str">
        <f t="shared" si="159"/>
        <v>No</v>
      </c>
    </row>
    <row r="586" spans="1:52" x14ac:dyDescent="0.2">
      <c r="A586" s="1" t="s">
        <v>7180</v>
      </c>
      <c r="B586" s="16" t="s">
        <v>3197</v>
      </c>
      <c r="C586" s="13" t="s">
        <v>2051</v>
      </c>
      <c r="D586" s="13" t="s">
        <v>2052</v>
      </c>
      <c r="E586" s="13" t="s">
        <v>791</v>
      </c>
      <c r="F586" s="13" t="s">
        <v>125</v>
      </c>
      <c r="G586" s="13" t="s">
        <v>2053</v>
      </c>
      <c r="H586" s="13" t="s">
        <v>2831</v>
      </c>
      <c r="I586" s="13" t="s">
        <v>98</v>
      </c>
      <c r="J586" s="13" t="s">
        <v>2378</v>
      </c>
      <c r="K586" s="13" t="s">
        <v>2382</v>
      </c>
      <c r="L586" s="13" t="s">
        <v>3758</v>
      </c>
      <c r="M586" s="13" t="s">
        <v>2416</v>
      </c>
      <c r="N586" s="13" t="s">
        <v>2054</v>
      </c>
      <c r="O586" s="17">
        <v>42093</v>
      </c>
      <c r="P586" s="23"/>
      <c r="Q586" s="41" t="s">
        <v>2612</v>
      </c>
      <c r="R586" s="13" t="s">
        <v>129</v>
      </c>
      <c r="S586" s="13" t="s">
        <v>2873</v>
      </c>
      <c r="T586" s="13" t="s">
        <v>8348</v>
      </c>
      <c r="U586" s="13" t="s">
        <v>5876</v>
      </c>
      <c r="V586" s="13" t="s">
        <v>8361</v>
      </c>
      <c r="W586" s="13">
        <f>IF(ISERROR(VLOOKUP($C586,CTEPULL!$A:$I,3,FALSE)),"0",(VLOOKUP($C586,CTEPULL!$A:$I,3,FALSE)))</f>
        <v>42</v>
      </c>
      <c r="X586" s="18">
        <f>IF(ISERROR(VLOOKUP($A586,PIVOTILC!$A:$I,3,FALSE)),"0",(VLOOKUP($A586,PIVOTILC!$A:$I,3,FALSE)))</f>
        <v>42</v>
      </c>
      <c r="Y586" s="13">
        <f t="shared" si="144"/>
        <v>0</v>
      </c>
      <c r="Z586" s="13" t="str">
        <f t="shared" si="153"/>
        <v>Good</v>
      </c>
      <c r="AA586" s="13">
        <f>IF(ISERROR(VLOOKUP($C586,CTEPULL!$A:$I,4,FALSE)),"0",(VLOOKUP($C586,CTEPULL!$A:$I,4,FALSE)))</f>
        <v>0</v>
      </c>
      <c r="AB586" s="18">
        <f>IF(ISERROR(VLOOKUP($A586,PIVOTILC!$A:$I,4,FALSE)),"0",(VLOOKUP($A586,PIVOTILC!$A:$I,4,FALSE)))</f>
        <v>0</v>
      </c>
      <c r="AC586" s="13">
        <f t="shared" si="145"/>
        <v>0</v>
      </c>
      <c r="AD586" s="13" t="str">
        <f t="shared" si="154"/>
        <v/>
      </c>
      <c r="AE586" s="13">
        <f>IF(ISERROR(VLOOKUP($C586,CTEPULL!$A:$I,5,FALSE)),"0",(VLOOKUP($C586,CTEPULL!$A:$I,5,FALSE)))</f>
        <v>0</v>
      </c>
      <c r="AF586" s="18">
        <f>IF(ISERROR(VLOOKUP($A586,PIVOTILC!$A:$I,5,FALSE)),"0",(VLOOKUP($A586,PIVOTILC!$A:$I,5,FALSE)))</f>
        <v>0</v>
      </c>
      <c r="AG586" s="13">
        <f t="shared" si="146"/>
        <v>0</v>
      </c>
      <c r="AH586" s="13" t="str">
        <f t="shared" si="155"/>
        <v/>
      </c>
      <c r="AI586" s="13">
        <f>IF(ISERROR(VLOOKUP($C586,CTEPULL!$A:$I,6,FALSE)),"0",(VLOOKUP($C586,CTEPULL!$A:$I,6,FALSE)))</f>
        <v>0</v>
      </c>
      <c r="AJ586" s="18">
        <f>IF(ISERROR(VLOOKUP($A586,PIVOTILC!$A:$I,6,FALSE)),"0",(VLOOKUP($A586,PIVOTILC!$A:$I,6,FALSE)))</f>
        <v>0</v>
      </c>
      <c r="AK586" s="13">
        <f t="shared" si="147"/>
        <v>0</v>
      </c>
      <c r="AL586" s="13" t="str">
        <f t="shared" si="156"/>
        <v/>
      </c>
      <c r="AM586" s="13">
        <f>IF(ISERROR(VLOOKUP($C586,CTEPULL!$A:$I,7,FALSE)),"0",(VLOOKUP($C586,CTEPULL!$A:$I,7,FALSE)))</f>
        <v>0</v>
      </c>
      <c r="AN586" s="18">
        <f>IF(ISERROR(VLOOKUP($A586,PIVOTILC!$A:$I,7,FALSE)),"0",(VLOOKUP($A586,PIVOTILC!$A:$I,7,FALSE)))</f>
        <v>0</v>
      </c>
      <c r="AO586" s="13">
        <f t="shared" si="148"/>
        <v>0</v>
      </c>
      <c r="AP586" s="13" t="str">
        <f t="shared" si="157"/>
        <v/>
      </c>
      <c r="AQ586" s="13">
        <f>IF(ISERROR(VLOOKUP($C586,CTEPULL!$A:$I,8,FALSE)),"0",(VLOOKUP($C586,CTEPULL!$A:$I,8,FALSE)))</f>
        <v>0</v>
      </c>
      <c r="AR586" s="18">
        <f>IF(ISERROR(VLOOKUP($A586,PIVOTILC!$A:$I,8,FALSE)),"0",(VLOOKUP($A586,PIVOTILC!$A:$I,8,FALSE)))</f>
        <v>0</v>
      </c>
      <c r="AS586" s="13">
        <f t="shared" si="149"/>
        <v>0</v>
      </c>
      <c r="AT586" s="13" t="str">
        <f t="shared" si="158"/>
        <v/>
      </c>
      <c r="AU586" s="19">
        <f>IF(ISERROR(VLOOKUP($C586,CTEPULL!$A:$I,9,FALSE)),"0",(VLOOKUP($C586,CTEPULL!$A:$I,9,FALSE)))</f>
        <v>42</v>
      </c>
      <c r="AV586" s="18">
        <f>IF(ISERROR(VLOOKUP($A586,PIVOTILC!$A:$I,8,FALSE)),"0",(VLOOKUP($A586,PIVOTILC!$A:$I,9,FALSE)))</f>
        <v>42</v>
      </c>
      <c r="AW586" s="18">
        <f t="shared" si="150"/>
        <v>0</v>
      </c>
      <c r="AX586" s="13">
        <f t="shared" si="151"/>
        <v>0</v>
      </c>
      <c r="AY586" s="13" t="str">
        <f t="shared" si="152"/>
        <v>No</v>
      </c>
      <c r="AZ586" s="13" t="str">
        <f t="shared" si="159"/>
        <v>No</v>
      </c>
    </row>
    <row r="587" spans="1:52" x14ac:dyDescent="0.2">
      <c r="A587" s="1" t="s">
        <v>8726</v>
      </c>
      <c r="B587" s="16" t="s">
        <v>8727</v>
      </c>
      <c r="C587" s="13" t="s">
        <v>8728</v>
      </c>
      <c r="D587" s="13" t="s">
        <v>8729</v>
      </c>
      <c r="E587" s="13" t="s">
        <v>8730</v>
      </c>
      <c r="F587" s="13" t="s">
        <v>179</v>
      </c>
      <c r="G587" s="13" t="s">
        <v>8731</v>
      </c>
      <c r="H587" s="13" t="s">
        <v>2829</v>
      </c>
      <c r="I587" s="13" t="s">
        <v>100</v>
      </c>
      <c r="J587" s="13" t="s">
        <v>2378</v>
      </c>
      <c r="K587" s="13" t="s">
        <v>4970</v>
      </c>
      <c r="L587" s="13" t="s">
        <v>11256</v>
      </c>
      <c r="M587" s="13" t="s">
        <v>8943</v>
      </c>
      <c r="N587" s="13" t="s">
        <v>8732</v>
      </c>
      <c r="O587" s="17">
        <v>43370</v>
      </c>
      <c r="P587" s="23"/>
      <c r="Q587" s="41" t="s">
        <v>8733</v>
      </c>
      <c r="R587" s="13" t="s">
        <v>112</v>
      </c>
      <c r="S587" s="13" t="s">
        <v>2866</v>
      </c>
      <c r="T587" s="13" t="s">
        <v>8348</v>
      </c>
      <c r="U587" s="13" t="s">
        <v>8758</v>
      </c>
      <c r="V587" s="13" t="s">
        <v>8356</v>
      </c>
      <c r="W587" s="13">
        <f>IF(ISERROR(VLOOKUP($C587,CTEPULL!$A:$I,3,FALSE)),"0",(VLOOKUP($C587,CTEPULL!$A:$I,3,FALSE)))</f>
        <v>44</v>
      </c>
      <c r="X587" s="18">
        <f>IF(ISERROR(VLOOKUP($A587,PIVOTILC!$A:$I,3,FALSE)),"0",(VLOOKUP($A587,PIVOTILC!$A:$I,3,FALSE)))</f>
        <v>44</v>
      </c>
      <c r="Y587" s="13">
        <f t="shared" si="144"/>
        <v>0</v>
      </c>
      <c r="Z587" s="13" t="str">
        <f t="shared" si="153"/>
        <v>Good</v>
      </c>
      <c r="AA587" s="13">
        <f>IF(ISERROR(VLOOKUP($C587,CTEPULL!$A:$I,4,FALSE)),"0",(VLOOKUP($C587,CTEPULL!$A:$I,4,FALSE)))</f>
        <v>0</v>
      </c>
      <c r="AB587" s="18">
        <f>IF(ISERROR(VLOOKUP($A587,PIVOTILC!$A:$I,4,FALSE)),"0",(VLOOKUP($A587,PIVOTILC!$A:$I,4,FALSE)))</f>
        <v>0</v>
      </c>
      <c r="AC587" s="13">
        <f t="shared" si="145"/>
        <v>0</v>
      </c>
      <c r="AD587" s="13" t="str">
        <f t="shared" si="154"/>
        <v/>
      </c>
      <c r="AE587" s="13">
        <f>IF(ISERROR(VLOOKUP($C587,CTEPULL!$A:$I,5,FALSE)),"0",(VLOOKUP($C587,CTEPULL!$A:$I,5,FALSE)))</f>
        <v>0</v>
      </c>
      <c r="AF587" s="18">
        <f>IF(ISERROR(VLOOKUP($A587,PIVOTILC!$A:$I,5,FALSE)),"0",(VLOOKUP($A587,PIVOTILC!$A:$I,5,FALSE)))</f>
        <v>0</v>
      </c>
      <c r="AG587" s="13">
        <f t="shared" si="146"/>
        <v>0</v>
      </c>
      <c r="AH587" s="13" t="str">
        <f t="shared" si="155"/>
        <v/>
      </c>
      <c r="AI587" s="13">
        <f>IF(ISERROR(VLOOKUP($C587,CTEPULL!$A:$I,6,FALSE)),"0",(VLOOKUP($C587,CTEPULL!$A:$I,6,FALSE)))</f>
        <v>0</v>
      </c>
      <c r="AJ587" s="18">
        <f>IF(ISERROR(VLOOKUP($A587,PIVOTILC!$A:$I,6,FALSE)),"0",(VLOOKUP($A587,PIVOTILC!$A:$I,6,FALSE)))</f>
        <v>0</v>
      </c>
      <c r="AK587" s="13">
        <f t="shared" si="147"/>
        <v>0</v>
      </c>
      <c r="AL587" s="13" t="str">
        <f t="shared" si="156"/>
        <v/>
      </c>
      <c r="AM587" s="13">
        <f>IF(ISERROR(VLOOKUP($C587,CTEPULL!$A:$I,7,FALSE)),"0",(VLOOKUP($C587,CTEPULL!$A:$I,7,FALSE)))</f>
        <v>0</v>
      </c>
      <c r="AN587" s="18">
        <f>IF(ISERROR(VLOOKUP($A587,PIVOTILC!$A:$I,7,FALSE)),"0",(VLOOKUP($A587,PIVOTILC!$A:$I,7,FALSE)))</f>
        <v>0</v>
      </c>
      <c r="AO587" s="13">
        <f t="shared" si="148"/>
        <v>0</v>
      </c>
      <c r="AP587" s="13" t="str">
        <f t="shared" si="157"/>
        <v/>
      </c>
      <c r="AQ587" s="13">
        <f>IF(ISERROR(VLOOKUP($C587,CTEPULL!$A:$I,8,FALSE)),"0",(VLOOKUP($C587,CTEPULL!$A:$I,8,FALSE)))</f>
        <v>0</v>
      </c>
      <c r="AR587" s="18">
        <f>IF(ISERROR(VLOOKUP($A587,PIVOTILC!$A:$I,8,FALSE)),"0",(VLOOKUP($A587,PIVOTILC!$A:$I,8,FALSE)))</f>
        <v>0</v>
      </c>
      <c r="AS587" s="13">
        <f t="shared" si="149"/>
        <v>0</v>
      </c>
      <c r="AT587" s="13" t="str">
        <f t="shared" si="158"/>
        <v/>
      </c>
      <c r="AU587" s="19">
        <f>IF(ISERROR(VLOOKUP($C587,CTEPULL!$A:$I,9,FALSE)),"0",(VLOOKUP($C587,CTEPULL!$A:$I,9,FALSE)))</f>
        <v>44</v>
      </c>
      <c r="AV587" s="18">
        <f>IF(ISERROR(VLOOKUP($A587,PIVOTILC!$A:$I,8,FALSE)),"0",(VLOOKUP($A587,PIVOTILC!$A:$I,9,FALSE)))</f>
        <v>44</v>
      </c>
      <c r="AW587" s="18">
        <f t="shared" si="150"/>
        <v>0</v>
      </c>
      <c r="AX587" s="13">
        <f t="shared" si="151"/>
        <v>0</v>
      </c>
      <c r="AY587" s="13" t="str">
        <f t="shared" si="152"/>
        <v>No</v>
      </c>
      <c r="AZ587" s="13" t="str">
        <f t="shared" si="159"/>
        <v>No</v>
      </c>
    </row>
    <row r="588" spans="1:52" x14ac:dyDescent="0.2">
      <c r="A588" s="1" t="s">
        <v>12973</v>
      </c>
      <c r="B588" s="16" t="s">
        <v>12974</v>
      </c>
      <c r="C588" s="13" t="s">
        <v>12975</v>
      </c>
      <c r="D588" s="13" t="s">
        <v>12976</v>
      </c>
      <c r="E588" s="13" t="s">
        <v>12977</v>
      </c>
      <c r="F588" s="13" t="s">
        <v>3740</v>
      </c>
      <c r="G588" s="13" t="s">
        <v>12978</v>
      </c>
      <c r="H588" s="13" t="s">
        <v>2828</v>
      </c>
      <c r="I588" s="13" t="s">
        <v>98</v>
      </c>
      <c r="J588" s="13" t="s">
        <v>2378</v>
      </c>
      <c r="K588" s="13" t="s">
        <v>2379</v>
      </c>
      <c r="L588" s="13" t="s">
        <v>2380</v>
      </c>
      <c r="M588" s="13" t="s">
        <v>2403</v>
      </c>
      <c r="N588" s="13" t="s">
        <v>12979</v>
      </c>
      <c r="O588" s="17">
        <v>43843</v>
      </c>
      <c r="P588" s="23"/>
      <c r="Q588" s="41" t="s">
        <v>12980</v>
      </c>
      <c r="R588" s="13" t="s">
        <v>187</v>
      </c>
      <c r="S588" s="13" t="s">
        <v>2867</v>
      </c>
      <c r="T588" s="13" t="s">
        <v>8348</v>
      </c>
      <c r="U588" s="13" t="s">
        <v>12994</v>
      </c>
      <c r="V588" s="13" t="s">
        <v>8358</v>
      </c>
      <c r="W588" s="13">
        <f>IF(ISERROR(VLOOKUP($C588,CTEPULL!$A:$I,3,FALSE)),"0",(VLOOKUP($C588,CTEPULL!$A:$I,3,FALSE)))</f>
        <v>32</v>
      </c>
      <c r="X588" s="18">
        <f>IF(ISERROR(VLOOKUP($A588,PIVOTILC!$A:$I,3,FALSE)),"0",(VLOOKUP($A588,PIVOTILC!$A:$I,3,FALSE)))</f>
        <v>32</v>
      </c>
      <c r="Y588" s="13">
        <f t="shared" si="144"/>
        <v>0</v>
      </c>
      <c r="Z588" s="13" t="str">
        <f t="shared" si="153"/>
        <v>Good</v>
      </c>
      <c r="AA588" s="13">
        <f>IF(ISERROR(VLOOKUP($C588,CTEPULL!$A:$I,4,FALSE)),"0",(VLOOKUP($C588,CTEPULL!$A:$I,4,FALSE)))</f>
        <v>0</v>
      </c>
      <c r="AB588" s="18">
        <f>IF(ISERROR(VLOOKUP($A588,PIVOTILC!$A:$I,4,FALSE)),"0",(VLOOKUP($A588,PIVOTILC!$A:$I,4,FALSE)))</f>
        <v>0</v>
      </c>
      <c r="AC588" s="13">
        <f t="shared" si="145"/>
        <v>0</v>
      </c>
      <c r="AD588" s="13" t="str">
        <f t="shared" si="154"/>
        <v/>
      </c>
      <c r="AE588" s="13">
        <f>IF(ISERROR(VLOOKUP($C588,CTEPULL!$A:$I,5,FALSE)),"0",(VLOOKUP($C588,CTEPULL!$A:$I,5,FALSE)))</f>
        <v>0</v>
      </c>
      <c r="AF588" s="18">
        <f>IF(ISERROR(VLOOKUP($A588,PIVOTILC!$A:$I,5,FALSE)),"0",(VLOOKUP($A588,PIVOTILC!$A:$I,5,FALSE)))</f>
        <v>0</v>
      </c>
      <c r="AG588" s="13">
        <f t="shared" si="146"/>
        <v>0</v>
      </c>
      <c r="AH588" s="13" t="str">
        <f t="shared" si="155"/>
        <v/>
      </c>
      <c r="AI588" s="13">
        <f>IF(ISERROR(VLOOKUP($C588,CTEPULL!$A:$I,6,FALSE)),"0",(VLOOKUP($C588,CTEPULL!$A:$I,6,FALSE)))</f>
        <v>0</v>
      </c>
      <c r="AJ588" s="18">
        <f>IF(ISERROR(VLOOKUP($A588,PIVOTILC!$A:$I,6,FALSE)),"0",(VLOOKUP($A588,PIVOTILC!$A:$I,6,FALSE)))</f>
        <v>0</v>
      </c>
      <c r="AK588" s="13">
        <f t="shared" si="147"/>
        <v>0</v>
      </c>
      <c r="AL588" s="13" t="str">
        <f t="shared" si="156"/>
        <v/>
      </c>
      <c r="AM588" s="13">
        <f>IF(ISERROR(VLOOKUP($C588,CTEPULL!$A:$I,7,FALSE)),"0",(VLOOKUP($C588,CTEPULL!$A:$I,7,FALSE)))</f>
        <v>0</v>
      </c>
      <c r="AN588" s="18">
        <f>IF(ISERROR(VLOOKUP($A588,PIVOTILC!$A:$I,7,FALSE)),"0",(VLOOKUP($A588,PIVOTILC!$A:$I,7,FALSE)))</f>
        <v>0</v>
      </c>
      <c r="AO588" s="13">
        <f t="shared" si="148"/>
        <v>0</v>
      </c>
      <c r="AP588" s="13" t="str">
        <f t="shared" si="157"/>
        <v/>
      </c>
      <c r="AQ588" s="13">
        <f>IF(ISERROR(VLOOKUP($C588,CTEPULL!$A:$I,8,FALSE)),"0",(VLOOKUP($C588,CTEPULL!$A:$I,8,FALSE)))</f>
        <v>0</v>
      </c>
      <c r="AR588" s="18">
        <f>IF(ISERROR(VLOOKUP($A588,PIVOTILC!$A:$I,8,FALSE)),"0",(VLOOKUP($A588,PIVOTILC!$A:$I,8,FALSE)))</f>
        <v>0</v>
      </c>
      <c r="AS588" s="13">
        <f t="shared" si="149"/>
        <v>0</v>
      </c>
      <c r="AT588" s="13" t="str">
        <f t="shared" si="158"/>
        <v/>
      </c>
      <c r="AU588" s="19">
        <f>IF(ISERROR(VLOOKUP($C588,CTEPULL!$A:$I,9,FALSE)),"0",(VLOOKUP($C588,CTEPULL!$A:$I,9,FALSE)))</f>
        <v>32</v>
      </c>
      <c r="AV588" s="18">
        <f>IF(ISERROR(VLOOKUP($A588,PIVOTILC!$A:$I,8,FALSE)),"0",(VLOOKUP($A588,PIVOTILC!$A:$I,9,FALSE)))</f>
        <v>32</v>
      </c>
      <c r="AW588" s="18">
        <f t="shared" si="150"/>
        <v>0</v>
      </c>
      <c r="AX588" s="13">
        <f t="shared" si="151"/>
        <v>0</v>
      </c>
      <c r="AY588" s="13" t="str">
        <f t="shared" si="152"/>
        <v>No</v>
      </c>
      <c r="AZ588" s="13" t="str">
        <f t="shared" si="159"/>
        <v>No</v>
      </c>
    </row>
    <row r="589" spans="1:52" x14ac:dyDescent="0.2">
      <c r="A589" s="1" t="s">
        <v>7181</v>
      </c>
      <c r="B589" s="16" t="s">
        <v>5467</v>
      </c>
      <c r="C589" s="13" t="s">
        <v>5468</v>
      </c>
      <c r="D589" s="13" t="s">
        <v>5469</v>
      </c>
      <c r="E589" s="13" t="s">
        <v>5470</v>
      </c>
      <c r="F589" s="13" t="s">
        <v>3740</v>
      </c>
      <c r="G589" s="13" t="s">
        <v>5471</v>
      </c>
      <c r="H589" s="13" t="s">
        <v>2828</v>
      </c>
      <c r="I589" s="13" t="s">
        <v>98</v>
      </c>
      <c r="J589" s="13" t="s">
        <v>2378</v>
      </c>
      <c r="K589" s="13" t="s">
        <v>2379</v>
      </c>
      <c r="L589" s="13" t="s">
        <v>2380</v>
      </c>
      <c r="M589" s="13" t="s">
        <v>2403</v>
      </c>
      <c r="N589" s="13" t="s">
        <v>5472</v>
      </c>
      <c r="O589" s="17">
        <v>42957</v>
      </c>
      <c r="P589" s="23"/>
      <c r="Q589" s="41" t="s">
        <v>5473</v>
      </c>
      <c r="R589" s="13" t="s">
        <v>187</v>
      </c>
      <c r="S589" s="13" t="s">
        <v>2870</v>
      </c>
      <c r="T589" s="13" t="s">
        <v>8348</v>
      </c>
      <c r="U589" s="13" t="s">
        <v>5877</v>
      </c>
      <c r="V589" s="13" t="s">
        <v>8352</v>
      </c>
      <c r="W589" s="13">
        <f>IF(ISERROR(VLOOKUP($C589,CTEPULL!$A:$I,3,FALSE)),"0",(VLOOKUP($C589,CTEPULL!$A:$I,3,FALSE)))</f>
        <v>43</v>
      </c>
      <c r="X589" s="18">
        <f>IF(ISERROR(VLOOKUP($A589,PIVOTILC!$A:$I,3,FALSE)),"0",(VLOOKUP($A589,PIVOTILC!$A:$I,3,FALSE)))</f>
        <v>43</v>
      </c>
      <c r="Y589" s="13">
        <f t="shared" si="144"/>
        <v>0</v>
      </c>
      <c r="Z589" s="13" t="str">
        <f t="shared" si="153"/>
        <v>Good</v>
      </c>
      <c r="AA589" s="13">
        <f>IF(ISERROR(VLOOKUP($C589,CTEPULL!$A:$I,4,FALSE)),"0",(VLOOKUP($C589,CTEPULL!$A:$I,4,FALSE)))</f>
        <v>0</v>
      </c>
      <c r="AB589" s="18">
        <f>IF(ISERROR(VLOOKUP($A589,PIVOTILC!$A:$I,4,FALSE)),"0",(VLOOKUP($A589,PIVOTILC!$A:$I,4,FALSE)))</f>
        <v>0</v>
      </c>
      <c r="AC589" s="13">
        <f t="shared" si="145"/>
        <v>0</v>
      </c>
      <c r="AD589" s="13" t="str">
        <f t="shared" si="154"/>
        <v/>
      </c>
      <c r="AE589" s="13">
        <f>IF(ISERROR(VLOOKUP($C589,CTEPULL!$A:$I,5,FALSE)),"0",(VLOOKUP($C589,CTEPULL!$A:$I,5,FALSE)))</f>
        <v>0</v>
      </c>
      <c r="AF589" s="18">
        <f>IF(ISERROR(VLOOKUP($A589,PIVOTILC!$A:$I,5,FALSE)),"0",(VLOOKUP($A589,PIVOTILC!$A:$I,5,FALSE)))</f>
        <v>0</v>
      </c>
      <c r="AG589" s="13">
        <f t="shared" si="146"/>
        <v>0</v>
      </c>
      <c r="AH589" s="13" t="str">
        <f t="shared" si="155"/>
        <v/>
      </c>
      <c r="AI589" s="13">
        <f>IF(ISERROR(VLOOKUP($C589,CTEPULL!$A:$I,6,FALSE)),"0",(VLOOKUP($C589,CTEPULL!$A:$I,6,FALSE)))</f>
        <v>0</v>
      </c>
      <c r="AJ589" s="18">
        <f>IF(ISERROR(VLOOKUP($A589,PIVOTILC!$A:$I,6,FALSE)),"0",(VLOOKUP($A589,PIVOTILC!$A:$I,6,FALSE)))</f>
        <v>0</v>
      </c>
      <c r="AK589" s="13">
        <f t="shared" si="147"/>
        <v>0</v>
      </c>
      <c r="AL589" s="13" t="str">
        <f t="shared" si="156"/>
        <v/>
      </c>
      <c r="AM589" s="13">
        <f>IF(ISERROR(VLOOKUP($C589,CTEPULL!$A:$I,7,FALSE)),"0",(VLOOKUP($C589,CTEPULL!$A:$I,7,FALSE)))</f>
        <v>0</v>
      </c>
      <c r="AN589" s="18">
        <f>IF(ISERROR(VLOOKUP($A589,PIVOTILC!$A:$I,7,FALSE)),"0",(VLOOKUP($A589,PIVOTILC!$A:$I,7,FALSE)))</f>
        <v>0</v>
      </c>
      <c r="AO589" s="13">
        <f t="shared" si="148"/>
        <v>0</v>
      </c>
      <c r="AP589" s="13" t="str">
        <f t="shared" si="157"/>
        <v/>
      </c>
      <c r="AQ589" s="13">
        <f>IF(ISERROR(VLOOKUP($C589,CTEPULL!$A:$I,8,FALSE)),"0",(VLOOKUP($C589,CTEPULL!$A:$I,8,FALSE)))</f>
        <v>0</v>
      </c>
      <c r="AR589" s="18">
        <f>IF(ISERROR(VLOOKUP($A589,PIVOTILC!$A:$I,8,FALSE)),"0",(VLOOKUP($A589,PIVOTILC!$A:$I,8,FALSE)))</f>
        <v>0</v>
      </c>
      <c r="AS589" s="13">
        <f t="shared" si="149"/>
        <v>0</v>
      </c>
      <c r="AT589" s="13" t="str">
        <f t="shared" si="158"/>
        <v/>
      </c>
      <c r="AU589" s="19">
        <f>IF(ISERROR(VLOOKUP($C589,CTEPULL!$A:$I,9,FALSE)),"0",(VLOOKUP($C589,CTEPULL!$A:$I,9,FALSE)))</f>
        <v>43</v>
      </c>
      <c r="AV589" s="18">
        <f>IF(ISERROR(VLOOKUP($A589,PIVOTILC!$A:$I,8,FALSE)),"0",(VLOOKUP($A589,PIVOTILC!$A:$I,9,FALSE)))</f>
        <v>43</v>
      </c>
      <c r="AW589" s="18">
        <f t="shared" si="150"/>
        <v>0</v>
      </c>
      <c r="AX589" s="13">
        <f t="shared" si="151"/>
        <v>0</v>
      </c>
      <c r="AY589" s="13" t="str">
        <f t="shared" si="152"/>
        <v>No</v>
      </c>
      <c r="AZ589" s="13" t="str">
        <f t="shared" si="159"/>
        <v>No</v>
      </c>
    </row>
    <row r="590" spans="1:52" x14ac:dyDescent="0.2">
      <c r="A590" s="1" t="s">
        <v>7182</v>
      </c>
      <c r="B590" s="16" t="s">
        <v>5090</v>
      </c>
      <c r="C590" s="13" t="s">
        <v>5091</v>
      </c>
      <c r="D590" s="13" t="s">
        <v>5092</v>
      </c>
      <c r="E590" s="13" t="s">
        <v>5093</v>
      </c>
      <c r="F590" s="13" t="s">
        <v>187</v>
      </c>
      <c r="G590" s="13" t="s">
        <v>5094</v>
      </c>
      <c r="H590" s="13" t="s">
        <v>2828</v>
      </c>
      <c r="I590" s="13" t="s">
        <v>98</v>
      </c>
      <c r="J590" s="13" t="s">
        <v>2378</v>
      </c>
      <c r="K590" s="13" t="s">
        <v>4970</v>
      </c>
      <c r="L590" s="13" t="s">
        <v>4970</v>
      </c>
      <c r="M590" s="13" t="s">
        <v>4971</v>
      </c>
      <c r="N590" s="13" t="s">
        <v>5095</v>
      </c>
      <c r="O590" s="17">
        <v>42543</v>
      </c>
      <c r="P590" s="23"/>
      <c r="Q590" s="41" t="s">
        <v>5096</v>
      </c>
      <c r="R590" s="13" t="s">
        <v>129</v>
      </c>
      <c r="S590" s="13" t="s">
        <v>2871</v>
      </c>
      <c r="T590" s="13" t="s">
        <v>8359</v>
      </c>
      <c r="U590" s="13" t="s">
        <v>5878</v>
      </c>
      <c r="V590" s="13" t="s">
        <v>8361</v>
      </c>
      <c r="W590" s="13">
        <f>IF(ISERROR(VLOOKUP($C590,CTEPULL!$A:$I,3,FALSE)),"0",(VLOOKUP($C590,CTEPULL!$A:$I,3,FALSE)))</f>
        <v>40</v>
      </c>
      <c r="X590" s="18">
        <f>IF(ISERROR(VLOOKUP($A590,PIVOTILC!$A:$I,3,FALSE)),"0",(VLOOKUP($A590,PIVOTILC!$A:$I,3,FALSE)))</f>
        <v>40</v>
      </c>
      <c r="Y590" s="13">
        <f t="shared" si="144"/>
        <v>0</v>
      </c>
      <c r="Z590" s="13" t="str">
        <f t="shared" si="153"/>
        <v>Good</v>
      </c>
      <c r="AA590" s="13">
        <f>IF(ISERROR(VLOOKUP($C590,CTEPULL!$A:$I,4,FALSE)),"0",(VLOOKUP($C590,CTEPULL!$A:$I,4,FALSE)))</f>
        <v>0</v>
      </c>
      <c r="AB590" s="18">
        <f>IF(ISERROR(VLOOKUP($A590,PIVOTILC!$A:$I,4,FALSE)),"0",(VLOOKUP($A590,PIVOTILC!$A:$I,4,FALSE)))</f>
        <v>0</v>
      </c>
      <c r="AC590" s="13">
        <f t="shared" si="145"/>
        <v>0</v>
      </c>
      <c r="AD590" s="13" t="str">
        <f t="shared" si="154"/>
        <v/>
      </c>
      <c r="AE590" s="13">
        <f>IF(ISERROR(VLOOKUP($C590,CTEPULL!$A:$I,5,FALSE)),"0",(VLOOKUP($C590,CTEPULL!$A:$I,5,FALSE)))</f>
        <v>0</v>
      </c>
      <c r="AF590" s="18">
        <f>IF(ISERROR(VLOOKUP($A590,PIVOTILC!$A:$I,5,FALSE)),"0",(VLOOKUP($A590,PIVOTILC!$A:$I,5,FALSE)))</f>
        <v>0</v>
      </c>
      <c r="AG590" s="13">
        <f t="shared" si="146"/>
        <v>0</v>
      </c>
      <c r="AH590" s="13" t="str">
        <f t="shared" si="155"/>
        <v/>
      </c>
      <c r="AI590" s="13">
        <f>IF(ISERROR(VLOOKUP($C590,CTEPULL!$A:$I,6,FALSE)),"0",(VLOOKUP($C590,CTEPULL!$A:$I,6,FALSE)))</f>
        <v>0</v>
      </c>
      <c r="AJ590" s="18">
        <f>IF(ISERROR(VLOOKUP($A590,PIVOTILC!$A:$I,6,FALSE)),"0",(VLOOKUP($A590,PIVOTILC!$A:$I,6,FALSE)))</f>
        <v>0</v>
      </c>
      <c r="AK590" s="13">
        <f t="shared" si="147"/>
        <v>0</v>
      </c>
      <c r="AL590" s="13" t="str">
        <f t="shared" si="156"/>
        <v/>
      </c>
      <c r="AM590" s="13">
        <f>IF(ISERROR(VLOOKUP($C590,CTEPULL!$A:$I,7,FALSE)),"0",(VLOOKUP($C590,CTEPULL!$A:$I,7,FALSE)))</f>
        <v>0</v>
      </c>
      <c r="AN590" s="18">
        <f>IF(ISERROR(VLOOKUP($A590,PIVOTILC!$A:$I,7,FALSE)),"0",(VLOOKUP($A590,PIVOTILC!$A:$I,7,FALSE)))</f>
        <v>0</v>
      </c>
      <c r="AO590" s="13">
        <f t="shared" si="148"/>
        <v>0</v>
      </c>
      <c r="AP590" s="13" t="str">
        <f t="shared" si="157"/>
        <v/>
      </c>
      <c r="AQ590" s="13">
        <f>IF(ISERROR(VLOOKUP($C590,CTEPULL!$A:$I,8,FALSE)),"0",(VLOOKUP($C590,CTEPULL!$A:$I,8,FALSE)))</f>
        <v>0</v>
      </c>
      <c r="AR590" s="18">
        <f>IF(ISERROR(VLOOKUP($A590,PIVOTILC!$A:$I,8,FALSE)),"0",(VLOOKUP($A590,PIVOTILC!$A:$I,8,FALSE)))</f>
        <v>0</v>
      </c>
      <c r="AS590" s="13">
        <f t="shared" si="149"/>
        <v>0</v>
      </c>
      <c r="AT590" s="13" t="str">
        <f t="shared" si="158"/>
        <v/>
      </c>
      <c r="AU590" s="19">
        <f>IF(ISERROR(VLOOKUP($C590,CTEPULL!$A:$I,9,FALSE)),"0",(VLOOKUP($C590,CTEPULL!$A:$I,9,FALSE)))</f>
        <v>40</v>
      </c>
      <c r="AV590" s="18">
        <f>IF(ISERROR(VLOOKUP($A590,PIVOTILC!$A:$I,8,FALSE)),"0",(VLOOKUP($A590,PIVOTILC!$A:$I,9,FALSE)))</f>
        <v>40</v>
      </c>
      <c r="AW590" s="18">
        <f t="shared" si="150"/>
        <v>0</v>
      </c>
      <c r="AX590" s="13">
        <f t="shared" si="151"/>
        <v>0</v>
      </c>
      <c r="AY590" s="13" t="str">
        <f t="shared" si="152"/>
        <v>No</v>
      </c>
      <c r="AZ590" s="13" t="str">
        <f t="shared" si="159"/>
        <v>No</v>
      </c>
    </row>
    <row r="591" spans="1:52" x14ac:dyDescent="0.2">
      <c r="A591" s="1" t="s">
        <v>8980</v>
      </c>
      <c r="B591" s="16" t="s">
        <v>8981</v>
      </c>
      <c r="C591" s="13" t="s">
        <v>4746</v>
      </c>
      <c r="D591" s="13" t="s">
        <v>4747</v>
      </c>
      <c r="E591" s="13" t="s">
        <v>4748</v>
      </c>
      <c r="F591" s="13" t="s">
        <v>3740</v>
      </c>
      <c r="G591" s="13" t="s">
        <v>4749</v>
      </c>
      <c r="H591" s="13" t="s">
        <v>2828</v>
      </c>
      <c r="I591" s="13" t="s">
        <v>98</v>
      </c>
      <c r="J591" s="13" t="s">
        <v>2378</v>
      </c>
      <c r="K591" s="13" t="s">
        <v>2382</v>
      </c>
      <c r="L591" s="13" t="s">
        <v>3758</v>
      </c>
      <c r="M591" s="13" t="s">
        <v>2384</v>
      </c>
      <c r="N591" s="13" t="s">
        <v>4828</v>
      </c>
      <c r="O591" s="17">
        <v>42870</v>
      </c>
      <c r="P591" s="23"/>
      <c r="Q591" s="41" t="s">
        <v>9830</v>
      </c>
      <c r="R591" s="13" t="s">
        <v>187</v>
      </c>
      <c r="S591" s="13" t="s">
        <v>2867</v>
      </c>
      <c r="T591" s="13" t="s">
        <v>8348</v>
      </c>
      <c r="U591" s="13" t="s">
        <v>5879</v>
      </c>
      <c r="V591" s="13" t="s">
        <v>8350</v>
      </c>
      <c r="W591" s="13">
        <f>IF(ISERROR(VLOOKUP($C591,CTEPULL!$A:$I,3,FALSE)),"0",(VLOOKUP($C591,CTEPULL!$A:$I,3,FALSE)))</f>
        <v>45</v>
      </c>
      <c r="X591" s="18">
        <f>IF(ISERROR(VLOOKUP($A591,PIVOTILC!$A:$I,3,FALSE)),"0",(VLOOKUP($A591,PIVOTILC!$A:$I,3,FALSE)))</f>
        <v>45</v>
      </c>
      <c r="Y591" s="13">
        <f t="shared" si="144"/>
        <v>0</v>
      </c>
      <c r="Z591" s="13" t="str">
        <f t="shared" si="153"/>
        <v>Good</v>
      </c>
      <c r="AA591" s="13">
        <f>IF(ISERROR(VLOOKUP($C591,CTEPULL!$A:$I,4,FALSE)),"0",(VLOOKUP($C591,CTEPULL!$A:$I,4,FALSE)))</f>
        <v>0</v>
      </c>
      <c r="AB591" s="18">
        <f>IF(ISERROR(VLOOKUP($A591,PIVOTILC!$A:$I,4,FALSE)),"0",(VLOOKUP($A591,PIVOTILC!$A:$I,4,FALSE)))</f>
        <v>0</v>
      </c>
      <c r="AC591" s="13">
        <f t="shared" si="145"/>
        <v>0</v>
      </c>
      <c r="AD591" s="13" t="str">
        <f t="shared" si="154"/>
        <v/>
      </c>
      <c r="AE591" s="13">
        <f>IF(ISERROR(VLOOKUP($C591,CTEPULL!$A:$I,5,FALSE)),"0",(VLOOKUP($C591,CTEPULL!$A:$I,5,FALSE)))</f>
        <v>0</v>
      </c>
      <c r="AF591" s="18">
        <f>IF(ISERROR(VLOOKUP($A591,PIVOTILC!$A:$I,5,FALSE)),"0",(VLOOKUP($A591,PIVOTILC!$A:$I,5,FALSE)))</f>
        <v>0</v>
      </c>
      <c r="AG591" s="13">
        <f t="shared" si="146"/>
        <v>0</v>
      </c>
      <c r="AH591" s="13" t="str">
        <f t="shared" si="155"/>
        <v/>
      </c>
      <c r="AI591" s="13">
        <f>IF(ISERROR(VLOOKUP($C591,CTEPULL!$A:$I,6,FALSE)),"0",(VLOOKUP($C591,CTEPULL!$A:$I,6,FALSE)))</f>
        <v>0</v>
      </c>
      <c r="AJ591" s="18">
        <f>IF(ISERROR(VLOOKUP($A591,PIVOTILC!$A:$I,6,FALSE)),"0",(VLOOKUP($A591,PIVOTILC!$A:$I,6,FALSE)))</f>
        <v>0</v>
      </c>
      <c r="AK591" s="13">
        <f t="shared" si="147"/>
        <v>0</v>
      </c>
      <c r="AL591" s="13" t="str">
        <f t="shared" si="156"/>
        <v/>
      </c>
      <c r="AM591" s="13">
        <f>IF(ISERROR(VLOOKUP($C591,CTEPULL!$A:$I,7,FALSE)),"0",(VLOOKUP($C591,CTEPULL!$A:$I,7,FALSE)))</f>
        <v>0</v>
      </c>
      <c r="AN591" s="18">
        <f>IF(ISERROR(VLOOKUP($A591,PIVOTILC!$A:$I,7,FALSE)),"0",(VLOOKUP($A591,PIVOTILC!$A:$I,7,FALSE)))</f>
        <v>0</v>
      </c>
      <c r="AO591" s="13">
        <f t="shared" si="148"/>
        <v>0</v>
      </c>
      <c r="AP591" s="13" t="str">
        <f t="shared" si="157"/>
        <v/>
      </c>
      <c r="AQ591" s="13">
        <f>IF(ISERROR(VLOOKUP($C591,CTEPULL!$A:$I,8,FALSE)),"0",(VLOOKUP($C591,CTEPULL!$A:$I,8,FALSE)))</f>
        <v>0</v>
      </c>
      <c r="AR591" s="18">
        <f>IF(ISERROR(VLOOKUP($A591,PIVOTILC!$A:$I,8,FALSE)),"0",(VLOOKUP($A591,PIVOTILC!$A:$I,8,FALSE)))</f>
        <v>0</v>
      </c>
      <c r="AS591" s="13">
        <f t="shared" si="149"/>
        <v>0</v>
      </c>
      <c r="AT591" s="13" t="str">
        <f t="shared" si="158"/>
        <v/>
      </c>
      <c r="AU591" s="19">
        <f>IF(ISERROR(VLOOKUP($C591,CTEPULL!$A:$I,9,FALSE)),"0",(VLOOKUP($C591,CTEPULL!$A:$I,9,FALSE)))</f>
        <v>45</v>
      </c>
      <c r="AV591" s="18">
        <f>IF(ISERROR(VLOOKUP($A591,PIVOTILC!$A:$I,8,FALSE)),"0",(VLOOKUP($A591,PIVOTILC!$A:$I,9,FALSE)))</f>
        <v>45</v>
      </c>
      <c r="AW591" s="18">
        <f t="shared" si="150"/>
        <v>0</v>
      </c>
      <c r="AX591" s="13">
        <f t="shared" si="151"/>
        <v>0</v>
      </c>
      <c r="AY591" s="13" t="str">
        <f t="shared" si="152"/>
        <v>No</v>
      </c>
      <c r="AZ591" s="13" t="str">
        <f t="shared" si="159"/>
        <v>No</v>
      </c>
    </row>
    <row r="592" spans="1:52" x14ac:dyDescent="0.2">
      <c r="A592" s="1" t="s">
        <v>9310</v>
      </c>
      <c r="B592" s="16" t="s">
        <v>3198</v>
      </c>
      <c r="C592" s="13" t="s">
        <v>1081</v>
      </c>
      <c r="D592" s="13" t="s">
        <v>1082</v>
      </c>
      <c r="E592" s="13" t="s">
        <v>1083</v>
      </c>
      <c r="F592" s="13" t="s">
        <v>179</v>
      </c>
      <c r="G592" s="13" t="s">
        <v>1084</v>
      </c>
      <c r="H592" s="13" t="s">
        <v>2828</v>
      </c>
      <c r="I592" s="13" t="s">
        <v>98</v>
      </c>
      <c r="J592" s="13" t="s">
        <v>2378</v>
      </c>
      <c r="K592" s="13" t="s">
        <v>2382</v>
      </c>
      <c r="L592" s="13" t="s">
        <v>3758</v>
      </c>
      <c r="M592" s="13" t="s">
        <v>2384</v>
      </c>
      <c r="N592" s="13" t="s">
        <v>1085</v>
      </c>
      <c r="O592" s="17">
        <v>41456</v>
      </c>
      <c r="P592" s="23"/>
      <c r="Q592" s="41" t="s">
        <v>2613</v>
      </c>
      <c r="R592" s="13" t="s">
        <v>129</v>
      </c>
      <c r="S592" s="13" t="s">
        <v>2867</v>
      </c>
      <c r="T592" s="13" t="s">
        <v>8348</v>
      </c>
      <c r="U592" s="13" t="s">
        <v>5880</v>
      </c>
      <c r="V592" s="13" t="s">
        <v>8361</v>
      </c>
      <c r="W592" s="13">
        <f>IF(ISERROR(VLOOKUP($C592,CTEPULL!$A:$I,3,FALSE)),"0",(VLOOKUP($C592,CTEPULL!$A:$I,3,FALSE)))</f>
        <v>49</v>
      </c>
      <c r="X592" s="18">
        <f>IF(ISERROR(VLOOKUP($A592,PIVOTILC!$A:$I,3,FALSE)),"0",(VLOOKUP($A592,PIVOTILC!$A:$I,3,FALSE)))</f>
        <v>49</v>
      </c>
      <c r="Y592" s="13">
        <f t="shared" si="144"/>
        <v>0</v>
      </c>
      <c r="Z592" s="13" t="str">
        <f t="shared" si="153"/>
        <v>Good</v>
      </c>
      <c r="AA592" s="13">
        <f>IF(ISERROR(VLOOKUP($C592,CTEPULL!$A:$I,4,FALSE)),"0",(VLOOKUP($C592,CTEPULL!$A:$I,4,FALSE)))</f>
        <v>0</v>
      </c>
      <c r="AB592" s="18">
        <f>IF(ISERROR(VLOOKUP($A592,PIVOTILC!$A:$I,4,FALSE)),"0",(VLOOKUP($A592,PIVOTILC!$A:$I,4,FALSE)))</f>
        <v>0</v>
      </c>
      <c r="AC592" s="13">
        <f t="shared" si="145"/>
        <v>0</v>
      </c>
      <c r="AD592" s="13" t="str">
        <f t="shared" si="154"/>
        <v/>
      </c>
      <c r="AE592" s="13">
        <f>IF(ISERROR(VLOOKUP($C592,CTEPULL!$A:$I,5,FALSE)),"0",(VLOOKUP($C592,CTEPULL!$A:$I,5,FALSE)))</f>
        <v>0</v>
      </c>
      <c r="AF592" s="18">
        <f>IF(ISERROR(VLOOKUP($A592,PIVOTILC!$A:$I,5,FALSE)),"0",(VLOOKUP($A592,PIVOTILC!$A:$I,5,FALSE)))</f>
        <v>0</v>
      </c>
      <c r="AG592" s="13">
        <f t="shared" si="146"/>
        <v>0</v>
      </c>
      <c r="AH592" s="13" t="str">
        <f t="shared" si="155"/>
        <v/>
      </c>
      <c r="AI592" s="13">
        <f>IF(ISERROR(VLOOKUP($C592,CTEPULL!$A:$I,6,FALSE)),"0",(VLOOKUP($C592,CTEPULL!$A:$I,6,FALSE)))</f>
        <v>0</v>
      </c>
      <c r="AJ592" s="18">
        <f>IF(ISERROR(VLOOKUP($A592,PIVOTILC!$A:$I,6,FALSE)),"0",(VLOOKUP($A592,PIVOTILC!$A:$I,6,FALSE)))</f>
        <v>0</v>
      </c>
      <c r="AK592" s="13">
        <f t="shared" si="147"/>
        <v>0</v>
      </c>
      <c r="AL592" s="13" t="str">
        <f t="shared" si="156"/>
        <v/>
      </c>
      <c r="AM592" s="13">
        <f>IF(ISERROR(VLOOKUP($C592,CTEPULL!$A:$I,7,FALSE)),"0",(VLOOKUP($C592,CTEPULL!$A:$I,7,FALSE)))</f>
        <v>0</v>
      </c>
      <c r="AN592" s="18">
        <f>IF(ISERROR(VLOOKUP($A592,PIVOTILC!$A:$I,7,FALSE)),"0",(VLOOKUP($A592,PIVOTILC!$A:$I,7,FALSE)))</f>
        <v>0</v>
      </c>
      <c r="AO592" s="13">
        <f t="shared" si="148"/>
        <v>0</v>
      </c>
      <c r="AP592" s="13" t="str">
        <f t="shared" si="157"/>
        <v/>
      </c>
      <c r="AQ592" s="13">
        <f>IF(ISERROR(VLOOKUP($C592,CTEPULL!$A:$I,8,FALSE)),"0",(VLOOKUP($C592,CTEPULL!$A:$I,8,FALSE)))</f>
        <v>0</v>
      </c>
      <c r="AR592" s="18">
        <f>IF(ISERROR(VLOOKUP($A592,PIVOTILC!$A:$I,8,FALSE)),"0",(VLOOKUP($A592,PIVOTILC!$A:$I,8,FALSE)))</f>
        <v>0</v>
      </c>
      <c r="AS592" s="13">
        <f t="shared" si="149"/>
        <v>0</v>
      </c>
      <c r="AT592" s="13" t="str">
        <f t="shared" si="158"/>
        <v/>
      </c>
      <c r="AU592" s="19">
        <f>IF(ISERROR(VLOOKUP($C592,CTEPULL!$A:$I,9,FALSE)),"0",(VLOOKUP($C592,CTEPULL!$A:$I,9,FALSE)))</f>
        <v>49</v>
      </c>
      <c r="AV592" s="18">
        <f>IF(ISERROR(VLOOKUP($A592,PIVOTILC!$A:$I,8,FALSE)),"0",(VLOOKUP($A592,PIVOTILC!$A:$I,9,FALSE)))</f>
        <v>49</v>
      </c>
      <c r="AW592" s="18">
        <f t="shared" si="150"/>
        <v>0</v>
      </c>
      <c r="AX592" s="13">
        <f t="shared" si="151"/>
        <v>0</v>
      </c>
      <c r="AY592" s="13" t="str">
        <f t="shared" si="152"/>
        <v>No</v>
      </c>
      <c r="AZ592" s="13" t="str">
        <f t="shared" si="159"/>
        <v>No</v>
      </c>
    </row>
    <row r="593" spans="1:52" x14ac:dyDescent="0.2">
      <c r="A593" s="1" t="s">
        <v>10494</v>
      </c>
      <c r="B593" s="16" t="s">
        <v>10495</v>
      </c>
      <c r="C593" s="13" t="s">
        <v>10496</v>
      </c>
      <c r="D593" s="13" t="s">
        <v>10497</v>
      </c>
      <c r="E593" s="13" t="s">
        <v>10498</v>
      </c>
      <c r="F593" s="13" t="s">
        <v>3740</v>
      </c>
      <c r="G593" s="13" t="s">
        <v>10499</v>
      </c>
      <c r="H593" s="13" t="s">
        <v>2828</v>
      </c>
      <c r="I593" s="13" t="s">
        <v>98</v>
      </c>
      <c r="J593" s="13" t="s">
        <v>2378</v>
      </c>
      <c r="K593" s="13" t="s">
        <v>2379</v>
      </c>
      <c r="L593" s="13" t="s">
        <v>2383</v>
      </c>
      <c r="M593" s="13" t="s">
        <v>7713</v>
      </c>
      <c r="N593" s="13" t="s">
        <v>10500</v>
      </c>
      <c r="O593" s="17">
        <v>43599</v>
      </c>
      <c r="P593" s="23"/>
      <c r="Q593" s="41" t="s">
        <v>10501</v>
      </c>
      <c r="R593" s="13" t="s">
        <v>112</v>
      </c>
      <c r="S593" s="13" t="s">
        <v>2866</v>
      </c>
      <c r="T593" s="13" t="s">
        <v>8348</v>
      </c>
      <c r="U593" s="13" t="s">
        <v>10507</v>
      </c>
      <c r="V593" s="13" t="s">
        <v>8356</v>
      </c>
      <c r="W593" s="13">
        <f>IF(ISERROR(VLOOKUP($C593,CTEPULL!$A:$I,3,FALSE)),"0",(VLOOKUP($C593,CTEPULL!$A:$I,3,FALSE)))</f>
        <v>40</v>
      </c>
      <c r="X593" s="18">
        <f>IF(ISERROR(VLOOKUP($A593,PIVOTILC!$A:$I,3,FALSE)),"0",(VLOOKUP($A593,PIVOTILC!$A:$I,3,FALSE)))</f>
        <v>40</v>
      </c>
      <c r="Y593" s="13">
        <f t="shared" si="144"/>
        <v>0</v>
      </c>
      <c r="Z593" s="13" t="str">
        <f t="shared" si="153"/>
        <v>Good</v>
      </c>
      <c r="AA593" s="13">
        <f>IF(ISERROR(VLOOKUP($C593,CTEPULL!$A:$I,4,FALSE)),"0",(VLOOKUP($C593,CTEPULL!$A:$I,4,FALSE)))</f>
        <v>0</v>
      </c>
      <c r="AB593" s="18">
        <f>IF(ISERROR(VLOOKUP($A593,PIVOTILC!$A:$I,4,FALSE)),"0",(VLOOKUP($A593,PIVOTILC!$A:$I,4,FALSE)))</f>
        <v>0</v>
      </c>
      <c r="AC593" s="13">
        <f t="shared" si="145"/>
        <v>0</v>
      </c>
      <c r="AD593" s="13" t="str">
        <f t="shared" si="154"/>
        <v/>
      </c>
      <c r="AE593" s="13">
        <f>IF(ISERROR(VLOOKUP($C593,CTEPULL!$A:$I,5,FALSE)),"0",(VLOOKUP($C593,CTEPULL!$A:$I,5,FALSE)))</f>
        <v>0</v>
      </c>
      <c r="AF593" s="18">
        <f>IF(ISERROR(VLOOKUP($A593,PIVOTILC!$A:$I,5,FALSE)),"0",(VLOOKUP($A593,PIVOTILC!$A:$I,5,FALSE)))</f>
        <v>0</v>
      </c>
      <c r="AG593" s="13">
        <f t="shared" si="146"/>
        <v>0</v>
      </c>
      <c r="AH593" s="13" t="str">
        <f t="shared" si="155"/>
        <v/>
      </c>
      <c r="AI593" s="13">
        <f>IF(ISERROR(VLOOKUP($C593,CTEPULL!$A:$I,6,FALSE)),"0",(VLOOKUP($C593,CTEPULL!$A:$I,6,FALSE)))</f>
        <v>0</v>
      </c>
      <c r="AJ593" s="18">
        <f>IF(ISERROR(VLOOKUP($A593,PIVOTILC!$A:$I,6,FALSE)),"0",(VLOOKUP($A593,PIVOTILC!$A:$I,6,FALSE)))</f>
        <v>0</v>
      </c>
      <c r="AK593" s="13">
        <f t="shared" si="147"/>
        <v>0</v>
      </c>
      <c r="AL593" s="13" t="str">
        <f t="shared" si="156"/>
        <v/>
      </c>
      <c r="AM593" s="13">
        <f>IF(ISERROR(VLOOKUP($C593,CTEPULL!$A:$I,7,FALSE)),"0",(VLOOKUP($C593,CTEPULL!$A:$I,7,FALSE)))</f>
        <v>0</v>
      </c>
      <c r="AN593" s="18">
        <f>IF(ISERROR(VLOOKUP($A593,PIVOTILC!$A:$I,7,FALSE)),"0",(VLOOKUP($A593,PIVOTILC!$A:$I,7,FALSE)))</f>
        <v>0</v>
      </c>
      <c r="AO593" s="13">
        <f t="shared" si="148"/>
        <v>0</v>
      </c>
      <c r="AP593" s="13" t="str">
        <f t="shared" si="157"/>
        <v/>
      </c>
      <c r="AQ593" s="13">
        <f>IF(ISERROR(VLOOKUP($C593,CTEPULL!$A:$I,8,FALSE)),"0",(VLOOKUP($C593,CTEPULL!$A:$I,8,FALSE)))</f>
        <v>0</v>
      </c>
      <c r="AR593" s="18">
        <f>IF(ISERROR(VLOOKUP($A593,PIVOTILC!$A:$I,8,FALSE)),"0",(VLOOKUP($A593,PIVOTILC!$A:$I,8,FALSE)))</f>
        <v>0</v>
      </c>
      <c r="AS593" s="13">
        <f t="shared" si="149"/>
        <v>0</v>
      </c>
      <c r="AT593" s="13" t="str">
        <f t="shared" si="158"/>
        <v/>
      </c>
      <c r="AU593" s="19">
        <f>IF(ISERROR(VLOOKUP($C593,CTEPULL!$A:$I,9,FALSE)),"0",(VLOOKUP($C593,CTEPULL!$A:$I,9,FALSE)))</f>
        <v>40</v>
      </c>
      <c r="AV593" s="18">
        <f>IF(ISERROR(VLOOKUP($A593,PIVOTILC!$A:$I,8,FALSE)),"0",(VLOOKUP($A593,PIVOTILC!$A:$I,9,FALSE)))</f>
        <v>40</v>
      </c>
      <c r="AW593" s="18">
        <f t="shared" si="150"/>
        <v>0</v>
      </c>
      <c r="AX593" s="13">
        <f t="shared" si="151"/>
        <v>0</v>
      </c>
      <c r="AY593" s="13" t="str">
        <f t="shared" si="152"/>
        <v>No</v>
      </c>
      <c r="AZ593" s="13" t="str">
        <f t="shared" si="159"/>
        <v>No</v>
      </c>
    </row>
    <row r="594" spans="1:52" x14ac:dyDescent="0.2">
      <c r="A594" s="1" t="s">
        <v>8532</v>
      </c>
      <c r="B594" s="16" t="s">
        <v>8533</v>
      </c>
      <c r="C594" s="13" t="s">
        <v>8534</v>
      </c>
      <c r="D594" s="13" t="s">
        <v>8535</v>
      </c>
      <c r="E594" s="13" t="s">
        <v>8536</v>
      </c>
      <c r="F594" s="13" t="s">
        <v>3740</v>
      </c>
      <c r="G594" s="13" t="s">
        <v>8537</v>
      </c>
      <c r="H594" s="13" t="s">
        <v>2828</v>
      </c>
      <c r="I594" s="13" t="s">
        <v>98</v>
      </c>
      <c r="J594" s="13" t="s">
        <v>2378</v>
      </c>
      <c r="K594" s="13" t="s">
        <v>2379</v>
      </c>
      <c r="L594" s="13" t="s">
        <v>2380</v>
      </c>
      <c r="M594" s="13" t="s">
        <v>2403</v>
      </c>
      <c r="N594" s="13" t="s">
        <v>8538</v>
      </c>
      <c r="O594" s="17">
        <v>43346</v>
      </c>
      <c r="P594" s="23"/>
      <c r="Q594" s="41" t="s">
        <v>8539</v>
      </c>
      <c r="R594" s="13" t="s">
        <v>187</v>
      </c>
      <c r="S594" s="13" t="s">
        <v>2866</v>
      </c>
      <c r="T594" s="13" t="s">
        <v>8348</v>
      </c>
      <c r="U594" s="13" t="s">
        <v>8555</v>
      </c>
      <c r="V594" s="13" t="s">
        <v>8349</v>
      </c>
      <c r="W594" s="13">
        <f>IF(ISERROR(VLOOKUP($C594,CTEPULL!$A:$I,3,FALSE)),"0",(VLOOKUP($C594,CTEPULL!$A:$I,3,FALSE)))</f>
        <v>40</v>
      </c>
      <c r="X594" s="18">
        <f>IF(ISERROR(VLOOKUP($A594,PIVOTILC!$A:$I,3,FALSE)),"0",(VLOOKUP($A594,PIVOTILC!$A:$I,3,FALSE)))</f>
        <v>40</v>
      </c>
      <c r="Y594" s="13">
        <f t="shared" si="144"/>
        <v>0</v>
      </c>
      <c r="Z594" s="13" t="str">
        <f t="shared" si="153"/>
        <v>Good</v>
      </c>
      <c r="AA594" s="13">
        <f>IF(ISERROR(VLOOKUP($C594,CTEPULL!$A:$I,4,FALSE)),"0",(VLOOKUP($C594,CTEPULL!$A:$I,4,FALSE)))</f>
        <v>0</v>
      </c>
      <c r="AB594" s="18">
        <f>IF(ISERROR(VLOOKUP($A594,PIVOTILC!$A:$I,4,FALSE)),"0",(VLOOKUP($A594,PIVOTILC!$A:$I,4,FALSE)))</f>
        <v>0</v>
      </c>
      <c r="AC594" s="13">
        <f t="shared" si="145"/>
        <v>0</v>
      </c>
      <c r="AD594" s="13" t="str">
        <f t="shared" si="154"/>
        <v/>
      </c>
      <c r="AE594" s="13">
        <f>IF(ISERROR(VLOOKUP($C594,CTEPULL!$A:$I,5,FALSE)),"0",(VLOOKUP($C594,CTEPULL!$A:$I,5,FALSE)))</f>
        <v>0</v>
      </c>
      <c r="AF594" s="18">
        <f>IF(ISERROR(VLOOKUP($A594,PIVOTILC!$A:$I,5,FALSE)),"0",(VLOOKUP($A594,PIVOTILC!$A:$I,5,FALSE)))</f>
        <v>0</v>
      </c>
      <c r="AG594" s="13">
        <f t="shared" si="146"/>
        <v>0</v>
      </c>
      <c r="AH594" s="13" t="str">
        <f t="shared" si="155"/>
        <v/>
      </c>
      <c r="AI594" s="13">
        <f>IF(ISERROR(VLOOKUP($C594,CTEPULL!$A:$I,6,FALSE)),"0",(VLOOKUP($C594,CTEPULL!$A:$I,6,FALSE)))</f>
        <v>0</v>
      </c>
      <c r="AJ594" s="18">
        <f>IF(ISERROR(VLOOKUP($A594,PIVOTILC!$A:$I,6,FALSE)),"0",(VLOOKUP($A594,PIVOTILC!$A:$I,6,FALSE)))</f>
        <v>0</v>
      </c>
      <c r="AK594" s="13">
        <f t="shared" si="147"/>
        <v>0</v>
      </c>
      <c r="AL594" s="13" t="str">
        <f t="shared" si="156"/>
        <v/>
      </c>
      <c r="AM594" s="13">
        <f>IF(ISERROR(VLOOKUP($C594,CTEPULL!$A:$I,7,FALSE)),"0",(VLOOKUP($C594,CTEPULL!$A:$I,7,FALSE)))</f>
        <v>0</v>
      </c>
      <c r="AN594" s="18">
        <f>IF(ISERROR(VLOOKUP($A594,PIVOTILC!$A:$I,7,FALSE)),"0",(VLOOKUP($A594,PIVOTILC!$A:$I,7,FALSE)))</f>
        <v>0</v>
      </c>
      <c r="AO594" s="13">
        <f t="shared" si="148"/>
        <v>0</v>
      </c>
      <c r="AP594" s="13" t="str">
        <f t="shared" si="157"/>
        <v/>
      </c>
      <c r="AQ594" s="13">
        <f>IF(ISERROR(VLOOKUP($C594,CTEPULL!$A:$I,8,FALSE)),"0",(VLOOKUP($C594,CTEPULL!$A:$I,8,FALSE)))</f>
        <v>0</v>
      </c>
      <c r="AR594" s="18">
        <f>IF(ISERROR(VLOOKUP($A594,PIVOTILC!$A:$I,8,FALSE)),"0",(VLOOKUP($A594,PIVOTILC!$A:$I,8,FALSE)))</f>
        <v>0</v>
      </c>
      <c r="AS594" s="13">
        <f t="shared" si="149"/>
        <v>0</v>
      </c>
      <c r="AT594" s="13" t="str">
        <f t="shared" si="158"/>
        <v/>
      </c>
      <c r="AU594" s="19">
        <f>IF(ISERROR(VLOOKUP($C594,CTEPULL!$A:$I,9,FALSE)),"0",(VLOOKUP($C594,CTEPULL!$A:$I,9,FALSE)))</f>
        <v>40</v>
      </c>
      <c r="AV594" s="18">
        <f>IF(ISERROR(VLOOKUP($A594,PIVOTILC!$A:$I,8,FALSE)),"0",(VLOOKUP($A594,PIVOTILC!$A:$I,9,FALSE)))</f>
        <v>40</v>
      </c>
      <c r="AW594" s="18">
        <f t="shared" si="150"/>
        <v>0</v>
      </c>
      <c r="AX594" s="13">
        <f t="shared" si="151"/>
        <v>0</v>
      </c>
      <c r="AY594" s="13" t="str">
        <f t="shared" si="152"/>
        <v>No</v>
      </c>
      <c r="AZ594" s="13" t="str">
        <f t="shared" si="159"/>
        <v>No</v>
      </c>
    </row>
    <row r="595" spans="1:52" x14ac:dyDescent="0.2">
      <c r="A595" s="1" t="s">
        <v>7183</v>
      </c>
      <c r="B595" s="16" t="s">
        <v>3199</v>
      </c>
      <c r="C595" s="13" t="s">
        <v>1848</v>
      </c>
      <c r="D595" s="13" t="s">
        <v>1849</v>
      </c>
      <c r="E595" s="13" t="s">
        <v>1850</v>
      </c>
      <c r="F595" s="13" t="s">
        <v>109</v>
      </c>
      <c r="G595" s="13" t="s">
        <v>1851</v>
      </c>
      <c r="H595" s="13" t="s">
        <v>2828</v>
      </c>
      <c r="I595" s="13" t="s">
        <v>100</v>
      </c>
      <c r="J595" s="13" t="s">
        <v>2378</v>
      </c>
      <c r="K595" s="13" t="s">
        <v>4970</v>
      </c>
      <c r="L595" s="13" t="s">
        <v>11256</v>
      </c>
      <c r="M595" s="13" t="s">
        <v>11908</v>
      </c>
      <c r="N595" s="13" t="s">
        <v>1852</v>
      </c>
      <c r="O595" s="17">
        <v>41841</v>
      </c>
      <c r="P595" s="23"/>
      <c r="Q595" s="41" t="s">
        <v>2952</v>
      </c>
      <c r="R595" s="13" t="s">
        <v>187</v>
      </c>
      <c r="S595" s="13" t="s">
        <v>2866</v>
      </c>
      <c r="T595" s="13" t="s">
        <v>8348</v>
      </c>
      <c r="U595" s="13" t="s">
        <v>5881</v>
      </c>
      <c r="V595" s="13" t="s">
        <v>8358</v>
      </c>
      <c r="W595" s="13">
        <f>IF(ISERROR(VLOOKUP($C595,CTEPULL!$A:$I,3,FALSE)),"0",(VLOOKUP($C595,CTEPULL!$A:$I,3,FALSE)))</f>
        <v>36</v>
      </c>
      <c r="X595" s="18">
        <f>IF(ISERROR(VLOOKUP($A595,PIVOTILC!$A:$I,3,FALSE)),"0",(VLOOKUP($A595,PIVOTILC!$A:$I,3,FALSE)))</f>
        <v>36</v>
      </c>
      <c r="Y595" s="13">
        <f t="shared" si="144"/>
        <v>0</v>
      </c>
      <c r="Z595" s="13" t="str">
        <f t="shared" si="153"/>
        <v>Good</v>
      </c>
      <c r="AA595" s="13">
        <f>IF(ISERROR(VLOOKUP($C595,CTEPULL!$A:$I,4,FALSE)),"0",(VLOOKUP($C595,CTEPULL!$A:$I,4,FALSE)))</f>
        <v>0</v>
      </c>
      <c r="AB595" s="18">
        <f>IF(ISERROR(VLOOKUP($A595,PIVOTILC!$A:$I,4,FALSE)),"0",(VLOOKUP($A595,PIVOTILC!$A:$I,4,FALSE)))</f>
        <v>0</v>
      </c>
      <c r="AC595" s="13">
        <f t="shared" si="145"/>
        <v>0</v>
      </c>
      <c r="AD595" s="13" t="str">
        <f t="shared" si="154"/>
        <v/>
      </c>
      <c r="AE595" s="13">
        <f>IF(ISERROR(VLOOKUP($C595,CTEPULL!$A:$I,5,FALSE)),"0",(VLOOKUP($C595,CTEPULL!$A:$I,5,FALSE)))</f>
        <v>0</v>
      </c>
      <c r="AF595" s="18">
        <f>IF(ISERROR(VLOOKUP($A595,PIVOTILC!$A:$I,5,FALSE)),"0",(VLOOKUP($A595,PIVOTILC!$A:$I,5,FALSE)))</f>
        <v>0</v>
      </c>
      <c r="AG595" s="13">
        <f t="shared" si="146"/>
        <v>0</v>
      </c>
      <c r="AH595" s="13" t="str">
        <f t="shared" si="155"/>
        <v/>
      </c>
      <c r="AI595" s="13">
        <f>IF(ISERROR(VLOOKUP($C595,CTEPULL!$A:$I,6,FALSE)),"0",(VLOOKUP($C595,CTEPULL!$A:$I,6,FALSE)))</f>
        <v>0</v>
      </c>
      <c r="AJ595" s="18">
        <f>IF(ISERROR(VLOOKUP($A595,PIVOTILC!$A:$I,6,FALSE)),"0",(VLOOKUP($A595,PIVOTILC!$A:$I,6,FALSE)))</f>
        <v>0</v>
      </c>
      <c r="AK595" s="13">
        <f t="shared" si="147"/>
        <v>0</v>
      </c>
      <c r="AL595" s="13" t="str">
        <f t="shared" si="156"/>
        <v/>
      </c>
      <c r="AM595" s="13">
        <f>IF(ISERROR(VLOOKUP($C595,CTEPULL!$A:$I,7,FALSE)),"0",(VLOOKUP($C595,CTEPULL!$A:$I,7,FALSE)))</f>
        <v>0</v>
      </c>
      <c r="AN595" s="18">
        <f>IF(ISERROR(VLOOKUP($A595,PIVOTILC!$A:$I,7,FALSE)),"0",(VLOOKUP($A595,PIVOTILC!$A:$I,7,FALSE)))</f>
        <v>0</v>
      </c>
      <c r="AO595" s="13">
        <f t="shared" si="148"/>
        <v>0</v>
      </c>
      <c r="AP595" s="13" t="str">
        <f t="shared" si="157"/>
        <v/>
      </c>
      <c r="AQ595" s="13">
        <f>IF(ISERROR(VLOOKUP($C595,CTEPULL!$A:$I,8,FALSE)),"0",(VLOOKUP($C595,CTEPULL!$A:$I,8,FALSE)))</f>
        <v>0</v>
      </c>
      <c r="AR595" s="18">
        <f>IF(ISERROR(VLOOKUP($A595,PIVOTILC!$A:$I,8,FALSE)),"0",(VLOOKUP($A595,PIVOTILC!$A:$I,8,FALSE)))</f>
        <v>0</v>
      </c>
      <c r="AS595" s="13">
        <f t="shared" si="149"/>
        <v>0</v>
      </c>
      <c r="AT595" s="13" t="str">
        <f t="shared" si="158"/>
        <v/>
      </c>
      <c r="AU595" s="19">
        <f>IF(ISERROR(VLOOKUP($C595,CTEPULL!$A:$I,9,FALSE)),"0",(VLOOKUP($C595,CTEPULL!$A:$I,9,FALSE)))</f>
        <v>36</v>
      </c>
      <c r="AV595" s="18">
        <f>IF(ISERROR(VLOOKUP($A595,PIVOTILC!$A:$I,8,FALSE)),"0",(VLOOKUP($A595,PIVOTILC!$A:$I,9,FALSE)))</f>
        <v>36</v>
      </c>
      <c r="AW595" s="18">
        <f t="shared" si="150"/>
        <v>0</v>
      </c>
      <c r="AX595" s="13">
        <f t="shared" si="151"/>
        <v>0</v>
      </c>
      <c r="AY595" s="13" t="str">
        <f t="shared" si="152"/>
        <v>No</v>
      </c>
      <c r="AZ595" s="13" t="str">
        <f t="shared" si="159"/>
        <v>No</v>
      </c>
    </row>
    <row r="596" spans="1:52" x14ac:dyDescent="0.2">
      <c r="A596" s="1" t="s">
        <v>10979</v>
      </c>
      <c r="B596" s="16" t="s">
        <v>10980</v>
      </c>
      <c r="C596" s="13" t="s">
        <v>10981</v>
      </c>
      <c r="D596" s="13" t="s">
        <v>10982</v>
      </c>
      <c r="E596" s="13" t="s">
        <v>10983</v>
      </c>
      <c r="F596" s="13" t="s">
        <v>4923</v>
      </c>
      <c r="G596" s="13" t="s">
        <v>10984</v>
      </c>
      <c r="H596" s="13" t="s">
        <v>2828</v>
      </c>
      <c r="I596" s="13" t="s">
        <v>98</v>
      </c>
      <c r="J596" s="13" t="s">
        <v>2378</v>
      </c>
      <c r="K596" s="13" t="s">
        <v>2382</v>
      </c>
      <c r="L596" s="13" t="s">
        <v>3758</v>
      </c>
      <c r="M596" s="13" t="s">
        <v>2384</v>
      </c>
      <c r="N596" s="13" t="s">
        <v>2830</v>
      </c>
      <c r="O596" s="17">
        <v>43654</v>
      </c>
      <c r="P596" s="23"/>
      <c r="Q596" s="41" t="s">
        <v>10985</v>
      </c>
      <c r="R596" s="13" t="s">
        <v>187</v>
      </c>
      <c r="S596" s="13" t="s">
        <v>2867</v>
      </c>
      <c r="T596" s="13" t="s">
        <v>8348</v>
      </c>
      <c r="U596" s="13" t="s">
        <v>2830</v>
      </c>
      <c r="V596" s="13" t="s">
        <v>8352</v>
      </c>
      <c r="W596" s="13">
        <f>IF(ISERROR(VLOOKUP($C596,CTEPULL!$A:$I,3,FALSE)),"0",(VLOOKUP($C596,CTEPULL!$A:$I,3,FALSE)))</f>
        <v>40</v>
      </c>
      <c r="X596" s="18">
        <f>IF(ISERROR(VLOOKUP($A596,PIVOTILC!$A:$I,3,FALSE)),"0",(VLOOKUP($A596,PIVOTILC!$A:$I,3,FALSE)))</f>
        <v>40</v>
      </c>
      <c r="Y596" s="13">
        <f t="shared" si="144"/>
        <v>0</v>
      </c>
      <c r="Z596" s="13" t="str">
        <f t="shared" si="153"/>
        <v>Good</v>
      </c>
      <c r="AA596" s="13">
        <f>IF(ISERROR(VLOOKUP($C596,CTEPULL!$A:$I,4,FALSE)),"0",(VLOOKUP($C596,CTEPULL!$A:$I,4,FALSE)))</f>
        <v>0</v>
      </c>
      <c r="AB596" s="18">
        <f>IF(ISERROR(VLOOKUP($A596,PIVOTILC!$A:$I,4,FALSE)),"0",(VLOOKUP($A596,PIVOTILC!$A:$I,4,FALSE)))</f>
        <v>0</v>
      </c>
      <c r="AC596" s="13">
        <f t="shared" si="145"/>
        <v>0</v>
      </c>
      <c r="AD596" s="13" t="str">
        <f t="shared" si="154"/>
        <v/>
      </c>
      <c r="AE596" s="13">
        <f>IF(ISERROR(VLOOKUP($C596,CTEPULL!$A:$I,5,FALSE)),"0",(VLOOKUP($C596,CTEPULL!$A:$I,5,FALSE)))</f>
        <v>0</v>
      </c>
      <c r="AF596" s="18">
        <f>IF(ISERROR(VLOOKUP($A596,PIVOTILC!$A:$I,5,FALSE)),"0",(VLOOKUP($A596,PIVOTILC!$A:$I,5,FALSE)))</f>
        <v>0</v>
      </c>
      <c r="AG596" s="13">
        <f t="shared" si="146"/>
        <v>0</v>
      </c>
      <c r="AH596" s="13" t="str">
        <f t="shared" si="155"/>
        <v/>
      </c>
      <c r="AI596" s="13">
        <f>IF(ISERROR(VLOOKUP($C596,CTEPULL!$A:$I,6,FALSE)),"0",(VLOOKUP($C596,CTEPULL!$A:$I,6,FALSE)))</f>
        <v>0</v>
      </c>
      <c r="AJ596" s="18">
        <f>IF(ISERROR(VLOOKUP($A596,PIVOTILC!$A:$I,6,FALSE)),"0",(VLOOKUP($A596,PIVOTILC!$A:$I,6,FALSE)))</f>
        <v>0</v>
      </c>
      <c r="AK596" s="13">
        <f t="shared" si="147"/>
        <v>0</v>
      </c>
      <c r="AL596" s="13" t="str">
        <f t="shared" si="156"/>
        <v/>
      </c>
      <c r="AM596" s="13">
        <f>IF(ISERROR(VLOOKUP($C596,CTEPULL!$A:$I,7,FALSE)),"0",(VLOOKUP($C596,CTEPULL!$A:$I,7,FALSE)))</f>
        <v>0</v>
      </c>
      <c r="AN596" s="18">
        <f>IF(ISERROR(VLOOKUP($A596,PIVOTILC!$A:$I,7,FALSE)),"0",(VLOOKUP($A596,PIVOTILC!$A:$I,7,FALSE)))</f>
        <v>0</v>
      </c>
      <c r="AO596" s="13">
        <f t="shared" si="148"/>
        <v>0</v>
      </c>
      <c r="AP596" s="13" t="str">
        <f t="shared" si="157"/>
        <v/>
      </c>
      <c r="AQ596" s="13">
        <f>IF(ISERROR(VLOOKUP($C596,CTEPULL!$A:$I,8,FALSE)),"0",(VLOOKUP($C596,CTEPULL!$A:$I,8,FALSE)))</f>
        <v>0</v>
      </c>
      <c r="AR596" s="18">
        <f>IF(ISERROR(VLOOKUP($A596,PIVOTILC!$A:$I,8,FALSE)),"0",(VLOOKUP($A596,PIVOTILC!$A:$I,8,FALSE)))</f>
        <v>0</v>
      </c>
      <c r="AS596" s="13">
        <f t="shared" si="149"/>
        <v>0</v>
      </c>
      <c r="AT596" s="13" t="str">
        <f t="shared" si="158"/>
        <v/>
      </c>
      <c r="AU596" s="19">
        <f>IF(ISERROR(VLOOKUP($C596,CTEPULL!$A:$I,9,FALSE)),"0",(VLOOKUP($C596,CTEPULL!$A:$I,9,FALSE)))</f>
        <v>40</v>
      </c>
      <c r="AV596" s="18">
        <f>IF(ISERROR(VLOOKUP($A596,PIVOTILC!$A:$I,8,FALSE)),"0",(VLOOKUP($A596,PIVOTILC!$A:$I,9,FALSE)))</f>
        <v>40</v>
      </c>
      <c r="AW596" s="18">
        <f t="shared" si="150"/>
        <v>0</v>
      </c>
      <c r="AX596" s="13">
        <f t="shared" si="151"/>
        <v>0</v>
      </c>
      <c r="AY596" s="13" t="str">
        <f t="shared" si="152"/>
        <v>No</v>
      </c>
      <c r="AZ596" s="13" t="str">
        <f t="shared" si="159"/>
        <v>No</v>
      </c>
    </row>
    <row r="597" spans="1:52" x14ac:dyDescent="0.2">
      <c r="A597" s="1" t="s">
        <v>9311</v>
      </c>
      <c r="B597" s="16" t="s">
        <v>8269</v>
      </c>
      <c r="C597" s="13" t="s">
        <v>8270</v>
      </c>
      <c r="D597" s="13" t="s">
        <v>8271</v>
      </c>
      <c r="E597" s="13" t="s">
        <v>1477</v>
      </c>
      <c r="F597" s="13" t="s">
        <v>2830</v>
      </c>
      <c r="G597" s="13" t="s">
        <v>8272</v>
      </c>
      <c r="H597" s="13" t="s">
        <v>2831</v>
      </c>
      <c r="I597" s="13" t="s">
        <v>100</v>
      </c>
      <c r="J597" s="13" t="s">
        <v>2378</v>
      </c>
      <c r="K597" s="13" t="s">
        <v>2396</v>
      </c>
      <c r="L597" s="13" t="s">
        <v>2392</v>
      </c>
      <c r="M597" s="13" t="s">
        <v>2393</v>
      </c>
      <c r="N597" s="13" t="s">
        <v>8273</v>
      </c>
      <c r="O597" s="17">
        <v>43304</v>
      </c>
      <c r="P597" s="23"/>
      <c r="Q597" s="41" t="s">
        <v>8274</v>
      </c>
      <c r="R597" s="13" t="s">
        <v>129</v>
      </c>
      <c r="S597" s="13" t="s">
        <v>2866</v>
      </c>
      <c r="T597" s="13" t="s">
        <v>8348</v>
      </c>
      <c r="U597" s="13" t="s">
        <v>8306</v>
      </c>
      <c r="V597" s="13" t="s">
        <v>8354</v>
      </c>
      <c r="W597" s="13">
        <f>IF(ISERROR(VLOOKUP($C597,CTEPULL!$A:$I,3,FALSE)),"0",(VLOOKUP($C597,CTEPULL!$A:$I,3,FALSE)))</f>
        <v>40</v>
      </c>
      <c r="X597" s="18">
        <f>IF(ISERROR(VLOOKUP($A597,PIVOTILC!$A:$I,3,FALSE)),"0",(VLOOKUP($A597,PIVOTILC!$A:$I,3,FALSE)))</f>
        <v>40</v>
      </c>
      <c r="Y597" s="13">
        <f t="shared" si="144"/>
        <v>0</v>
      </c>
      <c r="Z597" s="13" t="str">
        <f t="shared" si="153"/>
        <v>Good</v>
      </c>
      <c r="AA597" s="13">
        <f>IF(ISERROR(VLOOKUP($C597,CTEPULL!$A:$I,4,FALSE)),"0",(VLOOKUP($C597,CTEPULL!$A:$I,4,FALSE)))</f>
        <v>0</v>
      </c>
      <c r="AB597" s="18">
        <f>IF(ISERROR(VLOOKUP($A597,PIVOTILC!$A:$I,4,FALSE)),"0",(VLOOKUP($A597,PIVOTILC!$A:$I,4,FALSE)))</f>
        <v>0</v>
      </c>
      <c r="AC597" s="13">
        <f t="shared" si="145"/>
        <v>0</v>
      </c>
      <c r="AD597" s="13" t="str">
        <f t="shared" si="154"/>
        <v/>
      </c>
      <c r="AE597" s="13">
        <f>IF(ISERROR(VLOOKUP($C597,CTEPULL!$A:$I,5,FALSE)),"0",(VLOOKUP($C597,CTEPULL!$A:$I,5,FALSE)))</f>
        <v>0</v>
      </c>
      <c r="AF597" s="18">
        <f>IF(ISERROR(VLOOKUP($A597,PIVOTILC!$A:$I,5,FALSE)),"0",(VLOOKUP($A597,PIVOTILC!$A:$I,5,FALSE)))</f>
        <v>0</v>
      </c>
      <c r="AG597" s="13">
        <f t="shared" si="146"/>
        <v>0</v>
      </c>
      <c r="AH597" s="13" t="str">
        <f t="shared" si="155"/>
        <v/>
      </c>
      <c r="AI597" s="13">
        <f>IF(ISERROR(VLOOKUP($C597,CTEPULL!$A:$I,6,FALSE)),"0",(VLOOKUP($C597,CTEPULL!$A:$I,6,FALSE)))</f>
        <v>0</v>
      </c>
      <c r="AJ597" s="18">
        <f>IF(ISERROR(VLOOKUP($A597,PIVOTILC!$A:$I,6,FALSE)),"0",(VLOOKUP($A597,PIVOTILC!$A:$I,6,FALSE)))</f>
        <v>0</v>
      </c>
      <c r="AK597" s="13">
        <f t="shared" si="147"/>
        <v>0</v>
      </c>
      <c r="AL597" s="13" t="str">
        <f t="shared" si="156"/>
        <v/>
      </c>
      <c r="AM597" s="13">
        <f>IF(ISERROR(VLOOKUP($C597,CTEPULL!$A:$I,7,FALSE)),"0",(VLOOKUP($C597,CTEPULL!$A:$I,7,FALSE)))</f>
        <v>0</v>
      </c>
      <c r="AN597" s="18">
        <f>IF(ISERROR(VLOOKUP($A597,PIVOTILC!$A:$I,7,FALSE)),"0",(VLOOKUP($A597,PIVOTILC!$A:$I,7,FALSE)))</f>
        <v>0</v>
      </c>
      <c r="AO597" s="13">
        <f t="shared" si="148"/>
        <v>0</v>
      </c>
      <c r="AP597" s="13" t="str">
        <f t="shared" si="157"/>
        <v/>
      </c>
      <c r="AQ597" s="13">
        <f>IF(ISERROR(VLOOKUP($C597,CTEPULL!$A:$I,8,FALSE)),"0",(VLOOKUP($C597,CTEPULL!$A:$I,8,FALSE)))</f>
        <v>0</v>
      </c>
      <c r="AR597" s="18">
        <f>IF(ISERROR(VLOOKUP($A597,PIVOTILC!$A:$I,8,FALSE)),"0",(VLOOKUP($A597,PIVOTILC!$A:$I,8,FALSE)))</f>
        <v>0</v>
      </c>
      <c r="AS597" s="13">
        <f t="shared" si="149"/>
        <v>0</v>
      </c>
      <c r="AT597" s="13" t="str">
        <f t="shared" si="158"/>
        <v/>
      </c>
      <c r="AU597" s="19">
        <f>IF(ISERROR(VLOOKUP($C597,CTEPULL!$A:$I,9,FALSE)),"0",(VLOOKUP($C597,CTEPULL!$A:$I,9,FALSE)))</f>
        <v>40</v>
      </c>
      <c r="AV597" s="18">
        <f>IF(ISERROR(VLOOKUP($A597,PIVOTILC!$A:$I,8,FALSE)),"0",(VLOOKUP($A597,PIVOTILC!$A:$I,9,FALSE)))</f>
        <v>40</v>
      </c>
      <c r="AW597" s="18">
        <f t="shared" si="150"/>
        <v>0</v>
      </c>
      <c r="AX597" s="13">
        <f t="shared" si="151"/>
        <v>0</v>
      </c>
      <c r="AY597" s="13" t="str">
        <f t="shared" si="152"/>
        <v>No</v>
      </c>
      <c r="AZ597" s="13" t="str">
        <f t="shared" si="159"/>
        <v>No</v>
      </c>
    </row>
    <row r="598" spans="1:52" x14ac:dyDescent="0.2">
      <c r="A598" s="1" t="s">
        <v>7184</v>
      </c>
      <c r="B598" s="16" t="s">
        <v>4804</v>
      </c>
      <c r="C598" s="13" t="s">
        <v>4805</v>
      </c>
      <c r="D598" s="13" t="s">
        <v>4806</v>
      </c>
      <c r="E598" s="13" t="s">
        <v>4807</v>
      </c>
      <c r="F598" s="13" t="s">
        <v>179</v>
      </c>
      <c r="G598" s="13" t="s">
        <v>4808</v>
      </c>
      <c r="H598" s="13" t="s">
        <v>2829</v>
      </c>
      <c r="I598" s="13" t="s">
        <v>98</v>
      </c>
      <c r="J598" s="13" t="s">
        <v>2378</v>
      </c>
      <c r="K598" s="13" t="s">
        <v>2379</v>
      </c>
      <c r="L598" s="13" t="s">
        <v>2380</v>
      </c>
      <c r="M598" s="13" t="s">
        <v>2433</v>
      </c>
      <c r="N598" s="13" t="s">
        <v>4862</v>
      </c>
      <c r="O598" s="17">
        <v>42873</v>
      </c>
      <c r="P598" s="23"/>
      <c r="Q598" s="41" t="s">
        <v>4809</v>
      </c>
      <c r="R598" s="13" t="s">
        <v>187</v>
      </c>
      <c r="S598" s="13" t="s">
        <v>2867</v>
      </c>
      <c r="T598" s="13" t="s">
        <v>8348</v>
      </c>
      <c r="U598" s="13" t="s">
        <v>5882</v>
      </c>
      <c r="V598" s="13" t="s">
        <v>8352</v>
      </c>
      <c r="W598" s="13">
        <f>IF(ISERROR(VLOOKUP($C598,CTEPULL!$A:$I,3,FALSE)),"0",(VLOOKUP($C598,CTEPULL!$A:$I,3,FALSE)))</f>
        <v>24</v>
      </c>
      <c r="X598" s="18">
        <f>IF(ISERROR(VLOOKUP($A598,PIVOTILC!$A:$I,3,FALSE)),"0",(VLOOKUP($A598,PIVOTILC!$A:$I,3,FALSE)))</f>
        <v>24</v>
      </c>
      <c r="Y598" s="13">
        <f t="shared" si="144"/>
        <v>0</v>
      </c>
      <c r="Z598" s="13" t="str">
        <f t="shared" si="153"/>
        <v>Good</v>
      </c>
      <c r="AA598" s="13">
        <f>IF(ISERROR(VLOOKUP($C598,CTEPULL!$A:$I,4,FALSE)),"0",(VLOOKUP($C598,CTEPULL!$A:$I,4,FALSE)))</f>
        <v>0</v>
      </c>
      <c r="AB598" s="18">
        <f>IF(ISERROR(VLOOKUP($A598,PIVOTILC!$A:$I,4,FALSE)),"0",(VLOOKUP($A598,PIVOTILC!$A:$I,4,FALSE)))</f>
        <v>0</v>
      </c>
      <c r="AC598" s="13">
        <f t="shared" si="145"/>
        <v>0</v>
      </c>
      <c r="AD598" s="13" t="str">
        <f t="shared" si="154"/>
        <v/>
      </c>
      <c r="AE598" s="13">
        <f>IF(ISERROR(VLOOKUP($C598,CTEPULL!$A:$I,5,FALSE)),"0",(VLOOKUP($C598,CTEPULL!$A:$I,5,FALSE)))</f>
        <v>0</v>
      </c>
      <c r="AF598" s="18">
        <f>IF(ISERROR(VLOOKUP($A598,PIVOTILC!$A:$I,5,FALSE)),"0",(VLOOKUP($A598,PIVOTILC!$A:$I,5,FALSE)))</f>
        <v>0</v>
      </c>
      <c r="AG598" s="13">
        <f t="shared" si="146"/>
        <v>0</v>
      </c>
      <c r="AH598" s="13" t="str">
        <f t="shared" si="155"/>
        <v/>
      </c>
      <c r="AI598" s="13">
        <f>IF(ISERROR(VLOOKUP($C598,CTEPULL!$A:$I,6,FALSE)),"0",(VLOOKUP($C598,CTEPULL!$A:$I,6,FALSE)))</f>
        <v>0</v>
      </c>
      <c r="AJ598" s="18">
        <f>IF(ISERROR(VLOOKUP($A598,PIVOTILC!$A:$I,6,FALSE)),"0",(VLOOKUP($A598,PIVOTILC!$A:$I,6,FALSE)))</f>
        <v>0</v>
      </c>
      <c r="AK598" s="13">
        <f t="shared" si="147"/>
        <v>0</v>
      </c>
      <c r="AL598" s="13" t="str">
        <f t="shared" si="156"/>
        <v/>
      </c>
      <c r="AM598" s="13">
        <f>IF(ISERROR(VLOOKUP($C598,CTEPULL!$A:$I,7,FALSE)),"0",(VLOOKUP($C598,CTEPULL!$A:$I,7,FALSE)))</f>
        <v>0</v>
      </c>
      <c r="AN598" s="18">
        <f>IF(ISERROR(VLOOKUP($A598,PIVOTILC!$A:$I,7,FALSE)),"0",(VLOOKUP($A598,PIVOTILC!$A:$I,7,FALSE)))</f>
        <v>0</v>
      </c>
      <c r="AO598" s="13">
        <f t="shared" si="148"/>
        <v>0</v>
      </c>
      <c r="AP598" s="13" t="str">
        <f t="shared" si="157"/>
        <v/>
      </c>
      <c r="AQ598" s="13">
        <f>IF(ISERROR(VLOOKUP($C598,CTEPULL!$A:$I,8,FALSE)),"0",(VLOOKUP($C598,CTEPULL!$A:$I,8,FALSE)))</f>
        <v>0</v>
      </c>
      <c r="AR598" s="18">
        <f>IF(ISERROR(VLOOKUP($A598,PIVOTILC!$A:$I,8,FALSE)),"0",(VLOOKUP($A598,PIVOTILC!$A:$I,8,FALSE)))</f>
        <v>0</v>
      </c>
      <c r="AS598" s="13">
        <f t="shared" si="149"/>
        <v>0</v>
      </c>
      <c r="AT598" s="13" t="str">
        <f t="shared" si="158"/>
        <v/>
      </c>
      <c r="AU598" s="19">
        <f>IF(ISERROR(VLOOKUP($C598,CTEPULL!$A:$I,9,FALSE)),"0",(VLOOKUP($C598,CTEPULL!$A:$I,9,FALSE)))</f>
        <v>24</v>
      </c>
      <c r="AV598" s="18">
        <f>IF(ISERROR(VLOOKUP($A598,PIVOTILC!$A:$I,8,FALSE)),"0",(VLOOKUP($A598,PIVOTILC!$A:$I,9,FALSE)))</f>
        <v>24</v>
      </c>
      <c r="AW598" s="18">
        <f t="shared" si="150"/>
        <v>0</v>
      </c>
      <c r="AX598" s="13">
        <f t="shared" si="151"/>
        <v>0</v>
      </c>
      <c r="AY598" s="13" t="str">
        <f t="shared" si="152"/>
        <v>No</v>
      </c>
      <c r="AZ598" s="13" t="str">
        <f t="shared" si="159"/>
        <v>No</v>
      </c>
    </row>
    <row r="599" spans="1:52" x14ac:dyDescent="0.2">
      <c r="A599" s="1" t="s">
        <v>7185</v>
      </c>
      <c r="B599" s="16" t="s">
        <v>3972</v>
      </c>
      <c r="C599" s="13" t="s">
        <v>3973</v>
      </c>
      <c r="D599" s="13" t="s">
        <v>3974</v>
      </c>
      <c r="E599" s="13" t="s">
        <v>3975</v>
      </c>
      <c r="F599" s="13" t="s">
        <v>180</v>
      </c>
      <c r="G599" s="13" t="s">
        <v>3976</v>
      </c>
      <c r="H599" s="13" t="s">
        <v>2828</v>
      </c>
      <c r="I599" s="13" t="s">
        <v>98</v>
      </c>
      <c r="J599" s="13" t="s">
        <v>2378</v>
      </c>
      <c r="K599" s="13" t="s">
        <v>2389</v>
      </c>
      <c r="L599" s="13" t="s">
        <v>11236</v>
      </c>
      <c r="M599" s="13" t="s">
        <v>2384</v>
      </c>
      <c r="N599" s="13" t="s">
        <v>3977</v>
      </c>
      <c r="O599" s="17">
        <v>42653</v>
      </c>
      <c r="P599" s="23"/>
      <c r="Q599" s="41" t="s">
        <v>3978</v>
      </c>
      <c r="R599" s="13" t="s">
        <v>129</v>
      </c>
      <c r="S599" s="13" t="s">
        <v>2870</v>
      </c>
      <c r="T599" s="13" t="s">
        <v>8348</v>
      </c>
      <c r="U599" s="13" t="s">
        <v>5883</v>
      </c>
      <c r="V599" s="13" t="s">
        <v>8361</v>
      </c>
      <c r="W599" s="13">
        <f>IF(ISERROR(VLOOKUP($C599,CTEPULL!$A:$I,3,FALSE)),"0",(VLOOKUP($C599,CTEPULL!$A:$I,3,FALSE)))</f>
        <v>39</v>
      </c>
      <c r="X599" s="18">
        <f>IF(ISERROR(VLOOKUP($A599,PIVOTILC!$A:$I,3,FALSE)),"0",(VLOOKUP($A599,PIVOTILC!$A:$I,3,FALSE)))</f>
        <v>39</v>
      </c>
      <c r="Y599" s="13">
        <f t="shared" si="144"/>
        <v>0</v>
      </c>
      <c r="Z599" s="13" t="str">
        <f t="shared" si="153"/>
        <v>Good</v>
      </c>
      <c r="AA599" s="13">
        <f>IF(ISERROR(VLOOKUP($C599,CTEPULL!$A:$I,4,FALSE)),"0",(VLOOKUP($C599,CTEPULL!$A:$I,4,FALSE)))</f>
        <v>0</v>
      </c>
      <c r="AB599" s="18">
        <f>IF(ISERROR(VLOOKUP($A599,PIVOTILC!$A:$I,4,FALSE)),"0",(VLOOKUP($A599,PIVOTILC!$A:$I,4,FALSE)))</f>
        <v>0</v>
      </c>
      <c r="AC599" s="13">
        <f t="shared" si="145"/>
        <v>0</v>
      </c>
      <c r="AD599" s="13" t="str">
        <f t="shared" si="154"/>
        <v/>
      </c>
      <c r="AE599" s="13">
        <f>IF(ISERROR(VLOOKUP($C599,CTEPULL!$A:$I,5,FALSE)),"0",(VLOOKUP($C599,CTEPULL!$A:$I,5,FALSE)))</f>
        <v>0</v>
      </c>
      <c r="AF599" s="18">
        <f>IF(ISERROR(VLOOKUP($A599,PIVOTILC!$A:$I,5,FALSE)),"0",(VLOOKUP($A599,PIVOTILC!$A:$I,5,FALSE)))</f>
        <v>0</v>
      </c>
      <c r="AG599" s="13">
        <f t="shared" si="146"/>
        <v>0</v>
      </c>
      <c r="AH599" s="13" t="str">
        <f t="shared" si="155"/>
        <v/>
      </c>
      <c r="AI599" s="13">
        <f>IF(ISERROR(VLOOKUP($C599,CTEPULL!$A:$I,6,FALSE)),"0",(VLOOKUP($C599,CTEPULL!$A:$I,6,FALSE)))</f>
        <v>0</v>
      </c>
      <c r="AJ599" s="18">
        <f>IF(ISERROR(VLOOKUP($A599,PIVOTILC!$A:$I,6,FALSE)),"0",(VLOOKUP($A599,PIVOTILC!$A:$I,6,FALSE)))</f>
        <v>0</v>
      </c>
      <c r="AK599" s="13">
        <f t="shared" si="147"/>
        <v>0</v>
      </c>
      <c r="AL599" s="13" t="str">
        <f t="shared" si="156"/>
        <v/>
      </c>
      <c r="AM599" s="13">
        <f>IF(ISERROR(VLOOKUP($C599,CTEPULL!$A:$I,7,FALSE)),"0",(VLOOKUP($C599,CTEPULL!$A:$I,7,FALSE)))</f>
        <v>0</v>
      </c>
      <c r="AN599" s="18">
        <f>IF(ISERROR(VLOOKUP($A599,PIVOTILC!$A:$I,7,FALSE)),"0",(VLOOKUP($A599,PIVOTILC!$A:$I,7,FALSE)))</f>
        <v>0</v>
      </c>
      <c r="AO599" s="13">
        <f t="shared" si="148"/>
        <v>0</v>
      </c>
      <c r="AP599" s="13" t="str">
        <f t="shared" si="157"/>
        <v/>
      </c>
      <c r="AQ599" s="13">
        <f>IF(ISERROR(VLOOKUP($C599,CTEPULL!$A:$I,8,FALSE)),"0",(VLOOKUP($C599,CTEPULL!$A:$I,8,FALSE)))</f>
        <v>0</v>
      </c>
      <c r="AR599" s="18">
        <f>IF(ISERROR(VLOOKUP($A599,PIVOTILC!$A:$I,8,FALSE)),"0",(VLOOKUP($A599,PIVOTILC!$A:$I,8,FALSE)))</f>
        <v>0</v>
      </c>
      <c r="AS599" s="13">
        <f t="shared" si="149"/>
        <v>0</v>
      </c>
      <c r="AT599" s="13" t="str">
        <f t="shared" si="158"/>
        <v/>
      </c>
      <c r="AU599" s="19">
        <f>IF(ISERROR(VLOOKUP($C599,CTEPULL!$A:$I,9,FALSE)),"0",(VLOOKUP($C599,CTEPULL!$A:$I,9,FALSE)))</f>
        <v>39</v>
      </c>
      <c r="AV599" s="18">
        <f>IF(ISERROR(VLOOKUP($A599,PIVOTILC!$A:$I,8,FALSE)),"0",(VLOOKUP($A599,PIVOTILC!$A:$I,9,FALSE)))</f>
        <v>39</v>
      </c>
      <c r="AW599" s="18">
        <f t="shared" si="150"/>
        <v>0</v>
      </c>
      <c r="AX599" s="13">
        <f t="shared" si="151"/>
        <v>0</v>
      </c>
      <c r="AY599" s="13" t="str">
        <f t="shared" si="152"/>
        <v>No</v>
      </c>
      <c r="AZ599" s="13" t="str">
        <f t="shared" si="159"/>
        <v>No</v>
      </c>
    </row>
    <row r="600" spans="1:52" x14ac:dyDescent="0.2">
      <c r="A600" s="1" t="s">
        <v>12895</v>
      </c>
      <c r="B600" s="16" t="s">
        <v>12896</v>
      </c>
      <c r="C600" s="13" t="s">
        <v>12897</v>
      </c>
      <c r="D600" s="13" t="s">
        <v>12898</v>
      </c>
      <c r="E600" s="13" t="s">
        <v>12899</v>
      </c>
      <c r="F600" s="13" t="s">
        <v>179</v>
      </c>
      <c r="G600" s="13" t="s">
        <v>12900</v>
      </c>
      <c r="H600" s="13" t="s">
        <v>2829</v>
      </c>
      <c r="I600" s="13" t="s">
        <v>100</v>
      </c>
      <c r="J600" s="13" t="s">
        <v>2378</v>
      </c>
      <c r="K600" s="13" t="s">
        <v>2396</v>
      </c>
      <c r="L600" s="13" t="s">
        <v>2392</v>
      </c>
      <c r="M600" s="13" t="s">
        <v>8943</v>
      </c>
      <c r="N600" s="13" t="s">
        <v>12901</v>
      </c>
      <c r="O600" s="17">
        <v>43831</v>
      </c>
      <c r="P600" s="23"/>
      <c r="Q600" s="41" t="s">
        <v>12902</v>
      </c>
      <c r="R600" s="13" t="s">
        <v>112</v>
      </c>
      <c r="S600" s="13" t="s">
        <v>2866</v>
      </c>
      <c r="T600" s="13" t="s">
        <v>8348</v>
      </c>
      <c r="U600" s="13" t="s">
        <v>12931</v>
      </c>
      <c r="V600" s="13" t="s">
        <v>8355</v>
      </c>
      <c r="W600" s="13">
        <f>IF(ISERROR(VLOOKUP($C600,CTEPULL!$A:$I,3,FALSE)),"0",(VLOOKUP($C600,CTEPULL!$A:$I,3,FALSE)))</f>
        <v>45</v>
      </c>
      <c r="X600" s="18">
        <f>IF(ISERROR(VLOOKUP($A600,PIVOTILC!$A:$I,3,FALSE)),"0",(VLOOKUP($A600,PIVOTILC!$A:$I,3,FALSE)))</f>
        <v>45</v>
      </c>
      <c r="Y600" s="13">
        <f t="shared" si="144"/>
        <v>0</v>
      </c>
      <c r="Z600" s="13" t="str">
        <f t="shared" si="153"/>
        <v>Good</v>
      </c>
      <c r="AA600" s="13">
        <f>IF(ISERROR(VLOOKUP($C600,CTEPULL!$A:$I,4,FALSE)),"0",(VLOOKUP($C600,CTEPULL!$A:$I,4,FALSE)))</f>
        <v>0</v>
      </c>
      <c r="AB600" s="18">
        <f>IF(ISERROR(VLOOKUP($A600,PIVOTILC!$A:$I,4,FALSE)),"0",(VLOOKUP($A600,PIVOTILC!$A:$I,4,FALSE)))</f>
        <v>0</v>
      </c>
      <c r="AC600" s="13">
        <f t="shared" si="145"/>
        <v>0</v>
      </c>
      <c r="AD600" s="13" t="str">
        <f t="shared" si="154"/>
        <v/>
      </c>
      <c r="AE600" s="13">
        <f>IF(ISERROR(VLOOKUP($C600,CTEPULL!$A:$I,5,FALSE)),"0",(VLOOKUP($C600,CTEPULL!$A:$I,5,FALSE)))</f>
        <v>0</v>
      </c>
      <c r="AF600" s="18">
        <f>IF(ISERROR(VLOOKUP($A600,PIVOTILC!$A:$I,5,FALSE)),"0",(VLOOKUP($A600,PIVOTILC!$A:$I,5,FALSE)))</f>
        <v>0</v>
      </c>
      <c r="AG600" s="13">
        <f t="shared" si="146"/>
        <v>0</v>
      </c>
      <c r="AH600" s="13" t="str">
        <f t="shared" si="155"/>
        <v/>
      </c>
      <c r="AI600" s="13">
        <f>IF(ISERROR(VLOOKUP($C600,CTEPULL!$A:$I,6,FALSE)),"0",(VLOOKUP($C600,CTEPULL!$A:$I,6,FALSE)))</f>
        <v>0</v>
      </c>
      <c r="AJ600" s="18">
        <f>IF(ISERROR(VLOOKUP($A600,PIVOTILC!$A:$I,6,FALSE)),"0",(VLOOKUP($A600,PIVOTILC!$A:$I,6,FALSE)))</f>
        <v>0</v>
      </c>
      <c r="AK600" s="13">
        <f t="shared" si="147"/>
        <v>0</v>
      </c>
      <c r="AL600" s="13" t="str">
        <f t="shared" si="156"/>
        <v/>
      </c>
      <c r="AM600" s="13">
        <f>IF(ISERROR(VLOOKUP($C600,CTEPULL!$A:$I,7,FALSE)),"0",(VLOOKUP($C600,CTEPULL!$A:$I,7,FALSE)))</f>
        <v>0</v>
      </c>
      <c r="AN600" s="18">
        <f>IF(ISERROR(VLOOKUP($A600,PIVOTILC!$A:$I,7,FALSE)),"0",(VLOOKUP($A600,PIVOTILC!$A:$I,7,FALSE)))</f>
        <v>0</v>
      </c>
      <c r="AO600" s="13">
        <f t="shared" si="148"/>
        <v>0</v>
      </c>
      <c r="AP600" s="13" t="str">
        <f t="shared" si="157"/>
        <v/>
      </c>
      <c r="AQ600" s="13">
        <f>IF(ISERROR(VLOOKUP($C600,CTEPULL!$A:$I,8,FALSE)),"0",(VLOOKUP($C600,CTEPULL!$A:$I,8,FALSE)))</f>
        <v>0</v>
      </c>
      <c r="AR600" s="18">
        <f>IF(ISERROR(VLOOKUP($A600,PIVOTILC!$A:$I,8,FALSE)),"0",(VLOOKUP($A600,PIVOTILC!$A:$I,8,FALSE)))</f>
        <v>0</v>
      </c>
      <c r="AS600" s="13">
        <f t="shared" si="149"/>
        <v>0</v>
      </c>
      <c r="AT600" s="13" t="str">
        <f t="shared" si="158"/>
        <v/>
      </c>
      <c r="AU600" s="19">
        <f>IF(ISERROR(VLOOKUP($C600,CTEPULL!$A:$I,9,FALSE)),"0",(VLOOKUP($C600,CTEPULL!$A:$I,9,FALSE)))</f>
        <v>45</v>
      </c>
      <c r="AV600" s="18">
        <f>IF(ISERROR(VLOOKUP($A600,PIVOTILC!$A:$I,8,FALSE)),"0",(VLOOKUP($A600,PIVOTILC!$A:$I,9,FALSE)))</f>
        <v>45</v>
      </c>
      <c r="AW600" s="18">
        <f t="shared" si="150"/>
        <v>0</v>
      </c>
      <c r="AX600" s="13">
        <f t="shared" si="151"/>
        <v>0</v>
      </c>
      <c r="AY600" s="13" t="str">
        <f t="shared" si="152"/>
        <v>No</v>
      </c>
      <c r="AZ600" s="13" t="str">
        <f t="shared" si="159"/>
        <v>No</v>
      </c>
    </row>
    <row r="601" spans="1:52" x14ac:dyDescent="0.2">
      <c r="A601" s="1" t="s">
        <v>7186</v>
      </c>
      <c r="B601" s="16" t="s">
        <v>3201</v>
      </c>
      <c r="C601" s="13" t="s">
        <v>2953</v>
      </c>
      <c r="D601" s="13" t="s">
        <v>2954</v>
      </c>
      <c r="E601" s="13" t="s">
        <v>1001</v>
      </c>
      <c r="F601" s="13" t="s">
        <v>101</v>
      </c>
      <c r="G601" s="13" t="s">
        <v>2955</v>
      </c>
      <c r="H601" s="13" t="s">
        <v>2828</v>
      </c>
      <c r="I601" s="13" t="s">
        <v>98</v>
      </c>
      <c r="J601" s="13" t="s">
        <v>2378</v>
      </c>
      <c r="K601" s="13" t="s">
        <v>2395</v>
      </c>
      <c r="L601" s="13" t="s">
        <v>4946</v>
      </c>
      <c r="M601" s="13" t="s">
        <v>2384</v>
      </c>
      <c r="N601" s="13" t="s">
        <v>2956</v>
      </c>
      <c r="O601" s="17">
        <v>42478</v>
      </c>
      <c r="P601" s="23"/>
      <c r="Q601" s="41" t="s">
        <v>2957</v>
      </c>
      <c r="R601" s="13" t="s">
        <v>129</v>
      </c>
      <c r="S601" s="13" t="s">
        <v>2870</v>
      </c>
      <c r="T601" s="13" t="s">
        <v>8348</v>
      </c>
      <c r="U601" s="13" t="s">
        <v>5884</v>
      </c>
      <c r="V601" s="13" t="s">
        <v>8352</v>
      </c>
      <c r="W601" s="13" t="str">
        <f>IF(ISERROR(VLOOKUP($C601,CTEPULL!$A:$I,3,FALSE)),"0",(VLOOKUP($C601,CTEPULL!$A:$I,3,FALSE)))</f>
        <v>0</v>
      </c>
      <c r="X601" s="18" t="str">
        <f>IF(ISERROR(VLOOKUP($A601,PIVOTILC!$A:$I,3,FALSE)),"0",(VLOOKUP($A601,PIVOTILC!$A:$I,3,FALSE)))</f>
        <v>0</v>
      </c>
      <c r="Y601" s="13">
        <f t="shared" si="144"/>
        <v>0</v>
      </c>
      <c r="Z601" s="13" t="str">
        <f t="shared" si="153"/>
        <v>Good</v>
      </c>
      <c r="AA601" s="13" t="str">
        <f>IF(ISERROR(VLOOKUP($C601,CTEPULL!$A:$I,4,FALSE)),"0",(VLOOKUP($C601,CTEPULL!$A:$I,4,FALSE)))</f>
        <v>0</v>
      </c>
      <c r="AB601" s="18" t="str">
        <f>IF(ISERROR(VLOOKUP($A601,PIVOTILC!$A:$I,4,FALSE)),"0",(VLOOKUP($A601,PIVOTILC!$A:$I,4,FALSE)))</f>
        <v>0</v>
      </c>
      <c r="AC601" s="13">
        <f t="shared" si="145"/>
        <v>0</v>
      </c>
      <c r="AD601" s="13" t="str">
        <f t="shared" si="154"/>
        <v/>
      </c>
      <c r="AE601" s="13" t="str">
        <f>IF(ISERROR(VLOOKUP($C601,CTEPULL!$A:$I,5,FALSE)),"0",(VLOOKUP($C601,CTEPULL!$A:$I,5,FALSE)))</f>
        <v>0</v>
      </c>
      <c r="AF601" s="18" t="str">
        <f>IF(ISERROR(VLOOKUP($A601,PIVOTILC!$A:$I,5,FALSE)),"0",(VLOOKUP($A601,PIVOTILC!$A:$I,5,FALSE)))</f>
        <v>0</v>
      </c>
      <c r="AG601" s="13">
        <f t="shared" si="146"/>
        <v>0</v>
      </c>
      <c r="AH601" s="13" t="str">
        <f t="shared" si="155"/>
        <v/>
      </c>
      <c r="AI601" s="13" t="str">
        <f>IF(ISERROR(VLOOKUP($C601,CTEPULL!$A:$I,6,FALSE)),"0",(VLOOKUP($C601,CTEPULL!$A:$I,6,FALSE)))</f>
        <v>0</v>
      </c>
      <c r="AJ601" s="18" t="str">
        <f>IF(ISERROR(VLOOKUP($A601,PIVOTILC!$A:$I,6,FALSE)),"0",(VLOOKUP($A601,PIVOTILC!$A:$I,6,FALSE)))</f>
        <v>0</v>
      </c>
      <c r="AK601" s="13">
        <f t="shared" si="147"/>
        <v>0</v>
      </c>
      <c r="AL601" s="13" t="str">
        <f t="shared" si="156"/>
        <v/>
      </c>
      <c r="AM601" s="13" t="str">
        <f>IF(ISERROR(VLOOKUP($C601,CTEPULL!$A:$I,7,FALSE)),"0",(VLOOKUP($C601,CTEPULL!$A:$I,7,FALSE)))</f>
        <v>0</v>
      </c>
      <c r="AN601" s="18" t="str">
        <f>IF(ISERROR(VLOOKUP($A601,PIVOTILC!$A:$I,7,FALSE)),"0",(VLOOKUP($A601,PIVOTILC!$A:$I,7,FALSE)))</f>
        <v>0</v>
      </c>
      <c r="AO601" s="13">
        <f t="shared" si="148"/>
        <v>0</v>
      </c>
      <c r="AP601" s="13" t="str">
        <f t="shared" si="157"/>
        <v/>
      </c>
      <c r="AQ601" s="13" t="str">
        <f>IF(ISERROR(VLOOKUP($C601,CTEPULL!$A:$I,8,FALSE)),"0",(VLOOKUP($C601,CTEPULL!$A:$I,8,FALSE)))</f>
        <v>0</v>
      </c>
      <c r="AR601" s="18" t="str">
        <f>IF(ISERROR(VLOOKUP($A601,PIVOTILC!$A:$I,8,FALSE)),"0",(VLOOKUP($A601,PIVOTILC!$A:$I,8,FALSE)))</f>
        <v>0</v>
      </c>
      <c r="AS601" s="13">
        <f t="shared" si="149"/>
        <v>0</v>
      </c>
      <c r="AT601" s="13" t="str">
        <f t="shared" si="158"/>
        <v/>
      </c>
      <c r="AU601" s="19" t="str">
        <f>IF(ISERROR(VLOOKUP($C601,CTEPULL!$A:$I,9,FALSE)),"0",(VLOOKUP($C601,CTEPULL!$A:$I,9,FALSE)))</f>
        <v>0</v>
      </c>
      <c r="AV601" s="18" t="str">
        <f>IF(ISERROR(VLOOKUP($A601,PIVOTILC!$A:$I,8,FALSE)),"0",(VLOOKUP($A601,PIVOTILC!$A:$I,9,FALSE)))</f>
        <v>0</v>
      </c>
      <c r="AW601" s="18">
        <f t="shared" si="150"/>
        <v>0</v>
      </c>
      <c r="AX601" s="13">
        <f t="shared" si="151"/>
        <v>0</v>
      </c>
      <c r="AY601" s="13" t="str">
        <f t="shared" si="152"/>
        <v>No</v>
      </c>
      <c r="AZ601" s="13" t="str">
        <f t="shared" si="159"/>
        <v>No</v>
      </c>
    </row>
    <row r="602" spans="1:52" x14ac:dyDescent="0.2">
      <c r="A602" s="1" t="s">
        <v>12857</v>
      </c>
      <c r="B602" s="16" t="s">
        <v>12858</v>
      </c>
      <c r="C602" s="13" t="s">
        <v>12880</v>
      </c>
      <c r="D602" s="13" t="s">
        <v>12859</v>
      </c>
      <c r="E602" s="13" t="s">
        <v>12860</v>
      </c>
      <c r="F602" s="13" t="s">
        <v>179</v>
      </c>
      <c r="G602" s="13" t="s">
        <v>12861</v>
      </c>
      <c r="H602" s="13" t="s">
        <v>2829</v>
      </c>
      <c r="I602" s="13" t="s">
        <v>98</v>
      </c>
      <c r="J602" s="13" t="s">
        <v>2378</v>
      </c>
      <c r="K602" s="13" t="s">
        <v>2389</v>
      </c>
      <c r="L602" s="13" t="s">
        <v>11236</v>
      </c>
      <c r="M602" s="13" t="s">
        <v>11958</v>
      </c>
      <c r="N602" s="13" t="s">
        <v>12903</v>
      </c>
      <c r="O602" s="17">
        <v>43829</v>
      </c>
      <c r="P602" s="23"/>
      <c r="Q602" s="41" t="s">
        <v>12862</v>
      </c>
      <c r="R602" s="13" t="s">
        <v>187</v>
      </c>
      <c r="S602" s="13" t="s">
        <v>2866</v>
      </c>
      <c r="T602" s="13" t="s">
        <v>8348</v>
      </c>
      <c r="U602" s="13" t="s">
        <v>12932</v>
      </c>
      <c r="V602" s="13" t="s">
        <v>8366</v>
      </c>
      <c r="W602" s="13">
        <f>IF(ISERROR(VLOOKUP($C602,CTEPULL!$A:$I,3,FALSE)),"0",(VLOOKUP($C602,CTEPULL!$A:$I,3,FALSE)))</f>
        <v>42</v>
      </c>
      <c r="X602" s="18">
        <f>IF(ISERROR(VLOOKUP($A602,PIVOTILC!$A:$I,3,FALSE)),"0",(VLOOKUP($A602,PIVOTILC!$A:$I,3,FALSE)))</f>
        <v>42</v>
      </c>
      <c r="Y602" s="13">
        <f t="shared" si="144"/>
        <v>0</v>
      </c>
      <c r="Z602" s="13" t="str">
        <f t="shared" si="153"/>
        <v>Good</v>
      </c>
      <c r="AA602" s="13">
        <f>IF(ISERROR(VLOOKUP($C602,CTEPULL!$A:$I,4,FALSE)),"0",(VLOOKUP($C602,CTEPULL!$A:$I,4,FALSE)))</f>
        <v>0</v>
      </c>
      <c r="AB602" s="18">
        <f>IF(ISERROR(VLOOKUP($A602,PIVOTILC!$A:$I,4,FALSE)),"0",(VLOOKUP($A602,PIVOTILC!$A:$I,4,FALSE)))</f>
        <v>0</v>
      </c>
      <c r="AC602" s="13">
        <f t="shared" si="145"/>
        <v>0</v>
      </c>
      <c r="AD602" s="13" t="str">
        <f t="shared" si="154"/>
        <v/>
      </c>
      <c r="AE602" s="13">
        <f>IF(ISERROR(VLOOKUP($C602,CTEPULL!$A:$I,5,FALSE)),"0",(VLOOKUP($C602,CTEPULL!$A:$I,5,FALSE)))</f>
        <v>0</v>
      </c>
      <c r="AF602" s="18">
        <f>IF(ISERROR(VLOOKUP($A602,PIVOTILC!$A:$I,5,FALSE)),"0",(VLOOKUP($A602,PIVOTILC!$A:$I,5,FALSE)))</f>
        <v>0</v>
      </c>
      <c r="AG602" s="13">
        <f t="shared" si="146"/>
        <v>0</v>
      </c>
      <c r="AH602" s="13" t="str">
        <f t="shared" si="155"/>
        <v/>
      </c>
      <c r="AI602" s="13">
        <f>IF(ISERROR(VLOOKUP($C602,CTEPULL!$A:$I,6,FALSE)),"0",(VLOOKUP($C602,CTEPULL!$A:$I,6,FALSE)))</f>
        <v>0</v>
      </c>
      <c r="AJ602" s="18">
        <f>IF(ISERROR(VLOOKUP($A602,PIVOTILC!$A:$I,6,FALSE)),"0",(VLOOKUP($A602,PIVOTILC!$A:$I,6,FALSE)))</f>
        <v>0</v>
      </c>
      <c r="AK602" s="13">
        <f t="shared" si="147"/>
        <v>0</v>
      </c>
      <c r="AL602" s="13" t="str">
        <f t="shared" si="156"/>
        <v/>
      </c>
      <c r="AM602" s="13">
        <f>IF(ISERROR(VLOOKUP($C602,CTEPULL!$A:$I,7,FALSE)),"0",(VLOOKUP($C602,CTEPULL!$A:$I,7,FALSE)))</f>
        <v>0</v>
      </c>
      <c r="AN602" s="18">
        <f>IF(ISERROR(VLOOKUP($A602,PIVOTILC!$A:$I,7,FALSE)),"0",(VLOOKUP($A602,PIVOTILC!$A:$I,7,FALSE)))</f>
        <v>0</v>
      </c>
      <c r="AO602" s="13">
        <f t="shared" si="148"/>
        <v>0</v>
      </c>
      <c r="AP602" s="13" t="str">
        <f t="shared" si="157"/>
        <v/>
      </c>
      <c r="AQ602" s="13">
        <f>IF(ISERROR(VLOOKUP($C602,CTEPULL!$A:$I,8,FALSE)),"0",(VLOOKUP($C602,CTEPULL!$A:$I,8,FALSE)))</f>
        <v>0</v>
      </c>
      <c r="AR602" s="18">
        <f>IF(ISERROR(VLOOKUP($A602,PIVOTILC!$A:$I,8,FALSE)),"0",(VLOOKUP($A602,PIVOTILC!$A:$I,8,FALSE)))</f>
        <v>0</v>
      </c>
      <c r="AS602" s="13">
        <f t="shared" si="149"/>
        <v>0</v>
      </c>
      <c r="AT602" s="13" t="str">
        <f t="shared" si="158"/>
        <v/>
      </c>
      <c r="AU602" s="19">
        <f>IF(ISERROR(VLOOKUP($C602,CTEPULL!$A:$I,9,FALSE)),"0",(VLOOKUP($C602,CTEPULL!$A:$I,9,FALSE)))</f>
        <v>42</v>
      </c>
      <c r="AV602" s="18">
        <f>IF(ISERROR(VLOOKUP($A602,PIVOTILC!$A:$I,8,FALSE)),"0",(VLOOKUP($A602,PIVOTILC!$A:$I,9,FALSE)))</f>
        <v>42</v>
      </c>
      <c r="AW602" s="18">
        <f t="shared" si="150"/>
        <v>0</v>
      </c>
      <c r="AX602" s="13">
        <f t="shared" si="151"/>
        <v>0</v>
      </c>
      <c r="AY602" s="13" t="str">
        <f t="shared" si="152"/>
        <v>No</v>
      </c>
      <c r="AZ602" s="13" t="str">
        <f t="shared" si="159"/>
        <v>No</v>
      </c>
    </row>
    <row r="603" spans="1:52" x14ac:dyDescent="0.2">
      <c r="A603" s="58" t="s">
        <v>7187</v>
      </c>
      <c r="B603" s="16" t="s">
        <v>4124</v>
      </c>
      <c r="C603" s="13" t="s">
        <v>4134</v>
      </c>
      <c r="D603" s="13" t="s">
        <v>4135</v>
      </c>
      <c r="E603" s="13" t="s">
        <v>4136</v>
      </c>
      <c r="F603" s="13" t="s">
        <v>112</v>
      </c>
      <c r="G603" s="13" t="s">
        <v>4137</v>
      </c>
      <c r="H603" s="13" t="s">
        <v>2828</v>
      </c>
      <c r="I603" s="13" t="s">
        <v>98</v>
      </c>
      <c r="J603" s="13" t="s">
        <v>2378</v>
      </c>
      <c r="K603" s="13" t="s">
        <v>2379</v>
      </c>
      <c r="L603" s="13" t="s">
        <v>2383</v>
      </c>
      <c r="M603" s="13" t="s">
        <v>7713</v>
      </c>
      <c r="N603" s="13" t="s">
        <v>4138</v>
      </c>
      <c r="O603" s="17">
        <v>42702</v>
      </c>
      <c r="P603" s="23"/>
      <c r="Q603" s="41" t="s">
        <v>4139</v>
      </c>
      <c r="R603" s="13" t="s">
        <v>187</v>
      </c>
      <c r="S603" s="13" t="s">
        <v>2866</v>
      </c>
      <c r="T603" s="13" t="s">
        <v>8348</v>
      </c>
      <c r="U603" s="13" t="s">
        <v>5885</v>
      </c>
      <c r="V603" s="13" t="s">
        <v>8366</v>
      </c>
      <c r="W603" s="13">
        <f>IF(ISERROR(VLOOKUP($C603,CTEPULL!$A:$I,3,FALSE)),"0",(VLOOKUP($C603,CTEPULL!$A:$I,3,FALSE)))</f>
        <v>32</v>
      </c>
      <c r="X603" s="18">
        <f>IF(ISERROR(VLOOKUP($A603,PIVOTILC!$A:$I,3,FALSE)),"0",(VLOOKUP($A603,PIVOTILC!$A:$I,3,FALSE)))</f>
        <v>32</v>
      </c>
      <c r="Y603" s="13">
        <f t="shared" si="144"/>
        <v>0</v>
      </c>
      <c r="Z603" s="13" t="str">
        <f t="shared" si="153"/>
        <v>Good</v>
      </c>
      <c r="AA603" s="13">
        <f>IF(ISERROR(VLOOKUP($C603,CTEPULL!$A:$I,4,FALSE)),"0",(VLOOKUP($C603,CTEPULL!$A:$I,4,FALSE)))</f>
        <v>0</v>
      </c>
      <c r="AB603" s="18">
        <f>IF(ISERROR(VLOOKUP($A603,PIVOTILC!$A:$I,4,FALSE)),"0",(VLOOKUP($A603,PIVOTILC!$A:$I,4,FALSE)))</f>
        <v>0</v>
      </c>
      <c r="AC603" s="13">
        <f t="shared" si="145"/>
        <v>0</v>
      </c>
      <c r="AD603" s="13" t="str">
        <f t="shared" si="154"/>
        <v/>
      </c>
      <c r="AE603" s="13">
        <f>IF(ISERROR(VLOOKUP($C603,CTEPULL!$A:$I,5,FALSE)),"0",(VLOOKUP($C603,CTEPULL!$A:$I,5,FALSE)))</f>
        <v>0</v>
      </c>
      <c r="AF603" s="18">
        <f>IF(ISERROR(VLOOKUP($A603,PIVOTILC!$A:$I,5,FALSE)),"0",(VLOOKUP($A603,PIVOTILC!$A:$I,5,FALSE)))</f>
        <v>0</v>
      </c>
      <c r="AG603" s="13">
        <f t="shared" si="146"/>
        <v>0</v>
      </c>
      <c r="AH603" s="13" t="str">
        <f t="shared" si="155"/>
        <v/>
      </c>
      <c r="AI603" s="13">
        <f>IF(ISERROR(VLOOKUP($C603,CTEPULL!$A:$I,6,FALSE)),"0",(VLOOKUP($C603,CTEPULL!$A:$I,6,FALSE)))</f>
        <v>0</v>
      </c>
      <c r="AJ603" s="18">
        <f>IF(ISERROR(VLOOKUP($A603,PIVOTILC!$A:$I,6,FALSE)),"0",(VLOOKUP($A603,PIVOTILC!$A:$I,6,FALSE)))</f>
        <v>0</v>
      </c>
      <c r="AK603" s="13">
        <f t="shared" si="147"/>
        <v>0</v>
      </c>
      <c r="AL603" s="13" t="str">
        <f t="shared" si="156"/>
        <v/>
      </c>
      <c r="AM603" s="13">
        <f>IF(ISERROR(VLOOKUP($C603,CTEPULL!$A:$I,7,FALSE)),"0",(VLOOKUP($C603,CTEPULL!$A:$I,7,FALSE)))</f>
        <v>0</v>
      </c>
      <c r="AN603" s="18">
        <f>IF(ISERROR(VLOOKUP($A603,PIVOTILC!$A:$I,7,FALSE)),"0",(VLOOKUP($A603,PIVOTILC!$A:$I,7,FALSE)))</f>
        <v>0</v>
      </c>
      <c r="AO603" s="13">
        <f t="shared" si="148"/>
        <v>0</v>
      </c>
      <c r="AP603" s="13" t="str">
        <f t="shared" si="157"/>
        <v/>
      </c>
      <c r="AQ603" s="13">
        <f>IF(ISERROR(VLOOKUP($C603,CTEPULL!$A:$I,8,FALSE)),"0",(VLOOKUP($C603,CTEPULL!$A:$I,8,FALSE)))</f>
        <v>0</v>
      </c>
      <c r="AR603" s="18">
        <f>IF(ISERROR(VLOOKUP($A603,PIVOTILC!$A:$I,8,FALSE)),"0",(VLOOKUP($A603,PIVOTILC!$A:$I,8,FALSE)))</f>
        <v>0</v>
      </c>
      <c r="AS603" s="13">
        <f t="shared" si="149"/>
        <v>0</v>
      </c>
      <c r="AT603" s="13" t="str">
        <f t="shared" si="158"/>
        <v/>
      </c>
      <c r="AU603" s="19">
        <f>IF(ISERROR(VLOOKUP($C603,CTEPULL!$A:$I,9,FALSE)),"0",(VLOOKUP($C603,CTEPULL!$A:$I,9,FALSE)))</f>
        <v>32</v>
      </c>
      <c r="AV603" s="18">
        <f>IF(ISERROR(VLOOKUP($A603,PIVOTILC!$A:$I,8,FALSE)),"0",(VLOOKUP($A603,PIVOTILC!$A:$I,9,FALSE)))</f>
        <v>32</v>
      </c>
      <c r="AW603" s="18">
        <f t="shared" si="150"/>
        <v>0</v>
      </c>
      <c r="AX603" s="13">
        <f t="shared" si="151"/>
        <v>0</v>
      </c>
      <c r="AY603" s="13" t="str">
        <f t="shared" si="152"/>
        <v>No</v>
      </c>
      <c r="AZ603" s="13" t="str">
        <f t="shared" si="159"/>
        <v>No</v>
      </c>
    </row>
    <row r="604" spans="1:52" x14ac:dyDescent="0.2">
      <c r="A604" s="1" t="s">
        <v>12171</v>
      </c>
      <c r="B604" s="16" t="s">
        <v>12547</v>
      </c>
      <c r="C604" s="13" t="s">
        <v>12516</v>
      </c>
      <c r="D604" s="13" t="s">
        <v>12548</v>
      </c>
      <c r="E604" s="13" t="s">
        <v>4635</v>
      </c>
      <c r="F604" s="13" t="s">
        <v>12549</v>
      </c>
      <c r="G604" s="13" t="s">
        <v>12550</v>
      </c>
      <c r="H604" s="13" t="s">
        <v>2833</v>
      </c>
      <c r="I604" s="13" t="s">
        <v>102</v>
      </c>
      <c r="J604" s="13" t="s">
        <v>2378</v>
      </c>
      <c r="K604" s="13" t="s">
        <v>2389</v>
      </c>
      <c r="L604" s="13" t="s">
        <v>11236</v>
      </c>
      <c r="M604" s="13" t="s">
        <v>2948</v>
      </c>
      <c r="N604" s="13" t="s">
        <v>12551</v>
      </c>
      <c r="O604" s="17">
        <v>43766</v>
      </c>
      <c r="P604" s="23"/>
      <c r="Q604" s="41" t="s">
        <v>12552</v>
      </c>
      <c r="R604" s="13" t="s">
        <v>187</v>
      </c>
      <c r="S604" s="13" t="s">
        <v>2874</v>
      </c>
      <c r="T604" s="13" t="s">
        <v>8348</v>
      </c>
      <c r="U604" s="13" t="s">
        <v>12561</v>
      </c>
      <c r="V604" s="13" t="s">
        <v>8366</v>
      </c>
      <c r="W604" s="13">
        <f>IF(ISERROR(VLOOKUP($C604,CTEPULL!$A:$I,3,FALSE)),"0",(VLOOKUP($C604,CTEPULL!$A:$I,3,FALSE)))</f>
        <v>40</v>
      </c>
      <c r="X604" s="18">
        <f>IF(ISERROR(VLOOKUP($A604,PIVOTILC!$A:$I,3,FALSE)),"0",(VLOOKUP($A604,PIVOTILC!$A:$I,3,FALSE)))</f>
        <v>40</v>
      </c>
      <c r="Y604" s="13">
        <f t="shared" si="144"/>
        <v>0</v>
      </c>
      <c r="Z604" s="13" t="str">
        <f t="shared" si="153"/>
        <v>Good</v>
      </c>
      <c r="AA604" s="13">
        <f>IF(ISERROR(VLOOKUP($C604,CTEPULL!$A:$I,4,FALSE)),"0",(VLOOKUP($C604,CTEPULL!$A:$I,4,FALSE)))</f>
        <v>0</v>
      </c>
      <c r="AB604" s="18">
        <f>IF(ISERROR(VLOOKUP($A604,PIVOTILC!$A:$I,4,FALSE)),"0",(VLOOKUP($A604,PIVOTILC!$A:$I,4,FALSE)))</f>
        <v>0</v>
      </c>
      <c r="AC604" s="13">
        <f t="shared" si="145"/>
        <v>0</v>
      </c>
      <c r="AD604" s="13" t="str">
        <f t="shared" si="154"/>
        <v/>
      </c>
      <c r="AE604" s="13">
        <f>IF(ISERROR(VLOOKUP($C604,CTEPULL!$A:$I,5,FALSE)),"0",(VLOOKUP($C604,CTEPULL!$A:$I,5,FALSE)))</f>
        <v>0</v>
      </c>
      <c r="AF604" s="18">
        <f>IF(ISERROR(VLOOKUP($A604,PIVOTILC!$A:$I,5,FALSE)),"0",(VLOOKUP($A604,PIVOTILC!$A:$I,5,FALSE)))</f>
        <v>0</v>
      </c>
      <c r="AG604" s="13">
        <f t="shared" si="146"/>
        <v>0</v>
      </c>
      <c r="AH604" s="13" t="str">
        <f t="shared" si="155"/>
        <v/>
      </c>
      <c r="AI604" s="13">
        <f>IF(ISERROR(VLOOKUP($C604,CTEPULL!$A:$I,6,FALSE)),"0",(VLOOKUP($C604,CTEPULL!$A:$I,6,FALSE)))</f>
        <v>0</v>
      </c>
      <c r="AJ604" s="18">
        <f>IF(ISERROR(VLOOKUP($A604,PIVOTILC!$A:$I,6,FALSE)),"0",(VLOOKUP($A604,PIVOTILC!$A:$I,6,FALSE)))</f>
        <v>0</v>
      </c>
      <c r="AK604" s="13">
        <f t="shared" si="147"/>
        <v>0</v>
      </c>
      <c r="AL604" s="13" t="str">
        <f t="shared" si="156"/>
        <v/>
      </c>
      <c r="AM604" s="13">
        <f>IF(ISERROR(VLOOKUP($C604,CTEPULL!$A:$I,7,FALSE)),"0",(VLOOKUP($C604,CTEPULL!$A:$I,7,FALSE)))</f>
        <v>0</v>
      </c>
      <c r="AN604" s="18">
        <f>IF(ISERROR(VLOOKUP($A604,PIVOTILC!$A:$I,7,FALSE)),"0",(VLOOKUP($A604,PIVOTILC!$A:$I,7,FALSE)))</f>
        <v>0</v>
      </c>
      <c r="AO604" s="13">
        <f t="shared" si="148"/>
        <v>0</v>
      </c>
      <c r="AP604" s="13" t="str">
        <f t="shared" si="157"/>
        <v/>
      </c>
      <c r="AQ604" s="13">
        <f>IF(ISERROR(VLOOKUP($C604,CTEPULL!$A:$I,8,FALSE)),"0",(VLOOKUP($C604,CTEPULL!$A:$I,8,FALSE)))</f>
        <v>0</v>
      </c>
      <c r="AR604" s="18">
        <f>IF(ISERROR(VLOOKUP($A604,PIVOTILC!$A:$I,8,FALSE)),"0",(VLOOKUP($A604,PIVOTILC!$A:$I,8,FALSE)))</f>
        <v>0</v>
      </c>
      <c r="AS604" s="13">
        <f t="shared" si="149"/>
        <v>0</v>
      </c>
      <c r="AT604" s="13" t="str">
        <f t="shared" si="158"/>
        <v/>
      </c>
      <c r="AU604" s="19">
        <f>IF(ISERROR(VLOOKUP($C604,CTEPULL!$A:$I,9,FALSE)),"0",(VLOOKUP($C604,CTEPULL!$A:$I,9,FALSE)))</f>
        <v>40</v>
      </c>
      <c r="AV604" s="18">
        <f>IF(ISERROR(VLOOKUP($A604,PIVOTILC!$A:$I,8,FALSE)),"0",(VLOOKUP($A604,PIVOTILC!$A:$I,9,FALSE)))</f>
        <v>40</v>
      </c>
      <c r="AW604" s="18">
        <f t="shared" si="150"/>
        <v>0</v>
      </c>
      <c r="AX604" s="13">
        <f t="shared" si="151"/>
        <v>0</v>
      </c>
      <c r="AY604" s="13" t="str">
        <f t="shared" si="152"/>
        <v>No</v>
      </c>
      <c r="AZ604" s="13" t="str">
        <f t="shared" si="159"/>
        <v>No</v>
      </c>
    </row>
    <row r="605" spans="1:52" x14ac:dyDescent="0.2">
      <c r="A605" s="1" t="s">
        <v>8842</v>
      </c>
      <c r="B605" s="16" t="s">
        <v>8843</v>
      </c>
      <c r="C605" s="13" t="s">
        <v>8886</v>
      </c>
      <c r="D605" s="13" t="s">
        <v>8844</v>
      </c>
      <c r="E605" s="13" t="s">
        <v>3436</v>
      </c>
      <c r="F605" s="13" t="s">
        <v>3740</v>
      </c>
      <c r="G605" s="13" t="s">
        <v>8845</v>
      </c>
      <c r="H605" s="13" t="s">
        <v>2828</v>
      </c>
      <c r="I605" s="13" t="s">
        <v>98</v>
      </c>
      <c r="J605" s="13" t="s">
        <v>2378</v>
      </c>
      <c r="K605" s="13" t="s">
        <v>2381</v>
      </c>
      <c r="L605" s="13" t="s">
        <v>2387</v>
      </c>
      <c r="M605" s="13" t="s">
        <v>3823</v>
      </c>
      <c r="N605" s="13" t="s">
        <v>8887</v>
      </c>
      <c r="O605" s="17">
        <v>43390</v>
      </c>
      <c r="P605" s="23"/>
      <c r="Q605" s="41" t="s">
        <v>8846</v>
      </c>
      <c r="R605" s="13" t="s">
        <v>129</v>
      </c>
      <c r="S605" s="13" t="s">
        <v>2870</v>
      </c>
      <c r="T605" s="13" t="s">
        <v>8348</v>
      </c>
      <c r="U605" s="13" t="s">
        <v>8896</v>
      </c>
      <c r="V605" s="13" t="s">
        <v>8364</v>
      </c>
      <c r="W605" s="13">
        <f>IF(ISERROR(VLOOKUP($C605,CTEPULL!$A:$I,3,FALSE)),"0",(VLOOKUP($C605,CTEPULL!$A:$I,3,FALSE)))</f>
        <v>40</v>
      </c>
      <c r="X605" s="18">
        <f>IF(ISERROR(VLOOKUP($A605,PIVOTILC!$A:$I,3,FALSE)),"0",(VLOOKUP($A605,PIVOTILC!$A:$I,3,FALSE)))</f>
        <v>40</v>
      </c>
      <c r="Y605" s="13">
        <f t="shared" si="144"/>
        <v>0</v>
      </c>
      <c r="Z605" s="13" t="str">
        <f t="shared" si="153"/>
        <v>Good</v>
      </c>
      <c r="AA605" s="13">
        <f>IF(ISERROR(VLOOKUP($C605,CTEPULL!$A:$I,4,FALSE)),"0",(VLOOKUP($C605,CTEPULL!$A:$I,4,FALSE)))</f>
        <v>0</v>
      </c>
      <c r="AB605" s="18">
        <f>IF(ISERROR(VLOOKUP($A605,PIVOTILC!$A:$I,4,FALSE)),"0",(VLOOKUP($A605,PIVOTILC!$A:$I,4,FALSE)))</f>
        <v>0</v>
      </c>
      <c r="AC605" s="13">
        <f t="shared" si="145"/>
        <v>0</v>
      </c>
      <c r="AD605" s="13" t="str">
        <f t="shared" si="154"/>
        <v/>
      </c>
      <c r="AE605" s="13">
        <f>IF(ISERROR(VLOOKUP($C605,CTEPULL!$A:$I,5,FALSE)),"0",(VLOOKUP($C605,CTEPULL!$A:$I,5,FALSE)))</f>
        <v>0</v>
      </c>
      <c r="AF605" s="18">
        <f>IF(ISERROR(VLOOKUP($A605,PIVOTILC!$A:$I,5,FALSE)),"0",(VLOOKUP($A605,PIVOTILC!$A:$I,5,FALSE)))</f>
        <v>0</v>
      </c>
      <c r="AG605" s="13">
        <f t="shared" si="146"/>
        <v>0</v>
      </c>
      <c r="AH605" s="13" t="str">
        <f t="shared" si="155"/>
        <v/>
      </c>
      <c r="AI605" s="13">
        <f>IF(ISERROR(VLOOKUP($C605,CTEPULL!$A:$I,6,FALSE)),"0",(VLOOKUP($C605,CTEPULL!$A:$I,6,FALSE)))</f>
        <v>0</v>
      </c>
      <c r="AJ605" s="18">
        <f>IF(ISERROR(VLOOKUP($A605,PIVOTILC!$A:$I,6,FALSE)),"0",(VLOOKUP($A605,PIVOTILC!$A:$I,6,FALSE)))</f>
        <v>0</v>
      </c>
      <c r="AK605" s="13">
        <f t="shared" si="147"/>
        <v>0</v>
      </c>
      <c r="AL605" s="13" t="str">
        <f t="shared" si="156"/>
        <v/>
      </c>
      <c r="AM605" s="13">
        <f>IF(ISERROR(VLOOKUP($C605,CTEPULL!$A:$I,7,FALSE)),"0",(VLOOKUP($C605,CTEPULL!$A:$I,7,FALSE)))</f>
        <v>0</v>
      </c>
      <c r="AN605" s="18">
        <f>IF(ISERROR(VLOOKUP($A605,PIVOTILC!$A:$I,7,FALSE)),"0",(VLOOKUP($A605,PIVOTILC!$A:$I,7,FALSE)))</f>
        <v>0</v>
      </c>
      <c r="AO605" s="13">
        <f t="shared" si="148"/>
        <v>0</v>
      </c>
      <c r="AP605" s="13" t="str">
        <f t="shared" si="157"/>
        <v/>
      </c>
      <c r="AQ605" s="13">
        <f>IF(ISERROR(VLOOKUP($C605,CTEPULL!$A:$I,8,FALSE)),"0",(VLOOKUP($C605,CTEPULL!$A:$I,8,FALSE)))</f>
        <v>0</v>
      </c>
      <c r="AR605" s="18">
        <f>IF(ISERROR(VLOOKUP($A605,PIVOTILC!$A:$I,8,FALSE)),"0",(VLOOKUP($A605,PIVOTILC!$A:$I,8,FALSE)))</f>
        <v>0</v>
      </c>
      <c r="AS605" s="13">
        <f t="shared" si="149"/>
        <v>0</v>
      </c>
      <c r="AT605" s="13" t="str">
        <f t="shared" si="158"/>
        <v/>
      </c>
      <c r="AU605" s="19">
        <f>IF(ISERROR(VLOOKUP($C605,CTEPULL!$A:$I,9,FALSE)),"0",(VLOOKUP($C605,CTEPULL!$A:$I,9,FALSE)))</f>
        <v>40</v>
      </c>
      <c r="AV605" s="18">
        <f>IF(ISERROR(VLOOKUP($A605,PIVOTILC!$A:$I,8,FALSE)),"0",(VLOOKUP($A605,PIVOTILC!$A:$I,9,FALSE)))</f>
        <v>40</v>
      </c>
      <c r="AW605" s="18">
        <f t="shared" si="150"/>
        <v>0</v>
      </c>
      <c r="AX605" s="13">
        <f t="shared" si="151"/>
        <v>0</v>
      </c>
      <c r="AY605" s="13" t="str">
        <f t="shared" si="152"/>
        <v>No</v>
      </c>
      <c r="AZ605" s="13" t="str">
        <f t="shared" si="159"/>
        <v>No</v>
      </c>
    </row>
    <row r="606" spans="1:52" x14ac:dyDescent="0.2">
      <c r="A606" s="1" t="s">
        <v>7188</v>
      </c>
      <c r="B606" s="16" t="s">
        <v>3202</v>
      </c>
      <c r="C606" s="13" t="s">
        <v>1895</v>
      </c>
      <c r="D606" s="13" t="s">
        <v>1863</v>
      </c>
      <c r="E606" s="13" t="s">
        <v>1864</v>
      </c>
      <c r="F606" s="13" t="s">
        <v>179</v>
      </c>
      <c r="G606" s="13" t="s">
        <v>1865</v>
      </c>
      <c r="H606" s="13" t="s">
        <v>2828</v>
      </c>
      <c r="I606" s="13" t="s">
        <v>98</v>
      </c>
      <c r="J606" s="13" t="s">
        <v>2378</v>
      </c>
      <c r="K606" s="13" t="s">
        <v>2379</v>
      </c>
      <c r="L606" s="13" t="s">
        <v>2383</v>
      </c>
      <c r="M606" s="13" t="s">
        <v>7713</v>
      </c>
      <c r="N606" s="13" t="s">
        <v>1896</v>
      </c>
      <c r="O606" s="17">
        <v>42003</v>
      </c>
      <c r="P606" s="23"/>
      <c r="Q606" s="41" t="s">
        <v>2614</v>
      </c>
      <c r="R606" s="13" t="s">
        <v>129</v>
      </c>
      <c r="S606" s="13" t="s">
        <v>2871</v>
      </c>
      <c r="T606" s="13" t="s">
        <v>8348</v>
      </c>
      <c r="U606" s="13" t="s">
        <v>5886</v>
      </c>
      <c r="V606" s="13" t="s">
        <v>8354</v>
      </c>
      <c r="W606" s="13">
        <f>IF(ISERROR(VLOOKUP($C606,CTEPULL!$A:$I,3,FALSE)),"0",(VLOOKUP($C606,CTEPULL!$A:$I,3,FALSE)))</f>
        <v>40</v>
      </c>
      <c r="X606" s="18">
        <f>IF(ISERROR(VLOOKUP($A606,PIVOTILC!$A:$I,3,FALSE)),"0",(VLOOKUP($A606,PIVOTILC!$A:$I,3,FALSE)))</f>
        <v>40</v>
      </c>
      <c r="Y606" s="13">
        <f t="shared" si="144"/>
        <v>0</v>
      </c>
      <c r="Z606" s="13" t="str">
        <f t="shared" si="153"/>
        <v>Good</v>
      </c>
      <c r="AA606" s="13">
        <f>IF(ISERROR(VLOOKUP($C606,CTEPULL!$A:$I,4,FALSE)),"0",(VLOOKUP($C606,CTEPULL!$A:$I,4,FALSE)))</f>
        <v>0</v>
      </c>
      <c r="AB606" s="18">
        <f>IF(ISERROR(VLOOKUP($A606,PIVOTILC!$A:$I,4,FALSE)),"0",(VLOOKUP($A606,PIVOTILC!$A:$I,4,FALSE)))</f>
        <v>0</v>
      </c>
      <c r="AC606" s="13">
        <f t="shared" si="145"/>
        <v>0</v>
      </c>
      <c r="AD606" s="13" t="str">
        <f t="shared" si="154"/>
        <v/>
      </c>
      <c r="AE606" s="13">
        <f>IF(ISERROR(VLOOKUP($C606,CTEPULL!$A:$I,5,FALSE)),"0",(VLOOKUP($C606,CTEPULL!$A:$I,5,FALSE)))</f>
        <v>0</v>
      </c>
      <c r="AF606" s="18">
        <f>IF(ISERROR(VLOOKUP($A606,PIVOTILC!$A:$I,5,FALSE)),"0",(VLOOKUP($A606,PIVOTILC!$A:$I,5,FALSE)))</f>
        <v>0</v>
      </c>
      <c r="AG606" s="13">
        <f t="shared" si="146"/>
        <v>0</v>
      </c>
      <c r="AH606" s="13" t="str">
        <f t="shared" si="155"/>
        <v/>
      </c>
      <c r="AI606" s="13">
        <f>IF(ISERROR(VLOOKUP($C606,CTEPULL!$A:$I,6,FALSE)),"0",(VLOOKUP($C606,CTEPULL!$A:$I,6,FALSE)))</f>
        <v>0</v>
      </c>
      <c r="AJ606" s="18">
        <f>IF(ISERROR(VLOOKUP($A606,PIVOTILC!$A:$I,6,FALSE)),"0",(VLOOKUP($A606,PIVOTILC!$A:$I,6,FALSE)))</f>
        <v>0</v>
      </c>
      <c r="AK606" s="13">
        <f t="shared" si="147"/>
        <v>0</v>
      </c>
      <c r="AL606" s="13" t="str">
        <f t="shared" si="156"/>
        <v/>
      </c>
      <c r="AM606" s="13">
        <f>IF(ISERROR(VLOOKUP($C606,CTEPULL!$A:$I,7,FALSE)),"0",(VLOOKUP($C606,CTEPULL!$A:$I,7,FALSE)))</f>
        <v>0</v>
      </c>
      <c r="AN606" s="18">
        <f>IF(ISERROR(VLOOKUP($A606,PIVOTILC!$A:$I,7,FALSE)),"0",(VLOOKUP($A606,PIVOTILC!$A:$I,7,FALSE)))</f>
        <v>0</v>
      </c>
      <c r="AO606" s="13">
        <f t="shared" si="148"/>
        <v>0</v>
      </c>
      <c r="AP606" s="13" t="str">
        <f t="shared" si="157"/>
        <v/>
      </c>
      <c r="AQ606" s="13">
        <f>IF(ISERROR(VLOOKUP($C606,CTEPULL!$A:$I,8,FALSE)),"0",(VLOOKUP($C606,CTEPULL!$A:$I,8,FALSE)))</f>
        <v>0</v>
      </c>
      <c r="AR606" s="18">
        <f>IF(ISERROR(VLOOKUP($A606,PIVOTILC!$A:$I,8,FALSE)),"0",(VLOOKUP($A606,PIVOTILC!$A:$I,8,FALSE)))</f>
        <v>0</v>
      </c>
      <c r="AS606" s="13">
        <f t="shared" si="149"/>
        <v>0</v>
      </c>
      <c r="AT606" s="13" t="str">
        <f t="shared" si="158"/>
        <v/>
      </c>
      <c r="AU606" s="19">
        <f>IF(ISERROR(VLOOKUP($C606,CTEPULL!$A:$I,9,FALSE)),"0",(VLOOKUP($C606,CTEPULL!$A:$I,9,FALSE)))</f>
        <v>40</v>
      </c>
      <c r="AV606" s="18">
        <f>IF(ISERROR(VLOOKUP($A606,PIVOTILC!$A:$I,8,FALSE)),"0",(VLOOKUP($A606,PIVOTILC!$A:$I,9,FALSE)))</f>
        <v>40</v>
      </c>
      <c r="AW606" s="18">
        <f t="shared" si="150"/>
        <v>0</v>
      </c>
      <c r="AX606" s="13">
        <f t="shared" si="151"/>
        <v>0</v>
      </c>
      <c r="AY606" s="13" t="str">
        <f t="shared" si="152"/>
        <v>No</v>
      </c>
      <c r="AZ606" s="13" t="str">
        <f t="shared" si="159"/>
        <v>No</v>
      </c>
    </row>
    <row r="607" spans="1:52" x14ac:dyDescent="0.2">
      <c r="A607" s="1" t="s">
        <v>7189</v>
      </c>
      <c r="B607" s="16" t="s">
        <v>3203</v>
      </c>
      <c r="C607" s="13" t="s">
        <v>1880</v>
      </c>
      <c r="D607" s="13" t="s">
        <v>1881</v>
      </c>
      <c r="E607" s="13" t="s">
        <v>1882</v>
      </c>
      <c r="F607" s="13" t="s">
        <v>179</v>
      </c>
      <c r="G607" s="13" t="s">
        <v>1883</v>
      </c>
      <c r="H607" s="13" t="s">
        <v>2828</v>
      </c>
      <c r="I607" s="13" t="s">
        <v>98</v>
      </c>
      <c r="J607" s="13" t="s">
        <v>2378</v>
      </c>
      <c r="K607" s="13" t="s">
        <v>2389</v>
      </c>
      <c r="L607" s="13" t="s">
        <v>11236</v>
      </c>
      <c r="M607" s="13" t="s">
        <v>2384</v>
      </c>
      <c r="N607" s="13" t="s">
        <v>2615</v>
      </c>
      <c r="O607" s="17">
        <v>42011</v>
      </c>
      <c r="P607" s="23"/>
      <c r="Q607" s="41" t="s">
        <v>2616</v>
      </c>
      <c r="R607" s="13" t="s">
        <v>129</v>
      </c>
      <c r="S607" s="13" t="s">
        <v>2871</v>
      </c>
      <c r="T607" s="13" t="s">
        <v>8348</v>
      </c>
      <c r="U607" s="13" t="s">
        <v>5887</v>
      </c>
      <c r="V607" s="13" t="s">
        <v>8361</v>
      </c>
      <c r="W607" s="13">
        <f>IF(ISERROR(VLOOKUP($C607,CTEPULL!$A:$I,3,FALSE)),"0",(VLOOKUP($C607,CTEPULL!$A:$I,3,FALSE)))</f>
        <v>40</v>
      </c>
      <c r="X607" s="18">
        <f>IF(ISERROR(VLOOKUP($A607,PIVOTILC!$A:$I,3,FALSE)),"0",(VLOOKUP($A607,PIVOTILC!$A:$I,3,FALSE)))</f>
        <v>40</v>
      </c>
      <c r="Y607" s="13">
        <f t="shared" si="144"/>
        <v>0</v>
      </c>
      <c r="Z607" s="13" t="str">
        <f t="shared" si="153"/>
        <v>Good</v>
      </c>
      <c r="AA607" s="13">
        <f>IF(ISERROR(VLOOKUP($C607,CTEPULL!$A:$I,4,FALSE)),"0",(VLOOKUP($C607,CTEPULL!$A:$I,4,FALSE)))</f>
        <v>0</v>
      </c>
      <c r="AB607" s="18">
        <f>IF(ISERROR(VLOOKUP($A607,PIVOTILC!$A:$I,4,FALSE)),"0",(VLOOKUP($A607,PIVOTILC!$A:$I,4,FALSE)))</f>
        <v>0</v>
      </c>
      <c r="AC607" s="13">
        <f t="shared" si="145"/>
        <v>0</v>
      </c>
      <c r="AD607" s="13" t="str">
        <f t="shared" si="154"/>
        <v/>
      </c>
      <c r="AE607" s="13">
        <f>IF(ISERROR(VLOOKUP($C607,CTEPULL!$A:$I,5,FALSE)),"0",(VLOOKUP($C607,CTEPULL!$A:$I,5,FALSE)))</f>
        <v>0</v>
      </c>
      <c r="AF607" s="18">
        <f>IF(ISERROR(VLOOKUP($A607,PIVOTILC!$A:$I,5,FALSE)),"0",(VLOOKUP($A607,PIVOTILC!$A:$I,5,FALSE)))</f>
        <v>0</v>
      </c>
      <c r="AG607" s="13">
        <f t="shared" si="146"/>
        <v>0</v>
      </c>
      <c r="AH607" s="13" t="str">
        <f t="shared" si="155"/>
        <v/>
      </c>
      <c r="AI607" s="13">
        <f>IF(ISERROR(VLOOKUP($C607,CTEPULL!$A:$I,6,FALSE)),"0",(VLOOKUP($C607,CTEPULL!$A:$I,6,FALSE)))</f>
        <v>0</v>
      </c>
      <c r="AJ607" s="18">
        <f>IF(ISERROR(VLOOKUP($A607,PIVOTILC!$A:$I,6,FALSE)),"0",(VLOOKUP($A607,PIVOTILC!$A:$I,6,FALSE)))</f>
        <v>0</v>
      </c>
      <c r="AK607" s="13">
        <f t="shared" si="147"/>
        <v>0</v>
      </c>
      <c r="AL607" s="13" t="str">
        <f t="shared" si="156"/>
        <v/>
      </c>
      <c r="AM607" s="13">
        <f>IF(ISERROR(VLOOKUP($C607,CTEPULL!$A:$I,7,FALSE)),"0",(VLOOKUP($C607,CTEPULL!$A:$I,7,FALSE)))</f>
        <v>0</v>
      </c>
      <c r="AN607" s="18">
        <f>IF(ISERROR(VLOOKUP($A607,PIVOTILC!$A:$I,7,FALSE)),"0",(VLOOKUP($A607,PIVOTILC!$A:$I,7,FALSE)))</f>
        <v>0</v>
      </c>
      <c r="AO607" s="13">
        <f t="shared" si="148"/>
        <v>0</v>
      </c>
      <c r="AP607" s="13" t="str">
        <f t="shared" si="157"/>
        <v/>
      </c>
      <c r="AQ607" s="13">
        <f>IF(ISERROR(VLOOKUP($C607,CTEPULL!$A:$I,8,FALSE)),"0",(VLOOKUP($C607,CTEPULL!$A:$I,8,FALSE)))</f>
        <v>0</v>
      </c>
      <c r="AR607" s="18">
        <f>IF(ISERROR(VLOOKUP($A607,PIVOTILC!$A:$I,8,FALSE)),"0",(VLOOKUP($A607,PIVOTILC!$A:$I,8,FALSE)))</f>
        <v>0</v>
      </c>
      <c r="AS607" s="13">
        <f t="shared" si="149"/>
        <v>0</v>
      </c>
      <c r="AT607" s="13" t="str">
        <f t="shared" si="158"/>
        <v/>
      </c>
      <c r="AU607" s="19">
        <f>IF(ISERROR(VLOOKUP($C607,CTEPULL!$A:$I,9,FALSE)),"0",(VLOOKUP($C607,CTEPULL!$A:$I,9,FALSE)))</f>
        <v>40</v>
      </c>
      <c r="AV607" s="18">
        <f>IF(ISERROR(VLOOKUP($A607,PIVOTILC!$A:$I,8,FALSE)),"0",(VLOOKUP($A607,PIVOTILC!$A:$I,9,FALSE)))</f>
        <v>40</v>
      </c>
      <c r="AW607" s="18">
        <f t="shared" si="150"/>
        <v>0</v>
      </c>
      <c r="AX607" s="13">
        <f t="shared" si="151"/>
        <v>0</v>
      </c>
      <c r="AY607" s="13" t="str">
        <f t="shared" si="152"/>
        <v>No</v>
      </c>
      <c r="AZ607" s="13" t="str">
        <f t="shared" si="159"/>
        <v>No</v>
      </c>
    </row>
    <row r="608" spans="1:52" x14ac:dyDescent="0.2">
      <c r="A608" s="1" t="s">
        <v>9312</v>
      </c>
      <c r="B608" s="12" t="s">
        <v>3204</v>
      </c>
      <c r="C608" s="3" t="s">
        <v>1359</v>
      </c>
      <c r="D608" s="3" t="s">
        <v>1360</v>
      </c>
      <c r="E608" s="3" t="s">
        <v>1361</v>
      </c>
      <c r="F608" s="3" t="s">
        <v>125</v>
      </c>
      <c r="G608" s="3" t="s">
        <v>1362</v>
      </c>
      <c r="H608" s="3" t="s">
        <v>2828</v>
      </c>
      <c r="I608" s="3" t="s">
        <v>100</v>
      </c>
      <c r="J608" s="3" t="s">
        <v>2378</v>
      </c>
      <c r="K608" s="3" t="s">
        <v>4970</v>
      </c>
      <c r="L608" s="3" t="s">
        <v>11256</v>
      </c>
      <c r="M608" s="3" t="s">
        <v>11908</v>
      </c>
      <c r="N608" s="3" t="s">
        <v>1363</v>
      </c>
      <c r="O608" s="11">
        <v>41708</v>
      </c>
      <c r="Q608" s="41" t="s">
        <v>2617</v>
      </c>
      <c r="R608" s="3" t="s">
        <v>187</v>
      </c>
      <c r="S608" s="3" t="s">
        <v>2866</v>
      </c>
      <c r="T608" s="3" t="s">
        <v>8348</v>
      </c>
      <c r="U608" s="3" t="s">
        <v>5888</v>
      </c>
      <c r="V608" s="3" t="s">
        <v>8358</v>
      </c>
      <c r="W608" s="13">
        <f>IF(ISERROR(VLOOKUP($C608,CTEPULL!$A:$I,3,FALSE)),"0",(VLOOKUP($C608,CTEPULL!$A:$I,3,FALSE)))</f>
        <v>36</v>
      </c>
      <c r="X608" s="18">
        <f>IF(ISERROR(VLOOKUP($A608,PIVOTILC!$A:$I,3,FALSE)),"0",(VLOOKUP($A608,PIVOTILC!$A:$I,3,FALSE)))</f>
        <v>36</v>
      </c>
      <c r="Y608" s="13">
        <f t="shared" si="144"/>
        <v>0</v>
      </c>
      <c r="Z608" s="13" t="str">
        <f t="shared" si="153"/>
        <v>Good</v>
      </c>
      <c r="AA608" s="13">
        <f>IF(ISERROR(VLOOKUP($C608,CTEPULL!$A:$I,4,FALSE)),"0",(VLOOKUP($C608,CTEPULL!$A:$I,4,FALSE)))</f>
        <v>0</v>
      </c>
      <c r="AB608" s="18">
        <f>IF(ISERROR(VLOOKUP($A608,PIVOTILC!$A:$I,4,FALSE)),"0",(VLOOKUP($A608,PIVOTILC!$A:$I,4,FALSE)))</f>
        <v>0</v>
      </c>
      <c r="AC608" s="13">
        <f t="shared" si="145"/>
        <v>0</v>
      </c>
      <c r="AD608" s="13" t="str">
        <f t="shared" si="154"/>
        <v/>
      </c>
      <c r="AE608" s="13">
        <f>IF(ISERROR(VLOOKUP($C608,CTEPULL!$A:$I,5,FALSE)),"0",(VLOOKUP($C608,CTEPULL!$A:$I,5,FALSE)))</f>
        <v>0</v>
      </c>
      <c r="AF608" s="18">
        <f>IF(ISERROR(VLOOKUP($A608,PIVOTILC!$A:$I,5,FALSE)),"0",(VLOOKUP($A608,PIVOTILC!$A:$I,5,FALSE)))</f>
        <v>0</v>
      </c>
      <c r="AG608" s="13">
        <f t="shared" si="146"/>
        <v>0</v>
      </c>
      <c r="AH608" s="13" t="str">
        <f t="shared" si="155"/>
        <v/>
      </c>
      <c r="AI608" s="13">
        <f>IF(ISERROR(VLOOKUP($C608,CTEPULL!$A:$I,6,FALSE)),"0",(VLOOKUP($C608,CTEPULL!$A:$I,6,FALSE)))</f>
        <v>0</v>
      </c>
      <c r="AJ608" s="18">
        <f>IF(ISERROR(VLOOKUP($A608,PIVOTILC!$A:$I,6,FALSE)),"0",(VLOOKUP($A608,PIVOTILC!$A:$I,6,FALSE)))</f>
        <v>0</v>
      </c>
      <c r="AK608" s="13">
        <f t="shared" si="147"/>
        <v>0</v>
      </c>
      <c r="AL608" s="13" t="str">
        <f t="shared" si="156"/>
        <v/>
      </c>
      <c r="AM608" s="13">
        <f>IF(ISERROR(VLOOKUP($C608,CTEPULL!$A:$I,7,FALSE)),"0",(VLOOKUP($C608,CTEPULL!$A:$I,7,FALSE)))</f>
        <v>0</v>
      </c>
      <c r="AN608" s="18">
        <f>IF(ISERROR(VLOOKUP($A608,PIVOTILC!$A:$I,7,FALSE)),"0",(VLOOKUP($A608,PIVOTILC!$A:$I,7,FALSE)))</f>
        <v>0</v>
      </c>
      <c r="AO608" s="13">
        <f t="shared" si="148"/>
        <v>0</v>
      </c>
      <c r="AP608" s="13" t="str">
        <f t="shared" si="157"/>
        <v/>
      </c>
      <c r="AQ608" s="13">
        <f>IF(ISERROR(VLOOKUP($C608,CTEPULL!$A:$I,8,FALSE)),"0",(VLOOKUP($C608,CTEPULL!$A:$I,8,FALSE)))</f>
        <v>0</v>
      </c>
      <c r="AR608" s="18">
        <f>IF(ISERROR(VLOOKUP($A608,PIVOTILC!$A:$I,8,FALSE)),"0",(VLOOKUP($A608,PIVOTILC!$A:$I,8,FALSE)))</f>
        <v>0</v>
      </c>
      <c r="AS608" s="13">
        <f t="shared" si="149"/>
        <v>0</v>
      </c>
      <c r="AT608" s="13" t="str">
        <f t="shared" si="158"/>
        <v/>
      </c>
      <c r="AU608" s="19">
        <f>IF(ISERROR(VLOOKUP($C608,CTEPULL!$A:$I,9,FALSE)),"0",(VLOOKUP($C608,CTEPULL!$A:$I,9,FALSE)))</f>
        <v>36</v>
      </c>
      <c r="AV608" s="18">
        <f>IF(ISERROR(VLOOKUP($A608,PIVOTILC!$A:$I,8,FALSE)),"0",(VLOOKUP($A608,PIVOTILC!$A:$I,9,FALSE)))</f>
        <v>36</v>
      </c>
      <c r="AW608" s="18">
        <f t="shared" si="150"/>
        <v>0</v>
      </c>
      <c r="AX608" s="13">
        <f t="shared" si="151"/>
        <v>0</v>
      </c>
      <c r="AY608" s="13" t="str">
        <f t="shared" si="152"/>
        <v>No</v>
      </c>
      <c r="AZ608" s="13" t="str">
        <f t="shared" si="159"/>
        <v>No</v>
      </c>
    </row>
    <row r="609" spans="1:52" x14ac:dyDescent="0.2">
      <c r="A609" s="1" t="s">
        <v>7190</v>
      </c>
      <c r="B609" s="16" t="s">
        <v>6822</v>
      </c>
      <c r="C609" s="13" t="s">
        <v>6823</v>
      </c>
      <c r="D609" s="13" t="s">
        <v>6824</v>
      </c>
      <c r="E609" s="13" t="s">
        <v>6825</v>
      </c>
      <c r="F609" s="13" t="s">
        <v>179</v>
      </c>
      <c r="G609" s="13" t="s">
        <v>6826</v>
      </c>
      <c r="H609" s="13" t="s">
        <v>2832</v>
      </c>
      <c r="I609" s="13" t="s">
        <v>100</v>
      </c>
      <c r="J609" s="13" t="s">
        <v>2378</v>
      </c>
      <c r="K609" s="13" t="s">
        <v>2396</v>
      </c>
      <c r="L609" s="13" t="s">
        <v>2392</v>
      </c>
      <c r="M609" s="13" t="s">
        <v>8943</v>
      </c>
      <c r="N609" s="13" t="s">
        <v>6849</v>
      </c>
      <c r="O609" s="17">
        <v>43124</v>
      </c>
      <c r="P609" s="23"/>
      <c r="Q609" s="41" t="s">
        <v>6827</v>
      </c>
      <c r="R609" s="13" t="s">
        <v>129</v>
      </c>
      <c r="S609" s="13" t="s">
        <v>2870</v>
      </c>
      <c r="T609" s="13" t="s">
        <v>8348</v>
      </c>
      <c r="U609" s="13" t="s">
        <v>6861</v>
      </c>
      <c r="V609" s="13" t="s">
        <v>8352</v>
      </c>
      <c r="W609" s="13">
        <f>IF(ISERROR(VLOOKUP($C609,CTEPULL!$A:$I,3,FALSE)),"0",(VLOOKUP($C609,CTEPULL!$A:$I,3,FALSE)))</f>
        <v>50</v>
      </c>
      <c r="X609" s="18">
        <f>IF(ISERROR(VLOOKUP($A609,PIVOTILC!$A:$I,3,FALSE)),"0",(VLOOKUP($A609,PIVOTILC!$A:$I,3,FALSE)))</f>
        <v>50</v>
      </c>
      <c r="Y609" s="13">
        <f t="shared" si="144"/>
        <v>0</v>
      </c>
      <c r="Z609" s="13" t="str">
        <f t="shared" si="153"/>
        <v>Good</v>
      </c>
      <c r="AA609" s="13">
        <f>IF(ISERROR(VLOOKUP($C609,CTEPULL!$A:$I,4,FALSE)),"0",(VLOOKUP($C609,CTEPULL!$A:$I,4,FALSE)))</f>
        <v>0</v>
      </c>
      <c r="AB609" s="18">
        <f>IF(ISERROR(VLOOKUP($A609,PIVOTILC!$A:$I,4,FALSE)),"0",(VLOOKUP($A609,PIVOTILC!$A:$I,4,FALSE)))</f>
        <v>0</v>
      </c>
      <c r="AC609" s="13">
        <f t="shared" si="145"/>
        <v>0</v>
      </c>
      <c r="AD609" s="13" t="str">
        <f t="shared" si="154"/>
        <v/>
      </c>
      <c r="AE609" s="13">
        <f>IF(ISERROR(VLOOKUP($C609,CTEPULL!$A:$I,5,FALSE)),"0",(VLOOKUP($C609,CTEPULL!$A:$I,5,FALSE)))</f>
        <v>0</v>
      </c>
      <c r="AF609" s="18">
        <f>IF(ISERROR(VLOOKUP($A609,PIVOTILC!$A:$I,5,FALSE)),"0",(VLOOKUP($A609,PIVOTILC!$A:$I,5,FALSE)))</f>
        <v>0</v>
      </c>
      <c r="AG609" s="13">
        <f t="shared" si="146"/>
        <v>0</v>
      </c>
      <c r="AH609" s="13" t="str">
        <f t="shared" si="155"/>
        <v/>
      </c>
      <c r="AI609" s="13">
        <f>IF(ISERROR(VLOOKUP($C609,CTEPULL!$A:$I,6,FALSE)),"0",(VLOOKUP($C609,CTEPULL!$A:$I,6,FALSE)))</f>
        <v>0</v>
      </c>
      <c r="AJ609" s="18">
        <f>IF(ISERROR(VLOOKUP($A609,PIVOTILC!$A:$I,6,FALSE)),"0",(VLOOKUP($A609,PIVOTILC!$A:$I,6,FALSE)))</f>
        <v>0</v>
      </c>
      <c r="AK609" s="13">
        <f t="shared" si="147"/>
        <v>0</v>
      </c>
      <c r="AL609" s="13" t="str">
        <f t="shared" si="156"/>
        <v/>
      </c>
      <c r="AM609" s="13">
        <f>IF(ISERROR(VLOOKUP($C609,CTEPULL!$A:$I,7,FALSE)),"0",(VLOOKUP($C609,CTEPULL!$A:$I,7,FALSE)))</f>
        <v>0</v>
      </c>
      <c r="AN609" s="18">
        <f>IF(ISERROR(VLOOKUP($A609,PIVOTILC!$A:$I,7,FALSE)),"0",(VLOOKUP($A609,PIVOTILC!$A:$I,7,FALSE)))</f>
        <v>0</v>
      </c>
      <c r="AO609" s="13">
        <f t="shared" si="148"/>
        <v>0</v>
      </c>
      <c r="AP609" s="13" t="str">
        <f t="shared" si="157"/>
        <v/>
      </c>
      <c r="AQ609" s="13">
        <f>IF(ISERROR(VLOOKUP($C609,CTEPULL!$A:$I,8,FALSE)),"0",(VLOOKUP($C609,CTEPULL!$A:$I,8,FALSE)))</f>
        <v>0</v>
      </c>
      <c r="AR609" s="18">
        <f>IF(ISERROR(VLOOKUP($A609,PIVOTILC!$A:$I,8,FALSE)),"0",(VLOOKUP($A609,PIVOTILC!$A:$I,8,FALSE)))</f>
        <v>0</v>
      </c>
      <c r="AS609" s="13">
        <f t="shared" si="149"/>
        <v>0</v>
      </c>
      <c r="AT609" s="13" t="str">
        <f t="shared" si="158"/>
        <v/>
      </c>
      <c r="AU609" s="19">
        <f>IF(ISERROR(VLOOKUP($C609,CTEPULL!$A:$I,9,FALSE)),"0",(VLOOKUP($C609,CTEPULL!$A:$I,9,FALSE)))</f>
        <v>50</v>
      </c>
      <c r="AV609" s="18">
        <f>IF(ISERROR(VLOOKUP($A609,PIVOTILC!$A:$I,8,FALSE)),"0",(VLOOKUP($A609,PIVOTILC!$A:$I,9,FALSE)))</f>
        <v>50</v>
      </c>
      <c r="AW609" s="18">
        <f t="shared" si="150"/>
        <v>0</v>
      </c>
      <c r="AX609" s="13">
        <f t="shared" si="151"/>
        <v>0</v>
      </c>
      <c r="AY609" s="13" t="str">
        <f t="shared" si="152"/>
        <v>No</v>
      </c>
      <c r="AZ609" s="13" t="str">
        <f t="shared" si="159"/>
        <v>No</v>
      </c>
    </row>
    <row r="610" spans="1:52" x14ac:dyDescent="0.2">
      <c r="A610" s="1" t="s">
        <v>9313</v>
      </c>
      <c r="B610" s="16" t="s">
        <v>3205</v>
      </c>
      <c r="C610" s="13" t="s">
        <v>1204</v>
      </c>
      <c r="D610" s="13" t="s">
        <v>1205</v>
      </c>
      <c r="E610" s="13" t="s">
        <v>483</v>
      </c>
      <c r="F610" s="13" t="s">
        <v>179</v>
      </c>
      <c r="G610" s="13" t="s">
        <v>1206</v>
      </c>
      <c r="H610" s="13" t="s">
        <v>2829</v>
      </c>
      <c r="I610" s="13" t="s">
        <v>98</v>
      </c>
      <c r="J610" s="13" t="s">
        <v>2378</v>
      </c>
      <c r="K610" s="13" t="s">
        <v>2382</v>
      </c>
      <c r="L610" s="13" t="s">
        <v>3758</v>
      </c>
      <c r="M610" s="13" t="s">
        <v>2423</v>
      </c>
      <c r="N610" s="13" t="s">
        <v>1207</v>
      </c>
      <c r="O610" s="17">
        <v>41533</v>
      </c>
      <c r="P610" s="23"/>
      <c r="Q610" s="41" t="s">
        <v>2618</v>
      </c>
      <c r="R610" s="13" t="s">
        <v>129</v>
      </c>
      <c r="S610" s="13" t="s">
        <v>2870</v>
      </c>
      <c r="T610" s="13" t="s">
        <v>8348</v>
      </c>
      <c r="U610" s="13" t="s">
        <v>5889</v>
      </c>
      <c r="V610" s="13" t="s">
        <v>8363</v>
      </c>
      <c r="W610" s="13">
        <f>IF(ISERROR(VLOOKUP($C610,CTEPULL!$A:$I,3,FALSE)),"0",(VLOOKUP($C610,CTEPULL!$A:$I,3,FALSE)))</f>
        <v>40</v>
      </c>
      <c r="X610" s="18">
        <f>IF(ISERROR(VLOOKUP($A610,PIVOTILC!$A:$I,3,FALSE)),"0",(VLOOKUP($A610,PIVOTILC!$A:$I,3,FALSE)))</f>
        <v>40</v>
      </c>
      <c r="Y610" s="13">
        <f t="shared" si="144"/>
        <v>0</v>
      </c>
      <c r="Z610" s="13" t="str">
        <f t="shared" si="153"/>
        <v>Good</v>
      </c>
      <c r="AA610" s="13">
        <f>IF(ISERROR(VLOOKUP($C610,CTEPULL!$A:$I,4,FALSE)),"0",(VLOOKUP($C610,CTEPULL!$A:$I,4,FALSE)))</f>
        <v>0</v>
      </c>
      <c r="AB610" s="18">
        <f>IF(ISERROR(VLOOKUP($A610,PIVOTILC!$A:$I,4,FALSE)),"0",(VLOOKUP($A610,PIVOTILC!$A:$I,4,FALSE)))</f>
        <v>0</v>
      </c>
      <c r="AC610" s="13">
        <f t="shared" si="145"/>
        <v>0</v>
      </c>
      <c r="AD610" s="13" t="str">
        <f t="shared" si="154"/>
        <v/>
      </c>
      <c r="AE610" s="13">
        <f>IF(ISERROR(VLOOKUP($C610,CTEPULL!$A:$I,5,FALSE)),"0",(VLOOKUP($C610,CTEPULL!$A:$I,5,FALSE)))</f>
        <v>0</v>
      </c>
      <c r="AF610" s="18">
        <f>IF(ISERROR(VLOOKUP($A610,PIVOTILC!$A:$I,5,FALSE)),"0",(VLOOKUP($A610,PIVOTILC!$A:$I,5,FALSE)))</f>
        <v>0</v>
      </c>
      <c r="AG610" s="13">
        <f t="shared" si="146"/>
        <v>0</v>
      </c>
      <c r="AH610" s="13" t="str">
        <f t="shared" si="155"/>
        <v/>
      </c>
      <c r="AI610" s="13">
        <f>IF(ISERROR(VLOOKUP($C610,CTEPULL!$A:$I,6,FALSE)),"0",(VLOOKUP($C610,CTEPULL!$A:$I,6,FALSE)))</f>
        <v>0</v>
      </c>
      <c r="AJ610" s="18">
        <f>IF(ISERROR(VLOOKUP($A610,PIVOTILC!$A:$I,6,FALSE)),"0",(VLOOKUP($A610,PIVOTILC!$A:$I,6,FALSE)))</f>
        <v>0</v>
      </c>
      <c r="AK610" s="13">
        <f t="shared" si="147"/>
        <v>0</v>
      </c>
      <c r="AL610" s="13" t="str">
        <f t="shared" si="156"/>
        <v/>
      </c>
      <c r="AM610" s="13">
        <f>IF(ISERROR(VLOOKUP($C610,CTEPULL!$A:$I,7,FALSE)),"0",(VLOOKUP($C610,CTEPULL!$A:$I,7,FALSE)))</f>
        <v>0</v>
      </c>
      <c r="AN610" s="18">
        <f>IF(ISERROR(VLOOKUP($A610,PIVOTILC!$A:$I,7,FALSE)),"0",(VLOOKUP($A610,PIVOTILC!$A:$I,7,FALSE)))</f>
        <v>0</v>
      </c>
      <c r="AO610" s="13">
        <f t="shared" si="148"/>
        <v>0</v>
      </c>
      <c r="AP610" s="13" t="str">
        <f t="shared" si="157"/>
        <v/>
      </c>
      <c r="AQ610" s="13">
        <f>IF(ISERROR(VLOOKUP($C610,CTEPULL!$A:$I,8,FALSE)),"0",(VLOOKUP($C610,CTEPULL!$A:$I,8,FALSE)))</f>
        <v>0</v>
      </c>
      <c r="AR610" s="18">
        <f>IF(ISERROR(VLOOKUP($A610,PIVOTILC!$A:$I,8,FALSE)),"0",(VLOOKUP($A610,PIVOTILC!$A:$I,8,FALSE)))</f>
        <v>0</v>
      </c>
      <c r="AS610" s="13">
        <f t="shared" si="149"/>
        <v>0</v>
      </c>
      <c r="AT610" s="13" t="str">
        <f t="shared" si="158"/>
        <v/>
      </c>
      <c r="AU610" s="19">
        <f>IF(ISERROR(VLOOKUP($C610,CTEPULL!$A:$I,9,FALSE)),"0",(VLOOKUP($C610,CTEPULL!$A:$I,9,FALSE)))</f>
        <v>40</v>
      </c>
      <c r="AV610" s="18">
        <f>IF(ISERROR(VLOOKUP($A610,PIVOTILC!$A:$I,8,FALSE)),"0",(VLOOKUP($A610,PIVOTILC!$A:$I,9,FALSE)))</f>
        <v>40</v>
      </c>
      <c r="AW610" s="18">
        <f t="shared" si="150"/>
        <v>0</v>
      </c>
      <c r="AX610" s="13">
        <f t="shared" si="151"/>
        <v>0</v>
      </c>
      <c r="AY610" s="13" t="str">
        <f t="shared" si="152"/>
        <v>No</v>
      </c>
      <c r="AZ610" s="13" t="str">
        <f t="shared" si="159"/>
        <v>No</v>
      </c>
    </row>
    <row r="611" spans="1:52" x14ac:dyDescent="0.2">
      <c r="A611" s="1" t="s">
        <v>9314</v>
      </c>
      <c r="B611" s="16" t="s">
        <v>8888</v>
      </c>
      <c r="C611" s="13" t="s">
        <v>8889</v>
      </c>
      <c r="D611" s="13" t="s">
        <v>8890</v>
      </c>
      <c r="E611" s="13" t="s">
        <v>8891</v>
      </c>
      <c r="F611" s="13" t="s">
        <v>4931</v>
      </c>
      <c r="G611" s="13" t="s">
        <v>8892</v>
      </c>
      <c r="H611" s="13" t="s">
        <v>2828</v>
      </c>
      <c r="I611" s="13" t="s">
        <v>98</v>
      </c>
      <c r="J611" s="13" t="s">
        <v>2378</v>
      </c>
      <c r="K611" s="13" t="s">
        <v>2382</v>
      </c>
      <c r="L611" s="13" t="s">
        <v>3758</v>
      </c>
      <c r="M611" s="13" t="s">
        <v>2384</v>
      </c>
      <c r="N611" s="13" t="s">
        <v>2830</v>
      </c>
      <c r="O611" s="17">
        <v>43392</v>
      </c>
      <c r="P611" s="23"/>
      <c r="Q611" s="41" t="s">
        <v>8893</v>
      </c>
      <c r="R611" s="13" t="s">
        <v>129</v>
      </c>
      <c r="S611" s="13" t="s">
        <v>2871</v>
      </c>
      <c r="T611" s="13" t="s">
        <v>8348</v>
      </c>
      <c r="U611" s="13" t="s">
        <v>2830</v>
      </c>
      <c r="V611" s="13" t="s">
        <v>8365</v>
      </c>
      <c r="W611" s="13">
        <f>IF(ISERROR(VLOOKUP($C611,CTEPULL!$A:$I,3,FALSE)),"0",(VLOOKUP($C611,CTEPULL!$A:$I,3,FALSE)))</f>
        <v>45</v>
      </c>
      <c r="X611" s="18">
        <f>IF(ISERROR(VLOOKUP($A611,PIVOTILC!$A:$I,3,FALSE)),"0",(VLOOKUP($A611,PIVOTILC!$A:$I,3,FALSE)))</f>
        <v>45</v>
      </c>
      <c r="Y611" s="13">
        <f t="shared" si="144"/>
        <v>0</v>
      </c>
      <c r="Z611" s="13" t="str">
        <f t="shared" si="153"/>
        <v>Good</v>
      </c>
      <c r="AA611" s="13">
        <f>IF(ISERROR(VLOOKUP($C611,CTEPULL!$A:$I,4,FALSE)),"0",(VLOOKUP($C611,CTEPULL!$A:$I,4,FALSE)))</f>
        <v>0</v>
      </c>
      <c r="AB611" s="18">
        <f>IF(ISERROR(VLOOKUP($A611,PIVOTILC!$A:$I,4,FALSE)),"0",(VLOOKUP($A611,PIVOTILC!$A:$I,4,FALSE)))</f>
        <v>0</v>
      </c>
      <c r="AC611" s="13">
        <f t="shared" si="145"/>
        <v>0</v>
      </c>
      <c r="AD611" s="13" t="str">
        <f t="shared" si="154"/>
        <v/>
      </c>
      <c r="AE611" s="13">
        <f>IF(ISERROR(VLOOKUP($C611,CTEPULL!$A:$I,5,FALSE)),"0",(VLOOKUP($C611,CTEPULL!$A:$I,5,FALSE)))</f>
        <v>0</v>
      </c>
      <c r="AF611" s="18">
        <f>IF(ISERROR(VLOOKUP($A611,PIVOTILC!$A:$I,5,FALSE)),"0",(VLOOKUP($A611,PIVOTILC!$A:$I,5,FALSE)))</f>
        <v>0</v>
      </c>
      <c r="AG611" s="13">
        <f t="shared" si="146"/>
        <v>0</v>
      </c>
      <c r="AH611" s="13" t="str">
        <f t="shared" si="155"/>
        <v/>
      </c>
      <c r="AI611" s="13">
        <f>IF(ISERROR(VLOOKUP($C611,CTEPULL!$A:$I,6,FALSE)),"0",(VLOOKUP($C611,CTEPULL!$A:$I,6,FALSE)))</f>
        <v>0</v>
      </c>
      <c r="AJ611" s="18">
        <f>IF(ISERROR(VLOOKUP($A611,PIVOTILC!$A:$I,6,FALSE)),"0",(VLOOKUP($A611,PIVOTILC!$A:$I,6,FALSE)))</f>
        <v>0</v>
      </c>
      <c r="AK611" s="13">
        <f t="shared" si="147"/>
        <v>0</v>
      </c>
      <c r="AL611" s="13" t="str">
        <f t="shared" si="156"/>
        <v/>
      </c>
      <c r="AM611" s="13">
        <f>IF(ISERROR(VLOOKUP($C611,CTEPULL!$A:$I,7,FALSE)),"0",(VLOOKUP($C611,CTEPULL!$A:$I,7,FALSE)))</f>
        <v>0</v>
      </c>
      <c r="AN611" s="18">
        <f>IF(ISERROR(VLOOKUP($A611,PIVOTILC!$A:$I,7,FALSE)),"0",(VLOOKUP($A611,PIVOTILC!$A:$I,7,FALSE)))</f>
        <v>0</v>
      </c>
      <c r="AO611" s="13">
        <f t="shared" si="148"/>
        <v>0</v>
      </c>
      <c r="AP611" s="13" t="str">
        <f t="shared" si="157"/>
        <v/>
      </c>
      <c r="AQ611" s="13">
        <f>IF(ISERROR(VLOOKUP($C611,CTEPULL!$A:$I,8,FALSE)),"0",(VLOOKUP($C611,CTEPULL!$A:$I,8,FALSE)))</f>
        <v>0</v>
      </c>
      <c r="AR611" s="18">
        <f>IF(ISERROR(VLOOKUP($A611,PIVOTILC!$A:$I,8,FALSE)),"0",(VLOOKUP($A611,PIVOTILC!$A:$I,8,FALSE)))</f>
        <v>0</v>
      </c>
      <c r="AS611" s="13">
        <f t="shared" si="149"/>
        <v>0</v>
      </c>
      <c r="AT611" s="13" t="str">
        <f t="shared" si="158"/>
        <v/>
      </c>
      <c r="AU611" s="19">
        <f>IF(ISERROR(VLOOKUP($C611,CTEPULL!$A:$I,9,FALSE)),"0",(VLOOKUP($C611,CTEPULL!$A:$I,9,FALSE)))</f>
        <v>45</v>
      </c>
      <c r="AV611" s="18">
        <f>IF(ISERROR(VLOOKUP($A611,PIVOTILC!$A:$I,8,FALSE)),"0",(VLOOKUP($A611,PIVOTILC!$A:$I,9,FALSE)))</f>
        <v>45</v>
      </c>
      <c r="AW611" s="18">
        <f t="shared" si="150"/>
        <v>0</v>
      </c>
      <c r="AX611" s="13">
        <f t="shared" si="151"/>
        <v>0</v>
      </c>
      <c r="AY611" s="13" t="str">
        <f t="shared" si="152"/>
        <v>No</v>
      </c>
      <c r="AZ611" s="13" t="str">
        <f t="shared" si="159"/>
        <v>No</v>
      </c>
    </row>
    <row r="612" spans="1:52" x14ac:dyDescent="0.2">
      <c r="A612" s="1" t="s">
        <v>9912</v>
      </c>
      <c r="B612" s="16" t="s">
        <v>9921</v>
      </c>
      <c r="C612" s="13" t="s">
        <v>9913</v>
      </c>
      <c r="D612" s="13" t="s">
        <v>9922</v>
      </c>
      <c r="E612" s="13" t="s">
        <v>728</v>
      </c>
      <c r="F612" s="13" t="s">
        <v>3740</v>
      </c>
      <c r="G612" s="13" t="s">
        <v>9923</v>
      </c>
      <c r="H612" s="13" t="s">
        <v>2828</v>
      </c>
      <c r="I612" s="13" t="s">
        <v>98</v>
      </c>
      <c r="J612" s="13" t="s">
        <v>2378</v>
      </c>
      <c r="K612" s="13" t="s">
        <v>2379</v>
      </c>
      <c r="L612" s="13" t="s">
        <v>2380</v>
      </c>
      <c r="M612" s="13" t="s">
        <v>2403</v>
      </c>
      <c r="N612" s="13" t="s">
        <v>2830</v>
      </c>
      <c r="O612" s="17">
        <v>43493</v>
      </c>
      <c r="P612" s="23"/>
      <c r="Q612" s="41" t="s">
        <v>9924</v>
      </c>
      <c r="R612" s="13" t="s">
        <v>129</v>
      </c>
      <c r="S612" s="13" t="s">
        <v>2871</v>
      </c>
      <c r="T612" s="13" t="s">
        <v>8348</v>
      </c>
      <c r="U612" s="13" t="s">
        <v>2830</v>
      </c>
      <c r="V612" s="13" t="s">
        <v>8351</v>
      </c>
      <c r="W612" s="13">
        <f>IF(ISERROR(VLOOKUP($C612,CTEPULL!$A:$I,3,FALSE)),"0",(VLOOKUP($C612,CTEPULL!$A:$I,3,FALSE)))</f>
        <v>40</v>
      </c>
      <c r="X612" s="18">
        <f>IF(ISERROR(VLOOKUP($A612,PIVOTILC!$A:$I,3,FALSE)),"0",(VLOOKUP($A612,PIVOTILC!$A:$I,3,FALSE)))</f>
        <v>40</v>
      </c>
      <c r="Y612" s="13">
        <f t="shared" si="144"/>
        <v>0</v>
      </c>
      <c r="Z612" s="13" t="str">
        <f t="shared" si="153"/>
        <v>Good</v>
      </c>
      <c r="AA612" s="13">
        <f>IF(ISERROR(VLOOKUP($C612,CTEPULL!$A:$I,4,FALSE)),"0",(VLOOKUP($C612,CTEPULL!$A:$I,4,FALSE)))</f>
        <v>0</v>
      </c>
      <c r="AB612" s="18">
        <f>IF(ISERROR(VLOOKUP($A612,PIVOTILC!$A:$I,4,FALSE)),"0",(VLOOKUP($A612,PIVOTILC!$A:$I,4,FALSE)))</f>
        <v>0</v>
      </c>
      <c r="AC612" s="13">
        <f t="shared" si="145"/>
        <v>0</v>
      </c>
      <c r="AD612" s="13" t="str">
        <f t="shared" si="154"/>
        <v/>
      </c>
      <c r="AE612" s="13">
        <f>IF(ISERROR(VLOOKUP($C612,CTEPULL!$A:$I,5,FALSE)),"0",(VLOOKUP($C612,CTEPULL!$A:$I,5,FALSE)))</f>
        <v>0</v>
      </c>
      <c r="AF612" s="18">
        <f>IF(ISERROR(VLOOKUP($A612,PIVOTILC!$A:$I,5,FALSE)),"0",(VLOOKUP($A612,PIVOTILC!$A:$I,5,FALSE)))</f>
        <v>0</v>
      </c>
      <c r="AG612" s="13">
        <f t="shared" si="146"/>
        <v>0</v>
      </c>
      <c r="AH612" s="13" t="str">
        <f t="shared" si="155"/>
        <v/>
      </c>
      <c r="AI612" s="13">
        <f>IF(ISERROR(VLOOKUP($C612,CTEPULL!$A:$I,6,FALSE)),"0",(VLOOKUP($C612,CTEPULL!$A:$I,6,FALSE)))</f>
        <v>0</v>
      </c>
      <c r="AJ612" s="18">
        <f>IF(ISERROR(VLOOKUP($A612,PIVOTILC!$A:$I,6,FALSE)),"0",(VLOOKUP($A612,PIVOTILC!$A:$I,6,FALSE)))</f>
        <v>0</v>
      </c>
      <c r="AK612" s="13">
        <f t="shared" si="147"/>
        <v>0</v>
      </c>
      <c r="AL612" s="13" t="str">
        <f t="shared" si="156"/>
        <v/>
      </c>
      <c r="AM612" s="13">
        <f>IF(ISERROR(VLOOKUP($C612,CTEPULL!$A:$I,7,FALSE)),"0",(VLOOKUP($C612,CTEPULL!$A:$I,7,FALSE)))</f>
        <v>0</v>
      </c>
      <c r="AN612" s="18">
        <f>IF(ISERROR(VLOOKUP($A612,PIVOTILC!$A:$I,7,FALSE)),"0",(VLOOKUP($A612,PIVOTILC!$A:$I,7,FALSE)))</f>
        <v>0</v>
      </c>
      <c r="AO612" s="13">
        <f t="shared" si="148"/>
        <v>0</v>
      </c>
      <c r="AP612" s="13" t="str">
        <f t="shared" si="157"/>
        <v/>
      </c>
      <c r="AQ612" s="13">
        <f>IF(ISERROR(VLOOKUP($C612,CTEPULL!$A:$I,8,FALSE)),"0",(VLOOKUP($C612,CTEPULL!$A:$I,8,FALSE)))</f>
        <v>0</v>
      </c>
      <c r="AR612" s="18">
        <f>IF(ISERROR(VLOOKUP($A612,PIVOTILC!$A:$I,8,FALSE)),"0",(VLOOKUP($A612,PIVOTILC!$A:$I,8,FALSE)))</f>
        <v>0</v>
      </c>
      <c r="AS612" s="13">
        <f t="shared" si="149"/>
        <v>0</v>
      </c>
      <c r="AT612" s="13" t="str">
        <f t="shared" si="158"/>
        <v/>
      </c>
      <c r="AU612" s="19">
        <f>IF(ISERROR(VLOOKUP($C612,CTEPULL!$A:$I,9,FALSE)),"0",(VLOOKUP($C612,CTEPULL!$A:$I,9,FALSE)))</f>
        <v>40</v>
      </c>
      <c r="AV612" s="18">
        <f>IF(ISERROR(VLOOKUP($A612,PIVOTILC!$A:$I,8,FALSE)),"0",(VLOOKUP($A612,PIVOTILC!$A:$I,9,FALSE)))</f>
        <v>40</v>
      </c>
      <c r="AW612" s="18">
        <f t="shared" si="150"/>
        <v>0</v>
      </c>
      <c r="AX612" s="13">
        <f t="shared" si="151"/>
        <v>0</v>
      </c>
      <c r="AY612" s="13" t="str">
        <f t="shared" si="152"/>
        <v>No</v>
      </c>
      <c r="AZ612" s="13" t="str">
        <f t="shared" si="159"/>
        <v>No</v>
      </c>
    </row>
    <row r="613" spans="1:52" x14ac:dyDescent="0.2">
      <c r="A613" s="1" t="s">
        <v>7739</v>
      </c>
      <c r="B613" s="16" t="s">
        <v>7740</v>
      </c>
      <c r="C613" s="13" t="s">
        <v>7741</v>
      </c>
      <c r="D613" s="13" t="s">
        <v>1812</v>
      </c>
      <c r="E613" s="13" t="s">
        <v>7742</v>
      </c>
      <c r="F613" s="13" t="s">
        <v>179</v>
      </c>
      <c r="G613" s="13" t="s">
        <v>7743</v>
      </c>
      <c r="H613" s="13" t="s">
        <v>2829</v>
      </c>
      <c r="I613" s="13" t="s">
        <v>98</v>
      </c>
      <c r="J613" s="13" t="s">
        <v>2378</v>
      </c>
      <c r="K613" s="13" t="s">
        <v>2389</v>
      </c>
      <c r="L613" s="13" t="s">
        <v>11236</v>
      </c>
      <c r="M613" s="13" t="s">
        <v>2420</v>
      </c>
      <c r="N613" s="13" t="s">
        <v>7744</v>
      </c>
      <c r="O613" s="17">
        <v>43178</v>
      </c>
      <c r="P613" s="23"/>
      <c r="Q613" s="41" t="s">
        <v>7745</v>
      </c>
      <c r="R613" s="13" t="s">
        <v>129</v>
      </c>
      <c r="S613" s="13" t="s">
        <v>2867</v>
      </c>
      <c r="T613" s="13" t="s">
        <v>8348</v>
      </c>
      <c r="U613" s="13" t="s">
        <v>7771</v>
      </c>
      <c r="V613" s="13" t="s">
        <v>8361</v>
      </c>
      <c r="W613" s="13">
        <f>IF(ISERROR(VLOOKUP($C613,CTEPULL!$A:$I,3,FALSE)),"0",(VLOOKUP($C613,CTEPULL!$A:$I,3,FALSE)))</f>
        <v>45</v>
      </c>
      <c r="X613" s="18">
        <f>IF(ISERROR(VLOOKUP($A613,PIVOTILC!$A:$I,3,FALSE)),"0",(VLOOKUP($A613,PIVOTILC!$A:$I,3,FALSE)))</f>
        <v>45</v>
      </c>
      <c r="Y613" s="13">
        <f t="shared" si="144"/>
        <v>0</v>
      </c>
      <c r="Z613" s="13" t="str">
        <f t="shared" si="153"/>
        <v>Good</v>
      </c>
      <c r="AA613" s="13">
        <f>IF(ISERROR(VLOOKUP($C613,CTEPULL!$A:$I,4,FALSE)),"0",(VLOOKUP($C613,CTEPULL!$A:$I,4,FALSE)))</f>
        <v>0</v>
      </c>
      <c r="AB613" s="18">
        <f>IF(ISERROR(VLOOKUP($A613,PIVOTILC!$A:$I,4,FALSE)),"0",(VLOOKUP($A613,PIVOTILC!$A:$I,4,FALSE)))</f>
        <v>0</v>
      </c>
      <c r="AC613" s="13">
        <f t="shared" si="145"/>
        <v>0</v>
      </c>
      <c r="AD613" s="13" t="str">
        <f t="shared" si="154"/>
        <v/>
      </c>
      <c r="AE613" s="13">
        <f>IF(ISERROR(VLOOKUP($C613,CTEPULL!$A:$I,5,FALSE)),"0",(VLOOKUP($C613,CTEPULL!$A:$I,5,FALSE)))</f>
        <v>0</v>
      </c>
      <c r="AF613" s="18">
        <f>IF(ISERROR(VLOOKUP($A613,PIVOTILC!$A:$I,5,FALSE)),"0",(VLOOKUP($A613,PIVOTILC!$A:$I,5,FALSE)))</f>
        <v>0</v>
      </c>
      <c r="AG613" s="13">
        <f t="shared" si="146"/>
        <v>0</v>
      </c>
      <c r="AH613" s="13" t="str">
        <f t="shared" si="155"/>
        <v/>
      </c>
      <c r="AI613" s="13">
        <f>IF(ISERROR(VLOOKUP($C613,CTEPULL!$A:$I,6,FALSE)),"0",(VLOOKUP($C613,CTEPULL!$A:$I,6,FALSE)))</f>
        <v>0</v>
      </c>
      <c r="AJ613" s="18">
        <f>IF(ISERROR(VLOOKUP($A613,PIVOTILC!$A:$I,6,FALSE)),"0",(VLOOKUP($A613,PIVOTILC!$A:$I,6,FALSE)))</f>
        <v>0</v>
      </c>
      <c r="AK613" s="13">
        <f t="shared" si="147"/>
        <v>0</v>
      </c>
      <c r="AL613" s="13" t="str">
        <f t="shared" si="156"/>
        <v/>
      </c>
      <c r="AM613" s="13">
        <f>IF(ISERROR(VLOOKUP($C613,CTEPULL!$A:$I,7,FALSE)),"0",(VLOOKUP($C613,CTEPULL!$A:$I,7,FALSE)))</f>
        <v>0</v>
      </c>
      <c r="AN613" s="18">
        <f>IF(ISERROR(VLOOKUP($A613,PIVOTILC!$A:$I,7,FALSE)),"0",(VLOOKUP($A613,PIVOTILC!$A:$I,7,FALSE)))</f>
        <v>0</v>
      </c>
      <c r="AO613" s="13">
        <f t="shared" si="148"/>
        <v>0</v>
      </c>
      <c r="AP613" s="13" t="str">
        <f t="shared" si="157"/>
        <v/>
      </c>
      <c r="AQ613" s="13">
        <f>IF(ISERROR(VLOOKUP($C613,CTEPULL!$A:$I,8,FALSE)),"0",(VLOOKUP($C613,CTEPULL!$A:$I,8,FALSE)))</f>
        <v>0</v>
      </c>
      <c r="AR613" s="18">
        <f>IF(ISERROR(VLOOKUP($A613,PIVOTILC!$A:$I,8,FALSE)),"0",(VLOOKUP($A613,PIVOTILC!$A:$I,8,FALSE)))</f>
        <v>0</v>
      </c>
      <c r="AS613" s="13">
        <f t="shared" si="149"/>
        <v>0</v>
      </c>
      <c r="AT613" s="13" t="str">
        <f t="shared" si="158"/>
        <v/>
      </c>
      <c r="AU613" s="19">
        <f>IF(ISERROR(VLOOKUP($C613,CTEPULL!$A:$I,9,FALSE)),"0",(VLOOKUP($C613,CTEPULL!$A:$I,9,FALSE)))</f>
        <v>45</v>
      </c>
      <c r="AV613" s="18">
        <f>IF(ISERROR(VLOOKUP($A613,PIVOTILC!$A:$I,8,FALSE)),"0",(VLOOKUP($A613,PIVOTILC!$A:$I,9,FALSE)))</f>
        <v>45</v>
      </c>
      <c r="AW613" s="18">
        <f t="shared" si="150"/>
        <v>0</v>
      </c>
      <c r="AX613" s="13">
        <f t="shared" si="151"/>
        <v>0</v>
      </c>
      <c r="AY613" s="13" t="str">
        <f t="shared" si="152"/>
        <v>No</v>
      </c>
      <c r="AZ613" s="13" t="str">
        <f t="shared" si="159"/>
        <v>No</v>
      </c>
    </row>
    <row r="614" spans="1:52" x14ac:dyDescent="0.2">
      <c r="A614" s="1" t="s">
        <v>11965</v>
      </c>
      <c r="B614" s="16" t="s">
        <v>11023</v>
      </c>
      <c r="C614" s="13" t="s">
        <v>1278</v>
      </c>
      <c r="D614" s="13" t="s">
        <v>1279</v>
      </c>
      <c r="E614" s="13" t="s">
        <v>1280</v>
      </c>
      <c r="F614" s="13" t="s">
        <v>179</v>
      </c>
      <c r="G614" s="13" t="s">
        <v>1281</v>
      </c>
      <c r="H614" s="13" t="s">
        <v>11912</v>
      </c>
      <c r="I614" s="13" t="s">
        <v>102</v>
      </c>
      <c r="J614" s="13" t="s">
        <v>2378</v>
      </c>
      <c r="K614" s="13" t="s">
        <v>2395</v>
      </c>
      <c r="L614" s="13" t="s">
        <v>4946</v>
      </c>
      <c r="M614" s="13" t="s">
        <v>2405</v>
      </c>
      <c r="N614" s="13" t="s">
        <v>1282</v>
      </c>
      <c r="O614" s="17">
        <v>41612</v>
      </c>
      <c r="P614" s="23"/>
      <c r="Q614" s="41" t="s">
        <v>2619</v>
      </c>
      <c r="R614" s="13" t="s">
        <v>187</v>
      </c>
      <c r="S614" s="13" t="s">
        <v>11966</v>
      </c>
      <c r="T614" s="13" t="s">
        <v>8348</v>
      </c>
      <c r="U614" s="13" t="s">
        <v>5890</v>
      </c>
      <c r="V614" s="13" t="s">
        <v>8363</v>
      </c>
      <c r="W614" s="13">
        <f>IF(ISERROR(VLOOKUP($C614,CTEPULL!$A:$I,3,FALSE)),"0",(VLOOKUP($C614,CTEPULL!$A:$I,3,FALSE)))</f>
        <v>42</v>
      </c>
      <c r="X614" s="18">
        <f>IF(ISERROR(VLOOKUP($A614,PIVOTILC!$A:$I,3,FALSE)),"0",(VLOOKUP($A614,PIVOTILC!$A:$I,3,FALSE)))</f>
        <v>42</v>
      </c>
      <c r="Y614" s="13">
        <f t="shared" si="144"/>
        <v>0</v>
      </c>
      <c r="Z614" s="13" t="str">
        <f t="shared" si="153"/>
        <v>Good</v>
      </c>
      <c r="AA614" s="13">
        <f>IF(ISERROR(VLOOKUP($C614,CTEPULL!$A:$I,4,FALSE)),"0",(VLOOKUP($C614,CTEPULL!$A:$I,4,FALSE)))</f>
        <v>0</v>
      </c>
      <c r="AB614" s="18">
        <f>IF(ISERROR(VLOOKUP($A614,PIVOTILC!$A:$I,4,FALSE)),"0",(VLOOKUP($A614,PIVOTILC!$A:$I,4,FALSE)))</f>
        <v>0</v>
      </c>
      <c r="AC614" s="13">
        <f t="shared" si="145"/>
        <v>0</v>
      </c>
      <c r="AD614" s="13" t="str">
        <f t="shared" si="154"/>
        <v/>
      </c>
      <c r="AE614" s="13">
        <f>IF(ISERROR(VLOOKUP($C614,CTEPULL!$A:$I,5,FALSE)),"0",(VLOOKUP($C614,CTEPULL!$A:$I,5,FALSE)))</f>
        <v>0</v>
      </c>
      <c r="AF614" s="18">
        <f>IF(ISERROR(VLOOKUP($A614,PIVOTILC!$A:$I,5,FALSE)),"0",(VLOOKUP($A614,PIVOTILC!$A:$I,5,FALSE)))</f>
        <v>0</v>
      </c>
      <c r="AG614" s="13">
        <f t="shared" si="146"/>
        <v>0</v>
      </c>
      <c r="AH614" s="13" t="str">
        <f t="shared" si="155"/>
        <v/>
      </c>
      <c r="AI614" s="13">
        <f>IF(ISERROR(VLOOKUP($C614,CTEPULL!$A:$I,6,FALSE)),"0",(VLOOKUP($C614,CTEPULL!$A:$I,6,FALSE)))</f>
        <v>0</v>
      </c>
      <c r="AJ614" s="18">
        <f>IF(ISERROR(VLOOKUP($A614,PIVOTILC!$A:$I,6,FALSE)),"0",(VLOOKUP($A614,PIVOTILC!$A:$I,6,FALSE)))</f>
        <v>0</v>
      </c>
      <c r="AK614" s="13">
        <f t="shared" si="147"/>
        <v>0</v>
      </c>
      <c r="AL614" s="13" t="str">
        <f t="shared" si="156"/>
        <v/>
      </c>
      <c r="AM614" s="13">
        <f>IF(ISERROR(VLOOKUP($C614,CTEPULL!$A:$I,7,FALSE)),"0",(VLOOKUP($C614,CTEPULL!$A:$I,7,FALSE)))</f>
        <v>0</v>
      </c>
      <c r="AN614" s="18">
        <f>IF(ISERROR(VLOOKUP($A614,PIVOTILC!$A:$I,7,FALSE)),"0",(VLOOKUP($A614,PIVOTILC!$A:$I,7,FALSE)))</f>
        <v>0</v>
      </c>
      <c r="AO614" s="13">
        <f t="shared" si="148"/>
        <v>0</v>
      </c>
      <c r="AP614" s="13" t="str">
        <f t="shared" si="157"/>
        <v/>
      </c>
      <c r="AQ614" s="13">
        <f>IF(ISERROR(VLOOKUP($C614,CTEPULL!$A:$I,8,FALSE)),"0",(VLOOKUP($C614,CTEPULL!$A:$I,8,FALSE)))</f>
        <v>0</v>
      </c>
      <c r="AR614" s="18">
        <f>IF(ISERROR(VLOOKUP($A614,PIVOTILC!$A:$I,8,FALSE)),"0",(VLOOKUP($A614,PIVOTILC!$A:$I,8,FALSE)))</f>
        <v>0</v>
      </c>
      <c r="AS614" s="13">
        <f t="shared" si="149"/>
        <v>0</v>
      </c>
      <c r="AT614" s="13" t="str">
        <f t="shared" si="158"/>
        <v/>
      </c>
      <c r="AU614" s="19">
        <f>IF(ISERROR(VLOOKUP($C614,CTEPULL!$A:$I,9,FALSE)),"0",(VLOOKUP($C614,CTEPULL!$A:$I,9,FALSE)))</f>
        <v>42</v>
      </c>
      <c r="AV614" s="18">
        <f>IF(ISERROR(VLOOKUP($A614,PIVOTILC!$A:$I,8,FALSE)),"0",(VLOOKUP($A614,PIVOTILC!$A:$I,9,FALSE)))</f>
        <v>42</v>
      </c>
      <c r="AW614" s="18">
        <f t="shared" si="150"/>
        <v>0</v>
      </c>
      <c r="AX614" s="13">
        <f t="shared" si="151"/>
        <v>0</v>
      </c>
      <c r="AY614" s="13" t="str">
        <f t="shared" si="152"/>
        <v>No</v>
      </c>
      <c r="AZ614" s="13" t="str">
        <f t="shared" si="159"/>
        <v>No</v>
      </c>
    </row>
    <row r="615" spans="1:52" x14ac:dyDescent="0.2">
      <c r="A615" s="1" t="s">
        <v>7191</v>
      </c>
      <c r="B615" s="16" t="s">
        <v>3585</v>
      </c>
      <c r="C615" s="13" t="s">
        <v>3586</v>
      </c>
      <c r="D615" s="13" t="s">
        <v>629</v>
      </c>
      <c r="E615" s="13" t="s">
        <v>620</v>
      </c>
      <c r="F615" s="13" t="s">
        <v>183</v>
      </c>
      <c r="G615" s="13" t="s">
        <v>3587</v>
      </c>
      <c r="H615" s="13" t="s">
        <v>2829</v>
      </c>
      <c r="I615" s="13" t="s">
        <v>98</v>
      </c>
      <c r="J615" s="13" t="s">
        <v>2378</v>
      </c>
      <c r="K615" s="13" t="s">
        <v>2379</v>
      </c>
      <c r="L615" s="13" t="s">
        <v>2407</v>
      </c>
      <c r="M615" s="13" t="s">
        <v>2480</v>
      </c>
      <c r="N615" s="13" t="s">
        <v>3588</v>
      </c>
      <c r="O615" s="17">
        <v>42534</v>
      </c>
      <c r="P615" s="23"/>
      <c r="Q615" s="41" t="s">
        <v>3589</v>
      </c>
      <c r="R615" s="13" t="s">
        <v>187</v>
      </c>
      <c r="S615" s="13" t="s">
        <v>2867</v>
      </c>
      <c r="T615" s="13" t="s">
        <v>8348</v>
      </c>
      <c r="U615" s="13" t="s">
        <v>5891</v>
      </c>
      <c r="V615" s="13" t="s">
        <v>8352</v>
      </c>
      <c r="W615" s="13">
        <f>IF(ISERROR(VLOOKUP($C615,CTEPULL!$A:$I,3,FALSE)),"0",(VLOOKUP($C615,CTEPULL!$A:$I,3,FALSE)))</f>
        <v>57</v>
      </c>
      <c r="X615" s="18">
        <f>IF(ISERROR(VLOOKUP($A615,PIVOTILC!$A:$I,3,FALSE)),"0",(VLOOKUP($A615,PIVOTILC!$A:$I,3,FALSE)))</f>
        <v>57</v>
      </c>
      <c r="Y615" s="13">
        <f t="shared" si="144"/>
        <v>0</v>
      </c>
      <c r="Z615" s="13" t="str">
        <f t="shared" si="153"/>
        <v>Good</v>
      </c>
      <c r="AA615" s="13">
        <f>IF(ISERROR(VLOOKUP($C615,CTEPULL!$A:$I,4,FALSE)),"0",(VLOOKUP($C615,CTEPULL!$A:$I,4,FALSE)))</f>
        <v>0</v>
      </c>
      <c r="AB615" s="18">
        <f>IF(ISERROR(VLOOKUP($A615,PIVOTILC!$A:$I,4,FALSE)),"0",(VLOOKUP($A615,PIVOTILC!$A:$I,4,FALSE)))</f>
        <v>0</v>
      </c>
      <c r="AC615" s="13">
        <f t="shared" si="145"/>
        <v>0</v>
      </c>
      <c r="AD615" s="13" t="str">
        <f t="shared" si="154"/>
        <v/>
      </c>
      <c r="AE615" s="13">
        <f>IF(ISERROR(VLOOKUP($C615,CTEPULL!$A:$I,5,FALSE)),"0",(VLOOKUP($C615,CTEPULL!$A:$I,5,FALSE)))</f>
        <v>0</v>
      </c>
      <c r="AF615" s="18">
        <f>IF(ISERROR(VLOOKUP($A615,PIVOTILC!$A:$I,5,FALSE)),"0",(VLOOKUP($A615,PIVOTILC!$A:$I,5,FALSE)))</f>
        <v>0</v>
      </c>
      <c r="AG615" s="13">
        <f t="shared" si="146"/>
        <v>0</v>
      </c>
      <c r="AH615" s="13" t="str">
        <f t="shared" si="155"/>
        <v/>
      </c>
      <c r="AI615" s="13">
        <f>IF(ISERROR(VLOOKUP($C615,CTEPULL!$A:$I,6,FALSE)),"0",(VLOOKUP($C615,CTEPULL!$A:$I,6,FALSE)))</f>
        <v>0</v>
      </c>
      <c r="AJ615" s="18">
        <f>IF(ISERROR(VLOOKUP($A615,PIVOTILC!$A:$I,6,FALSE)),"0",(VLOOKUP($A615,PIVOTILC!$A:$I,6,FALSE)))</f>
        <v>0</v>
      </c>
      <c r="AK615" s="13">
        <f t="shared" si="147"/>
        <v>0</v>
      </c>
      <c r="AL615" s="13" t="str">
        <f t="shared" si="156"/>
        <v/>
      </c>
      <c r="AM615" s="13">
        <f>IF(ISERROR(VLOOKUP($C615,CTEPULL!$A:$I,7,FALSE)),"0",(VLOOKUP($C615,CTEPULL!$A:$I,7,FALSE)))</f>
        <v>0</v>
      </c>
      <c r="AN615" s="18">
        <f>IF(ISERROR(VLOOKUP($A615,PIVOTILC!$A:$I,7,FALSE)),"0",(VLOOKUP($A615,PIVOTILC!$A:$I,7,FALSE)))</f>
        <v>0</v>
      </c>
      <c r="AO615" s="13">
        <f t="shared" si="148"/>
        <v>0</v>
      </c>
      <c r="AP615" s="13" t="str">
        <f t="shared" si="157"/>
        <v/>
      </c>
      <c r="AQ615" s="13">
        <f>IF(ISERROR(VLOOKUP($C615,CTEPULL!$A:$I,8,FALSE)),"0",(VLOOKUP($C615,CTEPULL!$A:$I,8,FALSE)))</f>
        <v>0</v>
      </c>
      <c r="AR615" s="18">
        <f>IF(ISERROR(VLOOKUP($A615,PIVOTILC!$A:$I,8,FALSE)),"0",(VLOOKUP($A615,PIVOTILC!$A:$I,8,FALSE)))</f>
        <v>0</v>
      </c>
      <c r="AS615" s="13">
        <f t="shared" si="149"/>
        <v>0</v>
      </c>
      <c r="AT615" s="13" t="str">
        <f t="shared" si="158"/>
        <v/>
      </c>
      <c r="AU615" s="19">
        <f>IF(ISERROR(VLOOKUP($C615,CTEPULL!$A:$I,9,FALSE)),"0",(VLOOKUP($C615,CTEPULL!$A:$I,9,FALSE)))</f>
        <v>57</v>
      </c>
      <c r="AV615" s="18">
        <f>IF(ISERROR(VLOOKUP($A615,PIVOTILC!$A:$I,8,FALSE)),"0",(VLOOKUP($A615,PIVOTILC!$A:$I,9,FALSE)))</f>
        <v>57</v>
      </c>
      <c r="AW615" s="18">
        <f t="shared" si="150"/>
        <v>0</v>
      </c>
      <c r="AX615" s="13">
        <f t="shared" si="151"/>
        <v>0</v>
      </c>
      <c r="AY615" s="13" t="str">
        <f t="shared" si="152"/>
        <v>No</v>
      </c>
      <c r="AZ615" s="13" t="str">
        <f t="shared" si="159"/>
        <v>No</v>
      </c>
    </row>
    <row r="616" spans="1:52" x14ac:dyDescent="0.2">
      <c r="A616" s="1" t="s">
        <v>8418</v>
      </c>
      <c r="B616" s="16" t="s">
        <v>8419</v>
      </c>
      <c r="C616" s="13" t="s">
        <v>8420</v>
      </c>
      <c r="D616" s="13" t="s">
        <v>8421</v>
      </c>
      <c r="E616" s="13" t="s">
        <v>8422</v>
      </c>
      <c r="F616" s="13" t="s">
        <v>4923</v>
      </c>
      <c r="G616" s="13" t="s">
        <v>8423</v>
      </c>
      <c r="H616" s="13" t="s">
        <v>2828</v>
      </c>
      <c r="I616" s="13" t="s">
        <v>98</v>
      </c>
      <c r="J616" s="13" t="s">
        <v>2378</v>
      </c>
      <c r="K616" s="13" t="s">
        <v>2395</v>
      </c>
      <c r="L616" s="13" t="s">
        <v>2385</v>
      </c>
      <c r="M616" s="13" t="s">
        <v>3823</v>
      </c>
      <c r="N616" s="13" t="s">
        <v>2830</v>
      </c>
      <c r="O616" s="17">
        <v>43332</v>
      </c>
      <c r="P616" s="23"/>
      <c r="Q616" s="41" t="s">
        <v>8424</v>
      </c>
      <c r="R616" s="13" t="s">
        <v>187</v>
      </c>
      <c r="S616" s="13" t="s">
        <v>2873</v>
      </c>
      <c r="T616" s="13" t="s">
        <v>8348</v>
      </c>
      <c r="U616" s="13" t="s">
        <v>2830</v>
      </c>
      <c r="V616" s="13" t="s">
        <v>8358</v>
      </c>
      <c r="W616" s="13">
        <f>IF(ISERROR(VLOOKUP($C616,CTEPULL!$A:$I,3,FALSE)),"0",(VLOOKUP($C616,CTEPULL!$A:$I,3,FALSE)))</f>
        <v>40</v>
      </c>
      <c r="X616" s="18">
        <f>IF(ISERROR(VLOOKUP($A616,PIVOTILC!$A:$I,3,FALSE)),"0",(VLOOKUP($A616,PIVOTILC!$A:$I,3,FALSE)))</f>
        <v>40</v>
      </c>
      <c r="Y616" s="13">
        <f t="shared" si="144"/>
        <v>0</v>
      </c>
      <c r="Z616" s="13" t="str">
        <f t="shared" si="153"/>
        <v>Good</v>
      </c>
      <c r="AA616" s="13">
        <f>IF(ISERROR(VLOOKUP($C616,CTEPULL!$A:$I,4,FALSE)),"0",(VLOOKUP($C616,CTEPULL!$A:$I,4,FALSE)))</f>
        <v>0</v>
      </c>
      <c r="AB616" s="18">
        <f>IF(ISERROR(VLOOKUP($A616,PIVOTILC!$A:$I,4,FALSE)),"0",(VLOOKUP($A616,PIVOTILC!$A:$I,4,FALSE)))</f>
        <v>0</v>
      </c>
      <c r="AC616" s="13">
        <f t="shared" si="145"/>
        <v>0</v>
      </c>
      <c r="AD616" s="13" t="str">
        <f t="shared" si="154"/>
        <v/>
      </c>
      <c r="AE616" s="13">
        <f>IF(ISERROR(VLOOKUP($C616,CTEPULL!$A:$I,5,FALSE)),"0",(VLOOKUP($C616,CTEPULL!$A:$I,5,FALSE)))</f>
        <v>0</v>
      </c>
      <c r="AF616" s="18">
        <f>IF(ISERROR(VLOOKUP($A616,PIVOTILC!$A:$I,5,FALSE)),"0",(VLOOKUP($A616,PIVOTILC!$A:$I,5,FALSE)))</f>
        <v>0</v>
      </c>
      <c r="AG616" s="13">
        <f t="shared" si="146"/>
        <v>0</v>
      </c>
      <c r="AH616" s="13" t="str">
        <f t="shared" si="155"/>
        <v/>
      </c>
      <c r="AI616" s="13">
        <f>IF(ISERROR(VLOOKUP($C616,CTEPULL!$A:$I,6,FALSE)),"0",(VLOOKUP($C616,CTEPULL!$A:$I,6,FALSE)))</f>
        <v>0</v>
      </c>
      <c r="AJ616" s="18">
        <f>IF(ISERROR(VLOOKUP($A616,PIVOTILC!$A:$I,6,FALSE)),"0",(VLOOKUP($A616,PIVOTILC!$A:$I,6,FALSE)))</f>
        <v>0</v>
      </c>
      <c r="AK616" s="13">
        <f t="shared" si="147"/>
        <v>0</v>
      </c>
      <c r="AL616" s="13" t="str">
        <f t="shared" si="156"/>
        <v/>
      </c>
      <c r="AM616" s="13">
        <f>IF(ISERROR(VLOOKUP($C616,CTEPULL!$A:$I,7,FALSE)),"0",(VLOOKUP($C616,CTEPULL!$A:$I,7,FALSE)))</f>
        <v>0</v>
      </c>
      <c r="AN616" s="18">
        <f>IF(ISERROR(VLOOKUP($A616,PIVOTILC!$A:$I,7,FALSE)),"0",(VLOOKUP($A616,PIVOTILC!$A:$I,7,FALSE)))</f>
        <v>0</v>
      </c>
      <c r="AO616" s="13">
        <f t="shared" si="148"/>
        <v>0</v>
      </c>
      <c r="AP616" s="13" t="str">
        <f t="shared" si="157"/>
        <v/>
      </c>
      <c r="AQ616" s="13">
        <f>IF(ISERROR(VLOOKUP($C616,CTEPULL!$A:$I,8,FALSE)),"0",(VLOOKUP($C616,CTEPULL!$A:$I,8,FALSE)))</f>
        <v>0</v>
      </c>
      <c r="AR616" s="18">
        <f>IF(ISERROR(VLOOKUP($A616,PIVOTILC!$A:$I,8,FALSE)),"0",(VLOOKUP($A616,PIVOTILC!$A:$I,8,FALSE)))</f>
        <v>0</v>
      </c>
      <c r="AS616" s="13">
        <f t="shared" si="149"/>
        <v>0</v>
      </c>
      <c r="AT616" s="13" t="str">
        <f t="shared" si="158"/>
        <v/>
      </c>
      <c r="AU616" s="19">
        <f>IF(ISERROR(VLOOKUP($C616,CTEPULL!$A:$I,9,FALSE)),"0",(VLOOKUP($C616,CTEPULL!$A:$I,9,FALSE)))</f>
        <v>40</v>
      </c>
      <c r="AV616" s="18">
        <f>IF(ISERROR(VLOOKUP($A616,PIVOTILC!$A:$I,8,FALSE)),"0",(VLOOKUP($A616,PIVOTILC!$A:$I,9,FALSE)))</f>
        <v>40</v>
      </c>
      <c r="AW616" s="18">
        <f t="shared" si="150"/>
        <v>0</v>
      </c>
      <c r="AX616" s="13">
        <f t="shared" si="151"/>
        <v>0</v>
      </c>
      <c r="AY616" s="13" t="str">
        <f t="shared" si="152"/>
        <v>No</v>
      </c>
      <c r="AZ616" s="13" t="str">
        <f t="shared" si="159"/>
        <v>No</v>
      </c>
    </row>
    <row r="617" spans="1:52" x14ac:dyDescent="0.2">
      <c r="A617" s="1" t="s">
        <v>8910</v>
      </c>
      <c r="B617" s="16" t="s">
        <v>8911</v>
      </c>
      <c r="C617" s="13" t="s">
        <v>8912</v>
      </c>
      <c r="D617" s="13" t="s">
        <v>492</v>
      </c>
      <c r="E617" s="13" t="s">
        <v>8913</v>
      </c>
      <c r="F617" s="13" t="s">
        <v>5283</v>
      </c>
      <c r="G617" s="13" t="s">
        <v>8914</v>
      </c>
      <c r="H617" s="13" t="s">
        <v>2828</v>
      </c>
      <c r="I617" s="13" t="s">
        <v>98</v>
      </c>
      <c r="J617" s="13" t="s">
        <v>2378</v>
      </c>
      <c r="K617" s="13" t="s">
        <v>4970</v>
      </c>
      <c r="L617" s="13" t="s">
        <v>11256</v>
      </c>
      <c r="M617" s="13" t="s">
        <v>11908</v>
      </c>
      <c r="N617" s="13" t="s">
        <v>8950</v>
      </c>
      <c r="O617" s="17">
        <v>43397</v>
      </c>
      <c r="P617" s="23"/>
      <c r="Q617" s="41" t="s">
        <v>8915</v>
      </c>
      <c r="R617" s="13" t="s">
        <v>112</v>
      </c>
      <c r="S617" s="13" t="s">
        <v>2866</v>
      </c>
      <c r="T617" s="13" t="s">
        <v>8348</v>
      </c>
      <c r="U617" s="13" t="s">
        <v>8962</v>
      </c>
      <c r="V617" s="13" t="s">
        <v>8368</v>
      </c>
      <c r="W617" s="13">
        <f>IF(ISERROR(VLOOKUP($C617,CTEPULL!$A:$I,3,FALSE)),"0",(VLOOKUP($C617,CTEPULL!$A:$I,3,FALSE)))</f>
        <v>45</v>
      </c>
      <c r="X617" s="18">
        <f>IF(ISERROR(VLOOKUP($A617,PIVOTILC!$A:$I,3,FALSE)),"0",(VLOOKUP($A617,PIVOTILC!$A:$I,3,FALSE)))</f>
        <v>45</v>
      </c>
      <c r="Y617" s="13">
        <f t="shared" si="144"/>
        <v>0</v>
      </c>
      <c r="Z617" s="13" t="str">
        <f t="shared" si="153"/>
        <v>Good</v>
      </c>
      <c r="AA617" s="13">
        <f>IF(ISERROR(VLOOKUP($C617,CTEPULL!$A:$I,4,FALSE)),"0",(VLOOKUP($C617,CTEPULL!$A:$I,4,FALSE)))</f>
        <v>0</v>
      </c>
      <c r="AB617" s="18">
        <f>IF(ISERROR(VLOOKUP($A617,PIVOTILC!$A:$I,4,FALSE)),"0",(VLOOKUP($A617,PIVOTILC!$A:$I,4,FALSE)))</f>
        <v>0</v>
      </c>
      <c r="AC617" s="13">
        <f t="shared" si="145"/>
        <v>0</v>
      </c>
      <c r="AD617" s="13" t="str">
        <f t="shared" si="154"/>
        <v/>
      </c>
      <c r="AE617" s="13">
        <f>IF(ISERROR(VLOOKUP($C617,CTEPULL!$A:$I,5,FALSE)),"0",(VLOOKUP($C617,CTEPULL!$A:$I,5,FALSE)))</f>
        <v>0</v>
      </c>
      <c r="AF617" s="18">
        <f>IF(ISERROR(VLOOKUP($A617,PIVOTILC!$A:$I,5,FALSE)),"0",(VLOOKUP($A617,PIVOTILC!$A:$I,5,FALSE)))</f>
        <v>0</v>
      </c>
      <c r="AG617" s="13">
        <f t="shared" si="146"/>
        <v>0</v>
      </c>
      <c r="AH617" s="13" t="str">
        <f t="shared" si="155"/>
        <v/>
      </c>
      <c r="AI617" s="13">
        <f>IF(ISERROR(VLOOKUP($C617,CTEPULL!$A:$I,6,FALSE)),"0",(VLOOKUP($C617,CTEPULL!$A:$I,6,FALSE)))</f>
        <v>0</v>
      </c>
      <c r="AJ617" s="18">
        <f>IF(ISERROR(VLOOKUP($A617,PIVOTILC!$A:$I,6,FALSE)),"0",(VLOOKUP($A617,PIVOTILC!$A:$I,6,FALSE)))</f>
        <v>0</v>
      </c>
      <c r="AK617" s="13">
        <f t="shared" si="147"/>
        <v>0</v>
      </c>
      <c r="AL617" s="13" t="str">
        <f t="shared" si="156"/>
        <v/>
      </c>
      <c r="AM617" s="13">
        <f>IF(ISERROR(VLOOKUP($C617,CTEPULL!$A:$I,7,FALSE)),"0",(VLOOKUP($C617,CTEPULL!$A:$I,7,FALSE)))</f>
        <v>0</v>
      </c>
      <c r="AN617" s="18">
        <f>IF(ISERROR(VLOOKUP($A617,PIVOTILC!$A:$I,7,FALSE)),"0",(VLOOKUP($A617,PIVOTILC!$A:$I,7,FALSE)))</f>
        <v>0</v>
      </c>
      <c r="AO617" s="13">
        <f t="shared" si="148"/>
        <v>0</v>
      </c>
      <c r="AP617" s="13" t="str">
        <f t="shared" si="157"/>
        <v/>
      </c>
      <c r="AQ617" s="13">
        <f>IF(ISERROR(VLOOKUP($C617,CTEPULL!$A:$I,8,FALSE)),"0",(VLOOKUP($C617,CTEPULL!$A:$I,8,FALSE)))</f>
        <v>0</v>
      </c>
      <c r="AR617" s="18">
        <f>IF(ISERROR(VLOOKUP($A617,PIVOTILC!$A:$I,8,FALSE)),"0",(VLOOKUP($A617,PIVOTILC!$A:$I,8,FALSE)))</f>
        <v>0</v>
      </c>
      <c r="AS617" s="13">
        <f t="shared" si="149"/>
        <v>0</v>
      </c>
      <c r="AT617" s="13" t="str">
        <f t="shared" si="158"/>
        <v/>
      </c>
      <c r="AU617" s="19">
        <f>IF(ISERROR(VLOOKUP($C617,CTEPULL!$A:$I,9,FALSE)),"0",(VLOOKUP($C617,CTEPULL!$A:$I,9,FALSE)))</f>
        <v>45</v>
      </c>
      <c r="AV617" s="18">
        <f>IF(ISERROR(VLOOKUP($A617,PIVOTILC!$A:$I,8,FALSE)),"0",(VLOOKUP($A617,PIVOTILC!$A:$I,9,FALSE)))</f>
        <v>45</v>
      </c>
      <c r="AW617" s="18">
        <f t="shared" si="150"/>
        <v>0</v>
      </c>
      <c r="AX617" s="13">
        <f t="shared" si="151"/>
        <v>0</v>
      </c>
      <c r="AY617" s="13" t="str">
        <f t="shared" si="152"/>
        <v>No</v>
      </c>
      <c r="AZ617" s="13" t="str">
        <f t="shared" si="159"/>
        <v>No</v>
      </c>
    </row>
    <row r="618" spans="1:52" x14ac:dyDescent="0.2">
      <c r="A618" s="1" t="s">
        <v>7192</v>
      </c>
      <c r="B618" s="16" t="s">
        <v>4448</v>
      </c>
      <c r="C618" s="13" t="s">
        <v>4449</v>
      </c>
      <c r="D618" s="13" t="s">
        <v>4450</v>
      </c>
      <c r="E618" s="13" t="s">
        <v>571</v>
      </c>
      <c r="F618" s="13" t="s">
        <v>179</v>
      </c>
      <c r="G618" s="13" t="s">
        <v>4451</v>
      </c>
      <c r="H618" s="13" t="s">
        <v>2828</v>
      </c>
      <c r="I618" s="13" t="s">
        <v>98</v>
      </c>
      <c r="J618" s="13" t="s">
        <v>2378</v>
      </c>
      <c r="K618" s="13" t="s">
        <v>2382</v>
      </c>
      <c r="L618" s="13" t="s">
        <v>3758</v>
      </c>
      <c r="M618" s="13" t="s">
        <v>2384</v>
      </c>
      <c r="N618" s="13" t="s">
        <v>4452</v>
      </c>
      <c r="O618" s="17">
        <v>42802</v>
      </c>
      <c r="P618" s="23"/>
      <c r="Q618" s="41" t="s">
        <v>4453</v>
      </c>
      <c r="R618" s="13" t="s">
        <v>129</v>
      </c>
      <c r="S618" s="13" t="s">
        <v>2870</v>
      </c>
      <c r="T618" s="13" t="s">
        <v>8348</v>
      </c>
      <c r="U618" s="13" t="s">
        <v>5892</v>
      </c>
      <c r="V618" s="13" t="s">
        <v>8365</v>
      </c>
      <c r="W618" s="13">
        <f>IF(ISERROR(VLOOKUP($C618,CTEPULL!$A:$I,3,FALSE)),"0",(VLOOKUP($C618,CTEPULL!$A:$I,3,FALSE)))</f>
        <v>46</v>
      </c>
      <c r="X618" s="18">
        <f>IF(ISERROR(VLOOKUP($A618,PIVOTILC!$A:$I,3,FALSE)),"0",(VLOOKUP($A618,PIVOTILC!$A:$I,3,FALSE)))</f>
        <v>46</v>
      </c>
      <c r="Y618" s="13">
        <f t="shared" si="144"/>
        <v>0</v>
      </c>
      <c r="Z618" s="13" t="str">
        <f t="shared" si="153"/>
        <v>Good</v>
      </c>
      <c r="AA618" s="13">
        <f>IF(ISERROR(VLOOKUP($C618,CTEPULL!$A:$I,4,FALSE)),"0",(VLOOKUP($C618,CTEPULL!$A:$I,4,FALSE)))</f>
        <v>0</v>
      </c>
      <c r="AB618" s="18">
        <f>IF(ISERROR(VLOOKUP($A618,PIVOTILC!$A:$I,4,FALSE)),"0",(VLOOKUP($A618,PIVOTILC!$A:$I,4,FALSE)))</f>
        <v>0</v>
      </c>
      <c r="AC618" s="13">
        <f t="shared" si="145"/>
        <v>0</v>
      </c>
      <c r="AD618" s="13" t="str">
        <f t="shared" si="154"/>
        <v/>
      </c>
      <c r="AE618" s="13">
        <f>IF(ISERROR(VLOOKUP($C618,CTEPULL!$A:$I,5,FALSE)),"0",(VLOOKUP($C618,CTEPULL!$A:$I,5,FALSE)))</f>
        <v>0</v>
      </c>
      <c r="AF618" s="18">
        <f>IF(ISERROR(VLOOKUP($A618,PIVOTILC!$A:$I,5,FALSE)),"0",(VLOOKUP($A618,PIVOTILC!$A:$I,5,FALSE)))</f>
        <v>0</v>
      </c>
      <c r="AG618" s="13">
        <f t="shared" si="146"/>
        <v>0</v>
      </c>
      <c r="AH618" s="13" t="str">
        <f t="shared" si="155"/>
        <v/>
      </c>
      <c r="AI618" s="13">
        <f>IF(ISERROR(VLOOKUP($C618,CTEPULL!$A:$I,6,FALSE)),"0",(VLOOKUP($C618,CTEPULL!$A:$I,6,FALSE)))</f>
        <v>0</v>
      </c>
      <c r="AJ618" s="18">
        <f>IF(ISERROR(VLOOKUP($A618,PIVOTILC!$A:$I,6,FALSE)),"0",(VLOOKUP($A618,PIVOTILC!$A:$I,6,FALSE)))</f>
        <v>0</v>
      </c>
      <c r="AK618" s="13">
        <f t="shared" si="147"/>
        <v>0</v>
      </c>
      <c r="AL618" s="13" t="str">
        <f t="shared" si="156"/>
        <v/>
      </c>
      <c r="AM618" s="13">
        <f>IF(ISERROR(VLOOKUP($C618,CTEPULL!$A:$I,7,FALSE)),"0",(VLOOKUP($C618,CTEPULL!$A:$I,7,FALSE)))</f>
        <v>0</v>
      </c>
      <c r="AN618" s="18">
        <f>IF(ISERROR(VLOOKUP($A618,PIVOTILC!$A:$I,7,FALSE)),"0",(VLOOKUP($A618,PIVOTILC!$A:$I,7,FALSE)))</f>
        <v>0</v>
      </c>
      <c r="AO618" s="13">
        <f t="shared" si="148"/>
        <v>0</v>
      </c>
      <c r="AP618" s="13" t="str">
        <f t="shared" si="157"/>
        <v/>
      </c>
      <c r="AQ618" s="13">
        <f>IF(ISERROR(VLOOKUP($C618,CTEPULL!$A:$I,8,FALSE)),"0",(VLOOKUP($C618,CTEPULL!$A:$I,8,FALSE)))</f>
        <v>0</v>
      </c>
      <c r="AR618" s="18">
        <f>IF(ISERROR(VLOOKUP($A618,PIVOTILC!$A:$I,8,FALSE)),"0",(VLOOKUP($A618,PIVOTILC!$A:$I,8,FALSE)))</f>
        <v>0</v>
      </c>
      <c r="AS618" s="13">
        <f t="shared" si="149"/>
        <v>0</v>
      </c>
      <c r="AT618" s="13" t="str">
        <f t="shared" si="158"/>
        <v/>
      </c>
      <c r="AU618" s="19">
        <f>IF(ISERROR(VLOOKUP($C618,CTEPULL!$A:$I,9,FALSE)),"0",(VLOOKUP($C618,CTEPULL!$A:$I,9,FALSE)))</f>
        <v>46</v>
      </c>
      <c r="AV618" s="18">
        <f>IF(ISERROR(VLOOKUP($A618,PIVOTILC!$A:$I,8,FALSE)),"0",(VLOOKUP($A618,PIVOTILC!$A:$I,9,FALSE)))</f>
        <v>46</v>
      </c>
      <c r="AW618" s="18">
        <f t="shared" si="150"/>
        <v>0</v>
      </c>
      <c r="AX618" s="13">
        <f t="shared" si="151"/>
        <v>0</v>
      </c>
      <c r="AY618" s="13" t="str">
        <f t="shared" si="152"/>
        <v>No</v>
      </c>
      <c r="AZ618" s="13" t="str">
        <f t="shared" si="159"/>
        <v>No</v>
      </c>
    </row>
    <row r="619" spans="1:52" x14ac:dyDescent="0.2">
      <c r="A619" s="1" t="s">
        <v>9315</v>
      </c>
      <c r="B619" s="16" t="s">
        <v>4043</v>
      </c>
      <c r="C619" s="13" t="s">
        <v>4046</v>
      </c>
      <c r="D619" s="13" t="s">
        <v>4047</v>
      </c>
      <c r="E619" s="13" t="s">
        <v>4048</v>
      </c>
      <c r="F619" s="13" t="s">
        <v>2830</v>
      </c>
      <c r="G619" s="13" t="s">
        <v>4049</v>
      </c>
      <c r="H619" s="13" t="s">
        <v>2832</v>
      </c>
      <c r="I619" s="13" t="s">
        <v>102</v>
      </c>
      <c r="J619" s="13" t="s">
        <v>2378</v>
      </c>
      <c r="K619" s="13" t="s">
        <v>2396</v>
      </c>
      <c r="L619" s="13" t="s">
        <v>2392</v>
      </c>
      <c r="M619" s="13" t="s">
        <v>8943</v>
      </c>
      <c r="N619" s="13" t="s">
        <v>4050</v>
      </c>
      <c r="O619" s="17">
        <v>42675</v>
      </c>
      <c r="P619" s="23"/>
      <c r="Q619" s="41" t="s">
        <v>4051</v>
      </c>
      <c r="R619" s="13" t="s">
        <v>129</v>
      </c>
      <c r="S619" s="13" t="s">
        <v>2870</v>
      </c>
      <c r="T619" s="13" t="s">
        <v>8348</v>
      </c>
      <c r="U619" s="13" t="s">
        <v>5893</v>
      </c>
      <c r="V619" s="13" t="s">
        <v>8352</v>
      </c>
      <c r="W619" s="13">
        <f>IF(ISERROR(VLOOKUP($C619,CTEPULL!$A:$I,3,FALSE)),"0",(VLOOKUP($C619,CTEPULL!$A:$I,3,FALSE)))</f>
        <v>45</v>
      </c>
      <c r="X619" s="18">
        <f>IF(ISERROR(VLOOKUP($A619,PIVOTILC!$A:$I,3,FALSE)),"0",(VLOOKUP($A619,PIVOTILC!$A:$I,3,FALSE)))</f>
        <v>45</v>
      </c>
      <c r="Y619" s="13">
        <f t="shared" si="144"/>
        <v>0</v>
      </c>
      <c r="Z619" s="13" t="str">
        <f t="shared" si="153"/>
        <v>Good</v>
      </c>
      <c r="AA619" s="13">
        <f>IF(ISERROR(VLOOKUP($C619,CTEPULL!$A:$I,4,FALSE)),"0",(VLOOKUP($C619,CTEPULL!$A:$I,4,FALSE)))</f>
        <v>0</v>
      </c>
      <c r="AB619" s="18">
        <f>IF(ISERROR(VLOOKUP($A619,PIVOTILC!$A:$I,4,FALSE)),"0",(VLOOKUP($A619,PIVOTILC!$A:$I,4,FALSE)))</f>
        <v>0</v>
      </c>
      <c r="AC619" s="13">
        <f t="shared" si="145"/>
        <v>0</v>
      </c>
      <c r="AD619" s="13" t="str">
        <f t="shared" si="154"/>
        <v/>
      </c>
      <c r="AE619" s="13">
        <f>IF(ISERROR(VLOOKUP($C619,CTEPULL!$A:$I,5,FALSE)),"0",(VLOOKUP($C619,CTEPULL!$A:$I,5,FALSE)))</f>
        <v>0</v>
      </c>
      <c r="AF619" s="18">
        <f>IF(ISERROR(VLOOKUP($A619,PIVOTILC!$A:$I,5,FALSE)),"0",(VLOOKUP($A619,PIVOTILC!$A:$I,5,FALSE)))</f>
        <v>0</v>
      </c>
      <c r="AG619" s="13">
        <f t="shared" si="146"/>
        <v>0</v>
      </c>
      <c r="AH619" s="13" t="str">
        <f t="shared" si="155"/>
        <v/>
      </c>
      <c r="AI619" s="13">
        <f>IF(ISERROR(VLOOKUP($C619,CTEPULL!$A:$I,6,FALSE)),"0",(VLOOKUP($C619,CTEPULL!$A:$I,6,FALSE)))</f>
        <v>0</v>
      </c>
      <c r="AJ619" s="18">
        <f>IF(ISERROR(VLOOKUP($A619,PIVOTILC!$A:$I,6,FALSE)),"0",(VLOOKUP($A619,PIVOTILC!$A:$I,6,FALSE)))</f>
        <v>0</v>
      </c>
      <c r="AK619" s="13">
        <f t="shared" si="147"/>
        <v>0</v>
      </c>
      <c r="AL619" s="13" t="str">
        <f t="shared" si="156"/>
        <v/>
      </c>
      <c r="AM619" s="13">
        <f>IF(ISERROR(VLOOKUP($C619,CTEPULL!$A:$I,7,FALSE)),"0",(VLOOKUP($C619,CTEPULL!$A:$I,7,FALSE)))</f>
        <v>0</v>
      </c>
      <c r="AN619" s="18">
        <f>IF(ISERROR(VLOOKUP($A619,PIVOTILC!$A:$I,7,FALSE)),"0",(VLOOKUP($A619,PIVOTILC!$A:$I,7,FALSE)))</f>
        <v>0</v>
      </c>
      <c r="AO619" s="13">
        <f t="shared" si="148"/>
        <v>0</v>
      </c>
      <c r="AP619" s="13" t="str">
        <f t="shared" si="157"/>
        <v/>
      </c>
      <c r="AQ619" s="13">
        <f>IF(ISERROR(VLOOKUP($C619,CTEPULL!$A:$I,8,FALSE)),"0",(VLOOKUP($C619,CTEPULL!$A:$I,8,FALSE)))</f>
        <v>0</v>
      </c>
      <c r="AR619" s="18">
        <f>IF(ISERROR(VLOOKUP($A619,PIVOTILC!$A:$I,8,FALSE)),"0",(VLOOKUP($A619,PIVOTILC!$A:$I,8,FALSE)))</f>
        <v>0</v>
      </c>
      <c r="AS619" s="13">
        <f t="shared" si="149"/>
        <v>0</v>
      </c>
      <c r="AT619" s="13" t="str">
        <f t="shared" si="158"/>
        <v/>
      </c>
      <c r="AU619" s="19">
        <f>IF(ISERROR(VLOOKUP($C619,CTEPULL!$A:$I,9,FALSE)),"0",(VLOOKUP($C619,CTEPULL!$A:$I,9,FALSE)))</f>
        <v>45</v>
      </c>
      <c r="AV619" s="18">
        <f>IF(ISERROR(VLOOKUP($A619,PIVOTILC!$A:$I,8,FALSE)),"0",(VLOOKUP($A619,PIVOTILC!$A:$I,9,FALSE)))</f>
        <v>45</v>
      </c>
      <c r="AW619" s="18">
        <f t="shared" si="150"/>
        <v>0</v>
      </c>
      <c r="AX619" s="13">
        <f t="shared" si="151"/>
        <v>0</v>
      </c>
      <c r="AY619" s="13" t="str">
        <f t="shared" si="152"/>
        <v>No</v>
      </c>
      <c r="AZ619" s="13" t="str">
        <f t="shared" si="159"/>
        <v>No</v>
      </c>
    </row>
    <row r="620" spans="1:52" x14ac:dyDescent="0.2">
      <c r="A620" s="1" t="s">
        <v>9316</v>
      </c>
      <c r="B620" s="16" t="s">
        <v>3207</v>
      </c>
      <c r="C620" s="13" t="s">
        <v>2077</v>
      </c>
      <c r="D620" s="13" t="s">
        <v>2078</v>
      </c>
      <c r="E620" s="13" t="s">
        <v>2079</v>
      </c>
      <c r="F620" s="13" t="s">
        <v>103</v>
      </c>
      <c r="G620" s="13" t="s">
        <v>2080</v>
      </c>
      <c r="H620" s="13" t="s">
        <v>2831</v>
      </c>
      <c r="I620" s="13" t="s">
        <v>98</v>
      </c>
      <c r="J620" s="13" t="s">
        <v>2378</v>
      </c>
      <c r="K620" s="13" t="s">
        <v>2382</v>
      </c>
      <c r="L620" s="13" t="s">
        <v>3758</v>
      </c>
      <c r="M620" s="13" t="s">
        <v>2416</v>
      </c>
      <c r="N620" s="13" t="s">
        <v>2081</v>
      </c>
      <c r="O620" s="17">
        <v>42102</v>
      </c>
      <c r="P620" s="23"/>
      <c r="Q620" s="41" t="s">
        <v>2621</v>
      </c>
      <c r="R620" s="13" t="s">
        <v>129</v>
      </c>
      <c r="S620" s="13" t="s">
        <v>2871</v>
      </c>
      <c r="T620" s="13" t="s">
        <v>8348</v>
      </c>
      <c r="U620" s="13" t="s">
        <v>5894</v>
      </c>
      <c r="V620" s="13" t="s">
        <v>8363</v>
      </c>
      <c r="W620" s="13">
        <f>IF(ISERROR(VLOOKUP($C620,CTEPULL!$A:$I,3,FALSE)),"0",(VLOOKUP($C620,CTEPULL!$A:$I,3,FALSE)))</f>
        <v>44</v>
      </c>
      <c r="X620" s="18">
        <f>IF(ISERROR(VLOOKUP($A620,PIVOTILC!$A:$I,3,FALSE)),"0",(VLOOKUP($A620,PIVOTILC!$A:$I,3,FALSE)))</f>
        <v>44</v>
      </c>
      <c r="Y620" s="13">
        <f t="shared" si="144"/>
        <v>0</v>
      </c>
      <c r="Z620" s="13" t="str">
        <f t="shared" si="153"/>
        <v>Good</v>
      </c>
      <c r="AA620" s="13">
        <f>IF(ISERROR(VLOOKUP($C620,CTEPULL!$A:$I,4,FALSE)),"0",(VLOOKUP($C620,CTEPULL!$A:$I,4,FALSE)))</f>
        <v>0</v>
      </c>
      <c r="AB620" s="18">
        <f>IF(ISERROR(VLOOKUP($A620,PIVOTILC!$A:$I,4,FALSE)),"0",(VLOOKUP($A620,PIVOTILC!$A:$I,4,FALSE)))</f>
        <v>0</v>
      </c>
      <c r="AC620" s="13">
        <f t="shared" si="145"/>
        <v>0</v>
      </c>
      <c r="AD620" s="13" t="str">
        <f t="shared" si="154"/>
        <v/>
      </c>
      <c r="AE620" s="13">
        <f>IF(ISERROR(VLOOKUP($C620,CTEPULL!$A:$I,5,FALSE)),"0",(VLOOKUP($C620,CTEPULL!$A:$I,5,FALSE)))</f>
        <v>0</v>
      </c>
      <c r="AF620" s="18">
        <f>IF(ISERROR(VLOOKUP($A620,PIVOTILC!$A:$I,5,FALSE)),"0",(VLOOKUP($A620,PIVOTILC!$A:$I,5,FALSE)))</f>
        <v>0</v>
      </c>
      <c r="AG620" s="13">
        <f t="shared" si="146"/>
        <v>0</v>
      </c>
      <c r="AH620" s="13" t="str">
        <f t="shared" si="155"/>
        <v/>
      </c>
      <c r="AI620" s="13">
        <f>IF(ISERROR(VLOOKUP($C620,CTEPULL!$A:$I,6,FALSE)),"0",(VLOOKUP($C620,CTEPULL!$A:$I,6,FALSE)))</f>
        <v>0</v>
      </c>
      <c r="AJ620" s="18">
        <f>IF(ISERROR(VLOOKUP($A620,PIVOTILC!$A:$I,6,FALSE)),"0",(VLOOKUP($A620,PIVOTILC!$A:$I,6,FALSE)))</f>
        <v>0</v>
      </c>
      <c r="AK620" s="13">
        <f t="shared" si="147"/>
        <v>0</v>
      </c>
      <c r="AL620" s="13" t="str">
        <f t="shared" si="156"/>
        <v/>
      </c>
      <c r="AM620" s="13">
        <f>IF(ISERROR(VLOOKUP($C620,CTEPULL!$A:$I,7,FALSE)),"0",(VLOOKUP($C620,CTEPULL!$A:$I,7,FALSE)))</f>
        <v>0</v>
      </c>
      <c r="AN620" s="18">
        <f>IF(ISERROR(VLOOKUP($A620,PIVOTILC!$A:$I,7,FALSE)),"0",(VLOOKUP($A620,PIVOTILC!$A:$I,7,FALSE)))</f>
        <v>0</v>
      </c>
      <c r="AO620" s="13">
        <f t="shared" si="148"/>
        <v>0</v>
      </c>
      <c r="AP620" s="13" t="str">
        <f t="shared" si="157"/>
        <v/>
      </c>
      <c r="AQ620" s="13">
        <f>IF(ISERROR(VLOOKUP($C620,CTEPULL!$A:$I,8,FALSE)),"0",(VLOOKUP($C620,CTEPULL!$A:$I,8,FALSE)))</f>
        <v>0</v>
      </c>
      <c r="AR620" s="18">
        <f>IF(ISERROR(VLOOKUP($A620,PIVOTILC!$A:$I,8,FALSE)),"0",(VLOOKUP($A620,PIVOTILC!$A:$I,8,FALSE)))</f>
        <v>0</v>
      </c>
      <c r="AS620" s="13">
        <f t="shared" si="149"/>
        <v>0</v>
      </c>
      <c r="AT620" s="13" t="str">
        <f t="shared" si="158"/>
        <v/>
      </c>
      <c r="AU620" s="19">
        <f>IF(ISERROR(VLOOKUP($C620,CTEPULL!$A:$I,9,FALSE)),"0",(VLOOKUP($C620,CTEPULL!$A:$I,9,FALSE)))</f>
        <v>44</v>
      </c>
      <c r="AV620" s="18">
        <f>IF(ISERROR(VLOOKUP($A620,PIVOTILC!$A:$I,8,FALSE)),"0",(VLOOKUP($A620,PIVOTILC!$A:$I,9,FALSE)))</f>
        <v>44</v>
      </c>
      <c r="AW620" s="18">
        <f t="shared" si="150"/>
        <v>0</v>
      </c>
      <c r="AX620" s="13">
        <f t="shared" si="151"/>
        <v>0</v>
      </c>
      <c r="AY620" s="13" t="str">
        <f t="shared" si="152"/>
        <v>No</v>
      </c>
      <c r="AZ620" s="13" t="str">
        <f t="shared" si="159"/>
        <v>No</v>
      </c>
    </row>
    <row r="621" spans="1:52" x14ac:dyDescent="0.2">
      <c r="A621" s="1" t="s">
        <v>9317</v>
      </c>
      <c r="B621" s="16" t="s">
        <v>7945</v>
      </c>
      <c r="C621" s="13" t="s">
        <v>7946</v>
      </c>
      <c r="D621" s="13" t="s">
        <v>7947</v>
      </c>
      <c r="E621" s="13" t="s">
        <v>491</v>
      </c>
      <c r="F621" s="13" t="s">
        <v>99</v>
      </c>
      <c r="G621" s="13" t="s">
        <v>7948</v>
      </c>
      <c r="H621" s="13" t="s">
        <v>2831</v>
      </c>
      <c r="I621" s="13" t="s">
        <v>98</v>
      </c>
      <c r="J621" s="13" t="s">
        <v>2378</v>
      </c>
      <c r="K621" s="13" t="s">
        <v>2880</v>
      </c>
      <c r="L621" s="13" t="s">
        <v>2880</v>
      </c>
      <c r="M621" s="13" t="s">
        <v>2393</v>
      </c>
      <c r="N621" s="13" t="s">
        <v>7949</v>
      </c>
      <c r="O621" s="17">
        <v>43223</v>
      </c>
      <c r="P621" s="23"/>
      <c r="Q621" s="41" t="s">
        <v>7950</v>
      </c>
      <c r="R621" s="13" t="s">
        <v>129</v>
      </c>
      <c r="S621" s="13" t="s">
        <v>2870</v>
      </c>
      <c r="T621" s="13" t="s">
        <v>8348</v>
      </c>
      <c r="U621" s="13" t="s">
        <v>7955</v>
      </c>
      <c r="V621" s="13" t="s">
        <v>8352</v>
      </c>
      <c r="W621" s="13">
        <f>IF(ISERROR(VLOOKUP($C621,CTEPULL!$A:$I,3,FALSE)),"0",(VLOOKUP($C621,CTEPULL!$A:$I,3,FALSE)))</f>
        <v>40</v>
      </c>
      <c r="X621" s="18">
        <f>IF(ISERROR(VLOOKUP($A621,PIVOTILC!$A:$I,3,FALSE)),"0",(VLOOKUP($A621,PIVOTILC!$A:$I,3,FALSE)))</f>
        <v>40</v>
      </c>
      <c r="Y621" s="13">
        <f t="shared" si="144"/>
        <v>0</v>
      </c>
      <c r="Z621" s="13" t="str">
        <f t="shared" si="153"/>
        <v>Good</v>
      </c>
      <c r="AA621" s="13">
        <f>IF(ISERROR(VLOOKUP($C621,CTEPULL!$A:$I,4,FALSE)),"0",(VLOOKUP($C621,CTEPULL!$A:$I,4,FALSE)))</f>
        <v>0</v>
      </c>
      <c r="AB621" s="18">
        <f>IF(ISERROR(VLOOKUP($A621,PIVOTILC!$A:$I,4,FALSE)),"0",(VLOOKUP($A621,PIVOTILC!$A:$I,4,FALSE)))</f>
        <v>0</v>
      </c>
      <c r="AC621" s="13">
        <f t="shared" si="145"/>
        <v>0</v>
      </c>
      <c r="AD621" s="13" t="str">
        <f t="shared" si="154"/>
        <v/>
      </c>
      <c r="AE621" s="13">
        <f>IF(ISERROR(VLOOKUP($C621,CTEPULL!$A:$I,5,FALSE)),"0",(VLOOKUP($C621,CTEPULL!$A:$I,5,FALSE)))</f>
        <v>0</v>
      </c>
      <c r="AF621" s="18">
        <f>IF(ISERROR(VLOOKUP($A621,PIVOTILC!$A:$I,5,FALSE)),"0",(VLOOKUP($A621,PIVOTILC!$A:$I,5,FALSE)))</f>
        <v>0</v>
      </c>
      <c r="AG621" s="13">
        <f t="shared" si="146"/>
        <v>0</v>
      </c>
      <c r="AH621" s="13" t="str">
        <f t="shared" si="155"/>
        <v/>
      </c>
      <c r="AI621" s="13">
        <f>IF(ISERROR(VLOOKUP($C621,CTEPULL!$A:$I,6,FALSE)),"0",(VLOOKUP($C621,CTEPULL!$A:$I,6,FALSE)))</f>
        <v>0</v>
      </c>
      <c r="AJ621" s="18">
        <f>IF(ISERROR(VLOOKUP($A621,PIVOTILC!$A:$I,6,FALSE)),"0",(VLOOKUP($A621,PIVOTILC!$A:$I,6,FALSE)))</f>
        <v>0</v>
      </c>
      <c r="AK621" s="13">
        <f t="shared" si="147"/>
        <v>0</v>
      </c>
      <c r="AL621" s="13" t="str">
        <f t="shared" si="156"/>
        <v/>
      </c>
      <c r="AM621" s="13">
        <f>IF(ISERROR(VLOOKUP($C621,CTEPULL!$A:$I,7,FALSE)),"0",(VLOOKUP($C621,CTEPULL!$A:$I,7,FALSE)))</f>
        <v>0</v>
      </c>
      <c r="AN621" s="18">
        <f>IF(ISERROR(VLOOKUP($A621,PIVOTILC!$A:$I,7,FALSE)),"0",(VLOOKUP($A621,PIVOTILC!$A:$I,7,FALSE)))</f>
        <v>0</v>
      </c>
      <c r="AO621" s="13">
        <f t="shared" si="148"/>
        <v>0</v>
      </c>
      <c r="AP621" s="13" t="str">
        <f t="shared" si="157"/>
        <v/>
      </c>
      <c r="AQ621" s="13">
        <f>IF(ISERROR(VLOOKUP($C621,CTEPULL!$A:$I,8,FALSE)),"0",(VLOOKUP($C621,CTEPULL!$A:$I,8,FALSE)))</f>
        <v>0</v>
      </c>
      <c r="AR621" s="18">
        <f>IF(ISERROR(VLOOKUP($A621,PIVOTILC!$A:$I,8,FALSE)),"0",(VLOOKUP($A621,PIVOTILC!$A:$I,8,FALSE)))</f>
        <v>0</v>
      </c>
      <c r="AS621" s="13">
        <f t="shared" si="149"/>
        <v>0</v>
      </c>
      <c r="AT621" s="13" t="str">
        <f t="shared" si="158"/>
        <v/>
      </c>
      <c r="AU621" s="19">
        <f>IF(ISERROR(VLOOKUP($C621,CTEPULL!$A:$I,9,FALSE)),"0",(VLOOKUP($C621,CTEPULL!$A:$I,9,FALSE)))</f>
        <v>40</v>
      </c>
      <c r="AV621" s="18">
        <f>IF(ISERROR(VLOOKUP($A621,PIVOTILC!$A:$I,8,FALSE)),"0",(VLOOKUP($A621,PIVOTILC!$A:$I,9,FALSE)))</f>
        <v>40</v>
      </c>
      <c r="AW621" s="18">
        <f t="shared" si="150"/>
        <v>0</v>
      </c>
      <c r="AX621" s="13">
        <f t="shared" si="151"/>
        <v>0</v>
      </c>
      <c r="AY621" s="13" t="str">
        <f t="shared" si="152"/>
        <v>No</v>
      </c>
      <c r="AZ621" s="13" t="str">
        <f t="shared" si="159"/>
        <v>No</v>
      </c>
    </row>
    <row r="622" spans="1:52" x14ac:dyDescent="0.2">
      <c r="A622" s="1" t="s">
        <v>9318</v>
      </c>
      <c r="B622" s="16" t="s">
        <v>5097</v>
      </c>
      <c r="C622" s="13" t="s">
        <v>5098</v>
      </c>
      <c r="D622" s="13" t="s">
        <v>5099</v>
      </c>
      <c r="E622" s="13" t="s">
        <v>5100</v>
      </c>
      <c r="F622" s="13" t="s">
        <v>5101</v>
      </c>
      <c r="G622" s="13" t="s">
        <v>5102</v>
      </c>
      <c r="H622" s="13" t="s">
        <v>2831</v>
      </c>
      <c r="I622" s="13" t="s">
        <v>98</v>
      </c>
      <c r="J622" s="13" t="s">
        <v>2378</v>
      </c>
      <c r="K622" s="13" t="s">
        <v>4970</v>
      </c>
      <c r="L622" s="13" t="s">
        <v>4970</v>
      </c>
      <c r="M622" s="13" t="s">
        <v>2398</v>
      </c>
      <c r="N622" s="13" t="s">
        <v>5103</v>
      </c>
      <c r="O622" s="17">
        <v>39743</v>
      </c>
      <c r="P622" s="23"/>
      <c r="Q622" s="41" t="s">
        <v>5104</v>
      </c>
      <c r="R622" s="13" t="s">
        <v>129</v>
      </c>
      <c r="S622" s="13" t="s">
        <v>2870</v>
      </c>
      <c r="T622" s="13" t="s">
        <v>8359</v>
      </c>
      <c r="U622" s="13" t="s">
        <v>5895</v>
      </c>
      <c r="V622" s="13" t="s">
        <v>8352</v>
      </c>
      <c r="W622" s="13">
        <f>IF(ISERROR(VLOOKUP($C622,CTEPULL!$A:$I,3,FALSE)),"0",(VLOOKUP($C622,CTEPULL!$A:$I,3,FALSE)))</f>
        <v>40</v>
      </c>
      <c r="X622" s="18">
        <f>IF(ISERROR(VLOOKUP($A622,PIVOTILC!$A:$I,3,FALSE)),"0",(VLOOKUP($A622,PIVOTILC!$A:$I,3,FALSE)))</f>
        <v>40</v>
      </c>
      <c r="Y622" s="13">
        <f t="shared" si="144"/>
        <v>0</v>
      </c>
      <c r="Z622" s="13" t="str">
        <f t="shared" si="153"/>
        <v>Good</v>
      </c>
      <c r="AA622" s="13">
        <f>IF(ISERROR(VLOOKUP($C622,CTEPULL!$A:$I,4,FALSE)),"0",(VLOOKUP($C622,CTEPULL!$A:$I,4,FALSE)))</f>
        <v>0</v>
      </c>
      <c r="AB622" s="18">
        <f>IF(ISERROR(VLOOKUP($A622,PIVOTILC!$A:$I,4,FALSE)),"0",(VLOOKUP($A622,PIVOTILC!$A:$I,4,FALSE)))</f>
        <v>0</v>
      </c>
      <c r="AC622" s="13">
        <f t="shared" si="145"/>
        <v>0</v>
      </c>
      <c r="AD622" s="13" t="str">
        <f t="shared" si="154"/>
        <v/>
      </c>
      <c r="AE622" s="13">
        <f>IF(ISERROR(VLOOKUP($C622,CTEPULL!$A:$I,5,FALSE)),"0",(VLOOKUP($C622,CTEPULL!$A:$I,5,FALSE)))</f>
        <v>0</v>
      </c>
      <c r="AF622" s="18">
        <f>IF(ISERROR(VLOOKUP($A622,PIVOTILC!$A:$I,5,FALSE)),"0",(VLOOKUP($A622,PIVOTILC!$A:$I,5,FALSE)))</f>
        <v>0</v>
      </c>
      <c r="AG622" s="13">
        <f t="shared" si="146"/>
        <v>0</v>
      </c>
      <c r="AH622" s="13" t="str">
        <f t="shared" si="155"/>
        <v/>
      </c>
      <c r="AI622" s="13">
        <f>IF(ISERROR(VLOOKUP($C622,CTEPULL!$A:$I,6,FALSE)),"0",(VLOOKUP($C622,CTEPULL!$A:$I,6,FALSE)))</f>
        <v>0</v>
      </c>
      <c r="AJ622" s="18">
        <f>IF(ISERROR(VLOOKUP($A622,PIVOTILC!$A:$I,6,FALSE)),"0",(VLOOKUP($A622,PIVOTILC!$A:$I,6,FALSE)))</f>
        <v>0</v>
      </c>
      <c r="AK622" s="13">
        <f t="shared" si="147"/>
        <v>0</v>
      </c>
      <c r="AL622" s="13" t="str">
        <f t="shared" si="156"/>
        <v/>
      </c>
      <c r="AM622" s="13">
        <f>IF(ISERROR(VLOOKUP($C622,CTEPULL!$A:$I,7,FALSE)),"0",(VLOOKUP($C622,CTEPULL!$A:$I,7,FALSE)))</f>
        <v>0</v>
      </c>
      <c r="AN622" s="18">
        <f>IF(ISERROR(VLOOKUP($A622,PIVOTILC!$A:$I,7,FALSE)),"0",(VLOOKUP($A622,PIVOTILC!$A:$I,7,FALSE)))</f>
        <v>0</v>
      </c>
      <c r="AO622" s="13">
        <f t="shared" si="148"/>
        <v>0</v>
      </c>
      <c r="AP622" s="13" t="str">
        <f t="shared" si="157"/>
        <v/>
      </c>
      <c r="AQ622" s="13">
        <f>IF(ISERROR(VLOOKUP($C622,CTEPULL!$A:$I,8,FALSE)),"0",(VLOOKUP($C622,CTEPULL!$A:$I,8,FALSE)))</f>
        <v>0</v>
      </c>
      <c r="AR622" s="18">
        <f>IF(ISERROR(VLOOKUP($A622,PIVOTILC!$A:$I,8,FALSE)),"0",(VLOOKUP($A622,PIVOTILC!$A:$I,8,FALSE)))</f>
        <v>0</v>
      </c>
      <c r="AS622" s="13">
        <f t="shared" si="149"/>
        <v>0</v>
      </c>
      <c r="AT622" s="13" t="str">
        <f t="shared" si="158"/>
        <v/>
      </c>
      <c r="AU622" s="19">
        <f>IF(ISERROR(VLOOKUP($C622,CTEPULL!$A:$I,9,FALSE)),"0",(VLOOKUP($C622,CTEPULL!$A:$I,9,FALSE)))</f>
        <v>40</v>
      </c>
      <c r="AV622" s="18">
        <f>IF(ISERROR(VLOOKUP($A622,PIVOTILC!$A:$I,8,FALSE)),"0",(VLOOKUP($A622,PIVOTILC!$A:$I,9,FALSE)))</f>
        <v>40</v>
      </c>
      <c r="AW622" s="18">
        <f t="shared" si="150"/>
        <v>0</v>
      </c>
      <c r="AX622" s="13">
        <f t="shared" si="151"/>
        <v>0</v>
      </c>
      <c r="AY622" s="13" t="str">
        <f t="shared" si="152"/>
        <v>No</v>
      </c>
      <c r="AZ622" s="13" t="str">
        <f t="shared" si="159"/>
        <v>No</v>
      </c>
    </row>
    <row r="623" spans="1:52" x14ac:dyDescent="0.2">
      <c r="A623" s="1" t="s">
        <v>7193</v>
      </c>
      <c r="B623" s="16" t="s">
        <v>5105</v>
      </c>
      <c r="C623" s="13" t="s">
        <v>5106</v>
      </c>
      <c r="D623" s="13" t="s">
        <v>5107</v>
      </c>
      <c r="E623" s="13" t="s">
        <v>5108</v>
      </c>
      <c r="F623" s="13" t="s">
        <v>2830</v>
      </c>
      <c r="G623" s="13" t="s">
        <v>5109</v>
      </c>
      <c r="H623" s="13" t="s">
        <v>4974</v>
      </c>
      <c r="I623" s="13" t="s">
        <v>98</v>
      </c>
      <c r="J623" s="13" t="s">
        <v>2378</v>
      </c>
      <c r="K623" s="13" t="s">
        <v>4970</v>
      </c>
      <c r="L623" s="13" t="s">
        <v>4970</v>
      </c>
      <c r="M623" s="13" t="s">
        <v>11959</v>
      </c>
      <c r="N623" s="13" t="s">
        <v>5110</v>
      </c>
      <c r="O623" s="17">
        <v>42017</v>
      </c>
      <c r="P623" s="23"/>
      <c r="Q623" s="41" t="s">
        <v>5111</v>
      </c>
      <c r="R623" s="13" t="s">
        <v>112</v>
      </c>
      <c r="S623" s="13" t="s">
        <v>2877</v>
      </c>
      <c r="T623" s="13" t="s">
        <v>8359</v>
      </c>
      <c r="U623" s="13" t="s">
        <v>5896</v>
      </c>
      <c r="V623" s="13" t="s">
        <v>8352</v>
      </c>
      <c r="W623" s="13">
        <f>IF(ISERROR(VLOOKUP($C623,CTEPULL!$A:$I,3,FALSE)),"0",(VLOOKUP($C623,CTEPULL!$A:$I,3,FALSE)))</f>
        <v>32</v>
      </c>
      <c r="X623" s="18">
        <f>IF(ISERROR(VLOOKUP($A623,PIVOTILC!$A:$I,3,FALSE)),"0",(VLOOKUP($A623,PIVOTILC!$A:$I,3,FALSE)))</f>
        <v>32</v>
      </c>
      <c r="Y623" s="13">
        <f t="shared" si="144"/>
        <v>0</v>
      </c>
      <c r="Z623" s="13" t="str">
        <f t="shared" si="153"/>
        <v>Good</v>
      </c>
      <c r="AA623" s="13">
        <f>IF(ISERROR(VLOOKUP($C623,CTEPULL!$A:$I,4,FALSE)),"0",(VLOOKUP($C623,CTEPULL!$A:$I,4,FALSE)))</f>
        <v>0</v>
      </c>
      <c r="AB623" s="18">
        <f>IF(ISERROR(VLOOKUP($A623,PIVOTILC!$A:$I,4,FALSE)),"0",(VLOOKUP($A623,PIVOTILC!$A:$I,4,FALSE)))</f>
        <v>0</v>
      </c>
      <c r="AC623" s="13">
        <f t="shared" si="145"/>
        <v>0</v>
      </c>
      <c r="AD623" s="13" t="str">
        <f t="shared" si="154"/>
        <v/>
      </c>
      <c r="AE623" s="13">
        <f>IF(ISERROR(VLOOKUP($C623,CTEPULL!$A:$I,5,FALSE)),"0",(VLOOKUP($C623,CTEPULL!$A:$I,5,FALSE)))</f>
        <v>0</v>
      </c>
      <c r="AF623" s="18">
        <f>IF(ISERROR(VLOOKUP($A623,PIVOTILC!$A:$I,5,FALSE)),"0",(VLOOKUP($A623,PIVOTILC!$A:$I,5,FALSE)))</f>
        <v>0</v>
      </c>
      <c r="AG623" s="13">
        <f t="shared" si="146"/>
        <v>0</v>
      </c>
      <c r="AH623" s="13" t="str">
        <f t="shared" si="155"/>
        <v/>
      </c>
      <c r="AI623" s="13">
        <f>IF(ISERROR(VLOOKUP($C623,CTEPULL!$A:$I,6,FALSE)),"0",(VLOOKUP($C623,CTEPULL!$A:$I,6,FALSE)))</f>
        <v>0</v>
      </c>
      <c r="AJ623" s="18">
        <f>IF(ISERROR(VLOOKUP($A623,PIVOTILC!$A:$I,6,FALSE)),"0",(VLOOKUP($A623,PIVOTILC!$A:$I,6,FALSE)))</f>
        <v>0</v>
      </c>
      <c r="AK623" s="13">
        <f t="shared" si="147"/>
        <v>0</v>
      </c>
      <c r="AL623" s="13" t="str">
        <f t="shared" si="156"/>
        <v/>
      </c>
      <c r="AM623" s="13">
        <f>IF(ISERROR(VLOOKUP($C623,CTEPULL!$A:$I,7,FALSE)),"0",(VLOOKUP($C623,CTEPULL!$A:$I,7,FALSE)))</f>
        <v>0</v>
      </c>
      <c r="AN623" s="18">
        <f>IF(ISERROR(VLOOKUP($A623,PIVOTILC!$A:$I,7,FALSE)),"0",(VLOOKUP($A623,PIVOTILC!$A:$I,7,FALSE)))</f>
        <v>0</v>
      </c>
      <c r="AO623" s="13">
        <f t="shared" si="148"/>
        <v>0</v>
      </c>
      <c r="AP623" s="13" t="str">
        <f t="shared" si="157"/>
        <v/>
      </c>
      <c r="AQ623" s="13">
        <f>IF(ISERROR(VLOOKUP($C623,CTEPULL!$A:$I,8,FALSE)),"0",(VLOOKUP($C623,CTEPULL!$A:$I,8,FALSE)))</f>
        <v>0</v>
      </c>
      <c r="AR623" s="18">
        <f>IF(ISERROR(VLOOKUP($A623,PIVOTILC!$A:$I,8,FALSE)),"0",(VLOOKUP($A623,PIVOTILC!$A:$I,8,FALSE)))</f>
        <v>0</v>
      </c>
      <c r="AS623" s="13">
        <f t="shared" si="149"/>
        <v>0</v>
      </c>
      <c r="AT623" s="13" t="str">
        <f t="shared" si="158"/>
        <v/>
      </c>
      <c r="AU623" s="19">
        <f>IF(ISERROR(VLOOKUP($C623,CTEPULL!$A:$I,9,FALSE)),"0",(VLOOKUP($C623,CTEPULL!$A:$I,9,FALSE)))</f>
        <v>32</v>
      </c>
      <c r="AV623" s="18">
        <f>IF(ISERROR(VLOOKUP($A623,PIVOTILC!$A:$I,8,FALSE)),"0",(VLOOKUP($A623,PIVOTILC!$A:$I,9,FALSE)))</f>
        <v>32</v>
      </c>
      <c r="AW623" s="18">
        <f t="shared" si="150"/>
        <v>0</v>
      </c>
      <c r="AX623" s="13">
        <f t="shared" si="151"/>
        <v>0</v>
      </c>
      <c r="AY623" s="13" t="str">
        <f t="shared" si="152"/>
        <v>No</v>
      </c>
      <c r="AZ623" s="13" t="str">
        <f t="shared" si="159"/>
        <v>No</v>
      </c>
    </row>
    <row r="624" spans="1:52" x14ac:dyDescent="0.2">
      <c r="A624" s="1" t="s">
        <v>12963</v>
      </c>
      <c r="B624" s="12" t="s">
        <v>12964</v>
      </c>
      <c r="C624" s="3" t="s">
        <v>12965</v>
      </c>
      <c r="D624" s="3" t="s">
        <v>12966</v>
      </c>
      <c r="E624" s="3" t="s">
        <v>485</v>
      </c>
      <c r="F624" s="3" t="s">
        <v>179</v>
      </c>
      <c r="G624" s="3" t="s">
        <v>12967</v>
      </c>
      <c r="H624" s="3" t="s">
        <v>2829</v>
      </c>
      <c r="I624" s="3" t="s">
        <v>98</v>
      </c>
      <c r="J624" s="3" t="s">
        <v>2378</v>
      </c>
      <c r="K624" s="3" t="s">
        <v>2382</v>
      </c>
      <c r="L624" s="3" t="s">
        <v>3758</v>
      </c>
      <c r="M624" s="3" t="s">
        <v>2423</v>
      </c>
      <c r="N624" s="3" t="s">
        <v>12968</v>
      </c>
      <c r="O624" s="11">
        <v>43843</v>
      </c>
      <c r="Q624" s="41" t="s">
        <v>12969</v>
      </c>
      <c r="R624" s="3" t="s">
        <v>129</v>
      </c>
      <c r="S624" s="3" t="s">
        <v>2870</v>
      </c>
      <c r="T624" s="3" t="s">
        <v>8348</v>
      </c>
      <c r="U624" s="3" t="s">
        <v>12993</v>
      </c>
      <c r="V624" s="3" t="s">
        <v>8352</v>
      </c>
      <c r="W624" s="13">
        <f>IF(ISERROR(VLOOKUP($C624,CTEPULL!$A:$I,3,FALSE)),"0",(VLOOKUP($C624,CTEPULL!$A:$I,3,FALSE)))</f>
        <v>40</v>
      </c>
      <c r="X624" s="18">
        <f>IF(ISERROR(VLOOKUP($A624,PIVOTILC!$A:$I,3,FALSE)),"0",(VLOOKUP($A624,PIVOTILC!$A:$I,3,FALSE)))</f>
        <v>40</v>
      </c>
      <c r="Y624" s="13">
        <f t="shared" si="144"/>
        <v>0</v>
      </c>
      <c r="Z624" s="13" t="str">
        <f t="shared" si="153"/>
        <v>Good</v>
      </c>
      <c r="AA624" s="13">
        <f>IF(ISERROR(VLOOKUP($C624,CTEPULL!$A:$I,4,FALSE)),"0",(VLOOKUP($C624,CTEPULL!$A:$I,4,FALSE)))</f>
        <v>0</v>
      </c>
      <c r="AB624" s="18">
        <f>IF(ISERROR(VLOOKUP($A624,PIVOTILC!$A:$I,4,FALSE)),"0",(VLOOKUP($A624,PIVOTILC!$A:$I,4,FALSE)))</f>
        <v>0</v>
      </c>
      <c r="AC624" s="13">
        <f t="shared" si="145"/>
        <v>0</v>
      </c>
      <c r="AD624" s="13" t="str">
        <f t="shared" si="154"/>
        <v/>
      </c>
      <c r="AE624" s="13">
        <f>IF(ISERROR(VLOOKUP($C624,CTEPULL!$A:$I,5,FALSE)),"0",(VLOOKUP($C624,CTEPULL!$A:$I,5,FALSE)))</f>
        <v>0</v>
      </c>
      <c r="AF624" s="18">
        <f>IF(ISERROR(VLOOKUP($A624,PIVOTILC!$A:$I,5,FALSE)),"0",(VLOOKUP($A624,PIVOTILC!$A:$I,5,FALSE)))</f>
        <v>0</v>
      </c>
      <c r="AG624" s="13">
        <f t="shared" si="146"/>
        <v>0</v>
      </c>
      <c r="AH624" s="13" t="str">
        <f t="shared" si="155"/>
        <v/>
      </c>
      <c r="AI624" s="13">
        <f>IF(ISERROR(VLOOKUP($C624,CTEPULL!$A:$I,6,FALSE)),"0",(VLOOKUP($C624,CTEPULL!$A:$I,6,FALSE)))</f>
        <v>0</v>
      </c>
      <c r="AJ624" s="18">
        <f>IF(ISERROR(VLOOKUP($A624,PIVOTILC!$A:$I,6,FALSE)),"0",(VLOOKUP($A624,PIVOTILC!$A:$I,6,FALSE)))</f>
        <v>0</v>
      </c>
      <c r="AK624" s="13">
        <f t="shared" si="147"/>
        <v>0</v>
      </c>
      <c r="AL624" s="13" t="str">
        <f t="shared" si="156"/>
        <v/>
      </c>
      <c r="AM624" s="13">
        <f>IF(ISERROR(VLOOKUP($C624,CTEPULL!$A:$I,7,FALSE)),"0",(VLOOKUP($C624,CTEPULL!$A:$I,7,FALSE)))</f>
        <v>0</v>
      </c>
      <c r="AN624" s="18">
        <f>IF(ISERROR(VLOOKUP($A624,PIVOTILC!$A:$I,7,FALSE)),"0",(VLOOKUP($A624,PIVOTILC!$A:$I,7,FALSE)))</f>
        <v>0</v>
      </c>
      <c r="AO624" s="13">
        <f t="shared" si="148"/>
        <v>0</v>
      </c>
      <c r="AP624" s="13" t="str">
        <f t="shared" si="157"/>
        <v/>
      </c>
      <c r="AQ624" s="13">
        <f>IF(ISERROR(VLOOKUP($C624,CTEPULL!$A:$I,8,FALSE)),"0",(VLOOKUP($C624,CTEPULL!$A:$I,8,FALSE)))</f>
        <v>0</v>
      </c>
      <c r="AR624" s="18">
        <f>IF(ISERROR(VLOOKUP($A624,PIVOTILC!$A:$I,8,FALSE)),"0",(VLOOKUP($A624,PIVOTILC!$A:$I,8,FALSE)))</f>
        <v>0</v>
      </c>
      <c r="AS624" s="13">
        <f t="shared" si="149"/>
        <v>0</v>
      </c>
      <c r="AT624" s="13" t="str">
        <f t="shared" si="158"/>
        <v/>
      </c>
      <c r="AU624" s="19">
        <f>IF(ISERROR(VLOOKUP($C624,CTEPULL!$A:$I,9,FALSE)),"0",(VLOOKUP($C624,CTEPULL!$A:$I,9,FALSE)))</f>
        <v>40</v>
      </c>
      <c r="AV624" s="18">
        <f>IF(ISERROR(VLOOKUP($A624,PIVOTILC!$A:$I,8,FALSE)),"0",(VLOOKUP($A624,PIVOTILC!$A:$I,9,FALSE)))</f>
        <v>40</v>
      </c>
      <c r="AW624" s="18">
        <f t="shared" si="150"/>
        <v>0</v>
      </c>
      <c r="AX624" s="13">
        <f t="shared" si="151"/>
        <v>0</v>
      </c>
      <c r="AY624" s="13" t="str">
        <f t="shared" si="152"/>
        <v>No</v>
      </c>
      <c r="AZ624" s="13" t="str">
        <f t="shared" si="159"/>
        <v>No</v>
      </c>
    </row>
    <row r="625" spans="1:52" x14ac:dyDescent="0.2">
      <c r="A625" s="1" t="s">
        <v>7194</v>
      </c>
      <c r="B625" s="16" t="s">
        <v>5112</v>
      </c>
      <c r="C625" s="13" t="s">
        <v>5113</v>
      </c>
      <c r="D625" s="13" t="s">
        <v>5114</v>
      </c>
      <c r="E625" s="13" t="s">
        <v>1115</v>
      </c>
      <c r="F625" s="13" t="s">
        <v>2830</v>
      </c>
      <c r="G625" s="13" t="s">
        <v>5115</v>
      </c>
      <c r="H625" s="13" t="s">
        <v>99</v>
      </c>
      <c r="I625" s="13" t="s">
        <v>102</v>
      </c>
      <c r="J625" s="13" t="s">
        <v>2378</v>
      </c>
      <c r="K625" s="13" t="s">
        <v>4970</v>
      </c>
      <c r="L625" s="13" t="s">
        <v>4970</v>
      </c>
      <c r="M625" s="13" t="s">
        <v>4970</v>
      </c>
      <c r="N625" s="13" t="s">
        <v>5116</v>
      </c>
      <c r="O625" s="17">
        <v>38245</v>
      </c>
      <c r="P625" s="23"/>
      <c r="Q625" s="41" t="s">
        <v>5117</v>
      </c>
      <c r="R625" s="13" t="s">
        <v>129</v>
      </c>
      <c r="S625" s="13" t="s">
        <v>2878</v>
      </c>
      <c r="T625" s="13" t="s">
        <v>8359</v>
      </c>
      <c r="U625" s="13" t="s">
        <v>5897</v>
      </c>
      <c r="V625" s="13" t="s">
        <v>8362</v>
      </c>
      <c r="W625" s="13">
        <f>IF(ISERROR(VLOOKUP($C625,CTEPULL!$A:$I,3,FALSE)),"0",(VLOOKUP($C625,CTEPULL!$A:$I,3,FALSE)))</f>
        <v>43</v>
      </c>
      <c r="X625" s="18">
        <f>IF(ISERROR(VLOOKUP($A625,PIVOTILC!$A:$I,3,FALSE)),"0",(VLOOKUP($A625,PIVOTILC!$A:$I,3,FALSE)))</f>
        <v>43</v>
      </c>
      <c r="Y625" s="13">
        <f t="shared" si="144"/>
        <v>0</v>
      </c>
      <c r="Z625" s="13" t="str">
        <f t="shared" si="153"/>
        <v>Good</v>
      </c>
      <c r="AA625" s="13">
        <f>IF(ISERROR(VLOOKUP($C625,CTEPULL!$A:$I,4,FALSE)),"0",(VLOOKUP($C625,CTEPULL!$A:$I,4,FALSE)))</f>
        <v>0</v>
      </c>
      <c r="AB625" s="18">
        <f>IF(ISERROR(VLOOKUP($A625,PIVOTILC!$A:$I,4,FALSE)),"0",(VLOOKUP($A625,PIVOTILC!$A:$I,4,FALSE)))</f>
        <v>0</v>
      </c>
      <c r="AC625" s="13">
        <f t="shared" si="145"/>
        <v>0</v>
      </c>
      <c r="AD625" s="13" t="str">
        <f t="shared" si="154"/>
        <v/>
      </c>
      <c r="AE625" s="13">
        <f>IF(ISERROR(VLOOKUP($C625,CTEPULL!$A:$I,5,FALSE)),"0",(VLOOKUP($C625,CTEPULL!$A:$I,5,FALSE)))</f>
        <v>0</v>
      </c>
      <c r="AF625" s="18">
        <f>IF(ISERROR(VLOOKUP($A625,PIVOTILC!$A:$I,5,FALSE)),"0",(VLOOKUP($A625,PIVOTILC!$A:$I,5,FALSE)))</f>
        <v>0</v>
      </c>
      <c r="AG625" s="13">
        <f t="shared" si="146"/>
        <v>0</v>
      </c>
      <c r="AH625" s="13" t="str">
        <f t="shared" si="155"/>
        <v/>
      </c>
      <c r="AI625" s="13">
        <f>IF(ISERROR(VLOOKUP($C625,CTEPULL!$A:$I,6,FALSE)),"0",(VLOOKUP($C625,CTEPULL!$A:$I,6,FALSE)))</f>
        <v>0</v>
      </c>
      <c r="AJ625" s="18">
        <f>IF(ISERROR(VLOOKUP($A625,PIVOTILC!$A:$I,6,FALSE)),"0",(VLOOKUP($A625,PIVOTILC!$A:$I,6,FALSE)))</f>
        <v>0</v>
      </c>
      <c r="AK625" s="13">
        <f t="shared" si="147"/>
        <v>0</v>
      </c>
      <c r="AL625" s="13" t="str">
        <f t="shared" si="156"/>
        <v/>
      </c>
      <c r="AM625" s="13">
        <f>IF(ISERROR(VLOOKUP($C625,CTEPULL!$A:$I,7,FALSE)),"0",(VLOOKUP($C625,CTEPULL!$A:$I,7,FALSE)))</f>
        <v>0</v>
      </c>
      <c r="AN625" s="18">
        <f>IF(ISERROR(VLOOKUP($A625,PIVOTILC!$A:$I,7,FALSE)),"0",(VLOOKUP($A625,PIVOTILC!$A:$I,7,FALSE)))</f>
        <v>0</v>
      </c>
      <c r="AO625" s="13">
        <f t="shared" si="148"/>
        <v>0</v>
      </c>
      <c r="AP625" s="13" t="str">
        <f t="shared" si="157"/>
        <v/>
      </c>
      <c r="AQ625" s="13">
        <f>IF(ISERROR(VLOOKUP($C625,CTEPULL!$A:$I,8,FALSE)),"0",(VLOOKUP($C625,CTEPULL!$A:$I,8,FALSE)))</f>
        <v>0</v>
      </c>
      <c r="AR625" s="18">
        <f>IF(ISERROR(VLOOKUP($A625,PIVOTILC!$A:$I,8,FALSE)),"0",(VLOOKUP($A625,PIVOTILC!$A:$I,8,FALSE)))</f>
        <v>0</v>
      </c>
      <c r="AS625" s="13">
        <f t="shared" si="149"/>
        <v>0</v>
      </c>
      <c r="AT625" s="13" t="str">
        <f t="shared" si="158"/>
        <v/>
      </c>
      <c r="AU625" s="19">
        <f>IF(ISERROR(VLOOKUP($C625,CTEPULL!$A:$I,9,FALSE)),"0",(VLOOKUP($C625,CTEPULL!$A:$I,9,FALSE)))</f>
        <v>43</v>
      </c>
      <c r="AV625" s="18">
        <f>IF(ISERROR(VLOOKUP($A625,PIVOTILC!$A:$I,8,FALSE)),"0",(VLOOKUP($A625,PIVOTILC!$A:$I,9,FALSE)))</f>
        <v>43</v>
      </c>
      <c r="AW625" s="18">
        <f t="shared" si="150"/>
        <v>0</v>
      </c>
      <c r="AX625" s="13">
        <f t="shared" si="151"/>
        <v>0</v>
      </c>
      <c r="AY625" s="13" t="str">
        <f t="shared" si="152"/>
        <v>No</v>
      </c>
      <c r="AZ625" s="13" t="str">
        <f t="shared" si="159"/>
        <v>No</v>
      </c>
    </row>
    <row r="626" spans="1:52" x14ac:dyDescent="0.2">
      <c r="A626" s="1" t="s">
        <v>11024</v>
      </c>
      <c r="B626" s="16" t="s">
        <v>11025</v>
      </c>
      <c r="C626" s="13" t="s">
        <v>11026</v>
      </c>
      <c r="D626" s="13" t="s">
        <v>11027</v>
      </c>
      <c r="E626" s="13" t="s">
        <v>610</v>
      </c>
      <c r="F626" s="13" t="s">
        <v>166</v>
      </c>
      <c r="G626" s="13" t="s">
        <v>11028</v>
      </c>
      <c r="H626" s="13" t="s">
        <v>2832</v>
      </c>
      <c r="I626" s="13" t="s">
        <v>100</v>
      </c>
      <c r="J626" s="13" t="s">
        <v>2378</v>
      </c>
      <c r="K626" s="13" t="s">
        <v>2396</v>
      </c>
      <c r="L626" s="13" t="s">
        <v>2392</v>
      </c>
      <c r="M626" s="13" t="s">
        <v>8943</v>
      </c>
      <c r="N626" s="13" t="s">
        <v>11029</v>
      </c>
      <c r="O626" s="17">
        <v>43654</v>
      </c>
      <c r="P626" s="23"/>
      <c r="Q626" s="41" t="s">
        <v>11030</v>
      </c>
      <c r="R626" s="13" t="s">
        <v>129</v>
      </c>
      <c r="S626" s="13" t="s">
        <v>2867</v>
      </c>
      <c r="T626" s="13" t="s">
        <v>8348</v>
      </c>
      <c r="U626" s="13" t="s">
        <v>11038</v>
      </c>
      <c r="V626" s="13" t="s">
        <v>8354</v>
      </c>
      <c r="W626" s="13">
        <f>IF(ISERROR(VLOOKUP($C626,CTEPULL!$A:$I,3,FALSE)),"0",(VLOOKUP($C626,CTEPULL!$A:$I,3,FALSE)))</f>
        <v>45</v>
      </c>
      <c r="X626" s="18">
        <f>IF(ISERROR(VLOOKUP($A626,PIVOTILC!$A:$I,3,FALSE)),"0",(VLOOKUP($A626,PIVOTILC!$A:$I,3,FALSE)))</f>
        <v>45</v>
      </c>
      <c r="Y626" s="13">
        <f t="shared" si="144"/>
        <v>0</v>
      </c>
      <c r="Z626" s="13" t="str">
        <f t="shared" si="153"/>
        <v>Good</v>
      </c>
      <c r="AA626" s="13">
        <f>IF(ISERROR(VLOOKUP($C626,CTEPULL!$A:$I,4,FALSE)),"0",(VLOOKUP($C626,CTEPULL!$A:$I,4,FALSE)))</f>
        <v>0</v>
      </c>
      <c r="AB626" s="18">
        <f>IF(ISERROR(VLOOKUP($A626,PIVOTILC!$A:$I,4,FALSE)),"0",(VLOOKUP($A626,PIVOTILC!$A:$I,4,FALSE)))</f>
        <v>0</v>
      </c>
      <c r="AC626" s="13">
        <f t="shared" si="145"/>
        <v>0</v>
      </c>
      <c r="AD626" s="13" t="str">
        <f t="shared" si="154"/>
        <v/>
      </c>
      <c r="AE626" s="13">
        <f>IF(ISERROR(VLOOKUP($C626,CTEPULL!$A:$I,5,FALSE)),"0",(VLOOKUP($C626,CTEPULL!$A:$I,5,FALSE)))</f>
        <v>0</v>
      </c>
      <c r="AF626" s="18">
        <f>IF(ISERROR(VLOOKUP($A626,PIVOTILC!$A:$I,5,FALSE)),"0",(VLOOKUP($A626,PIVOTILC!$A:$I,5,FALSE)))</f>
        <v>0</v>
      </c>
      <c r="AG626" s="13">
        <f t="shared" si="146"/>
        <v>0</v>
      </c>
      <c r="AH626" s="13" t="str">
        <f t="shared" si="155"/>
        <v/>
      </c>
      <c r="AI626" s="13">
        <f>IF(ISERROR(VLOOKUP($C626,CTEPULL!$A:$I,6,FALSE)),"0",(VLOOKUP($C626,CTEPULL!$A:$I,6,FALSE)))</f>
        <v>0</v>
      </c>
      <c r="AJ626" s="18">
        <f>IF(ISERROR(VLOOKUP($A626,PIVOTILC!$A:$I,6,FALSE)),"0",(VLOOKUP($A626,PIVOTILC!$A:$I,6,FALSE)))</f>
        <v>0</v>
      </c>
      <c r="AK626" s="13">
        <f t="shared" si="147"/>
        <v>0</v>
      </c>
      <c r="AL626" s="13" t="str">
        <f t="shared" si="156"/>
        <v/>
      </c>
      <c r="AM626" s="13">
        <f>IF(ISERROR(VLOOKUP($C626,CTEPULL!$A:$I,7,FALSE)),"0",(VLOOKUP($C626,CTEPULL!$A:$I,7,FALSE)))</f>
        <v>0</v>
      </c>
      <c r="AN626" s="18">
        <f>IF(ISERROR(VLOOKUP($A626,PIVOTILC!$A:$I,7,FALSE)),"0",(VLOOKUP($A626,PIVOTILC!$A:$I,7,FALSE)))</f>
        <v>0</v>
      </c>
      <c r="AO626" s="13">
        <f t="shared" si="148"/>
        <v>0</v>
      </c>
      <c r="AP626" s="13" t="str">
        <f t="shared" si="157"/>
        <v/>
      </c>
      <c r="AQ626" s="13">
        <f>IF(ISERROR(VLOOKUP($C626,CTEPULL!$A:$I,8,FALSE)),"0",(VLOOKUP($C626,CTEPULL!$A:$I,8,FALSE)))</f>
        <v>0</v>
      </c>
      <c r="AR626" s="18">
        <f>IF(ISERROR(VLOOKUP($A626,PIVOTILC!$A:$I,8,FALSE)),"0",(VLOOKUP($A626,PIVOTILC!$A:$I,8,FALSE)))</f>
        <v>0</v>
      </c>
      <c r="AS626" s="13">
        <f t="shared" si="149"/>
        <v>0</v>
      </c>
      <c r="AT626" s="13" t="str">
        <f t="shared" si="158"/>
        <v/>
      </c>
      <c r="AU626" s="19">
        <f>IF(ISERROR(VLOOKUP($C626,CTEPULL!$A:$I,9,FALSE)),"0",(VLOOKUP($C626,CTEPULL!$A:$I,9,FALSE)))</f>
        <v>45</v>
      </c>
      <c r="AV626" s="18">
        <f>IF(ISERROR(VLOOKUP($A626,PIVOTILC!$A:$I,8,FALSE)),"0",(VLOOKUP($A626,PIVOTILC!$A:$I,9,FALSE)))</f>
        <v>45</v>
      </c>
      <c r="AW626" s="18">
        <f t="shared" si="150"/>
        <v>0</v>
      </c>
      <c r="AX626" s="13">
        <f t="shared" si="151"/>
        <v>0</v>
      </c>
      <c r="AY626" s="13" t="str">
        <f t="shared" si="152"/>
        <v>No</v>
      </c>
      <c r="AZ626" s="13" t="str">
        <f t="shared" si="159"/>
        <v>No</v>
      </c>
    </row>
    <row r="627" spans="1:52" x14ac:dyDescent="0.2">
      <c r="A627" s="1" t="s">
        <v>9763</v>
      </c>
      <c r="B627" s="16" t="s">
        <v>9764</v>
      </c>
      <c r="C627" s="13" t="s">
        <v>9765</v>
      </c>
      <c r="D627" s="13" t="s">
        <v>9766</v>
      </c>
      <c r="E627" s="13" t="s">
        <v>3768</v>
      </c>
      <c r="F627" s="13" t="s">
        <v>179</v>
      </c>
      <c r="G627" s="13" t="s">
        <v>9767</v>
      </c>
      <c r="H627" s="13" t="s">
        <v>2833</v>
      </c>
      <c r="I627" s="13" t="s">
        <v>100</v>
      </c>
      <c r="J627" s="13" t="s">
        <v>2378</v>
      </c>
      <c r="K627" s="13" t="s">
        <v>2396</v>
      </c>
      <c r="L627" s="13" t="s">
        <v>2392</v>
      </c>
      <c r="M627" s="13" t="s">
        <v>2392</v>
      </c>
      <c r="N627" s="13" t="s">
        <v>9768</v>
      </c>
      <c r="O627" s="17">
        <v>43472</v>
      </c>
      <c r="P627" s="23"/>
      <c r="Q627" s="41" t="s">
        <v>9925</v>
      </c>
      <c r="R627" s="13" t="s">
        <v>187</v>
      </c>
      <c r="S627" s="13" t="s">
        <v>9769</v>
      </c>
      <c r="T627" s="13" t="s">
        <v>8348</v>
      </c>
      <c r="U627" s="13" t="s">
        <v>9772</v>
      </c>
      <c r="V627" s="13" t="s">
        <v>8349</v>
      </c>
      <c r="W627" s="13" t="str">
        <f>IF(ISERROR(VLOOKUP($C627,CTEPULL!$A:$I,3,FALSE)),"0",(VLOOKUP($C627,CTEPULL!$A:$I,3,FALSE)))</f>
        <v>0</v>
      </c>
      <c r="X627" s="18" t="str">
        <f>IF(ISERROR(VLOOKUP($A627,PIVOTILC!$A:$I,3,FALSE)),"0",(VLOOKUP($A627,PIVOTILC!$A:$I,3,FALSE)))</f>
        <v>0</v>
      </c>
      <c r="Y627" s="13">
        <f t="shared" si="144"/>
        <v>0</v>
      </c>
      <c r="Z627" s="13" t="str">
        <f t="shared" si="153"/>
        <v>Good</v>
      </c>
      <c r="AA627" s="13" t="str">
        <f>IF(ISERROR(VLOOKUP($C627,CTEPULL!$A:$I,4,FALSE)),"0",(VLOOKUP($C627,CTEPULL!$A:$I,4,FALSE)))</f>
        <v>0</v>
      </c>
      <c r="AB627" s="18" t="str">
        <f>IF(ISERROR(VLOOKUP($A627,PIVOTILC!$A:$I,4,FALSE)),"0",(VLOOKUP($A627,PIVOTILC!$A:$I,4,FALSE)))</f>
        <v>0</v>
      </c>
      <c r="AC627" s="13">
        <f t="shared" si="145"/>
        <v>0</v>
      </c>
      <c r="AD627" s="13" t="str">
        <f t="shared" si="154"/>
        <v/>
      </c>
      <c r="AE627" s="13" t="str">
        <f>IF(ISERROR(VLOOKUP($C627,CTEPULL!$A:$I,5,FALSE)),"0",(VLOOKUP($C627,CTEPULL!$A:$I,5,FALSE)))</f>
        <v>0</v>
      </c>
      <c r="AF627" s="18" t="str">
        <f>IF(ISERROR(VLOOKUP($A627,PIVOTILC!$A:$I,5,FALSE)),"0",(VLOOKUP($A627,PIVOTILC!$A:$I,5,FALSE)))</f>
        <v>0</v>
      </c>
      <c r="AG627" s="13">
        <f t="shared" si="146"/>
        <v>0</v>
      </c>
      <c r="AH627" s="13" t="str">
        <f t="shared" si="155"/>
        <v/>
      </c>
      <c r="AI627" s="13" t="str">
        <f>IF(ISERROR(VLOOKUP($C627,CTEPULL!$A:$I,6,FALSE)),"0",(VLOOKUP($C627,CTEPULL!$A:$I,6,FALSE)))</f>
        <v>0</v>
      </c>
      <c r="AJ627" s="18" t="str">
        <f>IF(ISERROR(VLOOKUP($A627,PIVOTILC!$A:$I,6,FALSE)),"0",(VLOOKUP($A627,PIVOTILC!$A:$I,6,FALSE)))</f>
        <v>0</v>
      </c>
      <c r="AK627" s="13">
        <f t="shared" si="147"/>
        <v>0</v>
      </c>
      <c r="AL627" s="13" t="str">
        <f t="shared" si="156"/>
        <v/>
      </c>
      <c r="AM627" s="13" t="str">
        <f>IF(ISERROR(VLOOKUP($C627,CTEPULL!$A:$I,7,FALSE)),"0",(VLOOKUP($C627,CTEPULL!$A:$I,7,FALSE)))</f>
        <v>0</v>
      </c>
      <c r="AN627" s="18" t="str">
        <f>IF(ISERROR(VLOOKUP($A627,PIVOTILC!$A:$I,7,FALSE)),"0",(VLOOKUP($A627,PIVOTILC!$A:$I,7,FALSE)))</f>
        <v>0</v>
      </c>
      <c r="AO627" s="13">
        <f t="shared" si="148"/>
        <v>0</v>
      </c>
      <c r="AP627" s="13" t="str">
        <f t="shared" si="157"/>
        <v/>
      </c>
      <c r="AQ627" s="13" t="str">
        <f>IF(ISERROR(VLOOKUP($C627,CTEPULL!$A:$I,8,FALSE)),"0",(VLOOKUP($C627,CTEPULL!$A:$I,8,FALSE)))</f>
        <v>0</v>
      </c>
      <c r="AR627" s="18" t="str">
        <f>IF(ISERROR(VLOOKUP($A627,PIVOTILC!$A:$I,8,FALSE)),"0",(VLOOKUP($A627,PIVOTILC!$A:$I,8,FALSE)))</f>
        <v>0</v>
      </c>
      <c r="AS627" s="13">
        <f t="shared" si="149"/>
        <v>0</v>
      </c>
      <c r="AT627" s="13" t="str">
        <f t="shared" si="158"/>
        <v/>
      </c>
      <c r="AU627" s="19" t="str">
        <f>IF(ISERROR(VLOOKUP($C627,CTEPULL!$A:$I,9,FALSE)),"0",(VLOOKUP($C627,CTEPULL!$A:$I,9,FALSE)))</f>
        <v>0</v>
      </c>
      <c r="AV627" s="18" t="str">
        <f>IF(ISERROR(VLOOKUP($A627,PIVOTILC!$A:$I,8,FALSE)),"0",(VLOOKUP($A627,PIVOTILC!$A:$I,9,FALSE)))</f>
        <v>0</v>
      </c>
      <c r="AW627" s="18">
        <f t="shared" si="150"/>
        <v>0</v>
      </c>
      <c r="AX627" s="13">
        <f t="shared" si="151"/>
        <v>0</v>
      </c>
      <c r="AY627" s="13" t="str">
        <f t="shared" si="152"/>
        <v>No</v>
      </c>
      <c r="AZ627" s="13" t="str">
        <f t="shared" si="159"/>
        <v>No</v>
      </c>
    </row>
    <row r="628" spans="1:52" x14ac:dyDescent="0.2">
      <c r="A628" s="1" t="s">
        <v>14713</v>
      </c>
      <c r="B628" s="16" t="s">
        <v>14741</v>
      </c>
      <c r="C628" s="13" t="s">
        <v>4750</v>
      </c>
      <c r="D628" s="13" t="s">
        <v>4751</v>
      </c>
      <c r="E628" s="13" t="s">
        <v>4752</v>
      </c>
      <c r="F628" s="13" t="s">
        <v>3740</v>
      </c>
      <c r="G628" s="13" t="s">
        <v>4753</v>
      </c>
      <c r="H628" s="13" t="s">
        <v>2828</v>
      </c>
      <c r="I628" s="13" t="s">
        <v>100</v>
      </c>
      <c r="J628" s="13" t="s">
        <v>2378</v>
      </c>
      <c r="K628" s="13" t="s">
        <v>2396</v>
      </c>
      <c r="L628" s="13" t="s">
        <v>2392</v>
      </c>
      <c r="M628" s="13" t="s">
        <v>4971</v>
      </c>
      <c r="N628" s="13" t="s">
        <v>4754</v>
      </c>
      <c r="O628" s="17">
        <v>42139</v>
      </c>
      <c r="P628" s="23"/>
      <c r="Q628" s="41" t="s">
        <v>4755</v>
      </c>
      <c r="R628" s="13" t="s">
        <v>187</v>
      </c>
      <c r="S628" s="13" t="s">
        <v>2873</v>
      </c>
      <c r="T628" s="13" t="s">
        <v>8348</v>
      </c>
      <c r="U628" s="13" t="s">
        <v>5898</v>
      </c>
      <c r="V628" s="13" t="s">
        <v>8349</v>
      </c>
      <c r="W628" s="13">
        <f>IF(ISERROR(VLOOKUP($C628,CTEPULL!$A:$I,3,FALSE)),"0",(VLOOKUP($C628,CTEPULL!$A:$I,3,FALSE)))</f>
        <v>45</v>
      </c>
      <c r="X628" s="18">
        <f>IF(ISERROR(VLOOKUP($A628,PIVOTILC!$A:$I,3,FALSE)),"0",(VLOOKUP($A628,PIVOTILC!$A:$I,3,FALSE)))</f>
        <v>45</v>
      </c>
      <c r="Y628" s="13">
        <f t="shared" si="144"/>
        <v>0</v>
      </c>
      <c r="Z628" s="13" t="str">
        <f t="shared" si="153"/>
        <v>Good</v>
      </c>
      <c r="AA628" s="13">
        <f>IF(ISERROR(VLOOKUP($C628,CTEPULL!$A:$I,4,FALSE)),"0",(VLOOKUP($C628,CTEPULL!$A:$I,4,FALSE)))</f>
        <v>0</v>
      </c>
      <c r="AB628" s="18">
        <f>IF(ISERROR(VLOOKUP($A628,PIVOTILC!$A:$I,4,FALSE)),"0",(VLOOKUP($A628,PIVOTILC!$A:$I,4,FALSE)))</f>
        <v>0</v>
      </c>
      <c r="AC628" s="13">
        <f t="shared" si="145"/>
        <v>0</v>
      </c>
      <c r="AD628" s="13" t="str">
        <f t="shared" si="154"/>
        <v/>
      </c>
      <c r="AE628" s="13">
        <f>IF(ISERROR(VLOOKUP($C628,CTEPULL!$A:$I,5,FALSE)),"0",(VLOOKUP($C628,CTEPULL!$A:$I,5,FALSE)))</f>
        <v>0</v>
      </c>
      <c r="AF628" s="18">
        <f>IF(ISERROR(VLOOKUP($A628,PIVOTILC!$A:$I,5,FALSE)),"0",(VLOOKUP($A628,PIVOTILC!$A:$I,5,FALSE)))</f>
        <v>0</v>
      </c>
      <c r="AG628" s="13">
        <f t="shared" si="146"/>
        <v>0</v>
      </c>
      <c r="AH628" s="13" t="str">
        <f t="shared" si="155"/>
        <v/>
      </c>
      <c r="AI628" s="13">
        <f>IF(ISERROR(VLOOKUP($C628,CTEPULL!$A:$I,6,FALSE)),"0",(VLOOKUP($C628,CTEPULL!$A:$I,6,FALSE)))</f>
        <v>0</v>
      </c>
      <c r="AJ628" s="18">
        <f>IF(ISERROR(VLOOKUP($A628,PIVOTILC!$A:$I,6,FALSE)),"0",(VLOOKUP($A628,PIVOTILC!$A:$I,6,FALSE)))</f>
        <v>0</v>
      </c>
      <c r="AK628" s="13">
        <f t="shared" si="147"/>
        <v>0</v>
      </c>
      <c r="AL628" s="13" t="str">
        <f t="shared" si="156"/>
        <v/>
      </c>
      <c r="AM628" s="13">
        <f>IF(ISERROR(VLOOKUP($C628,CTEPULL!$A:$I,7,FALSE)),"0",(VLOOKUP($C628,CTEPULL!$A:$I,7,FALSE)))</f>
        <v>0</v>
      </c>
      <c r="AN628" s="18">
        <f>IF(ISERROR(VLOOKUP($A628,PIVOTILC!$A:$I,7,FALSE)),"0",(VLOOKUP($A628,PIVOTILC!$A:$I,7,FALSE)))</f>
        <v>0</v>
      </c>
      <c r="AO628" s="13">
        <f t="shared" si="148"/>
        <v>0</v>
      </c>
      <c r="AP628" s="13" t="str">
        <f t="shared" si="157"/>
        <v/>
      </c>
      <c r="AQ628" s="13">
        <f>IF(ISERROR(VLOOKUP($C628,CTEPULL!$A:$I,8,FALSE)),"0",(VLOOKUP($C628,CTEPULL!$A:$I,8,FALSE)))</f>
        <v>0</v>
      </c>
      <c r="AR628" s="18">
        <f>IF(ISERROR(VLOOKUP($A628,PIVOTILC!$A:$I,8,FALSE)),"0",(VLOOKUP($A628,PIVOTILC!$A:$I,8,FALSE)))</f>
        <v>0</v>
      </c>
      <c r="AS628" s="13">
        <f t="shared" si="149"/>
        <v>0</v>
      </c>
      <c r="AT628" s="13" t="str">
        <f t="shared" si="158"/>
        <v/>
      </c>
      <c r="AU628" s="19">
        <f>IF(ISERROR(VLOOKUP($C628,CTEPULL!$A:$I,9,FALSE)),"0",(VLOOKUP($C628,CTEPULL!$A:$I,9,FALSE)))</f>
        <v>45</v>
      </c>
      <c r="AV628" s="18">
        <f>IF(ISERROR(VLOOKUP($A628,PIVOTILC!$A:$I,8,FALSE)),"0",(VLOOKUP($A628,PIVOTILC!$A:$I,9,FALSE)))</f>
        <v>45</v>
      </c>
      <c r="AW628" s="18">
        <f t="shared" si="150"/>
        <v>0</v>
      </c>
      <c r="AX628" s="13">
        <f t="shared" si="151"/>
        <v>0</v>
      </c>
      <c r="AY628" s="13" t="str">
        <f t="shared" si="152"/>
        <v>No</v>
      </c>
      <c r="AZ628" s="13" t="str">
        <f t="shared" si="159"/>
        <v>No</v>
      </c>
    </row>
    <row r="629" spans="1:52" x14ac:dyDescent="0.2">
      <c r="A629" s="1" t="s">
        <v>10263</v>
      </c>
      <c r="B629" s="16" t="s">
        <v>10264</v>
      </c>
      <c r="C629" s="13" t="s">
        <v>10265</v>
      </c>
      <c r="D629" s="13" t="s">
        <v>10266</v>
      </c>
      <c r="E629" s="13" t="s">
        <v>10267</v>
      </c>
      <c r="F629" s="13" t="s">
        <v>3854</v>
      </c>
      <c r="G629" s="13" t="s">
        <v>10268</v>
      </c>
      <c r="H629" s="13" t="s">
        <v>2828</v>
      </c>
      <c r="I629" s="13" t="s">
        <v>100</v>
      </c>
      <c r="J629" s="13" t="s">
        <v>2378</v>
      </c>
      <c r="K629" s="13" t="s">
        <v>4970</v>
      </c>
      <c r="L629" s="13" t="s">
        <v>11256</v>
      </c>
      <c r="M629" s="13" t="s">
        <v>11908</v>
      </c>
      <c r="N629" s="13" t="s">
        <v>10269</v>
      </c>
      <c r="O629" s="17">
        <v>43556</v>
      </c>
      <c r="P629" s="23"/>
      <c r="Q629" s="41" t="s">
        <v>10270</v>
      </c>
      <c r="R629" s="13" t="s">
        <v>112</v>
      </c>
      <c r="S629" s="13" t="s">
        <v>2869</v>
      </c>
      <c r="T629" s="13" t="s">
        <v>8348</v>
      </c>
      <c r="U629" s="13" t="s">
        <v>10282</v>
      </c>
      <c r="V629" s="13" t="s">
        <v>8356</v>
      </c>
      <c r="W629" s="13">
        <f>IF(ISERROR(VLOOKUP($C629,CTEPULL!$A:$I,3,FALSE)),"0",(VLOOKUP($C629,CTEPULL!$A:$I,3,FALSE)))</f>
        <v>45</v>
      </c>
      <c r="X629" s="18">
        <f>IF(ISERROR(VLOOKUP($A629,PIVOTILC!$A:$I,3,FALSE)),"0",(VLOOKUP($A629,PIVOTILC!$A:$I,3,FALSE)))</f>
        <v>45</v>
      </c>
      <c r="Y629" s="13">
        <f t="shared" si="144"/>
        <v>0</v>
      </c>
      <c r="Z629" s="13" t="str">
        <f t="shared" si="153"/>
        <v>Good</v>
      </c>
      <c r="AA629" s="13">
        <f>IF(ISERROR(VLOOKUP($C629,CTEPULL!$A:$I,4,FALSE)),"0",(VLOOKUP($C629,CTEPULL!$A:$I,4,FALSE)))</f>
        <v>0</v>
      </c>
      <c r="AB629" s="18">
        <f>IF(ISERROR(VLOOKUP($A629,PIVOTILC!$A:$I,4,FALSE)),"0",(VLOOKUP($A629,PIVOTILC!$A:$I,4,FALSE)))</f>
        <v>0</v>
      </c>
      <c r="AC629" s="13">
        <f t="shared" si="145"/>
        <v>0</v>
      </c>
      <c r="AD629" s="13" t="str">
        <f t="shared" si="154"/>
        <v/>
      </c>
      <c r="AE629" s="13">
        <f>IF(ISERROR(VLOOKUP($C629,CTEPULL!$A:$I,5,FALSE)),"0",(VLOOKUP($C629,CTEPULL!$A:$I,5,FALSE)))</f>
        <v>0</v>
      </c>
      <c r="AF629" s="18">
        <f>IF(ISERROR(VLOOKUP($A629,PIVOTILC!$A:$I,5,FALSE)),"0",(VLOOKUP($A629,PIVOTILC!$A:$I,5,FALSE)))</f>
        <v>0</v>
      </c>
      <c r="AG629" s="13">
        <f t="shared" si="146"/>
        <v>0</v>
      </c>
      <c r="AH629" s="13" t="str">
        <f t="shared" si="155"/>
        <v/>
      </c>
      <c r="AI629" s="13">
        <f>IF(ISERROR(VLOOKUP($C629,CTEPULL!$A:$I,6,FALSE)),"0",(VLOOKUP($C629,CTEPULL!$A:$I,6,FALSE)))</f>
        <v>0</v>
      </c>
      <c r="AJ629" s="18">
        <f>IF(ISERROR(VLOOKUP($A629,PIVOTILC!$A:$I,6,FALSE)),"0",(VLOOKUP($A629,PIVOTILC!$A:$I,6,FALSE)))</f>
        <v>0</v>
      </c>
      <c r="AK629" s="13">
        <f t="shared" si="147"/>
        <v>0</v>
      </c>
      <c r="AL629" s="13" t="str">
        <f t="shared" si="156"/>
        <v/>
      </c>
      <c r="AM629" s="13">
        <f>IF(ISERROR(VLOOKUP($C629,CTEPULL!$A:$I,7,FALSE)),"0",(VLOOKUP($C629,CTEPULL!$A:$I,7,FALSE)))</f>
        <v>0</v>
      </c>
      <c r="AN629" s="18">
        <f>IF(ISERROR(VLOOKUP($A629,PIVOTILC!$A:$I,7,FALSE)),"0",(VLOOKUP($A629,PIVOTILC!$A:$I,7,FALSE)))</f>
        <v>0</v>
      </c>
      <c r="AO629" s="13">
        <f t="shared" si="148"/>
        <v>0</v>
      </c>
      <c r="AP629" s="13" t="str">
        <f t="shared" si="157"/>
        <v/>
      </c>
      <c r="AQ629" s="13">
        <f>IF(ISERROR(VLOOKUP($C629,CTEPULL!$A:$I,8,FALSE)),"0",(VLOOKUP($C629,CTEPULL!$A:$I,8,FALSE)))</f>
        <v>0</v>
      </c>
      <c r="AR629" s="18">
        <f>IF(ISERROR(VLOOKUP($A629,PIVOTILC!$A:$I,8,FALSE)),"0",(VLOOKUP($A629,PIVOTILC!$A:$I,8,FALSE)))</f>
        <v>0</v>
      </c>
      <c r="AS629" s="13">
        <f t="shared" si="149"/>
        <v>0</v>
      </c>
      <c r="AT629" s="13" t="str">
        <f t="shared" si="158"/>
        <v/>
      </c>
      <c r="AU629" s="19">
        <f>IF(ISERROR(VLOOKUP($C629,CTEPULL!$A:$I,9,FALSE)),"0",(VLOOKUP($C629,CTEPULL!$A:$I,9,FALSE)))</f>
        <v>45</v>
      </c>
      <c r="AV629" s="18">
        <f>IF(ISERROR(VLOOKUP($A629,PIVOTILC!$A:$I,8,FALSE)),"0",(VLOOKUP($A629,PIVOTILC!$A:$I,9,FALSE)))</f>
        <v>45</v>
      </c>
      <c r="AW629" s="18">
        <f t="shared" si="150"/>
        <v>0</v>
      </c>
      <c r="AX629" s="13">
        <f t="shared" si="151"/>
        <v>0</v>
      </c>
      <c r="AY629" s="13" t="str">
        <f t="shared" si="152"/>
        <v>No</v>
      </c>
      <c r="AZ629" s="13" t="str">
        <f t="shared" si="159"/>
        <v>No</v>
      </c>
    </row>
    <row r="630" spans="1:52" x14ac:dyDescent="0.2">
      <c r="A630" s="1" t="s">
        <v>9319</v>
      </c>
      <c r="B630" s="16" t="s">
        <v>3208</v>
      </c>
      <c r="C630" s="13" t="s">
        <v>834</v>
      </c>
      <c r="D630" s="13" t="s">
        <v>522</v>
      </c>
      <c r="E630" s="13" t="s">
        <v>523</v>
      </c>
      <c r="F630" s="13" t="s">
        <v>43</v>
      </c>
      <c r="G630" s="13" t="s">
        <v>307</v>
      </c>
      <c r="H630" s="13" t="s">
        <v>2831</v>
      </c>
      <c r="I630" s="13" t="s">
        <v>98</v>
      </c>
      <c r="J630" s="13" t="s">
        <v>2378</v>
      </c>
      <c r="K630" s="13" t="s">
        <v>2382</v>
      </c>
      <c r="L630" s="13" t="s">
        <v>3758</v>
      </c>
      <c r="M630" s="13" t="s">
        <v>2416</v>
      </c>
      <c r="N630" s="13" t="s">
        <v>44</v>
      </c>
      <c r="O630" s="17">
        <v>40406</v>
      </c>
      <c r="P630" s="23"/>
      <c r="Q630" s="41" t="s">
        <v>2622</v>
      </c>
      <c r="R630" s="13" t="s">
        <v>129</v>
      </c>
      <c r="S630" s="13" t="s">
        <v>2867</v>
      </c>
      <c r="T630" s="13" t="s">
        <v>8348</v>
      </c>
      <c r="U630" s="13" t="s">
        <v>5899</v>
      </c>
      <c r="V630" s="13" t="s">
        <v>8361</v>
      </c>
      <c r="W630" s="13">
        <f>IF(ISERROR(VLOOKUP($C630,CTEPULL!$A:$I,3,FALSE)),"0",(VLOOKUP($C630,CTEPULL!$A:$I,3,FALSE)))</f>
        <v>38</v>
      </c>
      <c r="X630" s="18">
        <f>IF(ISERROR(VLOOKUP($A630,PIVOTILC!$A:$I,3,FALSE)),"0",(VLOOKUP($A630,PIVOTILC!$A:$I,3,FALSE)))</f>
        <v>38</v>
      </c>
      <c r="Y630" s="13">
        <f t="shared" si="144"/>
        <v>0</v>
      </c>
      <c r="Z630" s="13" t="str">
        <f t="shared" si="153"/>
        <v>Good</v>
      </c>
      <c r="AA630" s="13">
        <f>IF(ISERROR(VLOOKUP($C630,CTEPULL!$A:$I,4,FALSE)),"0",(VLOOKUP($C630,CTEPULL!$A:$I,4,FALSE)))</f>
        <v>0</v>
      </c>
      <c r="AB630" s="18">
        <f>IF(ISERROR(VLOOKUP($A630,PIVOTILC!$A:$I,4,FALSE)),"0",(VLOOKUP($A630,PIVOTILC!$A:$I,4,FALSE)))</f>
        <v>0</v>
      </c>
      <c r="AC630" s="13">
        <f t="shared" si="145"/>
        <v>0</v>
      </c>
      <c r="AD630" s="13" t="str">
        <f t="shared" si="154"/>
        <v/>
      </c>
      <c r="AE630" s="13">
        <f>IF(ISERROR(VLOOKUP($C630,CTEPULL!$A:$I,5,FALSE)),"0",(VLOOKUP($C630,CTEPULL!$A:$I,5,FALSE)))</f>
        <v>0</v>
      </c>
      <c r="AF630" s="18">
        <f>IF(ISERROR(VLOOKUP($A630,PIVOTILC!$A:$I,5,FALSE)),"0",(VLOOKUP($A630,PIVOTILC!$A:$I,5,FALSE)))</f>
        <v>0</v>
      </c>
      <c r="AG630" s="13">
        <f t="shared" si="146"/>
        <v>0</v>
      </c>
      <c r="AH630" s="13" t="str">
        <f t="shared" si="155"/>
        <v/>
      </c>
      <c r="AI630" s="13">
        <f>IF(ISERROR(VLOOKUP($C630,CTEPULL!$A:$I,6,FALSE)),"0",(VLOOKUP($C630,CTEPULL!$A:$I,6,FALSE)))</f>
        <v>0</v>
      </c>
      <c r="AJ630" s="18">
        <f>IF(ISERROR(VLOOKUP($A630,PIVOTILC!$A:$I,6,FALSE)),"0",(VLOOKUP($A630,PIVOTILC!$A:$I,6,FALSE)))</f>
        <v>0</v>
      </c>
      <c r="AK630" s="13">
        <f t="shared" si="147"/>
        <v>0</v>
      </c>
      <c r="AL630" s="13" t="str">
        <f t="shared" si="156"/>
        <v/>
      </c>
      <c r="AM630" s="13">
        <f>IF(ISERROR(VLOOKUP($C630,CTEPULL!$A:$I,7,FALSE)),"0",(VLOOKUP($C630,CTEPULL!$A:$I,7,FALSE)))</f>
        <v>0</v>
      </c>
      <c r="AN630" s="18">
        <f>IF(ISERROR(VLOOKUP($A630,PIVOTILC!$A:$I,7,FALSE)),"0",(VLOOKUP($A630,PIVOTILC!$A:$I,7,FALSE)))</f>
        <v>0</v>
      </c>
      <c r="AO630" s="13">
        <f t="shared" si="148"/>
        <v>0</v>
      </c>
      <c r="AP630" s="13" t="str">
        <f t="shared" si="157"/>
        <v/>
      </c>
      <c r="AQ630" s="13">
        <f>IF(ISERROR(VLOOKUP($C630,CTEPULL!$A:$I,8,FALSE)),"0",(VLOOKUP($C630,CTEPULL!$A:$I,8,FALSE)))</f>
        <v>0</v>
      </c>
      <c r="AR630" s="18">
        <f>IF(ISERROR(VLOOKUP($A630,PIVOTILC!$A:$I,8,FALSE)),"0",(VLOOKUP($A630,PIVOTILC!$A:$I,8,FALSE)))</f>
        <v>0</v>
      </c>
      <c r="AS630" s="13">
        <f t="shared" si="149"/>
        <v>0</v>
      </c>
      <c r="AT630" s="13" t="str">
        <f t="shared" si="158"/>
        <v/>
      </c>
      <c r="AU630" s="19">
        <f>IF(ISERROR(VLOOKUP($C630,CTEPULL!$A:$I,9,FALSE)),"0",(VLOOKUP($C630,CTEPULL!$A:$I,9,FALSE)))</f>
        <v>38</v>
      </c>
      <c r="AV630" s="18">
        <f>IF(ISERROR(VLOOKUP($A630,PIVOTILC!$A:$I,8,FALSE)),"0",(VLOOKUP($A630,PIVOTILC!$A:$I,9,FALSE)))</f>
        <v>38</v>
      </c>
      <c r="AW630" s="18">
        <f t="shared" si="150"/>
        <v>0</v>
      </c>
      <c r="AX630" s="13">
        <f t="shared" si="151"/>
        <v>0</v>
      </c>
      <c r="AY630" s="13" t="str">
        <f t="shared" si="152"/>
        <v>No</v>
      </c>
      <c r="AZ630" s="13" t="str">
        <f t="shared" si="159"/>
        <v>No</v>
      </c>
    </row>
    <row r="631" spans="1:52" x14ac:dyDescent="0.2">
      <c r="A631" s="1" t="s">
        <v>7195</v>
      </c>
      <c r="B631" s="12" t="s">
        <v>6799</v>
      </c>
      <c r="C631" s="3" t="s">
        <v>6798</v>
      </c>
      <c r="D631" s="3" t="s">
        <v>6800</v>
      </c>
      <c r="E631" s="3" t="s">
        <v>458</v>
      </c>
      <c r="F631" s="3" t="s">
        <v>179</v>
      </c>
      <c r="G631" s="3" t="s">
        <v>6797</v>
      </c>
      <c r="H631" s="3" t="s">
        <v>2829</v>
      </c>
      <c r="I631" s="3" t="s">
        <v>98</v>
      </c>
      <c r="J631" s="3" t="s">
        <v>2378</v>
      </c>
      <c r="K631" s="3" t="s">
        <v>2381</v>
      </c>
      <c r="L631" s="3" t="s">
        <v>2387</v>
      </c>
      <c r="M631" s="3" t="s">
        <v>2508</v>
      </c>
      <c r="N631" s="3" t="s">
        <v>6801</v>
      </c>
      <c r="O631" s="11">
        <v>43118</v>
      </c>
      <c r="Q631" s="41" t="s">
        <v>6809</v>
      </c>
      <c r="R631" s="3" t="s">
        <v>129</v>
      </c>
      <c r="S631" s="3" t="s">
        <v>2871</v>
      </c>
      <c r="T631" s="3" t="s">
        <v>8348</v>
      </c>
      <c r="U631" s="3" t="s">
        <v>6819</v>
      </c>
      <c r="V631" s="3" t="s">
        <v>8352</v>
      </c>
      <c r="W631" s="13">
        <f>IF(ISERROR(VLOOKUP($C631,CTEPULL!$A:$I,3,FALSE)),"0",(VLOOKUP($C631,CTEPULL!$A:$I,3,FALSE)))</f>
        <v>40</v>
      </c>
      <c r="X631" s="18">
        <f>IF(ISERROR(VLOOKUP($A631,PIVOTILC!$A:$I,3,FALSE)),"0",(VLOOKUP($A631,PIVOTILC!$A:$I,3,FALSE)))</f>
        <v>40</v>
      </c>
      <c r="Y631" s="13">
        <f t="shared" si="144"/>
        <v>0</v>
      </c>
      <c r="Z631" s="13" t="str">
        <f t="shared" si="153"/>
        <v>Good</v>
      </c>
      <c r="AA631" s="13">
        <f>IF(ISERROR(VLOOKUP($C631,CTEPULL!$A:$I,4,FALSE)),"0",(VLOOKUP($C631,CTEPULL!$A:$I,4,FALSE)))</f>
        <v>0</v>
      </c>
      <c r="AB631" s="18">
        <f>IF(ISERROR(VLOOKUP($A631,PIVOTILC!$A:$I,4,FALSE)),"0",(VLOOKUP($A631,PIVOTILC!$A:$I,4,FALSE)))</f>
        <v>0</v>
      </c>
      <c r="AC631" s="13">
        <f t="shared" si="145"/>
        <v>0</v>
      </c>
      <c r="AD631" s="13" t="str">
        <f t="shared" si="154"/>
        <v/>
      </c>
      <c r="AE631" s="13">
        <f>IF(ISERROR(VLOOKUP($C631,CTEPULL!$A:$I,5,FALSE)),"0",(VLOOKUP($C631,CTEPULL!$A:$I,5,FALSE)))</f>
        <v>0</v>
      </c>
      <c r="AF631" s="18">
        <f>IF(ISERROR(VLOOKUP($A631,PIVOTILC!$A:$I,5,FALSE)),"0",(VLOOKUP($A631,PIVOTILC!$A:$I,5,FALSE)))</f>
        <v>0</v>
      </c>
      <c r="AG631" s="13">
        <f t="shared" si="146"/>
        <v>0</v>
      </c>
      <c r="AH631" s="13" t="str">
        <f t="shared" si="155"/>
        <v/>
      </c>
      <c r="AI631" s="13">
        <f>IF(ISERROR(VLOOKUP($C631,CTEPULL!$A:$I,6,FALSE)),"0",(VLOOKUP($C631,CTEPULL!$A:$I,6,FALSE)))</f>
        <v>0</v>
      </c>
      <c r="AJ631" s="18">
        <f>IF(ISERROR(VLOOKUP($A631,PIVOTILC!$A:$I,6,FALSE)),"0",(VLOOKUP($A631,PIVOTILC!$A:$I,6,FALSE)))</f>
        <v>0</v>
      </c>
      <c r="AK631" s="13">
        <f t="shared" si="147"/>
        <v>0</v>
      </c>
      <c r="AL631" s="13" t="str">
        <f t="shared" si="156"/>
        <v/>
      </c>
      <c r="AM631" s="13">
        <f>IF(ISERROR(VLOOKUP($C631,CTEPULL!$A:$I,7,FALSE)),"0",(VLOOKUP($C631,CTEPULL!$A:$I,7,FALSE)))</f>
        <v>0</v>
      </c>
      <c r="AN631" s="18">
        <f>IF(ISERROR(VLOOKUP($A631,PIVOTILC!$A:$I,7,FALSE)),"0",(VLOOKUP($A631,PIVOTILC!$A:$I,7,FALSE)))</f>
        <v>0</v>
      </c>
      <c r="AO631" s="13">
        <f t="shared" si="148"/>
        <v>0</v>
      </c>
      <c r="AP631" s="13" t="str">
        <f t="shared" si="157"/>
        <v/>
      </c>
      <c r="AQ631" s="13">
        <f>IF(ISERROR(VLOOKUP($C631,CTEPULL!$A:$I,8,FALSE)),"0",(VLOOKUP($C631,CTEPULL!$A:$I,8,FALSE)))</f>
        <v>0</v>
      </c>
      <c r="AR631" s="18">
        <f>IF(ISERROR(VLOOKUP($A631,PIVOTILC!$A:$I,8,FALSE)),"0",(VLOOKUP($A631,PIVOTILC!$A:$I,8,FALSE)))</f>
        <v>0</v>
      </c>
      <c r="AS631" s="13">
        <f t="shared" si="149"/>
        <v>0</v>
      </c>
      <c r="AT631" s="13" t="str">
        <f t="shared" si="158"/>
        <v/>
      </c>
      <c r="AU631" s="19">
        <f>IF(ISERROR(VLOOKUP($C631,CTEPULL!$A:$I,9,FALSE)),"0",(VLOOKUP($C631,CTEPULL!$A:$I,9,FALSE)))</f>
        <v>40</v>
      </c>
      <c r="AV631" s="18">
        <f>IF(ISERROR(VLOOKUP($A631,PIVOTILC!$A:$I,8,FALSE)),"0",(VLOOKUP($A631,PIVOTILC!$A:$I,9,FALSE)))</f>
        <v>40</v>
      </c>
      <c r="AW631" s="18">
        <f t="shared" si="150"/>
        <v>0</v>
      </c>
      <c r="AX631" s="13">
        <f t="shared" si="151"/>
        <v>0</v>
      </c>
      <c r="AY631" s="13" t="str">
        <f t="shared" si="152"/>
        <v>No</v>
      </c>
      <c r="AZ631" s="13" t="str">
        <f t="shared" si="159"/>
        <v>No</v>
      </c>
    </row>
    <row r="632" spans="1:52" x14ac:dyDescent="0.2">
      <c r="A632" s="1" t="s">
        <v>9320</v>
      </c>
      <c r="B632" s="16" t="s">
        <v>3209</v>
      </c>
      <c r="C632" s="13" t="s">
        <v>826</v>
      </c>
      <c r="D632" s="13" t="s">
        <v>499</v>
      </c>
      <c r="E632" s="13" t="s">
        <v>500</v>
      </c>
      <c r="F632" s="13" t="s">
        <v>128</v>
      </c>
      <c r="G632" s="13" t="s">
        <v>299</v>
      </c>
      <c r="H632" s="13" t="s">
        <v>2831</v>
      </c>
      <c r="I632" s="13" t="s">
        <v>98</v>
      </c>
      <c r="J632" s="13" t="s">
        <v>2378</v>
      </c>
      <c r="K632" s="13" t="s">
        <v>4970</v>
      </c>
      <c r="L632" s="13" t="s">
        <v>11256</v>
      </c>
      <c r="M632" s="13" t="s">
        <v>2409</v>
      </c>
      <c r="N632" s="13" t="s">
        <v>134</v>
      </c>
      <c r="O632" s="17">
        <v>39174</v>
      </c>
      <c r="P632" s="23"/>
      <c r="Q632" s="41" t="s">
        <v>2623</v>
      </c>
      <c r="R632" s="13" t="s">
        <v>129</v>
      </c>
      <c r="S632" s="13" t="s">
        <v>2871</v>
      </c>
      <c r="T632" s="13" t="s">
        <v>8348</v>
      </c>
      <c r="U632" s="13" t="s">
        <v>5900</v>
      </c>
      <c r="V632" s="13" t="s">
        <v>8365</v>
      </c>
      <c r="W632" s="13">
        <f>IF(ISERROR(VLOOKUP($C632,CTEPULL!$A:$I,3,FALSE)),"0",(VLOOKUP($C632,CTEPULL!$A:$I,3,FALSE)))</f>
        <v>52</v>
      </c>
      <c r="X632" s="18">
        <f>IF(ISERROR(VLOOKUP($A632,PIVOTILC!$A:$I,3,FALSE)),"0",(VLOOKUP($A632,PIVOTILC!$A:$I,3,FALSE)))</f>
        <v>52</v>
      </c>
      <c r="Y632" s="13">
        <f t="shared" si="144"/>
        <v>0</v>
      </c>
      <c r="Z632" s="13" t="str">
        <f t="shared" si="153"/>
        <v>Good</v>
      </c>
      <c r="AA632" s="13">
        <f>IF(ISERROR(VLOOKUP($C632,CTEPULL!$A:$I,4,FALSE)),"0",(VLOOKUP($C632,CTEPULL!$A:$I,4,FALSE)))</f>
        <v>0</v>
      </c>
      <c r="AB632" s="18">
        <f>IF(ISERROR(VLOOKUP($A632,PIVOTILC!$A:$I,4,FALSE)),"0",(VLOOKUP($A632,PIVOTILC!$A:$I,4,FALSE)))</f>
        <v>0</v>
      </c>
      <c r="AC632" s="13">
        <f t="shared" si="145"/>
        <v>0</v>
      </c>
      <c r="AD632" s="13" t="str">
        <f t="shared" si="154"/>
        <v/>
      </c>
      <c r="AE632" s="13">
        <f>IF(ISERROR(VLOOKUP($C632,CTEPULL!$A:$I,5,FALSE)),"0",(VLOOKUP($C632,CTEPULL!$A:$I,5,FALSE)))</f>
        <v>0</v>
      </c>
      <c r="AF632" s="18">
        <f>IF(ISERROR(VLOOKUP($A632,PIVOTILC!$A:$I,5,FALSE)),"0",(VLOOKUP($A632,PIVOTILC!$A:$I,5,FALSE)))</f>
        <v>0</v>
      </c>
      <c r="AG632" s="13">
        <f t="shared" si="146"/>
        <v>0</v>
      </c>
      <c r="AH632" s="13" t="str">
        <f t="shared" si="155"/>
        <v/>
      </c>
      <c r="AI632" s="13">
        <f>IF(ISERROR(VLOOKUP($C632,CTEPULL!$A:$I,6,FALSE)),"0",(VLOOKUP($C632,CTEPULL!$A:$I,6,FALSE)))</f>
        <v>0</v>
      </c>
      <c r="AJ632" s="18">
        <f>IF(ISERROR(VLOOKUP($A632,PIVOTILC!$A:$I,6,FALSE)),"0",(VLOOKUP($A632,PIVOTILC!$A:$I,6,FALSE)))</f>
        <v>0</v>
      </c>
      <c r="AK632" s="13">
        <f t="shared" si="147"/>
        <v>0</v>
      </c>
      <c r="AL632" s="13" t="str">
        <f t="shared" si="156"/>
        <v/>
      </c>
      <c r="AM632" s="13">
        <f>IF(ISERROR(VLOOKUP($C632,CTEPULL!$A:$I,7,FALSE)),"0",(VLOOKUP($C632,CTEPULL!$A:$I,7,FALSE)))</f>
        <v>0</v>
      </c>
      <c r="AN632" s="18">
        <f>IF(ISERROR(VLOOKUP($A632,PIVOTILC!$A:$I,7,FALSE)),"0",(VLOOKUP($A632,PIVOTILC!$A:$I,7,FALSE)))</f>
        <v>0</v>
      </c>
      <c r="AO632" s="13">
        <f t="shared" si="148"/>
        <v>0</v>
      </c>
      <c r="AP632" s="13" t="str">
        <f t="shared" si="157"/>
        <v/>
      </c>
      <c r="AQ632" s="13">
        <f>IF(ISERROR(VLOOKUP($C632,CTEPULL!$A:$I,8,FALSE)),"0",(VLOOKUP($C632,CTEPULL!$A:$I,8,FALSE)))</f>
        <v>0</v>
      </c>
      <c r="AR632" s="18">
        <f>IF(ISERROR(VLOOKUP($A632,PIVOTILC!$A:$I,8,FALSE)),"0",(VLOOKUP($A632,PIVOTILC!$A:$I,8,FALSE)))</f>
        <v>0</v>
      </c>
      <c r="AS632" s="13">
        <f t="shared" si="149"/>
        <v>0</v>
      </c>
      <c r="AT632" s="13" t="str">
        <f t="shared" si="158"/>
        <v/>
      </c>
      <c r="AU632" s="19">
        <f>IF(ISERROR(VLOOKUP($C632,CTEPULL!$A:$I,9,FALSE)),"0",(VLOOKUP($C632,CTEPULL!$A:$I,9,FALSE)))</f>
        <v>52</v>
      </c>
      <c r="AV632" s="18">
        <f>IF(ISERROR(VLOOKUP($A632,PIVOTILC!$A:$I,8,FALSE)),"0",(VLOOKUP($A632,PIVOTILC!$A:$I,9,FALSE)))</f>
        <v>52</v>
      </c>
      <c r="AW632" s="18">
        <f t="shared" si="150"/>
        <v>0</v>
      </c>
      <c r="AX632" s="13">
        <f t="shared" si="151"/>
        <v>0</v>
      </c>
      <c r="AY632" s="13" t="str">
        <f t="shared" si="152"/>
        <v>No</v>
      </c>
      <c r="AZ632" s="13" t="str">
        <f t="shared" si="159"/>
        <v>No</v>
      </c>
    </row>
    <row r="633" spans="1:52" x14ac:dyDescent="0.2">
      <c r="A633" s="1" t="s">
        <v>9321</v>
      </c>
      <c r="B633" s="16" t="s">
        <v>3210</v>
      </c>
      <c r="C633" s="13" t="s">
        <v>2200</v>
      </c>
      <c r="D633" s="13" t="s">
        <v>2089</v>
      </c>
      <c r="E633" s="13" t="s">
        <v>2201</v>
      </c>
      <c r="F633" s="13" t="s">
        <v>2830</v>
      </c>
      <c r="G633" s="13" t="s">
        <v>2202</v>
      </c>
      <c r="H633" s="13" t="s">
        <v>2828</v>
      </c>
      <c r="I633" s="13" t="s">
        <v>98</v>
      </c>
      <c r="J633" s="13" t="s">
        <v>2378</v>
      </c>
      <c r="K633" s="13" t="s">
        <v>2379</v>
      </c>
      <c r="L633" s="13" t="s">
        <v>2383</v>
      </c>
      <c r="M633" s="13" t="s">
        <v>7713</v>
      </c>
      <c r="N633" s="13" t="s">
        <v>2235</v>
      </c>
      <c r="O633" s="17">
        <v>42178</v>
      </c>
      <c r="P633" s="23"/>
      <c r="Q633" s="41" t="s">
        <v>2624</v>
      </c>
      <c r="R633" s="13" t="s">
        <v>129</v>
      </c>
      <c r="S633" s="13" t="s">
        <v>2870</v>
      </c>
      <c r="T633" s="13" t="s">
        <v>8348</v>
      </c>
      <c r="U633" s="13" t="s">
        <v>5901</v>
      </c>
      <c r="V633" s="13" t="s">
        <v>8354</v>
      </c>
      <c r="W633" s="13">
        <f>IF(ISERROR(VLOOKUP($C633,CTEPULL!$A:$I,3,FALSE)),"0",(VLOOKUP($C633,CTEPULL!$A:$I,3,FALSE)))</f>
        <v>40</v>
      </c>
      <c r="X633" s="18">
        <f>IF(ISERROR(VLOOKUP($A633,PIVOTILC!$A:$I,3,FALSE)),"0",(VLOOKUP($A633,PIVOTILC!$A:$I,3,FALSE)))</f>
        <v>40</v>
      </c>
      <c r="Y633" s="13">
        <f t="shared" si="144"/>
        <v>0</v>
      </c>
      <c r="Z633" s="13" t="str">
        <f t="shared" si="153"/>
        <v>Good</v>
      </c>
      <c r="AA633" s="13">
        <f>IF(ISERROR(VLOOKUP($C633,CTEPULL!$A:$I,4,FALSE)),"0",(VLOOKUP($C633,CTEPULL!$A:$I,4,FALSE)))</f>
        <v>0</v>
      </c>
      <c r="AB633" s="18">
        <f>IF(ISERROR(VLOOKUP($A633,PIVOTILC!$A:$I,4,FALSE)),"0",(VLOOKUP($A633,PIVOTILC!$A:$I,4,FALSE)))</f>
        <v>0</v>
      </c>
      <c r="AC633" s="13">
        <f t="shared" si="145"/>
        <v>0</v>
      </c>
      <c r="AD633" s="13" t="str">
        <f t="shared" si="154"/>
        <v/>
      </c>
      <c r="AE633" s="13">
        <f>IF(ISERROR(VLOOKUP($C633,CTEPULL!$A:$I,5,FALSE)),"0",(VLOOKUP($C633,CTEPULL!$A:$I,5,FALSE)))</f>
        <v>0</v>
      </c>
      <c r="AF633" s="18">
        <f>IF(ISERROR(VLOOKUP($A633,PIVOTILC!$A:$I,5,FALSE)),"0",(VLOOKUP($A633,PIVOTILC!$A:$I,5,FALSE)))</f>
        <v>0</v>
      </c>
      <c r="AG633" s="13">
        <f t="shared" si="146"/>
        <v>0</v>
      </c>
      <c r="AH633" s="13" t="str">
        <f t="shared" si="155"/>
        <v/>
      </c>
      <c r="AI633" s="13">
        <f>IF(ISERROR(VLOOKUP($C633,CTEPULL!$A:$I,6,FALSE)),"0",(VLOOKUP($C633,CTEPULL!$A:$I,6,FALSE)))</f>
        <v>0</v>
      </c>
      <c r="AJ633" s="18">
        <f>IF(ISERROR(VLOOKUP($A633,PIVOTILC!$A:$I,6,FALSE)),"0",(VLOOKUP($A633,PIVOTILC!$A:$I,6,FALSE)))</f>
        <v>0</v>
      </c>
      <c r="AK633" s="13">
        <f t="shared" si="147"/>
        <v>0</v>
      </c>
      <c r="AL633" s="13" t="str">
        <f t="shared" si="156"/>
        <v/>
      </c>
      <c r="AM633" s="13">
        <f>IF(ISERROR(VLOOKUP($C633,CTEPULL!$A:$I,7,FALSE)),"0",(VLOOKUP($C633,CTEPULL!$A:$I,7,FALSE)))</f>
        <v>0</v>
      </c>
      <c r="AN633" s="18">
        <f>IF(ISERROR(VLOOKUP($A633,PIVOTILC!$A:$I,7,FALSE)),"0",(VLOOKUP($A633,PIVOTILC!$A:$I,7,FALSE)))</f>
        <v>0</v>
      </c>
      <c r="AO633" s="13">
        <f t="shared" si="148"/>
        <v>0</v>
      </c>
      <c r="AP633" s="13" t="str">
        <f t="shared" si="157"/>
        <v/>
      </c>
      <c r="AQ633" s="13">
        <f>IF(ISERROR(VLOOKUP($C633,CTEPULL!$A:$I,8,FALSE)),"0",(VLOOKUP($C633,CTEPULL!$A:$I,8,FALSE)))</f>
        <v>0</v>
      </c>
      <c r="AR633" s="18">
        <f>IF(ISERROR(VLOOKUP($A633,PIVOTILC!$A:$I,8,FALSE)),"0",(VLOOKUP($A633,PIVOTILC!$A:$I,8,FALSE)))</f>
        <v>0</v>
      </c>
      <c r="AS633" s="13">
        <f t="shared" si="149"/>
        <v>0</v>
      </c>
      <c r="AT633" s="13" t="str">
        <f t="shared" si="158"/>
        <v/>
      </c>
      <c r="AU633" s="19">
        <f>IF(ISERROR(VLOOKUP($C633,CTEPULL!$A:$I,9,FALSE)),"0",(VLOOKUP($C633,CTEPULL!$A:$I,9,FALSE)))</f>
        <v>40</v>
      </c>
      <c r="AV633" s="18">
        <f>IF(ISERROR(VLOOKUP($A633,PIVOTILC!$A:$I,8,FALSE)),"0",(VLOOKUP($A633,PIVOTILC!$A:$I,9,FALSE)))</f>
        <v>40</v>
      </c>
      <c r="AW633" s="18">
        <f t="shared" si="150"/>
        <v>0</v>
      </c>
      <c r="AX633" s="13">
        <f t="shared" si="151"/>
        <v>0</v>
      </c>
      <c r="AY633" s="13" t="str">
        <f t="shared" si="152"/>
        <v>No</v>
      </c>
      <c r="AZ633" s="13" t="str">
        <f t="shared" si="159"/>
        <v>No</v>
      </c>
    </row>
    <row r="634" spans="1:52" x14ac:dyDescent="0.2">
      <c r="A634" s="1" t="s">
        <v>8114</v>
      </c>
      <c r="B634" s="16" t="s">
        <v>8115</v>
      </c>
      <c r="C634" s="13" t="s">
        <v>8116</v>
      </c>
      <c r="D634" s="13" t="s">
        <v>8117</v>
      </c>
      <c r="E634" s="13" t="s">
        <v>8118</v>
      </c>
      <c r="F634" s="13" t="s">
        <v>179</v>
      </c>
      <c r="G634" s="13" t="s">
        <v>8119</v>
      </c>
      <c r="H634" s="13" t="s">
        <v>2829</v>
      </c>
      <c r="I634" s="13" t="s">
        <v>98</v>
      </c>
      <c r="J634" s="13" t="s">
        <v>2378</v>
      </c>
      <c r="K634" s="13" t="s">
        <v>2382</v>
      </c>
      <c r="L634" s="13" t="s">
        <v>3758</v>
      </c>
      <c r="M634" s="13" t="s">
        <v>2423</v>
      </c>
      <c r="N634" s="13" t="s">
        <v>8120</v>
      </c>
      <c r="O634" s="17">
        <v>43269</v>
      </c>
      <c r="P634" s="23"/>
      <c r="Q634" s="41" t="s">
        <v>8121</v>
      </c>
      <c r="R634" s="13" t="s">
        <v>112</v>
      </c>
      <c r="S634" s="13" t="s">
        <v>2866</v>
      </c>
      <c r="T634" s="13" t="s">
        <v>8348</v>
      </c>
      <c r="U634" s="13" t="s">
        <v>8150</v>
      </c>
      <c r="V634" s="13" t="s">
        <v>8356</v>
      </c>
      <c r="W634" s="13">
        <f>IF(ISERROR(VLOOKUP($C634,CTEPULL!$A:$I,3,FALSE)),"0",(VLOOKUP($C634,CTEPULL!$A:$I,3,FALSE)))</f>
        <v>26</v>
      </c>
      <c r="X634" s="18">
        <f>IF(ISERROR(VLOOKUP($A634,PIVOTILC!$A:$I,3,FALSE)),"0",(VLOOKUP($A634,PIVOTILC!$A:$I,3,FALSE)))</f>
        <v>26</v>
      </c>
      <c r="Y634" s="13">
        <f t="shared" si="144"/>
        <v>0</v>
      </c>
      <c r="Z634" s="13" t="str">
        <f t="shared" si="153"/>
        <v>Good</v>
      </c>
      <c r="AA634" s="13">
        <f>IF(ISERROR(VLOOKUP($C634,CTEPULL!$A:$I,4,FALSE)),"0",(VLOOKUP($C634,CTEPULL!$A:$I,4,FALSE)))</f>
        <v>0</v>
      </c>
      <c r="AB634" s="18">
        <f>IF(ISERROR(VLOOKUP($A634,PIVOTILC!$A:$I,4,FALSE)),"0",(VLOOKUP($A634,PIVOTILC!$A:$I,4,FALSE)))</f>
        <v>0</v>
      </c>
      <c r="AC634" s="13">
        <f t="shared" si="145"/>
        <v>0</v>
      </c>
      <c r="AD634" s="13" t="str">
        <f t="shared" si="154"/>
        <v/>
      </c>
      <c r="AE634" s="13">
        <f>IF(ISERROR(VLOOKUP($C634,CTEPULL!$A:$I,5,FALSE)),"0",(VLOOKUP($C634,CTEPULL!$A:$I,5,FALSE)))</f>
        <v>0</v>
      </c>
      <c r="AF634" s="18">
        <f>IF(ISERROR(VLOOKUP($A634,PIVOTILC!$A:$I,5,FALSE)),"0",(VLOOKUP($A634,PIVOTILC!$A:$I,5,FALSE)))</f>
        <v>0</v>
      </c>
      <c r="AG634" s="13">
        <f t="shared" si="146"/>
        <v>0</v>
      </c>
      <c r="AH634" s="13" t="str">
        <f t="shared" si="155"/>
        <v/>
      </c>
      <c r="AI634" s="13">
        <f>IF(ISERROR(VLOOKUP($C634,CTEPULL!$A:$I,6,FALSE)),"0",(VLOOKUP($C634,CTEPULL!$A:$I,6,FALSE)))</f>
        <v>0</v>
      </c>
      <c r="AJ634" s="18">
        <f>IF(ISERROR(VLOOKUP($A634,PIVOTILC!$A:$I,6,FALSE)),"0",(VLOOKUP($A634,PIVOTILC!$A:$I,6,FALSE)))</f>
        <v>0</v>
      </c>
      <c r="AK634" s="13">
        <f t="shared" si="147"/>
        <v>0</v>
      </c>
      <c r="AL634" s="13" t="str">
        <f t="shared" si="156"/>
        <v/>
      </c>
      <c r="AM634" s="13">
        <f>IF(ISERROR(VLOOKUP($C634,CTEPULL!$A:$I,7,FALSE)),"0",(VLOOKUP($C634,CTEPULL!$A:$I,7,FALSE)))</f>
        <v>0</v>
      </c>
      <c r="AN634" s="18">
        <f>IF(ISERROR(VLOOKUP($A634,PIVOTILC!$A:$I,7,FALSE)),"0",(VLOOKUP($A634,PIVOTILC!$A:$I,7,FALSE)))</f>
        <v>0</v>
      </c>
      <c r="AO634" s="13">
        <f t="shared" si="148"/>
        <v>0</v>
      </c>
      <c r="AP634" s="13" t="str">
        <f t="shared" si="157"/>
        <v/>
      </c>
      <c r="AQ634" s="13">
        <f>IF(ISERROR(VLOOKUP($C634,CTEPULL!$A:$I,8,FALSE)),"0",(VLOOKUP($C634,CTEPULL!$A:$I,8,FALSE)))</f>
        <v>0</v>
      </c>
      <c r="AR634" s="18">
        <f>IF(ISERROR(VLOOKUP($A634,PIVOTILC!$A:$I,8,FALSE)),"0",(VLOOKUP($A634,PIVOTILC!$A:$I,8,FALSE)))</f>
        <v>0</v>
      </c>
      <c r="AS634" s="13">
        <f t="shared" si="149"/>
        <v>0</v>
      </c>
      <c r="AT634" s="13" t="str">
        <f t="shared" si="158"/>
        <v/>
      </c>
      <c r="AU634" s="19">
        <f>IF(ISERROR(VLOOKUP($C634,CTEPULL!$A:$I,9,FALSE)),"0",(VLOOKUP($C634,CTEPULL!$A:$I,9,FALSE)))</f>
        <v>26</v>
      </c>
      <c r="AV634" s="18">
        <f>IF(ISERROR(VLOOKUP($A634,PIVOTILC!$A:$I,8,FALSE)),"0",(VLOOKUP($A634,PIVOTILC!$A:$I,9,FALSE)))</f>
        <v>26</v>
      </c>
      <c r="AW634" s="18">
        <f t="shared" si="150"/>
        <v>0</v>
      </c>
      <c r="AX634" s="13">
        <f t="shared" si="151"/>
        <v>0</v>
      </c>
      <c r="AY634" s="13" t="str">
        <f t="shared" si="152"/>
        <v>No</v>
      </c>
      <c r="AZ634" s="13" t="str">
        <f t="shared" si="159"/>
        <v>No</v>
      </c>
    </row>
    <row r="635" spans="1:52" x14ac:dyDescent="0.2">
      <c r="A635" s="1" t="s">
        <v>7196</v>
      </c>
      <c r="B635" s="16" t="s">
        <v>5118</v>
      </c>
      <c r="C635" s="13" t="s">
        <v>5119</v>
      </c>
      <c r="D635" s="13" t="s">
        <v>5120</v>
      </c>
      <c r="E635" s="13" t="s">
        <v>5121</v>
      </c>
      <c r="F635" s="13" t="s">
        <v>2830</v>
      </c>
      <c r="G635" s="13" t="s">
        <v>5122</v>
      </c>
      <c r="H635" s="13" t="s">
        <v>99</v>
      </c>
      <c r="I635" s="13" t="s">
        <v>102</v>
      </c>
      <c r="J635" s="13" t="s">
        <v>2378</v>
      </c>
      <c r="K635" s="13" t="s">
        <v>4970</v>
      </c>
      <c r="L635" s="13" t="s">
        <v>4970</v>
      </c>
      <c r="M635" s="13" t="s">
        <v>4970</v>
      </c>
      <c r="N635" s="13" t="s">
        <v>5123</v>
      </c>
      <c r="O635" s="17">
        <v>38246</v>
      </c>
      <c r="P635" s="23"/>
      <c r="Q635" s="41" t="s">
        <v>5124</v>
      </c>
      <c r="R635" s="13" t="s">
        <v>187</v>
      </c>
      <c r="S635" s="13" t="s">
        <v>2868</v>
      </c>
      <c r="T635" s="13" t="s">
        <v>8359</v>
      </c>
      <c r="U635" s="13" t="s">
        <v>5902</v>
      </c>
      <c r="V635" s="13" t="s">
        <v>8361</v>
      </c>
      <c r="W635" s="13">
        <f>IF(ISERROR(VLOOKUP($C635,CTEPULL!$A:$I,3,FALSE)),"0",(VLOOKUP($C635,CTEPULL!$A:$I,3,FALSE)))</f>
        <v>40</v>
      </c>
      <c r="X635" s="18">
        <f>IF(ISERROR(VLOOKUP($A635,PIVOTILC!$A:$I,3,FALSE)),"0",(VLOOKUP($A635,PIVOTILC!$A:$I,3,FALSE)))</f>
        <v>40</v>
      </c>
      <c r="Y635" s="13">
        <f t="shared" si="144"/>
        <v>0</v>
      </c>
      <c r="Z635" s="13" t="str">
        <f t="shared" si="153"/>
        <v>Good</v>
      </c>
      <c r="AA635" s="13">
        <f>IF(ISERROR(VLOOKUP($C635,CTEPULL!$A:$I,4,FALSE)),"0",(VLOOKUP($C635,CTEPULL!$A:$I,4,FALSE)))</f>
        <v>0</v>
      </c>
      <c r="AB635" s="18">
        <f>IF(ISERROR(VLOOKUP($A635,PIVOTILC!$A:$I,4,FALSE)),"0",(VLOOKUP($A635,PIVOTILC!$A:$I,4,FALSE)))</f>
        <v>0</v>
      </c>
      <c r="AC635" s="13">
        <f t="shared" si="145"/>
        <v>0</v>
      </c>
      <c r="AD635" s="13" t="str">
        <f t="shared" si="154"/>
        <v/>
      </c>
      <c r="AE635" s="13">
        <f>IF(ISERROR(VLOOKUP($C635,CTEPULL!$A:$I,5,FALSE)),"0",(VLOOKUP($C635,CTEPULL!$A:$I,5,FALSE)))</f>
        <v>0</v>
      </c>
      <c r="AF635" s="18">
        <f>IF(ISERROR(VLOOKUP($A635,PIVOTILC!$A:$I,5,FALSE)),"0",(VLOOKUP($A635,PIVOTILC!$A:$I,5,FALSE)))</f>
        <v>0</v>
      </c>
      <c r="AG635" s="13">
        <f t="shared" si="146"/>
        <v>0</v>
      </c>
      <c r="AH635" s="13" t="str">
        <f t="shared" si="155"/>
        <v/>
      </c>
      <c r="AI635" s="13">
        <f>IF(ISERROR(VLOOKUP($C635,CTEPULL!$A:$I,6,FALSE)),"0",(VLOOKUP($C635,CTEPULL!$A:$I,6,FALSE)))</f>
        <v>0</v>
      </c>
      <c r="AJ635" s="18">
        <f>IF(ISERROR(VLOOKUP($A635,PIVOTILC!$A:$I,6,FALSE)),"0",(VLOOKUP($A635,PIVOTILC!$A:$I,6,FALSE)))</f>
        <v>0</v>
      </c>
      <c r="AK635" s="13">
        <f t="shared" si="147"/>
        <v>0</v>
      </c>
      <c r="AL635" s="13" t="str">
        <f t="shared" si="156"/>
        <v/>
      </c>
      <c r="AM635" s="13">
        <f>IF(ISERROR(VLOOKUP($C635,CTEPULL!$A:$I,7,FALSE)),"0",(VLOOKUP($C635,CTEPULL!$A:$I,7,FALSE)))</f>
        <v>0</v>
      </c>
      <c r="AN635" s="18">
        <f>IF(ISERROR(VLOOKUP($A635,PIVOTILC!$A:$I,7,FALSE)),"0",(VLOOKUP($A635,PIVOTILC!$A:$I,7,FALSE)))</f>
        <v>0</v>
      </c>
      <c r="AO635" s="13">
        <f t="shared" si="148"/>
        <v>0</v>
      </c>
      <c r="AP635" s="13" t="str">
        <f t="shared" si="157"/>
        <v/>
      </c>
      <c r="AQ635" s="13">
        <f>IF(ISERROR(VLOOKUP($C635,CTEPULL!$A:$I,8,FALSE)),"0",(VLOOKUP($C635,CTEPULL!$A:$I,8,FALSE)))</f>
        <v>0</v>
      </c>
      <c r="AR635" s="18">
        <f>IF(ISERROR(VLOOKUP($A635,PIVOTILC!$A:$I,8,FALSE)),"0",(VLOOKUP($A635,PIVOTILC!$A:$I,8,FALSE)))</f>
        <v>0</v>
      </c>
      <c r="AS635" s="13">
        <f t="shared" si="149"/>
        <v>0</v>
      </c>
      <c r="AT635" s="13" t="str">
        <f t="shared" si="158"/>
        <v/>
      </c>
      <c r="AU635" s="19">
        <f>IF(ISERROR(VLOOKUP($C635,CTEPULL!$A:$I,9,FALSE)),"0",(VLOOKUP($C635,CTEPULL!$A:$I,9,FALSE)))</f>
        <v>40</v>
      </c>
      <c r="AV635" s="18">
        <f>IF(ISERROR(VLOOKUP($A635,PIVOTILC!$A:$I,8,FALSE)),"0",(VLOOKUP($A635,PIVOTILC!$A:$I,9,FALSE)))</f>
        <v>40</v>
      </c>
      <c r="AW635" s="18">
        <f t="shared" si="150"/>
        <v>0</v>
      </c>
      <c r="AX635" s="13">
        <f t="shared" si="151"/>
        <v>0</v>
      </c>
      <c r="AY635" s="13" t="str">
        <f t="shared" si="152"/>
        <v>No</v>
      </c>
      <c r="AZ635" s="13" t="str">
        <f t="shared" si="159"/>
        <v>No</v>
      </c>
    </row>
    <row r="636" spans="1:52" x14ac:dyDescent="0.2">
      <c r="A636" s="1" t="s">
        <v>11116</v>
      </c>
      <c r="B636" s="16" t="s">
        <v>11117</v>
      </c>
      <c r="C636" s="13" t="s">
        <v>11118</v>
      </c>
      <c r="D636" s="13" t="s">
        <v>11119</v>
      </c>
      <c r="E636" s="13" t="s">
        <v>11120</v>
      </c>
      <c r="F636" s="13" t="s">
        <v>179</v>
      </c>
      <c r="G636" s="13" t="s">
        <v>11121</v>
      </c>
      <c r="H636" s="13" t="s">
        <v>2833</v>
      </c>
      <c r="I636" s="13" t="s">
        <v>100</v>
      </c>
      <c r="J636" s="13" t="s">
        <v>2378</v>
      </c>
      <c r="K636" s="13" t="s">
        <v>2396</v>
      </c>
      <c r="L636" s="13" t="s">
        <v>2392</v>
      </c>
      <c r="M636" s="13" t="s">
        <v>2392</v>
      </c>
      <c r="N636" s="13" t="s">
        <v>11122</v>
      </c>
      <c r="O636" s="17">
        <v>43668</v>
      </c>
      <c r="P636" s="23"/>
      <c r="Q636" s="41" t="s">
        <v>11123</v>
      </c>
      <c r="R636" s="13" t="s">
        <v>129</v>
      </c>
      <c r="S636" s="13" t="s">
        <v>9769</v>
      </c>
      <c r="T636" s="13" t="s">
        <v>8348</v>
      </c>
      <c r="U636" s="13" t="s">
        <v>11148</v>
      </c>
      <c r="V636" s="13" t="s">
        <v>8351</v>
      </c>
      <c r="W636" s="13">
        <f>IF(ISERROR(VLOOKUP($C636,CTEPULL!$A:$I,3,FALSE)),"0",(VLOOKUP($C636,CTEPULL!$A:$I,3,FALSE)))</f>
        <v>45</v>
      </c>
      <c r="X636" s="18">
        <f>IF(ISERROR(VLOOKUP($A636,PIVOTILC!$A:$I,3,FALSE)),"0",(VLOOKUP($A636,PIVOTILC!$A:$I,3,FALSE)))</f>
        <v>45</v>
      </c>
      <c r="Y636" s="13">
        <f t="shared" si="144"/>
        <v>0</v>
      </c>
      <c r="Z636" s="13" t="str">
        <f t="shared" si="153"/>
        <v>Good</v>
      </c>
      <c r="AA636" s="13">
        <f>IF(ISERROR(VLOOKUP($C636,CTEPULL!$A:$I,4,FALSE)),"0",(VLOOKUP($C636,CTEPULL!$A:$I,4,FALSE)))</f>
        <v>0</v>
      </c>
      <c r="AB636" s="18">
        <f>IF(ISERROR(VLOOKUP($A636,PIVOTILC!$A:$I,4,FALSE)),"0",(VLOOKUP($A636,PIVOTILC!$A:$I,4,FALSE)))</f>
        <v>0</v>
      </c>
      <c r="AC636" s="13">
        <f t="shared" si="145"/>
        <v>0</v>
      </c>
      <c r="AD636" s="13" t="str">
        <f t="shared" si="154"/>
        <v/>
      </c>
      <c r="AE636" s="13">
        <f>IF(ISERROR(VLOOKUP($C636,CTEPULL!$A:$I,5,FALSE)),"0",(VLOOKUP($C636,CTEPULL!$A:$I,5,FALSE)))</f>
        <v>0</v>
      </c>
      <c r="AF636" s="18">
        <f>IF(ISERROR(VLOOKUP($A636,PIVOTILC!$A:$I,5,FALSE)),"0",(VLOOKUP($A636,PIVOTILC!$A:$I,5,FALSE)))</f>
        <v>0</v>
      </c>
      <c r="AG636" s="13">
        <f t="shared" si="146"/>
        <v>0</v>
      </c>
      <c r="AH636" s="13" t="str">
        <f t="shared" si="155"/>
        <v/>
      </c>
      <c r="AI636" s="13">
        <f>IF(ISERROR(VLOOKUP($C636,CTEPULL!$A:$I,6,FALSE)),"0",(VLOOKUP($C636,CTEPULL!$A:$I,6,FALSE)))</f>
        <v>0</v>
      </c>
      <c r="AJ636" s="18">
        <f>IF(ISERROR(VLOOKUP($A636,PIVOTILC!$A:$I,6,FALSE)),"0",(VLOOKUP($A636,PIVOTILC!$A:$I,6,FALSE)))</f>
        <v>0</v>
      </c>
      <c r="AK636" s="13">
        <f t="shared" si="147"/>
        <v>0</v>
      </c>
      <c r="AL636" s="13" t="str">
        <f t="shared" si="156"/>
        <v/>
      </c>
      <c r="AM636" s="13">
        <f>IF(ISERROR(VLOOKUP($C636,CTEPULL!$A:$I,7,FALSE)),"0",(VLOOKUP($C636,CTEPULL!$A:$I,7,FALSE)))</f>
        <v>0</v>
      </c>
      <c r="AN636" s="18">
        <f>IF(ISERROR(VLOOKUP($A636,PIVOTILC!$A:$I,7,FALSE)),"0",(VLOOKUP($A636,PIVOTILC!$A:$I,7,FALSE)))</f>
        <v>0</v>
      </c>
      <c r="AO636" s="13">
        <f t="shared" si="148"/>
        <v>0</v>
      </c>
      <c r="AP636" s="13" t="str">
        <f t="shared" si="157"/>
        <v/>
      </c>
      <c r="AQ636" s="13">
        <f>IF(ISERROR(VLOOKUP($C636,CTEPULL!$A:$I,8,FALSE)),"0",(VLOOKUP($C636,CTEPULL!$A:$I,8,FALSE)))</f>
        <v>0</v>
      </c>
      <c r="AR636" s="18">
        <f>IF(ISERROR(VLOOKUP($A636,PIVOTILC!$A:$I,8,FALSE)),"0",(VLOOKUP($A636,PIVOTILC!$A:$I,8,FALSE)))</f>
        <v>0</v>
      </c>
      <c r="AS636" s="13">
        <f t="shared" si="149"/>
        <v>0</v>
      </c>
      <c r="AT636" s="13" t="str">
        <f t="shared" si="158"/>
        <v/>
      </c>
      <c r="AU636" s="19">
        <f>IF(ISERROR(VLOOKUP($C636,CTEPULL!$A:$I,9,FALSE)),"0",(VLOOKUP($C636,CTEPULL!$A:$I,9,FALSE)))</f>
        <v>45</v>
      </c>
      <c r="AV636" s="18">
        <f>IF(ISERROR(VLOOKUP($A636,PIVOTILC!$A:$I,8,FALSE)),"0",(VLOOKUP($A636,PIVOTILC!$A:$I,9,FALSE)))</f>
        <v>45</v>
      </c>
      <c r="AW636" s="18">
        <f t="shared" si="150"/>
        <v>0</v>
      </c>
      <c r="AX636" s="13">
        <f t="shared" si="151"/>
        <v>0</v>
      </c>
      <c r="AY636" s="13" t="str">
        <f t="shared" si="152"/>
        <v>No</v>
      </c>
      <c r="AZ636" s="13" t="str">
        <f t="shared" si="159"/>
        <v>No</v>
      </c>
    </row>
    <row r="637" spans="1:52" x14ac:dyDescent="0.2">
      <c r="A637" s="1" t="s">
        <v>7197</v>
      </c>
      <c r="B637" s="16" t="s">
        <v>5125</v>
      </c>
      <c r="C637" s="13" t="s">
        <v>5126</v>
      </c>
      <c r="D637" s="13" t="s">
        <v>5127</v>
      </c>
      <c r="E637" s="13" t="s">
        <v>5128</v>
      </c>
      <c r="F637" s="13" t="s">
        <v>2830</v>
      </c>
      <c r="G637" s="13" t="s">
        <v>5129</v>
      </c>
      <c r="H637" s="13" t="s">
        <v>99</v>
      </c>
      <c r="I637" s="13" t="s">
        <v>102</v>
      </c>
      <c r="J637" s="13" t="s">
        <v>2378</v>
      </c>
      <c r="K637" s="13" t="s">
        <v>4970</v>
      </c>
      <c r="L637" s="13" t="s">
        <v>4970</v>
      </c>
      <c r="M637" s="13" t="s">
        <v>4970</v>
      </c>
      <c r="N637" s="13" t="s">
        <v>5130</v>
      </c>
      <c r="O637" s="17">
        <v>38246</v>
      </c>
      <c r="P637" s="23"/>
      <c r="Q637" s="41" t="s">
        <v>5131</v>
      </c>
      <c r="R637" s="13" t="s">
        <v>129</v>
      </c>
      <c r="S637" s="13" t="s">
        <v>2875</v>
      </c>
      <c r="T637" s="13" t="s">
        <v>8359</v>
      </c>
      <c r="U637" s="13" t="s">
        <v>5903</v>
      </c>
      <c r="V637" s="13" t="s">
        <v>8360</v>
      </c>
      <c r="W637" s="13">
        <f>IF(ISERROR(VLOOKUP($C637,CTEPULL!$A:$I,3,FALSE)),"0",(VLOOKUP($C637,CTEPULL!$A:$I,3,FALSE)))</f>
        <v>40</v>
      </c>
      <c r="X637" s="18">
        <f>IF(ISERROR(VLOOKUP($A637,PIVOTILC!$A:$I,3,FALSE)),"0",(VLOOKUP($A637,PIVOTILC!$A:$I,3,FALSE)))</f>
        <v>40</v>
      </c>
      <c r="Y637" s="13">
        <f t="shared" si="144"/>
        <v>0</v>
      </c>
      <c r="Z637" s="13" t="str">
        <f t="shared" si="153"/>
        <v>Good</v>
      </c>
      <c r="AA637" s="13">
        <f>IF(ISERROR(VLOOKUP($C637,CTEPULL!$A:$I,4,FALSE)),"0",(VLOOKUP($C637,CTEPULL!$A:$I,4,FALSE)))</f>
        <v>0</v>
      </c>
      <c r="AB637" s="18">
        <f>IF(ISERROR(VLOOKUP($A637,PIVOTILC!$A:$I,4,FALSE)),"0",(VLOOKUP($A637,PIVOTILC!$A:$I,4,FALSE)))</f>
        <v>0</v>
      </c>
      <c r="AC637" s="13">
        <f t="shared" si="145"/>
        <v>0</v>
      </c>
      <c r="AD637" s="13" t="str">
        <f t="shared" si="154"/>
        <v/>
      </c>
      <c r="AE637" s="13">
        <f>IF(ISERROR(VLOOKUP($C637,CTEPULL!$A:$I,5,FALSE)),"0",(VLOOKUP($C637,CTEPULL!$A:$I,5,FALSE)))</f>
        <v>0</v>
      </c>
      <c r="AF637" s="18">
        <f>IF(ISERROR(VLOOKUP($A637,PIVOTILC!$A:$I,5,FALSE)),"0",(VLOOKUP($A637,PIVOTILC!$A:$I,5,FALSE)))</f>
        <v>0</v>
      </c>
      <c r="AG637" s="13">
        <f t="shared" si="146"/>
        <v>0</v>
      </c>
      <c r="AH637" s="13" t="str">
        <f t="shared" si="155"/>
        <v/>
      </c>
      <c r="AI637" s="13">
        <f>IF(ISERROR(VLOOKUP($C637,CTEPULL!$A:$I,6,FALSE)),"0",(VLOOKUP($C637,CTEPULL!$A:$I,6,FALSE)))</f>
        <v>0</v>
      </c>
      <c r="AJ637" s="18">
        <f>IF(ISERROR(VLOOKUP($A637,PIVOTILC!$A:$I,6,FALSE)),"0",(VLOOKUP($A637,PIVOTILC!$A:$I,6,FALSE)))</f>
        <v>0</v>
      </c>
      <c r="AK637" s="13">
        <f t="shared" si="147"/>
        <v>0</v>
      </c>
      <c r="AL637" s="13" t="str">
        <f t="shared" si="156"/>
        <v/>
      </c>
      <c r="AM637" s="13">
        <f>IF(ISERROR(VLOOKUP($C637,CTEPULL!$A:$I,7,FALSE)),"0",(VLOOKUP($C637,CTEPULL!$A:$I,7,FALSE)))</f>
        <v>0</v>
      </c>
      <c r="AN637" s="18">
        <f>IF(ISERROR(VLOOKUP($A637,PIVOTILC!$A:$I,7,FALSE)),"0",(VLOOKUP($A637,PIVOTILC!$A:$I,7,FALSE)))</f>
        <v>0</v>
      </c>
      <c r="AO637" s="13">
        <f t="shared" si="148"/>
        <v>0</v>
      </c>
      <c r="AP637" s="13" t="str">
        <f t="shared" si="157"/>
        <v/>
      </c>
      <c r="AQ637" s="13">
        <f>IF(ISERROR(VLOOKUP($C637,CTEPULL!$A:$I,8,FALSE)),"0",(VLOOKUP($C637,CTEPULL!$A:$I,8,FALSE)))</f>
        <v>0</v>
      </c>
      <c r="AR637" s="18">
        <f>IF(ISERROR(VLOOKUP($A637,PIVOTILC!$A:$I,8,FALSE)),"0",(VLOOKUP($A637,PIVOTILC!$A:$I,8,FALSE)))</f>
        <v>0</v>
      </c>
      <c r="AS637" s="13">
        <f t="shared" si="149"/>
        <v>0</v>
      </c>
      <c r="AT637" s="13" t="str">
        <f t="shared" si="158"/>
        <v/>
      </c>
      <c r="AU637" s="19">
        <f>IF(ISERROR(VLOOKUP($C637,CTEPULL!$A:$I,9,FALSE)),"0",(VLOOKUP($C637,CTEPULL!$A:$I,9,FALSE)))</f>
        <v>40</v>
      </c>
      <c r="AV637" s="18">
        <f>IF(ISERROR(VLOOKUP($A637,PIVOTILC!$A:$I,8,FALSE)),"0",(VLOOKUP($A637,PIVOTILC!$A:$I,9,FALSE)))</f>
        <v>40</v>
      </c>
      <c r="AW637" s="18">
        <f t="shared" si="150"/>
        <v>0</v>
      </c>
      <c r="AX637" s="13">
        <f t="shared" si="151"/>
        <v>0</v>
      </c>
      <c r="AY637" s="13" t="str">
        <f t="shared" si="152"/>
        <v>No</v>
      </c>
      <c r="AZ637" s="13" t="str">
        <f t="shared" si="159"/>
        <v>No</v>
      </c>
    </row>
    <row r="638" spans="1:52" x14ac:dyDescent="0.2">
      <c r="A638" s="1" t="s">
        <v>8045</v>
      </c>
      <c r="B638" s="16" t="s">
        <v>8046</v>
      </c>
      <c r="C638" s="13" t="s">
        <v>8047</v>
      </c>
      <c r="D638" s="13" t="s">
        <v>8048</v>
      </c>
      <c r="E638" s="13" t="s">
        <v>651</v>
      </c>
      <c r="F638" s="13" t="s">
        <v>2830</v>
      </c>
      <c r="G638" s="13" t="s">
        <v>8049</v>
      </c>
      <c r="H638" s="13" t="s">
        <v>2833</v>
      </c>
      <c r="I638" s="13" t="s">
        <v>102</v>
      </c>
      <c r="J638" s="13" t="s">
        <v>2378</v>
      </c>
      <c r="K638" s="13" t="s">
        <v>2395</v>
      </c>
      <c r="L638" s="13" t="s">
        <v>4946</v>
      </c>
      <c r="M638" s="13" t="s">
        <v>4946</v>
      </c>
      <c r="N638" s="13" t="s">
        <v>8050</v>
      </c>
      <c r="O638" s="17">
        <v>43250</v>
      </c>
      <c r="P638" s="23"/>
      <c r="Q638" s="41" t="s">
        <v>8051</v>
      </c>
      <c r="R638" s="13" t="s">
        <v>129</v>
      </c>
      <c r="S638" s="13" t="s">
        <v>8094</v>
      </c>
      <c r="T638" s="13" t="s">
        <v>8348</v>
      </c>
      <c r="U638" s="13" t="s">
        <v>8072</v>
      </c>
      <c r="V638" s="13" t="s">
        <v>10280</v>
      </c>
      <c r="W638" s="13" t="str">
        <f>IF(ISERROR(VLOOKUP($C638,CTEPULL!$A:$I,3,FALSE)),"0",(VLOOKUP($C638,CTEPULL!$A:$I,3,FALSE)))</f>
        <v>0</v>
      </c>
      <c r="X638" s="18" t="str">
        <f>IF(ISERROR(VLOOKUP($A638,PIVOTILC!$A:$I,3,FALSE)),"0",(VLOOKUP($A638,PIVOTILC!$A:$I,3,FALSE)))</f>
        <v>0</v>
      </c>
      <c r="Y638" s="13">
        <f t="shared" si="144"/>
        <v>0</v>
      </c>
      <c r="Z638" s="13" t="str">
        <f t="shared" si="153"/>
        <v>Good</v>
      </c>
      <c r="AA638" s="13" t="str">
        <f>IF(ISERROR(VLOOKUP($C638,CTEPULL!$A:$I,4,FALSE)),"0",(VLOOKUP($C638,CTEPULL!$A:$I,4,FALSE)))</f>
        <v>0</v>
      </c>
      <c r="AB638" s="18" t="str">
        <f>IF(ISERROR(VLOOKUP($A638,PIVOTILC!$A:$I,4,FALSE)),"0",(VLOOKUP($A638,PIVOTILC!$A:$I,4,FALSE)))</f>
        <v>0</v>
      </c>
      <c r="AC638" s="13">
        <f t="shared" si="145"/>
        <v>0</v>
      </c>
      <c r="AD638" s="13" t="str">
        <f t="shared" si="154"/>
        <v/>
      </c>
      <c r="AE638" s="13" t="str">
        <f>IF(ISERROR(VLOOKUP($C638,CTEPULL!$A:$I,5,FALSE)),"0",(VLOOKUP($C638,CTEPULL!$A:$I,5,FALSE)))</f>
        <v>0</v>
      </c>
      <c r="AF638" s="18" t="str">
        <f>IF(ISERROR(VLOOKUP($A638,PIVOTILC!$A:$I,5,FALSE)),"0",(VLOOKUP($A638,PIVOTILC!$A:$I,5,FALSE)))</f>
        <v>0</v>
      </c>
      <c r="AG638" s="13">
        <f t="shared" si="146"/>
        <v>0</v>
      </c>
      <c r="AH638" s="13" t="str">
        <f t="shared" si="155"/>
        <v/>
      </c>
      <c r="AI638" s="13" t="str">
        <f>IF(ISERROR(VLOOKUP($C638,CTEPULL!$A:$I,6,FALSE)),"0",(VLOOKUP($C638,CTEPULL!$A:$I,6,FALSE)))</f>
        <v>0</v>
      </c>
      <c r="AJ638" s="18" t="str">
        <f>IF(ISERROR(VLOOKUP($A638,PIVOTILC!$A:$I,6,FALSE)),"0",(VLOOKUP($A638,PIVOTILC!$A:$I,6,FALSE)))</f>
        <v>0</v>
      </c>
      <c r="AK638" s="13">
        <f t="shared" si="147"/>
        <v>0</v>
      </c>
      <c r="AL638" s="13" t="str">
        <f t="shared" si="156"/>
        <v/>
      </c>
      <c r="AM638" s="13" t="str">
        <f>IF(ISERROR(VLOOKUP($C638,CTEPULL!$A:$I,7,FALSE)),"0",(VLOOKUP($C638,CTEPULL!$A:$I,7,FALSE)))</f>
        <v>0</v>
      </c>
      <c r="AN638" s="18" t="str">
        <f>IF(ISERROR(VLOOKUP($A638,PIVOTILC!$A:$I,7,FALSE)),"0",(VLOOKUP($A638,PIVOTILC!$A:$I,7,FALSE)))</f>
        <v>0</v>
      </c>
      <c r="AO638" s="13">
        <f t="shared" si="148"/>
        <v>0</v>
      </c>
      <c r="AP638" s="13" t="str">
        <f t="shared" si="157"/>
        <v/>
      </c>
      <c r="AQ638" s="13" t="str">
        <f>IF(ISERROR(VLOOKUP($C638,CTEPULL!$A:$I,8,FALSE)),"0",(VLOOKUP($C638,CTEPULL!$A:$I,8,FALSE)))</f>
        <v>0</v>
      </c>
      <c r="AR638" s="18" t="str">
        <f>IF(ISERROR(VLOOKUP($A638,PIVOTILC!$A:$I,8,FALSE)),"0",(VLOOKUP($A638,PIVOTILC!$A:$I,8,FALSE)))</f>
        <v>0</v>
      </c>
      <c r="AS638" s="13">
        <f t="shared" si="149"/>
        <v>0</v>
      </c>
      <c r="AT638" s="13" t="str">
        <f t="shared" si="158"/>
        <v/>
      </c>
      <c r="AU638" s="19" t="str">
        <f>IF(ISERROR(VLOOKUP($C638,CTEPULL!$A:$I,9,FALSE)),"0",(VLOOKUP($C638,CTEPULL!$A:$I,9,FALSE)))</f>
        <v>0</v>
      </c>
      <c r="AV638" s="18" t="str">
        <f>IF(ISERROR(VLOOKUP($A638,PIVOTILC!$A:$I,8,FALSE)),"0",(VLOOKUP($A638,PIVOTILC!$A:$I,9,FALSE)))</f>
        <v>0</v>
      </c>
      <c r="AW638" s="18">
        <f t="shared" si="150"/>
        <v>0</v>
      </c>
      <c r="AX638" s="13">
        <f t="shared" si="151"/>
        <v>0</v>
      </c>
      <c r="AY638" s="13" t="str">
        <f t="shared" si="152"/>
        <v>No</v>
      </c>
      <c r="AZ638" s="13" t="str">
        <f t="shared" si="159"/>
        <v>No</v>
      </c>
    </row>
    <row r="639" spans="1:52" x14ac:dyDescent="0.2">
      <c r="A639" s="1" t="s">
        <v>9322</v>
      </c>
      <c r="B639" s="16" t="s">
        <v>3211</v>
      </c>
      <c r="C639" s="13" t="s">
        <v>855</v>
      </c>
      <c r="D639" s="13" t="s">
        <v>565</v>
      </c>
      <c r="E639" s="13" t="s">
        <v>564</v>
      </c>
      <c r="F639" s="13" t="s">
        <v>112</v>
      </c>
      <c r="G639" s="13" t="s">
        <v>327</v>
      </c>
      <c r="H639" s="13" t="s">
        <v>2831</v>
      </c>
      <c r="I639" s="13" t="s">
        <v>100</v>
      </c>
      <c r="J639" s="13" t="s">
        <v>2378</v>
      </c>
      <c r="K639" s="13" t="s">
        <v>2396</v>
      </c>
      <c r="L639" s="13" t="s">
        <v>2392</v>
      </c>
      <c r="M639" s="13" t="s">
        <v>2393</v>
      </c>
      <c r="N639" s="13" t="s">
        <v>32</v>
      </c>
      <c r="O639" s="17">
        <v>40126</v>
      </c>
      <c r="P639" s="23"/>
      <c r="Q639" s="41" t="s">
        <v>2625</v>
      </c>
      <c r="R639" s="13" t="s">
        <v>129</v>
      </c>
      <c r="S639" s="13" t="s">
        <v>2867</v>
      </c>
      <c r="T639" s="13" t="s">
        <v>8348</v>
      </c>
      <c r="U639" s="13" t="s">
        <v>5904</v>
      </c>
      <c r="V639" s="13" t="s">
        <v>8352</v>
      </c>
      <c r="W639" s="13">
        <f>IF(ISERROR(VLOOKUP($C639,CTEPULL!$A:$I,3,FALSE)),"0",(VLOOKUP($C639,CTEPULL!$A:$I,3,FALSE)))</f>
        <v>60</v>
      </c>
      <c r="X639" s="18">
        <f>IF(ISERROR(VLOOKUP($A639,PIVOTILC!$A:$I,3,FALSE)),"0",(VLOOKUP($A639,PIVOTILC!$A:$I,3,FALSE)))</f>
        <v>60</v>
      </c>
      <c r="Y639" s="13">
        <f t="shared" si="144"/>
        <v>0</v>
      </c>
      <c r="Z639" s="13" t="str">
        <f t="shared" si="153"/>
        <v>Good</v>
      </c>
      <c r="AA639" s="13">
        <f>IF(ISERROR(VLOOKUP($C639,CTEPULL!$A:$I,4,FALSE)),"0",(VLOOKUP($C639,CTEPULL!$A:$I,4,FALSE)))</f>
        <v>0</v>
      </c>
      <c r="AB639" s="18">
        <f>IF(ISERROR(VLOOKUP($A639,PIVOTILC!$A:$I,4,FALSE)),"0",(VLOOKUP($A639,PIVOTILC!$A:$I,4,FALSE)))</f>
        <v>0</v>
      </c>
      <c r="AC639" s="13">
        <f t="shared" si="145"/>
        <v>0</v>
      </c>
      <c r="AD639" s="13" t="str">
        <f t="shared" si="154"/>
        <v/>
      </c>
      <c r="AE639" s="13">
        <f>IF(ISERROR(VLOOKUP($C639,CTEPULL!$A:$I,5,FALSE)),"0",(VLOOKUP($C639,CTEPULL!$A:$I,5,FALSE)))</f>
        <v>0</v>
      </c>
      <c r="AF639" s="18">
        <f>IF(ISERROR(VLOOKUP($A639,PIVOTILC!$A:$I,5,FALSE)),"0",(VLOOKUP($A639,PIVOTILC!$A:$I,5,FALSE)))</f>
        <v>0</v>
      </c>
      <c r="AG639" s="13">
        <f t="shared" si="146"/>
        <v>0</v>
      </c>
      <c r="AH639" s="13" t="str">
        <f t="shared" si="155"/>
        <v/>
      </c>
      <c r="AI639" s="13">
        <f>IF(ISERROR(VLOOKUP($C639,CTEPULL!$A:$I,6,FALSE)),"0",(VLOOKUP($C639,CTEPULL!$A:$I,6,FALSE)))</f>
        <v>0</v>
      </c>
      <c r="AJ639" s="18">
        <f>IF(ISERROR(VLOOKUP($A639,PIVOTILC!$A:$I,6,FALSE)),"0",(VLOOKUP($A639,PIVOTILC!$A:$I,6,FALSE)))</f>
        <v>0</v>
      </c>
      <c r="AK639" s="13">
        <f t="shared" si="147"/>
        <v>0</v>
      </c>
      <c r="AL639" s="13" t="str">
        <f t="shared" si="156"/>
        <v/>
      </c>
      <c r="AM639" s="13">
        <f>IF(ISERROR(VLOOKUP($C639,CTEPULL!$A:$I,7,FALSE)),"0",(VLOOKUP($C639,CTEPULL!$A:$I,7,FALSE)))</f>
        <v>0</v>
      </c>
      <c r="AN639" s="18">
        <f>IF(ISERROR(VLOOKUP($A639,PIVOTILC!$A:$I,7,FALSE)),"0",(VLOOKUP($A639,PIVOTILC!$A:$I,7,FALSE)))</f>
        <v>0</v>
      </c>
      <c r="AO639" s="13">
        <f t="shared" si="148"/>
        <v>0</v>
      </c>
      <c r="AP639" s="13" t="str">
        <f t="shared" si="157"/>
        <v/>
      </c>
      <c r="AQ639" s="13">
        <f>IF(ISERROR(VLOOKUP($C639,CTEPULL!$A:$I,8,FALSE)),"0",(VLOOKUP($C639,CTEPULL!$A:$I,8,FALSE)))</f>
        <v>0</v>
      </c>
      <c r="AR639" s="18">
        <f>IF(ISERROR(VLOOKUP($A639,PIVOTILC!$A:$I,8,FALSE)),"0",(VLOOKUP($A639,PIVOTILC!$A:$I,8,FALSE)))</f>
        <v>0</v>
      </c>
      <c r="AS639" s="13">
        <f t="shared" si="149"/>
        <v>0</v>
      </c>
      <c r="AT639" s="13" t="str">
        <f t="shared" si="158"/>
        <v/>
      </c>
      <c r="AU639" s="19">
        <f>IF(ISERROR(VLOOKUP($C639,CTEPULL!$A:$I,9,FALSE)),"0",(VLOOKUP($C639,CTEPULL!$A:$I,9,FALSE)))</f>
        <v>60</v>
      </c>
      <c r="AV639" s="18">
        <f>IF(ISERROR(VLOOKUP($A639,PIVOTILC!$A:$I,8,FALSE)),"0",(VLOOKUP($A639,PIVOTILC!$A:$I,9,FALSE)))</f>
        <v>60</v>
      </c>
      <c r="AW639" s="18">
        <f t="shared" si="150"/>
        <v>0</v>
      </c>
      <c r="AX639" s="13">
        <f t="shared" si="151"/>
        <v>0</v>
      </c>
      <c r="AY639" s="13" t="str">
        <f t="shared" si="152"/>
        <v>No</v>
      </c>
      <c r="AZ639" s="13" t="str">
        <f t="shared" si="159"/>
        <v>No</v>
      </c>
    </row>
    <row r="640" spans="1:52" x14ac:dyDescent="0.2">
      <c r="A640" s="1" t="s">
        <v>9323</v>
      </c>
      <c r="B640" s="16" t="s">
        <v>3756</v>
      </c>
      <c r="C640" s="13" t="s">
        <v>3494</v>
      </c>
      <c r="D640" s="13" t="s">
        <v>565</v>
      </c>
      <c r="E640" s="13" t="s">
        <v>3495</v>
      </c>
      <c r="F640" s="13" t="s">
        <v>3496</v>
      </c>
      <c r="G640" s="13" t="s">
        <v>3497</v>
      </c>
      <c r="H640" s="13" t="s">
        <v>2831</v>
      </c>
      <c r="I640" s="13" t="s">
        <v>98</v>
      </c>
      <c r="J640" s="13" t="s">
        <v>2378</v>
      </c>
      <c r="K640" s="13" t="s">
        <v>2395</v>
      </c>
      <c r="L640" s="13" t="s">
        <v>4946</v>
      </c>
      <c r="M640" s="13" t="s">
        <v>2398</v>
      </c>
      <c r="N640" s="13" t="s">
        <v>3498</v>
      </c>
      <c r="O640" s="17">
        <v>42527</v>
      </c>
      <c r="P640" s="23"/>
      <c r="Q640" s="41" t="s">
        <v>3499</v>
      </c>
      <c r="R640" s="13" t="s">
        <v>112</v>
      </c>
      <c r="S640" s="13" t="s">
        <v>2866</v>
      </c>
      <c r="T640" s="13" t="s">
        <v>8348</v>
      </c>
      <c r="U640" s="13" t="s">
        <v>5905</v>
      </c>
      <c r="V640" s="13" t="s">
        <v>8350</v>
      </c>
      <c r="W640" s="13">
        <f>IF(ISERROR(VLOOKUP($C640,CTEPULL!$A:$I,3,FALSE)),"0",(VLOOKUP($C640,CTEPULL!$A:$I,3,FALSE)))</f>
        <v>40</v>
      </c>
      <c r="X640" s="18">
        <f>IF(ISERROR(VLOOKUP($A640,PIVOTILC!$A:$I,3,FALSE)),"0",(VLOOKUP($A640,PIVOTILC!$A:$I,3,FALSE)))</f>
        <v>40</v>
      </c>
      <c r="Y640" s="13">
        <f t="shared" si="144"/>
        <v>0</v>
      </c>
      <c r="Z640" s="13" t="str">
        <f t="shared" si="153"/>
        <v>Good</v>
      </c>
      <c r="AA640" s="13">
        <f>IF(ISERROR(VLOOKUP($C640,CTEPULL!$A:$I,4,FALSE)),"0",(VLOOKUP($C640,CTEPULL!$A:$I,4,FALSE)))</f>
        <v>0</v>
      </c>
      <c r="AB640" s="18">
        <f>IF(ISERROR(VLOOKUP($A640,PIVOTILC!$A:$I,4,FALSE)),"0",(VLOOKUP($A640,PIVOTILC!$A:$I,4,FALSE)))</f>
        <v>0</v>
      </c>
      <c r="AC640" s="13">
        <f t="shared" si="145"/>
        <v>0</v>
      </c>
      <c r="AD640" s="13" t="str">
        <f t="shared" si="154"/>
        <v/>
      </c>
      <c r="AE640" s="13">
        <f>IF(ISERROR(VLOOKUP($C640,CTEPULL!$A:$I,5,FALSE)),"0",(VLOOKUP($C640,CTEPULL!$A:$I,5,FALSE)))</f>
        <v>0</v>
      </c>
      <c r="AF640" s="18">
        <f>IF(ISERROR(VLOOKUP($A640,PIVOTILC!$A:$I,5,FALSE)),"0",(VLOOKUP($A640,PIVOTILC!$A:$I,5,FALSE)))</f>
        <v>0</v>
      </c>
      <c r="AG640" s="13">
        <f t="shared" si="146"/>
        <v>0</v>
      </c>
      <c r="AH640" s="13" t="str">
        <f t="shared" si="155"/>
        <v/>
      </c>
      <c r="AI640" s="13">
        <f>IF(ISERROR(VLOOKUP($C640,CTEPULL!$A:$I,6,FALSE)),"0",(VLOOKUP($C640,CTEPULL!$A:$I,6,FALSE)))</f>
        <v>0</v>
      </c>
      <c r="AJ640" s="18">
        <f>IF(ISERROR(VLOOKUP($A640,PIVOTILC!$A:$I,6,FALSE)),"0",(VLOOKUP($A640,PIVOTILC!$A:$I,6,FALSE)))</f>
        <v>0</v>
      </c>
      <c r="AK640" s="13">
        <f t="shared" si="147"/>
        <v>0</v>
      </c>
      <c r="AL640" s="13" t="str">
        <f t="shared" si="156"/>
        <v/>
      </c>
      <c r="AM640" s="13">
        <f>IF(ISERROR(VLOOKUP($C640,CTEPULL!$A:$I,7,FALSE)),"0",(VLOOKUP($C640,CTEPULL!$A:$I,7,FALSE)))</f>
        <v>0</v>
      </c>
      <c r="AN640" s="18">
        <f>IF(ISERROR(VLOOKUP($A640,PIVOTILC!$A:$I,7,FALSE)),"0",(VLOOKUP($A640,PIVOTILC!$A:$I,7,FALSE)))</f>
        <v>0</v>
      </c>
      <c r="AO640" s="13">
        <f t="shared" si="148"/>
        <v>0</v>
      </c>
      <c r="AP640" s="13" t="str">
        <f t="shared" si="157"/>
        <v/>
      </c>
      <c r="AQ640" s="13">
        <f>IF(ISERROR(VLOOKUP($C640,CTEPULL!$A:$I,8,FALSE)),"0",(VLOOKUP($C640,CTEPULL!$A:$I,8,FALSE)))</f>
        <v>0</v>
      </c>
      <c r="AR640" s="18">
        <f>IF(ISERROR(VLOOKUP($A640,PIVOTILC!$A:$I,8,FALSE)),"0",(VLOOKUP($A640,PIVOTILC!$A:$I,8,FALSE)))</f>
        <v>0</v>
      </c>
      <c r="AS640" s="13">
        <f t="shared" si="149"/>
        <v>0</v>
      </c>
      <c r="AT640" s="13" t="str">
        <f t="shared" si="158"/>
        <v/>
      </c>
      <c r="AU640" s="19">
        <f>IF(ISERROR(VLOOKUP($C640,CTEPULL!$A:$I,9,FALSE)),"0",(VLOOKUP($C640,CTEPULL!$A:$I,9,FALSE)))</f>
        <v>40</v>
      </c>
      <c r="AV640" s="18">
        <f>IF(ISERROR(VLOOKUP($A640,PIVOTILC!$A:$I,8,FALSE)),"0",(VLOOKUP($A640,PIVOTILC!$A:$I,9,FALSE)))</f>
        <v>40</v>
      </c>
      <c r="AW640" s="18">
        <f t="shared" si="150"/>
        <v>0</v>
      </c>
      <c r="AX640" s="13">
        <f t="shared" si="151"/>
        <v>0</v>
      </c>
      <c r="AY640" s="13" t="str">
        <f t="shared" si="152"/>
        <v>No</v>
      </c>
      <c r="AZ640" s="13" t="str">
        <f t="shared" si="159"/>
        <v>No</v>
      </c>
    </row>
    <row r="641" spans="1:52" x14ac:dyDescent="0.2">
      <c r="A641" s="1" t="s">
        <v>8275</v>
      </c>
      <c r="B641" s="16" t="s">
        <v>8276</v>
      </c>
      <c r="C641" s="13" t="s">
        <v>8277</v>
      </c>
      <c r="D641" s="13" t="s">
        <v>8278</v>
      </c>
      <c r="E641" s="13" t="s">
        <v>3775</v>
      </c>
      <c r="F641" s="13" t="s">
        <v>179</v>
      </c>
      <c r="G641" s="13" t="s">
        <v>8279</v>
      </c>
      <c r="H641" s="13" t="s">
        <v>2829</v>
      </c>
      <c r="I641" s="13" t="s">
        <v>100</v>
      </c>
      <c r="J641" s="13" t="s">
        <v>2378</v>
      </c>
      <c r="K641" s="13" t="s">
        <v>2396</v>
      </c>
      <c r="L641" s="13" t="s">
        <v>2392</v>
      </c>
      <c r="M641" s="13" t="s">
        <v>8943</v>
      </c>
      <c r="N641" s="13" t="s">
        <v>8280</v>
      </c>
      <c r="O641" s="17">
        <v>43297</v>
      </c>
      <c r="P641" s="23"/>
      <c r="Q641" s="41" t="s">
        <v>8281</v>
      </c>
      <c r="R641" s="13" t="s">
        <v>187</v>
      </c>
      <c r="S641" s="13" t="s">
        <v>2866</v>
      </c>
      <c r="T641" s="13" t="s">
        <v>8348</v>
      </c>
      <c r="U641" s="13" t="s">
        <v>8307</v>
      </c>
      <c r="V641" s="13" t="s">
        <v>8350</v>
      </c>
      <c r="W641" s="13" t="str">
        <f>IF(ISERROR(VLOOKUP($C641,CTEPULL!$A:$I,3,FALSE)),"0",(VLOOKUP($C641,CTEPULL!$A:$I,3,FALSE)))</f>
        <v>0</v>
      </c>
      <c r="X641" s="18" t="str">
        <f>IF(ISERROR(VLOOKUP($A641,PIVOTILC!$A:$I,3,FALSE)),"0",(VLOOKUP($A641,PIVOTILC!$A:$I,3,FALSE)))</f>
        <v>0</v>
      </c>
      <c r="Y641" s="13">
        <f t="shared" si="144"/>
        <v>0</v>
      </c>
      <c r="Z641" s="13" t="str">
        <f t="shared" si="153"/>
        <v>Good</v>
      </c>
      <c r="AA641" s="13" t="str">
        <f>IF(ISERROR(VLOOKUP($C641,CTEPULL!$A:$I,4,FALSE)),"0",(VLOOKUP($C641,CTEPULL!$A:$I,4,FALSE)))</f>
        <v>0</v>
      </c>
      <c r="AB641" s="18" t="str">
        <f>IF(ISERROR(VLOOKUP($A641,PIVOTILC!$A:$I,4,FALSE)),"0",(VLOOKUP($A641,PIVOTILC!$A:$I,4,FALSE)))</f>
        <v>0</v>
      </c>
      <c r="AC641" s="13">
        <f t="shared" si="145"/>
        <v>0</v>
      </c>
      <c r="AD641" s="13" t="str">
        <f t="shared" si="154"/>
        <v/>
      </c>
      <c r="AE641" s="13" t="str">
        <f>IF(ISERROR(VLOOKUP($C641,CTEPULL!$A:$I,5,FALSE)),"0",(VLOOKUP($C641,CTEPULL!$A:$I,5,FALSE)))</f>
        <v>0</v>
      </c>
      <c r="AF641" s="18" t="str">
        <f>IF(ISERROR(VLOOKUP($A641,PIVOTILC!$A:$I,5,FALSE)),"0",(VLOOKUP($A641,PIVOTILC!$A:$I,5,FALSE)))</f>
        <v>0</v>
      </c>
      <c r="AG641" s="13">
        <f t="shared" si="146"/>
        <v>0</v>
      </c>
      <c r="AH641" s="13" t="str">
        <f t="shared" si="155"/>
        <v/>
      </c>
      <c r="AI641" s="13" t="str">
        <f>IF(ISERROR(VLOOKUP($C641,CTEPULL!$A:$I,6,FALSE)),"0",(VLOOKUP($C641,CTEPULL!$A:$I,6,FALSE)))</f>
        <v>0</v>
      </c>
      <c r="AJ641" s="18" t="str">
        <f>IF(ISERROR(VLOOKUP($A641,PIVOTILC!$A:$I,6,FALSE)),"0",(VLOOKUP($A641,PIVOTILC!$A:$I,6,FALSE)))</f>
        <v>0</v>
      </c>
      <c r="AK641" s="13">
        <f t="shared" si="147"/>
        <v>0</v>
      </c>
      <c r="AL641" s="13" t="str">
        <f t="shared" si="156"/>
        <v/>
      </c>
      <c r="AM641" s="13" t="str">
        <f>IF(ISERROR(VLOOKUP($C641,CTEPULL!$A:$I,7,FALSE)),"0",(VLOOKUP($C641,CTEPULL!$A:$I,7,FALSE)))</f>
        <v>0</v>
      </c>
      <c r="AN641" s="18" t="str">
        <f>IF(ISERROR(VLOOKUP($A641,PIVOTILC!$A:$I,7,FALSE)),"0",(VLOOKUP($A641,PIVOTILC!$A:$I,7,FALSE)))</f>
        <v>0</v>
      </c>
      <c r="AO641" s="13">
        <f t="shared" si="148"/>
        <v>0</v>
      </c>
      <c r="AP641" s="13" t="str">
        <f t="shared" si="157"/>
        <v/>
      </c>
      <c r="AQ641" s="13" t="str">
        <f>IF(ISERROR(VLOOKUP($C641,CTEPULL!$A:$I,8,FALSE)),"0",(VLOOKUP($C641,CTEPULL!$A:$I,8,FALSE)))</f>
        <v>0</v>
      </c>
      <c r="AR641" s="18" t="str">
        <f>IF(ISERROR(VLOOKUP($A641,PIVOTILC!$A:$I,8,FALSE)),"0",(VLOOKUP($A641,PIVOTILC!$A:$I,8,FALSE)))</f>
        <v>0</v>
      </c>
      <c r="AS641" s="13">
        <f t="shared" si="149"/>
        <v>0</v>
      </c>
      <c r="AT641" s="13" t="str">
        <f t="shared" si="158"/>
        <v/>
      </c>
      <c r="AU641" s="19" t="str">
        <f>IF(ISERROR(VLOOKUP($C641,CTEPULL!$A:$I,9,FALSE)),"0",(VLOOKUP($C641,CTEPULL!$A:$I,9,FALSE)))</f>
        <v>0</v>
      </c>
      <c r="AV641" s="18" t="str">
        <f>IF(ISERROR(VLOOKUP($A641,PIVOTILC!$A:$I,8,FALSE)),"0",(VLOOKUP($A641,PIVOTILC!$A:$I,9,FALSE)))</f>
        <v>0</v>
      </c>
      <c r="AW641" s="18">
        <f t="shared" si="150"/>
        <v>0</v>
      </c>
      <c r="AX641" s="13">
        <f t="shared" si="151"/>
        <v>0</v>
      </c>
      <c r="AY641" s="13" t="str">
        <f t="shared" si="152"/>
        <v>No</v>
      </c>
      <c r="AZ641" s="13" t="str">
        <f t="shared" si="159"/>
        <v>No</v>
      </c>
    </row>
    <row r="642" spans="1:52" x14ac:dyDescent="0.2">
      <c r="A642" s="1" t="s">
        <v>9324</v>
      </c>
      <c r="B642" s="16" t="s">
        <v>4141</v>
      </c>
      <c r="C642" s="13" t="s">
        <v>4142</v>
      </c>
      <c r="D642" s="13" t="s">
        <v>4143</v>
      </c>
      <c r="E642" s="13" t="s">
        <v>4144</v>
      </c>
      <c r="F642" s="13" t="s">
        <v>2830</v>
      </c>
      <c r="G642" s="13" t="s">
        <v>4145</v>
      </c>
      <c r="H642" s="13" t="s">
        <v>2829</v>
      </c>
      <c r="I642" s="13" t="s">
        <v>98</v>
      </c>
      <c r="J642" s="13" t="s">
        <v>2378</v>
      </c>
      <c r="K642" s="13" t="s">
        <v>2395</v>
      </c>
      <c r="L642" s="13" t="s">
        <v>4946</v>
      </c>
      <c r="M642" s="13" t="s">
        <v>2405</v>
      </c>
      <c r="N642" s="13" t="s">
        <v>4146</v>
      </c>
      <c r="O642" s="17">
        <v>42709</v>
      </c>
      <c r="P642" s="23"/>
      <c r="Q642" s="41" t="s">
        <v>4147</v>
      </c>
      <c r="R642" s="13" t="s">
        <v>129</v>
      </c>
      <c r="S642" s="13" t="s">
        <v>2867</v>
      </c>
      <c r="T642" s="13" t="s">
        <v>8348</v>
      </c>
      <c r="U642" s="13" t="s">
        <v>5906</v>
      </c>
      <c r="V642" s="13" t="s">
        <v>8354</v>
      </c>
      <c r="W642" s="13">
        <f>IF(ISERROR(VLOOKUP($C642,CTEPULL!$A:$I,3,FALSE)),"0",(VLOOKUP($C642,CTEPULL!$A:$I,3,FALSE)))</f>
        <v>40</v>
      </c>
      <c r="X642" s="18">
        <f>IF(ISERROR(VLOOKUP($A642,PIVOTILC!$A:$I,3,FALSE)),"0",(VLOOKUP($A642,PIVOTILC!$A:$I,3,FALSE)))</f>
        <v>40</v>
      </c>
      <c r="Y642" s="13">
        <f t="shared" ref="Y642:Y705" si="160">W642-X642</f>
        <v>0</v>
      </c>
      <c r="Z642" s="13" t="str">
        <f t="shared" si="153"/>
        <v>Good</v>
      </c>
      <c r="AA642" s="13">
        <f>IF(ISERROR(VLOOKUP($C642,CTEPULL!$A:$I,4,FALSE)),"0",(VLOOKUP($C642,CTEPULL!$A:$I,4,FALSE)))</f>
        <v>0</v>
      </c>
      <c r="AB642" s="18">
        <f>IF(ISERROR(VLOOKUP($A642,PIVOTILC!$A:$I,4,FALSE)),"0",(VLOOKUP($A642,PIVOTILC!$A:$I,4,FALSE)))</f>
        <v>0</v>
      </c>
      <c r="AC642" s="13">
        <f t="shared" ref="AC642:AC705" si="161">AA642-AB642</f>
        <v>0</v>
      </c>
      <c r="AD642" s="13" t="str">
        <f t="shared" si="154"/>
        <v/>
      </c>
      <c r="AE642" s="13">
        <f>IF(ISERROR(VLOOKUP($C642,CTEPULL!$A:$I,5,FALSE)),"0",(VLOOKUP($C642,CTEPULL!$A:$I,5,FALSE)))</f>
        <v>0</v>
      </c>
      <c r="AF642" s="18">
        <f>IF(ISERROR(VLOOKUP($A642,PIVOTILC!$A:$I,5,FALSE)),"0",(VLOOKUP($A642,PIVOTILC!$A:$I,5,FALSE)))</f>
        <v>0</v>
      </c>
      <c r="AG642" s="13">
        <f t="shared" ref="AG642:AG705" si="162">AE642-AF642</f>
        <v>0</v>
      </c>
      <c r="AH642" s="13" t="str">
        <f t="shared" si="155"/>
        <v/>
      </c>
      <c r="AI642" s="13">
        <f>IF(ISERROR(VLOOKUP($C642,CTEPULL!$A:$I,6,FALSE)),"0",(VLOOKUP($C642,CTEPULL!$A:$I,6,FALSE)))</f>
        <v>0</v>
      </c>
      <c r="AJ642" s="18">
        <f>IF(ISERROR(VLOOKUP($A642,PIVOTILC!$A:$I,6,FALSE)),"0",(VLOOKUP($A642,PIVOTILC!$A:$I,6,FALSE)))</f>
        <v>0</v>
      </c>
      <c r="AK642" s="13">
        <f t="shared" ref="AK642:AK705" si="163">AI642-AJ642</f>
        <v>0</v>
      </c>
      <c r="AL642" s="13" t="str">
        <f t="shared" si="156"/>
        <v/>
      </c>
      <c r="AM642" s="13">
        <f>IF(ISERROR(VLOOKUP($C642,CTEPULL!$A:$I,7,FALSE)),"0",(VLOOKUP($C642,CTEPULL!$A:$I,7,FALSE)))</f>
        <v>0</v>
      </c>
      <c r="AN642" s="18">
        <f>IF(ISERROR(VLOOKUP($A642,PIVOTILC!$A:$I,7,FALSE)),"0",(VLOOKUP($A642,PIVOTILC!$A:$I,7,FALSE)))</f>
        <v>0</v>
      </c>
      <c r="AO642" s="13">
        <f t="shared" ref="AO642:AO705" si="164">AM642-AN642</f>
        <v>0</v>
      </c>
      <c r="AP642" s="13" t="str">
        <f t="shared" si="157"/>
        <v/>
      </c>
      <c r="AQ642" s="13">
        <f>IF(ISERROR(VLOOKUP($C642,CTEPULL!$A:$I,8,FALSE)),"0",(VLOOKUP($C642,CTEPULL!$A:$I,8,FALSE)))</f>
        <v>0</v>
      </c>
      <c r="AR642" s="18">
        <f>IF(ISERROR(VLOOKUP($A642,PIVOTILC!$A:$I,8,FALSE)),"0",(VLOOKUP($A642,PIVOTILC!$A:$I,8,FALSE)))</f>
        <v>0</v>
      </c>
      <c r="AS642" s="13">
        <f t="shared" ref="AS642:AS705" si="165">AQ642-AR642</f>
        <v>0</v>
      </c>
      <c r="AT642" s="13" t="str">
        <f t="shared" si="158"/>
        <v/>
      </c>
      <c r="AU642" s="19">
        <f>IF(ISERROR(VLOOKUP($C642,CTEPULL!$A:$I,9,FALSE)),"0",(VLOOKUP($C642,CTEPULL!$A:$I,9,FALSE)))</f>
        <v>40</v>
      </c>
      <c r="AV642" s="18">
        <f>IF(ISERROR(VLOOKUP($A642,PIVOTILC!$A:$I,8,FALSE)),"0",(VLOOKUP($A642,PIVOTILC!$A:$I,9,FALSE)))</f>
        <v>40</v>
      </c>
      <c r="AW642" s="18">
        <f t="shared" ref="AW642:AW705" si="166">SUMIF(AS642, "&gt;0")+ SUMIF(AO642, "&gt;0")+ SUMIF(AK642, "&gt;0")+ SUMIF(AG642, "&gt;0")+ SUMIF(AC642, "&gt;0")+ SUMIF(Y642, "&gt;0")</f>
        <v>0</v>
      </c>
      <c r="AX642" s="13">
        <f t="shared" ref="AX642:AX705" si="167">SUMIF(AS642, "&lt;0")+ SUMIF(AO642, "&lt;0")+ SUMIF(AK642, "&lt;0")+ SUMIF(AG642, "&lt;0")+ SUMIF(AC642, "&lt;0")+ SUMIF(Y642, "&lt;0")</f>
        <v>0</v>
      </c>
      <c r="AY642" s="13" t="str">
        <f t="shared" ref="AY642:AY705" si="168">IF(AND(AW642=0, AX642=0), "No", "Yes")</f>
        <v>No</v>
      </c>
      <c r="AZ642" s="13" t="str">
        <f t="shared" si="159"/>
        <v>No</v>
      </c>
    </row>
    <row r="643" spans="1:52" x14ac:dyDescent="0.2">
      <c r="A643" s="1" t="s">
        <v>9325</v>
      </c>
      <c r="B643" s="16" t="s">
        <v>3212</v>
      </c>
      <c r="C643" s="13" t="s">
        <v>1970</v>
      </c>
      <c r="D643" s="13" t="s">
        <v>1971</v>
      </c>
      <c r="E643" s="13" t="s">
        <v>1972</v>
      </c>
      <c r="F643" s="13" t="s">
        <v>179</v>
      </c>
      <c r="G643" s="13" t="s">
        <v>1973</v>
      </c>
      <c r="H643" s="13" t="s">
        <v>2829</v>
      </c>
      <c r="I643" s="13" t="s">
        <v>98</v>
      </c>
      <c r="J643" s="13" t="s">
        <v>2378</v>
      </c>
      <c r="K643" s="13" t="s">
        <v>2379</v>
      </c>
      <c r="L643" s="13" t="s">
        <v>2407</v>
      </c>
      <c r="M643" s="13" t="s">
        <v>2508</v>
      </c>
      <c r="N643" s="13" t="s">
        <v>1997</v>
      </c>
      <c r="O643" s="17">
        <v>42046</v>
      </c>
      <c r="P643" s="23"/>
      <c r="Q643" s="41" t="s">
        <v>2626</v>
      </c>
      <c r="R643" s="13" t="s">
        <v>187</v>
      </c>
      <c r="S643" s="13" t="s">
        <v>2867</v>
      </c>
      <c r="T643" s="13" t="s">
        <v>8348</v>
      </c>
      <c r="U643" s="13" t="s">
        <v>5907</v>
      </c>
      <c r="V643" s="13" t="s">
        <v>8358</v>
      </c>
      <c r="W643" s="13">
        <f>IF(ISERROR(VLOOKUP($C643,CTEPULL!$A:$I,3,FALSE)),"0",(VLOOKUP($C643,CTEPULL!$A:$I,3,FALSE)))</f>
        <v>45</v>
      </c>
      <c r="X643" s="18">
        <f>IF(ISERROR(VLOOKUP($A643,PIVOTILC!$A:$I,3,FALSE)),"0",(VLOOKUP($A643,PIVOTILC!$A:$I,3,FALSE)))</f>
        <v>45</v>
      </c>
      <c r="Y643" s="13">
        <f t="shared" si="160"/>
        <v>0</v>
      </c>
      <c r="Z643" s="13" t="str">
        <f t="shared" ref="Z643:Z706" si="169">IF(ISBLANK(Z$1), IF(AND(W643=0, X643=0), "0 Entry Verify", IF(Y643&lt;&gt;0, "With Variance", "Good")), "")</f>
        <v>Good</v>
      </c>
      <c r="AA643" s="13">
        <f>IF(ISERROR(VLOOKUP($C643,CTEPULL!$A:$I,4,FALSE)),"0",(VLOOKUP($C643,CTEPULL!$A:$I,4,FALSE)))</f>
        <v>0</v>
      </c>
      <c r="AB643" s="18">
        <f>IF(ISERROR(VLOOKUP($A643,PIVOTILC!$A:$I,4,FALSE)),"0",(VLOOKUP($A643,PIVOTILC!$A:$I,4,FALSE)))</f>
        <v>0</v>
      </c>
      <c r="AC643" s="13">
        <f t="shared" si="161"/>
        <v>0</v>
      </c>
      <c r="AD643" s="13" t="str">
        <f t="shared" ref="AD643:AD706" si="170">IF(ISBLANK(AD$1), IF(AND(AA643=0, AB643=0), "0 Entry Verify", IF(AC643&lt;&gt;0, "With Variance", "Good")), "")</f>
        <v/>
      </c>
      <c r="AE643" s="13">
        <f>IF(ISERROR(VLOOKUP($C643,CTEPULL!$A:$I,5,FALSE)),"0",(VLOOKUP($C643,CTEPULL!$A:$I,5,FALSE)))</f>
        <v>0</v>
      </c>
      <c r="AF643" s="18">
        <f>IF(ISERROR(VLOOKUP($A643,PIVOTILC!$A:$I,5,FALSE)),"0",(VLOOKUP($A643,PIVOTILC!$A:$I,5,FALSE)))</f>
        <v>0</v>
      </c>
      <c r="AG643" s="13">
        <f t="shared" si="162"/>
        <v>0</v>
      </c>
      <c r="AH643" s="13" t="str">
        <f t="shared" ref="AH643:AH706" si="171">IF(ISBLANK(AH$1), IF(AND(AE643=0, AF643=0), "0 Entry Verify", IF(AG643&lt;&gt;0, "With Variance", "Good")), "")</f>
        <v/>
      </c>
      <c r="AI643" s="13">
        <f>IF(ISERROR(VLOOKUP($C643,CTEPULL!$A:$I,6,FALSE)),"0",(VLOOKUP($C643,CTEPULL!$A:$I,6,FALSE)))</f>
        <v>0</v>
      </c>
      <c r="AJ643" s="18">
        <f>IF(ISERROR(VLOOKUP($A643,PIVOTILC!$A:$I,6,FALSE)),"0",(VLOOKUP($A643,PIVOTILC!$A:$I,6,FALSE)))</f>
        <v>0</v>
      </c>
      <c r="AK643" s="13">
        <f t="shared" si="163"/>
        <v>0</v>
      </c>
      <c r="AL643" s="13" t="str">
        <f t="shared" ref="AL643:AL706" si="172">IF(ISBLANK(AL$1), IF(AND(AI643=0, AJ643=0), "0 Entry Verify", IF(AK643&lt;&gt;0, "With Variance", "Good")), "")</f>
        <v/>
      </c>
      <c r="AM643" s="13">
        <f>IF(ISERROR(VLOOKUP($C643,CTEPULL!$A:$I,7,FALSE)),"0",(VLOOKUP($C643,CTEPULL!$A:$I,7,FALSE)))</f>
        <v>0</v>
      </c>
      <c r="AN643" s="18">
        <f>IF(ISERROR(VLOOKUP($A643,PIVOTILC!$A:$I,7,FALSE)),"0",(VLOOKUP($A643,PIVOTILC!$A:$I,7,FALSE)))</f>
        <v>0</v>
      </c>
      <c r="AO643" s="13">
        <f t="shared" si="164"/>
        <v>0</v>
      </c>
      <c r="AP643" s="13" t="str">
        <f t="shared" ref="AP643:AP706" si="173">IF(ISBLANK(AP$1), IF(AND(AM643=0, AN643=0), "0 Entry Verify", IF(AO643&lt;&gt;0, "With Variance", "Good")), "")</f>
        <v/>
      </c>
      <c r="AQ643" s="13">
        <f>IF(ISERROR(VLOOKUP($C643,CTEPULL!$A:$I,8,FALSE)),"0",(VLOOKUP($C643,CTEPULL!$A:$I,8,FALSE)))</f>
        <v>0</v>
      </c>
      <c r="AR643" s="18">
        <f>IF(ISERROR(VLOOKUP($A643,PIVOTILC!$A:$I,8,FALSE)),"0",(VLOOKUP($A643,PIVOTILC!$A:$I,8,FALSE)))</f>
        <v>0</v>
      </c>
      <c r="AS643" s="13">
        <f t="shared" si="165"/>
        <v>0</v>
      </c>
      <c r="AT643" s="13" t="str">
        <f t="shared" ref="AT643:AT706" si="174">IF(ISBLANK(AT$1), IF(AND(AQ643=0, AR643=0), "0 Entry Verify", IF(AS643&lt;&gt;0, "With Variance", "Good")), "")</f>
        <v/>
      </c>
      <c r="AU643" s="19">
        <f>IF(ISERROR(VLOOKUP($C643,CTEPULL!$A:$I,9,FALSE)),"0",(VLOOKUP($C643,CTEPULL!$A:$I,9,FALSE)))</f>
        <v>45</v>
      </c>
      <c r="AV643" s="18">
        <f>IF(ISERROR(VLOOKUP($A643,PIVOTILC!$A:$I,8,FALSE)),"0",(VLOOKUP($A643,PIVOTILC!$A:$I,9,FALSE)))</f>
        <v>45</v>
      </c>
      <c r="AW643" s="18">
        <f t="shared" si="166"/>
        <v>0</v>
      </c>
      <c r="AX643" s="13">
        <f t="shared" si="167"/>
        <v>0</v>
      </c>
      <c r="AY643" s="13" t="str">
        <f t="shared" si="168"/>
        <v>No</v>
      </c>
      <c r="AZ643" s="13" t="str">
        <f t="shared" ref="AZ643:AZ706" si="175">IF(OR($Z643="0 Entry Verify", $AD643="0 Entry Verify", $AH643="0 Entry Verify", $AL643="0 Entry Verify", $AP643="0 Entry Verify", $AT643="0 Entry Verify"), "Yes", "No")</f>
        <v>No</v>
      </c>
    </row>
    <row r="644" spans="1:52" x14ac:dyDescent="0.2">
      <c r="A644" s="1" t="s">
        <v>11124</v>
      </c>
      <c r="B644" s="12" t="s">
        <v>11125</v>
      </c>
      <c r="C644" s="3" t="s">
        <v>11126</v>
      </c>
      <c r="D644" s="3" t="s">
        <v>421</v>
      </c>
      <c r="E644" s="3" t="s">
        <v>9117</v>
      </c>
      <c r="F644" s="3" t="s">
        <v>179</v>
      </c>
      <c r="G644" s="3" t="s">
        <v>11127</v>
      </c>
      <c r="H644" s="3" t="s">
        <v>2829</v>
      </c>
      <c r="I644" s="3" t="s">
        <v>98</v>
      </c>
      <c r="J644" s="3" t="s">
        <v>2378</v>
      </c>
      <c r="K644" s="3" t="s">
        <v>2379</v>
      </c>
      <c r="L644" s="3" t="s">
        <v>2383</v>
      </c>
      <c r="M644" s="3" t="s">
        <v>2433</v>
      </c>
      <c r="N644" s="3" t="s">
        <v>11128</v>
      </c>
      <c r="O644" s="11">
        <v>43661</v>
      </c>
      <c r="Q644" s="41" t="s">
        <v>11129</v>
      </c>
      <c r="R644" s="3" t="s">
        <v>129</v>
      </c>
      <c r="S644" s="3" t="s">
        <v>2870</v>
      </c>
      <c r="T644" s="3" t="s">
        <v>8348</v>
      </c>
      <c r="U644" s="3" t="s">
        <v>11149</v>
      </c>
      <c r="V644" s="3" t="s">
        <v>8352</v>
      </c>
      <c r="W644" s="13">
        <f>IF(ISERROR(VLOOKUP($C644,CTEPULL!$A:$I,3,FALSE)),"0",(VLOOKUP($C644,CTEPULL!$A:$I,3,FALSE)))</f>
        <v>42</v>
      </c>
      <c r="X644" s="18">
        <f>IF(ISERROR(VLOOKUP($A644,PIVOTILC!$A:$I,3,FALSE)),"0",(VLOOKUP($A644,PIVOTILC!$A:$I,3,FALSE)))</f>
        <v>42</v>
      </c>
      <c r="Y644" s="13">
        <f t="shared" si="160"/>
        <v>0</v>
      </c>
      <c r="Z644" s="13" t="str">
        <f t="shared" si="169"/>
        <v>Good</v>
      </c>
      <c r="AA644" s="13">
        <f>IF(ISERROR(VLOOKUP($C644,CTEPULL!$A:$I,4,FALSE)),"0",(VLOOKUP($C644,CTEPULL!$A:$I,4,FALSE)))</f>
        <v>0</v>
      </c>
      <c r="AB644" s="18">
        <f>IF(ISERROR(VLOOKUP($A644,PIVOTILC!$A:$I,4,FALSE)),"0",(VLOOKUP($A644,PIVOTILC!$A:$I,4,FALSE)))</f>
        <v>0</v>
      </c>
      <c r="AC644" s="13">
        <f t="shared" si="161"/>
        <v>0</v>
      </c>
      <c r="AD644" s="13" t="str">
        <f t="shared" si="170"/>
        <v/>
      </c>
      <c r="AE644" s="13">
        <f>IF(ISERROR(VLOOKUP($C644,CTEPULL!$A:$I,5,FALSE)),"0",(VLOOKUP($C644,CTEPULL!$A:$I,5,FALSE)))</f>
        <v>0</v>
      </c>
      <c r="AF644" s="18">
        <f>IF(ISERROR(VLOOKUP($A644,PIVOTILC!$A:$I,5,FALSE)),"0",(VLOOKUP($A644,PIVOTILC!$A:$I,5,FALSE)))</f>
        <v>0</v>
      </c>
      <c r="AG644" s="13">
        <f t="shared" si="162"/>
        <v>0</v>
      </c>
      <c r="AH644" s="13" t="str">
        <f t="shared" si="171"/>
        <v/>
      </c>
      <c r="AI644" s="13">
        <f>IF(ISERROR(VLOOKUP($C644,CTEPULL!$A:$I,6,FALSE)),"0",(VLOOKUP($C644,CTEPULL!$A:$I,6,FALSE)))</f>
        <v>0</v>
      </c>
      <c r="AJ644" s="18">
        <f>IF(ISERROR(VLOOKUP($A644,PIVOTILC!$A:$I,6,FALSE)),"0",(VLOOKUP($A644,PIVOTILC!$A:$I,6,FALSE)))</f>
        <v>0</v>
      </c>
      <c r="AK644" s="13">
        <f t="shared" si="163"/>
        <v>0</v>
      </c>
      <c r="AL644" s="13" t="str">
        <f t="shared" si="172"/>
        <v/>
      </c>
      <c r="AM644" s="13">
        <f>IF(ISERROR(VLOOKUP($C644,CTEPULL!$A:$I,7,FALSE)),"0",(VLOOKUP($C644,CTEPULL!$A:$I,7,FALSE)))</f>
        <v>0</v>
      </c>
      <c r="AN644" s="18">
        <f>IF(ISERROR(VLOOKUP($A644,PIVOTILC!$A:$I,7,FALSE)),"0",(VLOOKUP($A644,PIVOTILC!$A:$I,7,FALSE)))</f>
        <v>0</v>
      </c>
      <c r="AO644" s="13">
        <f t="shared" si="164"/>
        <v>0</v>
      </c>
      <c r="AP644" s="13" t="str">
        <f t="shared" si="173"/>
        <v/>
      </c>
      <c r="AQ644" s="13">
        <f>IF(ISERROR(VLOOKUP($C644,CTEPULL!$A:$I,8,FALSE)),"0",(VLOOKUP($C644,CTEPULL!$A:$I,8,FALSE)))</f>
        <v>0</v>
      </c>
      <c r="AR644" s="18">
        <f>IF(ISERROR(VLOOKUP($A644,PIVOTILC!$A:$I,8,FALSE)),"0",(VLOOKUP($A644,PIVOTILC!$A:$I,8,FALSE)))</f>
        <v>0</v>
      </c>
      <c r="AS644" s="13">
        <f t="shared" si="165"/>
        <v>0</v>
      </c>
      <c r="AT644" s="13" t="str">
        <f t="shared" si="174"/>
        <v/>
      </c>
      <c r="AU644" s="19">
        <f>IF(ISERROR(VLOOKUP($C644,CTEPULL!$A:$I,9,FALSE)),"0",(VLOOKUP($C644,CTEPULL!$A:$I,9,FALSE)))</f>
        <v>42</v>
      </c>
      <c r="AV644" s="18">
        <f>IF(ISERROR(VLOOKUP($A644,PIVOTILC!$A:$I,8,FALSE)),"0",(VLOOKUP($A644,PIVOTILC!$A:$I,9,FALSE)))</f>
        <v>42</v>
      </c>
      <c r="AW644" s="18">
        <f t="shared" si="166"/>
        <v>0</v>
      </c>
      <c r="AX644" s="13">
        <f t="shared" si="167"/>
        <v>0</v>
      </c>
      <c r="AY644" s="13" t="str">
        <f t="shared" si="168"/>
        <v>No</v>
      </c>
      <c r="AZ644" s="13" t="str">
        <f t="shared" si="175"/>
        <v>No</v>
      </c>
    </row>
    <row r="645" spans="1:52" x14ac:dyDescent="0.2">
      <c r="A645" s="1" t="s">
        <v>9326</v>
      </c>
      <c r="B645" s="12" t="s">
        <v>3931</v>
      </c>
      <c r="C645" s="3" t="s">
        <v>3932</v>
      </c>
      <c r="D645" s="3" t="s">
        <v>421</v>
      </c>
      <c r="E645" s="3" t="s">
        <v>3933</v>
      </c>
      <c r="F645" s="3" t="s">
        <v>179</v>
      </c>
      <c r="G645" s="3" t="s">
        <v>3934</v>
      </c>
      <c r="H645" s="3" t="s">
        <v>2829</v>
      </c>
      <c r="I645" s="3" t="s">
        <v>100</v>
      </c>
      <c r="J645" s="3" t="s">
        <v>2378</v>
      </c>
      <c r="K645" s="3" t="s">
        <v>2396</v>
      </c>
      <c r="L645" s="3" t="s">
        <v>2392</v>
      </c>
      <c r="M645" s="3" t="s">
        <v>8943</v>
      </c>
      <c r="N645" s="3" t="s">
        <v>3935</v>
      </c>
      <c r="O645" s="11">
        <v>42646</v>
      </c>
      <c r="Q645" s="41" t="s">
        <v>3936</v>
      </c>
      <c r="R645" s="3" t="s">
        <v>129</v>
      </c>
      <c r="S645" s="3" t="s">
        <v>2871</v>
      </c>
      <c r="T645" s="3" t="s">
        <v>8348</v>
      </c>
      <c r="U645" s="3" t="s">
        <v>5908</v>
      </c>
      <c r="V645" s="3" t="s">
        <v>8352</v>
      </c>
      <c r="W645" s="13">
        <f>IF(ISERROR(VLOOKUP($C645,CTEPULL!$A:$I,3,FALSE)),"0",(VLOOKUP($C645,CTEPULL!$A:$I,3,FALSE)))</f>
        <v>45</v>
      </c>
      <c r="X645" s="18">
        <f>IF(ISERROR(VLOOKUP($A645,PIVOTILC!$A:$I,3,FALSE)),"0",(VLOOKUP($A645,PIVOTILC!$A:$I,3,FALSE)))</f>
        <v>45</v>
      </c>
      <c r="Y645" s="13">
        <f t="shared" si="160"/>
        <v>0</v>
      </c>
      <c r="Z645" s="13" t="str">
        <f t="shared" si="169"/>
        <v>Good</v>
      </c>
      <c r="AA645" s="13">
        <f>IF(ISERROR(VLOOKUP($C645,CTEPULL!$A:$I,4,FALSE)),"0",(VLOOKUP($C645,CTEPULL!$A:$I,4,FALSE)))</f>
        <v>0</v>
      </c>
      <c r="AB645" s="18">
        <f>IF(ISERROR(VLOOKUP($A645,PIVOTILC!$A:$I,4,FALSE)),"0",(VLOOKUP($A645,PIVOTILC!$A:$I,4,FALSE)))</f>
        <v>0</v>
      </c>
      <c r="AC645" s="13">
        <f t="shared" si="161"/>
        <v>0</v>
      </c>
      <c r="AD645" s="13" t="str">
        <f t="shared" si="170"/>
        <v/>
      </c>
      <c r="AE645" s="13">
        <f>IF(ISERROR(VLOOKUP($C645,CTEPULL!$A:$I,5,FALSE)),"0",(VLOOKUP($C645,CTEPULL!$A:$I,5,FALSE)))</f>
        <v>0</v>
      </c>
      <c r="AF645" s="18">
        <f>IF(ISERROR(VLOOKUP($A645,PIVOTILC!$A:$I,5,FALSE)),"0",(VLOOKUP($A645,PIVOTILC!$A:$I,5,FALSE)))</f>
        <v>0</v>
      </c>
      <c r="AG645" s="13">
        <f t="shared" si="162"/>
        <v>0</v>
      </c>
      <c r="AH645" s="13" t="str">
        <f t="shared" si="171"/>
        <v/>
      </c>
      <c r="AI645" s="13">
        <f>IF(ISERROR(VLOOKUP($C645,CTEPULL!$A:$I,6,FALSE)),"0",(VLOOKUP($C645,CTEPULL!$A:$I,6,FALSE)))</f>
        <v>0</v>
      </c>
      <c r="AJ645" s="18">
        <f>IF(ISERROR(VLOOKUP($A645,PIVOTILC!$A:$I,6,FALSE)),"0",(VLOOKUP($A645,PIVOTILC!$A:$I,6,FALSE)))</f>
        <v>0</v>
      </c>
      <c r="AK645" s="13">
        <f t="shared" si="163"/>
        <v>0</v>
      </c>
      <c r="AL645" s="13" t="str">
        <f t="shared" si="172"/>
        <v/>
      </c>
      <c r="AM645" s="13">
        <f>IF(ISERROR(VLOOKUP($C645,CTEPULL!$A:$I,7,FALSE)),"0",(VLOOKUP($C645,CTEPULL!$A:$I,7,FALSE)))</f>
        <v>0</v>
      </c>
      <c r="AN645" s="18">
        <f>IF(ISERROR(VLOOKUP($A645,PIVOTILC!$A:$I,7,FALSE)),"0",(VLOOKUP($A645,PIVOTILC!$A:$I,7,FALSE)))</f>
        <v>0</v>
      </c>
      <c r="AO645" s="13">
        <f t="shared" si="164"/>
        <v>0</v>
      </c>
      <c r="AP645" s="13" t="str">
        <f t="shared" si="173"/>
        <v/>
      </c>
      <c r="AQ645" s="13">
        <f>IF(ISERROR(VLOOKUP($C645,CTEPULL!$A:$I,8,FALSE)),"0",(VLOOKUP($C645,CTEPULL!$A:$I,8,FALSE)))</f>
        <v>0</v>
      </c>
      <c r="AR645" s="18">
        <f>IF(ISERROR(VLOOKUP($A645,PIVOTILC!$A:$I,8,FALSE)),"0",(VLOOKUP($A645,PIVOTILC!$A:$I,8,FALSE)))</f>
        <v>0</v>
      </c>
      <c r="AS645" s="13">
        <f t="shared" si="165"/>
        <v>0</v>
      </c>
      <c r="AT645" s="13" t="str">
        <f t="shared" si="174"/>
        <v/>
      </c>
      <c r="AU645" s="19">
        <f>IF(ISERROR(VLOOKUP($C645,CTEPULL!$A:$I,9,FALSE)),"0",(VLOOKUP($C645,CTEPULL!$A:$I,9,FALSE)))</f>
        <v>45</v>
      </c>
      <c r="AV645" s="18">
        <f>IF(ISERROR(VLOOKUP($A645,PIVOTILC!$A:$I,8,FALSE)),"0",(VLOOKUP($A645,PIVOTILC!$A:$I,9,FALSE)))</f>
        <v>45</v>
      </c>
      <c r="AW645" s="18">
        <f t="shared" si="166"/>
        <v>0</v>
      </c>
      <c r="AX645" s="13">
        <f t="shared" si="167"/>
        <v>0</v>
      </c>
      <c r="AY645" s="13" t="str">
        <f t="shared" si="168"/>
        <v>No</v>
      </c>
      <c r="AZ645" s="13" t="str">
        <f t="shared" si="175"/>
        <v>No</v>
      </c>
    </row>
    <row r="646" spans="1:52" x14ac:dyDescent="0.2">
      <c r="A646" s="91" t="s">
        <v>7198</v>
      </c>
      <c r="B646" s="16" t="s">
        <v>3213</v>
      </c>
      <c r="C646" s="13" t="s">
        <v>1136</v>
      </c>
      <c r="D646" s="13" t="s">
        <v>1137</v>
      </c>
      <c r="E646" s="13" t="s">
        <v>1138</v>
      </c>
      <c r="F646" s="13" t="s">
        <v>179</v>
      </c>
      <c r="G646" s="13" t="s">
        <v>1139</v>
      </c>
      <c r="H646" s="13" t="s">
        <v>2829</v>
      </c>
      <c r="I646" s="13" t="s">
        <v>98</v>
      </c>
      <c r="J646" s="13" t="s">
        <v>2378</v>
      </c>
      <c r="K646" s="13" t="s">
        <v>2379</v>
      </c>
      <c r="L646" s="13" t="s">
        <v>2380</v>
      </c>
      <c r="M646" s="13" t="s">
        <v>2433</v>
      </c>
      <c r="N646" s="13" t="s">
        <v>1140</v>
      </c>
      <c r="O646" s="17">
        <v>41498</v>
      </c>
      <c r="P646" s="23"/>
      <c r="Q646" s="41" t="s">
        <v>2627</v>
      </c>
      <c r="R646" s="13" t="s">
        <v>187</v>
      </c>
      <c r="S646" s="13" t="s">
        <v>2867</v>
      </c>
      <c r="T646" s="13" t="s">
        <v>8348</v>
      </c>
      <c r="U646" s="13" t="s">
        <v>5909</v>
      </c>
      <c r="V646" s="13" t="s">
        <v>8354</v>
      </c>
      <c r="W646" s="13">
        <f>IF(ISERROR(VLOOKUP($C646,CTEPULL!$A:$I,3,FALSE)),"0",(VLOOKUP($C646,CTEPULL!$A:$I,3,FALSE)))</f>
        <v>40</v>
      </c>
      <c r="X646" s="18">
        <f>IF(ISERROR(VLOOKUP($A646,PIVOTILC!$A:$I,3,FALSE)),"0",(VLOOKUP($A646,PIVOTILC!$A:$I,3,FALSE)))</f>
        <v>40</v>
      </c>
      <c r="Y646" s="13">
        <f t="shared" si="160"/>
        <v>0</v>
      </c>
      <c r="Z646" s="13" t="str">
        <f t="shared" si="169"/>
        <v>Good</v>
      </c>
      <c r="AA646" s="13">
        <f>IF(ISERROR(VLOOKUP($C646,CTEPULL!$A:$I,4,FALSE)),"0",(VLOOKUP($C646,CTEPULL!$A:$I,4,FALSE)))</f>
        <v>0</v>
      </c>
      <c r="AB646" s="18">
        <f>IF(ISERROR(VLOOKUP($A646,PIVOTILC!$A:$I,4,FALSE)),"0",(VLOOKUP($A646,PIVOTILC!$A:$I,4,FALSE)))</f>
        <v>0</v>
      </c>
      <c r="AC646" s="13">
        <f t="shared" si="161"/>
        <v>0</v>
      </c>
      <c r="AD646" s="13" t="str">
        <f t="shared" si="170"/>
        <v/>
      </c>
      <c r="AE646" s="13">
        <f>IF(ISERROR(VLOOKUP($C646,CTEPULL!$A:$I,5,FALSE)),"0",(VLOOKUP($C646,CTEPULL!$A:$I,5,FALSE)))</f>
        <v>0</v>
      </c>
      <c r="AF646" s="18">
        <f>IF(ISERROR(VLOOKUP($A646,PIVOTILC!$A:$I,5,FALSE)),"0",(VLOOKUP($A646,PIVOTILC!$A:$I,5,FALSE)))</f>
        <v>0</v>
      </c>
      <c r="AG646" s="13">
        <f t="shared" si="162"/>
        <v>0</v>
      </c>
      <c r="AH646" s="13" t="str">
        <f t="shared" si="171"/>
        <v/>
      </c>
      <c r="AI646" s="13">
        <f>IF(ISERROR(VLOOKUP($C646,CTEPULL!$A:$I,6,FALSE)),"0",(VLOOKUP($C646,CTEPULL!$A:$I,6,FALSE)))</f>
        <v>0</v>
      </c>
      <c r="AJ646" s="18">
        <f>IF(ISERROR(VLOOKUP($A646,PIVOTILC!$A:$I,6,FALSE)),"0",(VLOOKUP($A646,PIVOTILC!$A:$I,6,FALSE)))</f>
        <v>0</v>
      </c>
      <c r="AK646" s="13">
        <f t="shared" si="163"/>
        <v>0</v>
      </c>
      <c r="AL646" s="13" t="str">
        <f t="shared" si="172"/>
        <v/>
      </c>
      <c r="AM646" s="13">
        <f>IF(ISERROR(VLOOKUP($C646,CTEPULL!$A:$I,7,FALSE)),"0",(VLOOKUP($C646,CTEPULL!$A:$I,7,FALSE)))</f>
        <v>0</v>
      </c>
      <c r="AN646" s="18">
        <f>IF(ISERROR(VLOOKUP($A646,PIVOTILC!$A:$I,7,FALSE)),"0",(VLOOKUP($A646,PIVOTILC!$A:$I,7,FALSE)))</f>
        <v>0</v>
      </c>
      <c r="AO646" s="13">
        <f t="shared" si="164"/>
        <v>0</v>
      </c>
      <c r="AP646" s="13" t="str">
        <f t="shared" si="173"/>
        <v/>
      </c>
      <c r="AQ646" s="13">
        <f>IF(ISERROR(VLOOKUP($C646,CTEPULL!$A:$I,8,FALSE)),"0",(VLOOKUP($C646,CTEPULL!$A:$I,8,FALSE)))</f>
        <v>0</v>
      </c>
      <c r="AR646" s="18">
        <f>IF(ISERROR(VLOOKUP($A646,PIVOTILC!$A:$I,8,FALSE)),"0",(VLOOKUP($A646,PIVOTILC!$A:$I,8,FALSE)))</f>
        <v>0</v>
      </c>
      <c r="AS646" s="13">
        <f t="shared" si="165"/>
        <v>0</v>
      </c>
      <c r="AT646" s="13" t="str">
        <f t="shared" si="174"/>
        <v/>
      </c>
      <c r="AU646" s="19">
        <f>IF(ISERROR(VLOOKUP($C646,CTEPULL!$A:$I,9,FALSE)),"0",(VLOOKUP($C646,CTEPULL!$A:$I,9,FALSE)))</f>
        <v>40</v>
      </c>
      <c r="AV646" s="18">
        <f>IF(ISERROR(VLOOKUP($A646,PIVOTILC!$A:$I,8,FALSE)),"0",(VLOOKUP($A646,PIVOTILC!$A:$I,9,FALSE)))</f>
        <v>40</v>
      </c>
      <c r="AW646" s="18">
        <f t="shared" si="166"/>
        <v>0</v>
      </c>
      <c r="AX646" s="13">
        <f t="shared" si="167"/>
        <v>0</v>
      </c>
      <c r="AY646" s="13" t="str">
        <f t="shared" si="168"/>
        <v>No</v>
      </c>
      <c r="AZ646" s="13" t="str">
        <f t="shared" si="175"/>
        <v>No</v>
      </c>
    </row>
    <row r="647" spans="1:52" x14ac:dyDescent="0.2">
      <c r="A647" s="1" t="s">
        <v>9327</v>
      </c>
      <c r="B647" s="16" t="s">
        <v>3214</v>
      </c>
      <c r="C647" s="13" t="s">
        <v>871</v>
      </c>
      <c r="D647" s="13" t="s">
        <v>539</v>
      </c>
      <c r="E647" s="13" t="s">
        <v>589</v>
      </c>
      <c r="F647" s="13" t="s">
        <v>103</v>
      </c>
      <c r="G647" s="13" t="s">
        <v>342</v>
      </c>
      <c r="H647" s="13" t="s">
        <v>2831</v>
      </c>
      <c r="I647" s="13" t="s">
        <v>98</v>
      </c>
      <c r="J647" s="13" t="s">
        <v>2378</v>
      </c>
      <c r="K647" s="13" t="s">
        <v>2381</v>
      </c>
      <c r="L647" s="13" t="s">
        <v>2387</v>
      </c>
      <c r="M647" s="13" t="s">
        <v>3948</v>
      </c>
      <c r="N647" s="13" t="s">
        <v>48</v>
      </c>
      <c r="O647" s="17">
        <v>40556</v>
      </c>
      <c r="P647" s="23"/>
      <c r="Q647" s="41" t="s">
        <v>2628</v>
      </c>
      <c r="R647" s="13" t="s">
        <v>129</v>
      </c>
      <c r="S647" s="13" t="s">
        <v>2867</v>
      </c>
      <c r="T647" s="13" t="s">
        <v>8348</v>
      </c>
      <c r="U647" s="13" t="s">
        <v>5910</v>
      </c>
      <c r="V647" s="13" t="s">
        <v>8364</v>
      </c>
      <c r="W647" s="13">
        <f>IF(ISERROR(VLOOKUP($C647,CTEPULL!$A:$I,3,FALSE)),"0",(VLOOKUP($C647,CTEPULL!$A:$I,3,FALSE)))</f>
        <v>43</v>
      </c>
      <c r="X647" s="18">
        <f>IF(ISERROR(VLOOKUP($A647,PIVOTILC!$A:$I,3,FALSE)),"0",(VLOOKUP($A647,PIVOTILC!$A:$I,3,FALSE)))</f>
        <v>43</v>
      </c>
      <c r="Y647" s="13">
        <f t="shared" si="160"/>
        <v>0</v>
      </c>
      <c r="Z647" s="13" t="str">
        <f t="shared" si="169"/>
        <v>Good</v>
      </c>
      <c r="AA647" s="13">
        <f>IF(ISERROR(VLOOKUP($C647,CTEPULL!$A:$I,4,FALSE)),"0",(VLOOKUP($C647,CTEPULL!$A:$I,4,FALSE)))</f>
        <v>0</v>
      </c>
      <c r="AB647" s="18">
        <f>IF(ISERROR(VLOOKUP($A647,PIVOTILC!$A:$I,4,FALSE)),"0",(VLOOKUP($A647,PIVOTILC!$A:$I,4,FALSE)))</f>
        <v>0</v>
      </c>
      <c r="AC647" s="13">
        <f t="shared" si="161"/>
        <v>0</v>
      </c>
      <c r="AD647" s="13" t="str">
        <f t="shared" si="170"/>
        <v/>
      </c>
      <c r="AE647" s="13">
        <f>IF(ISERROR(VLOOKUP($C647,CTEPULL!$A:$I,5,FALSE)),"0",(VLOOKUP($C647,CTEPULL!$A:$I,5,FALSE)))</f>
        <v>0</v>
      </c>
      <c r="AF647" s="18">
        <f>IF(ISERROR(VLOOKUP($A647,PIVOTILC!$A:$I,5,FALSE)),"0",(VLOOKUP($A647,PIVOTILC!$A:$I,5,FALSE)))</f>
        <v>0</v>
      </c>
      <c r="AG647" s="13">
        <f t="shared" si="162"/>
        <v>0</v>
      </c>
      <c r="AH647" s="13" t="str">
        <f t="shared" si="171"/>
        <v/>
      </c>
      <c r="AI647" s="13">
        <f>IF(ISERROR(VLOOKUP($C647,CTEPULL!$A:$I,6,FALSE)),"0",(VLOOKUP($C647,CTEPULL!$A:$I,6,FALSE)))</f>
        <v>0</v>
      </c>
      <c r="AJ647" s="18">
        <f>IF(ISERROR(VLOOKUP($A647,PIVOTILC!$A:$I,6,FALSE)),"0",(VLOOKUP($A647,PIVOTILC!$A:$I,6,FALSE)))</f>
        <v>0</v>
      </c>
      <c r="AK647" s="13">
        <f t="shared" si="163"/>
        <v>0</v>
      </c>
      <c r="AL647" s="13" t="str">
        <f t="shared" si="172"/>
        <v/>
      </c>
      <c r="AM647" s="13">
        <f>IF(ISERROR(VLOOKUP($C647,CTEPULL!$A:$I,7,FALSE)),"0",(VLOOKUP($C647,CTEPULL!$A:$I,7,FALSE)))</f>
        <v>0</v>
      </c>
      <c r="AN647" s="18">
        <f>IF(ISERROR(VLOOKUP($A647,PIVOTILC!$A:$I,7,FALSE)),"0",(VLOOKUP($A647,PIVOTILC!$A:$I,7,FALSE)))</f>
        <v>0</v>
      </c>
      <c r="AO647" s="13">
        <f t="shared" si="164"/>
        <v>0</v>
      </c>
      <c r="AP647" s="13" t="str">
        <f t="shared" si="173"/>
        <v/>
      </c>
      <c r="AQ647" s="13">
        <f>IF(ISERROR(VLOOKUP($C647,CTEPULL!$A:$I,8,FALSE)),"0",(VLOOKUP($C647,CTEPULL!$A:$I,8,FALSE)))</f>
        <v>0</v>
      </c>
      <c r="AR647" s="18">
        <f>IF(ISERROR(VLOOKUP($A647,PIVOTILC!$A:$I,8,FALSE)),"0",(VLOOKUP($A647,PIVOTILC!$A:$I,8,FALSE)))</f>
        <v>0</v>
      </c>
      <c r="AS647" s="13">
        <f t="shared" si="165"/>
        <v>0</v>
      </c>
      <c r="AT647" s="13" t="str">
        <f t="shared" si="174"/>
        <v/>
      </c>
      <c r="AU647" s="19">
        <f>IF(ISERROR(VLOOKUP($C647,CTEPULL!$A:$I,9,FALSE)),"0",(VLOOKUP($C647,CTEPULL!$A:$I,9,FALSE)))</f>
        <v>43</v>
      </c>
      <c r="AV647" s="18">
        <f>IF(ISERROR(VLOOKUP($A647,PIVOTILC!$A:$I,8,FALSE)),"0",(VLOOKUP($A647,PIVOTILC!$A:$I,9,FALSE)))</f>
        <v>43</v>
      </c>
      <c r="AW647" s="18">
        <f t="shared" si="166"/>
        <v>0</v>
      </c>
      <c r="AX647" s="13">
        <f t="shared" si="167"/>
        <v>0</v>
      </c>
      <c r="AY647" s="13" t="str">
        <f t="shared" si="168"/>
        <v>No</v>
      </c>
      <c r="AZ647" s="13" t="str">
        <f t="shared" si="175"/>
        <v>No</v>
      </c>
    </row>
    <row r="648" spans="1:52" x14ac:dyDescent="0.2">
      <c r="A648" s="1" t="s">
        <v>8325</v>
      </c>
      <c r="B648" s="16" t="s">
        <v>8326</v>
      </c>
      <c r="C648" s="13" t="s">
        <v>8327</v>
      </c>
      <c r="D648" s="13" t="s">
        <v>1552</v>
      </c>
      <c r="E648" s="13" t="s">
        <v>8328</v>
      </c>
      <c r="F648" s="13" t="s">
        <v>8329</v>
      </c>
      <c r="G648" s="13" t="s">
        <v>8330</v>
      </c>
      <c r="H648" s="13" t="s">
        <v>2831</v>
      </c>
      <c r="I648" s="13" t="s">
        <v>98</v>
      </c>
      <c r="J648" s="13" t="s">
        <v>2378</v>
      </c>
      <c r="K648" s="13" t="s">
        <v>2381</v>
      </c>
      <c r="L648" s="13" t="s">
        <v>2387</v>
      </c>
      <c r="M648" s="13" t="s">
        <v>3948</v>
      </c>
      <c r="N648" s="13" t="s">
        <v>8331</v>
      </c>
      <c r="O648" s="17">
        <v>43305</v>
      </c>
      <c r="P648" s="23"/>
      <c r="Q648" s="41" t="s">
        <v>8332</v>
      </c>
      <c r="R648" s="13" t="s">
        <v>129</v>
      </c>
      <c r="S648" s="13" t="s">
        <v>2870</v>
      </c>
      <c r="T648" s="13" t="s">
        <v>8348</v>
      </c>
      <c r="U648" s="13" t="s">
        <v>8334</v>
      </c>
      <c r="V648" s="13" t="s">
        <v>8364</v>
      </c>
      <c r="W648" s="13">
        <f>IF(ISERROR(VLOOKUP($C648,CTEPULL!$A:$I,3,FALSE)),"0",(VLOOKUP($C648,CTEPULL!$A:$I,3,FALSE)))</f>
        <v>53</v>
      </c>
      <c r="X648" s="18">
        <f>IF(ISERROR(VLOOKUP($A648,PIVOTILC!$A:$I,3,FALSE)),"0",(VLOOKUP($A648,PIVOTILC!$A:$I,3,FALSE)))</f>
        <v>53</v>
      </c>
      <c r="Y648" s="13">
        <f t="shared" si="160"/>
        <v>0</v>
      </c>
      <c r="Z648" s="13" t="str">
        <f t="shared" si="169"/>
        <v>Good</v>
      </c>
      <c r="AA648" s="13">
        <f>IF(ISERROR(VLOOKUP($C648,CTEPULL!$A:$I,4,FALSE)),"0",(VLOOKUP($C648,CTEPULL!$A:$I,4,FALSE)))</f>
        <v>0</v>
      </c>
      <c r="AB648" s="18">
        <f>IF(ISERROR(VLOOKUP($A648,PIVOTILC!$A:$I,4,FALSE)),"0",(VLOOKUP($A648,PIVOTILC!$A:$I,4,FALSE)))</f>
        <v>0</v>
      </c>
      <c r="AC648" s="13">
        <f t="shared" si="161"/>
        <v>0</v>
      </c>
      <c r="AD648" s="13" t="str">
        <f t="shared" si="170"/>
        <v/>
      </c>
      <c r="AE648" s="13">
        <f>IF(ISERROR(VLOOKUP($C648,CTEPULL!$A:$I,5,FALSE)),"0",(VLOOKUP($C648,CTEPULL!$A:$I,5,FALSE)))</f>
        <v>0</v>
      </c>
      <c r="AF648" s="18">
        <f>IF(ISERROR(VLOOKUP($A648,PIVOTILC!$A:$I,5,FALSE)),"0",(VLOOKUP($A648,PIVOTILC!$A:$I,5,FALSE)))</f>
        <v>0</v>
      </c>
      <c r="AG648" s="13">
        <f t="shared" si="162"/>
        <v>0</v>
      </c>
      <c r="AH648" s="13" t="str">
        <f t="shared" si="171"/>
        <v/>
      </c>
      <c r="AI648" s="13">
        <f>IF(ISERROR(VLOOKUP($C648,CTEPULL!$A:$I,6,FALSE)),"0",(VLOOKUP($C648,CTEPULL!$A:$I,6,FALSE)))</f>
        <v>0</v>
      </c>
      <c r="AJ648" s="18">
        <f>IF(ISERROR(VLOOKUP($A648,PIVOTILC!$A:$I,6,FALSE)),"0",(VLOOKUP($A648,PIVOTILC!$A:$I,6,FALSE)))</f>
        <v>0</v>
      </c>
      <c r="AK648" s="13">
        <f t="shared" si="163"/>
        <v>0</v>
      </c>
      <c r="AL648" s="13" t="str">
        <f t="shared" si="172"/>
        <v/>
      </c>
      <c r="AM648" s="13">
        <f>IF(ISERROR(VLOOKUP($C648,CTEPULL!$A:$I,7,FALSE)),"0",(VLOOKUP($C648,CTEPULL!$A:$I,7,FALSE)))</f>
        <v>0</v>
      </c>
      <c r="AN648" s="18">
        <f>IF(ISERROR(VLOOKUP($A648,PIVOTILC!$A:$I,7,FALSE)),"0",(VLOOKUP($A648,PIVOTILC!$A:$I,7,FALSE)))</f>
        <v>0</v>
      </c>
      <c r="AO648" s="13">
        <f t="shared" si="164"/>
        <v>0</v>
      </c>
      <c r="AP648" s="13" t="str">
        <f t="shared" si="173"/>
        <v/>
      </c>
      <c r="AQ648" s="13">
        <f>IF(ISERROR(VLOOKUP($C648,CTEPULL!$A:$I,8,FALSE)),"0",(VLOOKUP($C648,CTEPULL!$A:$I,8,FALSE)))</f>
        <v>0</v>
      </c>
      <c r="AR648" s="18">
        <f>IF(ISERROR(VLOOKUP($A648,PIVOTILC!$A:$I,8,FALSE)),"0",(VLOOKUP($A648,PIVOTILC!$A:$I,8,FALSE)))</f>
        <v>0</v>
      </c>
      <c r="AS648" s="13">
        <f t="shared" si="165"/>
        <v>0</v>
      </c>
      <c r="AT648" s="13" t="str">
        <f t="shared" si="174"/>
        <v/>
      </c>
      <c r="AU648" s="19">
        <f>IF(ISERROR(VLOOKUP($C648,CTEPULL!$A:$I,9,FALSE)),"0",(VLOOKUP($C648,CTEPULL!$A:$I,9,FALSE)))</f>
        <v>53</v>
      </c>
      <c r="AV648" s="18">
        <f>IF(ISERROR(VLOOKUP($A648,PIVOTILC!$A:$I,8,FALSE)),"0",(VLOOKUP($A648,PIVOTILC!$A:$I,9,FALSE)))</f>
        <v>53</v>
      </c>
      <c r="AW648" s="18">
        <f t="shared" si="166"/>
        <v>0</v>
      </c>
      <c r="AX648" s="13">
        <f t="shared" si="167"/>
        <v>0</v>
      </c>
      <c r="AY648" s="13" t="str">
        <f t="shared" si="168"/>
        <v>No</v>
      </c>
      <c r="AZ648" s="13" t="str">
        <f t="shared" si="175"/>
        <v>No</v>
      </c>
    </row>
    <row r="649" spans="1:52" x14ac:dyDescent="0.2">
      <c r="A649" s="1" t="s">
        <v>9328</v>
      </c>
      <c r="B649" s="16" t="s">
        <v>3215</v>
      </c>
      <c r="C649" s="13" t="s">
        <v>1559</v>
      </c>
      <c r="D649" s="13" t="s">
        <v>1552</v>
      </c>
      <c r="E649" s="13" t="s">
        <v>1553</v>
      </c>
      <c r="F649" s="13" t="s">
        <v>167</v>
      </c>
      <c r="G649" s="13" t="s">
        <v>1554</v>
      </c>
      <c r="H649" s="13" t="s">
        <v>2831</v>
      </c>
      <c r="I649" s="13" t="s">
        <v>98</v>
      </c>
      <c r="J649" s="13" t="s">
        <v>2378</v>
      </c>
      <c r="K649" s="13" t="s">
        <v>2382</v>
      </c>
      <c r="L649" s="13" t="s">
        <v>3758</v>
      </c>
      <c r="M649" s="13" t="s">
        <v>2397</v>
      </c>
      <c r="N649" s="13" t="s">
        <v>1562</v>
      </c>
      <c r="O649" s="17">
        <v>41865</v>
      </c>
      <c r="P649" s="23"/>
      <c r="Q649" s="41" t="s">
        <v>2629</v>
      </c>
      <c r="R649" s="13" t="s">
        <v>129</v>
      </c>
      <c r="S649" s="13" t="s">
        <v>2870</v>
      </c>
      <c r="T649" s="13" t="s">
        <v>8348</v>
      </c>
      <c r="U649" s="13" t="s">
        <v>5911</v>
      </c>
      <c r="V649" s="13" t="s">
        <v>8352</v>
      </c>
      <c r="W649" s="13">
        <f>IF(ISERROR(VLOOKUP($C649,CTEPULL!$A:$I,3,FALSE)),"0",(VLOOKUP($C649,CTEPULL!$A:$I,3,FALSE)))</f>
        <v>40</v>
      </c>
      <c r="X649" s="18">
        <f>IF(ISERROR(VLOOKUP($A649,PIVOTILC!$A:$I,3,FALSE)),"0",(VLOOKUP($A649,PIVOTILC!$A:$I,3,FALSE)))</f>
        <v>40</v>
      </c>
      <c r="Y649" s="13">
        <f t="shared" si="160"/>
        <v>0</v>
      </c>
      <c r="Z649" s="13" t="str">
        <f t="shared" si="169"/>
        <v>Good</v>
      </c>
      <c r="AA649" s="13">
        <f>IF(ISERROR(VLOOKUP($C649,CTEPULL!$A:$I,4,FALSE)),"0",(VLOOKUP($C649,CTEPULL!$A:$I,4,FALSE)))</f>
        <v>0</v>
      </c>
      <c r="AB649" s="18">
        <f>IF(ISERROR(VLOOKUP($A649,PIVOTILC!$A:$I,4,FALSE)),"0",(VLOOKUP($A649,PIVOTILC!$A:$I,4,FALSE)))</f>
        <v>0</v>
      </c>
      <c r="AC649" s="13">
        <f t="shared" si="161"/>
        <v>0</v>
      </c>
      <c r="AD649" s="13" t="str">
        <f t="shared" si="170"/>
        <v/>
      </c>
      <c r="AE649" s="13">
        <f>IF(ISERROR(VLOOKUP($C649,CTEPULL!$A:$I,5,FALSE)),"0",(VLOOKUP($C649,CTEPULL!$A:$I,5,FALSE)))</f>
        <v>0</v>
      </c>
      <c r="AF649" s="18">
        <f>IF(ISERROR(VLOOKUP($A649,PIVOTILC!$A:$I,5,FALSE)),"0",(VLOOKUP($A649,PIVOTILC!$A:$I,5,FALSE)))</f>
        <v>0</v>
      </c>
      <c r="AG649" s="13">
        <f t="shared" si="162"/>
        <v>0</v>
      </c>
      <c r="AH649" s="13" t="str">
        <f t="shared" si="171"/>
        <v/>
      </c>
      <c r="AI649" s="13">
        <f>IF(ISERROR(VLOOKUP($C649,CTEPULL!$A:$I,6,FALSE)),"0",(VLOOKUP($C649,CTEPULL!$A:$I,6,FALSE)))</f>
        <v>0</v>
      </c>
      <c r="AJ649" s="18">
        <f>IF(ISERROR(VLOOKUP($A649,PIVOTILC!$A:$I,6,FALSE)),"0",(VLOOKUP($A649,PIVOTILC!$A:$I,6,FALSE)))</f>
        <v>0</v>
      </c>
      <c r="AK649" s="13">
        <f t="shared" si="163"/>
        <v>0</v>
      </c>
      <c r="AL649" s="13" t="str">
        <f t="shared" si="172"/>
        <v/>
      </c>
      <c r="AM649" s="13">
        <f>IF(ISERROR(VLOOKUP($C649,CTEPULL!$A:$I,7,FALSE)),"0",(VLOOKUP($C649,CTEPULL!$A:$I,7,FALSE)))</f>
        <v>0</v>
      </c>
      <c r="AN649" s="18">
        <f>IF(ISERROR(VLOOKUP($A649,PIVOTILC!$A:$I,7,FALSE)),"0",(VLOOKUP($A649,PIVOTILC!$A:$I,7,FALSE)))</f>
        <v>0</v>
      </c>
      <c r="AO649" s="13">
        <f t="shared" si="164"/>
        <v>0</v>
      </c>
      <c r="AP649" s="13" t="str">
        <f t="shared" si="173"/>
        <v/>
      </c>
      <c r="AQ649" s="13">
        <f>IF(ISERROR(VLOOKUP($C649,CTEPULL!$A:$I,8,FALSE)),"0",(VLOOKUP($C649,CTEPULL!$A:$I,8,FALSE)))</f>
        <v>0</v>
      </c>
      <c r="AR649" s="18">
        <f>IF(ISERROR(VLOOKUP($A649,PIVOTILC!$A:$I,8,FALSE)),"0",(VLOOKUP($A649,PIVOTILC!$A:$I,8,FALSE)))</f>
        <v>0</v>
      </c>
      <c r="AS649" s="13">
        <f t="shared" si="165"/>
        <v>0</v>
      </c>
      <c r="AT649" s="13" t="str">
        <f t="shared" si="174"/>
        <v/>
      </c>
      <c r="AU649" s="19">
        <f>IF(ISERROR(VLOOKUP($C649,CTEPULL!$A:$I,9,FALSE)),"0",(VLOOKUP($C649,CTEPULL!$A:$I,9,FALSE)))</f>
        <v>40</v>
      </c>
      <c r="AV649" s="18">
        <f>IF(ISERROR(VLOOKUP($A649,PIVOTILC!$A:$I,8,FALSE)),"0",(VLOOKUP($A649,PIVOTILC!$A:$I,9,FALSE)))</f>
        <v>40</v>
      </c>
      <c r="AW649" s="18">
        <f t="shared" si="166"/>
        <v>0</v>
      </c>
      <c r="AX649" s="13">
        <f t="shared" si="167"/>
        <v>0</v>
      </c>
      <c r="AY649" s="13" t="str">
        <f t="shared" si="168"/>
        <v>No</v>
      </c>
      <c r="AZ649" s="13" t="str">
        <f t="shared" si="175"/>
        <v>No</v>
      </c>
    </row>
    <row r="650" spans="1:52" x14ac:dyDescent="0.2">
      <c r="A650" s="59" t="s">
        <v>9329</v>
      </c>
      <c r="B650" s="16" t="s">
        <v>3216</v>
      </c>
      <c r="C650" s="13" t="s">
        <v>1746</v>
      </c>
      <c r="D650" s="13" t="s">
        <v>1049</v>
      </c>
      <c r="E650" s="13" t="s">
        <v>1747</v>
      </c>
      <c r="F650" s="13" t="s">
        <v>179</v>
      </c>
      <c r="G650" s="13" t="s">
        <v>1748</v>
      </c>
      <c r="H650" s="13" t="s">
        <v>2828</v>
      </c>
      <c r="I650" s="13" t="s">
        <v>98</v>
      </c>
      <c r="J650" s="13" t="s">
        <v>2378</v>
      </c>
      <c r="K650" s="13" t="s">
        <v>2381</v>
      </c>
      <c r="L650" s="13" t="s">
        <v>2387</v>
      </c>
      <c r="M650" s="13" t="s">
        <v>3823</v>
      </c>
      <c r="N650" s="13" t="s">
        <v>1749</v>
      </c>
      <c r="O650" s="17">
        <v>41962</v>
      </c>
      <c r="P650" s="23"/>
      <c r="Q650" s="41" t="s">
        <v>2630</v>
      </c>
      <c r="R650" s="13" t="s">
        <v>129</v>
      </c>
      <c r="S650" s="13" t="s">
        <v>2867</v>
      </c>
      <c r="T650" s="13" t="s">
        <v>8348</v>
      </c>
      <c r="U650" s="13" t="s">
        <v>5912</v>
      </c>
      <c r="V650" s="13" t="s">
        <v>8352</v>
      </c>
      <c r="W650" s="13">
        <f>IF(ISERROR(VLOOKUP($C650,CTEPULL!$A:$I,3,FALSE)),"0",(VLOOKUP($C650,CTEPULL!$A:$I,3,FALSE)))</f>
        <v>40</v>
      </c>
      <c r="X650" s="18">
        <f>IF(ISERROR(VLOOKUP($A650,PIVOTILC!$A:$I,3,FALSE)),"0",(VLOOKUP($A650,PIVOTILC!$A:$I,3,FALSE)))</f>
        <v>40</v>
      </c>
      <c r="Y650" s="13">
        <f t="shared" si="160"/>
        <v>0</v>
      </c>
      <c r="Z650" s="13" t="str">
        <f t="shared" si="169"/>
        <v>Good</v>
      </c>
      <c r="AA650" s="13">
        <f>IF(ISERROR(VLOOKUP($C650,CTEPULL!$A:$I,4,FALSE)),"0",(VLOOKUP($C650,CTEPULL!$A:$I,4,FALSE)))</f>
        <v>0</v>
      </c>
      <c r="AB650" s="18">
        <f>IF(ISERROR(VLOOKUP($A650,PIVOTILC!$A:$I,4,FALSE)),"0",(VLOOKUP($A650,PIVOTILC!$A:$I,4,FALSE)))</f>
        <v>0</v>
      </c>
      <c r="AC650" s="13">
        <f t="shared" si="161"/>
        <v>0</v>
      </c>
      <c r="AD650" s="13" t="str">
        <f t="shared" si="170"/>
        <v/>
      </c>
      <c r="AE650" s="13">
        <f>IF(ISERROR(VLOOKUP($C650,CTEPULL!$A:$I,5,FALSE)),"0",(VLOOKUP($C650,CTEPULL!$A:$I,5,FALSE)))</f>
        <v>0</v>
      </c>
      <c r="AF650" s="18">
        <f>IF(ISERROR(VLOOKUP($A650,PIVOTILC!$A:$I,5,FALSE)),"0",(VLOOKUP($A650,PIVOTILC!$A:$I,5,FALSE)))</f>
        <v>0</v>
      </c>
      <c r="AG650" s="13">
        <f t="shared" si="162"/>
        <v>0</v>
      </c>
      <c r="AH650" s="13" t="str">
        <f t="shared" si="171"/>
        <v/>
      </c>
      <c r="AI650" s="13">
        <f>IF(ISERROR(VLOOKUP($C650,CTEPULL!$A:$I,6,FALSE)),"0",(VLOOKUP($C650,CTEPULL!$A:$I,6,FALSE)))</f>
        <v>0</v>
      </c>
      <c r="AJ650" s="18">
        <f>IF(ISERROR(VLOOKUP($A650,PIVOTILC!$A:$I,6,FALSE)),"0",(VLOOKUP($A650,PIVOTILC!$A:$I,6,FALSE)))</f>
        <v>0</v>
      </c>
      <c r="AK650" s="13">
        <f t="shared" si="163"/>
        <v>0</v>
      </c>
      <c r="AL650" s="13" t="str">
        <f t="shared" si="172"/>
        <v/>
      </c>
      <c r="AM650" s="13">
        <f>IF(ISERROR(VLOOKUP($C650,CTEPULL!$A:$I,7,FALSE)),"0",(VLOOKUP($C650,CTEPULL!$A:$I,7,FALSE)))</f>
        <v>0</v>
      </c>
      <c r="AN650" s="18">
        <f>IF(ISERROR(VLOOKUP($A650,PIVOTILC!$A:$I,7,FALSE)),"0",(VLOOKUP($A650,PIVOTILC!$A:$I,7,FALSE)))</f>
        <v>0</v>
      </c>
      <c r="AO650" s="13">
        <f t="shared" si="164"/>
        <v>0</v>
      </c>
      <c r="AP650" s="13" t="str">
        <f t="shared" si="173"/>
        <v/>
      </c>
      <c r="AQ650" s="13">
        <f>IF(ISERROR(VLOOKUP($C650,CTEPULL!$A:$I,8,FALSE)),"0",(VLOOKUP($C650,CTEPULL!$A:$I,8,FALSE)))</f>
        <v>0</v>
      </c>
      <c r="AR650" s="18">
        <f>IF(ISERROR(VLOOKUP($A650,PIVOTILC!$A:$I,8,FALSE)),"0",(VLOOKUP($A650,PIVOTILC!$A:$I,8,FALSE)))</f>
        <v>0</v>
      </c>
      <c r="AS650" s="13">
        <f t="shared" si="165"/>
        <v>0</v>
      </c>
      <c r="AT650" s="13" t="str">
        <f t="shared" si="174"/>
        <v/>
      </c>
      <c r="AU650" s="19">
        <f>IF(ISERROR(VLOOKUP($C650,CTEPULL!$A:$I,9,FALSE)),"0",(VLOOKUP($C650,CTEPULL!$A:$I,9,FALSE)))</f>
        <v>40</v>
      </c>
      <c r="AV650" s="18">
        <f>IF(ISERROR(VLOOKUP($A650,PIVOTILC!$A:$I,8,FALSE)),"0",(VLOOKUP($A650,PIVOTILC!$A:$I,9,FALSE)))</f>
        <v>40</v>
      </c>
      <c r="AW650" s="18">
        <f t="shared" si="166"/>
        <v>0</v>
      </c>
      <c r="AX650" s="13">
        <f t="shared" si="167"/>
        <v>0</v>
      </c>
      <c r="AY650" s="13" t="str">
        <f t="shared" si="168"/>
        <v>No</v>
      </c>
      <c r="AZ650" s="13" t="str">
        <f t="shared" si="175"/>
        <v>No</v>
      </c>
    </row>
    <row r="651" spans="1:52" x14ac:dyDescent="0.2">
      <c r="A651" s="1" t="s">
        <v>7199</v>
      </c>
      <c r="B651" s="16" t="s">
        <v>6660</v>
      </c>
      <c r="C651" s="13" t="s">
        <v>6661</v>
      </c>
      <c r="D651" s="13" t="s">
        <v>1049</v>
      </c>
      <c r="E651" s="13" t="s">
        <v>6662</v>
      </c>
      <c r="F651" s="13" t="s">
        <v>3740</v>
      </c>
      <c r="G651" s="13" t="s">
        <v>6663</v>
      </c>
      <c r="H651" s="13" t="s">
        <v>2828</v>
      </c>
      <c r="I651" s="13" t="s">
        <v>98</v>
      </c>
      <c r="J651" s="13" t="s">
        <v>2378</v>
      </c>
      <c r="K651" s="13" t="s">
        <v>2382</v>
      </c>
      <c r="L651" s="13" t="s">
        <v>3758</v>
      </c>
      <c r="M651" s="13" t="s">
        <v>2384</v>
      </c>
      <c r="N651" s="13" t="s">
        <v>6664</v>
      </c>
      <c r="O651" s="17">
        <v>43075</v>
      </c>
      <c r="P651" s="23"/>
      <c r="Q651" s="41" t="s">
        <v>6665</v>
      </c>
      <c r="R651" s="13" t="s">
        <v>129</v>
      </c>
      <c r="S651" s="13" t="s">
        <v>2871</v>
      </c>
      <c r="T651" s="13" t="s">
        <v>8348</v>
      </c>
      <c r="U651" s="13" t="s">
        <v>6669</v>
      </c>
      <c r="V651" s="13" t="s">
        <v>8365</v>
      </c>
      <c r="W651" s="13">
        <f>IF(ISERROR(VLOOKUP($C651,CTEPULL!$A:$I,3,FALSE)),"0",(VLOOKUP($C651,CTEPULL!$A:$I,3,FALSE)))</f>
        <v>45</v>
      </c>
      <c r="X651" s="18">
        <f>IF(ISERROR(VLOOKUP($A651,PIVOTILC!$A:$I,3,FALSE)),"0",(VLOOKUP($A651,PIVOTILC!$A:$I,3,FALSE)))</f>
        <v>45</v>
      </c>
      <c r="Y651" s="13">
        <f t="shared" si="160"/>
        <v>0</v>
      </c>
      <c r="Z651" s="13" t="str">
        <f t="shared" si="169"/>
        <v>Good</v>
      </c>
      <c r="AA651" s="13">
        <f>IF(ISERROR(VLOOKUP($C651,CTEPULL!$A:$I,4,FALSE)),"0",(VLOOKUP($C651,CTEPULL!$A:$I,4,FALSE)))</f>
        <v>0</v>
      </c>
      <c r="AB651" s="18">
        <f>IF(ISERROR(VLOOKUP($A651,PIVOTILC!$A:$I,4,FALSE)),"0",(VLOOKUP($A651,PIVOTILC!$A:$I,4,FALSE)))</f>
        <v>0</v>
      </c>
      <c r="AC651" s="13">
        <f t="shared" si="161"/>
        <v>0</v>
      </c>
      <c r="AD651" s="13" t="str">
        <f t="shared" si="170"/>
        <v/>
      </c>
      <c r="AE651" s="13">
        <f>IF(ISERROR(VLOOKUP($C651,CTEPULL!$A:$I,5,FALSE)),"0",(VLOOKUP($C651,CTEPULL!$A:$I,5,FALSE)))</f>
        <v>0</v>
      </c>
      <c r="AF651" s="18">
        <f>IF(ISERROR(VLOOKUP($A651,PIVOTILC!$A:$I,5,FALSE)),"0",(VLOOKUP($A651,PIVOTILC!$A:$I,5,FALSE)))</f>
        <v>0</v>
      </c>
      <c r="AG651" s="13">
        <f t="shared" si="162"/>
        <v>0</v>
      </c>
      <c r="AH651" s="13" t="str">
        <f t="shared" si="171"/>
        <v/>
      </c>
      <c r="AI651" s="13">
        <f>IF(ISERROR(VLOOKUP($C651,CTEPULL!$A:$I,6,FALSE)),"0",(VLOOKUP($C651,CTEPULL!$A:$I,6,FALSE)))</f>
        <v>0</v>
      </c>
      <c r="AJ651" s="18">
        <f>IF(ISERROR(VLOOKUP($A651,PIVOTILC!$A:$I,6,FALSE)),"0",(VLOOKUP($A651,PIVOTILC!$A:$I,6,FALSE)))</f>
        <v>0</v>
      </c>
      <c r="AK651" s="13">
        <f t="shared" si="163"/>
        <v>0</v>
      </c>
      <c r="AL651" s="13" t="str">
        <f t="shared" si="172"/>
        <v/>
      </c>
      <c r="AM651" s="13">
        <f>IF(ISERROR(VLOOKUP($C651,CTEPULL!$A:$I,7,FALSE)),"0",(VLOOKUP($C651,CTEPULL!$A:$I,7,FALSE)))</f>
        <v>0</v>
      </c>
      <c r="AN651" s="18">
        <f>IF(ISERROR(VLOOKUP($A651,PIVOTILC!$A:$I,7,FALSE)),"0",(VLOOKUP($A651,PIVOTILC!$A:$I,7,FALSE)))</f>
        <v>0</v>
      </c>
      <c r="AO651" s="13">
        <f t="shared" si="164"/>
        <v>0</v>
      </c>
      <c r="AP651" s="13" t="str">
        <f t="shared" si="173"/>
        <v/>
      </c>
      <c r="AQ651" s="13">
        <f>IF(ISERROR(VLOOKUP($C651,CTEPULL!$A:$I,8,FALSE)),"0",(VLOOKUP($C651,CTEPULL!$A:$I,8,FALSE)))</f>
        <v>0</v>
      </c>
      <c r="AR651" s="18">
        <f>IF(ISERROR(VLOOKUP($A651,PIVOTILC!$A:$I,8,FALSE)),"0",(VLOOKUP($A651,PIVOTILC!$A:$I,8,FALSE)))</f>
        <v>0</v>
      </c>
      <c r="AS651" s="13">
        <f t="shared" si="165"/>
        <v>0</v>
      </c>
      <c r="AT651" s="13" t="str">
        <f t="shared" si="174"/>
        <v/>
      </c>
      <c r="AU651" s="19">
        <f>IF(ISERROR(VLOOKUP($C651,CTEPULL!$A:$I,9,FALSE)),"0",(VLOOKUP($C651,CTEPULL!$A:$I,9,FALSE)))</f>
        <v>45</v>
      </c>
      <c r="AV651" s="18">
        <f>IF(ISERROR(VLOOKUP($A651,PIVOTILC!$A:$I,8,FALSE)),"0",(VLOOKUP($A651,PIVOTILC!$A:$I,9,FALSE)))</f>
        <v>45</v>
      </c>
      <c r="AW651" s="18">
        <f t="shared" si="166"/>
        <v>0</v>
      </c>
      <c r="AX651" s="13">
        <f t="shared" si="167"/>
        <v>0</v>
      </c>
      <c r="AY651" s="13" t="str">
        <f t="shared" si="168"/>
        <v>No</v>
      </c>
      <c r="AZ651" s="13" t="str">
        <f t="shared" si="175"/>
        <v>No</v>
      </c>
    </row>
    <row r="652" spans="1:52" x14ac:dyDescent="0.2">
      <c r="A652" s="1" t="s">
        <v>10298</v>
      </c>
      <c r="B652" s="16" t="s">
        <v>10299</v>
      </c>
      <c r="C652" s="13" t="s">
        <v>10300</v>
      </c>
      <c r="D652" s="13" t="s">
        <v>1049</v>
      </c>
      <c r="E652" s="13" t="s">
        <v>5072</v>
      </c>
      <c r="F652" s="13" t="s">
        <v>4711</v>
      </c>
      <c r="G652" s="13" t="s">
        <v>10301</v>
      </c>
      <c r="H652" s="13" t="s">
        <v>2828</v>
      </c>
      <c r="I652" s="13" t="s">
        <v>98</v>
      </c>
      <c r="J652" s="13" t="s">
        <v>2378</v>
      </c>
      <c r="K652" s="13" t="s">
        <v>2381</v>
      </c>
      <c r="L652" s="13" t="s">
        <v>2387</v>
      </c>
      <c r="M652" s="13" t="s">
        <v>3823</v>
      </c>
      <c r="N652" s="13" t="s">
        <v>10302</v>
      </c>
      <c r="O652" s="17">
        <v>43565</v>
      </c>
      <c r="P652" s="23"/>
      <c r="Q652" s="41" t="s">
        <v>10303</v>
      </c>
      <c r="R652" s="13" t="s">
        <v>129</v>
      </c>
      <c r="S652" s="13" t="s">
        <v>2868</v>
      </c>
      <c r="T652" s="13" t="s">
        <v>8348</v>
      </c>
      <c r="U652" s="13" t="s">
        <v>10312</v>
      </c>
      <c r="V652" s="13" t="s">
        <v>8364</v>
      </c>
      <c r="W652" s="13">
        <f>IF(ISERROR(VLOOKUP($C652,CTEPULL!$A:$I,3,FALSE)),"0",(VLOOKUP($C652,CTEPULL!$A:$I,3,FALSE)))</f>
        <v>41.5</v>
      </c>
      <c r="X652" s="18">
        <f>IF(ISERROR(VLOOKUP($A652,PIVOTILC!$A:$I,3,FALSE)),"0",(VLOOKUP($A652,PIVOTILC!$A:$I,3,FALSE)))</f>
        <v>41.5</v>
      </c>
      <c r="Y652" s="13">
        <f t="shared" si="160"/>
        <v>0</v>
      </c>
      <c r="Z652" s="13" t="str">
        <f t="shared" si="169"/>
        <v>Good</v>
      </c>
      <c r="AA652" s="13">
        <f>IF(ISERROR(VLOOKUP($C652,CTEPULL!$A:$I,4,FALSE)),"0",(VLOOKUP($C652,CTEPULL!$A:$I,4,FALSE)))</f>
        <v>0</v>
      </c>
      <c r="AB652" s="18">
        <f>IF(ISERROR(VLOOKUP($A652,PIVOTILC!$A:$I,4,FALSE)),"0",(VLOOKUP($A652,PIVOTILC!$A:$I,4,FALSE)))</f>
        <v>0</v>
      </c>
      <c r="AC652" s="13">
        <f t="shared" si="161"/>
        <v>0</v>
      </c>
      <c r="AD652" s="13" t="str">
        <f t="shared" si="170"/>
        <v/>
      </c>
      <c r="AE652" s="13">
        <f>IF(ISERROR(VLOOKUP($C652,CTEPULL!$A:$I,5,FALSE)),"0",(VLOOKUP($C652,CTEPULL!$A:$I,5,FALSE)))</f>
        <v>0</v>
      </c>
      <c r="AF652" s="18">
        <f>IF(ISERROR(VLOOKUP($A652,PIVOTILC!$A:$I,5,FALSE)),"0",(VLOOKUP($A652,PIVOTILC!$A:$I,5,FALSE)))</f>
        <v>0</v>
      </c>
      <c r="AG652" s="13">
        <f t="shared" si="162"/>
        <v>0</v>
      </c>
      <c r="AH652" s="13" t="str">
        <f t="shared" si="171"/>
        <v/>
      </c>
      <c r="AI652" s="13">
        <f>IF(ISERROR(VLOOKUP($C652,CTEPULL!$A:$I,6,FALSE)),"0",(VLOOKUP($C652,CTEPULL!$A:$I,6,FALSE)))</f>
        <v>0</v>
      </c>
      <c r="AJ652" s="18">
        <f>IF(ISERROR(VLOOKUP($A652,PIVOTILC!$A:$I,6,FALSE)),"0",(VLOOKUP($A652,PIVOTILC!$A:$I,6,FALSE)))</f>
        <v>0</v>
      </c>
      <c r="AK652" s="13">
        <f t="shared" si="163"/>
        <v>0</v>
      </c>
      <c r="AL652" s="13" t="str">
        <f t="shared" si="172"/>
        <v/>
      </c>
      <c r="AM652" s="13">
        <f>IF(ISERROR(VLOOKUP($C652,CTEPULL!$A:$I,7,FALSE)),"0",(VLOOKUP($C652,CTEPULL!$A:$I,7,FALSE)))</f>
        <v>0</v>
      </c>
      <c r="AN652" s="18">
        <f>IF(ISERROR(VLOOKUP($A652,PIVOTILC!$A:$I,7,FALSE)),"0",(VLOOKUP($A652,PIVOTILC!$A:$I,7,FALSE)))</f>
        <v>0</v>
      </c>
      <c r="AO652" s="13">
        <f t="shared" si="164"/>
        <v>0</v>
      </c>
      <c r="AP652" s="13" t="str">
        <f t="shared" si="173"/>
        <v/>
      </c>
      <c r="AQ652" s="13">
        <f>IF(ISERROR(VLOOKUP($C652,CTEPULL!$A:$I,8,FALSE)),"0",(VLOOKUP($C652,CTEPULL!$A:$I,8,FALSE)))</f>
        <v>0</v>
      </c>
      <c r="AR652" s="18">
        <f>IF(ISERROR(VLOOKUP($A652,PIVOTILC!$A:$I,8,FALSE)),"0",(VLOOKUP($A652,PIVOTILC!$A:$I,8,FALSE)))</f>
        <v>0</v>
      </c>
      <c r="AS652" s="13">
        <f t="shared" si="165"/>
        <v>0</v>
      </c>
      <c r="AT652" s="13" t="str">
        <f t="shared" si="174"/>
        <v/>
      </c>
      <c r="AU652" s="19">
        <f>IF(ISERROR(VLOOKUP($C652,CTEPULL!$A:$I,9,FALSE)),"0",(VLOOKUP($C652,CTEPULL!$A:$I,9,FALSE)))</f>
        <v>41.5</v>
      </c>
      <c r="AV652" s="18">
        <f>IF(ISERROR(VLOOKUP($A652,PIVOTILC!$A:$I,8,FALSE)),"0",(VLOOKUP($A652,PIVOTILC!$A:$I,9,FALSE)))</f>
        <v>41.5</v>
      </c>
      <c r="AW652" s="18">
        <f t="shared" si="166"/>
        <v>0</v>
      </c>
      <c r="AX652" s="13">
        <f t="shared" si="167"/>
        <v>0</v>
      </c>
      <c r="AY652" s="13" t="str">
        <f t="shared" si="168"/>
        <v>No</v>
      </c>
      <c r="AZ652" s="13" t="str">
        <f t="shared" si="175"/>
        <v>No</v>
      </c>
    </row>
    <row r="653" spans="1:52" x14ac:dyDescent="0.2">
      <c r="A653" s="1" t="s">
        <v>9330</v>
      </c>
      <c r="B653" s="16" t="s">
        <v>3217</v>
      </c>
      <c r="C653" s="13" t="s">
        <v>1704</v>
      </c>
      <c r="D653" s="13" t="s">
        <v>1049</v>
      </c>
      <c r="E653" s="13" t="s">
        <v>1705</v>
      </c>
      <c r="F653" s="13" t="s">
        <v>12727</v>
      </c>
      <c r="G653" s="13" t="s">
        <v>1706</v>
      </c>
      <c r="H653" s="13" t="s">
        <v>2828</v>
      </c>
      <c r="I653" s="13" t="s">
        <v>100</v>
      </c>
      <c r="J653" s="13" t="s">
        <v>2378</v>
      </c>
      <c r="K653" s="13" t="s">
        <v>2396</v>
      </c>
      <c r="L653" s="13" t="s">
        <v>2392</v>
      </c>
      <c r="M653" s="13" t="s">
        <v>4971</v>
      </c>
      <c r="N653" s="13" t="s">
        <v>1719</v>
      </c>
      <c r="O653" s="17">
        <v>41943</v>
      </c>
      <c r="P653" s="23"/>
      <c r="Q653" s="41" t="s">
        <v>2631</v>
      </c>
      <c r="R653" s="13" t="s">
        <v>129</v>
      </c>
      <c r="S653" s="13" t="s">
        <v>2871</v>
      </c>
      <c r="T653" s="13" t="s">
        <v>8348</v>
      </c>
      <c r="U653" s="13" t="s">
        <v>5913</v>
      </c>
      <c r="V653" s="13" t="s">
        <v>8352</v>
      </c>
      <c r="W653" s="13">
        <f>IF(ISERROR(VLOOKUP($C653,CTEPULL!$A:$I,3,FALSE)),"0",(VLOOKUP($C653,CTEPULL!$A:$I,3,FALSE)))</f>
        <v>36</v>
      </c>
      <c r="X653" s="18">
        <f>IF(ISERROR(VLOOKUP($A653,PIVOTILC!$A:$I,3,FALSE)),"0",(VLOOKUP($A653,PIVOTILC!$A:$I,3,FALSE)))</f>
        <v>36</v>
      </c>
      <c r="Y653" s="13">
        <f t="shared" si="160"/>
        <v>0</v>
      </c>
      <c r="Z653" s="13" t="str">
        <f t="shared" si="169"/>
        <v>Good</v>
      </c>
      <c r="AA653" s="13">
        <f>IF(ISERROR(VLOOKUP($C653,CTEPULL!$A:$I,4,FALSE)),"0",(VLOOKUP($C653,CTEPULL!$A:$I,4,FALSE)))</f>
        <v>0</v>
      </c>
      <c r="AB653" s="18">
        <f>IF(ISERROR(VLOOKUP($A653,PIVOTILC!$A:$I,4,FALSE)),"0",(VLOOKUP($A653,PIVOTILC!$A:$I,4,FALSE)))</f>
        <v>0</v>
      </c>
      <c r="AC653" s="13">
        <f t="shared" si="161"/>
        <v>0</v>
      </c>
      <c r="AD653" s="13" t="str">
        <f t="shared" si="170"/>
        <v/>
      </c>
      <c r="AE653" s="13">
        <f>IF(ISERROR(VLOOKUP($C653,CTEPULL!$A:$I,5,FALSE)),"0",(VLOOKUP($C653,CTEPULL!$A:$I,5,FALSE)))</f>
        <v>0</v>
      </c>
      <c r="AF653" s="18">
        <f>IF(ISERROR(VLOOKUP($A653,PIVOTILC!$A:$I,5,FALSE)),"0",(VLOOKUP($A653,PIVOTILC!$A:$I,5,FALSE)))</f>
        <v>0</v>
      </c>
      <c r="AG653" s="13">
        <f t="shared" si="162"/>
        <v>0</v>
      </c>
      <c r="AH653" s="13" t="str">
        <f t="shared" si="171"/>
        <v/>
      </c>
      <c r="AI653" s="13">
        <f>IF(ISERROR(VLOOKUP($C653,CTEPULL!$A:$I,6,FALSE)),"0",(VLOOKUP($C653,CTEPULL!$A:$I,6,FALSE)))</f>
        <v>0</v>
      </c>
      <c r="AJ653" s="18">
        <f>IF(ISERROR(VLOOKUP($A653,PIVOTILC!$A:$I,6,FALSE)),"0",(VLOOKUP($A653,PIVOTILC!$A:$I,6,FALSE)))</f>
        <v>0</v>
      </c>
      <c r="AK653" s="13">
        <f t="shared" si="163"/>
        <v>0</v>
      </c>
      <c r="AL653" s="13" t="str">
        <f t="shared" si="172"/>
        <v/>
      </c>
      <c r="AM653" s="13">
        <f>IF(ISERROR(VLOOKUP($C653,CTEPULL!$A:$I,7,FALSE)),"0",(VLOOKUP($C653,CTEPULL!$A:$I,7,FALSE)))</f>
        <v>0</v>
      </c>
      <c r="AN653" s="18">
        <f>IF(ISERROR(VLOOKUP($A653,PIVOTILC!$A:$I,7,FALSE)),"0",(VLOOKUP($A653,PIVOTILC!$A:$I,7,FALSE)))</f>
        <v>0</v>
      </c>
      <c r="AO653" s="13">
        <f t="shared" si="164"/>
        <v>0</v>
      </c>
      <c r="AP653" s="13" t="str">
        <f t="shared" si="173"/>
        <v/>
      </c>
      <c r="AQ653" s="13">
        <f>IF(ISERROR(VLOOKUP($C653,CTEPULL!$A:$I,8,FALSE)),"0",(VLOOKUP($C653,CTEPULL!$A:$I,8,FALSE)))</f>
        <v>0</v>
      </c>
      <c r="AR653" s="18">
        <f>IF(ISERROR(VLOOKUP($A653,PIVOTILC!$A:$I,8,FALSE)),"0",(VLOOKUP($A653,PIVOTILC!$A:$I,8,FALSE)))</f>
        <v>0</v>
      </c>
      <c r="AS653" s="13">
        <f t="shared" si="165"/>
        <v>0</v>
      </c>
      <c r="AT653" s="13" t="str">
        <f t="shared" si="174"/>
        <v/>
      </c>
      <c r="AU653" s="19">
        <f>IF(ISERROR(VLOOKUP($C653,CTEPULL!$A:$I,9,FALSE)),"0",(VLOOKUP($C653,CTEPULL!$A:$I,9,FALSE)))</f>
        <v>36</v>
      </c>
      <c r="AV653" s="18">
        <f>IF(ISERROR(VLOOKUP($A653,PIVOTILC!$A:$I,8,FALSE)),"0",(VLOOKUP($A653,PIVOTILC!$A:$I,9,FALSE)))</f>
        <v>36</v>
      </c>
      <c r="AW653" s="18">
        <f t="shared" si="166"/>
        <v>0</v>
      </c>
      <c r="AX653" s="13">
        <f t="shared" si="167"/>
        <v>0</v>
      </c>
      <c r="AY653" s="13" t="str">
        <f t="shared" si="168"/>
        <v>No</v>
      </c>
      <c r="AZ653" s="13" t="str">
        <f t="shared" si="175"/>
        <v>No</v>
      </c>
    </row>
    <row r="654" spans="1:52" x14ac:dyDescent="0.2">
      <c r="A654" s="1" t="s">
        <v>10059</v>
      </c>
      <c r="B654" s="16" t="s">
        <v>10060</v>
      </c>
      <c r="C654" s="13" t="s">
        <v>10061</v>
      </c>
      <c r="D654" s="13" t="s">
        <v>1049</v>
      </c>
      <c r="E654" s="13" t="s">
        <v>10062</v>
      </c>
      <c r="F654" s="13" t="s">
        <v>3740</v>
      </c>
      <c r="G654" s="13" t="s">
        <v>10063</v>
      </c>
      <c r="H654" s="13" t="s">
        <v>2828</v>
      </c>
      <c r="I654" s="13" t="s">
        <v>98</v>
      </c>
      <c r="J654" s="13" t="s">
        <v>2378</v>
      </c>
      <c r="K654" s="13" t="s">
        <v>2379</v>
      </c>
      <c r="L654" s="13" t="s">
        <v>2380</v>
      </c>
      <c r="M654" s="13" t="s">
        <v>2403</v>
      </c>
      <c r="N654" s="13" t="s">
        <v>2830</v>
      </c>
      <c r="O654" s="17">
        <v>43528</v>
      </c>
      <c r="P654" s="23"/>
      <c r="Q654" s="41" t="s">
        <v>10064</v>
      </c>
      <c r="R654" s="13" t="s">
        <v>187</v>
      </c>
      <c r="S654" s="13" t="s">
        <v>2867</v>
      </c>
      <c r="T654" s="13" t="s">
        <v>8348</v>
      </c>
      <c r="U654" s="13" t="s">
        <v>2830</v>
      </c>
      <c r="V654" s="13" t="s">
        <v>8352</v>
      </c>
      <c r="W654" s="13">
        <f>IF(ISERROR(VLOOKUP($C654,CTEPULL!$A:$I,3,FALSE)),"0",(VLOOKUP($C654,CTEPULL!$A:$I,3,FALSE)))</f>
        <v>40</v>
      </c>
      <c r="X654" s="18">
        <f>IF(ISERROR(VLOOKUP($A654,PIVOTILC!$A:$I,3,FALSE)),"0",(VLOOKUP($A654,PIVOTILC!$A:$I,3,FALSE)))</f>
        <v>40</v>
      </c>
      <c r="Y654" s="13">
        <f t="shared" si="160"/>
        <v>0</v>
      </c>
      <c r="Z654" s="13" t="str">
        <f t="shared" si="169"/>
        <v>Good</v>
      </c>
      <c r="AA654" s="13">
        <f>IF(ISERROR(VLOOKUP($C654,CTEPULL!$A:$I,4,FALSE)),"0",(VLOOKUP($C654,CTEPULL!$A:$I,4,FALSE)))</f>
        <v>0</v>
      </c>
      <c r="AB654" s="18">
        <f>IF(ISERROR(VLOOKUP($A654,PIVOTILC!$A:$I,4,FALSE)),"0",(VLOOKUP($A654,PIVOTILC!$A:$I,4,FALSE)))</f>
        <v>0</v>
      </c>
      <c r="AC654" s="13">
        <f t="shared" si="161"/>
        <v>0</v>
      </c>
      <c r="AD654" s="13" t="str">
        <f t="shared" si="170"/>
        <v/>
      </c>
      <c r="AE654" s="13">
        <f>IF(ISERROR(VLOOKUP($C654,CTEPULL!$A:$I,5,FALSE)),"0",(VLOOKUP($C654,CTEPULL!$A:$I,5,FALSE)))</f>
        <v>0</v>
      </c>
      <c r="AF654" s="18">
        <f>IF(ISERROR(VLOOKUP($A654,PIVOTILC!$A:$I,5,FALSE)),"0",(VLOOKUP($A654,PIVOTILC!$A:$I,5,FALSE)))</f>
        <v>0</v>
      </c>
      <c r="AG654" s="13">
        <f t="shared" si="162"/>
        <v>0</v>
      </c>
      <c r="AH654" s="13" t="str">
        <f t="shared" si="171"/>
        <v/>
      </c>
      <c r="AI654" s="13">
        <f>IF(ISERROR(VLOOKUP($C654,CTEPULL!$A:$I,6,FALSE)),"0",(VLOOKUP($C654,CTEPULL!$A:$I,6,FALSE)))</f>
        <v>0</v>
      </c>
      <c r="AJ654" s="18">
        <f>IF(ISERROR(VLOOKUP($A654,PIVOTILC!$A:$I,6,FALSE)),"0",(VLOOKUP($A654,PIVOTILC!$A:$I,6,FALSE)))</f>
        <v>0</v>
      </c>
      <c r="AK654" s="13">
        <f t="shared" si="163"/>
        <v>0</v>
      </c>
      <c r="AL654" s="13" t="str">
        <f t="shared" si="172"/>
        <v/>
      </c>
      <c r="AM654" s="13">
        <f>IF(ISERROR(VLOOKUP($C654,CTEPULL!$A:$I,7,FALSE)),"0",(VLOOKUP($C654,CTEPULL!$A:$I,7,FALSE)))</f>
        <v>0</v>
      </c>
      <c r="AN654" s="18">
        <f>IF(ISERROR(VLOOKUP($A654,PIVOTILC!$A:$I,7,FALSE)),"0",(VLOOKUP($A654,PIVOTILC!$A:$I,7,FALSE)))</f>
        <v>0</v>
      </c>
      <c r="AO654" s="13">
        <f t="shared" si="164"/>
        <v>0</v>
      </c>
      <c r="AP654" s="13" t="str">
        <f t="shared" si="173"/>
        <v/>
      </c>
      <c r="AQ654" s="13">
        <f>IF(ISERROR(VLOOKUP($C654,CTEPULL!$A:$I,8,FALSE)),"0",(VLOOKUP($C654,CTEPULL!$A:$I,8,FALSE)))</f>
        <v>0</v>
      </c>
      <c r="AR654" s="18">
        <f>IF(ISERROR(VLOOKUP($A654,PIVOTILC!$A:$I,8,FALSE)),"0",(VLOOKUP($A654,PIVOTILC!$A:$I,8,FALSE)))</f>
        <v>0</v>
      </c>
      <c r="AS654" s="13">
        <f t="shared" si="165"/>
        <v>0</v>
      </c>
      <c r="AT654" s="13" t="str">
        <f t="shared" si="174"/>
        <v/>
      </c>
      <c r="AU654" s="19">
        <f>IF(ISERROR(VLOOKUP($C654,CTEPULL!$A:$I,9,FALSE)),"0",(VLOOKUP($C654,CTEPULL!$A:$I,9,FALSE)))</f>
        <v>40</v>
      </c>
      <c r="AV654" s="18">
        <f>IF(ISERROR(VLOOKUP($A654,PIVOTILC!$A:$I,8,FALSE)),"0",(VLOOKUP($A654,PIVOTILC!$A:$I,9,FALSE)))</f>
        <v>40</v>
      </c>
      <c r="AW654" s="18">
        <f t="shared" si="166"/>
        <v>0</v>
      </c>
      <c r="AX654" s="13">
        <f t="shared" si="167"/>
        <v>0</v>
      </c>
      <c r="AY654" s="13" t="str">
        <f t="shared" si="168"/>
        <v>No</v>
      </c>
      <c r="AZ654" s="13" t="str">
        <f t="shared" si="175"/>
        <v>No</v>
      </c>
    </row>
    <row r="655" spans="1:52" x14ac:dyDescent="0.2">
      <c r="A655" s="1" t="s">
        <v>9331</v>
      </c>
      <c r="B655" s="16" t="s">
        <v>3218</v>
      </c>
      <c r="C655" s="13" t="s">
        <v>959</v>
      </c>
      <c r="D655" s="13" t="s">
        <v>960</v>
      </c>
      <c r="E655" s="13" t="s">
        <v>530</v>
      </c>
      <c r="F655" s="13" t="s">
        <v>125</v>
      </c>
      <c r="G655" s="13" t="s">
        <v>961</v>
      </c>
      <c r="H655" s="13" t="s">
        <v>2831</v>
      </c>
      <c r="I655" s="13" t="s">
        <v>98</v>
      </c>
      <c r="J655" s="13" t="s">
        <v>2378</v>
      </c>
      <c r="K655" s="13" t="s">
        <v>2382</v>
      </c>
      <c r="L655" s="13" t="s">
        <v>3758</v>
      </c>
      <c r="M655" s="13" t="s">
        <v>2397</v>
      </c>
      <c r="N655" s="13" t="s">
        <v>1034</v>
      </c>
      <c r="O655" s="17">
        <v>41253</v>
      </c>
      <c r="P655" s="23"/>
      <c r="Q655" s="41" t="s">
        <v>2632</v>
      </c>
      <c r="R655" s="13" t="s">
        <v>129</v>
      </c>
      <c r="S655" s="13" t="s">
        <v>2868</v>
      </c>
      <c r="T655" s="13" t="s">
        <v>8348</v>
      </c>
      <c r="U655" s="13" t="s">
        <v>5914</v>
      </c>
      <c r="V655" s="13" t="s">
        <v>8352</v>
      </c>
      <c r="W655" s="13">
        <f>IF(ISERROR(VLOOKUP($C655,CTEPULL!$A:$I,3,FALSE)),"0",(VLOOKUP($C655,CTEPULL!$A:$I,3,FALSE)))</f>
        <v>40</v>
      </c>
      <c r="X655" s="18">
        <f>IF(ISERROR(VLOOKUP($A655,PIVOTILC!$A:$I,3,FALSE)),"0",(VLOOKUP($A655,PIVOTILC!$A:$I,3,FALSE)))</f>
        <v>40</v>
      </c>
      <c r="Y655" s="13">
        <f t="shared" si="160"/>
        <v>0</v>
      </c>
      <c r="Z655" s="13" t="str">
        <f t="shared" si="169"/>
        <v>Good</v>
      </c>
      <c r="AA655" s="13">
        <f>IF(ISERROR(VLOOKUP($C655,CTEPULL!$A:$I,4,FALSE)),"0",(VLOOKUP($C655,CTEPULL!$A:$I,4,FALSE)))</f>
        <v>0</v>
      </c>
      <c r="AB655" s="18">
        <f>IF(ISERROR(VLOOKUP($A655,PIVOTILC!$A:$I,4,FALSE)),"0",(VLOOKUP($A655,PIVOTILC!$A:$I,4,FALSE)))</f>
        <v>0</v>
      </c>
      <c r="AC655" s="13">
        <f t="shared" si="161"/>
        <v>0</v>
      </c>
      <c r="AD655" s="13" t="str">
        <f t="shared" si="170"/>
        <v/>
      </c>
      <c r="AE655" s="13">
        <f>IF(ISERROR(VLOOKUP($C655,CTEPULL!$A:$I,5,FALSE)),"0",(VLOOKUP($C655,CTEPULL!$A:$I,5,FALSE)))</f>
        <v>0</v>
      </c>
      <c r="AF655" s="18">
        <f>IF(ISERROR(VLOOKUP($A655,PIVOTILC!$A:$I,5,FALSE)),"0",(VLOOKUP($A655,PIVOTILC!$A:$I,5,FALSE)))</f>
        <v>0</v>
      </c>
      <c r="AG655" s="13">
        <f t="shared" si="162"/>
        <v>0</v>
      </c>
      <c r="AH655" s="13" t="str">
        <f t="shared" si="171"/>
        <v/>
      </c>
      <c r="AI655" s="13">
        <f>IF(ISERROR(VLOOKUP($C655,CTEPULL!$A:$I,6,FALSE)),"0",(VLOOKUP($C655,CTEPULL!$A:$I,6,FALSE)))</f>
        <v>0</v>
      </c>
      <c r="AJ655" s="18">
        <f>IF(ISERROR(VLOOKUP($A655,PIVOTILC!$A:$I,6,FALSE)),"0",(VLOOKUP($A655,PIVOTILC!$A:$I,6,FALSE)))</f>
        <v>0</v>
      </c>
      <c r="AK655" s="13">
        <f t="shared" si="163"/>
        <v>0</v>
      </c>
      <c r="AL655" s="13" t="str">
        <f t="shared" si="172"/>
        <v/>
      </c>
      <c r="AM655" s="13">
        <f>IF(ISERROR(VLOOKUP($C655,CTEPULL!$A:$I,7,FALSE)),"0",(VLOOKUP($C655,CTEPULL!$A:$I,7,FALSE)))</f>
        <v>0</v>
      </c>
      <c r="AN655" s="18">
        <f>IF(ISERROR(VLOOKUP($A655,PIVOTILC!$A:$I,7,FALSE)),"0",(VLOOKUP($A655,PIVOTILC!$A:$I,7,FALSE)))</f>
        <v>0</v>
      </c>
      <c r="AO655" s="13">
        <f t="shared" si="164"/>
        <v>0</v>
      </c>
      <c r="AP655" s="13" t="str">
        <f t="shared" si="173"/>
        <v/>
      </c>
      <c r="AQ655" s="13">
        <f>IF(ISERROR(VLOOKUP($C655,CTEPULL!$A:$I,8,FALSE)),"0",(VLOOKUP($C655,CTEPULL!$A:$I,8,FALSE)))</f>
        <v>0</v>
      </c>
      <c r="AR655" s="18">
        <f>IF(ISERROR(VLOOKUP($A655,PIVOTILC!$A:$I,8,FALSE)),"0",(VLOOKUP($A655,PIVOTILC!$A:$I,8,FALSE)))</f>
        <v>0</v>
      </c>
      <c r="AS655" s="13">
        <f t="shared" si="165"/>
        <v>0</v>
      </c>
      <c r="AT655" s="13" t="str">
        <f t="shared" si="174"/>
        <v/>
      </c>
      <c r="AU655" s="19">
        <f>IF(ISERROR(VLOOKUP($C655,CTEPULL!$A:$I,9,FALSE)),"0",(VLOOKUP($C655,CTEPULL!$A:$I,9,FALSE)))</f>
        <v>40</v>
      </c>
      <c r="AV655" s="18">
        <f>IF(ISERROR(VLOOKUP($A655,PIVOTILC!$A:$I,8,FALSE)),"0",(VLOOKUP($A655,PIVOTILC!$A:$I,9,FALSE)))</f>
        <v>40</v>
      </c>
      <c r="AW655" s="18">
        <f t="shared" si="166"/>
        <v>0</v>
      </c>
      <c r="AX655" s="13">
        <f t="shared" si="167"/>
        <v>0</v>
      </c>
      <c r="AY655" s="13" t="str">
        <f t="shared" si="168"/>
        <v>No</v>
      </c>
      <c r="AZ655" s="13" t="str">
        <f t="shared" si="175"/>
        <v>No</v>
      </c>
    </row>
    <row r="656" spans="1:52" x14ac:dyDescent="0.2">
      <c r="A656" s="1" t="s">
        <v>9332</v>
      </c>
      <c r="B656" s="16" t="s">
        <v>3219</v>
      </c>
      <c r="C656" s="13" t="s">
        <v>1238</v>
      </c>
      <c r="D656" s="13" t="s">
        <v>756</v>
      </c>
      <c r="E656" s="13" t="s">
        <v>1239</v>
      </c>
      <c r="F656" s="13" t="s">
        <v>1240</v>
      </c>
      <c r="G656" s="13" t="s">
        <v>1241</v>
      </c>
      <c r="H656" s="13" t="s">
        <v>2828</v>
      </c>
      <c r="I656" s="13" t="s">
        <v>98</v>
      </c>
      <c r="J656" s="13" t="s">
        <v>2378</v>
      </c>
      <c r="K656" s="13" t="s">
        <v>2381</v>
      </c>
      <c r="L656" s="13" t="s">
        <v>2387</v>
      </c>
      <c r="M656" s="13" t="s">
        <v>3823</v>
      </c>
      <c r="N656" s="13" t="s">
        <v>1242</v>
      </c>
      <c r="O656" s="17">
        <v>41582</v>
      </c>
      <c r="P656" s="23"/>
      <c r="Q656" s="41" t="s">
        <v>2633</v>
      </c>
      <c r="R656" s="13" t="s">
        <v>129</v>
      </c>
      <c r="S656" s="13" t="s">
        <v>2870</v>
      </c>
      <c r="T656" s="13" t="s">
        <v>8348</v>
      </c>
      <c r="U656" s="13" t="s">
        <v>5915</v>
      </c>
      <c r="V656" s="13" t="s">
        <v>8364</v>
      </c>
      <c r="W656" s="13">
        <f>IF(ISERROR(VLOOKUP($C656,CTEPULL!$A:$I,3,FALSE)),"0",(VLOOKUP($C656,CTEPULL!$A:$I,3,FALSE)))</f>
        <v>45</v>
      </c>
      <c r="X656" s="18">
        <f>IF(ISERROR(VLOOKUP($A656,PIVOTILC!$A:$I,3,FALSE)),"0",(VLOOKUP($A656,PIVOTILC!$A:$I,3,FALSE)))</f>
        <v>36</v>
      </c>
      <c r="Y656" s="13">
        <f t="shared" si="160"/>
        <v>9</v>
      </c>
      <c r="Z656" s="13" t="str">
        <f t="shared" si="169"/>
        <v>With Variance</v>
      </c>
      <c r="AA656" s="13">
        <f>IF(ISERROR(VLOOKUP($C656,CTEPULL!$A:$I,4,FALSE)),"0",(VLOOKUP($C656,CTEPULL!$A:$I,4,FALSE)))</f>
        <v>0</v>
      </c>
      <c r="AB656" s="18">
        <f>IF(ISERROR(VLOOKUP($A656,PIVOTILC!$A:$I,4,FALSE)),"0",(VLOOKUP($A656,PIVOTILC!$A:$I,4,FALSE)))</f>
        <v>0</v>
      </c>
      <c r="AC656" s="13">
        <f t="shared" si="161"/>
        <v>0</v>
      </c>
      <c r="AD656" s="13" t="str">
        <f t="shared" si="170"/>
        <v/>
      </c>
      <c r="AE656" s="13">
        <f>IF(ISERROR(VLOOKUP($C656,CTEPULL!$A:$I,5,FALSE)),"0",(VLOOKUP($C656,CTEPULL!$A:$I,5,FALSE)))</f>
        <v>0</v>
      </c>
      <c r="AF656" s="18">
        <f>IF(ISERROR(VLOOKUP($A656,PIVOTILC!$A:$I,5,FALSE)),"0",(VLOOKUP($A656,PIVOTILC!$A:$I,5,FALSE)))</f>
        <v>0</v>
      </c>
      <c r="AG656" s="13">
        <f t="shared" si="162"/>
        <v>0</v>
      </c>
      <c r="AH656" s="13" t="str">
        <f t="shared" si="171"/>
        <v/>
      </c>
      <c r="AI656" s="13">
        <f>IF(ISERROR(VLOOKUP($C656,CTEPULL!$A:$I,6,FALSE)),"0",(VLOOKUP($C656,CTEPULL!$A:$I,6,FALSE)))</f>
        <v>0</v>
      </c>
      <c r="AJ656" s="18">
        <f>IF(ISERROR(VLOOKUP($A656,PIVOTILC!$A:$I,6,FALSE)),"0",(VLOOKUP($A656,PIVOTILC!$A:$I,6,FALSE)))</f>
        <v>0</v>
      </c>
      <c r="AK656" s="13">
        <f t="shared" si="163"/>
        <v>0</v>
      </c>
      <c r="AL656" s="13" t="str">
        <f t="shared" si="172"/>
        <v/>
      </c>
      <c r="AM656" s="13">
        <f>IF(ISERROR(VLOOKUP($C656,CTEPULL!$A:$I,7,FALSE)),"0",(VLOOKUP($C656,CTEPULL!$A:$I,7,FALSE)))</f>
        <v>0</v>
      </c>
      <c r="AN656" s="18">
        <f>IF(ISERROR(VLOOKUP($A656,PIVOTILC!$A:$I,7,FALSE)),"0",(VLOOKUP($A656,PIVOTILC!$A:$I,7,FALSE)))</f>
        <v>0</v>
      </c>
      <c r="AO656" s="13">
        <f t="shared" si="164"/>
        <v>0</v>
      </c>
      <c r="AP656" s="13" t="str">
        <f t="shared" si="173"/>
        <v/>
      </c>
      <c r="AQ656" s="13">
        <f>IF(ISERROR(VLOOKUP($C656,CTEPULL!$A:$I,8,FALSE)),"0",(VLOOKUP($C656,CTEPULL!$A:$I,8,FALSE)))</f>
        <v>0</v>
      </c>
      <c r="AR656" s="18">
        <f>IF(ISERROR(VLOOKUP($A656,PIVOTILC!$A:$I,8,FALSE)),"0",(VLOOKUP($A656,PIVOTILC!$A:$I,8,FALSE)))</f>
        <v>0</v>
      </c>
      <c r="AS656" s="13">
        <f t="shared" si="165"/>
        <v>0</v>
      </c>
      <c r="AT656" s="13" t="str">
        <f t="shared" si="174"/>
        <v/>
      </c>
      <c r="AU656" s="19">
        <f>IF(ISERROR(VLOOKUP($C656,CTEPULL!$A:$I,9,FALSE)),"0",(VLOOKUP($C656,CTEPULL!$A:$I,9,FALSE)))</f>
        <v>45</v>
      </c>
      <c r="AV656" s="18">
        <f>IF(ISERROR(VLOOKUP($A656,PIVOTILC!$A:$I,8,FALSE)),"0",(VLOOKUP($A656,PIVOTILC!$A:$I,9,FALSE)))</f>
        <v>36</v>
      </c>
      <c r="AW656" s="18">
        <f t="shared" si="166"/>
        <v>9</v>
      </c>
      <c r="AX656" s="13">
        <f t="shared" si="167"/>
        <v>0</v>
      </c>
      <c r="AY656" s="13" t="str">
        <f t="shared" si="168"/>
        <v>Yes</v>
      </c>
      <c r="AZ656" s="13" t="str">
        <f t="shared" si="175"/>
        <v>No</v>
      </c>
    </row>
    <row r="657" spans="1:52" x14ac:dyDescent="0.2">
      <c r="A657" s="1" t="s">
        <v>7200</v>
      </c>
      <c r="B657" s="16" t="s">
        <v>4306</v>
      </c>
      <c r="C657" s="13" t="s">
        <v>4260</v>
      </c>
      <c r="D657" s="13" t="s">
        <v>4261</v>
      </c>
      <c r="E657" s="13" t="s">
        <v>1002</v>
      </c>
      <c r="F657" s="13" t="s">
        <v>180</v>
      </c>
      <c r="G657" s="13" t="s">
        <v>4262</v>
      </c>
      <c r="H657" s="13" t="s">
        <v>2829</v>
      </c>
      <c r="I657" s="13" t="s">
        <v>98</v>
      </c>
      <c r="J657" s="13" t="s">
        <v>2378</v>
      </c>
      <c r="K657" s="13" t="s">
        <v>2382</v>
      </c>
      <c r="L657" s="13" t="s">
        <v>3758</v>
      </c>
      <c r="M657" s="13" t="s">
        <v>2423</v>
      </c>
      <c r="N657" s="13" t="s">
        <v>4300</v>
      </c>
      <c r="O657" s="17">
        <v>42755</v>
      </c>
      <c r="P657" s="23"/>
      <c r="Q657" s="41" t="s">
        <v>4301</v>
      </c>
      <c r="R657" s="13" t="s">
        <v>129</v>
      </c>
      <c r="S657" s="13" t="s">
        <v>2873</v>
      </c>
      <c r="T657" s="13" t="s">
        <v>8348</v>
      </c>
      <c r="U657" s="13" t="s">
        <v>5916</v>
      </c>
      <c r="V657" s="13" t="s">
        <v>8354</v>
      </c>
      <c r="W657" s="13">
        <f>IF(ISERROR(VLOOKUP($C657,CTEPULL!$A:$I,3,FALSE)),"0",(VLOOKUP($C657,CTEPULL!$A:$I,3,FALSE)))</f>
        <v>40</v>
      </c>
      <c r="X657" s="18">
        <f>IF(ISERROR(VLOOKUP($A657,PIVOTILC!$A:$I,3,FALSE)),"0",(VLOOKUP($A657,PIVOTILC!$A:$I,3,FALSE)))</f>
        <v>40</v>
      </c>
      <c r="Y657" s="13">
        <f t="shared" si="160"/>
        <v>0</v>
      </c>
      <c r="Z657" s="13" t="str">
        <f t="shared" si="169"/>
        <v>Good</v>
      </c>
      <c r="AA657" s="13">
        <f>IF(ISERROR(VLOOKUP($C657,CTEPULL!$A:$I,4,FALSE)),"0",(VLOOKUP($C657,CTEPULL!$A:$I,4,FALSE)))</f>
        <v>0</v>
      </c>
      <c r="AB657" s="18">
        <f>IF(ISERROR(VLOOKUP($A657,PIVOTILC!$A:$I,4,FALSE)),"0",(VLOOKUP($A657,PIVOTILC!$A:$I,4,FALSE)))</f>
        <v>0</v>
      </c>
      <c r="AC657" s="13">
        <f t="shared" si="161"/>
        <v>0</v>
      </c>
      <c r="AD657" s="13" t="str">
        <f t="shared" si="170"/>
        <v/>
      </c>
      <c r="AE657" s="13">
        <f>IF(ISERROR(VLOOKUP($C657,CTEPULL!$A:$I,5,FALSE)),"0",(VLOOKUP($C657,CTEPULL!$A:$I,5,FALSE)))</f>
        <v>0</v>
      </c>
      <c r="AF657" s="18">
        <f>IF(ISERROR(VLOOKUP($A657,PIVOTILC!$A:$I,5,FALSE)),"0",(VLOOKUP($A657,PIVOTILC!$A:$I,5,FALSE)))</f>
        <v>0</v>
      </c>
      <c r="AG657" s="13">
        <f t="shared" si="162"/>
        <v>0</v>
      </c>
      <c r="AH657" s="13" t="str">
        <f t="shared" si="171"/>
        <v/>
      </c>
      <c r="AI657" s="13">
        <f>IF(ISERROR(VLOOKUP($C657,CTEPULL!$A:$I,6,FALSE)),"0",(VLOOKUP($C657,CTEPULL!$A:$I,6,FALSE)))</f>
        <v>0</v>
      </c>
      <c r="AJ657" s="18">
        <f>IF(ISERROR(VLOOKUP($A657,PIVOTILC!$A:$I,6,FALSE)),"0",(VLOOKUP($A657,PIVOTILC!$A:$I,6,FALSE)))</f>
        <v>0</v>
      </c>
      <c r="AK657" s="13">
        <f t="shared" si="163"/>
        <v>0</v>
      </c>
      <c r="AL657" s="13" t="str">
        <f t="shared" si="172"/>
        <v/>
      </c>
      <c r="AM657" s="13">
        <f>IF(ISERROR(VLOOKUP($C657,CTEPULL!$A:$I,7,FALSE)),"0",(VLOOKUP($C657,CTEPULL!$A:$I,7,FALSE)))</f>
        <v>0</v>
      </c>
      <c r="AN657" s="18">
        <f>IF(ISERROR(VLOOKUP($A657,PIVOTILC!$A:$I,7,FALSE)),"0",(VLOOKUP($A657,PIVOTILC!$A:$I,7,FALSE)))</f>
        <v>0</v>
      </c>
      <c r="AO657" s="13">
        <f t="shared" si="164"/>
        <v>0</v>
      </c>
      <c r="AP657" s="13" t="str">
        <f t="shared" si="173"/>
        <v/>
      </c>
      <c r="AQ657" s="13">
        <f>IF(ISERROR(VLOOKUP($C657,CTEPULL!$A:$I,8,FALSE)),"0",(VLOOKUP($C657,CTEPULL!$A:$I,8,FALSE)))</f>
        <v>0</v>
      </c>
      <c r="AR657" s="18">
        <f>IF(ISERROR(VLOOKUP($A657,PIVOTILC!$A:$I,8,FALSE)),"0",(VLOOKUP($A657,PIVOTILC!$A:$I,8,FALSE)))</f>
        <v>0</v>
      </c>
      <c r="AS657" s="13">
        <f t="shared" si="165"/>
        <v>0</v>
      </c>
      <c r="AT657" s="13" t="str">
        <f t="shared" si="174"/>
        <v/>
      </c>
      <c r="AU657" s="19">
        <f>IF(ISERROR(VLOOKUP($C657,CTEPULL!$A:$I,9,FALSE)),"0",(VLOOKUP($C657,CTEPULL!$A:$I,9,FALSE)))</f>
        <v>40</v>
      </c>
      <c r="AV657" s="18">
        <f>IF(ISERROR(VLOOKUP($A657,PIVOTILC!$A:$I,8,FALSE)),"0",(VLOOKUP($A657,PIVOTILC!$A:$I,9,FALSE)))</f>
        <v>40</v>
      </c>
      <c r="AW657" s="18">
        <f t="shared" si="166"/>
        <v>0</v>
      </c>
      <c r="AX657" s="13">
        <f t="shared" si="167"/>
        <v>0</v>
      </c>
      <c r="AY657" s="13" t="str">
        <f t="shared" si="168"/>
        <v>No</v>
      </c>
      <c r="AZ657" s="13" t="str">
        <f t="shared" si="175"/>
        <v>No</v>
      </c>
    </row>
    <row r="658" spans="1:52" x14ac:dyDescent="0.2">
      <c r="A658" s="1" t="s">
        <v>7201</v>
      </c>
      <c r="B658" s="16" t="s">
        <v>3220</v>
      </c>
      <c r="C658" s="13" t="s">
        <v>1897</v>
      </c>
      <c r="D658" s="13" t="s">
        <v>1898</v>
      </c>
      <c r="E658" s="13" t="s">
        <v>758</v>
      </c>
      <c r="F658" s="13" t="s">
        <v>12728</v>
      </c>
      <c r="G658" s="13" t="s">
        <v>1899</v>
      </c>
      <c r="H658" s="13" t="s">
        <v>2828</v>
      </c>
      <c r="I658" s="13" t="s">
        <v>98</v>
      </c>
      <c r="J658" s="13" t="s">
        <v>2378</v>
      </c>
      <c r="K658" s="13" t="s">
        <v>2389</v>
      </c>
      <c r="L658" s="13" t="s">
        <v>11236</v>
      </c>
      <c r="M658" s="13" t="s">
        <v>2384</v>
      </c>
      <c r="N658" s="13" t="s">
        <v>1911</v>
      </c>
      <c r="O658" s="17">
        <v>42018</v>
      </c>
      <c r="P658" s="23"/>
      <c r="Q658" s="41" t="s">
        <v>2634</v>
      </c>
      <c r="R658" s="13" t="s">
        <v>129</v>
      </c>
      <c r="S658" s="13" t="s">
        <v>2871</v>
      </c>
      <c r="T658" s="13" t="s">
        <v>8348</v>
      </c>
      <c r="U658" s="13" t="s">
        <v>5917</v>
      </c>
      <c r="V658" s="13" t="s">
        <v>8361</v>
      </c>
      <c r="W658" s="13">
        <f>IF(ISERROR(VLOOKUP($C658,CTEPULL!$A:$I,3,FALSE)),"0",(VLOOKUP($C658,CTEPULL!$A:$I,3,FALSE)))</f>
        <v>45</v>
      </c>
      <c r="X658" s="18">
        <f>IF(ISERROR(VLOOKUP($A658,PIVOTILC!$A:$I,3,FALSE)),"0",(VLOOKUP($A658,PIVOTILC!$A:$I,3,FALSE)))</f>
        <v>45</v>
      </c>
      <c r="Y658" s="13">
        <f t="shared" si="160"/>
        <v>0</v>
      </c>
      <c r="Z658" s="13" t="str">
        <f t="shared" si="169"/>
        <v>Good</v>
      </c>
      <c r="AA658" s="13">
        <f>IF(ISERROR(VLOOKUP($C658,CTEPULL!$A:$I,4,FALSE)),"0",(VLOOKUP($C658,CTEPULL!$A:$I,4,FALSE)))</f>
        <v>0</v>
      </c>
      <c r="AB658" s="18">
        <f>IF(ISERROR(VLOOKUP($A658,PIVOTILC!$A:$I,4,FALSE)),"0",(VLOOKUP($A658,PIVOTILC!$A:$I,4,FALSE)))</f>
        <v>0</v>
      </c>
      <c r="AC658" s="13">
        <f t="shared" si="161"/>
        <v>0</v>
      </c>
      <c r="AD658" s="13" t="str">
        <f t="shared" si="170"/>
        <v/>
      </c>
      <c r="AE658" s="13">
        <f>IF(ISERROR(VLOOKUP($C658,CTEPULL!$A:$I,5,FALSE)),"0",(VLOOKUP($C658,CTEPULL!$A:$I,5,FALSE)))</f>
        <v>0</v>
      </c>
      <c r="AF658" s="18">
        <f>IF(ISERROR(VLOOKUP($A658,PIVOTILC!$A:$I,5,FALSE)),"0",(VLOOKUP($A658,PIVOTILC!$A:$I,5,FALSE)))</f>
        <v>0</v>
      </c>
      <c r="AG658" s="13">
        <f t="shared" si="162"/>
        <v>0</v>
      </c>
      <c r="AH658" s="13" t="str">
        <f t="shared" si="171"/>
        <v/>
      </c>
      <c r="AI658" s="13">
        <f>IF(ISERROR(VLOOKUP($C658,CTEPULL!$A:$I,6,FALSE)),"0",(VLOOKUP($C658,CTEPULL!$A:$I,6,FALSE)))</f>
        <v>0</v>
      </c>
      <c r="AJ658" s="18">
        <f>IF(ISERROR(VLOOKUP($A658,PIVOTILC!$A:$I,6,FALSE)),"0",(VLOOKUP($A658,PIVOTILC!$A:$I,6,FALSE)))</f>
        <v>0</v>
      </c>
      <c r="AK658" s="13">
        <f t="shared" si="163"/>
        <v>0</v>
      </c>
      <c r="AL658" s="13" t="str">
        <f t="shared" si="172"/>
        <v/>
      </c>
      <c r="AM658" s="13">
        <f>IF(ISERROR(VLOOKUP($C658,CTEPULL!$A:$I,7,FALSE)),"0",(VLOOKUP($C658,CTEPULL!$A:$I,7,FALSE)))</f>
        <v>0</v>
      </c>
      <c r="AN658" s="18">
        <f>IF(ISERROR(VLOOKUP($A658,PIVOTILC!$A:$I,7,FALSE)),"0",(VLOOKUP($A658,PIVOTILC!$A:$I,7,FALSE)))</f>
        <v>0</v>
      </c>
      <c r="AO658" s="13">
        <f t="shared" si="164"/>
        <v>0</v>
      </c>
      <c r="AP658" s="13" t="str">
        <f t="shared" si="173"/>
        <v/>
      </c>
      <c r="AQ658" s="13">
        <f>IF(ISERROR(VLOOKUP($C658,CTEPULL!$A:$I,8,FALSE)),"0",(VLOOKUP($C658,CTEPULL!$A:$I,8,FALSE)))</f>
        <v>0</v>
      </c>
      <c r="AR658" s="18">
        <f>IF(ISERROR(VLOOKUP($A658,PIVOTILC!$A:$I,8,FALSE)),"0",(VLOOKUP($A658,PIVOTILC!$A:$I,8,FALSE)))</f>
        <v>0</v>
      </c>
      <c r="AS658" s="13">
        <f t="shared" si="165"/>
        <v>0</v>
      </c>
      <c r="AT658" s="13" t="str">
        <f t="shared" si="174"/>
        <v/>
      </c>
      <c r="AU658" s="19">
        <f>IF(ISERROR(VLOOKUP($C658,CTEPULL!$A:$I,9,FALSE)),"0",(VLOOKUP($C658,CTEPULL!$A:$I,9,FALSE)))</f>
        <v>45</v>
      </c>
      <c r="AV658" s="18">
        <f>IF(ISERROR(VLOOKUP($A658,PIVOTILC!$A:$I,8,FALSE)),"0",(VLOOKUP($A658,PIVOTILC!$A:$I,9,FALSE)))</f>
        <v>45</v>
      </c>
      <c r="AW658" s="18">
        <f t="shared" si="166"/>
        <v>0</v>
      </c>
      <c r="AX658" s="13">
        <f t="shared" si="167"/>
        <v>0</v>
      </c>
      <c r="AY658" s="13" t="str">
        <f t="shared" si="168"/>
        <v>No</v>
      </c>
      <c r="AZ658" s="13" t="str">
        <f t="shared" si="175"/>
        <v>No</v>
      </c>
    </row>
    <row r="659" spans="1:52" x14ac:dyDescent="0.2">
      <c r="A659" s="1" t="s">
        <v>9333</v>
      </c>
      <c r="B659" s="16" t="s">
        <v>3795</v>
      </c>
      <c r="C659" s="13" t="s">
        <v>3796</v>
      </c>
      <c r="D659" s="13" t="s">
        <v>3797</v>
      </c>
      <c r="E659" s="13" t="s">
        <v>3798</v>
      </c>
      <c r="F659" s="13" t="s">
        <v>112</v>
      </c>
      <c r="G659" s="13" t="s">
        <v>3799</v>
      </c>
      <c r="H659" s="13" t="s">
        <v>2828</v>
      </c>
      <c r="I659" s="13" t="s">
        <v>98</v>
      </c>
      <c r="J659" s="13" t="s">
        <v>2378</v>
      </c>
      <c r="K659" s="13" t="s">
        <v>2381</v>
      </c>
      <c r="L659" s="13" t="s">
        <v>2387</v>
      </c>
      <c r="M659" s="13" t="s">
        <v>3823</v>
      </c>
      <c r="N659" s="13" t="s">
        <v>3800</v>
      </c>
      <c r="O659" s="17">
        <v>42577</v>
      </c>
      <c r="P659" s="23"/>
      <c r="Q659" s="41" t="s">
        <v>3801</v>
      </c>
      <c r="R659" s="13" t="s">
        <v>187</v>
      </c>
      <c r="S659" s="13" t="s">
        <v>2866</v>
      </c>
      <c r="T659" s="13" t="s">
        <v>8348</v>
      </c>
      <c r="U659" s="13" t="s">
        <v>5918</v>
      </c>
      <c r="V659" s="13" t="s">
        <v>8357</v>
      </c>
      <c r="W659" s="13">
        <f>IF(ISERROR(VLOOKUP($C659,CTEPULL!$A:$I,3,FALSE)),"0",(VLOOKUP($C659,CTEPULL!$A:$I,3,FALSE)))</f>
        <v>40</v>
      </c>
      <c r="X659" s="18">
        <f>IF(ISERROR(VLOOKUP($A659,PIVOTILC!$A:$I,3,FALSE)),"0",(VLOOKUP($A659,PIVOTILC!$A:$I,3,FALSE)))</f>
        <v>40</v>
      </c>
      <c r="Y659" s="13">
        <f t="shared" si="160"/>
        <v>0</v>
      </c>
      <c r="Z659" s="13" t="str">
        <f t="shared" si="169"/>
        <v>Good</v>
      </c>
      <c r="AA659" s="13">
        <f>IF(ISERROR(VLOOKUP($C659,CTEPULL!$A:$I,4,FALSE)),"0",(VLOOKUP($C659,CTEPULL!$A:$I,4,FALSE)))</f>
        <v>0</v>
      </c>
      <c r="AB659" s="18">
        <f>IF(ISERROR(VLOOKUP($A659,PIVOTILC!$A:$I,4,FALSE)),"0",(VLOOKUP($A659,PIVOTILC!$A:$I,4,FALSE)))</f>
        <v>0</v>
      </c>
      <c r="AC659" s="13">
        <f t="shared" si="161"/>
        <v>0</v>
      </c>
      <c r="AD659" s="13" t="str">
        <f t="shared" si="170"/>
        <v/>
      </c>
      <c r="AE659" s="13">
        <f>IF(ISERROR(VLOOKUP($C659,CTEPULL!$A:$I,5,FALSE)),"0",(VLOOKUP($C659,CTEPULL!$A:$I,5,FALSE)))</f>
        <v>0</v>
      </c>
      <c r="AF659" s="18">
        <f>IF(ISERROR(VLOOKUP($A659,PIVOTILC!$A:$I,5,FALSE)),"0",(VLOOKUP($A659,PIVOTILC!$A:$I,5,FALSE)))</f>
        <v>0</v>
      </c>
      <c r="AG659" s="13">
        <f t="shared" si="162"/>
        <v>0</v>
      </c>
      <c r="AH659" s="13" t="str">
        <f t="shared" si="171"/>
        <v/>
      </c>
      <c r="AI659" s="13">
        <f>IF(ISERROR(VLOOKUP($C659,CTEPULL!$A:$I,6,FALSE)),"0",(VLOOKUP($C659,CTEPULL!$A:$I,6,FALSE)))</f>
        <v>0</v>
      </c>
      <c r="AJ659" s="18">
        <f>IF(ISERROR(VLOOKUP($A659,PIVOTILC!$A:$I,6,FALSE)),"0",(VLOOKUP($A659,PIVOTILC!$A:$I,6,FALSE)))</f>
        <v>0</v>
      </c>
      <c r="AK659" s="13">
        <f t="shared" si="163"/>
        <v>0</v>
      </c>
      <c r="AL659" s="13" t="str">
        <f t="shared" si="172"/>
        <v/>
      </c>
      <c r="AM659" s="13">
        <f>IF(ISERROR(VLOOKUP($C659,CTEPULL!$A:$I,7,FALSE)),"0",(VLOOKUP($C659,CTEPULL!$A:$I,7,FALSE)))</f>
        <v>0</v>
      </c>
      <c r="AN659" s="18">
        <f>IF(ISERROR(VLOOKUP($A659,PIVOTILC!$A:$I,7,FALSE)),"0",(VLOOKUP($A659,PIVOTILC!$A:$I,7,FALSE)))</f>
        <v>0</v>
      </c>
      <c r="AO659" s="13">
        <f t="shared" si="164"/>
        <v>0</v>
      </c>
      <c r="AP659" s="13" t="str">
        <f t="shared" si="173"/>
        <v/>
      </c>
      <c r="AQ659" s="13">
        <f>IF(ISERROR(VLOOKUP($C659,CTEPULL!$A:$I,8,FALSE)),"0",(VLOOKUP($C659,CTEPULL!$A:$I,8,FALSE)))</f>
        <v>0</v>
      </c>
      <c r="AR659" s="18">
        <f>IF(ISERROR(VLOOKUP($A659,PIVOTILC!$A:$I,8,FALSE)),"0",(VLOOKUP($A659,PIVOTILC!$A:$I,8,FALSE)))</f>
        <v>0</v>
      </c>
      <c r="AS659" s="13">
        <f t="shared" si="165"/>
        <v>0</v>
      </c>
      <c r="AT659" s="13" t="str">
        <f t="shared" si="174"/>
        <v/>
      </c>
      <c r="AU659" s="19">
        <f>IF(ISERROR(VLOOKUP($C659,CTEPULL!$A:$I,9,FALSE)),"0",(VLOOKUP($C659,CTEPULL!$A:$I,9,FALSE)))</f>
        <v>40</v>
      </c>
      <c r="AV659" s="18">
        <f>IF(ISERROR(VLOOKUP($A659,PIVOTILC!$A:$I,8,FALSE)),"0",(VLOOKUP($A659,PIVOTILC!$A:$I,9,FALSE)))</f>
        <v>40</v>
      </c>
      <c r="AW659" s="18">
        <f t="shared" si="166"/>
        <v>0</v>
      </c>
      <c r="AX659" s="13">
        <f t="shared" si="167"/>
        <v>0</v>
      </c>
      <c r="AY659" s="13" t="str">
        <f t="shared" si="168"/>
        <v>No</v>
      </c>
      <c r="AZ659" s="13" t="str">
        <f t="shared" si="175"/>
        <v>No</v>
      </c>
    </row>
    <row r="660" spans="1:52" x14ac:dyDescent="0.2">
      <c r="A660" s="1" t="s">
        <v>12981</v>
      </c>
      <c r="B660" s="16" t="s">
        <v>12982</v>
      </c>
      <c r="C660" s="13" t="s">
        <v>12983</v>
      </c>
      <c r="D660" s="13" t="s">
        <v>12984</v>
      </c>
      <c r="E660" s="13" t="s">
        <v>12985</v>
      </c>
      <c r="F660" s="13" t="s">
        <v>240</v>
      </c>
      <c r="G660" s="13" t="s">
        <v>12986</v>
      </c>
      <c r="H660" s="13" t="s">
        <v>2831</v>
      </c>
      <c r="I660" s="13" t="s">
        <v>100</v>
      </c>
      <c r="J660" s="13" t="s">
        <v>2378</v>
      </c>
      <c r="K660" s="13" t="s">
        <v>2396</v>
      </c>
      <c r="L660" s="13" t="s">
        <v>2392</v>
      </c>
      <c r="M660" s="13" t="s">
        <v>2393</v>
      </c>
      <c r="N660" s="13" t="s">
        <v>12987</v>
      </c>
      <c r="O660" s="17">
        <v>43843</v>
      </c>
      <c r="P660" s="23"/>
      <c r="Q660" s="41" t="s">
        <v>12988</v>
      </c>
      <c r="R660" s="13" t="s">
        <v>129</v>
      </c>
      <c r="S660" s="13" t="s">
        <v>2870</v>
      </c>
      <c r="T660" s="13" t="s">
        <v>8348</v>
      </c>
      <c r="U660" s="13" t="s">
        <v>12995</v>
      </c>
      <c r="V660" s="13" t="s">
        <v>8352</v>
      </c>
      <c r="W660" s="13">
        <f>IF(ISERROR(VLOOKUP($C660,CTEPULL!$A:$I,3,FALSE)),"0",(VLOOKUP($C660,CTEPULL!$A:$I,3,FALSE)))</f>
        <v>40</v>
      </c>
      <c r="X660" s="18">
        <f>IF(ISERROR(VLOOKUP($A660,PIVOTILC!$A:$I,3,FALSE)),"0",(VLOOKUP($A660,PIVOTILC!$A:$I,3,FALSE)))</f>
        <v>40</v>
      </c>
      <c r="Y660" s="13">
        <f t="shared" si="160"/>
        <v>0</v>
      </c>
      <c r="Z660" s="13" t="str">
        <f t="shared" si="169"/>
        <v>Good</v>
      </c>
      <c r="AA660" s="13">
        <f>IF(ISERROR(VLOOKUP($C660,CTEPULL!$A:$I,4,FALSE)),"0",(VLOOKUP($C660,CTEPULL!$A:$I,4,FALSE)))</f>
        <v>0</v>
      </c>
      <c r="AB660" s="18">
        <f>IF(ISERROR(VLOOKUP($A660,PIVOTILC!$A:$I,4,FALSE)),"0",(VLOOKUP($A660,PIVOTILC!$A:$I,4,FALSE)))</f>
        <v>0</v>
      </c>
      <c r="AC660" s="13">
        <f t="shared" si="161"/>
        <v>0</v>
      </c>
      <c r="AD660" s="13" t="str">
        <f t="shared" si="170"/>
        <v/>
      </c>
      <c r="AE660" s="13">
        <f>IF(ISERROR(VLOOKUP($C660,CTEPULL!$A:$I,5,FALSE)),"0",(VLOOKUP($C660,CTEPULL!$A:$I,5,FALSE)))</f>
        <v>0</v>
      </c>
      <c r="AF660" s="18">
        <f>IF(ISERROR(VLOOKUP($A660,PIVOTILC!$A:$I,5,FALSE)),"0",(VLOOKUP($A660,PIVOTILC!$A:$I,5,FALSE)))</f>
        <v>0</v>
      </c>
      <c r="AG660" s="13">
        <f t="shared" si="162"/>
        <v>0</v>
      </c>
      <c r="AH660" s="13" t="str">
        <f t="shared" si="171"/>
        <v/>
      </c>
      <c r="AI660" s="13">
        <f>IF(ISERROR(VLOOKUP($C660,CTEPULL!$A:$I,6,FALSE)),"0",(VLOOKUP($C660,CTEPULL!$A:$I,6,FALSE)))</f>
        <v>0</v>
      </c>
      <c r="AJ660" s="18">
        <f>IF(ISERROR(VLOOKUP($A660,PIVOTILC!$A:$I,6,FALSE)),"0",(VLOOKUP($A660,PIVOTILC!$A:$I,6,FALSE)))</f>
        <v>0</v>
      </c>
      <c r="AK660" s="13">
        <f t="shared" si="163"/>
        <v>0</v>
      </c>
      <c r="AL660" s="13" t="str">
        <f t="shared" si="172"/>
        <v/>
      </c>
      <c r="AM660" s="13">
        <f>IF(ISERROR(VLOOKUP($C660,CTEPULL!$A:$I,7,FALSE)),"0",(VLOOKUP($C660,CTEPULL!$A:$I,7,FALSE)))</f>
        <v>0</v>
      </c>
      <c r="AN660" s="18">
        <f>IF(ISERROR(VLOOKUP($A660,PIVOTILC!$A:$I,7,FALSE)),"0",(VLOOKUP($A660,PIVOTILC!$A:$I,7,FALSE)))</f>
        <v>0</v>
      </c>
      <c r="AO660" s="13">
        <f t="shared" si="164"/>
        <v>0</v>
      </c>
      <c r="AP660" s="13" t="str">
        <f t="shared" si="173"/>
        <v/>
      </c>
      <c r="AQ660" s="13">
        <f>IF(ISERROR(VLOOKUP($C660,CTEPULL!$A:$I,8,FALSE)),"0",(VLOOKUP($C660,CTEPULL!$A:$I,8,FALSE)))</f>
        <v>0</v>
      </c>
      <c r="AR660" s="18">
        <f>IF(ISERROR(VLOOKUP($A660,PIVOTILC!$A:$I,8,FALSE)),"0",(VLOOKUP($A660,PIVOTILC!$A:$I,8,FALSE)))</f>
        <v>0</v>
      </c>
      <c r="AS660" s="13">
        <f t="shared" si="165"/>
        <v>0</v>
      </c>
      <c r="AT660" s="13" t="str">
        <f t="shared" si="174"/>
        <v/>
      </c>
      <c r="AU660" s="19">
        <f>IF(ISERROR(VLOOKUP($C660,CTEPULL!$A:$I,9,FALSE)),"0",(VLOOKUP($C660,CTEPULL!$A:$I,9,FALSE)))</f>
        <v>40</v>
      </c>
      <c r="AV660" s="18">
        <f>IF(ISERROR(VLOOKUP($A660,PIVOTILC!$A:$I,8,FALSE)),"0",(VLOOKUP($A660,PIVOTILC!$A:$I,9,FALSE)))</f>
        <v>40</v>
      </c>
      <c r="AW660" s="18">
        <f t="shared" si="166"/>
        <v>0</v>
      </c>
      <c r="AX660" s="13">
        <f t="shared" si="167"/>
        <v>0</v>
      </c>
      <c r="AY660" s="13" t="str">
        <f t="shared" si="168"/>
        <v>No</v>
      </c>
      <c r="AZ660" s="13" t="str">
        <f t="shared" si="175"/>
        <v>No</v>
      </c>
    </row>
    <row r="661" spans="1:52" x14ac:dyDescent="0.2">
      <c r="A661" s="1" t="s">
        <v>7202</v>
      </c>
      <c r="B661" s="16" t="s">
        <v>3221</v>
      </c>
      <c r="C661" s="13" t="s">
        <v>958</v>
      </c>
      <c r="D661" s="13" t="s">
        <v>759</v>
      </c>
      <c r="E661" s="13" t="s">
        <v>728</v>
      </c>
      <c r="F661" s="13" t="s">
        <v>2830</v>
      </c>
      <c r="G661" s="13" t="s">
        <v>419</v>
      </c>
      <c r="H661" s="13" t="s">
        <v>99</v>
      </c>
      <c r="I661" s="13" t="s">
        <v>98</v>
      </c>
      <c r="J661" s="13" t="s">
        <v>2378</v>
      </c>
      <c r="K661" s="13" t="s">
        <v>2395</v>
      </c>
      <c r="L661" s="13" t="s">
        <v>4946</v>
      </c>
      <c r="M661" s="13" t="s">
        <v>2395</v>
      </c>
      <c r="N661" s="13" t="s">
        <v>265</v>
      </c>
      <c r="O661" s="17">
        <v>40875</v>
      </c>
      <c r="P661" s="23"/>
      <c r="Q661" s="41" t="s">
        <v>2635</v>
      </c>
      <c r="R661" s="13" t="s">
        <v>129</v>
      </c>
      <c r="S661" s="13" t="s">
        <v>2879</v>
      </c>
      <c r="T661" s="13" t="s">
        <v>8348</v>
      </c>
      <c r="U661" s="13" t="s">
        <v>5919</v>
      </c>
      <c r="V661" s="13" t="s">
        <v>8367</v>
      </c>
      <c r="W661" s="13">
        <f>IF(ISERROR(VLOOKUP($C661,CTEPULL!$A:$I,3,FALSE)),"0",(VLOOKUP($C661,CTEPULL!$A:$I,3,FALSE)))</f>
        <v>42</v>
      </c>
      <c r="X661" s="18">
        <f>IF(ISERROR(VLOOKUP($A661,PIVOTILC!$A:$I,3,FALSE)),"0",(VLOOKUP($A661,PIVOTILC!$A:$I,3,FALSE)))</f>
        <v>42</v>
      </c>
      <c r="Y661" s="13">
        <f t="shared" si="160"/>
        <v>0</v>
      </c>
      <c r="Z661" s="13" t="str">
        <f t="shared" si="169"/>
        <v>Good</v>
      </c>
      <c r="AA661" s="13">
        <f>IF(ISERROR(VLOOKUP($C661,CTEPULL!$A:$I,4,FALSE)),"0",(VLOOKUP($C661,CTEPULL!$A:$I,4,FALSE)))</f>
        <v>0</v>
      </c>
      <c r="AB661" s="18">
        <f>IF(ISERROR(VLOOKUP($A661,PIVOTILC!$A:$I,4,FALSE)),"0",(VLOOKUP($A661,PIVOTILC!$A:$I,4,FALSE)))</f>
        <v>0</v>
      </c>
      <c r="AC661" s="13">
        <f t="shared" si="161"/>
        <v>0</v>
      </c>
      <c r="AD661" s="13" t="str">
        <f t="shared" si="170"/>
        <v/>
      </c>
      <c r="AE661" s="13">
        <f>IF(ISERROR(VLOOKUP($C661,CTEPULL!$A:$I,5,FALSE)),"0",(VLOOKUP($C661,CTEPULL!$A:$I,5,FALSE)))</f>
        <v>0</v>
      </c>
      <c r="AF661" s="18">
        <f>IF(ISERROR(VLOOKUP($A661,PIVOTILC!$A:$I,5,FALSE)),"0",(VLOOKUP($A661,PIVOTILC!$A:$I,5,FALSE)))</f>
        <v>0</v>
      </c>
      <c r="AG661" s="13">
        <f t="shared" si="162"/>
        <v>0</v>
      </c>
      <c r="AH661" s="13" t="str">
        <f t="shared" si="171"/>
        <v/>
      </c>
      <c r="AI661" s="13">
        <f>IF(ISERROR(VLOOKUP($C661,CTEPULL!$A:$I,6,FALSE)),"0",(VLOOKUP($C661,CTEPULL!$A:$I,6,FALSE)))</f>
        <v>0</v>
      </c>
      <c r="AJ661" s="18">
        <f>IF(ISERROR(VLOOKUP($A661,PIVOTILC!$A:$I,6,FALSE)),"0",(VLOOKUP($A661,PIVOTILC!$A:$I,6,FALSE)))</f>
        <v>0</v>
      </c>
      <c r="AK661" s="13">
        <f t="shared" si="163"/>
        <v>0</v>
      </c>
      <c r="AL661" s="13" t="str">
        <f t="shared" si="172"/>
        <v/>
      </c>
      <c r="AM661" s="13">
        <f>IF(ISERROR(VLOOKUP($C661,CTEPULL!$A:$I,7,FALSE)),"0",(VLOOKUP($C661,CTEPULL!$A:$I,7,FALSE)))</f>
        <v>0</v>
      </c>
      <c r="AN661" s="18">
        <f>IF(ISERROR(VLOOKUP($A661,PIVOTILC!$A:$I,7,FALSE)),"0",(VLOOKUP($A661,PIVOTILC!$A:$I,7,FALSE)))</f>
        <v>0</v>
      </c>
      <c r="AO661" s="13">
        <f t="shared" si="164"/>
        <v>0</v>
      </c>
      <c r="AP661" s="13" t="str">
        <f t="shared" si="173"/>
        <v/>
      </c>
      <c r="AQ661" s="13">
        <f>IF(ISERROR(VLOOKUP($C661,CTEPULL!$A:$I,8,FALSE)),"0",(VLOOKUP($C661,CTEPULL!$A:$I,8,FALSE)))</f>
        <v>0</v>
      </c>
      <c r="AR661" s="18">
        <f>IF(ISERROR(VLOOKUP($A661,PIVOTILC!$A:$I,8,FALSE)),"0",(VLOOKUP($A661,PIVOTILC!$A:$I,8,FALSE)))</f>
        <v>0</v>
      </c>
      <c r="AS661" s="13">
        <f t="shared" si="165"/>
        <v>0</v>
      </c>
      <c r="AT661" s="13" t="str">
        <f t="shared" si="174"/>
        <v/>
      </c>
      <c r="AU661" s="19">
        <f>IF(ISERROR(VLOOKUP($C661,CTEPULL!$A:$I,9,FALSE)),"0",(VLOOKUP($C661,CTEPULL!$A:$I,9,FALSE)))</f>
        <v>42</v>
      </c>
      <c r="AV661" s="18">
        <f>IF(ISERROR(VLOOKUP($A661,PIVOTILC!$A:$I,8,FALSE)),"0",(VLOOKUP($A661,PIVOTILC!$A:$I,9,FALSE)))</f>
        <v>42</v>
      </c>
      <c r="AW661" s="18">
        <f t="shared" si="166"/>
        <v>0</v>
      </c>
      <c r="AX661" s="13">
        <f t="shared" si="167"/>
        <v>0</v>
      </c>
      <c r="AY661" s="13" t="str">
        <f t="shared" si="168"/>
        <v>No</v>
      </c>
      <c r="AZ661" s="13" t="str">
        <f t="shared" si="175"/>
        <v>No</v>
      </c>
    </row>
    <row r="662" spans="1:52" x14ac:dyDescent="0.2">
      <c r="A662" s="1" t="s">
        <v>7203</v>
      </c>
      <c r="B662" s="16" t="s">
        <v>3222</v>
      </c>
      <c r="C662" s="13" t="s">
        <v>2287</v>
      </c>
      <c r="D662" s="13" t="s">
        <v>2288</v>
      </c>
      <c r="E662" s="13" t="s">
        <v>2289</v>
      </c>
      <c r="F662" s="13" t="s">
        <v>2290</v>
      </c>
      <c r="G662" s="13" t="s">
        <v>2291</v>
      </c>
      <c r="H662" s="13" t="s">
        <v>2829</v>
      </c>
      <c r="I662" s="13" t="s">
        <v>98</v>
      </c>
      <c r="J662" s="13" t="s">
        <v>2378</v>
      </c>
      <c r="K662" s="13" t="s">
        <v>2382</v>
      </c>
      <c r="L662" s="13" t="s">
        <v>3758</v>
      </c>
      <c r="M662" s="13" t="s">
        <v>2423</v>
      </c>
      <c r="N662" s="13" t="s">
        <v>2299</v>
      </c>
      <c r="O662" s="17">
        <v>42229</v>
      </c>
      <c r="P662" s="23"/>
      <c r="Q662" s="41" t="s">
        <v>2636</v>
      </c>
      <c r="R662" s="13" t="s">
        <v>129</v>
      </c>
      <c r="S662" s="13" t="s">
        <v>6545</v>
      </c>
      <c r="T662" s="13" t="s">
        <v>8348</v>
      </c>
      <c r="U662" s="13" t="s">
        <v>5920</v>
      </c>
      <c r="V662" s="13" t="s">
        <v>8362</v>
      </c>
      <c r="W662" s="13">
        <f>IF(ISERROR(VLOOKUP($C662,CTEPULL!$A:$I,3,FALSE)),"0",(VLOOKUP($C662,CTEPULL!$A:$I,3,FALSE)))</f>
        <v>40</v>
      </c>
      <c r="X662" s="18">
        <f>IF(ISERROR(VLOOKUP($A662,PIVOTILC!$A:$I,3,FALSE)),"0",(VLOOKUP($A662,PIVOTILC!$A:$I,3,FALSE)))</f>
        <v>40</v>
      </c>
      <c r="Y662" s="13">
        <f t="shared" si="160"/>
        <v>0</v>
      </c>
      <c r="Z662" s="13" t="str">
        <f t="shared" si="169"/>
        <v>Good</v>
      </c>
      <c r="AA662" s="13">
        <f>IF(ISERROR(VLOOKUP($C662,CTEPULL!$A:$I,4,FALSE)),"0",(VLOOKUP($C662,CTEPULL!$A:$I,4,FALSE)))</f>
        <v>0</v>
      </c>
      <c r="AB662" s="18">
        <f>IF(ISERROR(VLOOKUP($A662,PIVOTILC!$A:$I,4,FALSE)),"0",(VLOOKUP($A662,PIVOTILC!$A:$I,4,FALSE)))</f>
        <v>0</v>
      </c>
      <c r="AC662" s="13">
        <f t="shared" si="161"/>
        <v>0</v>
      </c>
      <c r="AD662" s="13" t="str">
        <f t="shared" si="170"/>
        <v/>
      </c>
      <c r="AE662" s="13">
        <f>IF(ISERROR(VLOOKUP($C662,CTEPULL!$A:$I,5,FALSE)),"0",(VLOOKUP($C662,CTEPULL!$A:$I,5,FALSE)))</f>
        <v>0</v>
      </c>
      <c r="AF662" s="18">
        <f>IF(ISERROR(VLOOKUP($A662,PIVOTILC!$A:$I,5,FALSE)),"0",(VLOOKUP($A662,PIVOTILC!$A:$I,5,FALSE)))</f>
        <v>0</v>
      </c>
      <c r="AG662" s="13">
        <f t="shared" si="162"/>
        <v>0</v>
      </c>
      <c r="AH662" s="13" t="str">
        <f t="shared" si="171"/>
        <v/>
      </c>
      <c r="AI662" s="13">
        <f>IF(ISERROR(VLOOKUP($C662,CTEPULL!$A:$I,6,FALSE)),"0",(VLOOKUP($C662,CTEPULL!$A:$I,6,FALSE)))</f>
        <v>0</v>
      </c>
      <c r="AJ662" s="18">
        <f>IF(ISERROR(VLOOKUP($A662,PIVOTILC!$A:$I,6,FALSE)),"0",(VLOOKUP($A662,PIVOTILC!$A:$I,6,FALSE)))</f>
        <v>0</v>
      </c>
      <c r="AK662" s="13">
        <f t="shared" si="163"/>
        <v>0</v>
      </c>
      <c r="AL662" s="13" t="str">
        <f t="shared" si="172"/>
        <v/>
      </c>
      <c r="AM662" s="13">
        <f>IF(ISERROR(VLOOKUP($C662,CTEPULL!$A:$I,7,FALSE)),"0",(VLOOKUP($C662,CTEPULL!$A:$I,7,FALSE)))</f>
        <v>0</v>
      </c>
      <c r="AN662" s="18">
        <f>IF(ISERROR(VLOOKUP($A662,PIVOTILC!$A:$I,7,FALSE)),"0",(VLOOKUP($A662,PIVOTILC!$A:$I,7,FALSE)))</f>
        <v>0</v>
      </c>
      <c r="AO662" s="13">
        <f t="shared" si="164"/>
        <v>0</v>
      </c>
      <c r="AP662" s="13" t="str">
        <f t="shared" si="173"/>
        <v/>
      </c>
      <c r="AQ662" s="13">
        <f>IF(ISERROR(VLOOKUP($C662,CTEPULL!$A:$I,8,FALSE)),"0",(VLOOKUP($C662,CTEPULL!$A:$I,8,FALSE)))</f>
        <v>0</v>
      </c>
      <c r="AR662" s="18">
        <f>IF(ISERROR(VLOOKUP($A662,PIVOTILC!$A:$I,8,FALSE)),"0",(VLOOKUP($A662,PIVOTILC!$A:$I,8,FALSE)))</f>
        <v>0</v>
      </c>
      <c r="AS662" s="13">
        <f t="shared" si="165"/>
        <v>0</v>
      </c>
      <c r="AT662" s="13" t="str">
        <f t="shared" si="174"/>
        <v/>
      </c>
      <c r="AU662" s="19">
        <f>IF(ISERROR(VLOOKUP($C662,CTEPULL!$A:$I,9,FALSE)),"0",(VLOOKUP($C662,CTEPULL!$A:$I,9,FALSE)))</f>
        <v>40</v>
      </c>
      <c r="AV662" s="18">
        <f>IF(ISERROR(VLOOKUP($A662,PIVOTILC!$A:$I,8,FALSE)),"0",(VLOOKUP($A662,PIVOTILC!$A:$I,9,FALSE)))</f>
        <v>40</v>
      </c>
      <c r="AW662" s="18">
        <f t="shared" si="166"/>
        <v>0</v>
      </c>
      <c r="AX662" s="13">
        <f t="shared" si="167"/>
        <v>0</v>
      </c>
      <c r="AY662" s="13" t="str">
        <f t="shared" si="168"/>
        <v>No</v>
      </c>
      <c r="AZ662" s="13" t="str">
        <f t="shared" si="175"/>
        <v>No</v>
      </c>
    </row>
    <row r="663" spans="1:52" x14ac:dyDescent="0.2">
      <c r="A663" s="1" t="s">
        <v>7204</v>
      </c>
      <c r="B663" s="16" t="s">
        <v>5132</v>
      </c>
      <c r="C663" s="13" t="s">
        <v>5133</v>
      </c>
      <c r="D663" s="13" t="s">
        <v>5134</v>
      </c>
      <c r="E663" s="13" t="s">
        <v>5135</v>
      </c>
      <c r="F663" s="13" t="s">
        <v>2830</v>
      </c>
      <c r="G663" s="13" t="s">
        <v>5136</v>
      </c>
      <c r="H663" s="13" t="s">
        <v>99</v>
      </c>
      <c r="I663" s="13" t="s">
        <v>102</v>
      </c>
      <c r="J663" s="13" t="s">
        <v>2378</v>
      </c>
      <c r="K663" s="13" t="s">
        <v>4970</v>
      </c>
      <c r="L663" s="13" t="s">
        <v>4970</v>
      </c>
      <c r="M663" s="13" t="s">
        <v>4970</v>
      </c>
      <c r="N663" s="13" t="s">
        <v>5137</v>
      </c>
      <c r="O663" s="17">
        <v>38246</v>
      </c>
      <c r="P663" s="23"/>
      <c r="Q663" s="41" t="s">
        <v>5138</v>
      </c>
      <c r="R663" s="13" t="s">
        <v>187</v>
      </c>
      <c r="S663" s="13" t="s">
        <v>2868</v>
      </c>
      <c r="T663" s="13" t="s">
        <v>8359</v>
      </c>
      <c r="U663" s="13" t="s">
        <v>5921</v>
      </c>
      <c r="V663" s="13" t="s">
        <v>8363</v>
      </c>
      <c r="W663" s="13">
        <f>IF(ISERROR(VLOOKUP($C663,CTEPULL!$A:$I,3,FALSE)),"0",(VLOOKUP($C663,CTEPULL!$A:$I,3,FALSE)))</f>
        <v>40</v>
      </c>
      <c r="X663" s="18">
        <f>IF(ISERROR(VLOOKUP($A663,PIVOTILC!$A:$I,3,FALSE)),"0",(VLOOKUP($A663,PIVOTILC!$A:$I,3,FALSE)))</f>
        <v>40</v>
      </c>
      <c r="Y663" s="13">
        <f t="shared" si="160"/>
        <v>0</v>
      </c>
      <c r="Z663" s="13" t="str">
        <f t="shared" si="169"/>
        <v>Good</v>
      </c>
      <c r="AA663" s="13">
        <f>IF(ISERROR(VLOOKUP($C663,CTEPULL!$A:$I,4,FALSE)),"0",(VLOOKUP($C663,CTEPULL!$A:$I,4,FALSE)))</f>
        <v>0</v>
      </c>
      <c r="AB663" s="18">
        <f>IF(ISERROR(VLOOKUP($A663,PIVOTILC!$A:$I,4,FALSE)),"0",(VLOOKUP($A663,PIVOTILC!$A:$I,4,FALSE)))</f>
        <v>0</v>
      </c>
      <c r="AC663" s="13">
        <f t="shared" si="161"/>
        <v>0</v>
      </c>
      <c r="AD663" s="13" t="str">
        <f t="shared" si="170"/>
        <v/>
      </c>
      <c r="AE663" s="13">
        <f>IF(ISERROR(VLOOKUP($C663,CTEPULL!$A:$I,5,FALSE)),"0",(VLOOKUP($C663,CTEPULL!$A:$I,5,FALSE)))</f>
        <v>0</v>
      </c>
      <c r="AF663" s="18">
        <f>IF(ISERROR(VLOOKUP($A663,PIVOTILC!$A:$I,5,FALSE)),"0",(VLOOKUP($A663,PIVOTILC!$A:$I,5,FALSE)))</f>
        <v>0</v>
      </c>
      <c r="AG663" s="13">
        <f t="shared" si="162"/>
        <v>0</v>
      </c>
      <c r="AH663" s="13" t="str">
        <f t="shared" si="171"/>
        <v/>
      </c>
      <c r="AI663" s="13">
        <f>IF(ISERROR(VLOOKUP($C663,CTEPULL!$A:$I,6,FALSE)),"0",(VLOOKUP($C663,CTEPULL!$A:$I,6,FALSE)))</f>
        <v>0</v>
      </c>
      <c r="AJ663" s="18">
        <f>IF(ISERROR(VLOOKUP($A663,PIVOTILC!$A:$I,6,FALSE)),"0",(VLOOKUP($A663,PIVOTILC!$A:$I,6,FALSE)))</f>
        <v>0</v>
      </c>
      <c r="AK663" s="13">
        <f t="shared" si="163"/>
        <v>0</v>
      </c>
      <c r="AL663" s="13" t="str">
        <f t="shared" si="172"/>
        <v/>
      </c>
      <c r="AM663" s="13">
        <f>IF(ISERROR(VLOOKUP($C663,CTEPULL!$A:$I,7,FALSE)),"0",(VLOOKUP($C663,CTEPULL!$A:$I,7,FALSE)))</f>
        <v>0</v>
      </c>
      <c r="AN663" s="18">
        <f>IF(ISERROR(VLOOKUP($A663,PIVOTILC!$A:$I,7,FALSE)),"0",(VLOOKUP($A663,PIVOTILC!$A:$I,7,FALSE)))</f>
        <v>0</v>
      </c>
      <c r="AO663" s="13">
        <f t="shared" si="164"/>
        <v>0</v>
      </c>
      <c r="AP663" s="13" t="str">
        <f t="shared" si="173"/>
        <v/>
      </c>
      <c r="AQ663" s="13">
        <f>IF(ISERROR(VLOOKUP($C663,CTEPULL!$A:$I,8,FALSE)),"0",(VLOOKUP($C663,CTEPULL!$A:$I,8,FALSE)))</f>
        <v>0</v>
      </c>
      <c r="AR663" s="18">
        <f>IF(ISERROR(VLOOKUP($A663,PIVOTILC!$A:$I,8,FALSE)),"0",(VLOOKUP($A663,PIVOTILC!$A:$I,8,FALSE)))</f>
        <v>0</v>
      </c>
      <c r="AS663" s="13">
        <f t="shared" si="165"/>
        <v>0</v>
      </c>
      <c r="AT663" s="13" t="str">
        <f t="shared" si="174"/>
        <v/>
      </c>
      <c r="AU663" s="19">
        <f>IF(ISERROR(VLOOKUP($C663,CTEPULL!$A:$I,9,FALSE)),"0",(VLOOKUP($C663,CTEPULL!$A:$I,9,FALSE)))</f>
        <v>40</v>
      </c>
      <c r="AV663" s="18">
        <f>IF(ISERROR(VLOOKUP($A663,PIVOTILC!$A:$I,8,FALSE)),"0",(VLOOKUP($A663,PIVOTILC!$A:$I,9,FALSE)))</f>
        <v>40</v>
      </c>
      <c r="AW663" s="18">
        <f t="shared" si="166"/>
        <v>0</v>
      </c>
      <c r="AX663" s="13">
        <f t="shared" si="167"/>
        <v>0</v>
      </c>
      <c r="AY663" s="13" t="str">
        <f t="shared" si="168"/>
        <v>No</v>
      </c>
      <c r="AZ663" s="13" t="str">
        <f t="shared" si="175"/>
        <v>No</v>
      </c>
    </row>
    <row r="664" spans="1:52" x14ac:dyDescent="0.2">
      <c r="A664" s="1" t="s">
        <v>7205</v>
      </c>
      <c r="B664" s="16" t="s">
        <v>4756</v>
      </c>
      <c r="C664" s="13" t="s">
        <v>4757</v>
      </c>
      <c r="D664" s="13" t="s">
        <v>4433</v>
      </c>
      <c r="E664" s="13" t="s">
        <v>4758</v>
      </c>
      <c r="F664" s="13" t="s">
        <v>3740</v>
      </c>
      <c r="G664" s="13" t="s">
        <v>4759</v>
      </c>
      <c r="H664" s="13" t="s">
        <v>2828</v>
      </c>
      <c r="I664" s="13" t="s">
        <v>98</v>
      </c>
      <c r="J664" s="13" t="s">
        <v>2378</v>
      </c>
      <c r="K664" s="13" t="s">
        <v>2395</v>
      </c>
      <c r="L664" s="13" t="s">
        <v>2385</v>
      </c>
      <c r="M664" s="13" t="s">
        <v>3823</v>
      </c>
      <c r="N664" s="13" t="s">
        <v>4829</v>
      </c>
      <c r="O664" s="17">
        <v>42870</v>
      </c>
      <c r="P664" s="23"/>
      <c r="Q664" s="41" t="s">
        <v>4760</v>
      </c>
      <c r="R664" s="13" t="s">
        <v>129</v>
      </c>
      <c r="S664" s="13" t="s">
        <v>2873</v>
      </c>
      <c r="T664" s="13" t="s">
        <v>8348</v>
      </c>
      <c r="U664" s="13" t="s">
        <v>5922</v>
      </c>
      <c r="V664" s="13" t="s">
        <v>8361</v>
      </c>
      <c r="W664" s="13">
        <f>IF(ISERROR(VLOOKUP($C664,CTEPULL!$A:$I,3,FALSE)),"0",(VLOOKUP($C664,CTEPULL!$A:$I,3,FALSE)))</f>
        <v>35</v>
      </c>
      <c r="X664" s="18">
        <f>IF(ISERROR(VLOOKUP($A664,PIVOTILC!$A:$I,3,FALSE)),"0",(VLOOKUP($A664,PIVOTILC!$A:$I,3,FALSE)))</f>
        <v>35</v>
      </c>
      <c r="Y664" s="13">
        <f t="shared" si="160"/>
        <v>0</v>
      </c>
      <c r="Z664" s="13" t="str">
        <f t="shared" si="169"/>
        <v>Good</v>
      </c>
      <c r="AA664" s="13">
        <f>IF(ISERROR(VLOOKUP($C664,CTEPULL!$A:$I,4,FALSE)),"0",(VLOOKUP($C664,CTEPULL!$A:$I,4,FALSE)))</f>
        <v>0</v>
      </c>
      <c r="AB664" s="18">
        <f>IF(ISERROR(VLOOKUP($A664,PIVOTILC!$A:$I,4,FALSE)),"0",(VLOOKUP($A664,PIVOTILC!$A:$I,4,FALSE)))</f>
        <v>0</v>
      </c>
      <c r="AC664" s="13">
        <f t="shared" si="161"/>
        <v>0</v>
      </c>
      <c r="AD664" s="13" t="str">
        <f t="shared" si="170"/>
        <v/>
      </c>
      <c r="AE664" s="13">
        <f>IF(ISERROR(VLOOKUP($C664,CTEPULL!$A:$I,5,FALSE)),"0",(VLOOKUP($C664,CTEPULL!$A:$I,5,FALSE)))</f>
        <v>0</v>
      </c>
      <c r="AF664" s="18">
        <f>IF(ISERROR(VLOOKUP($A664,PIVOTILC!$A:$I,5,FALSE)),"0",(VLOOKUP($A664,PIVOTILC!$A:$I,5,FALSE)))</f>
        <v>0</v>
      </c>
      <c r="AG664" s="13">
        <f t="shared" si="162"/>
        <v>0</v>
      </c>
      <c r="AH664" s="13" t="str">
        <f t="shared" si="171"/>
        <v/>
      </c>
      <c r="AI664" s="13">
        <f>IF(ISERROR(VLOOKUP($C664,CTEPULL!$A:$I,6,FALSE)),"0",(VLOOKUP($C664,CTEPULL!$A:$I,6,FALSE)))</f>
        <v>0</v>
      </c>
      <c r="AJ664" s="18">
        <f>IF(ISERROR(VLOOKUP($A664,PIVOTILC!$A:$I,6,FALSE)),"0",(VLOOKUP($A664,PIVOTILC!$A:$I,6,FALSE)))</f>
        <v>0</v>
      </c>
      <c r="AK664" s="13">
        <f t="shared" si="163"/>
        <v>0</v>
      </c>
      <c r="AL664" s="13" t="str">
        <f t="shared" si="172"/>
        <v/>
      </c>
      <c r="AM664" s="13">
        <f>IF(ISERROR(VLOOKUP($C664,CTEPULL!$A:$I,7,FALSE)),"0",(VLOOKUP($C664,CTEPULL!$A:$I,7,FALSE)))</f>
        <v>0</v>
      </c>
      <c r="AN664" s="18">
        <f>IF(ISERROR(VLOOKUP($A664,PIVOTILC!$A:$I,7,FALSE)),"0",(VLOOKUP($A664,PIVOTILC!$A:$I,7,FALSE)))</f>
        <v>0</v>
      </c>
      <c r="AO664" s="13">
        <f t="shared" si="164"/>
        <v>0</v>
      </c>
      <c r="AP664" s="13" t="str">
        <f t="shared" si="173"/>
        <v/>
      </c>
      <c r="AQ664" s="13">
        <f>IF(ISERROR(VLOOKUP($C664,CTEPULL!$A:$I,8,FALSE)),"0",(VLOOKUP($C664,CTEPULL!$A:$I,8,FALSE)))</f>
        <v>0</v>
      </c>
      <c r="AR664" s="18">
        <f>IF(ISERROR(VLOOKUP($A664,PIVOTILC!$A:$I,8,FALSE)),"0",(VLOOKUP($A664,PIVOTILC!$A:$I,8,FALSE)))</f>
        <v>0</v>
      </c>
      <c r="AS664" s="13">
        <f t="shared" si="165"/>
        <v>0</v>
      </c>
      <c r="AT664" s="13" t="str">
        <f t="shared" si="174"/>
        <v/>
      </c>
      <c r="AU664" s="19">
        <f>IF(ISERROR(VLOOKUP($C664,CTEPULL!$A:$I,9,FALSE)),"0",(VLOOKUP($C664,CTEPULL!$A:$I,9,FALSE)))</f>
        <v>35</v>
      </c>
      <c r="AV664" s="18">
        <f>IF(ISERROR(VLOOKUP($A664,PIVOTILC!$A:$I,8,FALSE)),"0",(VLOOKUP($A664,PIVOTILC!$A:$I,9,FALSE)))</f>
        <v>35</v>
      </c>
      <c r="AW664" s="18">
        <f t="shared" si="166"/>
        <v>0</v>
      </c>
      <c r="AX664" s="13">
        <f t="shared" si="167"/>
        <v>0</v>
      </c>
      <c r="AY664" s="13" t="str">
        <f t="shared" si="168"/>
        <v>No</v>
      </c>
      <c r="AZ664" s="13" t="str">
        <f t="shared" si="175"/>
        <v>No</v>
      </c>
    </row>
    <row r="665" spans="1:52" x14ac:dyDescent="0.2">
      <c r="A665" s="1" t="s">
        <v>9671</v>
      </c>
      <c r="B665" s="16" t="s">
        <v>9672</v>
      </c>
      <c r="C665" s="13" t="s">
        <v>9673</v>
      </c>
      <c r="D665" s="13" t="s">
        <v>9674</v>
      </c>
      <c r="E665" s="13" t="s">
        <v>2371</v>
      </c>
      <c r="F665" s="13" t="s">
        <v>9675</v>
      </c>
      <c r="G665" s="13" t="s">
        <v>9676</v>
      </c>
      <c r="H665" s="13" t="s">
        <v>2829</v>
      </c>
      <c r="I665" s="13" t="s">
        <v>100</v>
      </c>
      <c r="J665" s="13" t="s">
        <v>2378</v>
      </c>
      <c r="K665" s="13" t="s">
        <v>2396</v>
      </c>
      <c r="L665" s="13" t="s">
        <v>2392</v>
      </c>
      <c r="M665" s="13" t="s">
        <v>8943</v>
      </c>
      <c r="N665" s="13" t="s">
        <v>9677</v>
      </c>
      <c r="O665" s="17">
        <v>43460</v>
      </c>
      <c r="P665" s="23"/>
      <c r="Q665" s="41" t="s">
        <v>9678</v>
      </c>
      <c r="R665" s="13" t="s">
        <v>129</v>
      </c>
      <c r="S665" s="13" t="s">
        <v>2870</v>
      </c>
      <c r="T665" s="13" t="s">
        <v>8348</v>
      </c>
      <c r="U665" s="13" t="s">
        <v>9680</v>
      </c>
      <c r="V665" s="13" t="s">
        <v>8352</v>
      </c>
      <c r="W665" s="13">
        <f>IF(ISERROR(VLOOKUP($C665,CTEPULL!$A:$I,3,FALSE)),"0",(VLOOKUP($C665,CTEPULL!$A:$I,3,FALSE)))</f>
        <v>45</v>
      </c>
      <c r="X665" s="18">
        <f>IF(ISERROR(VLOOKUP($A665,PIVOTILC!$A:$I,3,FALSE)),"0",(VLOOKUP($A665,PIVOTILC!$A:$I,3,FALSE)))</f>
        <v>45</v>
      </c>
      <c r="Y665" s="13">
        <f t="shared" si="160"/>
        <v>0</v>
      </c>
      <c r="Z665" s="13" t="str">
        <f t="shared" si="169"/>
        <v>Good</v>
      </c>
      <c r="AA665" s="13">
        <f>IF(ISERROR(VLOOKUP($C665,CTEPULL!$A:$I,4,FALSE)),"0",(VLOOKUP($C665,CTEPULL!$A:$I,4,FALSE)))</f>
        <v>0</v>
      </c>
      <c r="AB665" s="18">
        <f>IF(ISERROR(VLOOKUP($A665,PIVOTILC!$A:$I,4,FALSE)),"0",(VLOOKUP($A665,PIVOTILC!$A:$I,4,FALSE)))</f>
        <v>0</v>
      </c>
      <c r="AC665" s="13">
        <f t="shared" si="161"/>
        <v>0</v>
      </c>
      <c r="AD665" s="13" t="str">
        <f t="shared" si="170"/>
        <v/>
      </c>
      <c r="AE665" s="13">
        <f>IF(ISERROR(VLOOKUP($C665,CTEPULL!$A:$I,5,FALSE)),"0",(VLOOKUP($C665,CTEPULL!$A:$I,5,FALSE)))</f>
        <v>0</v>
      </c>
      <c r="AF665" s="18">
        <f>IF(ISERROR(VLOOKUP($A665,PIVOTILC!$A:$I,5,FALSE)),"0",(VLOOKUP($A665,PIVOTILC!$A:$I,5,FALSE)))</f>
        <v>0</v>
      </c>
      <c r="AG665" s="13">
        <f t="shared" si="162"/>
        <v>0</v>
      </c>
      <c r="AH665" s="13" t="str">
        <f t="shared" si="171"/>
        <v/>
      </c>
      <c r="AI665" s="13">
        <f>IF(ISERROR(VLOOKUP($C665,CTEPULL!$A:$I,6,FALSE)),"0",(VLOOKUP($C665,CTEPULL!$A:$I,6,FALSE)))</f>
        <v>0</v>
      </c>
      <c r="AJ665" s="18">
        <f>IF(ISERROR(VLOOKUP($A665,PIVOTILC!$A:$I,6,FALSE)),"0",(VLOOKUP($A665,PIVOTILC!$A:$I,6,FALSE)))</f>
        <v>0</v>
      </c>
      <c r="AK665" s="13">
        <f t="shared" si="163"/>
        <v>0</v>
      </c>
      <c r="AL665" s="13" t="str">
        <f t="shared" si="172"/>
        <v/>
      </c>
      <c r="AM665" s="13">
        <f>IF(ISERROR(VLOOKUP($C665,CTEPULL!$A:$I,7,FALSE)),"0",(VLOOKUP($C665,CTEPULL!$A:$I,7,FALSE)))</f>
        <v>0</v>
      </c>
      <c r="AN665" s="18">
        <f>IF(ISERROR(VLOOKUP($A665,PIVOTILC!$A:$I,7,FALSE)),"0",(VLOOKUP($A665,PIVOTILC!$A:$I,7,FALSE)))</f>
        <v>0</v>
      </c>
      <c r="AO665" s="13">
        <f t="shared" si="164"/>
        <v>0</v>
      </c>
      <c r="AP665" s="13" t="str">
        <f t="shared" si="173"/>
        <v/>
      </c>
      <c r="AQ665" s="13">
        <f>IF(ISERROR(VLOOKUP($C665,CTEPULL!$A:$I,8,FALSE)),"0",(VLOOKUP($C665,CTEPULL!$A:$I,8,FALSE)))</f>
        <v>0</v>
      </c>
      <c r="AR665" s="18">
        <f>IF(ISERROR(VLOOKUP($A665,PIVOTILC!$A:$I,8,FALSE)),"0",(VLOOKUP($A665,PIVOTILC!$A:$I,8,FALSE)))</f>
        <v>0</v>
      </c>
      <c r="AS665" s="13">
        <f t="shared" si="165"/>
        <v>0</v>
      </c>
      <c r="AT665" s="13" t="str">
        <f t="shared" si="174"/>
        <v/>
      </c>
      <c r="AU665" s="19">
        <f>IF(ISERROR(VLOOKUP($C665,CTEPULL!$A:$I,9,FALSE)),"0",(VLOOKUP($C665,CTEPULL!$A:$I,9,FALSE)))</f>
        <v>45</v>
      </c>
      <c r="AV665" s="18">
        <f>IF(ISERROR(VLOOKUP($A665,PIVOTILC!$A:$I,8,FALSE)),"0",(VLOOKUP($A665,PIVOTILC!$A:$I,9,FALSE)))</f>
        <v>45</v>
      </c>
      <c r="AW665" s="18">
        <f t="shared" si="166"/>
        <v>0</v>
      </c>
      <c r="AX665" s="13">
        <f t="shared" si="167"/>
        <v>0</v>
      </c>
      <c r="AY665" s="13" t="str">
        <f t="shared" si="168"/>
        <v>No</v>
      </c>
      <c r="AZ665" s="13" t="str">
        <f t="shared" si="175"/>
        <v>No</v>
      </c>
    </row>
    <row r="666" spans="1:52" x14ac:dyDescent="0.2">
      <c r="A666" s="1" t="s">
        <v>9334</v>
      </c>
      <c r="B666" s="16" t="s">
        <v>3223</v>
      </c>
      <c r="C666" s="13" t="s">
        <v>1141</v>
      </c>
      <c r="D666" s="13" t="s">
        <v>446</v>
      </c>
      <c r="E666" s="13" t="s">
        <v>447</v>
      </c>
      <c r="F666" s="13" t="s">
        <v>179</v>
      </c>
      <c r="G666" s="13" t="s">
        <v>1142</v>
      </c>
      <c r="H666" s="13" t="s">
        <v>2832</v>
      </c>
      <c r="I666" s="13" t="s">
        <v>102</v>
      </c>
      <c r="J666" s="13" t="s">
        <v>2378</v>
      </c>
      <c r="K666" s="13" t="s">
        <v>2379</v>
      </c>
      <c r="L666" s="13" t="s">
        <v>2407</v>
      </c>
      <c r="M666" s="13" t="s">
        <v>2508</v>
      </c>
      <c r="N666" s="13" t="s">
        <v>1143</v>
      </c>
      <c r="O666" s="17">
        <v>41498</v>
      </c>
      <c r="P666" s="23"/>
      <c r="Q666" s="41" t="s">
        <v>2637</v>
      </c>
      <c r="R666" s="13" t="s">
        <v>129</v>
      </c>
      <c r="S666" s="13" t="s">
        <v>2870</v>
      </c>
      <c r="T666" s="13" t="s">
        <v>8348</v>
      </c>
      <c r="U666" s="13" t="s">
        <v>5923</v>
      </c>
      <c r="V666" s="13" t="s">
        <v>8354</v>
      </c>
      <c r="W666" s="13">
        <f>IF(ISERROR(VLOOKUP($C666,CTEPULL!$A:$I,3,FALSE)),"0",(VLOOKUP($C666,CTEPULL!$A:$I,3,FALSE)))</f>
        <v>45</v>
      </c>
      <c r="X666" s="18">
        <f>IF(ISERROR(VLOOKUP($A666,PIVOTILC!$A:$I,3,FALSE)),"0",(VLOOKUP($A666,PIVOTILC!$A:$I,3,FALSE)))</f>
        <v>45</v>
      </c>
      <c r="Y666" s="13">
        <f t="shared" si="160"/>
        <v>0</v>
      </c>
      <c r="Z666" s="13" t="str">
        <f t="shared" si="169"/>
        <v>Good</v>
      </c>
      <c r="AA666" s="13">
        <f>IF(ISERROR(VLOOKUP($C666,CTEPULL!$A:$I,4,FALSE)),"0",(VLOOKUP($C666,CTEPULL!$A:$I,4,FALSE)))</f>
        <v>0</v>
      </c>
      <c r="AB666" s="18">
        <f>IF(ISERROR(VLOOKUP($A666,PIVOTILC!$A:$I,4,FALSE)),"0",(VLOOKUP($A666,PIVOTILC!$A:$I,4,FALSE)))</f>
        <v>0</v>
      </c>
      <c r="AC666" s="13">
        <f t="shared" si="161"/>
        <v>0</v>
      </c>
      <c r="AD666" s="13" t="str">
        <f t="shared" si="170"/>
        <v/>
      </c>
      <c r="AE666" s="13">
        <f>IF(ISERROR(VLOOKUP($C666,CTEPULL!$A:$I,5,FALSE)),"0",(VLOOKUP($C666,CTEPULL!$A:$I,5,FALSE)))</f>
        <v>0</v>
      </c>
      <c r="AF666" s="18">
        <f>IF(ISERROR(VLOOKUP($A666,PIVOTILC!$A:$I,5,FALSE)),"0",(VLOOKUP($A666,PIVOTILC!$A:$I,5,FALSE)))</f>
        <v>0</v>
      </c>
      <c r="AG666" s="13">
        <f t="shared" si="162"/>
        <v>0</v>
      </c>
      <c r="AH666" s="13" t="str">
        <f t="shared" si="171"/>
        <v/>
      </c>
      <c r="AI666" s="13">
        <f>IF(ISERROR(VLOOKUP($C666,CTEPULL!$A:$I,6,FALSE)),"0",(VLOOKUP($C666,CTEPULL!$A:$I,6,FALSE)))</f>
        <v>0</v>
      </c>
      <c r="AJ666" s="18">
        <f>IF(ISERROR(VLOOKUP($A666,PIVOTILC!$A:$I,6,FALSE)),"0",(VLOOKUP($A666,PIVOTILC!$A:$I,6,FALSE)))</f>
        <v>0</v>
      </c>
      <c r="AK666" s="13">
        <f t="shared" si="163"/>
        <v>0</v>
      </c>
      <c r="AL666" s="13" t="str">
        <f t="shared" si="172"/>
        <v/>
      </c>
      <c r="AM666" s="13">
        <f>IF(ISERROR(VLOOKUP($C666,CTEPULL!$A:$I,7,FALSE)),"0",(VLOOKUP($C666,CTEPULL!$A:$I,7,FALSE)))</f>
        <v>0</v>
      </c>
      <c r="AN666" s="18">
        <f>IF(ISERROR(VLOOKUP($A666,PIVOTILC!$A:$I,7,FALSE)),"0",(VLOOKUP($A666,PIVOTILC!$A:$I,7,FALSE)))</f>
        <v>0</v>
      </c>
      <c r="AO666" s="13">
        <f t="shared" si="164"/>
        <v>0</v>
      </c>
      <c r="AP666" s="13" t="str">
        <f t="shared" si="173"/>
        <v/>
      </c>
      <c r="AQ666" s="13">
        <f>IF(ISERROR(VLOOKUP($C666,CTEPULL!$A:$I,8,FALSE)),"0",(VLOOKUP($C666,CTEPULL!$A:$I,8,FALSE)))</f>
        <v>0</v>
      </c>
      <c r="AR666" s="18">
        <f>IF(ISERROR(VLOOKUP($A666,PIVOTILC!$A:$I,8,FALSE)),"0",(VLOOKUP($A666,PIVOTILC!$A:$I,8,FALSE)))</f>
        <v>0</v>
      </c>
      <c r="AS666" s="13">
        <f t="shared" si="165"/>
        <v>0</v>
      </c>
      <c r="AT666" s="13" t="str">
        <f t="shared" si="174"/>
        <v/>
      </c>
      <c r="AU666" s="19">
        <f>IF(ISERROR(VLOOKUP($C666,CTEPULL!$A:$I,9,FALSE)),"0",(VLOOKUP($C666,CTEPULL!$A:$I,9,FALSE)))</f>
        <v>45</v>
      </c>
      <c r="AV666" s="18">
        <f>IF(ISERROR(VLOOKUP($A666,PIVOTILC!$A:$I,8,FALSE)),"0",(VLOOKUP($A666,PIVOTILC!$A:$I,9,FALSE)))</f>
        <v>45</v>
      </c>
      <c r="AW666" s="18">
        <f t="shared" si="166"/>
        <v>0</v>
      </c>
      <c r="AX666" s="13">
        <f t="shared" si="167"/>
        <v>0</v>
      </c>
      <c r="AY666" s="13" t="str">
        <f t="shared" si="168"/>
        <v>No</v>
      </c>
      <c r="AZ666" s="13" t="str">
        <f t="shared" si="175"/>
        <v>No</v>
      </c>
    </row>
    <row r="667" spans="1:52" x14ac:dyDescent="0.2">
      <c r="A667" s="1" t="s">
        <v>9335</v>
      </c>
      <c r="B667" s="16" t="s">
        <v>3224</v>
      </c>
      <c r="C667" s="13" t="s">
        <v>809</v>
      </c>
      <c r="D667" s="13" t="s">
        <v>446</v>
      </c>
      <c r="E667" s="13" t="s">
        <v>453</v>
      </c>
      <c r="F667" s="13" t="s">
        <v>2830</v>
      </c>
      <c r="G667" s="13" t="s">
        <v>283</v>
      </c>
      <c r="H667" s="13" t="s">
        <v>2829</v>
      </c>
      <c r="I667" s="13" t="s">
        <v>98</v>
      </c>
      <c r="J667" s="13" t="s">
        <v>2378</v>
      </c>
      <c r="K667" s="13" t="s">
        <v>2395</v>
      </c>
      <c r="L667" s="13" t="s">
        <v>4946</v>
      </c>
      <c r="M667" s="13" t="s">
        <v>2405</v>
      </c>
      <c r="N667" s="13" t="s">
        <v>121</v>
      </c>
      <c r="O667" s="17">
        <v>38922</v>
      </c>
      <c r="P667" s="23"/>
      <c r="Q667" s="41" t="s">
        <v>2638</v>
      </c>
      <c r="R667" s="13" t="s">
        <v>129</v>
      </c>
      <c r="S667" s="13" t="s">
        <v>2871</v>
      </c>
      <c r="T667" s="13" t="s">
        <v>8348</v>
      </c>
      <c r="U667" s="13" t="s">
        <v>5924</v>
      </c>
      <c r="V667" s="13" t="s">
        <v>8367</v>
      </c>
      <c r="W667" s="13">
        <f>IF(ISERROR(VLOOKUP($C667,CTEPULL!$A:$I,3,FALSE)),"0",(VLOOKUP($C667,CTEPULL!$A:$I,3,FALSE)))</f>
        <v>45</v>
      </c>
      <c r="X667" s="18" t="str">
        <f>IF(ISERROR(VLOOKUP($A667,PIVOTILC!$A:$I,3,FALSE)),"0",(VLOOKUP($A667,PIVOTILC!$A:$I,3,FALSE)))</f>
        <v>0</v>
      </c>
      <c r="Y667" s="13">
        <f t="shared" si="160"/>
        <v>45</v>
      </c>
      <c r="Z667" s="13" t="str">
        <f t="shared" si="169"/>
        <v>With Variance</v>
      </c>
      <c r="AA667" s="13">
        <f>IF(ISERROR(VLOOKUP($C667,CTEPULL!$A:$I,4,FALSE)),"0",(VLOOKUP($C667,CTEPULL!$A:$I,4,FALSE)))</f>
        <v>0</v>
      </c>
      <c r="AB667" s="18" t="str">
        <f>IF(ISERROR(VLOOKUP($A667,PIVOTILC!$A:$I,4,FALSE)),"0",(VLOOKUP($A667,PIVOTILC!$A:$I,4,FALSE)))</f>
        <v>0</v>
      </c>
      <c r="AC667" s="13">
        <f t="shared" si="161"/>
        <v>0</v>
      </c>
      <c r="AD667" s="13" t="str">
        <f t="shared" si="170"/>
        <v/>
      </c>
      <c r="AE667" s="13">
        <f>IF(ISERROR(VLOOKUP($C667,CTEPULL!$A:$I,5,FALSE)),"0",(VLOOKUP($C667,CTEPULL!$A:$I,5,FALSE)))</f>
        <v>0</v>
      </c>
      <c r="AF667" s="18" t="str">
        <f>IF(ISERROR(VLOOKUP($A667,PIVOTILC!$A:$I,5,FALSE)),"0",(VLOOKUP($A667,PIVOTILC!$A:$I,5,FALSE)))</f>
        <v>0</v>
      </c>
      <c r="AG667" s="13">
        <f t="shared" si="162"/>
        <v>0</v>
      </c>
      <c r="AH667" s="13" t="str">
        <f t="shared" si="171"/>
        <v/>
      </c>
      <c r="AI667" s="13">
        <f>IF(ISERROR(VLOOKUP($C667,CTEPULL!$A:$I,6,FALSE)),"0",(VLOOKUP($C667,CTEPULL!$A:$I,6,FALSE)))</f>
        <v>0</v>
      </c>
      <c r="AJ667" s="18" t="str">
        <f>IF(ISERROR(VLOOKUP($A667,PIVOTILC!$A:$I,6,FALSE)),"0",(VLOOKUP($A667,PIVOTILC!$A:$I,6,FALSE)))</f>
        <v>0</v>
      </c>
      <c r="AK667" s="13">
        <f t="shared" si="163"/>
        <v>0</v>
      </c>
      <c r="AL667" s="13" t="str">
        <f t="shared" si="172"/>
        <v/>
      </c>
      <c r="AM667" s="13">
        <f>IF(ISERROR(VLOOKUP($C667,CTEPULL!$A:$I,7,FALSE)),"0",(VLOOKUP($C667,CTEPULL!$A:$I,7,FALSE)))</f>
        <v>0</v>
      </c>
      <c r="AN667" s="18" t="str">
        <f>IF(ISERROR(VLOOKUP($A667,PIVOTILC!$A:$I,7,FALSE)),"0",(VLOOKUP($A667,PIVOTILC!$A:$I,7,FALSE)))</f>
        <v>0</v>
      </c>
      <c r="AO667" s="13">
        <f t="shared" si="164"/>
        <v>0</v>
      </c>
      <c r="AP667" s="13" t="str">
        <f t="shared" si="173"/>
        <v/>
      </c>
      <c r="AQ667" s="13">
        <f>IF(ISERROR(VLOOKUP($C667,CTEPULL!$A:$I,8,FALSE)),"0",(VLOOKUP($C667,CTEPULL!$A:$I,8,FALSE)))</f>
        <v>0</v>
      </c>
      <c r="AR667" s="18" t="str">
        <f>IF(ISERROR(VLOOKUP($A667,PIVOTILC!$A:$I,8,FALSE)),"0",(VLOOKUP($A667,PIVOTILC!$A:$I,8,FALSE)))</f>
        <v>0</v>
      </c>
      <c r="AS667" s="13">
        <f t="shared" si="165"/>
        <v>0</v>
      </c>
      <c r="AT667" s="13" t="str">
        <f t="shared" si="174"/>
        <v/>
      </c>
      <c r="AU667" s="19">
        <f>IF(ISERROR(VLOOKUP($C667,CTEPULL!$A:$I,9,FALSE)),"0",(VLOOKUP($C667,CTEPULL!$A:$I,9,FALSE)))</f>
        <v>45</v>
      </c>
      <c r="AV667" s="18" t="str">
        <f>IF(ISERROR(VLOOKUP($A667,PIVOTILC!$A:$I,8,FALSE)),"0",(VLOOKUP($A667,PIVOTILC!$A:$I,9,FALSE)))</f>
        <v>0</v>
      </c>
      <c r="AW667" s="18">
        <f t="shared" si="166"/>
        <v>45</v>
      </c>
      <c r="AX667" s="13">
        <f t="shared" si="167"/>
        <v>0</v>
      </c>
      <c r="AY667" s="13" t="str">
        <f t="shared" si="168"/>
        <v>Yes</v>
      </c>
      <c r="AZ667" s="13" t="str">
        <f t="shared" si="175"/>
        <v>No</v>
      </c>
    </row>
    <row r="668" spans="1:52" x14ac:dyDescent="0.2">
      <c r="A668" s="1" t="s">
        <v>8143</v>
      </c>
      <c r="B668" s="16" t="s">
        <v>8144</v>
      </c>
      <c r="C668" s="13" t="s">
        <v>8145</v>
      </c>
      <c r="D668" s="13" t="s">
        <v>446</v>
      </c>
      <c r="E668" s="13" t="s">
        <v>8146</v>
      </c>
      <c r="F668" s="13" t="s">
        <v>179</v>
      </c>
      <c r="G668" s="13" t="s">
        <v>8147</v>
      </c>
      <c r="H668" s="13" t="s">
        <v>2829</v>
      </c>
      <c r="I668" s="13" t="s">
        <v>98</v>
      </c>
      <c r="J668" s="13" t="s">
        <v>2378</v>
      </c>
      <c r="K668" s="13" t="s">
        <v>2395</v>
      </c>
      <c r="L668" s="13" t="s">
        <v>4946</v>
      </c>
      <c r="M668" s="13" t="s">
        <v>2405</v>
      </c>
      <c r="N668" s="13" t="s">
        <v>8148</v>
      </c>
      <c r="O668" s="17">
        <v>43270</v>
      </c>
      <c r="P668" s="23"/>
      <c r="Q668" s="41" t="s">
        <v>8149</v>
      </c>
      <c r="R668" s="13" t="s">
        <v>112</v>
      </c>
      <c r="S668" s="13" t="s">
        <v>2866</v>
      </c>
      <c r="T668" s="13" t="s">
        <v>8348</v>
      </c>
      <c r="U668" s="13" t="s">
        <v>8154</v>
      </c>
      <c r="V668" s="13" t="s">
        <v>8355</v>
      </c>
      <c r="W668" s="13">
        <f>IF(ISERROR(VLOOKUP($C668,CTEPULL!$A:$I,3,FALSE)),"0",(VLOOKUP($C668,CTEPULL!$A:$I,3,FALSE)))</f>
        <v>40</v>
      </c>
      <c r="X668" s="18">
        <f>IF(ISERROR(VLOOKUP($A668,PIVOTILC!$A:$I,3,FALSE)),"0",(VLOOKUP($A668,PIVOTILC!$A:$I,3,FALSE)))</f>
        <v>40</v>
      </c>
      <c r="Y668" s="13">
        <f t="shared" si="160"/>
        <v>0</v>
      </c>
      <c r="Z668" s="13" t="str">
        <f t="shared" si="169"/>
        <v>Good</v>
      </c>
      <c r="AA668" s="13">
        <f>IF(ISERROR(VLOOKUP($C668,CTEPULL!$A:$I,4,FALSE)),"0",(VLOOKUP($C668,CTEPULL!$A:$I,4,FALSE)))</f>
        <v>0</v>
      </c>
      <c r="AB668" s="18">
        <f>IF(ISERROR(VLOOKUP($A668,PIVOTILC!$A:$I,4,FALSE)),"0",(VLOOKUP($A668,PIVOTILC!$A:$I,4,FALSE)))</f>
        <v>0</v>
      </c>
      <c r="AC668" s="13">
        <f t="shared" si="161"/>
        <v>0</v>
      </c>
      <c r="AD668" s="13" t="str">
        <f t="shared" si="170"/>
        <v/>
      </c>
      <c r="AE668" s="13">
        <f>IF(ISERROR(VLOOKUP($C668,CTEPULL!$A:$I,5,FALSE)),"0",(VLOOKUP($C668,CTEPULL!$A:$I,5,FALSE)))</f>
        <v>0</v>
      </c>
      <c r="AF668" s="18">
        <f>IF(ISERROR(VLOOKUP($A668,PIVOTILC!$A:$I,5,FALSE)),"0",(VLOOKUP($A668,PIVOTILC!$A:$I,5,FALSE)))</f>
        <v>0</v>
      </c>
      <c r="AG668" s="13">
        <f t="shared" si="162"/>
        <v>0</v>
      </c>
      <c r="AH668" s="13" t="str">
        <f t="shared" si="171"/>
        <v/>
      </c>
      <c r="AI668" s="13">
        <f>IF(ISERROR(VLOOKUP($C668,CTEPULL!$A:$I,6,FALSE)),"0",(VLOOKUP($C668,CTEPULL!$A:$I,6,FALSE)))</f>
        <v>0</v>
      </c>
      <c r="AJ668" s="18">
        <f>IF(ISERROR(VLOOKUP($A668,PIVOTILC!$A:$I,6,FALSE)),"0",(VLOOKUP($A668,PIVOTILC!$A:$I,6,FALSE)))</f>
        <v>0</v>
      </c>
      <c r="AK668" s="13">
        <f t="shared" si="163"/>
        <v>0</v>
      </c>
      <c r="AL668" s="13" t="str">
        <f t="shared" si="172"/>
        <v/>
      </c>
      <c r="AM668" s="13">
        <f>IF(ISERROR(VLOOKUP($C668,CTEPULL!$A:$I,7,FALSE)),"0",(VLOOKUP($C668,CTEPULL!$A:$I,7,FALSE)))</f>
        <v>0</v>
      </c>
      <c r="AN668" s="18">
        <f>IF(ISERROR(VLOOKUP($A668,PIVOTILC!$A:$I,7,FALSE)),"0",(VLOOKUP($A668,PIVOTILC!$A:$I,7,FALSE)))</f>
        <v>0</v>
      </c>
      <c r="AO668" s="13">
        <f t="shared" si="164"/>
        <v>0</v>
      </c>
      <c r="AP668" s="13" t="str">
        <f t="shared" si="173"/>
        <v/>
      </c>
      <c r="AQ668" s="13">
        <f>IF(ISERROR(VLOOKUP($C668,CTEPULL!$A:$I,8,FALSE)),"0",(VLOOKUP($C668,CTEPULL!$A:$I,8,FALSE)))</f>
        <v>0</v>
      </c>
      <c r="AR668" s="18">
        <f>IF(ISERROR(VLOOKUP($A668,PIVOTILC!$A:$I,8,FALSE)),"0",(VLOOKUP($A668,PIVOTILC!$A:$I,8,FALSE)))</f>
        <v>0</v>
      </c>
      <c r="AS668" s="13">
        <f t="shared" si="165"/>
        <v>0</v>
      </c>
      <c r="AT668" s="13" t="str">
        <f t="shared" si="174"/>
        <v/>
      </c>
      <c r="AU668" s="19">
        <f>IF(ISERROR(VLOOKUP($C668,CTEPULL!$A:$I,9,FALSE)),"0",(VLOOKUP($C668,CTEPULL!$A:$I,9,FALSE)))</f>
        <v>40</v>
      </c>
      <c r="AV668" s="18">
        <f>IF(ISERROR(VLOOKUP($A668,PIVOTILC!$A:$I,8,FALSE)),"0",(VLOOKUP($A668,PIVOTILC!$A:$I,9,FALSE)))</f>
        <v>40</v>
      </c>
      <c r="AW668" s="18">
        <f t="shared" si="166"/>
        <v>0</v>
      </c>
      <c r="AX668" s="13">
        <f t="shared" si="167"/>
        <v>0</v>
      </c>
      <c r="AY668" s="13" t="str">
        <f t="shared" si="168"/>
        <v>No</v>
      </c>
      <c r="AZ668" s="13" t="str">
        <f t="shared" si="175"/>
        <v>No</v>
      </c>
    </row>
    <row r="669" spans="1:52" x14ac:dyDescent="0.2">
      <c r="A669" s="1" t="s">
        <v>7206</v>
      </c>
      <c r="B669" s="12" t="s">
        <v>4361</v>
      </c>
      <c r="C669" s="3" t="s">
        <v>4362</v>
      </c>
      <c r="D669" s="3" t="s">
        <v>446</v>
      </c>
      <c r="E669" s="3" t="s">
        <v>4363</v>
      </c>
      <c r="F669" s="3" t="s">
        <v>179</v>
      </c>
      <c r="G669" s="3" t="s">
        <v>4364</v>
      </c>
      <c r="H669" s="3" t="s">
        <v>2829</v>
      </c>
      <c r="I669" s="3" t="s">
        <v>100</v>
      </c>
      <c r="J669" s="3" t="s">
        <v>2378</v>
      </c>
      <c r="K669" s="3" t="s">
        <v>2395</v>
      </c>
      <c r="L669" s="3" t="s">
        <v>2385</v>
      </c>
      <c r="M669" s="3" t="s">
        <v>10350</v>
      </c>
      <c r="N669" s="3" t="s">
        <v>4365</v>
      </c>
      <c r="O669" s="11">
        <v>42786</v>
      </c>
      <c r="Q669" s="41" t="s">
        <v>4366</v>
      </c>
      <c r="R669" s="3" t="s">
        <v>129</v>
      </c>
      <c r="S669" s="3" t="s">
        <v>2871</v>
      </c>
      <c r="T669" s="3" t="s">
        <v>8348</v>
      </c>
      <c r="U669" s="3" t="s">
        <v>5925</v>
      </c>
      <c r="V669" s="3" t="s">
        <v>8361</v>
      </c>
      <c r="W669" s="13">
        <f>IF(ISERROR(VLOOKUP($C669,CTEPULL!$A:$I,3,FALSE)),"0",(VLOOKUP($C669,CTEPULL!$A:$I,3,FALSE)))</f>
        <v>43.5</v>
      </c>
      <c r="X669" s="18">
        <f>IF(ISERROR(VLOOKUP($A669,PIVOTILC!$A:$I,3,FALSE)),"0",(VLOOKUP($A669,PIVOTILC!$A:$I,3,FALSE)))</f>
        <v>43.5</v>
      </c>
      <c r="Y669" s="13">
        <f t="shared" si="160"/>
        <v>0</v>
      </c>
      <c r="Z669" s="13" t="str">
        <f t="shared" si="169"/>
        <v>Good</v>
      </c>
      <c r="AA669" s="13">
        <f>IF(ISERROR(VLOOKUP($C669,CTEPULL!$A:$I,4,FALSE)),"0",(VLOOKUP($C669,CTEPULL!$A:$I,4,FALSE)))</f>
        <v>0</v>
      </c>
      <c r="AB669" s="18">
        <f>IF(ISERROR(VLOOKUP($A669,PIVOTILC!$A:$I,4,FALSE)),"0",(VLOOKUP($A669,PIVOTILC!$A:$I,4,FALSE)))</f>
        <v>0</v>
      </c>
      <c r="AC669" s="13">
        <f t="shared" si="161"/>
        <v>0</v>
      </c>
      <c r="AD669" s="13" t="str">
        <f t="shared" si="170"/>
        <v/>
      </c>
      <c r="AE669" s="13">
        <f>IF(ISERROR(VLOOKUP($C669,CTEPULL!$A:$I,5,FALSE)),"0",(VLOOKUP($C669,CTEPULL!$A:$I,5,FALSE)))</f>
        <v>0</v>
      </c>
      <c r="AF669" s="18">
        <f>IF(ISERROR(VLOOKUP($A669,PIVOTILC!$A:$I,5,FALSE)),"0",(VLOOKUP($A669,PIVOTILC!$A:$I,5,FALSE)))</f>
        <v>0</v>
      </c>
      <c r="AG669" s="13">
        <f t="shared" si="162"/>
        <v>0</v>
      </c>
      <c r="AH669" s="13" t="str">
        <f t="shared" si="171"/>
        <v/>
      </c>
      <c r="AI669" s="13">
        <f>IF(ISERROR(VLOOKUP($C669,CTEPULL!$A:$I,6,FALSE)),"0",(VLOOKUP($C669,CTEPULL!$A:$I,6,FALSE)))</f>
        <v>0</v>
      </c>
      <c r="AJ669" s="18">
        <f>IF(ISERROR(VLOOKUP($A669,PIVOTILC!$A:$I,6,FALSE)),"0",(VLOOKUP($A669,PIVOTILC!$A:$I,6,FALSE)))</f>
        <v>0</v>
      </c>
      <c r="AK669" s="13">
        <f t="shared" si="163"/>
        <v>0</v>
      </c>
      <c r="AL669" s="13" t="str">
        <f t="shared" si="172"/>
        <v/>
      </c>
      <c r="AM669" s="13">
        <f>IF(ISERROR(VLOOKUP($C669,CTEPULL!$A:$I,7,FALSE)),"0",(VLOOKUP($C669,CTEPULL!$A:$I,7,FALSE)))</f>
        <v>0</v>
      </c>
      <c r="AN669" s="18">
        <f>IF(ISERROR(VLOOKUP($A669,PIVOTILC!$A:$I,7,FALSE)),"0",(VLOOKUP($A669,PIVOTILC!$A:$I,7,FALSE)))</f>
        <v>0</v>
      </c>
      <c r="AO669" s="13">
        <f t="shared" si="164"/>
        <v>0</v>
      </c>
      <c r="AP669" s="13" t="str">
        <f t="shared" si="173"/>
        <v/>
      </c>
      <c r="AQ669" s="13">
        <f>IF(ISERROR(VLOOKUP($C669,CTEPULL!$A:$I,8,FALSE)),"0",(VLOOKUP($C669,CTEPULL!$A:$I,8,FALSE)))</f>
        <v>0</v>
      </c>
      <c r="AR669" s="18">
        <f>IF(ISERROR(VLOOKUP($A669,PIVOTILC!$A:$I,8,FALSE)),"0",(VLOOKUP($A669,PIVOTILC!$A:$I,8,FALSE)))</f>
        <v>0</v>
      </c>
      <c r="AS669" s="13">
        <f t="shared" si="165"/>
        <v>0</v>
      </c>
      <c r="AT669" s="13" t="str">
        <f t="shared" si="174"/>
        <v/>
      </c>
      <c r="AU669" s="19">
        <f>IF(ISERROR(VLOOKUP($C669,CTEPULL!$A:$I,9,FALSE)),"0",(VLOOKUP($C669,CTEPULL!$A:$I,9,FALSE)))</f>
        <v>43.5</v>
      </c>
      <c r="AV669" s="18">
        <f>IF(ISERROR(VLOOKUP($A669,PIVOTILC!$A:$I,8,FALSE)),"0",(VLOOKUP($A669,PIVOTILC!$A:$I,9,FALSE)))</f>
        <v>43.5</v>
      </c>
      <c r="AW669" s="18">
        <f t="shared" si="166"/>
        <v>0</v>
      </c>
      <c r="AX669" s="13">
        <f t="shared" si="167"/>
        <v>0</v>
      </c>
      <c r="AY669" s="13" t="str">
        <f t="shared" si="168"/>
        <v>No</v>
      </c>
      <c r="AZ669" s="13" t="str">
        <f t="shared" si="175"/>
        <v>No</v>
      </c>
    </row>
    <row r="670" spans="1:52" x14ac:dyDescent="0.2">
      <c r="A670" s="1" t="s">
        <v>7207</v>
      </c>
      <c r="B670" s="16" t="s">
        <v>4694</v>
      </c>
      <c r="C670" s="13" t="s">
        <v>4695</v>
      </c>
      <c r="D670" s="13" t="s">
        <v>446</v>
      </c>
      <c r="E670" s="13" t="s">
        <v>4649</v>
      </c>
      <c r="F670" s="13" t="s">
        <v>179</v>
      </c>
      <c r="G670" s="13" t="s">
        <v>4696</v>
      </c>
      <c r="H670" s="13" t="s">
        <v>2829</v>
      </c>
      <c r="I670" s="13" t="s">
        <v>98</v>
      </c>
      <c r="J670" s="13" t="s">
        <v>2378</v>
      </c>
      <c r="K670" s="13" t="s">
        <v>2382</v>
      </c>
      <c r="L670" s="13" t="s">
        <v>3758</v>
      </c>
      <c r="M670" s="13" t="s">
        <v>2423</v>
      </c>
      <c r="N670" s="13" t="s">
        <v>4697</v>
      </c>
      <c r="O670" s="17">
        <v>42857</v>
      </c>
      <c r="P670" s="23"/>
      <c r="Q670" s="41" t="s">
        <v>4810</v>
      </c>
      <c r="R670" s="13" t="s">
        <v>187</v>
      </c>
      <c r="S670" s="13" t="s">
        <v>2873</v>
      </c>
      <c r="T670" s="13" t="s">
        <v>8348</v>
      </c>
      <c r="U670" s="13" t="s">
        <v>5926</v>
      </c>
      <c r="V670" s="13" t="s">
        <v>8350</v>
      </c>
      <c r="W670" s="13">
        <f>IF(ISERROR(VLOOKUP($C670,CTEPULL!$A:$I,3,FALSE)),"0",(VLOOKUP($C670,CTEPULL!$A:$I,3,FALSE)))</f>
        <v>44</v>
      </c>
      <c r="X670" s="18">
        <f>IF(ISERROR(VLOOKUP($A670,PIVOTILC!$A:$I,3,FALSE)),"0",(VLOOKUP($A670,PIVOTILC!$A:$I,3,FALSE)))</f>
        <v>44</v>
      </c>
      <c r="Y670" s="13">
        <f t="shared" si="160"/>
        <v>0</v>
      </c>
      <c r="Z670" s="13" t="str">
        <f t="shared" si="169"/>
        <v>Good</v>
      </c>
      <c r="AA670" s="13">
        <f>IF(ISERROR(VLOOKUP($C670,CTEPULL!$A:$I,4,FALSE)),"0",(VLOOKUP($C670,CTEPULL!$A:$I,4,FALSE)))</f>
        <v>0</v>
      </c>
      <c r="AB670" s="18">
        <f>IF(ISERROR(VLOOKUP($A670,PIVOTILC!$A:$I,4,FALSE)),"0",(VLOOKUP($A670,PIVOTILC!$A:$I,4,FALSE)))</f>
        <v>0</v>
      </c>
      <c r="AC670" s="13">
        <f t="shared" si="161"/>
        <v>0</v>
      </c>
      <c r="AD670" s="13" t="str">
        <f t="shared" si="170"/>
        <v/>
      </c>
      <c r="AE670" s="13">
        <f>IF(ISERROR(VLOOKUP($C670,CTEPULL!$A:$I,5,FALSE)),"0",(VLOOKUP($C670,CTEPULL!$A:$I,5,FALSE)))</f>
        <v>0</v>
      </c>
      <c r="AF670" s="18">
        <f>IF(ISERROR(VLOOKUP($A670,PIVOTILC!$A:$I,5,FALSE)),"0",(VLOOKUP($A670,PIVOTILC!$A:$I,5,FALSE)))</f>
        <v>0</v>
      </c>
      <c r="AG670" s="13">
        <f t="shared" si="162"/>
        <v>0</v>
      </c>
      <c r="AH670" s="13" t="str">
        <f t="shared" si="171"/>
        <v/>
      </c>
      <c r="AI670" s="13">
        <f>IF(ISERROR(VLOOKUP($C670,CTEPULL!$A:$I,6,FALSE)),"0",(VLOOKUP($C670,CTEPULL!$A:$I,6,FALSE)))</f>
        <v>0</v>
      </c>
      <c r="AJ670" s="18">
        <f>IF(ISERROR(VLOOKUP($A670,PIVOTILC!$A:$I,6,FALSE)),"0",(VLOOKUP($A670,PIVOTILC!$A:$I,6,FALSE)))</f>
        <v>0</v>
      </c>
      <c r="AK670" s="13">
        <f t="shared" si="163"/>
        <v>0</v>
      </c>
      <c r="AL670" s="13" t="str">
        <f t="shared" si="172"/>
        <v/>
      </c>
      <c r="AM670" s="13">
        <f>IF(ISERROR(VLOOKUP($C670,CTEPULL!$A:$I,7,FALSE)),"0",(VLOOKUP($C670,CTEPULL!$A:$I,7,FALSE)))</f>
        <v>0</v>
      </c>
      <c r="AN670" s="18">
        <f>IF(ISERROR(VLOOKUP($A670,PIVOTILC!$A:$I,7,FALSE)),"0",(VLOOKUP($A670,PIVOTILC!$A:$I,7,FALSE)))</f>
        <v>0</v>
      </c>
      <c r="AO670" s="13">
        <f t="shared" si="164"/>
        <v>0</v>
      </c>
      <c r="AP670" s="13" t="str">
        <f t="shared" si="173"/>
        <v/>
      </c>
      <c r="AQ670" s="13">
        <f>IF(ISERROR(VLOOKUP($C670,CTEPULL!$A:$I,8,FALSE)),"0",(VLOOKUP($C670,CTEPULL!$A:$I,8,FALSE)))</f>
        <v>0</v>
      </c>
      <c r="AR670" s="18">
        <f>IF(ISERROR(VLOOKUP($A670,PIVOTILC!$A:$I,8,FALSE)),"0",(VLOOKUP($A670,PIVOTILC!$A:$I,8,FALSE)))</f>
        <v>0</v>
      </c>
      <c r="AS670" s="13">
        <f t="shared" si="165"/>
        <v>0</v>
      </c>
      <c r="AT670" s="13" t="str">
        <f t="shared" si="174"/>
        <v/>
      </c>
      <c r="AU670" s="19">
        <f>IF(ISERROR(VLOOKUP($C670,CTEPULL!$A:$I,9,FALSE)),"0",(VLOOKUP($C670,CTEPULL!$A:$I,9,FALSE)))</f>
        <v>44</v>
      </c>
      <c r="AV670" s="18">
        <f>IF(ISERROR(VLOOKUP($A670,PIVOTILC!$A:$I,8,FALSE)),"0",(VLOOKUP($A670,PIVOTILC!$A:$I,9,FALSE)))</f>
        <v>44</v>
      </c>
      <c r="AW670" s="18">
        <f t="shared" si="166"/>
        <v>0</v>
      </c>
      <c r="AX670" s="13">
        <f t="shared" si="167"/>
        <v>0</v>
      </c>
      <c r="AY670" s="13" t="str">
        <f t="shared" si="168"/>
        <v>No</v>
      </c>
      <c r="AZ670" s="13" t="str">
        <f t="shared" si="175"/>
        <v>No</v>
      </c>
    </row>
    <row r="671" spans="1:52" x14ac:dyDescent="0.2">
      <c r="A671" s="1" t="s">
        <v>8052</v>
      </c>
      <c r="B671" s="16" t="s">
        <v>8053</v>
      </c>
      <c r="C671" s="13" t="s">
        <v>8054</v>
      </c>
      <c r="D671" s="13" t="s">
        <v>446</v>
      </c>
      <c r="E671" s="13" t="s">
        <v>4649</v>
      </c>
      <c r="F671" s="13" t="s">
        <v>179</v>
      </c>
      <c r="G671" s="13" t="s">
        <v>8055</v>
      </c>
      <c r="H671" s="13" t="s">
        <v>2829</v>
      </c>
      <c r="I671" s="13" t="s">
        <v>98</v>
      </c>
      <c r="J671" s="13" t="s">
        <v>2378</v>
      </c>
      <c r="K671" s="13" t="s">
        <v>2379</v>
      </c>
      <c r="L671" s="13" t="s">
        <v>2380</v>
      </c>
      <c r="M671" s="13" t="s">
        <v>2433</v>
      </c>
      <c r="N671" s="13" t="s">
        <v>8056</v>
      </c>
      <c r="O671" s="17">
        <v>43248</v>
      </c>
      <c r="P671" s="23"/>
      <c r="Q671" s="41" t="s">
        <v>8057</v>
      </c>
      <c r="R671" s="13" t="s">
        <v>187</v>
      </c>
      <c r="S671" s="13" t="s">
        <v>2866</v>
      </c>
      <c r="T671" s="13" t="s">
        <v>8348</v>
      </c>
      <c r="U671" s="13" t="s">
        <v>8073</v>
      </c>
      <c r="V671" s="13" t="s">
        <v>8350</v>
      </c>
      <c r="W671" s="13">
        <f>IF(ISERROR(VLOOKUP($C671,CTEPULL!$A:$I,3,FALSE)),"0",(VLOOKUP($C671,CTEPULL!$A:$I,3,FALSE)))</f>
        <v>40</v>
      </c>
      <c r="X671" s="18">
        <f>IF(ISERROR(VLOOKUP($A671,PIVOTILC!$A:$I,3,FALSE)),"0",(VLOOKUP($A671,PIVOTILC!$A:$I,3,FALSE)))</f>
        <v>40</v>
      </c>
      <c r="Y671" s="13">
        <f t="shared" si="160"/>
        <v>0</v>
      </c>
      <c r="Z671" s="13" t="str">
        <f t="shared" si="169"/>
        <v>Good</v>
      </c>
      <c r="AA671" s="13">
        <f>IF(ISERROR(VLOOKUP($C671,CTEPULL!$A:$I,4,FALSE)),"0",(VLOOKUP($C671,CTEPULL!$A:$I,4,FALSE)))</f>
        <v>0</v>
      </c>
      <c r="AB671" s="18">
        <f>IF(ISERROR(VLOOKUP($A671,PIVOTILC!$A:$I,4,FALSE)),"0",(VLOOKUP($A671,PIVOTILC!$A:$I,4,FALSE)))</f>
        <v>0</v>
      </c>
      <c r="AC671" s="13">
        <f t="shared" si="161"/>
        <v>0</v>
      </c>
      <c r="AD671" s="13" t="str">
        <f t="shared" si="170"/>
        <v/>
      </c>
      <c r="AE671" s="13">
        <f>IF(ISERROR(VLOOKUP($C671,CTEPULL!$A:$I,5,FALSE)),"0",(VLOOKUP($C671,CTEPULL!$A:$I,5,FALSE)))</f>
        <v>0</v>
      </c>
      <c r="AF671" s="18">
        <f>IF(ISERROR(VLOOKUP($A671,PIVOTILC!$A:$I,5,FALSE)),"0",(VLOOKUP($A671,PIVOTILC!$A:$I,5,FALSE)))</f>
        <v>0</v>
      </c>
      <c r="AG671" s="13">
        <f t="shared" si="162"/>
        <v>0</v>
      </c>
      <c r="AH671" s="13" t="str">
        <f t="shared" si="171"/>
        <v/>
      </c>
      <c r="AI671" s="13">
        <f>IF(ISERROR(VLOOKUP($C671,CTEPULL!$A:$I,6,FALSE)),"0",(VLOOKUP($C671,CTEPULL!$A:$I,6,FALSE)))</f>
        <v>0</v>
      </c>
      <c r="AJ671" s="18">
        <f>IF(ISERROR(VLOOKUP($A671,PIVOTILC!$A:$I,6,FALSE)),"0",(VLOOKUP($A671,PIVOTILC!$A:$I,6,FALSE)))</f>
        <v>0</v>
      </c>
      <c r="AK671" s="13">
        <f t="shared" si="163"/>
        <v>0</v>
      </c>
      <c r="AL671" s="13" t="str">
        <f t="shared" si="172"/>
        <v/>
      </c>
      <c r="AM671" s="13">
        <f>IF(ISERROR(VLOOKUP($C671,CTEPULL!$A:$I,7,FALSE)),"0",(VLOOKUP($C671,CTEPULL!$A:$I,7,FALSE)))</f>
        <v>0</v>
      </c>
      <c r="AN671" s="18">
        <f>IF(ISERROR(VLOOKUP($A671,PIVOTILC!$A:$I,7,FALSE)),"0",(VLOOKUP($A671,PIVOTILC!$A:$I,7,FALSE)))</f>
        <v>0</v>
      </c>
      <c r="AO671" s="13">
        <f t="shared" si="164"/>
        <v>0</v>
      </c>
      <c r="AP671" s="13" t="str">
        <f t="shared" si="173"/>
        <v/>
      </c>
      <c r="AQ671" s="13">
        <f>IF(ISERROR(VLOOKUP($C671,CTEPULL!$A:$I,8,FALSE)),"0",(VLOOKUP($C671,CTEPULL!$A:$I,8,FALSE)))</f>
        <v>0</v>
      </c>
      <c r="AR671" s="18">
        <f>IF(ISERROR(VLOOKUP($A671,PIVOTILC!$A:$I,8,FALSE)),"0",(VLOOKUP($A671,PIVOTILC!$A:$I,8,FALSE)))</f>
        <v>0</v>
      </c>
      <c r="AS671" s="13">
        <f t="shared" si="165"/>
        <v>0</v>
      </c>
      <c r="AT671" s="13" t="str">
        <f t="shared" si="174"/>
        <v/>
      </c>
      <c r="AU671" s="19">
        <f>IF(ISERROR(VLOOKUP($C671,CTEPULL!$A:$I,9,FALSE)),"0",(VLOOKUP($C671,CTEPULL!$A:$I,9,FALSE)))</f>
        <v>40</v>
      </c>
      <c r="AV671" s="18">
        <f>IF(ISERROR(VLOOKUP($A671,PIVOTILC!$A:$I,8,FALSE)),"0",(VLOOKUP($A671,PIVOTILC!$A:$I,9,FALSE)))</f>
        <v>40</v>
      </c>
      <c r="AW671" s="18">
        <f t="shared" si="166"/>
        <v>0</v>
      </c>
      <c r="AX671" s="13">
        <f t="shared" si="167"/>
        <v>0</v>
      </c>
      <c r="AY671" s="13" t="str">
        <f t="shared" si="168"/>
        <v>No</v>
      </c>
      <c r="AZ671" s="13" t="str">
        <f t="shared" si="175"/>
        <v>No</v>
      </c>
    </row>
    <row r="672" spans="1:52" x14ac:dyDescent="0.2">
      <c r="A672" s="1" t="s">
        <v>9336</v>
      </c>
      <c r="B672" s="16" t="s">
        <v>3225</v>
      </c>
      <c r="C672" s="13" t="s">
        <v>1642</v>
      </c>
      <c r="D672" s="13" t="s">
        <v>1643</v>
      </c>
      <c r="E672" s="13" t="s">
        <v>1644</v>
      </c>
      <c r="F672" s="13" t="s">
        <v>101</v>
      </c>
      <c r="G672" s="13" t="s">
        <v>1645</v>
      </c>
      <c r="H672" s="13" t="s">
        <v>2828</v>
      </c>
      <c r="I672" s="13" t="s">
        <v>98</v>
      </c>
      <c r="J672" s="13" t="s">
        <v>2378</v>
      </c>
      <c r="K672" s="13" t="s">
        <v>2382</v>
      </c>
      <c r="L672" s="13" t="s">
        <v>3758</v>
      </c>
      <c r="M672" s="13" t="s">
        <v>2384</v>
      </c>
      <c r="N672" s="13" t="s">
        <v>1646</v>
      </c>
      <c r="O672" s="17">
        <v>41912</v>
      </c>
      <c r="P672" s="23"/>
      <c r="Q672" s="41" t="s">
        <v>2639</v>
      </c>
      <c r="R672" s="13" t="s">
        <v>187</v>
      </c>
      <c r="S672" s="13" t="s">
        <v>2867</v>
      </c>
      <c r="T672" s="13" t="s">
        <v>8348</v>
      </c>
      <c r="U672" s="13" t="s">
        <v>5927</v>
      </c>
      <c r="V672" s="13" t="s">
        <v>8358</v>
      </c>
      <c r="W672" s="13">
        <f>IF(ISERROR(VLOOKUP($C672,CTEPULL!$A:$I,3,FALSE)),"0",(VLOOKUP($C672,CTEPULL!$A:$I,3,FALSE)))</f>
        <v>45</v>
      </c>
      <c r="X672" s="18">
        <f>IF(ISERROR(VLOOKUP($A672,PIVOTILC!$A:$I,3,FALSE)),"0",(VLOOKUP($A672,PIVOTILC!$A:$I,3,FALSE)))</f>
        <v>45</v>
      </c>
      <c r="Y672" s="13">
        <f t="shared" si="160"/>
        <v>0</v>
      </c>
      <c r="Z672" s="13" t="str">
        <f t="shared" si="169"/>
        <v>Good</v>
      </c>
      <c r="AA672" s="13">
        <f>IF(ISERROR(VLOOKUP($C672,CTEPULL!$A:$I,4,FALSE)),"0",(VLOOKUP($C672,CTEPULL!$A:$I,4,FALSE)))</f>
        <v>0</v>
      </c>
      <c r="AB672" s="18">
        <f>IF(ISERROR(VLOOKUP($A672,PIVOTILC!$A:$I,4,FALSE)),"0",(VLOOKUP($A672,PIVOTILC!$A:$I,4,FALSE)))</f>
        <v>0</v>
      </c>
      <c r="AC672" s="13">
        <f t="shared" si="161"/>
        <v>0</v>
      </c>
      <c r="AD672" s="13" t="str">
        <f t="shared" si="170"/>
        <v/>
      </c>
      <c r="AE672" s="13">
        <f>IF(ISERROR(VLOOKUP($C672,CTEPULL!$A:$I,5,FALSE)),"0",(VLOOKUP($C672,CTEPULL!$A:$I,5,FALSE)))</f>
        <v>0</v>
      </c>
      <c r="AF672" s="18">
        <f>IF(ISERROR(VLOOKUP($A672,PIVOTILC!$A:$I,5,FALSE)),"0",(VLOOKUP($A672,PIVOTILC!$A:$I,5,FALSE)))</f>
        <v>0</v>
      </c>
      <c r="AG672" s="13">
        <f t="shared" si="162"/>
        <v>0</v>
      </c>
      <c r="AH672" s="13" t="str">
        <f t="shared" si="171"/>
        <v/>
      </c>
      <c r="AI672" s="13">
        <f>IF(ISERROR(VLOOKUP($C672,CTEPULL!$A:$I,6,FALSE)),"0",(VLOOKUP($C672,CTEPULL!$A:$I,6,FALSE)))</f>
        <v>0</v>
      </c>
      <c r="AJ672" s="18">
        <f>IF(ISERROR(VLOOKUP($A672,PIVOTILC!$A:$I,6,FALSE)),"0",(VLOOKUP($A672,PIVOTILC!$A:$I,6,FALSE)))</f>
        <v>0</v>
      </c>
      <c r="AK672" s="13">
        <f t="shared" si="163"/>
        <v>0</v>
      </c>
      <c r="AL672" s="13" t="str">
        <f t="shared" si="172"/>
        <v/>
      </c>
      <c r="AM672" s="13">
        <f>IF(ISERROR(VLOOKUP($C672,CTEPULL!$A:$I,7,FALSE)),"0",(VLOOKUP($C672,CTEPULL!$A:$I,7,FALSE)))</f>
        <v>0</v>
      </c>
      <c r="AN672" s="18">
        <f>IF(ISERROR(VLOOKUP($A672,PIVOTILC!$A:$I,7,FALSE)),"0",(VLOOKUP($A672,PIVOTILC!$A:$I,7,FALSE)))</f>
        <v>0</v>
      </c>
      <c r="AO672" s="13">
        <f t="shared" si="164"/>
        <v>0</v>
      </c>
      <c r="AP672" s="13" t="str">
        <f t="shared" si="173"/>
        <v/>
      </c>
      <c r="AQ672" s="13">
        <f>IF(ISERROR(VLOOKUP($C672,CTEPULL!$A:$I,8,FALSE)),"0",(VLOOKUP($C672,CTEPULL!$A:$I,8,FALSE)))</f>
        <v>0</v>
      </c>
      <c r="AR672" s="18">
        <f>IF(ISERROR(VLOOKUP($A672,PIVOTILC!$A:$I,8,FALSE)),"0",(VLOOKUP($A672,PIVOTILC!$A:$I,8,FALSE)))</f>
        <v>0</v>
      </c>
      <c r="AS672" s="13">
        <f t="shared" si="165"/>
        <v>0</v>
      </c>
      <c r="AT672" s="13" t="str">
        <f t="shared" si="174"/>
        <v/>
      </c>
      <c r="AU672" s="19">
        <f>IF(ISERROR(VLOOKUP($C672,CTEPULL!$A:$I,9,FALSE)),"0",(VLOOKUP($C672,CTEPULL!$A:$I,9,FALSE)))</f>
        <v>45</v>
      </c>
      <c r="AV672" s="18">
        <f>IF(ISERROR(VLOOKUP($A672,PIVOTILC!$A:$I,8,FALSE)),"0",(VLOOKUP($A672,PIVOTILC!$A:$I,9,FALSE)))</f>
        <v>45</v>
      </c>
      <c r="AW672" s="18">
        <f t="shared" si="166"/>
        <v>0</v>
      </c>
      <c r="AX672" s="13">
        <f t="shared" si="167"/>
        <v>0</v>
      </c>
      <c r="AY672" s="13" t="str">
        <f t="shared" si="168"/>
        <v>No</v>
      </c>
      <c r="AZ672" s="13" t="str">
        <f t="shared" si="175"/>
        <v>No</v>
      </c>
    </row>
    <row r="673" spans="1:52" x14ac:dyDescent="0.2">
      <c r="A673" s="1" t="s">
        <v>9337</v>
      </c>
      <c r="B673" s="16" t="s">
        <v>3226</v>
      </c>
      <c r="C673" s="13" t="s">
        <v>2007</v>
      </c>
      <c r="D673" s="13" t="s">
        <v>2008</v>
      </c>
      <c r="E673" s="13" t="s">
        <v>2009</v>
      </c>
      <c r="F673" s="13" t="s">
        <v>240</v>
      </c>
      <c r="G673" s="13" t="s">
        <v>2010</v>
      </c>
      <c r="H673" s="13" t="s">
        <v>2831</v>
      </c>
      <c r="I673" s="13" t="s">
        <v>100</v>
      </c>
      <c r="J673" s="13" t="s">
        <v>2378</v>
      </c>
      <c r="K673" s="13" t="s">
        <v>2396</v>
      </c>
      <c r="L673" s="13" t="s">
        <v>2392</v>
      </c>
      <c r="M673" s="13" t="s">
        <v>2393</v>
      </c>
      <c r="N673" s="13" t="s">
        <v>2058</v>
      </c>
      <c r="O673" s="17">
        <v>42061</v>
      </c>
      <c r="P673" s="23"/>
      <c r="Q673" s="41" t="s">
        <v>2640</v>
      </c>
      <c r="R673" s="13" t="s">
        <v>187</v>
      </c>
      <c r="S673" s="13" t="s">
        <v>2866</v>
      </c>
      <c r="T673" s="13" t="s">
        <v>8348</v>
      </c>
      <c r="U673" s="13" t="s">
        <v>5928</v>
      </c>
      <c r="V673" s="13" t="s">
        <v>8358</v>
      </c>
      <c r="W673" s="13">
        <f>IF(ISERROR(VLOOKUP($C673,CTEPULL!$A:$I,3,FALSE)),"0",(VLOOKUP($C673,CTEPULL!$A:$I,3,FALSE)))</f>
        <v>49</v>
      </c>
      <c r="X673" s="18">
        <f>IF(ISERROR(VLOOKUP($A673,PIVOTILC!$A:$I,3,FALSE)),"0",(VLOOKUP($A673,PIVOTILC!$A:$I,3,FALSE)))</f>
        <v>49</v>
      </c>
      <c r="Y673" s="13">
        <f t="shared" si="160"/>
        <v>0</v>
      </c>
      <c r="Z673" s="13" t="str">
        <f t="shared" si="169"/>
        <v>Good</v>
      </c>
      <c r="AA673" s="13">
        <f>IF(ISERROR(VLOOKUP($C673,CTEPULL!$A:$I,4,FALSE)),"0",(VLOOKUP($C673,CTEPULL!$A:$I,4,FALSE)))</f>
        <v>0</v>
      </c>
      <c r="AB673" s="18">
        <f>IF(ISERROR(VLOOKUP($A673,PIVOTILC!$A:$I,4,FALSE)),"0",(VLOOKUP($A673,PIVOTILC!$A:$I,4,FALSE)))</f>
        <v>0</v>
      </c>
      <c r="AC673" s="13">
        <f t="shared" si="161"/>
        <v>0</v>
      </c>
      <c r="AD673" s="13" t="str">
        <f t="shared" si="170"/>
        <v/>
      </c>
      <c r="AE673" s="13">
        <f>IF(ISERROR(VLOOKUP($C673,CTEPULL!$A:$I,5,FALSE)),"0",(VLOOKUP($C673,CTEPULL!$A:$I,5,FALSE)))</f>
        <v>0</v>
      </c>
      <c r="AF673" s="18">
        <f>IF(ISERROR(VLOOKUP($A673,PIVOTILC!$A:$I,5,FALSE)),"0",(VLOOKUP($A673,PIVOTILC!$A:$I,5,FALSE)))</f>
        <v>0</v>
      </c>
      <c r="AG673" s="13">
        <f t="shared" si="162"/>
        <v>0</v>
      </c>
      <c r="AH673" s="13" t="str">
        <f t="shared" si="171"/>
        <v/>
      </c>
      <c r="AI673" s="13">
        <f>IF(ISERROR(VLOOKUP($C673,CTEPULL!$A:$I,6,FALSE)),"0",(VLOOKUP($C673,CTEPULL!$A:$I,6,FALSE)))</f>
        <v>0</v>
      </c>
      <c r="AJ673" s="18">
        <f>IF(ISERROR(VLOOKUP($A673,PIVOTILC!$A:$I,6,FALSE)),"0",(VLOOKUP($A673,PIVOTILC!$A:$I,6,FALSE)))</f>
        <v>0</v>
      </c>
      <c r="AK673" s="13">
        <f t="shared" si="163"/>
        <v>0</v>
      </c>
      <c r="AL673" s="13" t="str">
        <f t="shared" si="172"/>
        <v/>
      </c>
      <c r="AM673" s="13">
        <f>IF(ISERROR(VLOOKUP($C673,CTEPULL!$A:$I,7,FALSE)),"0",(VLOOKUP($C673,CTEPULL!$A:$I,7,FALSE)))</f>
        <v>0</v>
      </c>
      <c r="AN673" s="18">
        <f>IF(ISERROR(VLOOKUP($A673,PIVOTILC!$A:$I,7,FALSE)),"0",(VLOOKUP($A673,PIVOTILC!$A:$I,7,FALSE)))</f>
        <v>0</v>
      </c>
      <c r="AO673" s="13">
        <f t="shared" si="164"/>
        <v>0</v>
      </c>
      <c r="AP673" s="13" t="str">
        <f t="shared" si="173"/>
        <v/>
      </c>
      <c r="AQ673" s="13">
        <f>IF(ISERROR(VLOOKUP($C673,CTEPULL!$A:$I,8,FALSE)),"0",(VLOOKUP($C673,CTEPULL!$A:$I,8,FALSE)))</f>
        <v>0</v>
      </c>
      <c r="AR673" s="18">
        <f>IF(ISERROR(VLOOKUP($A673,PIVOTILC!$A:$I,8,FALSE)),"0",(VLOOKUP($A673,PIVOTILC!$A:$I,8,FALSE)))</f>
        <v>0</v>
      </c>
      <c r="AS673" s="13">
        <f t="shared" si="165"/>
        <v>0</v>
      </c>
      <c r="AT673" s="13" t="str">
        <f t="shared" si="174"/>
        <v/>
      </c>
      <c r="AU673" s="19">
        <f>IF(ISERROR(VLOOKUP($C673,CTEPULL!$A:$I,9,FALSE)),"0",(VLOOKUP($C673,CTEPULL!$A:$I,9,FALSE)))</f>
        <v>49</v>
      </c>
      <c r="AV673" s="18">
        <f>IF(ISERROR(VLOOKUP($A673,PIVOTILC!$A:$I,8,FALSE)),"0",(VLOOKUP($A673,PIVOTILC!$A:$I,9,FALSE)))</f>
        <v>49</v>
      </c>
      <c r="AW673" s="18">
        <f t="shared" si="166"/>
        <v>0</v>
      </c>
      <c r="AX673" s="13">
        <f t="shared" si="167"/>
        <v>0</v>
      </c>
      <c r="AY673" s="13" t="str">
        <f t="shared" si="168"/>
        <v>No</v>
      </c>
      <c r="AZ673" s="13" t="str">
        <f t="shared" si="175"/>
        <v>No</v>
      </c>
    </row>
    <row r="674" spans="1:52" x14ac:dyDescent="0.2">
      <c r="A674" s="1" t="s">
        <v>12843</v>
      </c>
      <c r="B674" s="16" t="s">
        <v>12844</v>
      </c>
      <c r="C674" s="13" t="s">
        <v>12845</v>
      </c>
      <c r="D674" s="13" t="s">
        <v>12846</v>
      </c>
      <c r="E674" s="13" t="s">
        <v>663</v>
      </c>
      <c r="F674" s="13" t="s">
        <v>179</v>
      </c>
      <c r="G674" s="13" t="s">
        <v>12847</v>
      </c>
      <c r="H674" s="13" t="s">
        <v>2829</v>
      </c>
      <c r="I674" s="13" t="s">
        <v>98</v>
      </c>
      <c r="J674" s="13" t="s">
        <v>2378</v>
      </c>
      <c r="K674" s="13" t="s">
        <v>2382</v>
      </c>
      <c r="L674" s="13" t="s">
        <v>3758</v>
      </c>
      <c r="M674" s="13" t="s">
        <v>2423</v>
      </c>
      <c r="N674" s="13" t="s">
        <v>12848</v>
      </c>
      <c r="O674" s="17">
        <v>43822</v>
      </c>
      <c r="P674" s="23"/>
      <c r="Q674" s="41" t="s">
        <v>12849</v>
      </c>
      <c r="R674" s="13" t="s">
        <v>129</v>
      </c>
      <c r="S674" s="13" t="s">
        <v>2867</v>
      </c>
      <c r="T674" s="13" t="s">
        <v>8348</v>
      </c>
      <c r="U674" s="13" t="s">
        <v>12852</v>
      </c>
      <c r="V674" s="13" t="s">
        <v>8369</v>
      </c>
      <c r="W674" s="13">
        <f>IF(ISERROR(VLOOKUP($C674,CTEPULL!$A:$I,3,FALSE)),"0",(VLOOKUP($C674,CTEPULL!$A:$I,3,FALSE)))</f>
        <v>34</v>
      </c>
      <c r="X674" s="18">
        <f>IF(ISERROR(VLOOKUP($A674,PIVOTILC!$A:$I,3,FALSE)),"0",(VLOOKUP($A674,PIVOTILC!$A:$I,3,FALSE)))</f>
        <v>34</v>
      </c>
      <c r="Y674" s="13">
        <f t="shared" si="160"/>
        <v>0</v>
      </c>
      <c r="Z674" s="13" t="str">
        <f t="shared" si="169"/>
        <v>Good</v>
      </c>
      <c r="AA674" s="13">
        <f>IF(ISERROR(VLOOKUP($C674,CTEPULL!$A:$I,4,FALSE)),"0",(VLOOKUP($C674,CTEPULL!$A:$I,4,FALSE)))</f>
        <v>0</v>
      </c>
      <c r="AB674" s="18">
        <f>IF(ISERROR(VLOOKUP($A674,PIVOTILC!$A:$I,4,FALSE)),"0",(VLOOKUP($A674,PIVOTILC!$A:$I,4,FALSE)))</f>
        <v>0</v>
      </c>
      <c r="AC674" s="13">
        <f t="shared" si="161"/>
        <v>0</v>
      </c>
      <c r="AD674" s="13" t="str">
        <f t="shared" si="170"/>
        <v/>
      </c>
      <c r="AE674" s="13">
        <f>IF(ISERROR(VLOOKUP($C674,CTEPULL!$A:$I,5,FALSE)),"0",(VLOOKUP($C674,CTEPULL!$A:$I,5,FALSE)))</f>
        <v>0</v>
      </c>
      <c r="AF674" s="18">
        <f>IF(ISERROR(VLOOKUP($A674,PIVOTILC!$A:$I,5,FALSE)),"0",(VLOOKUP($A674,PIVOTILC!$A:$I,5,FALSE)))</f>
        <v>0</v>
      </c>
      <c r="AG674" s="13">
        <f t="shared" si="162"/>
        <v>0</v>
      </c>
      <c r="AH674" s="13" t="str">
        <f t="shared" si="171"/>
        <v/>
      </c>
      <c r="AI674" s="13">
        <f>IF(ISERROR(VLOOKUP($C674,CTEPULL!$A:$I,6,FALSE)),"0",(VLOOKUP($C674,CTEPULL!$A:$I,6,FALSE)))</f>
        <v>0</v>
      </c>
      <c r="AJ674" s="18">
        <f>IF(ISERROR(VLOOKUP($A674,PIVOTILC!$A:$I,6,FALSE)),"0",(VLOOKUP($A674,PIVOTILC!$A:$I,6,FALSE)))</f>
        <v>0</v>
      </c>
      <c r="AK674" s="13">
        <f t="shared" si="163"/>
        <v>0</v>
      </c>
      <c r="AL674" s="13" t="str">
        <f t="shared" si="172"/>
        <v/>
      </c>
      <c r="AM674" s="13">
        <f>IF(ISERROR(VLOOKUP($C674,CTEPULL!$A:$I,7,FALSE)),"0",(VLOOKUP($C674,CTEPULL!$A:$I,7,FALSE)))</f>
        <v>0</v>
      </c>
      <c r="AN674" s="18">
        <f>IF(ISERROR(VLOOKUP($A674,PIVOTILC!$A:$I,7,FALSE)),"0",(VLOOKUP($A674,PIVOTILC!$A:$I,7,FALSE)))</f>
        <v>0</v>
      </c>
      <c r="AO674" s="13">
        <f t="shared" si="164"/>
        <v>0</v>
      </c>
      <c r="AP674" s="13" t="str">
        <f t="shared" si="173"/>
        <v/>
      </c>
      <c r="AQ674" s="13">
        <f>IF(ISERROR(VLOOKUP($C674,CTEPULL!$A:$I,8,FALSE)),"0",(VLOOKUP($C674,CTEPULL!$A:$I,8,FALSE)))</f>
        <v>0</v>
      </c>
      <c r="AR674" s="18">
        <f>IF(ISERROR(VLOOKUP($A674,PIVOTILC!$A:$I,8,FALSE)),"0",(VLOOKUP($A674,PIVOTILC!$A:$I,8,FALSE)))</f>
        <v>0</v>
      </c>
      <c r="AS674" s="13">
        <f t="shared" si="165"/>
        <v>0</v>
      </c>
      <c r="AT674" s="13" t="str">
        <f t="shared" si="174"/>
        <v/>
      </c>
      <c r="AU674" s="19">
        <f>IF(ISERROR(VLOOKUP($C674,CTEPULL!$A:$I,9,FALSE)),"0",(VLOOKUP($C674,CTEPULL!$A:$I,9,FALSE)))</f>
        <v>34</v>
      </c>
      <c r="AV674" s="18">
        <f>IF(ISERROR(VLOOKUP($A674,PIVOTILC!$A:$I,8,FALSE)),"0",(VLOOKUP($A674,PIVOTILC!$A:$I,9,FALSE)))</f>
        <v>34</v>
      </c>
      <c r="AW674" s="18">
        <f t="shared" si="166"/>
        <v>0</v>
      </c>
      <c r="AX674" s="13">
        <f t="shared" si="167"/>
        <v>0</v>
      </c>
      <c r="AY674" s="13" t="str">
        <f t="shared" si="168"/>
        <v>No</v>
      </c>
      <c r="AZ674" s="13" t="str">
        <f t="shared" si="175"/>
        <v>No</v>
      </c>
    </row>
    <row r="675" spans="1:52" x14ac:dyDescent="0.2">
      <c r="A675" s="58" t="s">
        <v>7208</v>
      </c>
      <c r="B675" s="16" t="s">
        <v>4367</v>
      </c>
      <c r="C675" s="13" t="s">
        <v>4368</v>
      </c>
      <c r="D675" s="13" t="s">
        <v>4369</v>
      </c>
      <c r="E675" s="13" t="s">
        <v>4370</v>
      </c>
      <c r="F675" s="13" t="s">
        <v>2830</v>
      </c>
      <c r="G675" s="13" t="s">
        <v>4371</v>
      </c>
      <c r="H675" s="13" t="s">
        <v>2829</v>
      </c>
      <c r="I675" s="13" t="s">
        <v>98</v>
      </c>
      <c r="J675" s="13" t="s">
        <v>2378</v>
      </c>
      <c r="K675" s="13" t="s">
        <v>2880</v>
      </c>
      <c r="L675" s="13" t="s">
        <v>2880</v>
      </c>
      <c r="M675" s="13" t="s">
        <v>8943</v>
      </c>
      <c r="N675" s="13" t="s">
        <v>4434</v>
      </c>
      <c r="O675" s="17">
        <v>42787</v>
      </c>
      <c r="P675" s="23"/>
      <c r="Q675" s="41" t="s">
        <v>4372</v>
      </c>
      <c r="R675" s="13" t="s">
        <v>187</v>
      </c>
      <c r="S675" s="13" t="s">
        <v>2870</v>
      </c>
      <c r="T675" s="13" t="s">
        <v>8348</v>
      </c>
      <c r="U675" s="13" t="s">
        <v>5929</v>
      </c>
      <c r="V675" s="13" t="s">
        <v>8352</v>
      </c>
      <c r="W675" s="13">
        <f>IF(ISERROR(VLOOKUP($C675,CTEPULL!$A:$I,3,FALSE)),"0",(VLOOKUP($C675,CTEPULL!$A:$I,3,FALSE)))</f>
        <v>40</v>
      </c>
      <c r="X675" s="18">
        <f>IF(ISERROR(VLOOKUP($A675,PIVOTILC!$A:$I,3,FALSE)),"0",(VLOOKUP($A675,PIVOTILC!$A:$I,3,FALSE)))</f>
        <v>40</v>
      </c>
      <c r="Y675" s="13">
        <f t="shared" si="160"/>
        <v>0</v>
      </c>
      <c r="Z675" s="13" t="str">
        <f t="shared" si="169"/>
        <v>Good</v>
      </c>
      <c r="AA675" s="13">
        <f>IF(ISERROR(VLOOKUP($C675,CTEPULL!$A:$I,4,FALSE)),"0",(VLOOKUP($C675,CTEPULL!$A:$I,4,FALSE)))</f>
        <v>0</v>
      </c>
      <c r="AB675" s="18">
        <f>IF(ISERROR(VLOOKUP($A675,PIVOTILC!$A:$I,4,FALSE)),"0",(VLOOKUP($A675,PIVOTILC!$A:$I,4,FALSE)))</f>
        <v>0</v>
      </c>
      <c r="AC675" s="13">
        <f t="shared" si="161"/>
        <v>0</v>
      </c>
      <c r="AD675" s="13" t="str">
        <f t="shared" si="170"/>
        <v/>
      </c>
      <c r="AE675" s="13">
        <f>IF(ISERROR(VLOOKUP($C675,CTEPULL!$A:$I,5,FALSE)),"0",(VLOOKUP($C675,CTEPULL!$A:$I,5,FALSE)))</f>
        <v>0</v>
      </c>
      <c r="AF675" s="18">
        <f>IF(ISERROR(VLOOKUP($A675,PIVOTILC!$A:$I,5,FALSE)),"0",(VLOOKUP($A675,PIVOTILC!$A:$I,5,FALSE)))</f>
        <v>0</v>
      </c>
      <c r="AG675" s="13">
        <f t="shared" si="162"/>
        <v>0</v>
      </c>
      <c r="AH675" s="13" t="str">
        <f t="shared" si="171"/>
        <v/>
      </c>
      <c r="AI675" s="13">
        <f>IF(ISERROR(VLOOKUP($C675,CTEPULL!$A:$I,6,FALSE)),"0",(VLOOKUP($C675,CTEPULL!$A:$I,6,FALSE)))</f>
        <v>0</v>
      </c>
      <c r="AJ675" s="18">
        <f>IF(ISERROR(VLOOKUP($A675,PIVOTILC!$A:$I,6,FALSE)),"0",(VLOOKUP($A675,PIVOTILC!$A:$I,6,FALSE)))</f>
        <v>0</v>
      </c>
      <c r="AK675" s="13">
        <f t="shared" si="163"/>
        <v>0</v>
      </c>
      <c r="AL675" s="13" t="str">
        <f t="shared" si="172"/>
        <v/>
      </c>
      <c r="AM675" s="13">
        <f>IF(ISERROR(VLOOKUP($C675,CTEPULL!$A:$I,7,FALSE)),"0",(VLOOKUP($C675,CTEPULL!$A:$I,7,FALSE)))</f>
        <v>0</v>
      </c>
      <c r="AN675" s="18">
        <f>IF(ISERROR(VLOOKUP($A675,PIVOTILC!$A:$I,7,FALSE)),"0",(VLOOKUP($A675,PIVOTILC!$A:$I,7,FALSE)))</f>
        <v>0</v>
      </c>
      <c r="AO675" s="13">
        <f t="shared" si="164"/>
        <v>0</v>
      </c>
      <c r="AP675" s="13" t="str">
        <f t="shared" si="173"/>
        <v/>
      </c>
      <c r="AQ675" s="13">
        <f>IF(ISERROR(VLOOKUP($C675,CTEPULL!$A:$I,8,FALSE)),"0",(VLOOKUP($C675,CTEPULL!$A:$I,8,FALSE)))</f>
        <v>0</v>
      </c>
      <c r="AR675" s="18">
        <f>IF(ISERROR(VLOOKUP($A675,PIVOTILC!$A:$I,8,FALSE)),"0",(VLOOKUP($A675,PIVOTILC!$A:$I,8,FALSE)))</f>
        <v>0</v>
      </c>
      <c r="AS675" s="13">
        <f t="shared" si="165"/>
        <v>0</v>
      </c>
      <c r="AT675" s="13" t="str">
        <f t="shared" si="174"/>
        <v/>
      </c>
      <c r="AU675" s="19">
        <f>IF(ISERROR(VLOOKUP($C675,CTEPULL!$A:$I,9,FALSE)),"0",(VLOOKUP($C675,CTEPULL!$A:$I,9,FALSE)))</f>
        <v>40</v>
      </c>
      <c r="AV675" s="18">
        <f>IF(ISERROR(VLOOKUP($A675,PIVOTILC!$A:$I,8,FALSE)),"0",(VLOOKUP($A675,PIVOTILC!$A:$I,9,FALSE)))</f>
        <v>40</v>
      </c>
      <c r="AW675" s="18">
        <f t="shared" si="166"/>
        <v>0</v>
      </c>
      <c r="AX675" s="13">
        <f t="shared" si="167"/>
        <v>0</v>
      </c>
      <c r="AY675" s="13" t="str">
        <f t="shared" si="168"/>
        <v>No</v>
      </c>
      <c r="AZ675" s="13" t="str">
        <f t="shared" si="175"/>
        <v>No</v>
      </c>
    </row>
    <row r="676" spans="1:52" x14ac:dyDescent="0.2">
      <c r="A676" s="1" t="s">
        <v>7209</v>
      </c>
      <c r="B676" s="16" t="s">
        <v>6577</v>
      </c>
      <c r="C676" s="13" t="s">
        <v>6578</v>
      </c>
      <c r="D676" s="13" t="s">
        <v>4369</v>
      </c>
      <c r="E676" s="13" t="s">
        <v>6579</v>
      </c>
      <c r="F676" s="13" t="s">
        <v>179</v>
      </c>
      <c r="G676" s="13" t="s">
        <v>6580</v>
      </c>
      <c r="H676" s="13" t="s">
        <v>2829</v>
      </c>
      <c r="I676" s="13" t="s">
        <v>100</v>
      </c>
      <c r="J676" s="13" t="s">
        <v>2378</v>
      </c>
      <c r="K676" s="13" t="s">
        <v>2395</v>
      </c>
      <c r="L676" s="13" t="s">
        <v>2385</v>
      </c>
      <c r="M676" s="13" t="s">
        <v>10350</v>
      </c>
      <c r="N676" s="13" t="s">
        <v>6581</v>
      </c>
      <c r="O676" s="17">
        <v>43056</v>
      </c>
      <c r="P676" s="23"/>
      <c r="Q676" s="41" t="s">
        <v>6582</v>
      </c>
      <c r="R676" s="13" t="s">
        <v>129</v>
      </c>
      <c r="S676" s="13" t="s">
        <v>2870</v>
      </c>
      <c r="T676" s="13" t="s">
        <v>8348</v>
      </c>
      <c r="U676" s="13" t="s">
        <v>6598</v>
      </c>
      <c r="V676" s="13" t="s">
        <v>8352</v>
      </c>
      <c r="W676" s="13">
        <f>IF(ISERROR(VLOOKUP($C676,CTEPULL!$A:$I,3,FALSE)),"0",(VLOOKUP($C676,CTEPULL!$A:$I,3,FALSE)))</f>
        <v>40</v>
      </c>
      <c r="X676" s="18">
        <f>IF(ISERROR(VLOOKUP($A676,PIVOTILC!$A:$I,3,FALSE)),"0",(VLOOKUP($A676,PIVOTILC!$A:$I,3,FALSE)))</f>
        <v>40</v>
      </c>
      <c r="Y676" s="13">
        <f t="shared" si="160"/>
        <v>0</v>
      </c>
      <c r="Z676" s="13" t="str">
        <f t="shared" si="169"/>
        <v>Good</v>
      </c>
      <c r="AA676" s="13">
        <f>IF(ISERROR(VLOOKUP($C676,CTEPULL!$A:$I,4,FALSE)),"0",(VLOOKUP($C676,CTEPULL!$A:$I,4,FALSE)))</f>
        <v>0</v>
      </c>
      <c r="AB676" s="18">
        <f>IF(ISERROR(VLOOKUP($A676,PIVOTILC!$A:$I,4,FALSE)),"0",(VLOOKUP($A676,PIVOTILC!$A:$I,4,FALSE)))</f>
        <v>0</v>
      </c>
      <c r="AC676" s="13">
        <f t="shared" si="161"/>
        <v>0</v>
      </c>
      <c r="AD676" s="13" t="str">
        <f t="shared" si="170"/>
        <v/>
      </c>
      <c r="AE676" s="13">
        <f>IF(ISERROR(VLOOKUP($C676,CTEPULL!$A:$I,5,FALSE)),"0",(VLOOKUP($C676,CTEPULL!$A:$I,5,FALSE)))</f>
        <v>0</v>
      </c>
      <c r="AF676" s="18">
        <f>IF(ISERROR(VLOOKUP($A676,PIVOTILC!$A:$I,5,FALSE)),"0",(VLOOKUP($A676,PIVOTILC!$A:$I,5,FALSE)))</f>
        <v>0</v>
      </c>
      <c r="AG676" s="13">
        <f t="shared" si="162"/>
        <v>0</v>
      </c>
      <c r="AH676" s="13" t="str">
        <f t="shared" si="171"/>
        <v/>
      </c>
      <c r="AI676" s="13">
        <f>IF(ISERROR(VLOOKUP($C676,CTEPULL!$A:$I,6,FALSE)),"0",(VLOOKUP($C676,CTEPULL!$A:$I,6,FALSE)))</f>
        <v>0</v>
      </c>
      <c r="AJ676" s="18">
        <f>IF(ISERROR(VLOOKUP($A676,PIVOTILC!$A:$I,6,FALSE)),"0",(VLOOKUP($A676,PIVOTILC!$A:$I,6,FALSE)))</f>
        <v>0</v>
      </c>
      <c r="AK676" s="13">
        <f t="shared" si="163"/>
        <v>0</v>
      </c>
      <c r="AL676" s="13" t="str">
        <f t="shared" si="172"/>
        <v/>
      </c>
      <c r="AM676" s="13">
        <f>IF(ISERROR(VLOOKUP($C676,CTEPULL!$A:$I,7,FALSE)),"0",(VLOOKUP($C676,CTEPULL!$A:$I,7,FALSE)))</f>
        <v>0</v>
      </c>
      <c r="AN676" s="18">
        <f>IF(ISERROR(VLOOKUP($A676,PIVOTILC!$A:$I,7,FALSE)),"0",(VLOOKUP($A676,PIVOTILC!$A:$I,7,FALSE)))</f>
        <v>0</v>
      </c>
      <c r="AO676" s="13">
        <f t="shared" si="164"/>
        <v>0</v>
      </c>
      <c r="AP676" s="13" t="str">
        <f t="shared" si="173"/>
        <v/>
      </c>
      <c r="AQ676" s="13">
        <f>IF(ISERROR(VLOOKUP($C676,CTEPULL!$A:$I,8,FALSE)),"0",(VLOOKUP($C676,CTEPULL!$A:$I,8,FALSE)))</f>
        <v>0</v>
      </c>
      <c r="AR676" s="18">
        <f>IF(ISERROR(VLOOKUP($A676,PIVOTILC!$A:$I,8,FALSE)),"0",(VLOOKUP($A676,PIVOTILC!$A:$I,8,FALSE)))</f>
        <v>0</v>
      </c>
      <c r="AS676" s="13">
        <f t="shared" si="165"/>
        <v>0</v>
      </c>
      <c r="AT676" s="13" t="str">
        <f t="shared" si="174"/>
        <v/>
      </c>
      <c r="AU676" s="19">
        <f>IF(ISERROR(VLOOKUP($C676,CTEPULL!$A:$I,9,FALSE)),"0",(VLOOKUP($C676,CTEPULL!$A:$I,9,FALSE)))</f>
        <v>40</v>
      </c>
      <c r="AV676" s="18">
        <f>IF(ISERROR(VLOOKUP($A676,PIVOTILC!$A:$I,8,FALSE)),"0",(VLOOKUP($A676,PIVOTILC!$A:$I,9,FALSE)))</f>
        <v>40</v>
      </c>
      <c r="AW676" s="18">
        <f t="shared" si="166"/>
        <v>0</v>
      </c>
      <c r="AX676" s="13">
        <f t="shared" si="167"/>
        <v>0</v>
      </c>
      <c r="AY676" s="13" t="str">
        <f t="shared" si="168"/>
        <v>No</v>
      </c>
      <c r="AZ676" s="13" t="str">
        <f t="shared" si="175"/>
        <v>No</v>
      </c>
    </row>
    <row r="677" spans="1:52" x14ac:dyDescent="0.2">
      <c r="A677" s="1" t="s">
        <v>8502</v>
      </c>
      <c r="B677" s="16" t="s">
        <v>8503</v>
      </c>
      <c r="C677" s="13" t="s">
        <v>8504</v>
      </c>
      <c r="D677" s="13" t="s">
        <v>8505</v>
      </c>
      <c r="E677" s="13" t="s">
        <v>8506</v>
      </c>
      <c r="F677" s="13" t="s">
        <v>179</v>
      </c>
      <c r="G677" s="13" t="s">
        <v>8507</v>
      </c>
      <c r="H677" s="13" t="s">
        <v>2829</v>
      </c>
      <c r="I677" s="13" t="s">
        <v>98</v>
      </c>
      <c r="J677" s="13" t="s">
        <v>2378</v>
      </c>
      <c r="K677" s="13" t="s">
        <v>2379</v>
      </c>
      <c r="L677" s="13" t="s">
        <v>2383</v>
      </c>
      <c r="M677" s="13" t="s">
        <v>2480</v>
      </c>
      <c r="N677" s="13" t="s">
        <v>8508</v>
      </c>
      <c r="O677" s="17">
        <v>43349</v>
      </c>
      <c r="P677" s="23"/>
      <c r="Q677" s="41" t="s">
        <v>8509</v>
      </c>
      <c r="R677" s="13" t="s">
        <v>187</v>
      </c>
      <c r="S677" s="13" t="s">
        <v>2867</v>
      </c>
      <c r="T677" s="13" t="s">
        <v>8348</v>
      </c>
      <c r="U677" s="13" t="s">
        <v>8552</v>
      </c>
      <c r="V677" s="13" t="s">
        <v>8349</v>
      </c>
      <c r="W677" s="13">
        <f>IF(ISERROR(VLOOKUP($C677,CTEPULL!$A:$I,3,FALSE)),"0",(VLOOKUP($C677,CTEPULL!$A:$I,3,FALSE)))</f>
        <v>50</v>
      </c>
      <c r="X677" s="18">
        <f>IF(ISERROR(VLOOKUP($A677,PIVOTILC!$A:$I,3,FALSE)),"0",(VLOOKUP($A677,PIVOTILC!$A:$I,3,FALSE)))</f>
        <v>50</v>
      </c>
      <c r="Y677" s="13">
        <f t="shared" si="160"/>
        <v>0</v>
      </c>
      <c r="Z677" s="13" t="str">
        <f t="shared" si="169"/>
        <v>Good</v>
      </c>
      <c r="AA677" s="13">
        <f>IF(ISERROR(VLOOKUP($C677,CTEPULL!$A:$I,4,FALSE)),"0",(VLOOKUP($C677,CTEPULL!$A:$I,4,FALSE)))</f>
        <v>0</v>
      </c>
      <c r="AB677" s="18">
        <f>IF(ISERROR(VLOOKUP($A677,PIVOTILC!$A:$I,4,FALSE)),"0",(VLOOKUP($A677,PIVOTILC!$A:$I,4,FALSE)))</f>
        <v>0</v>
      </c>
      <c r="AC677" s="13">
        <f t="shared" si="161"/>
        <v>0</v>
      </c>
      <c r="AD677" s="13" t="str">
        <f t="shared" si="170"/>
        <v/>
      </c>
      <c r="AE677" s="13">
        <f>IF(ISERROR(VLOOKUP($C677,CTEPULL!$A:$I,5,FALSE)),"0",(VLOOKUP($C677,CTEPULL!$A:$I,5,FALSE)))</f>
        <v>0</v>
      </c>
      <c r="AF677" s="18">
        <f>IF(ISERROR(VLOOKUP($A677,PIVOTILC!$A:$I,5,FALSE)),"0",(VLOOKUP($A677,PIVOTILC!$A:$I,5,FALSE)))</f>
        <v>0</v>
      </c>
      <c r="AG677" s="13">
        <f t="shared" si="162"/>
        <v>0</v>
      </c>
      <c r="AH677" s="13" t="str">
        <f t="shared" si="171"/>
        <v/>
      </c>
      <c r="AI677" s="13">
        <f>IF(ISERROR(VLOOKUP($C677,CTEPULL!$A:$I,6,FALSE)),"0",(VLOOKUP($C677,CTEPULL!$A:$I,6,FALSE)))</f>
        <v>0</v>
      </c>
      <c r="AJ677" s="18">
        <f>IF(ISERROR(VLOOKUP($A677,PIVOTILC!$A:$I,6,FALSE)),"0",(VLOOKUP($A677,PIVOTILC!$A:$I,6,FALSE)))</f>
        <v>0</v>
      </c>
      <c r="AK677" s="13">
        <f t="shared" si="163"/>
        <v>0</v>
      </c>
      <c r="AL677" s="13" t="str">
        <f t="shared" si="172"/>
        <v/>
      </c>
      <c r="AM677" s="13">
        <f>IF(ISERROR(VLOOKUP($C677,CTEPULL!$A:$I,7,FALSE)),"0",(VLOOKUP($C677,CTEPULL!$A:$I,7,FALSE)))</f>
        <v>0</v>
      </c>
      <c r="AN677" s="18">
        <f>IF(ISERROR(VLOOKUP($A677,PIVOTILC!$A:$I,7,FALSE)),"0",(VLOOKUP($A677,PIVOTILC!$A:$I,7,FALSE)))</f>
        <v>0</v>
      </c>
      <c r="AO677" s="13">
        <f t="shared" si="164"/>
        <v>0</v>
      </c>
      <c r="AP677" s="13" t="str">
        <f t="shared" si="173"/>
        <v/>
      </c>
      <c r="AQ677" s="13">
        <f>IF(ISERROR(VLOOKUP($C677,CTEPULL!$A:$I,8,FALSE)),"0",(VLOOKUP($C677,CTEPULL!$A:$I,8,FALSE)))</f>
        <v>0</v>
      </c>
      <c r="AR677" s="18">
        <f>IF(ISERROR(VLOOKUP($A677,PIVOTILC!$A:$I,8,FALSE)),"0",(VLOOKUP($A677,PIVOTILC!$A:$I,8,FALSE)))</f>
        <v>0</v>
      </c>
      <c r="AS677" s="13">
        <f t="shared" si="165"/>
        <v>0</v>
      </c>
      <c r="AT677" s="13" t="str">
        <f t="shared" si="174"/>
        <v/>
      </c>
      <c r="AU677" s="19">
        <f>IF(ISERROR(VLOOKUP($C677,CTEPULL!$A:$I,9,FALSE)),"0",(VLOOKUP($C677,CTEPULL!$A:$I,9,FALSE)))</f>
        <v>50</v>
      </c>
      <c r="AV677" s="18">
        <f>IF(ISERROR(VLOOKUP($A677,PIVOTILC!$A:$I,8,FALSE)),"0",(VLOOKUP($A677,PIVOTILC!$A:$I,9,FALSE)))</f>
        <v>50</v>
      </c>
      <c r="AW677" s="18">
        <f t="shared" si="166"/>
        <v>0</v>
      </c>
      <c r="AX677" s="13">
        <f t="shared" si="167"/>
        <v>0</v>
      </c>
      <c r="AY677" s="13" t="str">
        <f t="shared" si="168"/>
        <v>No</v>
      </c>
      <c r="AZ677" s="13" t="str">
        <f t="shared" si="175"/>
        <v>No</v>
      </c>
    </row>
    <row r="678" spans="1:52" x14ac:dyDescent="0.2">
      <c r="A678" s="1" t="s">
        <v>8646</v>
      </c>
      <c r="B678" s="16" t="s">
        <v>8647</v>
      </c>
      <c r="C678" s="13" t="s">
        <v>8648</v>
      </c>
      <c r="D678" s="13" t="s">
        <v>1472</v>
      </c>
      <c r="E678" s="13" t="s">
        <v>8649</v>
      </c>
      <c r="F678" s="13" t="s">
        <v>179</v>
      </c>
      <c r="G678" s="13" t="s">
        <v>8650</v>
      </c>
      <c r="H678" s="13" t="s">
        <v>2829</v>
      </c>
      <c r="I678" s="13" t="s">
        <v>98</v>
      </c>
      <c r="J678" s="13" t="s">
        <v>2378</v>
      </c>
      <c r="K678" s="13" t="s">
        <v>2379</v>
      </c>
      <c r="L678" s="13" t="s">
        <v>2407</v>
      </c>
      <c r="M678" s="13" t="s">
        <v>2508</v>
      </c>
      <c r="N678" s="13" t="s">
        <v>8651</v>
      </c>
      <c r="O678" s="17">
        <v>43362</v>
      </c>
      <c r="P678" s="23"/>
      <c r="Q678" s="41" t="s">
        <v>8652</v>
      </c>
      <c r="R678" s="13" t="s">
        <v>112</v>
      </c>
      <c r="S678" s="13" t="s">
        <v>2866</v>
      </c>
      <c r="T678" s="13" t="s">
        <v>8348</v>
      </c>
      <c r="U678" s="13" t="s">
        <v>8694</v>
      </c>
      <c r="V678" s="13" t="s">
        <v>8353</v>
      </c>
      <c r="W678" s="13">
        <f>IF(ISERROR(VLOOKUP($C678,CTEPULL!$A:$I,3,FALSE)),"0",(VLOOKUP($C678,CTEPULL!$A:$I,3,FALSE)))</f>
        <v>45</v>
      </c>
      <c r="X678" s="18">
        <f>IF(ISERROR(VLOOKUP($A678,PIVOTILC!$A:$I,3,FALSE)),"0",(VLOOKUP($A678,PIVOTILC!$A:$I,3,FALSE)))</f>
        <v>45</v>
      </c>
      <c r="Y678" s="13">
        <f t="shared" si="160"/>
        <v>0</v>
      </c>
      <c r="Z678" s="13" t="str">
        <f t="shared" si="169"/>
        <v>Good</v>
      </c>
      <c r="AA678" s="13">
        <f>IF(ISERROR(VLOOKUP($C678,CTEPULL!$A:$I,4,FALSE)),"0",(VLOOKUP($C678,CTEPULL!$A:$I,4,FALSE)))</f>
        <v>0</v>
      </c>
      <c r="AB678" s="18">
        <f>IF(ISERROR(VLOOKUP($A678,PIVOTILC!$A:$I,4,FALSE)),"0",(VLOOKUP($A678,PIVOTILC!$A:$I,4,FALSE)))</f>
        <v>0</v>
      </c>
      <c r="AC678" s="13">
        <f t="shared" si="161"/>
        <v>0</v>
      </c>
      <c r="AD678" s="13" t="str">
        <f t="shared" si="170"/>
        <v/>
      </c>
      <c r="AE678" s="13">
        <f>IF(ISERROR(VLOOKUP($C678,CTEPULL!$A:$I,5,FALSE)),"0",(VLOOKUP($C678,CTEPULL!$A:$I,5,FALSE)))</f>
        <v>0</v>
      </c>
      <c r="AF678" s="18">
        <f>IF(ISERROR(VLOOKUP($A678,PIVOTILC!$A:$I,5,FALSE)),"0",(VLOOKUP($A678,PIVOTILC!$A:$I,5,FALSE)))</f>
        <v>0</v>
      </c>
      <c r="AG678" s="13">
        <f t="shared" si="162"/>
        <v>0</v>
      </c>
      <c r="AH678" s="13" t="str">
        <f t="shared" si="171"/>
        <v/>
      </c>
      <c r="AI678" s="13">
        <f>IF(ISERROR(VLOOKUP($C678,CTEPULL!$A:$I,6,FALSE)),"0",(VLOOKUP($C678,CTEPULL!$A:$I,6,FALSE)))</f>
        <v>0</v>
      </c>
      <c r="AJ678" s="18">
        <f>IF(ISERROR(VLOOKUP($A678,PIVOTILC!$A:$I,6,FALSE)),"0",(VLOOKUP($A678,PIVOTILC!$A:$I,6,FALSE)))</f>
        <v>0</v>
      </c>
      <c r="AK678" s="13">
        <f t="shared" si="163"/>
        <v>0</v>
      </c>
      <c r="AL678" s="13" t="str">
        <f t="shared" si="172"/>
        <v/>
      </c>
      <c r="AM678" s="13">
        <f>IF(ISERROR(VLOOKUP($C678,CTEPULL!$A:$I,7,FALSE)),"0",(VLOOKUP($C678,CTEPULL!$A:$I,7,FALSE)))</f>
        <v>0</v>
      </c>
      <c r="AN678" s="18">
        <f>IF(ISERROR(VLOOKUP($A678,PIVOTILC!$A:$I,7,FALSE)),"0",(VLOOKUP($A678,PIVOTILC!$A:$I,7,FALSE)))</f>
        <v>0</v>
      </c>
      <c r="AO678" s="13">
        <f t="shared" si="164"/>
        <v>0</v>
      </c>
      <c r="AP678" s="13" t="str">
        <f t="shared" si="173"/>
        <v/>
      </c>
      <c r="AQ678" s="13">
        <f>IF(ISERROR(VLOOKUP($C678,CTEPULL!$A:$I,8,FALSE)),"0",(VLOOKUP($C678,CTEPULL!$A:$I,8,FALSE)))</f>
        <v>0</v>
      </c>
      <c r="AR678" s="18">
        <f>IF(ISERROR(VLOOKUP($A678,PIVOTILC!$A:$I,8,FALSE)),"0",(VLOOKUP($A678,PIVOTILC!$A:$I,8,FALSE)))</f>
        <v>0</v>
      </c>
      <c r="AS678" s="13">
        <f t="shared" si="165"/>
        <v>0</v>
      </c>
      <c r="AT678" s="13" t="str">
        <f t="shared" si="174"/>
        <v/>
      </c>
      <c r="AU678" s="19">
        <f>IF(ISERROR(VLOOKUP($C678,CTEPULL!$A:$I,9,FALSE)),"0",(VLOOKUP($C678,CTEPULL!$A:$I,9,FALSE)))</f>
        <v>45</v>
      </c>
      <c r="AV678" s="18">
        <f>IF(ISERROR(VLOOKUP($A678,PIVOTILC!$A:$I,8,FALSE)),"0",(VLOOKUP($A678,PIVOTILC!$A:$I,9,FALSE)))</f>
        <v>45</v>
      </c>
      <c r="AW678" s="18">
        <f t="shared" si="166"/>
        <v>0</v>
      </c>
      <c r="AX678" s="13">
        <f t="shared" si="167"/>
        <v>0</v>
      </c>
      <c r="AY678" s="13" t="str">
        <f t="shared" si="168"/>
        <v>No</v>
      </c>
      <c r="AZ678" s="13" t="str">
        <f t="shared" si="175"/>
        <v>No</v>
      </c>
    </row>
    <row r="679" spans="1:52" x14ac:dyDescent="0.2">
      <c r="A679" s="1" t="s">
        <v>10013</v>
      </c>
      <c r="B679" s="16" t="s">
        <v>10014</v>
      </c>
      <c r="C679" s="13" t="s">
        <v>10015</v>
      </c>
      <c r="D679" s="13" t="s">
        <v>485</v>
      </c>
      <c r="E679" s="13" t="s">
        <v>10016</v>
      </c>
      <c r="F679" s="13" t="s">
        <v>179</v>
      </c>
      <c r="G679" s="13" t="s">
        <v>10017</v>
      </c>
      <c r="H679" s="13" t="s">
        <v>2829</v>
      </c>
      <c r="I679" s="13" t="s">
        <v>98</v>
      </c>
      <c r="J679" s="13" t="s">
        <v>2378</v>
      </c>
      <c r="K679" s="13" t="s">
        <v>2379</v>
      </c>
      <c r="L679" s="13" t="s">
        <v>2383</v>
      </c>
      <c r="M679" s="13" t="s">
        <v>2433</v>
      </c>
      <c r="N679" s="13" t="s">
        <v>10018</v>
      </c>
      <c r="O679" s="17">
        <v>43516</v>
      </c>
      <c r="P679" s="23"/>
      <c r="Q679" s="41" t="s">
        <v>10019</v>
      </c>
      <c r="R679" s="13" t="s">
        <v>187</v>
      </c>
      <c r="S679" s="13" t="s">
        <v>2867</v>
      </c>
      <c r="T679" s="13" t="s">
        <v>8348</v>
      </c>
      <c r="U679" s="13" t="s">
        <v>10033</v>
      </c>
      <c r="V679" s="13" t="s">
        <v>8358</v>
      </c>
      <c r="W679" s="13">
        <f>IF(ISERROR(VLOOKUP($C679,CTEPULL!$A:$I,3,FALSE)),"0",(VLOOKUP($C679,CTEPULL!$A:$I,3,FALSE)))</f>
        <v>53</v>
      </c>
      <c r="X679" s="18">
        <f>IF(ISERROR(VLOOKUP($A679,PIVOTILC!$A:$I,3,FALSE)),"0",(VLOOKUP($A679,PIVOTILC!$A:$I,3,FALSE)))</f>
        <v>53</v>
      </c>
      <c r="Y679" s="13">
        <f t="shared" si="160"/>
        <v>0</v>
      </c>
      <c r="Z679" s="13" t="str">
        <f t="shared" si="169"/>
        <v>Good</v>
      </c>
      <c r="AA679" s="13">
        <f>IF(ISERROR(VLOOKUP($C679,CTEPULL!$A:$I,4,FALSE)),"0",(VLOOKUP($C679,CTEPULL!$A:$I,4,FALSE)))</f>
        <v>0</v>
      </c>
      <c r="AB679" s="18">
        <f>IF(ISERROR(VLOOKUP($A679,PIVOTILC!$A:$I,4,FALSE)),"0",(VLOOKUP($A679,PIVOTILC!$A:$I,4,FALSE)))</f>
        <v>0</v>
      </c>
      <c r="AC679" s="13">
        <f t="shared" si="161"/>
        <v>0</v>
      </c>
      <c r="AD679" s="13" t="str">
        <f t="shared" si="170"/>
        <v/>
      </c>
      <c r="AE679" s="13">
        <f>IF(ISERROR(VLOOKUP($C679,CTEPULL!$A:$I,5,FALSE)),"0",(VLOOKUP($C679,CTEPULL!$A:$I,5,FALSE)))</f>
        <v>0</v>
      </c>
      <c r="AF679" s="18">
        <f>IF(ISERROR(VLOOKUP($A679,PIVOTILC!$A:$I,5,FALSE)),"0",(VLOOKUP($A679,PIVOTILC!$A:$I,5,FALSE)))</f>
        <v>0</v>
      </c>
      <c r="AG679" s="13">
        <f t="shared" si="162"/>
        <v>0</v>
      </c>
      <c r="AH679" s="13" t="str">
        <f t="shared" si="171"/>
        <v/>
      </c>
      <c r="AI679" s="13">
        <f>IF(ISERROR(VLOOKUP($C679,CTEPULL!$A:$I,6,FALSE)),"0",(VLOOKUP($C679,CTEPULL!$A:$I,6,FALSE)))</f>
        <v>0</v>
      </c>
      <c r="AJ679" s="18">
        <f>IF(ISERROR(VLOOKUP($A679,PIVOTILC!$A:$I,6,FALSE)),"0",(VLOOKUP($A679,PIVOTILC!$A:$I,6,FALSE)))</f>
        <v>0</v>
      </c>
      <c r="AK679" s="13">
        <f t="shared" si="163"/>
        <v>0</v>
      </c>
      <c r="AL679" s="13" t="str">
        <f t="shared" si="172"/>
        <v/>
      </c>
      <c r="AM679" s="13">
        <f>IF(ISERROR(VLOOKUP($C679,CTEPULL!$A:$I,7,FALSE)),"0",(VLOOKUP($C679,CTEPULL!$A:$I,7,FALSE)))</f>
        <v>0</v>
      </c>
      <c r="AN679" s="18">
        <f>IF(ISERROR(VLOOKUP($A679,PIVOTILC!$A:$I,7,FALSE)),"0",(VLOOKUP($A679,PIVOTILC!$A:$I,7,FALSE)))</f>
        <v>0</v>
      </c>
      <c r="AO679" s="13">
        <f t="shared" si="164"/>
        <v>0</v>
      </c>
      <c r="AP679" s="13" t="str">
        <f t="shared" si="173"/>
        <v/>
      </c>
      <c r="AQ679" s="13">
        <f>IF(ISERROR(VLOOKUP($C679,CTEPULL!$A:$I,8,FALSE)),"0",(VLOOKUP($C679,CTEPULL!$A:$I,8,FALSE)))</f>
        <v>0</v>
      </c>
      <c r="AR679" s="18">
        <f>IF(ISERROR(VLOOKUP($A679,PIVOTILC!$A:$I,8,FALSE)),"0",(VLOOKUP($A679,PIVOTILC!$A:$I,8,FALSE)))</f>
        <v>0</v>
      </c>
      <c r="AS679" s="13">
        <f t="shared" si="165"/>
        <v>0</v>
      </c>
      <c r="AT679" s="13" t="str">
        <f t="shared" si="174"/>
        <v/>
      </c>
      <c r="AU679" s="19">
        <f>IF(ISERROR(VLOOKUP($C679,CTEPULL!$A:$I,9,FALSE)),"0",(VLOOKUP($C679,CTEPULL!$A:$I,9,FALSE)))</f>
        <v>53</v>
      </c>
      <c r="AV679" s="18">
        <f>IF(ISERROR(VLOOKUP($A679,PIVOTILC!$A:$I,8,FALSE)),"0",(VLOOKUP($A679,PIVOTILC!$A:$I,9,FALSE)))</f>
        <v>53</v>
      </c>
      <c r="AW679" s="18">
        <f t="shared" si="166"/>
        <v>0</v>
      </c>
      <c r="AX679" s="13">
        <f t="shared" si="167"/>
        <v>0</v>
      </c>
      <c r="AY679" s="13" t="str">
        <f t="shared" si="168"/>
        <v>No</v>
      </c>
      <c r="AZ679" s="13" t="str">
        <f t="shared" si="175"/>
        <v>No</v>
      </c>
    </row>
    <row r="680" spans="1:52" x14ac:dyDescent="0.2">
      <c r="A680" s="1" t="s">
        <v>9338</v>
      </c>
      <c r="B680" s="16" t="s">
        <v>9051</v>
      </c>
      <c r="C680" s="13" t="s">
        <v>9052</v>
      </c>
      <c r="D680" s="13" t="s">
        <v>9053</v>
      </c>
      <c r="E680" s="13" t="s">
        <v>9054</v>
      </c>
      <c r="F680" s="13" t="s">
        <v>179</v>
      </c>
      <c r="G680" s="13" t="s">
        <v>9055</v>
      </c>
      <c r="H680" s="13" t="s">
        <v>2829</v>
      </c>
      <c r="I680" s="13" t="s">
        <v>100</v>
      </c>
      <c r="J680" s="13" t="s">
        <v>2378</v>
      </c>
      <c r="K680" s="13" t="s">
        <v>2396</v>
      </c>
      <c r="L680" s="13" t="s">
        <v>2392</v>
      </c>
      <c r="M680" s="13" t="s">
        <v>8943</v>
      </c>
      <c r="N680" s="13" t="s">
        <v>9087</v>
      </c>
      <c r="O680" s="17">
        <v>43416</v>
      </c>
      <c r="P680" s="23"/>
      <c r="Q680" s="41" t="s">
        <v>9056</v>
      </c>
      <c r="R680" s="13" t="s">
        <v>129</v>
      </c>
      <c r="S680" s="13" t="s">
        <v>2870</v>
      </c>
      <c r="T680" s="13" t="s">
        <v>8348</v>
      </c>
      <c r="U680" s="13" t="s">
        <v>9097</v>
      </c>
      <c r="V680" s="13" t="s">
        <v>8354</v>
      </c>
      <c r="W680" s="13">
        <f>IF(ISERROR(VLOOKUP($C680,CTEPULL!$A:$I,3,FALSE)),"0",(VLOOKUP($C680,CTEPULL!$A:$I,3,FALSE)))</f>
        <v>53</v>
      </c>
      <c r="X680" s="18">
        <f>IF(ISERROR(VLOOKUP($A680,PIVOTILC!$A:$I,3,FALSE)),"0",(VLOOKUP($A680,PIVOTILC!$A:$I,3,FALSE)))</f>
        <v>53</v>
      </c>
      <c r="Y680" s="13">
        <f t="shared" si="160"/>
        <v>0</v>
      </c>
      <c r="Z680" s="13" t="str">
        <f t="shared" si="169"/>
        <v>Good</v>
      </c>
      <c r="AA680" s="13">
        <f>IF(ISERROR(VLOOKUP($C680,CTEPULL!$A:$I,4,FALSE)),"0",(VLOOKUP($C680,CTEPULL!$A:$I,4,FALSE)))</f>
        <v>0</v>
      </c>
      <c r="AB680" s="18">
        <f>IF(ISERROR(VLOOKUP($A680,PIVOTILC!$A:$I,4,FALSE)),"0",(VLOOKUP($A680,PIVOTILC!$A:$I,4,FALSE)))</f>
        <v>0</v>
      </c>
      <c r="AC680" s="13">
        <f t="shared" si="161"/>
        <v>0</v>
      </c>
      <c r="AD680" s="13" t="str">
        <f t="shared" si="170"/>
        <v/>
      </c>
      <c r="AE680" s="13">
        <f>IF(ISERROR(VLOOKUP($C680,CTEPULL!$A:$I,5,FALSE)),"0",(VLOOKUP($C680,CTEPULL!$A:$I,5,FALSE)))</f>
        <v>0</v>
      </c>
      <c r="AF680" s="18">
        <f>IF(ISERROR(VLOOKUP($A680,PIVOTILC!$A:$I,5,FALSE)),"0",(VLOOKUP($A680,PIVOTILC!$A:$I,5,FALSE)))</f>
        <v>0</v>
      </c>
      <c r="AG680" s="13">
        <f t="shared" si="162"/>
        <v>0</v>
      </c>
      <c r="AH680" s="13" t="str">
        <f t="shared" si="171"/>
        <v/>
      </c>
      <c r="AI680" s="13">
        <f>IF(ISERROR(VLOOKUP($C680,CTEPULL!$A:$I,6,FALSE)),"0",(VLOOKUP($C680,CTEPULL!$A:$I,6,FALSE)))</f>
        <v>0</v>
      </c>
      <c r="AJ680" s="18">
        <f>IF(ISERROR(VLOOKUP($A680,PIVOTILC!$A:$I,6,FALSE)),"0",(VLOOKUP($A680,PIVOTILC!$A:$I,6,FALSE)))</f>
        <v>0</v>
      </c>
      <c r="AK680" s="13">
        <f t="shared" si="163"/>
        <v>0</v>
      </c>
      <c r="AL680" s="13" t="str">
        <f t="shared" si="172"/>
        <v/>
      </c>
      <c r="AM680" s="13">
        <f>IF(ISERROR(VLOOKUP($C680,CTEPULL!$A:$I,7,FALSE)),"0",(VLOOKUP($C680,CTEPULL!$A:$I,7,FALSE)))</f>
        <v>0</v>
      </c>
      <c r="AN680" s="18">
        <f>IF(ISERROR(VLOOKUP($A680,PIVOTILC!$A:$I,7,FALSE)),"0",(VLOOKUP($A680,PIVOTILC!$A:$I,7,FALSE)))</f>
        <v>0</v>
      </c>
      <c r="AO680" s="13">
        <f t="shared" si="164"/>
        <v>0</v>
      </c>
      <c r="AP680" s="13" t="str">
        <f t="shared" si="173"/>
        <v/>
      </c>
      <c r="AQ680" s="13">
        <f>IF(ISERROR(VLOOKUP($C680,CTEPULL!$A:$I,8,FALSE)),"0",(VLOOKUP($C680,CTEPULL!$A:$I,8,FALSE)))</f>
        <v>0</v>
      </c>
      <c r="AR680" s="18">
        <f>IF(ISERROR(VLOOKUP($A680,PIVOTILC!$A:$I,8,FALSE)),"0",(VLOOKUP($A680,PIVOTILC!$A:$I,8,FALSE)))</f>
        <v>0</v>
      </c>
      <c r="AS680" s="13">
        <f t="shared" si="165"/>
        <v>0</v>
      </c>
      <c r="AT680" s="13" t="str">
        <f t="shared" si="174"/>
        <v/>
      </c>
      <c r="AU680" s="19">
        <f>IF(ISERROR(VLOOKUP($C680,CTEPULL!$A:$I,9,FALSE)),"0",(VLOOKUP($C680,CTEPULL!$A:$I,9,FALSE)))</f>
        <v>53</v>
      </c>
      <c r="AV680" s="18">
        <f>IF(ISERROR(VLOOKUP($A680,PIVOTILC!$A:$I,8,FALSE)),"0",(VLOOKUP($A680,PIVOTILC!$A:$I,9,FALSE)))</f>
        <v>53</v>
      </c>
      <c r="AW680" s="18">
        <f t="shared" si="166"/>
        <v>0</v>
      </c>
      <c r="AX680" s="13">
        <f t="shared" si="167"/>
        <v>0</v>
      </c>
      <c r="AY680" s="13" t="str">
        <f t="shared" si="168"/>
        <v>No</v>
      </c>
      <c r="AZ680" s="13" t="str">
        <f t="shared" si="175"/>
        <v>No</v>
      </c>
    </row>
    <row r="681" spans="1:52" x14ac:dyDescent="0.2">
      <c r="A681" s="1" t="s">
        <v>7210</v>
      </c>
      <c r="B681" s="16" t="s">
        <v>3227</v>
      </c>
      <c r="C681" s="13" t="s">
        <v>1473</v>
      </c>
      <c r="D681" s="13" t="s">
        <v>1474</v>
      </c>
      <c r="E681" s="13" t="s">
        <v>1475</v>
      </c>
      <c r="F681" s="13" t="s">
        <v>179</v>
      </c>
      <c r="G681" s="13" t="s">
        <v>1476</v>
      </c>
      <c r="H681" s="13" t="s">
        <v>2829</v>
      </c>
      <c r="I681" s="13" t="s">
        <v>98</v>
      </c>
      <c r="J681" s="13" t="s">
        <v>2378</v>
      </c>
      <c r="K681" s="13" t="s">
        <v>2389</v>
      </c>
      <c r="L681" s="13" t="s">
        <v>11236</v>
      </c>
      <c r="M681" s="13" t="s">
        <v>2420</v>
      </c>
      <c r="N681" s="13" t="s">
        <v>2641</v>
      </c>
      <c r="O681" s="17">
        <v>41773</v>
      </c>
      <c r="P681" s="23"/>
      <c r="Q681" s="41" t="s">
        <v>2642</v>
      </c>
      <c r="R681" s="13" t="s">
        <v>187</v>
      </c>
      <c r="S681" s="13" t="s">
        <v>2866</v>
      </c>
      <c r="T681" s="13" t="s">
        <v>8348</v>
      </c>
      <c r="U681" s="13" t="s">
        <v>5930</v>
      </c>
      <c r="V681" s="13" t="s">
        <v>8358</v>
      </c>
      <c r="W681" s="13">
        <f>IF(ISERROR(VLOOKUP($C681,CTEPULL!$A:$I,3,FALSE)),"0",(VLOOKUP($C681,CTEPULL!$A:$I,3,FALSE)))</f>
        <v>45</v>
      </c>
      <c r="X681" s="18">
        <f>IF(ISERROR(VLOOKUP($A681,PIVOTILC!$A:$I,3,FALSE)),"0",(VLOOKUP($A681,PIVOTILC!$A:$I,3,FALSE)))</f>
        <v>45</v>
      </c>
      <c r="Y681" s="13">
        <f t="shared" si="160"/>
        <v>0</v>
      </c>
      <c r="Z681" s="13" t="str">
        <f t="shared" si="169"/>
        <v>Good</v>
      </c>
      <c r="AA681" s="13">
        <f>IF(ISERROR(VLOOKUP($C681,CTEPULL!$A:$I,4,FALSE)),"0",(VLOOKUP($C681,CTEPULL!$A:$I,4,FALSE)))</f>
        <v>0</v>
      </c>
      <c r="AB681" s="18">
        <f>IF(ISERROR(VLOOKUP($A681,PIVOTILC!$A:$I,4,FALSE)),"0",(VLOOKUP($A681,PIVOTILC!$A:$I,4,FALSE)))</f>
        <v>0</v>
      </c>
      <c r="AC681" s="13">
        <f t="shared" si="161"/>
        <v>0</v>
      </c>
      <c r="AD681" s="13" t="str">
        <f t="shared" si="170"/>
        <v/>
      </c>
      <c r="AE681" s="13">
        <f>IF(ISERROR(VLOOKUP($C681,CTEPULL!$A:$I,5,FALSE)),"0",(VLOOKUP($C681,CTEPULL!$A:$I,5,FALSE)))</f>
        <v>0</v>
      </c>
      <c r="AF681" s="18">
        <f>IF(ISERROR(VLOOKUP($A681,PIVOTILC!$A:$I,5,FALSE)),"0",(VLOOKUP($A681,PIVOTILC!$A:$I,5,FALSE)))</f>
        <v>0</v>
      </c>
      <c r="AG681" s="13">
        <f t="shared" si="162"/>
        <v>0</v>
      </c>
      <c r="AH681" s="13" t="str">
        <f t="shared" si="171"/>
        <v/>
      </c>
      <c r="AI681" s="13">
        <f>IF(ISERROR(VLOOKUP($C681,CTEPULL!$A:$I,6,FALSE)),"0",(VLOOKUP($C681,CTEPULL!$A:$I,6,FALSE)))</f>
        <v>0</v>
      </c>
      <c r="AJ681" s="18">
        <f>IF(ISERROR(VLOOKUP($A681,PIVOTILC!$A:$I,6,FALSE)),"0",(VLOOKUP($A681,PIVOTILC!$A:$I,6,FALSE)))</f>
        <v>0</v>
      </c>
      <c r="AK681" s="13">
        <f t="shared" si="163"/>
        <v>0</v>
      </c>
      <c r="AL681" s="13" t="str">
        <f t="shared" si="172"/>
        <v/>
      </c>
      <c r="AM681" s="13">
        <f>IF(ISERROR(VLOOKUP($C681,CTEPULL!$A:$I,7,FALSE)),"0",(VLOOKUP($C681,CTEPULL!$A:$I,7,FALSE)))</f>
        <v>0</v>
      </c>
      <c r="AN681" s="18">
        <f>IF(ISERROR(VLOOKUP($A681,PIVOTILC!$A:$I,7,FALSE)),"0",(VLOOKUP($A681,PIVOTILC!$A:$I,7,FALSE)))</f>
        <v>0</v>
      </c>
      <c r="AO681" s="13">
        <f t="shared" si="164"/>
        <v>0</v>
      </c>
      <c r="AP681" s="13" t="str">
        <f t="shared" si="173"/>
        <v/>
      </c>
      <c r="AQ681" s="13">
        <f>IF(ISERROR(VLOOKUP($C681,CTEPULL!$A:$I,8,FALSE)),"0",(VLOOKUP($C681,CTEPULL!$A:$I,8,FALSE)))</f>
        <v>0</v>
      </c>
      <c r="AR681" s="18">
        <f>IF(ISERROR(VLOOKUP($A681,PIVOTILC!$A:$I,8,FALSE)),"0",(VLOOKUP($A681,PIVOTILC!$A:$I,8,FALSE)))</f>
        <v>0</v>
      </c>
      <c r="AS681" s="13">
        <f t="shared" si="165"/>
        <v>0</v>
      </c>
      <c r="AT681" s="13" t="str">
        <f t="shared" si="174"/>
        <v/>
      </c>
      <c r="AU681" s="19">
        <f>IF(ISERROR(VLOOKUP($C681,CTEPULL!$A:$I,9,FALSE)),"0",(VLOOKUP($C681,CTEPULL!$A:$I,9,FALSE)))</f>
        <v>45</v>
      </c>
      <c r="AV681" s="18">
        <f>IF(ISERROR(VLOOKUP($A681,PIVOTILC!$A:$I,8,FALSE)),"0",(VLOOKUP($A681,PIVOTILC!$A:$I,9,FALSE)))</f>
        <v>45</v>
      </c>
      <c r="AW681" s="18">
        <f t="shared" si="166"/>
        <v>0</v>
      </c>
      <c r="AX681" s="13">
        <f t="shared" si="167"/>
        <v>0</v>
      </c>
      <c r="AY681" s="13" t="str">
        <f t="shared" si="168"/>
        <v>No</v>
      </c>
      <c r="AZ681" s="13" t="str">
        <f t="shared" si="175"/>
        <v>No</v>
      </c>
    </row>
    <row r="682" spans="1:52" x14ac:dyDescent="0.2">
      <c r="A682" s="1" t="s">
        <v>9339</v>
      </c>
      <c r="B682" s="16" t="s">
        <v>3228</v>
      </c>
      <c r="C682" s="13" t="s">
        <v>861</v>
      </c>
      <c r="D682" s="13" t="s">
        <v>575</v>
      </c>
      <c r="E682" s="13" t="s">
        <v>529</v>
      </c>
      <c r="F682" s="13" t="s">
        <v>109</v>
      </c>
      <c r="G682" s="13" t="s">
        <v>332</v>
      </c>
      <c r="H682" s="13" t="s">
        <v>2831</v>
      </c>
      <c r="I682" s="13" t="s">
        <v>98</v>
      </c>
      <c r="J682" s="13" t="s">
        <v>2378</v>
      </c>
      <c r="K682" s="13" t="s">
        <v>2381</v>
      </c>
      <c r="L682" s="13" t="s">
        <v>2387</v>
      </c>
      <c r="M682" s="13" t="s">
        <v>3948</v>
      </c>
      <c r="N682" s="13" t="s">
        <v>132</v>
      </c>
      <c r="O682" s="17">
        <v>38985</v>
      </c>
      <c r="P682" s="23"/>
      <c r="Q682" s="41" t="s">
        <v>2643</v>
      </c>
      <c r="R682" s="13" t="s">
        <v>129</v>
      </c>
      <c r="S682" s="13" t="s">
        <v>2871</v>
      </c>
      <c r="T682" s="13" t="s">
        <v>8348</v>
      </c>
      <c r="U682" s="13" t="s">
        <v>5931</v>
      </c>
      <c r="V682" s="13" t="s">
        <v>8364</v>
      </c>
      <c r="W682" s="13">
        <f>IF(ISERROR(VLOOKUP($C682,CTEPULL!$A:$I,3,FALSE)),"0",(VLOOKUP($C682,CTEPULL!$A:$I,3,FALSE)))</f>
        <v>49</v>
      </c>
      <c r="X682" s="18">
        <f>IF(ISERROR(VLOOKUP($A682,PIVOTILC!$A:$I,3,FALSE)),"0",(VLOOKUP($A682,PIVOTILC!$A:$I,3,FALSE)))</f>
        <v>49</v>
      </c>
      <c r="Y682" s="13">
        <f t="shared" si="160"/>
        <v>0</v>
      </c>
      <c r="Z682" s="13" t="str">
        <f t="shared" si="169"/>
        <v>Good</v>
      </c>
      <c r="AA682" s="13">
        <f>IF(ISERROR(VLOOKUP($C682,CTEPULL!$A:$I,4,FALSE)),"0",(VLOOKUP($C682,CTEPULL!$A:$I,4,FALSE)))</f>
        <v>0</v>
      </c>
      <c r="AB682" s="18">
        <f>IF(ISERROR(VLOOKUP($A682,PIVOTILC!$A:$I,4,FALSE)),"0",(VLOOKUP($A682,PIVOTILC!$A:$I,4,FALSE)))</f>
        <v>0</v>
      </c>
      <c r="AC682" s="13">
        <f t="shared" si="161"/>
        <v>0</v>
      </c>
      <c r="AD682" s="13" t="str">
        <f t="shared" si="170"/>
        <v/>
      </c>
      <c r="AE682" s="13">
        <f>IF(ISERROR(VLOOKUP($C682,CTEPULL!$A:$I,5,FALSE)),"0",(VLOOKUP($C682,CTEPULL!$A:$I,5,FALSE)))</f>
        <v>0</v>
      </c>
      <c r="AF682" s="18">
        <f>IF(ISERROR(VLOOKUP($A682,PIVOTILC!$A:$I,5,FALSE)),"0",(VLOOKUP($A682,PIVOTILC!$A:$I,5,FALSE)))</f>
        <v>0</v>
      </c>
      <c r="AG682" s="13">
        <f t="shared" si="162"/>
        <v>0</v>
      </c>
      <c r="AH682" s="13" t="str">
        <f t="shared" si="171"/>
        <v/>
      </c>
      <c r="AI682" s="13">
        <f>IF(ISERROR(VLOOKUP($C682,CTEPULL!$A:$I,6,FALSE)),"0",(VLOOKUP($C682,CTEPULL!$A:$I,6,FALSE)))</f>
        <v>0</v>
      </c>
      <c r="AJ682" s="18">
        <f>IF(ISERROR(VLOOKUP($A682,PIVOTILC!$A:$I,6,FALSE)),"0",(VLOOKUP($A682,PIVOTILC!$A:$I,6,FALSE)))</f>
        <v>0</v>
      </c>
      <c r="AK682" s="13">
        <f t="shared" si="163"/>
        <v>0</v>
      </c>
      <c r="AL682" s="13" t="str">
        <f t="shared" si="172"/>
        <v/>
      </c>
      <c r="AM682" s="13">
        <f>IF(ISERROR(VLOOKUP($C682,CTEPULL!$A:$I,7,FALSE)),"0",(VLOOKUP($C682,CTEPULL!$A:$I,7,FALSE)))</f>
        <v>0</v>
      </c>
      <c r="AN682" s="18">
        <f>IF(ISERROR(VLOOKUP($A682,PIVOTILC!$A:$I,7,FALSE)),"0",(VLOOKUP($A682,PIVOTILC!$A:$I,7,FALSE)))</f>
        <v>0</v>
      </c>
      <c r="AO682" s="13">
        <f t="shared" si="164"/>
        <v>0</v>
      </c>
      <c r="AP682" s="13" t="str">
        <f t="shared" si="173"/>
        <v/>
      </c>
      <c r="AQ682" s="13">
        <f>IF(ISERROR(VLOOKUP($C682,CTEPULL!$A:$I,8,FALSE)),"0",(VLOOKUP($C682,CTEPULL!$A:$I,8,FALSE)))</f>
        <v>0</v>
      </c>
      <c r="AR682" s="18">
        <f>IF(ISERROR(VLOOKUP($A682,PIVOTILC!$A:$I,8,FALSE)),"0",(VLOOKUP($A682,PIVOTILC!$A:$I,8,FALSE)))</f>
        <v>0</v>
      </c>
      <c r="AS682" s="13">
        <f t="shared" si="165"/>
        <v>0</v>
      </c>
      <c r="AT682" s="13" t="str">
        <f t="shared" si="174"/>
        <v/>
      </c>
      <c r="AU682" s="19">
        <f>IF(ISERROR(VLOOKUP($C682,CTEPULL!$A:$I,9,FALSE)),"0",(VLOOKUP($C682,CTEPULL!$A:$I,9,FALSE)))</f>
        <v>49</v>
      </c>
      <c r="AV682" s="18">
        <f>IF(ISERROR(VLOOKUP($A682,PIVOTILC!$A:$I,8,FALSE)),"0",(VLOOKUP($A682,PIVOTILC!$A:$I,9,FALSE)))</f>
        <v>49</v>
      </c>
      <c r="AW682" s="18">
        <f t="shared" si="166"/>
        <v>0</v>
      </c>
      <c r="AX682" s="13">
        <f t="shared" si="167"/>
        <v>0</v>
      </c>
      <c r="AY682" s="13" t="str">
        <f t="shared" si="168"/>
        <v>No</v>
      </c>
      <c r="AZ682" s="13" t="str">
        <f t="shared" si="175"/>
        <v>No</v>
      </c>
    </row>
    <row r="683" spans="1:52" x14ac:dyDescent="0.2">
      <c r="A683" s="1" t="s">
        <v>9340</v>
      </c>
      <c r="B683" s="16" t="s">
        <v>3229</v>
      </c>
      <c r="C683" s="13" t="s">
        <v>874</v>
      </c>
      <c r="D683" s="13" t="s">
        <v>575</v>
      </c>
      <c r="E683" s="13" t="s">
        <v>567</v>
      </c>
      <c r="F683" s="13" t="s">
        <v>131</v>
      </c>
      <c r="G683" s="13" t="s">
        <v>345</v>
      </c>
      <c r="H683" s="13" t="s">
        <v>2831</v>
      </c>
      <c r="I683" s="13" t="s">
        <v>98</v>
      </c>
      <c r="J683" s="13" t="s">
        <v>2378</v>
      </c>
      <c r="K683" s="13" t="s">
        <v>2381</v>
      </c>
      <c r="L683" s="13" t="s">
        <v>2387</v>
      </c>
      <c r="M683" s="13" t="s">
        <v>3948</v>
      </c>
      <c r="N683" s="13" t="s">
        <v>211</v>
      </c>
      <c r="O683" s="17">
        <v>40721</v>
      </c>
      <c r="P683" s="23"/>
      <c r="Q683" s="41" t="s">
        <v>2644</v>
      </c>
      <c r="R683" s="13" t="s">
        <v>129</v>
      </c>
      <c r="S683" s="13" t="s">
        <v>2870</v>
      </c>
      <c r="T683" s="13" t="s">
        <v>8348</v>
      </c>
      <c r="U683" s="13" t="s">
        <v>5932</v>
      </c>
      <c r="V683" s="13" t="s">
        <v>8364</v>
      </c>
      <c r="W683" s="13">
        <f>IF(ISERROR(VLOOKUP($C683,CTEPULL!$A:$I,3,FALSE)),"0",(VLOOKUP($C683,CTEPULL!$A:$I,3,FALSE)))</f>
        <v>40</v>
      </c>
      <c r="X683" s="18">
        <f>IF(ISERROR(VLOOKUP($A683,PIVOTILC!$A:$I,3,FALSE)),"0",(VLOOKUP($A683,PIVOTILC!$A:$I,3,FALSE)))</f>
        <v>40</v>
      </c>
      <c r="Y683" s="13">
        <f t="shared" si="160"/>
        <v>0</v>
      </c>
      <c r="Z683" s="13" t="str">
        <f t="shared" si="169"/>
        <v>Good</v>
      </c>
      <c r="AA683" s="13">
        <f>IF(ISERROR(VLOOKUP($C683,CTEPULL!$A:$I,4,FALSE)),"0",(VLOOKUP($C683,CTEPULL!$A:$I,4,FALSE)))</f>
        <v>0</v>
      </c>
      <c r="AB683" s="18">
        <f>IF(ISERROR(VLOOKUP($A683,PIVOTILC!$A:$I,4,FALSE)),"0",(VLOOKUP($A683,PIVOTILC!$A:$I,4,FALSE)))</f>
        <v>0</v>
      </c>
      <c r="AC683" s="13">
        <f t="shared" si="161"/>
        <v>0</v>
      </c>
      <c r="AD683" s="13" t="str">
        <f t="shared" si="170"/>
        <v/>
      </c>
      <c r="AE683" s="13">
        <f>IF(ISERROR(VLOOKUP($C683,CTEPULL!$A:$I,5,FALSE)),"0",(VLOOKUP($C683,CTEPULL!$A:$I,5,FALSE)))</f>
        <v>0</v>
      </c>
      <c r="AF683" s="18">
        <f>IF(ISERROR(VLOOKUP($A683,PIVOTILC!$A:$I,5,FALSE)),"0",(VLOOKUP($A683,PIVOTILC!$A:$I,5,FALSE)))</f>
        <v>0</v>
      </c>
      <c r="AG683" s="13">
        <f t="shared" si="162"/>
        <v>0</v>
      </c>
      <c r="AH683" s="13" t="str">
        <f t="shared" si="171"/>
        <v/>
      </c>
      <c r="AI683" s="13">
        <f>IF(ISERROR(VLOOKUP($C683,CTEPULL!$A:$I,6,FALSE)),"0",(VLOOKUP($C683,CTEPULL!$A:$I,6,FALSE)))</f>
        <v>0</v>
      </c>
      <c r="AJ683" s="18">
        <f>IF(ISERROR(VLOOKUP($A683,PIVOTILC!$A:$I,6,FALSE)),"0",(VLOOKUP($A683,PIVOTILC!$A:$I,6,FALSE)))</f>
        <v>0</v>
      </c>
      <c r="AK683" s="13">
        <f t="shared" si="163"/>
        <v>0</v>
      </c>
      <c r="AL683" s="13" t="str">
        <f t="shared" si="172"/>
        <v/>
      </c>
      <c r="AM683" s="13">
        <f>IF(ISERROR(VLOOKUP($C683,CTEPULL!$A:$I,7,FALSE)),"0",(VLOOKUP($C683,CTEPULL!$A:$I,7,FALSE)))</f>
        <v>0</v>
      </c>
      <c r="AN683" s="18">
        <f>IF(ISERROR(VLOOKUP($A683,PIVOTILC!$A:$I,7,FALSE)),"0",(VLOOKUP($A683,PIVOTILC!$A:$I,7,FALSE)))</f>
        <v>0</v>
      </c>
      <c r="AO683" s="13">
        <f t="shared" si="164"/>
        <v>0</v>
      </c>
      <c r="AP683" s="13" t="str">
        <f t="shared" si="173"/>
        <v/>
      </c>
      <c r="AQ683" s="13">
        <f>IF(ISERROR(VLOOKUP($C683,CTEPULL!$A:$I,8,FALSE)),"0",(VLOOKUP($C683,CTEPULL!$A:$I,8,FALSE)))</f>
        <v>0</v>
      </c>
      <c r="AR683" s="18">
        <f>IF(ISERROR(VLOOKUP($A683,PIVOTILC!$A:$I,8,FALSE)),"0",(VLOOKUP($A683,PIVOTILC!$A:$I,8,FALSE)))</f>
        <v>0</v>
      </c>
      <c r="AS683" s="13">
        <f t="shared" si="165"/>
        <v>0</v>
      </c>
      <c r="AT683" s="13" t="str">
        <f t="shared" si="174"/>
        <v/>
      </c>
      <c r="AU683" s="19">
        <f>IF(ISERROR(VLOOKUP($C683,CTEPULL!$A:$I,9,FALSE)),"0",(VLOOKUP($C683,CTEPULL!$A:$I,9,FALSE)))</f>
        <v>40</v>
      </c>
      <c r="AV683" s="18">
        <f>IF(ISERROR(VLOOKUP($A683,PIVOTILC!$A:$I,8,FALSE)),"0",(VLOOKUP($A683,PIVOTILC!$A:$I,9,FALSE)))</f>
        <v>40</v>
      </c>
      <c r="AW683" s="18">
        <f t="shared" si="166"/>
        <v>0</v>
      </c>
      <c r="AX683" s="13">
        <f t="shared" si="167"/>
        <v>0</v>
      </c>
      <c r="AY683" s="13" t="str">
        <f t="shared" si="168"/>
        <v>No</v>
      </c>
      <c r="AZ683" s="13" t="str">
        <f t="shared" si="175"/>
        <v>No</v>
      </c>
    </row>
    <row r="684" spans="1:52" x14ac:dyDescent="0.2">
      <c r="A684" s="1" t="s">
        <v>9341</v>
      </c>
      <c r="B684" s="16" t="s">
        <v>4346</v>
      </c>
      <c r="C684" s="13" t="s">
        <v>4347</v>
      </c>
      <c r="D684" s="13" t="s">
        <v>4348</v>
      </c>
      <c r="E684" s="13" t="s">
        <v>4349</v>
      </c>
      <c r="F684" s="13" t="s">
        <v>183</v>
      </c>
      <c r="G684" s="13" t="s">
        <v>4350</v>
      </c>
      <c r="H684" s="13" t="s">
        <v>2828</v>
      </c>
      <c r="I684" s="13" t="s">
        <v>100</v>
      </c>
      <c r="J684" s="13" t="s">
        <v>2378</v>
      </c>
      <c r="K684" s="13" t="s">
        <v>4970</v>
      </c>
      <c r="L684" s="13" t="s">
        <v>11256</v>
      </c>
      <c r="M684" s="13" t="s">
        <v>11908</v>
      </c>
      <c r="N684" s="13" t="s">
        <v>4351</v>
      </c>
      <c r="O684" s="17">
        <v>42782</v>
      </c>
      <c r="P684" s="23"/>
      <c r="Q684" s="41" t="s">
        <v>4352</v>
      </c>
      <c r="R684" s="13" t="s">
        <v>187</v>
      </c>
      <c r="S684" s="13" t="s">
        <v>2867</v>
      </c>
      <c r="T684" s="13" t="s">
        <v>8348</v>
      </c>
      <c r="U684" s="13" t="s">
        <v>5933</v>
      </c>
      <c r="V684" s="13" t="s">
        <v>8361</v>
      </c>
      <c r="W684" s="13">
        <f>IF(ISERROR(VLOOKUP($C684,CTEPULL!$A:$I,3,FALSE)),"0",(VLOOKUP($C684,CTEPULL!$A:$I,3,FALSE)))</f>
        <v>45</v>
      </c>
      <c r="X684" s="18">
        <f>IF(ISERROR(VLOOKUP($A684,PIVOTILC!$A:$I,3,FALSE)),"0",(VLOOKUP($A684,PIVOTILC!$A:$I,3,FALSE)))</f>
        <v>45</v>
      </c>
      <c r="Y684" s="13">
        <f t="shared" si="160"/>
        <v>0</v>
      </c>
      <c r="Z684" s="13" t="str">
        <f t="shared" si="169"/>
        <v>Good</v>
      </c>
      <c r="AA684" s="13">
        <f>IF(ISERROR(VLOOKUP($C684,CTEPULL!$A:$I,4,FALSE)),"0",(VLOOKUP($C684,CTEPULL!$A:$I,4,FALSE)))</f>
        <v>0</v>
      </c>
      <c r="AB684" s="18">
        <f>IF(ISERROR(VLOOKUP($A684,PIVOTILC!$A:$I,4,FALSE)),"0",(VLOOKUP($A684,PIVOTILC!$A:$I,4,FALSE)))</f>
        <v>0</v>
      </c>
      <c r="AC684" s="13">
        <f t="shared" si="161"/>
        <v>0</v>
      </c>
      <c r="AD684" s="13" t="str">
        <f t="shared" si="170"/>
        <v/>
      </c>
      <c r="AE684" s="13">
        <f>IF(ISERROR(VLOOKUP($C684,CTEPULL!$A:$I,5,FALSE)),"0",(VLOOKUP($C684,CTEPULL!$A:$I,5,FALSE)))</f>
        <v>0</v>
      </c>
      <c r="AF684" s="18">
        <f>IF(ISERROR(VLOOKUP($A684,PIVOTILC!$A:$I,5,FALSE)),"0",(VLOOKUP($A684,PIVOTILC!$A:$I,5,FALSE)))</f>
        <v>0</v>
      </c>
      <c r="AG684" s="13">
        <f t="shared" si="162"/>
        <v>0</v>
      </c>
      <c r="AH684" s="13" t="str">
        <f t="shared" si="171"/>
        <v/>
      </c>
      <c r="AI684" s="13">
        <f>IF(ISERROR(VLOOKUP($C684,CTEPULL!$A:$I,6,FALSE)),"0",(VLOOKUP($C684,CTEPULL!$A:$I,6,FALSE)))</f>
        <v>0</v>
      </c>
      <c r="AJ684" s="18">
        <f>IF(ISERROR(VLOOKUP($A684,PIVOTILC!$A:$I,6,FALSE)),"0",(VLOOKUP($A684,PIVOTILC!$A:$I,6,FALSE)))</f>
        <v>0</v>
      </c>
      <c r="AK684" s="13">
        <f t="shared" si="163"/>
        <v>0</v>
      </c>
      <c r="AL684" s="13" t="str">
        <f t="shared" si="172"/>
        <v/>
      </c>
      <c r="AM684" s="13">
        <f>IF(ISERROR(VLOOKUP($C684,CTEPULL!$A:$I,7,FALSE)),"0",(VLOOKUP($C684,CTEPULL!$A:$I,7,FALSE)))</f>
        <v>0</v>
      </c>
      <c r="AN684" s="18">
        <f>IF(ISERROR(VLOOKUP($A684,PIVOTILC!$A:$I,7,FALSE)),"0",(VLOOKUP($A684,PIVOTILC!$A:$I,7,FALSE)))</f>
        <v>0</v>
      </c>
      <c r="AO684" s="13">
        <f t="shared" si="164"/>
        <v>0</v>
      </c>
      <c r="AP684" s="13" t="str">
        <f t="shared" si="173"/>
        <v/>
      </c>
      <c r="AQ684" s="13">
        <f>IF(ISERROR(VLOOKUP($C684,CTEPULL!$A:$I,8,FALSE)),"0",(VLOOKUP($C684,CTEPULL!$A:$I,8,FALSE)))</f>
        <v>0</v>
      </c>
      <c r="AR684" s="18">
        <f>IF(ISERROR(VLOOKUP($A684,PIVOTILC!$A:$I,8,FALSE)),"0",(VLOOKUP($A684,PIVOTILC!$A:$I,8,FALSE)))</f>
        <v>0</v>
      </c>
      <c r="AS684" s="13">
        <f t="shared" si="165"/>
        <v>0</v>
      </c>
      <c r="AT684" s="13" t="str">
        <f t="shared" si="174"/>
        <v/>
      </c>
      <c r="AU684" s="19">
        <f>IF(ISERROR(VLOOKUP($C684,CTEPULL!$A:$I,9,FALSE)),"0",(VLOOKUP($C684,CTEPULL!$A:$I,9,FALSE)))</f>
        <v>45</v>
      </c>
      <c r="AV684" s="18">
        <f>IF(ISERROR(VLOOKUP($A684,PIVOTILC!$A:$I,8,FALSE)),"0",(VLOOKUP($A684,PIVOTILC!$A:$I,9,FALSE)))</f>
        <v>45</v>
      </c>
      <c r="AW684" s="18">
        <f t="shared" si="166"/>
        <v>0</v>
      </c>
      <c r="AX684" s="13">
        <f t="shared" si="167"/>
        <v>0</v>
      </c>
      <c r="AY684" s="13" t="str">
        <f t="shared" si="168"/>
        <v>No</v>
      </c>
      <c r="AZ684" s="13" t="str">
        <f t="shared" si="175"/>
        <v>No</v>
      </c>
    </row>
    <row r="685" spans="1:52" x14ac:dyDescent="0.2">
      <c r="A685" s="1" t="s">
        <v>9342</v>
      </c>
      <c r="B685" s="16" t="s">
        <v>3230</v>
      </c>
      <c r="C685" s="13" t="s">
        <v>2147</v>
      </c>
      <c r="D685" s="13" t="s">
        <v>2148</v>
      </c>
      <c r="E685" s="13" t="s">
        <v>2149</v>
      </c>
      <c r="F685" s="13" t="s">
        <v>2830</v>
      </c>
      <c r="G685" s="13" t="s">
        <v>2150</v>
      </c>
      <c r="H685" s="13" t="s">
        <v>2828</v>
      </c>
      <c r="I685" s="13" t="s">
        <v>98</v>
      </c>
      <c r="J685" s="13" t="s">
        <v>2378</v>
      </c>
      <c r="K685" s="13" t="s">
        <v>2379</v>
      </c>
      <c r="L685" s="13" t="s">
        <v>2380</v>
      </c>
      <c r="M685" s="13" t="s">
        <v>2403</v>
      </c>
      <c r="N685" s="13" t="s">
        <v>2158</v>
      </c>
      <c r="O685" s="17">
        <v>42142</v>
      </c>
      <c r="P685" s="23"/>
      <c r="Q685" s="41" t="s">
        <v>2645</v>
      </c>
      <c r="R685" s="13" t="s">
        <v>129</v>
      </c>
      <c r="S685" s="13" t="s">
        <v>2870</v>
      </c>
      <c r="T685" s="13" t="s">
        <v>8348</v>
      </c>
      <c r="U685" s="13" t="s">
        <v>5934</v>
      </c>
      <c r="V685" s="13" t="s">
        <v>8352</v>
      </c>
      <c r="W685" s="13">
        <f>IF(ISERROR(VLOOKUP($C685,CTEPULL!$A:$I,3,FALSE)),"0",(VLOOKUP($C685,CTEPULL!$A:$I,3,FALSE)))</f>
        <v>40</v>
      </c>
      <c r="X685" s="18">
        <f>IF(ISERROR(VLOOKUP($A685,PIVOTILC!$A:$I,3,FALSE)),"0",(VLOOKUP($A685,PIVOTILC!$A:$I,3,FALSE)))</f>
        <v>40</v>
      </c>
      <c r="Y685" s="13">
        <f t="shared" si="160"/>
        <v>0</v>
      </c>
      <c r="Z685" s="13" t="str">
        <f t="shared" si="169"/>
        <v>Good</v>
      </c>
      <c r="AA685" s="13">
        <f>IF(ISERROR(VLOOKUP($C685,CTEPULL!$A:$I,4,FALSE)),"0",(VLOOKUP($C685,CTEPULL!$A:$I,4,FALSE)))</f>
        <v>0</v>
      </c>
      <c r="AB685" s="18">
        <f>IF(ISERROR(VLOOKUP($A685,PIVOTILC!$A:$I,4,FALSE)),"0",(VLOOKUP($A685,PIVOTILC!$A:$I,4,FALSE)))</f>
        <v>0</v>
      </c>
      <c r="AC685" s="13">
        <f t="shared" si="161"/>
        <v>0</v>
      </c>
      <c r="AD685" s="13" t="str">
        <f t="shared" si="170"/>
        <v/>
      </c>
      <c r="AE685" s="13">
        <f>IF(ISERROR(VLOOKUP($C685,CTEPULL!$A:$I,5,FALSE)),"0",(VLOOKUP($C685,CTEPULL!$A:$I,5,FALSE)))</f>
        <v>0</v>
      </c>
      <c r="AF685" s="18">
        <f>IF(ISERROR(VLOOKUP($A685,PIVOTILC!$A:$I,5,FALSE)),"0",(VLOOKUP($A685,PIVOTILC!$A:$I,5,FALSE)))</f>
        <v>0</v>
      </c>
      <c r="AG685" s="13">
        <f t="shared" si="162"/>
        <v>0</v>
      </c>
      <c r="AH685" s="13" t="str">
        <f t="shared" si="171"/>
        <v/>
      </c>
      <c r="AI685" s="13">
        <f>IF(ISERROR(VLOOKUP($C685,CTEPULL!$A:$I,6,FALSE)),"0",(VLOOKUP($C685,CTEPULL!$A:$I,6,FALSE)))</f>
        <v>0</v>
      </c>
      <c r="AJ685" s="18">
        <f>IF(ISERROR(VLOOKUP($A685,PIVOTILC!$A:$I,6,FALSE)),"0",(VLOOKUP($A685,PIVOTILC!$A:$I,6,FALSE)))</f>
        <v>0</v>
      </c>
      <c r="AK685" s="13">
        <f t="shared" si="163"/>
        <v>0</v>
      </c>
      <c r="AL685" s="13" t="str">
        <f t="shared" si="172"/>
        <v/>
      </c>
      <c r="AM685" s="13">
        <f>IF(ISERROR(VLOOKUP($C685,CTEPULL!$A:$I,7,FALSE)),"0",(VLOOKUP($C685,CTEPULL!$A:$I,7,FALSE)))</f>
        <v>0</v>
      </c>
      <c r="AN685" s="18">
        <f>IF(ISERROR(VLOOKUP($A685,PIVOTILC!$A:$I,7,FALSE)),"0",(VLOOKUP($A685,PIVOTILC!$A:$I,7,FALSE)))</f>
        <v>0</v>
      </c>
      <c r="AO685" s="13">
        <f t="shared" si="164"/>
        <v>0</v>
      </c>
      <c r="AP685" s="13" t="str">
        <f t="shared" si="173"/>
        <v/>
      </c>
      <c r="AQ685" s="13">
        <f>IF(ISERROR(VLOOKUP($C685,CTEPULL!$A:$I,8,FALSE)),"0",(VLOOKUP($C685,CTEPULL!$A:$I,8,FALSE)))</f>
        <v>0</v>
      </c>
      <c r="AR685" s="18">
        <f>IF(ISERROR(VLOOKUP($A685,PIVOTILC!$A:$I,8,FALSE)),"0",(VLOOKUP($A685,PIVOTILC!$A:$I,8,FALSE)))</f>
        <v>0</v>
      </c>
      <c r="AS685" s="13">
        <f t="shared" si="165"/>
        <v>0</v>
      </c>
      <c r="AT685" s="13" t="str">
        <f t="shared" si="174"/>
        <v/>
      </c>
      <c r="AU685" s="19">
        <f>IF(ISERROR(VLOOKUP($C685,CTEPULL!$A:$I,9,FALSE)),"0",(VLOOKUP($C685,CTEPULL!$A:$I,9,FALSE)))</f>
        <v>40</v>
      </c>
      <c r="AV685" s="18">
        <f>IF(ISERROR(VLOOKUP($A685,PIVOTILC!$A:$I,8,FALSE)),"0",(VLOOKUP($A685,PIVOTILC!$A:$I,9,FALSE)))</f>
        <v>40</v>
      </c>
      <c r="AW685" s="18">
        <f t="shared" si="166"/>
        <v>0</v>
      </c>
      <c r="AX685" s="13">
        <f t="shared" si="167"/>
        <v>0</v>
      </c>
      <c r="AY685" s="13" t="str">
        <f t="shared" si="168"/>
        <v>No</v>
      </c>
      <c r="AZ685" s="13" t="str">
        <f t="shared" si="175"/>
        <v>No</v>
      </c>
    </row>
    <row r="686" spans="1:52" x14ac:dyDescent="0.2">
      <c r="A686" s="1" t="s">
        <v>9343</v>
      </c>
      <c r="B686" s="16" t="s">
        <v>4238</v>
      </c>
      <c r="C686" s="13" t="s">
        <v>1508</v>
      </c>
      <c r="D686" s="13" t="s">
        <v>536</v>
      </c>
      <c r="E686" s="13" t="s">
        <v>1509</v>
      </c>
      <c r="F686" s="13" t="s">
        <v>131</v>
      </c>
      <c r="G686" s="13" t="s">
        <v>1510</v>
      </c>
      <c r="H686" s="13" t="s">
        <v>2831</v>
      </c>
      <c r="I686" s="13" t="s">
        <v>98</v>
      </c>
      <c r="J686" s="13" t="s">
        <v>2378</v>
      </c>
      <c r="K686" s="13" t="s">
        <v>2381</v>
      </c>
      <c r="L686" s="13" t="s">
        <v>2387</v>
      </c>
      <c r="M686" s="13" t="s">
        <v>3948</v>
      </c>
      <c r="N686" s="13" t="s">
        <v>1511</v>
      </c>
      <c r="O686" s="17">
        <v>41834</v>
      </c>
      <c r="P686" s="23"/>
      <c r="Q686" s="41" t="s">
        <v>2646</v>
      </c>
      <c r="R686" s="13" t="s">
        <v>129</v>
      </c>
      <c r="S686" s="13" t="s">
        <v>2870</v>
      </c>
      <c r="T686" s="13" t="s">
        <v>8348</v>
      </c>
      <c r="U686" s="13" t="s">
        <v>5935</v>
      </c>
      <c r="V686" s="13" t="s">
        <v>8364</v>
      </c>
      <c r="W686" s="13">
        <f>IF(ISERROR(VLOOKUP($C686,CTEPULL!$A:$I,3,FALSE)),"0",(VLOOKUP($C686,CTEPULL!$A:$I,3,FALSE)))</f>
        <v>41</v>
      </c>
      <c r="X686" s="18">
        <f>IF(ISERROR(VLOOKUP($A686,PIVOTILC!$A:$I,3,FALSE)),"0",(VLOOKUP($A686,PIVOTILC!$A:$I,3,FALSE)))</f>
        <v>41</v>
      </c>
      <c r="Y686" s="13">
        <f t="shared" si="160"/>
        <v>0</v>
      </c>
      <c r="Z686" s="13" t="str">
        <f t="shared" si="169"/>
        <v>Good</v>
      </c>
      <c r="AA686" s="13">
        <f>IF(ISERROR(VLOOKUP($C686,CTEPULL!$A:$I,4,FALSE)),"0",(VLOOKUP($C686,CTEPULL!$A:$I,4,FALSE)))</f>
        <v>0</v>
      </c>
      <c r="AB686" s="18">
        <f>IF(ISERROR(VLOOKUP($A686,PIVOTILC!$A:$I,4,FALSE)),"0",(VLOOKUP($A686,PIVOTILC!$A:$I,4,FALSE)))</f>
        <v>0</v>
      </c>
      <c r="AC686" s="13">
        <f t="shared" si="161"/>
        <v>0</v>
      </c>
      <c r="AD686" s="13" t="str">
        <f t="shared" si="170"/>
        <v/>
      </c>
      <c r="AE686" s="13">
        <f>IF(ISERROR(VLOOKUP($C686,CTEPULL!$A:$I,5,FALSE)),"0",(VLOOKUP($C686,CTEPULL!$A:$I,5,FALSE)))</f>
        <v>0</v>
      </c>
      <c r="AF686" s="18">
        <f>IF(ISERROR(VLOOKUP($A686,PIVOTILC!$A:$I,5,FALSE)),"0",(VLOOKUP($A686,PIVOTILC!$A:$I,5,FALSE)))</f>
        <v>0</v>
      </c>
      <c r="AG686" s="13">
        <f t="shared" si="162"/>
        <v>0</v>
      </c>
      <c r="AH686" s="13" t="str">
        <f t="shared" si="171"/>
        <v/>
      </c>
      <c r="AI686" s="13">
        <f>IF(ISERROR(VLOOKUP($C686,CTEPULL!$A:$I,6,FALSE)),"0",(VLOOKUP($C686,CTEPULL!$A:$I,6,FALSE)))</f>
        <v>0</v>
      </c>
      <c r="AJ686" s="18">
        <f>IF(ISERROR(VLOOKUP($A686,PIVOTILC!$A:$I,6,FALSE)),"0",(VLOOKUP($A686,PIVOTILC!$A:$I,6,FALSE)))</f>
        <v>0</v>
      </c>
      <c r="AK686" s="13">
        <f t="shared" si="163"/>
        <v>0</v>
      </c>
      <c r="AL686" s="13" t="str">
        <f t="shared" si="172"/>
        <v/>
      </c>
      <c r="AM686" s="13">
        <f>IF(ISERROR(VLOOKUP($C686,CTEPULL!$A:$I,7,FALSE)),"0",(VLOOKUP($C686,CTEPULL!$A:$I,7,FALSE)))</f>
        <v>0</v>
      </c>
      <c r="AN686" s="18">
        <f>IF(ISERROR(VLOOKUP($A686,PIVOTILC!$A:$I,7,FALSE)),"0",(VLOOKUP($A686,PIVOTILC!$A:$I,7,FALSE)))</f>
        <v>0</v>
      </c>
      <c r="AO686" s="13">
        <f t="shared" si="164"/>
        <v>0</v>
      </c>
      <c r="AP686" s="13" t="str">
        <f t="shared" si="173"/>
        <v/>
      </c>
      <c r="AQ686" s="13">
        <f>IF(ISERROR(VLOOKUP($C686,CTEPULL!$A:$I,8,FALSE)),"0",(VLOOKUP($C686,CTEPULL!$A:$I,8,FALSE)))</f>
        <v>0</v>
      </c>
      <c r="AR686" s="18">
        <f>IF(ISERROR(VLOOKUP($A686,PIVOTILC!$A:$I,8,FALSE)),"0",(VLOOKUP($A686,PIVOTILC!$A:$I,8,FALSE)))</f>
        <v>0</v>
      </c>
      <c r="AS686" s="13">
        <f t="shared" si="165"/>
        <v>0</v>
      </c>
      <c r="AT686" s="13" t="str">
        <f t="shared" si="174"/>
        <v/>
      </c>
      <c r="AU686" s="19">
        <f>IF(ISERROR(VLOOKUP($C686,CTEPULL!$A:$I,9,FALSE)),"0",(VLOOKUP($C686,CTEPULL!$A:$I,9,FALSE)))</f>
        <v>41</v>
      </c>
      <c r="AV686" s="18">
        <f>IF(ISERROR(VLOOKUP($A686,PIVOTILC!$A:$I,8,FALSE)),"0",(VLOOKUP($A686,PIVOTILC!$A:$I,9,FALSE)))</f>
        <v>41</v>
      </c>
      <c r="AW686" s="18">
        <f t="shared" si="166"/>
        <v>0</v>
      </c>
      <c r="AX686" s="13">
        <f t="shared" si="167"/>
        <v>0</v>
      </c>
      <c r="AY686" s="13" t="str">
        <f t="shared" si="168"/>
        <v>No</v>
      </c>
      <c r="AZ686" s="13" t="str">
        <f t="shared" si="175"/>
        <v>No</v>
      </c>
    </row>
    <row r="687" spans="1:52" x14ac:dyDescent="0.2">
      <c r="A687" s="1" t="s">
        <v>9344</v>
      </c>
      <c r="B687" s="16" t="s">
        <v>8653</v>
      </c>
      <c r="C687" s="13" t="s">
        <v>8654</v>
      </c>
      <c r="D687" s="13" t="s">
        <v>536</v>
      </c>
      <c r="E687" s="13" t="s">
        <v>8655</v>
      </c>
      <c r="F687" s="13" t="s">
        <v>131</v>
      </c>
      <c r="G687" s="13" t="s">
        <v>8656</v>
      </c>
      <c r="H687" s="13" t="s">
        <v>2831</v>
      </c>
      <c r="I687" s="13" t="s">
        <v>100</v>
      </c>
      <c r="J687" s="13" t="s">
        <v>2378</v>
      </c>
      <c r="K687" s="13" t="s">
        <v>2396</v>
      </c>
      <c r="L687" s="13" t="s">
        <v>2392</v>
      </c>
      <c r="M687" s="13" t="s">
        <v>2393</v>
      </c>
      <c r="N687" s="13" t="s">
        <v>8756</v>
      </c>
      <c r="O687" s="17">
        <v>43367</v>
      </c>
      <c r="P687" s="23"/>
      <c r="Q687" s="41" t="s">
        <v>8657</v>
      </c>
      <c r="R687" s="13" t="s">
        <v>129</v>
      </c>
      <c r="S687" s="13" t="s">
        <v>2870</v>
      </c>
      <c r="T687" s="13" t="s">
        <v>8348</v>
      </c>
      <c r="U687" s="13" t="s">
        <v>8763</v>
      </c>
      <c r="V687" s="13" t="s">
        <v>8352</v>
      </c>
      <c r="W687" s="13">
        <f>IF(ISERROR(VLOOKUP($C687,CTEPULL!$A:$I,3,FALSE)),"0",(VLOOKUP($C687,CTEPULL!$A:$I,3,FALSE)))</f>
        <v>41</v>
      </c>
      <c r="X687" s="18">
        <f>IF(ISERROR(VLOOKUP($A687,PIVOTILC!$A:$I,3,FALSE)),"0",(VLOOKUP($A687,PIVOTILC!$A:$I,3,FALSE)))</f>
        <v>41</v>
      </c>
      <c r="Y687" s="13">
        <f t="shared" si="160"/>
        <v>0</v>
      </c>
      <c r="Z687" s="13" t="str">
        <f t="shared" si="169"/>
        <v>Good</v>
      </c>
      <c r="AA687" s="13">
        <f>IF(ISERROR(VLOOKUP($C687,CTEPULL!$A:$I,4,FALSE)),"0",(VLOOKUP($C687,CTEPULL!$A:$I,4,FALSE)))</f>
        <v>0</v>
      </c>
      <c r="AB687" s="18">
        <f>IF(ISERROR(VLOOKUP($A687,PIVOTILC!$A:$I,4,FALSE)),"0",(VLOOKUP($A687,PIVOTILC!$A:$I,4,FALSE)))</f>
        <v>0</v>
      </c>
      <c r="AC687" s="13">
        <f t="shared" si="161"/>
        <v>0</v>
      </c>
      <c r="AD687" s="13" t="str">
        <f t="shared" si="170"/>
        <v/>
      </c>
      <c r="AE687" s="13">
        <f>IF(ISERROR(VLOOKUP($C687,CTEPULL!$A:$I,5,FALSE)),"0",(VLOOKUP($C687,CTEPULL!$A:$I,5,FALSE)))</f>
        <v>0</v>
      </c>
      <c r="AF687" s="18">
        <f>IF(ISERROR(VLOOKUP($A687,PIVOTILC!$A:$I,5,FALSE)),"0",(VLOOKUP($A687,PIVOTILC!$A:$I,5,FALSE)))</f>
        <v>0</v>
      </c>
      <c r="AG687" s="13">
        <f t="shared" si="162"/>
        <v>0</v>
      </c>
      <c r="AH687" s="13" t="str">
        <f t="shared" si="171"/>
        <v/>
      </c>
      <c r="AI687" s="13">
        <f>IF(ISERROR(VLOOKUP($C687,CTEPULL!$A:$I,6,FALSE)),"0",(VLOOKUP($C687,CTEPULL!$A:$I,6,FALSE)))</f>
        <v>0</v>
      </c>
      <c r="AJ687" s="18">
        <f>IF(ISERROR(VLOOKUP($A687,PIVOTILC!$A:$I,6,FALSE)),"0",(VLOOKUP($A687,PIVOTILC!$A:$I,6,FALSE)))</f>
        <v>0</v>
      </c>
      <c r="AK687" s="13">
        <f t="shared" si="163"/>
        <v>0</v>
      </c>
      <c r="AL687" s="13" t="str">
        <f t="shared" si="172"/>
        <v/>
      </c>
      <c r="AM687" s="13">
        <f>IF(ISERROR(VLOOKUP($C687,CTEPULL!$A:$I,7,FALSE)),"0",(VLOOKUP($C687,CTEPULL!$A:$I,7,FALSE)))</f>
        <v>0</v>
      </c>
      <c r="AN687" s="18">
        <f>IF(ISERROR(VLOOKUP($A687,PIVOTILC!$A:$I,7,FALSE)),"0",(VLOOKUP($A687,PIVOTILC!$A:$I,7,FALSE)))</f>
        <v>0</v>
      </c>
      <c r="AO687" s="13">
        <f t="shared" si="164"/>
        <v>0</v>
      </c>
      <c r="AP687" s="13" t="str">
        <f t="shared" si="173"/>
        <v/>
      </c>
      <c r="AQ687" s="13">
        <f>IF(ISERROR(VLOOKUP($C687,CTEPULL!$A:$I,8,FALSE)),"0",(VLOOKUP($C687,CTEPULL!$A:$I,8,FALSE)))</f>
        <v>0</v>
      </c>
      <c r="AR687" s="18">
        <f>IF(ISERROR(VLOOKUP($A687,PIVOTILC!$A:$I,8,FALSE)),"0",(VLOOKUP($A687,PIVOTILC!$A:$I,8,FALSE)))</f>
        <v>0</v>
      </c>
      <c r="AS687" s="13">
        <f t="shared" si="165"/>
        <v>0</v>
      </c>
      <c r="AT687" s="13" t="str">
        <f t="shared" si="174"/>
        <v/>
      </c>
      <c r="AU687" s="19">
        <f>IF(ISERROR(VLOOKUP($C687,CTEPULL!$A:$I,9,FALSE)),"0",(VLOOKUP($C687,CTEPULL!$A:$I,9,FALSE)))</f>
        <v>41</v>
      </c>
      <c r="AV687" s="18">
        <f>IF(ISERROR(VLOOKUP($A687,PIVOTILC!$A:$I,8,FALSE)),"0",(VLOOKUP($A687,PIVOTILC!$A:$I,9,FALSE)))</f>
        <v>41</v>
      </c>
      <c r="AW687" s="18">
        <f t="shared" si="166"/>
        <v>0</v>
      </c>
      <c r="AX687" s="13">
        <f t="shared" si="167"/>
        <v>0</v>
      </c>
      <c r="AY687" s="13" t="str">
        <f t="shared" si="168"/>
        <v>No</v>
      </c>
      <c r="AZ687" s="13" t="str">
        <f t="shared" si="175"/>
        <v>No</v>
      </c>
    </row>
    <row r="688" spans="1:52" x14ac:dyDescent="0.2">
      <c r="A688" s="1" t="s">
        <v>9659</v>
      </c>
      <c r="B688" s="12" t="s">
        <v>9734</v>
      </c>
      <c r="C688" s="3" t="s">
        <v>9665</v>
      </c>
      <c r="D688" s="3" t="s">
        <v>9666</v>
      </c>
      <c r="E688" s="3" t="s">
        <v>9667</v>
      </c>
      <c r="F688" s="3" t="s">
        <v>3740</v>
      </c>
      <c r="G688" s="3" t="s">
        <v>9668</v>
      </c>
      <c r="H688" s="3" t="s">
        <v>2828</v>
      </c>
      <c r="I688" s="3" t="s">
        <v>98</v>
      </c>
      <c r="J688" s="3" t="s">
        <v>2378</v>
      </c>
      <c r="K688" s="3" t="s">
        <v>2379</v>
      </c>
      <c r="L688" s="3" t="s">
        <v>2380</v>
      </c>
      <c r="M688" s="3" t="s">
        <v>2403</v>
      </c>
      <c r="N688" s="3" t="s">
        <v>9669</v>
      </c>
      <c r="O688" s="11">
        <v>43451</v>
      </c>
      <c r="Q688" s="41" t="s">
        <v>9670</v>
      </c>
      <c r="R688" s="3" t="s">
        <v>112</v>
      </c>
      <c r="S688" s="3" t="s">
        <v>2869</v>
      </c>
      <c r="T688" s="3" t="s">
        <v>8348</v>
      </c>
      <c r="U688" s="3" t="s">
        <v>9679</v>
      </c>
      <c r="V688" s="3" t="s">
        <v>8356</v>
      </c>
      <c r="W688" s="13">
        <f>IF(ISERROR(VLOOKUP($C688,CTEPULL!$A:$I,3,FALSE)),"0",(VLOOKUP($C688,CTEPULL!$A:$I,3,FALSE)))</f>
        <v>42</v>
      </c>
      <c r="X688" s="18">
        <f>IF(ISERROR(VLOOKUP($A688,PIVOTILC!$A:$I,3,FALSE)),"0",(VLOOKUP($A688,PIVOTILC!$A:$I,3,FALSE)))</f>
        <v>42</v>
      </c>
      <c r="Y688" s="13">
        <f t="shared" si="160"/>
        <v>0</v>
      </c>
      <c r="Z688" s="13" t="str">
        <f t="shared" si="169"/>
        <v>Good</v>
      </c>
      <c r="AA688" s="13">
        <f>IF(ISERROR(VLOOKUP($C688,CTEPULL!$A:$I,4,FALSE)),"0",(VLOOKUP($C688,CTEPULL!$A:$I,4,FALSE)))</f>
        <v>0</v>
      </c>
      <c r="AB688" s="18">
        <f>IF(ISERROR(VLOOKUP($A688,PIVOTILC!$A:$I,4,FALSE)),"0",(VLOOKUP($A688,PIVOTILC!$A:$I,4,FALSE)))</f>
        <v>0</v>
      </c>
      <c r="AC688" s="13">
        <f t="shared" si="161"/>
        <v>0</v>
      </c>
      <c r="AD688" s="13" t="str">
        <f t="shared" si="170"/>
        <v/>
      </c>
      <c r="AE688" s="13">
        <f>IF(ISERROR(VLOOKUP($C688,CTEPULL!$A:$I,5,FALSE)),"0",(VLOOKUP($C688,CTEPULL!$A:$I,5,FALSE)))</f>
        <v>0</v>
      </c>
      <c r="AF688" s="18">
        <f>IF(ISERROR(VLOOKUP($A688,PIVOTILC!$A:$I,5,FALSE)),"0",(VLOOKUP($A688,PIVOTILC!$A:$I,5,FALSE)))</f>
        <v>0</v>
      </c>
      <c r="AG688" s="13">
        <f t="shared" si="162"/>
        <v>0</v>
      </c>
      <c r="AH688" s="13" t="str">
        <f t="shared" si="171"/>
        <v/>
      </c>
      <c r="AI688" s="13">
        <f>IF(ISERROR(VLOOKUP($C688,CTEPULL!$A:$I,6,FALSE)),"0",(VLOOKUP($C688,CTEPULL!$A:$I,6,FALSE)))</f>
        <v>0</v>
      </c>
      <c r="AJ688" s="18">
        <f>IF(ISERROR(VLOOKUP($A688,PIVOTILC!$A:$I,6,FALSE)),"0",(VLOOKUP($A688,PIVOTILC!$A:$I,6,FALSE)))</f>
        <v>0</v>
      </c>
      <c r="AK688" s="13">
        <f t="shared" si="163"/>
        <v>0</v>
      </c>
      <c r="AL688" s="13" t="str">
        <f t="shared" si="172"/>
        <v/>
      </c>
      <c r="AM688" s="13">
        <f>IF(ISERROR(VLOOKUP($C688,CTEPULL!$A:$I,7,FALSE)),"0",(VLOOKUP($C688,CTEPULL!$A:$I,7,FALSE)))</f>
        <v>0</v>
      </c>
      <c r="AN688" s="18">
        <f>IF(ISERROR(VLOOKUP($A688,PIVOTILC!$A:$I,7,FALSE)),"0",(VLOOKUP($A688,PIVOTILC!$A:$I,7,FALSE)))</f>
        <v>0</v>
      </c>
      <c r="AO688" s="13">
        <f t="shared" si="164"/>
        <v>0</v>
      </c>
      <c r="AP688" s="13" t="str">
        <f t="shared" si="173"/>
        <v/>
      </c>
      <c r="AQ688" s="13">
        <f>IF(ISERROR(VLOOKUP($C688,CTEPULL!$A:$I,8,FALSE)),"0",(VLOOKUP($C688,CTEPULL!$A:$I,8,FALSE)))</f>
        <v>0</v>
      </c>
      <c r="AR688" s="18">
        <f>IF(ISERROR(VLOOKUP($A688,PIVOTILC!$A:$I,8,FALSE)),"0",(VLOOKUP($A688,PIVOTILC!$A:$I,8,FALSE)))</f>
        <v>0</v>
      </c>
      <c r="AS688" s="13">
        <f t="shared" si="165"/>
        <v>0</v>
      </c>
      <c r="AT688" s="13" t="str">
        <f t="shared" si="174"/>
        <v/>
      </c>
      <c r="AU688" s="19">
        <f>IF(ISERROR(VLOOKUP($C688,CTEPULL!$A:$I,9,FALSE)),"0",(VLOOKUP($C688,CTEPULL!$A:$I,9,FALSE)))</f>
        <v>42</v>
      </c>
      <c r="AV688" s="18">
        <f>IF(ISERROR(VLOOKUP($A688,PIVOTILC!$A:$I,8,FALSE)),"0",(VLOOKUP($A688,PIVOTILC!$A:$I,9,FALSE)))</f>
        <v>42</v>
      </c>
      <c r="AW688" s="18">
        <f t="shared" si="166"/>
        <v>0</v>
      </c>
      <c r="AX688" s="13">
        <f t="shared" si="167"/>
        <v>0</v>
      </c>
      <c r="AY688" s="13" t="str">
        <f t="shared" si="168"/>
        <v>No</v>
      </c>
      <c r="AZ688" s="13" t="str">
        <f t="shared" si="175"/>
        <v>No</v>
      </c>
    </row>
    <row r="689" spans="1:52" x14ac:dyDescent="0.2">
      <c r="A689" s="58" t="s">
        <v>8982</v>
      </c>
      <c r="B689" s="16" t="s">
        <v>8983</v>
      </c>
      <c r="C689" s="13" t="s">
        <v>4761</v>
      </c>
      <c r="D689" s="13" t="s">
        <v>4762</v>
      </c>
      <c r="E689" s="13" t="s">
        <v>4763</v>
      </c>
      <c r="F689" s="13" t="s">
        <v>3740</v>
      </c>
      <c r="G689" s="13" t="s">
        <v>4764</v>
      </c>
      <c r="H689" s="13" t="s">
        <v>2828</v>
      </c>
      <c r="I689" s="13" t="s">
        <v>98</v>
      </c>
      <c r="J689" s="13" t="s">
        <v>2378</v>
      </c>
      <c r="K689" s="13" t="s">
        <v>2382</v>
      </c>
      <c r="L689" s="13" t="s">
        <v>3758</v>
      </c>
      <c r="M689" s="13" t="s">
        <v>2384</v>
      </c>
      <c r="N689" s="13" t="s">
        <v>4765</v>
      </c>
      <c r="O689" s="17">
        <v>42870</v>
      </c>
      <c r="P689" s="23"/>
      <c r="Q689" s="41" t="s">
        <v>9831</v>
      </c>
      <c r="R689" s="13" t="s">
        <v>187</v>
      </c>
      <c r="S689" s="13" t="s">
        <v>2867</v>
      </c>
      <c r="T689" s="13" t="s">
        <v>8348</v>
      </c>
      <c r="U689" s="13" t="s">
        <v>5936</v>
      </c>
      <c r="V689" s="13" t="s">
        <v>8350</v>
      </c>
      <c r="W689" s="13">
        <f>IF(ISERROR(VLOOKUP($C689,CTEPULL!$A:$I,3,FALSE)),"0",(VLOOKUP($C689,CTEPULL!$A:$I,3,FALSE)))</f>
        <v>45</v>
      </c>
      <c r="X689" s="18">
        <f>IF(ISERROR(VLOOKUP($A689,PIVOTILC!$A:$I,3,FALSE)),"0",(VLOOKUP($A689,PIVOTILC!$A:$I,3,FALSE)))</f>
        <v>45</v>
      </c>
      <c r="Y689" s="13">
        <f t="shared" si="160"/>
        <v>0</v>
      </c>
      <c r="Z689" s="13" t="str">
        <f t="shared" si="169"/>
        <v>Good</v>
      </c>
      <c r="AA689" s="13">
        <f>IF(ISERROR(VLOOKUP($C689,CTEPULL!$A:$I,4,FALSE)),"0",(VLOOKUP($C689,CTEPULL!$A:$I,4,FALSE)))</f>
        <v>0</v>
      </c>
      <c r="AB689" s="18">
        <f>IF(ISERROR(VLOOKUP($A689,PIVOTILC!$A:$I,4,FALSE)),"0",(VLOOKUP($A689,PIVOTILC!$A:$I,4,FALSE)))</f>
        <v>0</v>
      </c>
      <c r="AC689" s="13">
        <f t="shared" si="161"/>
        <v>0</v>
      </c>
      <c r="AD689" s="13" t="str">
        <f t="shared" si="170"/>
        <v/>
      </c>
      <c r="AE689" s="13">
        <f>IF(ISERROR(VLOOKUP($C689,CTEPULL!$A:$I,5,FALSE)),"0",(VLOOKUP($C689,CTEPULL!$A:$I,5,FALSE)))</f>
        <v>0</v>
      </c>
      <c r="AF689" s="18">
        <f>IF(ISERROR(VLOOKUP($A689,PIVOTILC!$A:$I,5,FALSE)),"0",(VLOOKUP($A689,PIVOTILC!$A:$I,5,FALSE)))</f>
        <v>0</v>
      </c>
      <c r="AG689" s="13">
        <f t="shared" si="162"/>
        <v>0</v>
      </c>
      <c r="AH689" s="13" t="str">
        <f t="shared" si="171"/>
        <v/>
      </c>
      <c r="AI689" s="13">
        <f>IF(ISERROR(VLOOKUP($C689,CTEPULL!$A:$I,6,FALSE)),"0",(VLOOKUP($C689,CTEPULL!$A:$I,6,FALSE)))</f>
        <v>0</v>
      </c>
      <c r="AJ689" s="18">
        <f>IF(ISERROR(VLOOKUP($A689,PIVOTILC!$A:$I,6,FALSE)),"0",(VLOOKUP($A689,PIVOTILC!$A:$I,6,FALSE)))</f>
        <v>0</v>
      </c>
      <c r="AK689" s="13">
        <f t="shared" si="163"/>
        <v>0</v>
      </c>
      <c r="AL689" s="13" t="str">
        <f t="shared" si="172"/>
        <v/>
      </c>
      <c r="AM689" s="13">
        <f>IF(ISERROR(VLOOKUP($C689,CTEPULL!$A:$I,7,FALSE)),"0",(VLOOKUP($C689,CTEPULL!$A:$I,7,FALSE)))</f>
        <v>0</v>
      </c>
      <c r="AN689" s="18">
        <f>IF(ISERROR(VLOOKUP($A689,PIVOTILC!$A:$I,7,FALSE)),"0",(VLOOKUP($A689,PIVOTILC!$A:$I,7,FALSE)))</f>
        <v>0</v>
      </c>
      <c r="AO689" s="13">
        <f t="shared" si="164"/>
        <v>0</v>
      </c>
      <c r="AP689" s="13" t="str">
        <f t="shared" si="173"/>
        <v/>
      </c>
      <c r="AQ689" s="13">
        <f>IF(ISERROR(VLOOKUP($C689,CTEPULL!$A:$I,8,FALSE)),"0",(VLOOKUP($C689,CTEPULL!$A:$I,8,FALSE)))</f>
        <v>0</v>
      </c>
      <c r="AR689" s="18">
        <f>IF(ISERROR(VLOOKUP($A689,PIVOTILC!$A:$I,8,FALSE)),"0",(VLOOKUP($A689,PIVOTILC!$A:$I,8,FALSE)))</f>
        <v>0</v>
      </c>
      <c r="AS689" s="13">
        <f t="shared" si="165"/>
        <v>0</v>
      </c>
      <c r="AT689" s="13" t="str">
        <f t="shared" si="174"/>
        <v/>
      </c>
      <c r="AU689" s="19">
        <f>IF(ISERROR(VLOOKUP($C689,CTEPULL!$A:$I,9,FALSE)),"0",(VLOOKUP($C689,CTEPULL!$A:$I,9,FALSE)))</f>
        <v>45</v>
      </c>
      <c r="AV689" s="18">
        <f>IF(ISERROR(VLOOKUP($A689,PIVOTILC!$A:$I,8,FALSE)),"0",(VLOOKUP($A689,PIVOTILC!$A:$I,9,FALSE)))</f>
        <v>45</v>
      </c>
      <c r="AW689" s="18">
        <f t="shared" si="166"/>
        <v>0</v>
      </c>
      <c r="AX689" s="13">
        <f t="shared" si="167"/>
        <v>0</v>
      </c>
      <c r="AY689" s="13" t="str">
        <f t="shared" si="168"/>
        <v>No</v>
      </c>
      <c r="AZ689" s="13" t="str">
        <f t="shared" si="175"/>
        <v>No</v>
      </c>
    </row>
    <row r="690" spans="1:52" x14ac:dyDescent="0.2">
      <c r="A690" s="1" t="s">
        <v>9345</v>
      </c>
      <c r="B690" s="16" t="s">
        <v>3231</v>
      </c>
      <c r="C690" s="13" t="s">
        <v>2367</v>
      </c>
      <c r="D690" s="13" t="s">
        <v>2368</v>
      </c>
      <c r="E690" s="13" t="s">
        <v>568</v>
      </c>
      <c r="F690" s="13" t="s">
        <v>179</v>
      </c>
      <c r="G690" s="13" t="s">
        <v>2369</v>
      </c>
      <c r="H690" s="13" t="s">
        <v>2831</v>
      </c>
      <c r="I690" s="13" t="s">
        <v>98</v>
      </c>
      <c r="J690" s="13" t="s">
        <v>2378</v>
      </c>
      <c r="K690" s="13" t="s">
        <v>4970</v>
      </c>
      <c r="L690" s="13" t="s">
        <v>11256</v>
      </c>
      <c r="M690" s="13" t="s">
        <v>2409</v>
      </c>
      <c r="N690" s="13" t="s">
        <v>2370</v>
      </c>
      <c r="O690" s="17">
        <v>42373</v>
      </c>
      <c r="P690" s="23"/>
      <c r="Q690" s="41" t="s">
        <v>6868</v>
      </c>
      <c r="R690" s="13" t="s">
        <v>129</v>
      </c>
      <c r="S690" s="13" t="s">
        <v>2866</v>
      </c>
      <c r="T690" s="13" t="s">
        <v>8348</v>
      </c>
      <c r="U690" s="13" t="s">
        <v>5937</v>
      </c>
      <c r="V690" s="13" t="s">
        <v>8361</v>
      </c>
      <c r="W690" s="13">
        <f>IF(ISERROR(VLOOKUP($C690,CTEPULL!$A:$I,3,FALSE)),"0",(VLOOKUP($C690,CTEPULL!$A:$I,3,FALSE)))</f>
        <v>35</v>
      </c>
      <c r="X690" s="18">
        <f>IF(ISERROR(VLOOKUP($A690,PIVOTILC!$A:$I,3,FALSE)),"0",(VLOOKUP($A690,PIVOTILC!$A:$I,3,FALSE)))</f>
        <v>35</v>
      </c>
      <c r="Y690" s="13">
        <f t="shared" si="160"/>
        <v>0</v>
      </c>
      <c r="Z690" s="13" t="str">
        <f t="shared" si="169"/>
        <v>Good</v>
      </c>
      <c r="AA690" s="13">
        <f>IF(ISERROR(VLOOKUP($C690,CTEPULL!$A:$I,4,FALSE)),"0",(VLOOKUP($C690,CTEPULL!$A:$I,4,FALSE)))</f>
        <v>0</v>
      </c>
      <c r="AB690" s="18">
        <f>IF(ISERROR(VLOOKUP($A690,PIVOTILC!$A:$I,4,FALSE)),"0",(VLOOKUP($A690,PIVOTILC!$A:$I,4,FALSE)))</f>
        <v>0</v>
      </c>
      <c r="AC690" s="13">
        <f t="shared" si="161"/>
        <v>0</v>
      </c>
      <c r="AD690" s="13" t="str">
        <f t="shared" si="170"/>
        <v/>
      </c>
      <c r="AE690" s="13">
        <f>IF(ISERROR(VLOOKUP($C690,CTEPULL!$A:$I,5,FALSE)),"0",(VLOOKUP($C690,CTEPULL!$A:$I,5,FALSE)))</f>
        <v>0</v>
      </c>
      <c r="AF690" s="18">
        <f>IF(ISERROR(VLOOKUP($A690,PIVOTILC!$A:$I,5,FALSE)),"0",(VLOOKUP($A690,PIVOTILC!$A:$I,5,FALSE)))</f>
        <v>0</v>
      </c>
      <c r="AG690" s="13">
        <f t="shared" si="162"/>
        <v>0</v>
      </c>
      <c r="AH690" s="13" t="str">
        <f t="shared" si="171"/>
        <v/>
      </c>
      <c r="AI690" s="13">
        <f>IF(ISERROR(VLOOKUP($C690,CTEPULL!$A:$I,6,FALSE)),"0",(VLOOKUP($C690,CTEPULL!$A:$I,6,FALSE)))</f>
        <v>0</v>
      </c>
      <c r="AJ690" s="18">
        <f>IF(ISERROR(VLOOKUP($A690,PIVOTILC!$A:$I,6,FALSE)),"0",(VLOOKUP($A690,PIVOTILC!$A:$I,6,FALSE)))</f>
        <v>0</v>
      </c>
      <c r="AK690" s="13">
        <f t="shared" si="163"/>
        <v>0</v>
      </c>
      <c r="AL690" s="13" t="str">
        <f t="shared" si="172"/>
        <v/>
      </c>
      <c r="AM690" s="13">
        <f>IF(ISERROR(VLOOKUP($C690,CTEPULL!$A:$I,7,FALSE)),"0",(VLOOKUP($C690,CTEPULL!$A:$I,7,FALSE)))</f>
        <v>0</v>
      </c>
      <c r="AN690" s="18">
        <f>IF(ISERROR(VLOOKUP($A690,PIVOTILC!$A:$I,7,FALSE)),"0",(VLOOKUP($A690,PIVOTILC!$A:$I,7,FALSE)))</f>
        <v>0</v>
      </c>
      <c r="AO690" s="13">
        <f t="shared" si="164"/>
        <v>0</v>
      </c>
      <c r="AP690" s="13" t="str">
        <f t="shared" si="173"/>
        <v/>
      </c>
      <c r="AQ690" s="13">
        <f>IF(ISERROR(VLOOKUP($C690,CTEPULL!$A:$I,8,FALSE)),"0",(VLOOKUP($C690,CTEPULL!$A:$I,8,FALSE)))</f>
        <v>0</v>
      </c>
      <c r="AR690" s="18">
        <f>IF(ISERROR(VLOOKUP($A690,PIVOTILC!$A:$I,8,FALSE)),"0",(VLOOKUP($A690,PIVOTILC!$A:$I,8,FALSE)))</f>
        <v>0</v>
      </c>
      <c r="AS690" s="13">
        <f t="shared" si="165"/>
        <v>0</v>
      </c>
      <c r="AT690" s="13" t="str">
        <f t="shared" si="174"/>
        <v/>
      </c>
      <c r="AU690" s="19">
        <f>IF(ISERROR(VLOOKUP($C690,CTEPULL!$A:$I,9,FALSE)),"0",(VLOOKUP($C690,CTEPULL!$A:$I,9,FALSE)))</f>
        <v>35</v>
      </c>
      <c r="AV690" s="18">
        <f>IF(ISERROR(VLOOKUP($A690,PIVOTILC!$A:$I,8,FALSE)),"0",(VLOOKUP($A690,PIVOTILC!$A:$I,9,FALSE)))</f>
        <v>35</v>
      </c>
      <c r="AW690" s="18">
        <f t="shared" si="166"/>
        <v>0</v>
      </c>
      <c r="AX690" s="13">
        <f t="shared" si="167"/>
        <v>0</v>
      </c>
      <c r="AY690" s="13" t="str">
        <f t="shared" si="168"/>
        <v>No</v>
      </c>
      <c r="AZ690" s="13" t="str">
        <f t="shared" si="175"/>
        <v>No</v>
      </c>
    </row>
    <row r="691" spans="1:52" x14ac:dyDescent="0.2">
      <c r="A691" s="1" t="s">
        <v>7211</v>
      </c>
      <c r="B691" s="16" t="s">
        <v>5506</v>
      </c>
      <c r="C691" s="13" t="s">
        <v>5507</v>
      </c>
      <c r="D691" s="13" t="s">
        <v>5508</v>
      </c>
      <c r="E691" s="13" t="s">
        <v>2894</v>
      </c>
      <c r="F691" s="13" t="s">
        <v>179</v>
      </c>
      <c r="G691" s="13" t="s">
        <v>5509</v>
      </c>
      <c r="H691" s="13" t="s">
        <v>2829</v>
      </c>
      <c r="I691" s="13" t="s">
        <v>98</v>
      </c>
      <c r="J691" s="13" t="s">
        <v>2378</v>
      </c>
      <c r="K691" s="13" t="s">
        <v>2381</v>
      </c>
      <c r="L691" s="13" t="s">
        <v>2387</v>
      </c>
      <c r="M691" s="13" t="s">
        <v>4327</v>
      </c>
      <c r="N691" s="13" t="s">
        <v>5510</v>
      </c>
      <c r="O691" s="17">
        <v>42968</v>
      </c>
      <c r="P691" s="23"/>
      <c r="Q691" s="41" t="s">
        <v>5511</v>
      </c>
      <c r="R691" s="13" t="s">
        <v>187</v>
      </c>
      <c r="S691" s="13" t="s">
        <v>2873</v>
      </c>
      <c r="T691" s="13" t="s">
        <v>8348</v>
      </c>
      <c r="U691" s="13" t="s">
        <v>5938</v>
      </c>
      <c r="V691" s="13" t="s">
        <v>8357</v>
      </c>
      <c r="W691" s="13">
        <f>IF(ISERROR(VLOOKUP($C691,CTEPULL!$A:$I,3,FALSE)),"0",(VLOOKUP($C691,CTEPULL!$A:$I,3,FALSE)))</f>
        <v>40</v>
      </c>
      <c r="X691" s="18">
        <f>IF(ISERROR(VLOOKUP($A691,PIVOTILC!$A:$I,3,FALSE)),"0",(VLOOKUP($A691,PIVOTILC!$A:$I,3,FALSE)))</f>
        <v>40</v>
      </c>
      <c r="Y691" s="13">
        <f t="shared" si="160"/>
        <v>0</v>
      </c>
      <c r="Z691" s="13" t="str">
        <f t="shared" si="169"/>
        <v>Good</v>
      </c>
      <c r="AA691" s="13">
        <f>IF(ISERROR(VLOOKUP($C691,CTEPULL!$A:$I,4,FALSE)),"0",(VLOOKUP($C691,CTEPULL!$A:$I,4,FALSE)))</f>
        <v>0</v>
      </c>
      <c r="AB691" s="18">
        <f>IF(ISERROR(VLOOKUP($A691,PIVOTILC!$A:$I,4,FALSE)),"0",(VLOOKUP($A691,PIVOTILC!$A:$I,4,FALSE)))</f>
        <v>0</v>
      </c>
      <c r="AC691" s="13">
        <f t="shared" si="161"/>
        <v>0</v>
      </c>
      <c r="AD691" s="13" t="str">
        <f t="shared" si="170"/>
        <v/>
      </c>
      <c r="AE691" s="13">
        <f>IF(ISERROR(VLOOKUP($C691,CTEPULL!$A:$I,5,FALSE)),"0",(VLOOKUP($C691,CTEPULL!$A:$I,5,FALSE)))</f>
        <v>0</v>
      </c>
      <c r="AF691" s="18">
        <f>IF(ISERROR(VLOOKUP($A691,PIVOTILC!$A:$I,5,FALSE)),"0",(VLOOKUP($A691,PIVOTILC!$A:$I,5,FALSE)))</f>
        <v>0</v>
      </c>
      <c r="AG691" s="13">
        <f t="shared" si="162"/>
        <v>0</v>
      </c>
      <c r="AH691" s="13" t="str">
        <f t="shared" si="171"/>
        <v/>
      </c>
      <c r="AI691" s="13">
        <f>IF(ISERROR(VLOOKUP($C691,CTEPULL!$A:$I,6,FALSE)),"0",(VLOOKUP($C691,CTEPULL!$A:$I,6,FALSE)))</f>
        <v>0</v>
      </c>
      <c r="AJ691" s="18">
        <f>IF(ISERROR(VLOOKUP($A691,PIVOTILC!$A:$I,6,FALSE)),"0",(VLOOKUP($A691,PIVOTILC!$A:$I,6,FALSE)))</f>
        <v>0</v>
      </c>
      <c r="AK691" s="13">
        <f t="shared" si="163"/>
        <v>0</v>
      </c>
      <c r="AL691" s="13" t="str">
        <f t="shared" si="172"/>
        <v/>
      </c>
      <c r="AM691" s="13">
        <f>IF(ISERROR(VLOOKUP($C691,CTEPULL!$A:$I,7,FALSE)),"0",(VLOOKUP($C691,CTEPULL!$A:$I,7,FALSE)))</f>
        <v>0</v>
      </c>
      <c r="AN691" s="18">
        <f>IF(ISERROR(VLOOKUP($A691,PIVOTILC!$A:$I,7,FALSE)),"0",(VLOOKUP($A691,PIVOTILC!$A:$I,7,FALSE)))</f>
        <v>0</v>
      </c>
      <c r="AO691" s="13">
        <f t="shared" si="164"/>
        <v>0</v>
      </c>
      <c r="AP691" s="13" t="str">
        <f t="shared" si="173"/>
        <v/>
      </c>
      <c r="AQ691" s="13">
        <f>IF(ISERROR(VLOOKUP($C691,CTEPULL!$A:$I,8,FALSE)),"0",(VLOOKUP($C691,CTEPULL!$A:$I,8,FALSE)))</f>
        <v>0</v>
      </c>
      <c r="AR691" s="18">
        <f>IF(ISERROR(VLOOKUP($A691,PIVOTILC!$A:$I,8,FALSE)),"0",(VLOOKUP($A691,PIVOTILC!$A:$I,8,FALSE)))</f>
        <v>0</v>
      </c>
      <c r="AS691" s="13">
        <f t="shared" si="165"/>
        <v>0</v>
      </c>
      <c r="AT691" s="13" t="str">
        <f t="shared" si="174"/>
        <v/>
      </c>
      <c r="AU691" s="19">
        <f>IF(ISERROR(VLOOKUP($C691,CTEPULL!$A:$I,9,FALSE)),"0",(VLOOKUP($C691,CTEPULL!$A:$I,9,FALSE)))</f>
        <v>40</v>
      </c>
      <c r="AV691" s="18">
        <f>IF(ISERROR(VLOOKUP($A691,PIVOTILC!$A:$I,8,FALSE)),"0",(VLOOKUP($A691,PIVOTILC!$A:$I,9,FALSE)))</f>
        <v>40</v>
      </c>
      <c r="AW691" s="18">
        <f t="shared" si="166"/>
        <v>0</v>
      </c>
      <c r="AX691" s="13">
        <f t="shared" si="167"/>
        <v>0</v>
      </c>
      <c r="AY691" s="13" t="str">
        <f t="shared" si="168"/>
        <v>No</v>
      </c>
      <c r="AZ691" s="13" t="str">
        <f t="shared" si="175"/>
        <v>No</v>
      </c>
    </row>
    <row r="692" spans="1:52" x14ac:dyDescent="0.2">
      <c r="A692" s="1" t="s">
        <v>9346</v>
      </c>
      <c r="B692" s="16" t="s">
        <v>4662</v>
      </c>
      <c r="C692" s="13" t="s">
        <v>4663</v>
      </c>
      <c r="D692" s="13" t="s">
        <v>4664</v>
      </c>
      <c r="E692" s="13" t="s">
        <v>1138</v>
      </c>
      <c r="F692" s="13" t="s">
        <v>2830</v>
      </c>
      <c r="G692" s="13" t="s">
        <v>4665</v>
      </c>
      <c r="H692" s="13" t="s">
        <v>2832</v>
      </c>
      <c r="I692" s="13" t="s">
        <v>100</v>
      </c>
      <c r="J692" s="13" t="s">
        <v>2378</v>
      </c>
      <c r="K692" s="13" t="s">
        <v>2396</v>
      </c>
      <c r="L692" s="13" t="s">
        <v>2392</v>
      </c>
      <c r="M692" s="13" t="s">
        <v>8943</v>
      </c>
      <c r="N692" s="13" t="s">
        <v>4712</v>
      </c>
      <c r="O692" s="17">
        <v>42852</v>
      </c>
      <c r="P692" s="23"/>
      <c r="Q692" s="41" t="s">
        <v>4666</v>
      </c>
      <c r="R692" s="13" t="s">
        <v>187</v>
      </c>
      <c r="S692" s="13" t="s">
        <v>2867</v>
      </c>
      <c r="T692" s="13" t="s">
        <v>8348</v>
      </c>
      <c r="U692" s="13" t="s">
        <v>5939</v>
      </c>
      <c r="V692" s="13" t="s">
        <v>8350</v>
      </c>
      <c r="W692" s="13">
        <f>IF(ISERROR(VLOOKUP($C692,CTEPULL!$A:$I,3,FALSE)),"0",(VLOOKUP($C692,CTEPULL!$A:$I,3,FALSE)))</f>
        <v>36</v>
      </c>
      <c r="X692" s="18">
        <f>IF(ISERROR(VLOOKUP($A692,PIVOTILC!$A:$I,3,FALSE)),"0",(VLOOKUP($A692,PIVOTILC!$A:$I,3,FALSE)))</f>
        <v>36</v>
      </c>
      <c r="Y692" s="13">
        <f t="shared" si="160"/>
        <v>0</v>
      </c>
      <c r="Z692" s="13" t="str">
        <f t="shared" si="169"/>
        <v>Good</v>
      </c>
      <c r="AA692" s="13">
        <f>IF(ISERROR(VLOOKUP($C692,CTEPULL!$A:$I,4,FALSE)),"0",(VLOOKUP($C692,CTEPULL!$A:$I,4,FALSE)))</f>
        <v>0</v>
      </c>
      <c r="AB692" s="18">
        <f>IF(ISERROR(VLOOKUP($A692,PIVOTILC!$A:$I,4,FALSE)),"0",(VLOOKUP($A692,PIVOTILC!$A:$I,4,FALSE)))</f>
        <v>0</v>
      </c>
      <c r="AC692" s="13">
        <f t="shared" si="161"/>
        <v>0</v>
      </c>
      <c r="AD692" s="13" t="str">
        <f t="shared" si="170"/>
        <v/>
      </c>
      <c r="AE692" s="13">
        <f>IF(ISERROR(VLOOKUP($C692,CTEPULL!$A:$I,5,FALSE)),"0",(VLOOKUP($C692,CTEPULL!$A:$I,5,FALSE)))</f>
        <v>0</v>
      </c>
      <c r="AF692" s="18">
        <f>IF(ISERROR(VLOOKUP($A692,PIVOTILC!$A:$I,5,FALSE)),"0",(VLOOKUP($A692,PIVOTILC!$A:$I,5,FALSE)))</f>
        <v>0</v>
      </c>
      <c r="AG692" s="13">
        <f t="shared" si="162"/>
        <v>0</v>
      </c>
      <c r="AH692" s="13" t="str">
        <f t="shared" si="171"/>
        <v/>
      </c>
      <c r="AI692" s="13">
        <f>IF(ISERROR(VLOOKUP($C692,CTEPULL!$A:$I,6,FALSE)),"0",(VLOOKUP($C692,CTEPULL!$A:$I,6,FALSE)))</f>
        <v>0</v>
      </c>
      <c r="AJ692" s="18">
        <f>IF(ISERROR(VLOOKUP($A692,PIVOTILC!$A:$I,6,FALSE)),"0",(VLOOKUP($A692,PIVOTILC!$A:$I,6,FALSE)))</f>
        <v>0</v>
      </c>
      <c r="AK692" s="13">
        <f t="shared" si="163"/>
        <v>0</v>
      </c>
      <c r="AL692" s="13" t="str">
        <f t="shared" si="172"/>
        <v/>
      </c>
      <c r="AM692" s="13">
        <f>IF(ISERROR(VLOOKUP($C692,CTEPULL!$A:$I,7,FALSE)),"0",(VLOOKUP($C692,CTEPULL!$A:$I,7,FALSE)))</f>
        <v>0</v>
      </c>
      <c r="AN692" s="18">
        <f>IF(ISERROR(VLOOKUP($A692,PIVOTILC!$A:$I,7,FALSE)),"0",(VLOOKUP($A692,PIVOTILC!$A:$I,7,FALSE)))</f>
        <v>0</v>
      </c>
      <c r="AO692" s="13">
        <f t="shared" si="164"/>
        <v>0</v>
      </c>
      <c r="AP692" s="13" t="str">
        <f t="shared" si="173"/>
        <v/>
      </c>
      <c r="AQ692" s="13">
        <f>IF(ISERROR(VLOOKUP($C692,CTEPULL!$A:$I,8,FALSE)),"0",(VLOOKUP($C692,CTEPULL!$A:$I,8,FALSE)))</f>
        <v>0</v>
      </c>
      <c r="AR692" s="18">
        <f>IF(ISERROR(VLOOKUP($A692,PIVOTILC!$A:$I,8,FALSE)),"0",(VLOOKUP($A692,PIVOTILC!$A:$I,8,FALSE)))</f>
        <v>0</v>
      </c>
      <c r="AS692" s="13">
        <f t="shared" si="165"/>
        <v>0</v>
      </c>
      <c r="AT692" s="13" t="str">
        <f t="shared" si="174"/>
        <v/>
      </c>
      <c r="AU692" s="19">
        <f>IF(ISERROR(VLOOKUP($C692,CTEPULL!$A:$I,9,FALSE)),"0",(VLOOKUP($C692,CTEPULL!$A:$I,9,FALSE)))</f>
        <v>36</v>
      </c>
      <c r="AV692" s="18">
        <f>IF(ISERROR(VLOOKUP($A692,PIVOTILC!$A:$I,8,FALSE)),"0",(VLOOKUP($A692,PIVOTILC!$A:$I,9,FALSE)))</f>
        <v>36</v>
      </c>
      <c r="AW692" s="18">
        <f t="shared" si="166"/>
        <v>0</v>
      </c>
      <c r="AX692" s="13">
        <f t="shared" si="167"/>
        <v>0</v>
      </c>
      <c r="AY692" s="13" t="str">
        <f t="shared" si="168"/>
        <v>No</v>
      </c>
      <c r="AZ692" s="13" t="str">
        <f t="shared" si="175"/>
        <v>No</v>
      </c>
    </row>
    <row r="693" spans="1:52" x14ac:dyDescent="0.2">
      <c r="A693" s="1" t="s">
        <v>9756</v>
      </c>
      <c r="B693" s="16" t="s">
        <v>9757</v>
      </c>
      <c r="C693" s="13" t="s">
        <v>9758</v>
      </c>
      <c r="D693" s="13" t="s">
        <v>9759</v>
      </c>
      <c r="E693" s="13" t="s">
        <v>1950</v>
      </c>
      <c r="F693" s="13" t="s">
        <v>179</v>
      </c>
      <c r="G693" s="13" t="s">
        <v>9760</v>
      </c>
      <c r="H693" s="13" t="s">
        <v>2833</v>
      </c>
      <c r="I693" s="13" t="s">
        <v>102</v>
      </c>
      <c r="J693" s="13" t="s">
        <v>2378</v>
      </c>
      <c r="K693" s="13" t="s">
        <v>2880</v>
      </c>
      <c r="L693" s="13" t="s">
        <v>2880</v>
      </c>
      <c r="M693" s="13" t="s">
        <v>2880</v>
      </c>
      <c r="N693" s="13" t="s">
        <v>9761</v>
      </c>
      <c r="O693" s="17">
        <v>43479</v>
      </c>
      <c r="P693" s="23"/>
      <c r="Q693" s="41" t="s">
        <v>9762</v>
      </c>
      <c r="R693" s="13" t="s">
        <v>129</v>
      </c>
      <c r="S693" s="13" t="s">
        <v>2874</v>
      </c>
      <c r="T693" s="13" t="s">
        <v>8348</v>
      </c>
      <c r="U693" s="13" t="s">
        <v>9771</v>
      </c>
      <c r="V693" s="13" t="s">
        <v>8352</v>
      </c>
      <c r="W693" s="13" t="str">
        <f>IF(ISERROR(VLOOKUP($C693,CTEPULL!$A:$I,3,FALSE)),"0",(VLOOKUP($C693,CTEPULL!$A:$I,3,FALSE)))</f>
        <v>0</v>
      </c>
      <c r="X693" s="18" t="str">
        <f>IF(ISERROR(VLOOKUP($A693,PIVOTILC!$A:$I,3,FALSE)),"0",(VLOOKUP($A693,PIVOTILC!$A:$I,3,FALSE)))</f>
        <v>0</v>
      </c>
      <c r="Y693" s="13">
        <f t="shared" si="160"/>
        <v>0</v>
      </c>
      <c r="Z693" s="13" t="str">
        <f t="shared" si="169"/>
        <v>Good</v>
      </c>
      <c r="AA693" s="13" t="str">
        <f>IF(ISERROR(VLOOKUP($C693,CTEPULL!$A:$I,4,FALSE)),"0",(VLOOKUP($C693,CTEPULL!$A:$I,4,FALSE)))</f>
        <v>0</v>
      </c>
      <c r="AB693" s="18" t="str">
        <f>IF(ISERROR(VLOOKUP($A693,PIVOTILC!$A:$I,4,FALSE)),"0",(VLOOKUP($A693,PIVOTILC!$A:$I,4,FALSE)))</f>
        <v>0</v>
      </c>
      <c r="AC693" s="13">
        <f t="shared" si="161"/>
        <v>0</v>
      </c>
      <c r="AD693" s="13" t="str">
        <f t="shared" si="170"/>
        <v/>
      </c>
      <c r="AE693" s="13" t="str">
        <f>IF(ISERROR(VLOOKUP($C693,CTEPULL!$A:$I,5,FALSE)),"0",(VLOOKUP($C693,CTEPULL!$A:$I,5,FALSE)))</f>
        <v>0</v>
      </c>
      <c r="AF693" s="18" t="str">
        <f>IF(ISERROR(VLOOKUP($A693,PIVOTILC!$A:$I,5,FALSE)),"0",(VLOOKUP($A693,PIVOTILC!$A:$I,5,FALSE)))</f>
        <v>0</v>
      </c>
      <c r="AG693" s="13">
        <f t="shared" si="162"/>
        <v>0</v>
      </c>
      <c r="AH693" s="13" t="str">
        <f t="shared" si="171"/>
        <v/>
      </c>
      <c r="AI693" s="13" t="str">
        <f>IF(ISERROR(VLOOKUP($C693,CTEPULL!$A:$I,6,FALSE)),"0",(VLOOKUP($C693,CTEPULL!$A:$I,6,FALSE)))</f>
        <v>0</v>
      </c>
      <c r="AJ693" s="18" t="str">
        <f>IF(ISERROR(VLOOKUP($A693,PIVOTILC!$A:$I,6,FALSE)),"0",(VLOOKUP($A693,PIVOTILC!$A:$I,6,FALSE)))</f>
        <v>0</v>
      </c>
      <c r="AK693" s="13">
        <f t="shared" si="163"/>
        <v>0</v>
      </c>
      <c r="AL693" s="13" t="str">
        <f t="shared" si="172"/>
        <v/>
      </c>
      <c r="AM693" s="13" t="str">
        <f>IF(ISERROR(VLOOKUP($C693,CTEPULL!$A:$I,7,FALSE)),"0",(VLOOKUP($C693,CTEPULL!$A:$I,7,FALSE)))</f>
        <v>0</v>
      </c>
      <c r="AN693" s="18" t="str">
        <f>IF(ISERROR(VLOOKUP($A693,PIVOTILC!$A:$I,7,FALSE)),"0",(VLOOKUP($A693,PIVOTILC!$A:$I,7,FALSE)))</f>
        <v>0</v>
      </c>
      <c r="AO693" s="13">
        <f t="shared" si="164"/>
        <v>0</v>
      </c>
      <c r="AP693" s="13" t="str">
        <f t="shared" si="173"/>
        <v/>
      </c>
      <c r="AQ693" s="13" t="str">
        <f>IF(ISERROR(VLOOKUP($C693,CTEPULL!$A:$I,8,FALSE)),"0",(VLOOKUP($C693,CTEPULL!$A:$I,8,FALSE)))</f>
        <v>0</v>
      </c>
      <c r="AR693" s="18" t="str">
        <f>IF(ISERROR(VLOOKUP($A693,PIVOTILC!$A:$I,8,FALSE)),"0",(VLOOKUP($A693,PIVOTILC!$A:$I,8,FALSE)))</f>
        <v>0</v>
      </c>
      <c r="AS693" s="13">
        <f t="shared" si="165"/>
        <v>0</v>
      </c>
      <c r="AT693" s="13" t="str">
        <f t="shared" si="174"/>
        <v/>
      </c>
      <c r="AU693" s="19" t="str">
        <f>IF(ISERROR(VLOOKUP($C693,CTEPULL!$A:$I,9,FALSE)),"0",(VLOOKUP($C693,CTEPULL!$A:$I,9,FALSE)))</f>
        <v>0</v>
      </c>
      <c r="AV693" s="18" t="str">
        <f>IF(ISERROR(VLOOKUP($A693,PIVOTILC!$A:$I,8,FALSE)),"0",(VLOOKUP($A693,PIVOTILC!$A:$I,9,FALSE)))</f>
        <v>0</v>
      </c>
      <c r="AW693" s="18">
        <f t="shared" si="166"/>
        <v>0</v>
      </c>
      <c r="AX693" s="13">
        <f t="shared" si="167"/>
        <v>0</v>
      </c>
      <c r="AY693" s="13" t="str">
        <f t="shared" si="168"/>
        <v>No</v>
      </c>
      <c r="AZ693" s="13" t="str">
        <f t="shared" si="175"/>
        <v>No</v>
      </c>
    </row>
    <row r="694" spans="1:52" x14ac:dyDescent="0.2">
      <c r="A694" s="1" t="s">
        <v>9347</v>
      </c>
      <c r="B694" s="16" t="s">
        <v>3232</v>
      </c>
      <c r="C694" s="13" t="s">
        <v>1144</v>
      </c>
      <c r="D694" s="13" t="s">
        <v>1145</v>
      </c>
      <c r="E694" s="13" t="s">
        <v>702</v>
      </c>
      <c r="F694" s="13" t="s">
        <v>2830</v>
      </c>
      <c r="G694" s="13" t="s">
        <v>1146</v>
      </c>
      <c r="H694" s="13" t="s">
        <v>2829</v>
      </c>
      <c r="I694" s="13" t="s">
        <v>98</v>
      </c>
      <c r="J694" s="13" t="s">
        <v>2378</v>
      </c>
      <c r="K694" s="13" t="s">
        <v>2379</v>
      </c>
      <c r="L694" s="13" t="s">
        <v>2407</v>
      </c>
      <c r="M694" s="13" t="s">
        <v>2480</v>
      </c>
      <c r="N694" s="13" t="s">
        <v>1147</v>
      </c>
      <c r="O694" s="17">
        <v>38576</v>
      </c>
      <c r="P694" s="23"/>
      <c r="Q694" s="41" t="s">
        <v>2647</v>
      </c>
      <c r="R694" s="13" t="s">
        <v>129</v>
      </c>
      <c r="S694" s="13" t="s">
        <v>2868</v>
      </c>
      <c r="T694" s="13" t="s">
        <v>8348</v>
      </c>
      <c r="U694" s="13" t="s">
        <v>5940</v>
      </c>
      <c r="V694" s="13" t="s">
        <v>8367</v>
      </c>
      <c r="W694" s="13">
        <f>IF(ISERROR(VLOOKUP($C694,CTEPULL!$A:$I,3,FALSE)),"0",(VLOOKUP($C694,CTEPULL!$A:$I,3,FALSE)))</f>
        <v>50</v>
      </c>
      <c r="X694" s="18">
        <f>IF(ISERROR(VLOOKUP($A694,PIVOTILC!$A:$I,3,FALSE)),"0",(VLOOKUP($A694,PIVOTILC!$A:$I,3,FALSE)))</f>
        <v>50</v>
      </c>
      <c r="Y694" s="13">
        <f t="shared" si="160"/>
        <v>0</v>
      </c>
      <c r="Z694" s="13" t="str">
        <f t="shared" si="169"/>
        <v>Good</v>
      </c>
      <c r="AA694" s="13">
        <f>IF(ISERROR(VLOOKUP($C694,CTEPULL!$A:$I,4,FALSE)),"0",(VLOOKUP($C694,CTEPULL!$A:$I,4,FALSE)))</f>
        <v>0</v>
      </c>
      <c r="AB694" s="18">
        <f>IF(ISERROR(VLOOKUP($A694,PIVOTILC!$A:$I,4,FALSE)),"0",(VLOOKUP($A694,PIVOTILC!$A:$I,4,FALSE)))</f>
        <v>0</v>
      </c>
      <c r="AC694" s="13">
        <f t="shared" si="161"/>
        <v>0</v>
      </c>
      <c r="AD694" s="13" t="str">
        <f t="shared" si="170"/>
        <v/>
      </c>
      <c r="AE694" s="13">
        <f>IF(ISERROR(VLOOKUP($C694,CTEPULL!$A:$I,5,FALSE)),"0",(VLOOKUP($C694,CTEPULL!$A:$I,5,FALSE)))</f>
        <v>0</v>
      </c>
      <c r="AF694" s="18">
        <f>IF(ISERROR(VLOOKUP($A694,PIVOTILC!$A:$I,5,FALSE)),"0",(VLOOKUP($A694,PIVOTILC!$A:$I,5,FALSE)))</f>
        <v>0</v>
      </c>
      <c r="AG694" s="13">
        <f t="shared" si="162"/>
        <v>0</v>
      </c>
      <c r="AH694" s="13" t="str">
        <f t="shared" si="171"/>
        <v/>
      </c>
      <c r="AI694" s="13">
        <f>IF(ISERROR(VLOOKUP($C694,CTEPULL!$A:$I,6,FALSE)),"0",(VLOOKUP($C694,CTEPULL!$A:$I,6,FALSE)))</f>
        <v>0</v>
      </c>
      <c r="AJ694" s="18">
        <f>IF(ISERROR(VLOOKUP($A694,PIVOTILC!$A:$I,6,FALSE)),"0",(VLOOKUP($A694,PIVOTILC!$A:$I,6,FALSE)))</f>
        <v>0</v>
      </c>
      <c r="AK694" s="13">
        <f t="shared" si="163"/>
        <v>0</v>
      </c>
      <c r="AL694" s="13" t="str">
        <f t="shared" si="172"/>
        <v/>
      </c>
      <c r="AM694" s="13">
        <f>IF(ISERROR(VLOOKUP($C694,CTEPULL!$A:$I,7,FALSE)),"0",(VLOOKUP($C694,CTEPULL!$A:$I,7,FALSE)))</f>
        <v>0</v>
      </c>
      <c r="AN694" s="18">
        <f>IF(ISERROR(VLOOKUP($A694,PIVOTILC!$A:$I,7,FALSE)),"0",(VLOOKUP($A694,PIVOTILC!$A:$I,7,FALSE)))</f>
        <v>0</v>
      </c>
      <c r="AO694" s="13">
        <f t="shared" si="164"/>
        <v>0</v>
      </c>
      <c r="AP694" s="13" t="str">
        <f t="shared" si="173"/>
        <v/>
      </c>
      <c r="AQ694" s="13">
        <f>IF(ISERROR(VLOOKUP($C694,CTEPULL!$A:$I,8,FALSE)),"0",(VLOOKUP($C694,CTEPULL!$A:$I,8,FALSE)))</f>
        <v>0</v>
      </c>
      <c r="AR694" s="18">
        <f>IF(ISERROR(VLOOKUP($A694,PIVOTILC!$A:$I,8,FALSE)),"0",(VLOOKUP($A694,PIVOTILC!$A:$I,8,FALSE)))</f>
        <v>0</v>
      </c>
      <c r="AS694" s="13">
        <f t="shared" si="165"/>
        <v>0</v>
      </c>
      <c r="AT694" s="13" t="str">
        <f t="shared" si="174"/>
        <v/>
      </c>
      <c r="AU694" s="19">
        <f>IF(ISERROR(VLOOKUP($C694,CTEPULL!$A:$I,9,FALSE)),"0",(VLOOKUP($C694,CTEPULL!$A:$I,9,FALSE)))</f>
        <v>50</v>
      </c>
      <c r="AV694" s="18">
        <f>IF(ISERROR(VLOOKUP($A694,PIVOTILC!$A:$I,8,FALSE)),"0",(VLOOKUP($A694,PIVOTILC!$A:$I,9,FALSE)))</f>
        <v>50</v>
      </c>
      <c r="AW694" s="18">
        <f t="shared" si="166"/>
        <v>0</v>
      </c>
      <c r="AX694" s="13">
        <f t="shared" si="167"/>
        <v>0</v>
      </c>
      <c r="AY694" s="13" t="str">
        <f t="shared" si="168"/>
        <v>No</v>
      </c>
      <c r="AZ694" s="13" t="str">
        <f t="shared" si="175"/>
        <v>No</v>
      </c>
    </row>
    <row r="695" spans="1:52" x14ac:dyDescent="0.2">
      <c r="A695" s="1" t="s">
        <v>9348</v>
      </c>
      <c r="B695" s="16" t="s">
        <v>5512</v>
      </c>
      <c r="C695" s="13" t="s">
        <v>5513</v>
      </c>
      <c r="D695" s="13" t="s">
        <v>5514</v>
      </c>
      <c r="E695" s="13" t="s">
        <v>5515</v>
      </c>
      <c r="F695" s="13" t="s">
        <v>2830</v>
      </c>
      <c r="G695" s="13" t="s">
        <v>5516</v>
      </c>
      <c r="H695" s="13" t="s">
        <v>2832</v>
      </c>
      <c r="I695" s="13" t="s">
        <v>98</v>
      </c>
      <c r="J695" s="13" t="s">
        <v>2378</v>
      </c>
      <c r="K695" s="13" t="s">
        <v>2379</v>
      </c>
      <c r="L695" s="13" t="s">
        <v>2383</v>
      </c>
      <c r="M695" s="13" t="s">
        <v>2433</v>
      </c>
      <c r="N695" s="13" t="s">
        <v>5517</v>
      </c>
      <c r="O695" s="17">
        <v>42972</v>
      </c>
      <c r="P695" s="23"/>
      <c r="Q695" s="41" t="s">
        <v>5518</v>
      </c>
      <c r="R695" s="13" t="s">
        <v>129</v>
      </c>
      <c r="S695" s="13" t="s">
        <v>2871</v>
      </c>
      <c r="T695" s="13" t="s">
        <v>8348</v>
      </c>
      <c r="U695" s="13" t="s">
        <v>5530</v>
      </c>
      <c r="V695" s="13" t="s">
        <v>8917</v>
      </c>
      <c r="W695" s="13">
        <f>IF(ISERROR(VLOOKUP($C695,CTEPULL!$A:$I,3,FALSE)),"0",(VLOOKUP($C695,CTEPULL!$A:$I,3,FALSE)))</f>
        <v>48</v>
      </c>
      <c r="X695" s="18">
        <f>IF(ISERROR(VLOOKUP($A695,PIVOTILC!$A:$I,3,FALSE)),"0",(VLOOKUP($A695,PIVOTILC!$A:$I,3,FALSE)))</f>
        <v>48</v>
      </c>
      <c r="Y695" s="13">
        <f t="shared" si="160"/>
        <v>0</v>
      </c>
      <c r="Z695" s="13" t="str">
        <f t="shared" si="169"/>
        <v>Good</v>
      </c>
      <c r="AA695" s="13">
        <f>IF(ISERROR(VLOOKUP($C695,CTEPULL!$A:$I,4,FALSE)),"0",(VLOOKUP($C695,CTEPULL!$A:$I,4,FALSE)))</f>
        <v>0</v>
      </c>
      <c r="AB695" s="18">
        <f>IF(ISERROR(VLOOKUP($A695,PIVOTILC!$A:$I,4,FALSE)),"0",(VLOOKUP($A695,PIVOTILC!$A:$I,4,FALSE)))</f>
        <v>0</v>
      </c>
      <c r="AC695" s="13">
        <f t="shared" si="161"/>
        <v>0</v>
      </c>
      <c r="AD695" s="13" t="str">
        <f t="shared" si="170"/>
        <v/>
      </c>
      <c r="AE695" s="13">
        <f>IF(ISERROR(VLOOKUP($C695,CTEPULL!$A:$I,5,FALSE)),"0",(VLOOKUP($C695,CTEPULL!$A:$I,5,FALSE)))</f>
        <v>0</v>
      </c>
      <c r="AF695" s="18">
        <f>IF(ISERROR(VLOOKUP($A695,PIVOTILC!$A:$I,5,FALSE)),"0",(VLOOKUP($A695,PIVOTILC!$A:$I,5,FALSE)))</f>
        <v>0</v>
      </c>
      <c r="AG695" s="13">
        <f t="shared" si="162"/>
        <v>0</v>
      </c>
      <c r="AH695" s="13" t="str">
        <f t="shared" si="171"/>
        <v/>
      </c>
      <c r="AI695" s="13">
        <f>IF(ISERROR(VLOOKUP($C695,CTEPULL!$A:$I,6,FALSE)),"0",(VLOOKUP($C695,CTEPULL!$A:$I,6,FALSE)))</f>
        <v>0</v>
      </c>
      <c r="AJ695" s="18">
        <f>IF(ISERROR(VLOOKUP($A695,PIVOTILC!$A:$I,6,FALSE)),"0",(VLOOKUP($A695,PIVOTILC!$A:$I,6,FALSE)))</f>
        <v>0</v>
      </c>
      <c r="AK695" s="13">
        <f t="shared" si="163"/>
        <v>0</v>
      </c>
      <c r="AL695" s="13" t="str">
        <f t="shared" si="172"/>
        <v/>
      </c>
      <c r="AM695" s="13">
        <f>IF(ISERROR(VLOOKUP($C695,CTEPULL!$A:$I,7,FALSE)),"0",(VLOOKUP($C695,CTEPULL!$A:$I,7,FALSE)))</f>
        <v>0</v>
      </c>
      <c r="AN695" s="18">
        <f>IF(ISERROR(VLOOKUP($A695,PIVOTILC!$A:$I,7,FALSE)),"0",(VLOOKUP($A695,PIVOTILC!$A:$I,7,FALSE)))</f>
        <v>0</v>
      </c>
      <c r="AO695" s="13">
        <f t="shared" si="164"/>
        <v>0</v>
      </c>
      <c r="AP695" s="13" t="str">
        <f t="shared" si="173"/>
        <v/>
      </c>
      <c r="AQ695" s="13">
        <f>IF(ISERROR(VLOOKUP($C695,CTEPULL!$A:$I,8,FALSE)),"0",(VLOOKUP($C695,CTEPULL!$A:$I,8,FALSE)))</f>
        <v>0</v>
      </c>
      <c r="AR695" s="18">
        <f>IF(ISERROR(VLOOKUP($A695,PIVOTILC!$A:$I,8,FALSE)),"0",(VLOOKUP($A695,PIVOTILC!$A:$I,8,FALSE)))</f>
        <v>0</v>
      </c>
      <c r="AS695" s="13">
        <f t="shared" si="165"/>
        <v>0</v>
      </c>
      <c r="AT695" s="13" t="str">
        <f t="shared" si="174"/>
        <v/>
      </c>
      <c r="AU695" s="19">
        <f>IF(ISERROR(VLOOKUP($C695,CTEPULL!$A:$I,9,FALSE)),"0",(VLOOKUP($C695,CTEPULL!$A:$I,9,FALSE)))</f>
        <v>48</v>
      </c>
      <c r="AV695" s="18">
        <f>IF(ISERROR(VLOOKUP($A695,PIVOTILC!$A:$I,8,FALSE)),"0",(VLOOKUP($A695,PIVOTILC!$A:$I,9,FALSE)))</f>
        <v>48</v>
      </c>
      <c r="AW695" s="18">
        <f t="shared" si="166"/>
        <v>0</v>
      </c>
      <c r="AX695" s="13">
        <f t="shared" si="167"/>
        <v>0</v>
      </c>
      <c r="AY695" s="13" t="str">
        <f t="shared" si="168"/>
        <v>No</v>
      </c>
      <c r="AZ695" s="13" t="str">
        <f t="shared" si="175"/>
        <v>No</v>
      </c>
    </row>
    <row r="696" spans="1:52" x14ac:dyDescent="0.2">
      <c r="A696" s="1" t="s">
        <v>7212</v>
      </c>
      <c r="B696" s="16" t="s">
        <v>6838</v>
      </c>
      <c r="C696" s="13" t="s">
        <v>6839</v>
      </c>
      <c r="D696" s="13" t="s">
        <v>6840</v>
      </c>
      <c r="E696" s="13" t="s">
        <v>647</v>
      </c>
      <c r="F696" s="13" t="s">
        <v>113</v>
      </c>
      <c r="G696" s="13" t="s">
        <v>6841</v>
      </c>
      <c r="H696" s="13" t="s">
        <v>2829</v>
      </c>
      <c r="I696" s="13" t="s">
        <v>98</v>
      </c>
      <c r="J696" s="13" t="s">
        <v>2378</v>
      </c>
      <c r="K696" s="13" t="s">
        <v>2389</v>
      </c>
      <c r="L696" s="13" t="s">
        <v>11236</v>
      </c>
      <c r="M696" s="13" t="s">
        <v>11958</v>
      </c>
      <c r="N696" s="13" t="s">
        <v>6864</v>
      </c>
      <c r="O696" s="17">
        <v>43132</v>
      </c>
      <c r="P696" s="23"/>
      <c r="Q696" s="41" t="s">
        <v>6842</v>
      </c>
      <c r="R696" s="13" t="s">
        <v>129</v>
      </c>
      <c r="S696" s="13" t="s">
        <v>2870</v>
      </c>
      <c r="T696" s="13" t="s">
        <v>8348</v>
      </c>
      <c r="U696" s="13" t="s">
        <v>6874</v>
      </c>
      <c r="V696" s="13" t="s">
        <v>8365</v>
      </c>
      <c r="W696" s="13">
        <f>IF(ISERROR(VLOOKUP($C696,CTEPULL!$A:$I,3,FALSE)),"0",(VLOOKUP($C696,CTEPULL!$A:$I,3,FALSE)))</f>
        <v>40</v>
      </c>
      <c r="X696" s="18">
        <f>IF(ISERROR(VLOOKUP($A696,PIVOTILC!$A:$I,3,FALSE)),"0",(VLOOKUP($A696,PIVOTILC!$A:$I,3,FALSE)))</f>
        <v>40</v>
      </c>
      <c r="Y696" s="13">
        <f t="shared" si="160"/>
        <v>0</v>
      </c>
      <c r="Z696" s="13" t="str">
        <f t="shared" si="169"/>
        <v>Good</v>
      </c>
      <c r="AA696" s="13">
        <f>IF(ISERROR(VLOOKUP($C696,CTEPULL!$A:$I,4,FALSE)),"0",(VLOOKUP($C696,CTEPULL!$A:$I,4,FALSE)))</f>
        <v>0</v>
      </c>
      <c r="AB696" s="18">
        <f>IF(ISERROR(VLOOKUP($A696,PIVOTILC!$A:$I,4,FALSE)),"0",(VLOOKUP($A696,PIVOTILC!$A:$I,4,FALSE)))</f>
        <v>0</v>
      </c>
      <c r="AC696" s="13">
        <f t="shared" si="161"/>
        <v>0</v>
      </c>
      <c r="AD696" s="13" t="str">
        <f t="shared" si="170"/>
        <v/>
      </c>
      <c r="AE696" s="13">
        <f>IF(ISERROR(VLOOKUP($C696,CTEPULL!$A:$I,5,FALSE)),"0",(VLOOKUP($C696,CTEPULL!$A:$I,5,FALSE)))</f>
        <v>0</v>
      </c>
      <c r="AF696" s="18">
        <f>IF(ISERROR(VLOOKUP($A696,PIVOTILC!$A:$I,5,FALSE)),"0",(VLOOKUP($A696,PIVOTILC!$A:$I,5,FALSE)))</f>
        <v>0</v>
      </c>
      <c r="AG696" s="13">
        <f t="shared" si="162"/>
        <v>0</v>
      </c>
      <c r="AH696" s="13" t="str">
        <f t="shared" si="171"/>
        <v/>
      </c>
      <c r="AI696" s="13">
        <f>IF(ISERROR(VLOOKUP($C696,CTEPULL!$A:$I,6,FALSE)),"0",(VLOOKUP($C696,CTEPULL!$A:$I,6,FALSE)))</f>
        <v>0</v>
      </c>
      <c r="AJ696" s="18">
        <f>IF(ISERROR(VLOOKUP($A696,PIVOTILC!$A:$I,6,FALSE)),"0",(VLOOKUP($A696,PIVOTILC!$A:$I,6,FALSE)))</f>
        <v>0</v>
      </c>
      <c r="AK696" s="13">
        <f t="shared" si="163"/>
        <v>0</v>
      </c>
      <c r="AL696" s="13" t="str">
        <f t="shared" si="172"/>
        <v/>
      </c>
      <c r="AM696" s="13">
        <f>IF(ISERROR(VLOOKUP($C696,CTEPULL!$A:$I,7,FALSE)),"0",(VLOOKUP($C696,CTEPULL!$A:$I,7,FALSE)))</f>
        <v>0</v>
      </c>
      <c r="AN696" s="18">
        <f>IF(ISERROR(VLOOKUP($A696,PIVOTILC!$A:$I,7,FALSE)),"0",(VLOOKUP($A696,PIVOTILC!$A:$I,7,FALSE)))</f>
        <v>0</v>
      </c>
      <c r="AO696" s="13">
        <f t="shared" si="164"/>
        <v>0</v>
      </c>
      <c r="AP696" s="13" t="str">
        <f t="shared" si="173"/>
        <v/>
      </c>
      <c r="AQ696" s="13">
        <f>IF(ISERROR(VLOOKUP($C696,CTEPULL!$A:$I,8,FALSE)),"0",(VLOOKUP($C696,CTEPULL!$A:$I,8,FALSE)))</f>
        <v>0</v>
      </c>
      <c r="AR696" s="18">
        <f>IF(ISERROR(VLOOKUP($A696,PIVOTILC!$A:$I,8,FALSE)),"0",(VLOOKUP($A696,PIVOTILC!$A:$I,8,FALSE)))</f>
        <v>0</v>
      </c>
      <c r="AS696" s="13">
        <f t="shared" si="165"/>
        <v>0</v>
      </c>
      <c r="AT696" s="13" t="str">
        <f t="shared" si="174"/>
        <v/>
      </c>
      <c r="AU696" s="19">
        <f>IF(ISERROR(VLOOKUP($C696,CTEPULL!$A:$I,9,FALSE)),"0",(VLOOKUP($C696,CTEPULL!$A:$I,9,FALSE)))</f>
        <v>40</v>
      </c>
      <c r="AV696" s="18">
        <f>IF(ISERROR(VLOOKUP($A696,PIVOTILC!$A:$I,8,FALSE)),"0",(VLOOKUP($A696,PIVOTILC!$A:$I,9,FALSE)))</f>
        <v>40</v>
      </c>
      <c r="AW696" s="18">
        <f t="shared" si="166"/>
        <v>0</v>
      </c>
      <c r="AX696" s="13">
        <f t="shared" si="167"/>
        <v>0</v>
      </c>
      <c r="AY696" s="13" t="str">
        <f t="shared" si="168"/>
        <v>No</v>
      </c>
      <c r="AZ696" s="13" t="str">
        <f t="shared" si="175"/>
        <v>No</v>
      </c>
    </row>
    <row r="697" spans="1:52" x14ac:dyDescent="0.2">
      <c r="A697" s="1" t="s">
        <v>7213</v>
      </c>
      <c r="B697" s="16" t="s">
        <v>3233</v>
      </c>
      <c r="C697" s="13" t="s">
        <v>1936</v>
      </c>
      <c r="D697" s="13" t="s">
        <v>1937</v>
      </c>
      <c r="E697" s="13" t="s">
        <v>1938</v>
      </c>
      <c r="F697" s="13" t="s">
        <v>179</v>
      </c>
      <c r="G697" s="13" t="s">
        <v>1939</v>
      </c>
      <c r="H697" s="13" t="s">
        <v>2829</v>
      </c>
      <c r="I697" s="13" t="s">
        <v>98</v>
      </c>
      <c r="J697" s="13" t="s">
        <v>2378</v>
      </c>
      <c r="K697" s="13" t="s">
        <v>2395</v>
      </c>
      <c r="L697" s="13" t="s">
        <v>2385</v>
      </c>
      <c r="M697" s="13" t="s">
        <v>10350</v>
      </c>
      <c r="N697" s="13" t="s">
        <v>1940</v>
      </c>
      <c r="O697" s="17">
        <v>42031</v>
      </c>
      <c r="P697" s="23"/>
      <c r="Q697" s="41" t="s">
        <v>2648</v>
      </c>
      <c r="R697" s="13" t="s">
        <v>129</v>
      </c>
      <c r="S697" s="13" t="s">
        <v>2870</v>
      </c>
      <c r="T697" s="13" t="s">
        <v>8348</v>
      </c>
      <c r="U697" s="13" t="s">
        <v>5941</v>
      </c>
      <c r="V697" s="13" t="s">
        <v>8352</v>
      </c>
      <c r="W697" s="13">
        <f>IF(ISERROR(VLOOKUP($C697,CTEPULL!$A:$I,3,FALSE)),"0",(VLOOKUP($C697,CTEPULL!$A:$I,3,FALSE)))</f>
        <v>44</v>
      </c>
      <c r="X697" s="18">
        <f>IF(ISERROR(VLOOKUP($A697,PIVOTILC!$A:$I,3,FALSE)),"0",(VLOOKUP($A697,PIVOTILC!$A:$I,3,FALSE)))</f>
        <v>44</v>
      </c>
      <c r="Y697" s="13">
        <f t="shared" si="160"/>
        <v>0</v>
      </c>
      <c r="Z697" s="13" t="str">
        <f t="shared" si="169"/>
        <v>Good</v>
      </c>
      <c r="AA697" s="13">
        <f>IF(ISERROR(VLOOKUP($C697,CTEPULL!$A:$I,4,FALSE)),"0",(VLOOKUP($C697,CTEPULL!$A:$I,4,FALSE)))</f>
        <v>0</v>
      </c>
      <c r="AB697" s="18">
        <f>IF(ISERROR(VLOOKUP($A697,PIVOTILC!$A:$I,4,FALSE)),"0",(VLOOKUP($A697,PIVOTILC!$A:$I,4,FALSE)))</f>
        <v>0</v>
      </c>
      <c r="AC697" s="13">
        <f t="shared" si="161"/>
        <v>0</v>
      </c>
      <c r="AD697" s="13" t="str">
        <f t="shared" si="170"/>
        <v/>
      </c>
      <c r="AE697" s="13">
        <f>IF(ISERROR(VLOOKUP($C697,CTEPULL!$A:$I,5,FALSE)),"0",(VLOOKUP($C697,CTEPULL!$A:$I,5,FALSE)))</f>
        <v>0</v>
      </c>
      <c r="AF697" s="18">
        <f>IF(ISERROR(VLOOKUP($A697,PIVOTILC!$A:$I,5,FALSE)),"0",(VLOOKUP($A697,PIVOTILC!$A:$I,5,FALSE)))</f>
        <v>0</v>
      </c>
      <c r="AG697" s="13">
        <f t="shared" si="162"/>
        <v>0</v>
      </c>
      <c r="AH697" s="13" t="str">
        <f t="shared" si="171"/>
        <v/>
      </c>
      <c r="AI697" s="13">
        <f>IF(ISERROR(VLOOKUP($C697,CTEPULL!$A:$I,6,FALSE)),"0",(VLOOKUP($C697,CTEPULL!$A:$I,6,FALSE)))</f>
        <v>0</v>
      </c>
      <c r="AJ697" s="18">
        <f>IF(ISERROR(VLOOKUP($A697,PIVOTILC!$A:$I,6,FALSE)),"0",(VLOOKUP($A697,PIVOTILC!$A:$I,6,FALSE)))</f>
        <v>0</v>
      </c>
      <c r="AK697" s="13">
        <f t="shared" si="163"/>
        <v>0</v>
      </c>
      <c r="AL697" s="13" t="str">
        <f t="shared" si="172"/>
        <v/>
      </c>
      <c r="AM697" s="13">
        <f>IF(ISERROR(VLOOKUP($C697,CTEPULL!$A:$I,7,FALSE)),"0",(VLOOKUP($C697,CTEPULL!$A:$I,7,FALSE)))</f>
        <v>0</v>
      </c>
      <c r="AN697" s="18">
        <f>IF(ISERROR(VLOOKUP($A697,PIVOTILC!$A:$I,7,FALSE)),"0",(VLOOKUP($A697,PIVOTILC!$A:$I,7,FALSE)))</f>
        <v>0</v>
      </c>
      <c r="AO697" s="13">
        <f t="shared" si="164"/>
        <v>0</v>
      </c>
      <c r="AP697" s="13" t="str">
        <f t="shared" si="173"/>
        <v/>
      </c>
      <c r="AQ697" s="13">
        <f>IF(ISERROR(VLOOKUP($C697,CTEPULL!$A:$I,8,FALSE)),"0",(VLOOKUP($C697,CTEPULL!$A:$I,8,FALSE)))</f>
        <v>0</v>
      </c>
      <c r="AR697" s="18">
        <f>IF(ISERROR(VLOOKUP($A697,PIVOTILC!$A:$I,8,FALSE)),"0",(VLOOKUP($A697,PIVOTILC!$A:$I,8,FALSE)))</f>
        <v>0</v>
      </c>
      <c r="AS697" s="13">
        <f t="shared" si="165"/>
        <v>0</v>
      </c>
      <c r="AT697" s="13" t="str">
        <f t="shared" si="174"/>
        <v/>
      </c>
      <c r="AU697" s="19">
        <f>IF(ISERROR(VLOOKUP($C697,CTEPULL!$A:$I,9,FALSE)),"0",(VLOOKUP($C697,CTEPULL!$A:$I,9,FALSE)))</f>
        <v>44</v>
      </c>
      <c r="AV697" s="18">
        <f>IF(ISERROR(VLOOKUP($A697,PIVOTILC!$A:$I,8,FALSE)),"0",(VLOOKUP($A697,PIVOTILC!$A:$I,9,FALSE)))</f>
        <v>44</v>
      </c>
      <c r="AW697" s="18">
        <f t="shared" si="166"/>
        <v>0</v>
      </c>
      <c r="AX697" s="13">
        <f t="shared" si="167"/>
        <v>0</v>
      </c>
      <c r="AY697" s="13" t="str">
        <f t="shared" si="168"/>
        <v>No</v>
      </c>
      <c r="AZ697" s="13" t="str">
        <f t="shared" si="175"/>
        <v>No</v>
      </c>
    </row>
    <row r="698" spans="1:52" x14ac:dyDescent="0.2">
      <c r="A698" s="91" t="s">
        <v>7214</v>
      </c>
      <c r="B698" s="16" t="s">
        <v>4947</v>
      </c>
      <c r="C698" s="13" t="s">
        <v>4948</v>
      </c>
      <c r="D698" s="13" t="s">
        <v>4949</v>
      </c>
      <c r="E698" s="13" t="s">
        <v>4950</v>
      </c>
      <c r="F698" s="13" t="s">
        <v>179</v>
      </c>
      <c r="G698" s="13" t="s">
        <v>4951</v>
      </c>
      <c r="H698" s="13" t="s">
        <v>2829</v>
      </c>
      <c r="I698" s="13" t="s">
        <v>98</v>
      </c>
      <c r="J698" s="13" t="s">
        <v>2378</v>
      </c>
      <c r="K698" s="13" t="s">
        <v>2382</v>
      </c>
      <c r="L698" s="13" t="s">
        <v>3758</v>
      </c>
      <c r="M698" s="13" t="s">
        <v>2423</v>
      </c>
      <c r="N698" s="13" t="s">
        <v>4952</v>
      </c>
      <c r="O698" s="17">
        <v>42914</v>
      </c>
      <c r="P698" s="23"/>
      <c r="Q698" s="41" t="s">
        <v>4953</v>
      </c>
      <c r="R698" s="13" t="s">
        <v>129</v>
      </c>
      <c r="S698" s="13" t="s">
        <v>2871</v>
      </c>
      <c r="T698" s="13" t="s">
        <v>8348</v>
      </c>
      <c r="U698" s="13" t="s">
        <v>5942</v>
      </c>
      <c r="V698" s="13" t="s">
        <v>8352</v>
      </c>
      <c r="W698" s="13">
        <f>IF(ISERROR(VLOOKUP($C698,CTEPULL!$A:$I,3,FALSE)),"0",(VLOOKUP($C698,CTEPULL!$A:$I,3,FALSE)))</f>
        <v>40</v>
      </c>
      <c r="X698" s="18">
        <f>IF(ISERROR(VLOOKUP($A698,PIVOTILC!$A:$I,3,FALSE)),"0",(VLOOKUP($A698,PIVOTILC!$A:$I,3,FALSE)))</f>
        <v>40</v>
      </c>
      <c r="Y698" s="13">
        <f t="shared" si="160"/>
        <v>0</v>
      </c>
      <c r="Z698" s="13" t="str">
        <f t="shared" si="169"/>
        <v>Good</v>
      </c>
      <c r="AA698" s="13">
        <f>IF(ISERROR(VLOOKUP($C698,CTEPULL!$A:$I,4,FALSE)),"0",(VLOOKUP($C698,CTEPULL!$A:$I,4,FALSE)))</f>
        <v>0</v>
      </c>
      <c r="AB698" s="18">
        <f>IF(ISERROR(VLOOKUP($A698,PIVOTILC!$A:$I,4,FALSE)),"0",(VLOOKUP($A698,PIVOTILC!$A:$I,4,FALSE)))</f>
        <v>0</v>
      </c>
      <c r="AC698" s="13">
        <f t="shared" si="161"/>
        <v>0</v>
      </c>
      <c r="AD698" s="13" t="str">
        <f t="shared" si="170"/>
        <v/>
      </c>
      <c r="AE698" s="13">
        <f>IF(ISERROR(VLOOKUP($C698,CTEPULL!$A:$I,5,FALSE)),"0",(VLOOKUP($C698,CTEPULL!$A:$I,5,FALSE)))</f>
        <v>0</v>
      </c>
      <c r="AF698" s="18">
        <f>IF(ISERROR(VLOOKUP($A698,PIVOTILC!$A:$I,5,FALSE)),"0",(VLOOKUP($A698,PIVOTILC!$A:$I,5,FALSE)))</f>
        <v>0</v>
      </c>
      <c r="AG698" s="13">
        <f t="shared" si="162"/>
        <v>0</v>
      </c>
      <c r="AH698" s="13" t="str">
        <f t="shared" si="171"/>
        <v/>
      </c>
      <c r="AI698" s="13">
        <f>IF(ISERROR(VLOOKUP($C698,CTEPULL!$A:$I,6,FALSE)),"0",(VLOOKUP($C698,CTEPULL!$A:$I,6,FALSE)))</f>
        <v>0</v>
      </c>
      <c r="AJ698" s="18">
        <f>IF(ISERROR(VLOOKUP($A698,PIVOTILC!$A:$I,6,FALSE)),"0",(VLOOKUP($A698,PIVOTILC!$A:$I,6,FALSE)))</f>
        <v>0</v>
      </c>
      <c r="AK698" s="13">
        <f t="shared" si="163"/>
        <v>0</v>
      </c>
      <c r="AL698" s="13" t="str">
        <f t="shared" si="172"/>
        <v/>
      </c>
      <c r="AM698" s="13">
        <f>IF(ISERROR(VLOOKUP($C698,CTEPULL!$A:$I,7,FALSE)),"0",(VLOOKUP($C698,CTEPULL!$A:$I,7,FALSE)))</f>
        <v>0</v>
      </c>
      <c r="AN698" s="18">
        <f>IF(ISERROR(VLOOKUP($A698,PIVOTILC!$A:$I,7,FALSE)),"0",(VLOOKUP($A698,PIVOTILC!$A:$I,7,FALSE)))</f>
        <v>0</v>
      </c>
      <c r="AO698" s="13">
        <f t="shared" si="164"/>
        <v>0</v>
      </c>
      <c r="AP698" s="13" t="str">
        <f t="shared" si="173"/>
        <v/>
      </c>
      <c r="AQ698" s="13">
        <f>IF(ISERROR(VLOOKUP($C698,CTEPULL!$A:$I,8,FALSE)),"0",(VLOOKUP($C698,CTEPULL!$A:$I,8,FALSE)))</f>
        <v>0</v>
      </c>
      <c r="AR698" s="18">
        <f>IF(ISERROR(VLOOKUP($A698,PIVOTILC!$A:$I,8,FALSE)),"0",(VLOOKUP($A698,PIVOTILC!$A:$I,8,FALSE)))</f>
        <v>0</v>
      </c>
      <c r="AS698" s="13">
        <f t="shared" si="165"/>
        <v>0</v>
      </c>
      <c r="AT698" s="13" t="str">
        <f t="shared" si="174"/>
        <v/>
      </c>
      <c r="AU698" s="19">
        <f>IF(ISERROR(VLOOKUP($C698,CTEPULL!$A:$I,9,FALSE)),"0",(VLOOKUP($C698,CTEPULL!$A:$I,9,FALSE)))</f>
        <v>40</v>
      </c>
      <c r="AV698" s="18">
        <f>IF(ISERROR(VLOOKUP($A698,PIVOTILC!$A:$I,8,FALSE)),"0",(VLOOKUP($A698,PIVOTILC!$A:$I,9,FALSE)))</f>
        <v>40</v>
      </c>
      <c r="AW698" s="18">
        <f t="shared" si="166"/>
        <v>0</v>
      </c>
      <c r="AX698" s="13">
        <f t="shared" si="167"/>
        <v>0</v>
      </c>
      <c r="AY698" s="13" t="str">
        <f t="shared" si="168"/>
        <v>No</v>
      </c>
      <c r="AZ698" s="13" t="str">
        <f t="shared" si="175"/>
        <v>No</v>
      </c>
    </row>
    <row r="699" spans="1:52" x14ac:dyDescent="0.2">
      <c r="A699" s="1" t="s">
        <v>10023</v>
      </c>
      <c r="B699" s="16" t="s">
        <v>10024</v>
      </c>
      <c r="C699" s="13" t="s">
        <v>10025</v>
      </c>
      <c r="D699" s="13" t="s">
        <v>10026</v>
      </c>
      <c r="E699" s="13" t="s">
        <v>10027</v>
      </c>
      <c r="F699" s="13" t="s">
        <v>179</v>
      </c>
      <c r="G699" s="13" t="s">
        <v>10028</v>
      </c>
      <c r="H699" s="13" t="s">
        <v>2829</v>
      </c>
      <c r="I699" s="13" t="s">
        <v>100</v>
      </c>
      <c r="J699" s="13" t="s">
        <v>2378</v>
      </c>
      <c r="K699" s="13" t="s">
        <v>4970</v>
      </c>
      <c r="L699" s="13" t="s">
        <v>11256</v>
      </c>
      <c r="M699" s="13" t="s">
        <v>8943</v>
      </c>
      <c r="N699" s="13" t="s">
        <v>10029</v>
      </c>
      <c r="O699" s="17">
        <v>43514</v>
      </c>
      <c r="P699" s="23"/>
      <c r="Q699" s="41" t="s">
        <v>10030</v>
      </c>
      <c r="R699" s="13" t="s">
        <v>129</v>
      </c>
      <c r="S699" s="13" t="s">
        <v>2867</v>
      </c>
      <c r="T699" s="13" t="s">
        <v>8348</v>
      </c>
      <c r="U699" s="13" t="s">
        <v>10035</v>
      </c>
      <c r="V699" s="13" t="s">
        <v>8361</v>
      </c>
      <c r="W699" s="13">
        <f>IF(ISERROR(VLOOKUP($C699,CTEPULL!$A:$I,3,FALSE)),"0",(VLOOKUP($C699,CTEPULL!$A:$I,3,FALSE)))</f>
        <v>54</v>
      </c>
      <c r="X699" s="18">
        <f>IF(ISERROR(VLOOKUP($A699,PIVOTILC!$A:$I,3,FALSE)),"0",(VLOOKUP($A699,PIVOTILC!$A:$I,3,FALSE)))</f>
        <v>54</v>
      </c>
      <c r="Y699" s="13">
        <f t="shared" si="160"/>
        <v>0</v>
      </c>
      <c r="Z699" s="13" t="str">
        <f t="shared" si="169"/>
        <v>Good</v>
      </c>
      <c r="AA699" s="13">
        <f>IF(ISERROR(VLOOKUP($C699,CTEPULL!$A:$I,4,FALSE)),"0",(VLOOKUP($C699,CTEPULL!$A:$I,4,FALSE)))</f>
        <v>0</v>
      </c>
      <c r="AB699" s="18">
        <f>IF(ISERROR(VLOOKUP($A699,PIVOTILC!$A:$I,4,FALSE)),"0",(VLOOKUP($A699,PIVOTILC!$A:$I,4,FALSE)))</f>
        <v>0</v>
      </c>
      <c r="AC699" s="13">
        <f t="shared" si="161"/>
        <v>0</v>
      </c>
      <c r="AD699" s="13" t="str">
        <f t="shared" si="170"/>
        <v/>
      </c>
      <c r="AE699" s="13">
        <f>IF(ISERROR(VLOOKUP($C699,CTEPULL!$A:$I,5,FALSE)),"0",(VLOOKUP($C699,CTEPULL!$A:$I,5,FALSE)))</f>
        <v>0</v>
      </c>
      <c r="AF699" s="18">
        <f>IF(ISERROR(VLOOKUP($A699,PIVOTILC!$A:$I,5,FALSE)),"0",(VLOOKUP($A699,PIVOTILC!$A:$I,5,FALSE)))</f>
        <v>0</v>
      </c>
      <c r="AG699" s="13">
        <f t="shared" si="162"/>
        <v>0</v>
      </c>
      <c r="AH699" s="13" t="str">
        <f t="shared" si="171"/>
        <v/>
      </c>
      <c r="AI699" s="13">
        <f>IF(ISERROR(VLOOKUP($C699,CTEPULL!$A:$I,6,FALSE)),"0",(VLOOKUP($C699,CTEPULL!$A:$I,6,FALSE)))</f>
        <v>0</v>
      </c>
      <c r="AJ699" s="18">
        <f>IF(ISERROR(VLOOKUP($A699,PIVOTILC!$A:$I,6,FALSE)),"0",(VLOOKUP($A699,PIVOTILC!$A:$I,6,FALSE)))</f>
        <v>0</v>
      </c>
      <c r="AK699" s="13">
        <f t="shared" si="163"/>
        <v>0</v>
      </c>
      <c r="AL699" s="13" t="str">
        <f t="shared" si="172"/>
        <v/>
      </c>
      <c r="AM699" s="13">
        <f>IF(ISERROR(VLOOKUP($C699,CTEPULL!$A:$I,7,FALSE)),"0",(VLOOKUP($C699,CTEPULL!$A:$I,7,FALSE)))</f>
        <v>0</v>
      </c>
      <c r="AN699" s="18">
        <f>IF(ISERROR(VLOOKUP($A699,PIVOTILC!$A:$I,7,FALSE)),"0",(VLOOKUP($A699,PIVOTILC!$A:$I,7,FALSE)))</f>
        <v>0</v>
      </c>
      <c r="AO699" s="13">
        <f t="shared" si="164"/>
        <v>0</v>
      </c>
      <c r="AP699" s="13" t="str">
        <f t="shared" si="173"/>
        <v/>
      </c>
      <c r="AQ699" s="13">
        <f>IF(ISERROR(VLOOKUP($C699,CTEPULL!$A:$I,8,FALSE)),"0",(VLOOKUP($C699,CTEPULL!$A:$I,8,FALSE)))</f>
        <v>0</v>
      </c>
      <c r="AR699" s="18">
        <f>IF(ISERROR(VLOOKUP($A699,PIVOTILC!$A:$I,8,FALSE)),"0",(VLOOKUP($A699,PIVOTILC!$A:$I,8,FALSE)))</f>
        <v>0</v>
      </c>
      <c r="AS699" s="13">
        <f t="shared" si="165"/>
        <v>0</v>
      </c>
      <c r="AT699" s="13" t="str">
        <f t="shared" si="174"/>
        <v/>
      </c>
      <c r="AU699" s="19">
        <f>IF(ISERROR(VLOOKUP($C699,CTEPULL!$A:$I,9,FALSE)),"0",(VLOOKUP($C699,CTEPULL!$A:$I,9,FALSE)))</f>
        <v>54</v>
      </c>
      <c r="AV699" s="18">
        <f>IF(ISERROR(VLOOKUP($A699,PIVOTILC!$A:$I,8,FALSE)),"0",(VLOOKUP($A699,PIVOTILC!$A:$I,9,FALSE)))</f>
        <v>54</v>
      </c>
      <c r="AW699" s="18">
        <f t="shared" si="166"/>
        <v>0</v>
      </c>
      <c r="AX699" s="13">
        <f t="shared" si="167"/>
        <v>0</v>
      </c>
      <c r="AY699" s="13" t="str">
        <f t="shared" si="168"/>
        <v>No</v>
      </c>
      <c r="AZ699" s="13" t="str">
        <f t="shared" si="175"/>
        <v>No</v>
      </c>
    </row>
    <row r="700" spans="1:52" x14ac:dyDescent="0.2">
      <c r="A700" s="1" t="s">
        <v>9349</v>
      </c>
      <c r="B700" s="16" t="s">
        <v>3234</v>
      </c>
      <c r="C700" s="13" t="s">
        <v>2220</v>
      </c>
      <c r="D700" s="13" t="s">
        <v>754</v>
      </c>
      <c r="E700" s="13" t="s">
        <v>2221</v>
      </c>
      <c r="F700" s="13" t="s">
        <v>2830</v>
      </c>
      <c r="G700" s="13" t="s">
        <v>2222</v>
      </c>
      <c r="H700" s="13" t="s">
        <v>2828</v>
      </c>
      <c r="I700" s="13" t="s">
        <v>98</v>
      </c>
      <c r="J700" s="13" t="s">
        <v>2378</v>
      </c>
      <c r="K700" s="13" t="s">
        <v>2382</v>
      </c>
      <c r="L700" s="13" t="s">
        <v>3758</v>
      </c>
      <c r="M700" s="13" t="s">
        <v>2384</v>
      </c>
      <c r="N700" s="13" t="s">
        <v>2236</v>
      </c>
      <c r="O700" s="17">
        <v>42184</v>
      </c>
      <c r="P700" s="23"/>
      <c r="Q700" s="41" t="s">
        <v>2649</v>
      </c>
      <c r="R700" s="13" t="s">
        <v>129</v>
      </c>
      <c r="S700" s="13" t="s">
        <v>2867</v>
      </c>
      <c r="T700" s="13" t="s">
        <v>8348</v>
      </c>
      <c r="U700" s="13" t="s">
        <v>5943</v>
      </c>
      <c r="V700" s="13" t="s">
        <v>8361</v>
      </c>
      <c r="W700" s="13">
        <f>IF(ISERROR(VLOOKUP($C700,CTEPULL!$A:$I,3,FALSE)),"0",(VLOOKUP($C700,CTEPULL!$A:$I,3,FALSE)))</f>
        <v>40</v>
      </c>
      <c r="X700" s="18">
        <f>IF(ISERROR(VLOOKUP($A700,PIVOTILC!$A:$I,3,FALSE)),"0",(VLOOKUP($A700,PIVOTILC!$A:$I,3,FALSE)))</f>
        <v>40</v>
      </c>
      <c r="Y700" s="13">
        <f t="shared" si="160"/>
        <v>0</v>
      </c>
      <c r="Z700" s="13" t="str">
        <f t="shared" si="169"/>
        <v>Good</v>
      </c>
      <c r="AA700" s="13">
        <f>IF(ISERROR(VLOOKUP($C700,CTEPULL!$A:$I,4,FALSE)),"0",(VLOOKUP($C700,CTEPULL!$A:$I,4,FALSE)))</f>
        <v>0</v>
      </c>
      <c r="AB700" s="18">
        <f>IF(ISERROR(VLOOKUP($A700,PIVOTILC!$A:$I,4,FALSE)),"0",(VLOOKUP($A700,PIVOTILC!$A:$I,4,FALSE)))</f>
        <v>0</v>
      </c>
      <c r="AC700" s="13">
        <f t="shared" si="161"/>
        <v>0</v>
      </c>
      <c r="AD700" s="13" t="str">
        <f t="shared" si="170"/>
        <v/>
      </c>
      <c r="AE700" s="13">
        <f>IF(ISERROR(VLOOKUP($C700,CTEPULL!$A:$I,5,FALSE)),"0",(VLOOKUP($C700,CTEPULL!$A:$I,5,FALSE)))</f>
        <v>0</v>
      </c>
      <c r="AF700" s="18">
        <f>IF(ISERROR(VLOOKUP($A700,PIVOTILC!$A:$I,5,FALSE)),"0",(VLOOKUP($A700,PIVOTILC!$A:$I,5,FALSE)))</f>
        <v>0</v>
      </c>
      <c r="AG700" s="13">
        <f t="shared" si="162"/>
        <v>0</v>
      </c>
      <c r="AH700" s="13" t="str">
        <f t="shared" si="171"/>
        <v/>
      </c>
      <c r="AI700" s="13">
        <f>IF(ISERROR(VLOOKUP($C700,CTEPULL!$A:$I,6,FALSE)),"0",(VLOOKUP($C700,CTEPULL!$A:$I,6,FALSE)))</f>
        <v>0</v>
      </c>
      <c r="AJ700" s="18">
        <f>IF(ISERROR(VLOOKUP($A700,PIVOTILC!$A:$I,6,FALSE)),"0",(VLOOKUP($A700,PIVOTILC!$A:$I,6,FALSE)))</f>
        <v>0</v>
      </c>
      <c r="AK700" s="13">
        <f t="shared" si="163"/>
        <v>0</v>
      </c>
      <c r="AL700" s="13" t="str">
        <f t="shared" si="172"/>
        <v/>
      </c>
      <c r="AM700" s="13">
        <f>IF(ISERROR(VLOOKUP($C700,CTEPULL!$A:$I,7,FALSE)),"0",(VLOOKUP($C700,CTEPULL!$A:$I,7,FALSE)))</f>
        <v>0</v>
      </c>
      <c r="AN700" s="18">
        <f>IF(ISERROR(VLOOKUP($A700,PIVOTILC!$A:$I,7,FALSE)),"0",(VLOOKUP($A700,PIVOTILC!$A:$I,7,FALSE)))</f>
        <v>0</v>
      </c>
      <c r="AO700" s="13">
        <f t="shared" si="164"/>
        <v>0</v>
      </c>
      <c r="AP700" s="13" t="str">
        <f t="shared" si="173"/>
        <v/>
      </c>
      <c r="AQ700" s="13">
        <f>IF(ISERROR(VLOOKUP($C700,CTEPULL!$A:$I,8,FALSE)),"0",(VLOOKUP($C700,CTEPULL!$A:$I,8,FALSE)))</f>
        <v>0</v>
      </c>
      <c r="AR700" s="18">
        <f>IF(ISERROR(VLOOKUP($A700,PIVOTILC!$A:$I,8,FALSE)),"0",(VLOOKUP($A700,PIVOTILC!$A:$I,8,FALSE)))</f>
        <v>0</v>
      </c>
      <c r="AS700" s="13">
        <f t="shared" si="165"/>
        <v>0</v>
      </c>
      <c r="AT700" s="13" t="str">
        <f t="shared" si="174"/>
        <v/>
      </c>
      <c r="AU700" s="19">
        <f>IF(ISERROR(VLOOKUP($C700,CTEPULL!$A:$I,9,FALSE)),"0",(VLOOKUP($C700,CTEPULL!$A:$I,9,FALSE)))</f>
        <v>40</v>
      </c>
      <c r="AV700" s="18">
        <f>IF(ISERROR(VLOOKUP($A700,PIVOTILC!$A:$I,8,FALSE)),"0",(VLOOKUP($A700,PIVOTILC!$A:$I,9,FALSE)))</f>
        <v>40</v>
      </c>
      <c r="AW700" s="18">
        <f t="shared" si="166"/>
        <v>0</v>
      </c>
      <c r="AX700" s="13">
        <f t="shared" si="167"/>
        <v>0</v>
      </c>
      <c r="AY700" s="13" t="str">
        <f t="shared" si="168"/>
        <v>No</v>
      </c>
      <c r="AZ700" s="13" t="str">
        <f t="shared" si="175"/>
        <v>No</v>
      </c>
    </row>
    <row r="701" spans="1:52" x14ac:dyDescent="0.2">
      <c r="A701" s="1" t="s">
        <v>7215</v>
      </c>
      <c r="B701" s="16" t="s">
        <v>3235</v>
      </c>
      <c r="C701" s="13" t="s">
        <v>953</v>
      </c>
      <c r="D701" s="13" t="s">
        <v>754</v>
      </c>
      <c r="E701" s="13" t="s">
        <v>755</v>
      </c>
      <c r="F701" s="13" t="s">
        <v>179</v>
      </c>
      <c r="G701" s="13" t="s">
        <v>418</v>
      </c>
      <c r="H701" s="13" t="s">
        <v>2828</v>
      </c>
      <c r="I701" s="13" t="s">
        <v>98</v>
      </c>
      <c r="J701" s="13" t="s">
        <v>2378</v>
      </c>
      <c r="K701" s="13" t="s">
        <v>2379</v>
      </c>
      <c r="L701" s="13" t="s">
        <v>2383</v>
      </c>
      <c r="M701" s="13" t="s">
        <v>7713</v>
      </c>
      <c r="N701" s="13" t="s">
        <v>270</v>
      </c>
      <c r="O701" s="17">
        <v>41064</v>
      </c>
      <c r="P701" s="23"/>
      <c r="Q701" s="41" t="s">
        <v>2650</v>
      </c>
      <c r="R701" s="13" t="s">
        <v>129</v>
      </c>
      <c r="S701" s="13" t="s">
        <v>2870</v>
      </c>
      <c r="T701" s="13" t="s">
        <v>8348</v>
      </c>
      <c r="U701" s="13" t="s">
        <v>5944</v>
      </c>
      <c r="V701" s="13" t="s">
        <v>8354</v>
      </c>
      <c r="W701" s="13">
        <f>IF(ISERROR(VLOOKUP($C701,CTEPULL!$A:$I,3,FALSE)),"0",(VLOOKUP($C701,CTEPULL!$A:$I,3,FALSE)))</f>
        <v>32</v>
      </c>
      <c r="X701" s="18">
        <f>IF(ISERROR(VLOOKUP($A701,PIVOTILC!$A:$I,3,FALSE)),"0",(VLOOKUP($A701,PIVOTILC!$A:$I,3,FALSE)))</f>
        <v>40</v>
      </c>
      <c r="Y701" s="13">
        <f t="shared" si="160"/>
        <v>-8</v>
      </c>
      <c r="Z701" s="13" t="str">
        <f t="shared" si="169"/>
        <v>With Variance</v>
      </c>
      <c r="AA701" s="13">
        <f>IF(ISERROR(VLOOKUP($C701,CTEPULL!$A:$I,4,FALSE)),"0",(VLOOKUP($C701,CTEPULL!$A:$I,4,FALSE)))</f>
        <v>0</v>
      </c>
      <c r="AB701" s="18">
        <f>IF(ISERROR(VLOOKUP($A701,PIVOTILC!$A:$I,4,FALSE)),"0",(VLOOKUP($A701,PIVOTILC!$A:$I,4,FALSE)))</f>
        <v>0</v>
      </c>
      <c r="AC701" s="13">
        <f t="shared" si="161"/>
        <v>0</v>
      </c>
      <c r="AD701" s="13" t="str">
        <f t="shared" si="170"/>
        <v/>
      </c>
      <c r="AE701" s="13">
        <f>IF(ISERROR(VLOOKUP($C701,CTEPULL!$A:$I,5,FALSE)),"0",(VLOOKUP($C701,CTEPULL!$A:$I,5,FALSE)))</f>
        <v>0</v>
      </c>
      <c r="AF701" s="18">
        <f>IF(ISERROR(VLOOKUP($A701,PIVOTILC!$A:$I,5,FALSE)),"0",(VLOOKUP($A701,PIVOTILC!$A:$I,5,FALSE)))</f>
        <v>0</v>
      </c>
      <c r="AG701" s="13">
        <f t="shared" si="162"/>
        <v>0</v>
      </c>
      <c r="AH701" s="13" t="str">
        <f t="shared" si="171"/>
        <v/>
      </c>
      <c r="AI701" s="13">
        <f>IF(ISERROR(VLOOKUP($C701,CTEPULL!$A:$I,6,FALSE)),"0",(VLOOKUP($C701,CTEPULL!$A:$I,6,FALSE)))</f>
        <v>0</v>
      </c>
      <c r="AJ701" s="18">
        <f>IF(ISERROR(VLOOKUP($A701,PIVOTILC!$A:$I,6,FALSE)),"0",(VLOOKUP($A701,PIVOTILC!$A:$I,6,FALSE)))</f>
        <v>0</v>
      </c>
      <c r="AK701" s="13">
        <f t="shared" si="163"/>
        <v>0</v>
      </c>
      <c r="AL701" s="13" t="str">
        <f t="shared" si="172"/>
        <v/>
      </c>
      <c r="AM701" s="13">
        <f>IF(ISERROR(VLOOKUP($C701,CTEPULL!$A:$I,7,FALSE)),"0",(VLOOKUP($C701,CTEPULL!$A:$I,7,FALSE)))</f>
        <v>0</v>
      </c>
      <c r="AN701" s="18">
        <f>IF(ISERROR(VLOOKUP($A701,PIVOTILC!$A:$I,7,FALSE)),"0",(VLOOKUP($A701,PIVOTILC!$A:$I,7,FALSE)))</f>
        <v>0</v>
      </c>
      <c r="AO701" s="13">
        <f t="shared" si="164"/>
        <v>0</v>
      </c>
      <c r="AP701" s="13" t="str">
        <f t="shared" si="173"/>
        <v/>
      </c>
      <c r="AQ701" s="13">
        <f>IF(ISERROR(VLOOKUP($C701,CTEPULL!$A:$I,8,FALSE)),"0",(VLOOKUP($C701,CTEPULL!$A:$I,8,FALSE)))</f>
        <v>0</v>
      </c>
      <c r="AR701" s="18">
        <f>IF(ISERROR(VLOOKUP($A701,PIVOTILC!$A:$I,8,FALSE)),"0",(VLOOKUP($A701,PIVOTILC!$A:$I,8,FALSE)))</f>
        <v>0</v>
      </c>
      <c r="AS701" s="13">
        <f t="shared" si="165"/>
        <v>0</v>
      </c>
      <c r="AT701" s="13" t="str">
        <f t="shared" si="174"/>
        <v/>
      </c>
      <c r="AU701" s="19">
        <f>IF(ISERROR(VLOOKUP($C701,CTEPULL!$A:$I,9,FALSE)),"0",(VLOOKUP($C701,CTEPULL!$A:$I,9,FALSE)))</f>
        <v>32</v>
      </c>
      <c r="AV701" s="18">
        <f>IF(ISERROR(VLOOKUP($A701,PIVOTILC!$A:$I,8,FALSE)),"0",(VLOOKUP($A701,PIVOTILC!$A:$I,9,FALSE)))</f>
        <v>40</v>
      </c>
      <c r="AW701" s="18">
        <f t="shared" si="166"/>
        <v>0</v>
      </c>
      <c r="AX701" s="13">
        <f t="shared" si="167"/>
        <v>-8</v>
      </c>
      <c r="AY701" s="13" t="str">
        <f t="shared" si="168"/>
        <v>Yes</v>
      </c>
      <c r="AZ701" s="13" t="str">
        <f t="shared" si="175"/>
        <v>No</v>
      </c>
    </row>
    <row r="702" spans="1:52" x14ac:dyDescent="0.2">
      <c r="A702" s="1" t="s">
        <v>9350</v>
      </c>
      <c r="B702" s="16" t="s">
        <v>3236</v>
      </c>
      <c r="C702" s="13" t="s">
        <v>888</v>
      </c>
      <c r="D702" s="13" t="s">
        <v>624</v>
      </c>
      <c r="E702" s="13" t="s">
        <v>625</v>
      </c>
      <c r="F702" s="13" t="s">
        <v>166</v>
      </c>
      <c r="G702" s="13" t="s">
        <v>358</v>
      </c>
      <c r="H702" s="13" t="s">
        <v>2829</v>
      </c>
      <c r="I702" s="13" t="s">
        <v>98</v>
      </c>
      <c r="J702" s="13" t="s">
        <v>2378</v>
      </c>
      <c r="K702" s="13" t="s">
        <v>2382</v>
      </c>
      <c r="L702" s="13" t="s">
        <v>3758</v>
      </c>
      <c r="M702" s="13" t="s">
        <v>2423</v>
      </c>
      <c r="N702" s="13" t="s">
        <v>38</v>
      </c>
      <c r="O702" s="17">
        <v>40392</v>
      </c>
      <c r="P702" s="23"/>
      <c r="Q702" s="41" t="s">
        <v>2651</v>
      </c>
      <c r="R702" s="13" t="s">
        <v>129</v>
      </c>
      <c r="S702" s="13" t="s">
        <v>2870</v>
      </c>
      <c r="T702" s="13" t="s">
        <v>8348</v>
      </c>
      <c r="U702" s="13" t="s">
        <v>5945</v>
      </c>
      <c r="V702" s="13" t="s">
        <v>8354</v>
      </c>
      <c r="W702" s="13">
        <f>IF(ISERROR(VLOOKUP($C702,CTEPULL!$A:$I,3,FALSE)),"0",(VLOOKUP($C702,CTEPULL!$A:$I,3,FALSE)))</f>
        <v>44</v>
      </c>
      <c r="X702" s="18">
        <f>IF(ISERROR(VLOOKUP($A702,PIVOTILC!$A:$I,3,FALSE)),"0",(VLOOKUP($A702,PIVOTILC!$A:$I,3,FALSE)))</f>
        <v>44</v>
      </c>
      <c r="Y702" s="13">
        <f t="shared" si="160"/>
        <v>0</v>
      </c>
      <c r="Z702" s="13" t="str">
        <f t="shared" si="169"/>
        <v>Good</v>
      </c>
      <c r="AA702" s="13">
        <f>IF(ISERROR(VLOOKUP($C702,CTEPULL!$A:$I,4,FALSE)),"0",(VLOOKUP($C702,CTEPULL!$A:$I,4,FALSE)))</f>
        <v>0</v>
      </c>
      <c r="AB702" s="18">
        <f>IF(ISERROR(VLOOKUP($A702,PIVOTILC!$A:$I,4,FALSE)),"0",(VLOOKUP($A702,PIVOTILC!$A:$I,4,FALSE)))</f>
        <v>0</v>
      </c>
      <c r="AC702" s="13">
        <f t="shared" si="161"/>
        <v>0</v>
      </c>
      <c r="AD702" s="13" t="str">
        <f t="shared" si="170"/>
        <v/>
      </c>
      <c r="AE702" s="13">
        <f>IF(ISERROR(VLOOKUP($C702,CTEPULL!$A:$I,5,FALSE)),"0",(VLOOKUP($C702,CTEPULL!$A:$I,5,FALSE)))</f>
        <v>0</v>
      </c>
      <c r="AF702" s="18">
        <f>IF(ISERROR(VLOOKUP($A702,PIVOTILC!$A:$I,5,FALSE)),"0",(VLOOKUP($A702,PIVOTILC!$A:$I,5,FALSE)))</f>
        <v>0</v>
      </c>
      <c r="AG702" s="13">
        <f t="shared" si="162"/>
        <v>0</v>
      </c>
      <c r="AH702" s="13" t="str">
        <f t="shared" si="171"/>
        <v/>
      </c>
      <c r="AI702" s="13">
        <f>IF(ISERROR(VLOOKUP($C702,CTEPULL!$A:$I,6,FALSE)),"0",(VLOOKUP($C702,CTEPULL!$A:$I,6,FALSE)))</f>
        <v>0</v>
      </c>
      <c r="AJ702" s="18">
        <f>IF(ISERROR(VLOOKUP($A702,PIVOTILC!$A:$I,6,FALSE)),"0",(VLOOKUP($A702,PIVOTILC!$A:$I,6,FALSE)))</f>
        <v>0</v>
      </c>
      <c r="AK702" s="13">
        <f t="shared" si="163"/>
        <v>0</v>
      </c>
      <c r="AL702" s="13" t="str">
        <f t="shared" si="172"/>
        <v/>
      </c>
      <c r="AM702" s="13">
        <f>IF(ISERROR(VLOOKUP($C702,CTEPULL!$A:$I,7,FALSE)),"0",(VLOOKUP($C702,CTEPULL!$A:$I,7,FALSE)))</f>
        <v>0</v>
      </c>
      <c r="AN702" s="18">
        <f>IF(ISERROR(VLOOKUP($A702,PIVOTILC!$A:$I,7,FALSE)),"0",(VLOOKUP($A702,PIVOTILC!$A:$I,7,FALSE)))</f>
        <v>0</v>
      </c>
      <c r="AO702" s="13">
        <f t="shared" si="164"/>
        <v>0</v>
      </c>
      <c r="AP702" s="13" t="str">
        <f t="shared" si="173"/>
        <v/>
      </c>
      <c r="AQ702" s="13">
        <f>IF(ISERROR(VLOOKUP($C702,CTEPULL!$A:$I,8,FALSE)),"0",(VLOOKUP($C702,CTEPULL!$A:$I,8,FALSE)))</f>
        <v>0</v>
      </c>
      <c r="AR702" s="18">
        <f>IF(ISERROR(VLOOKUP($A702,PIVOTILC!$A:$I,8,FALSE)),"0",(VLOOKUP($A702,PIVOTILC!$A:$I,8,FALSE)))</f>
        <v>0</v>
      </c>
      <c r="AS702" s="13">
        <f t="shared" si="165"/>
        <v>0</v>
      </c>
      <c r="AT702" s="13" t="str">
        <f t="shared" si="174"/>
        <v/>
      </c>
      <c r="AU702" s="19">
        <f>IF(ISERROR(VLOOKUP($C702,CTEPULL!$A:$I,9,FALSE)),"0",(VLOOKUP($C702,CTEPULL!$A:$I,9,FALSE)))</f>
        <v>44</v>
      </c>
      <c r="AV702" s="18">
        <f>IF(ISERROR(VLOOKUP($A702,PIVOTILC!$A:$I,8,FALSE)),"0",(VLOOKUP($A702,PIVOTILC!$A:$I,9,FALSE)))</f>
        <v>44</v>
      </c>
      <c r="AW702" s="18">
        <f t="shared" si="166"/>
        <v>0</v>
      </c>
      <c r="AX702" s="13">
        <f t="shared" si="167"/>
        <v>0</v>
      </c>
      <c r="AY702" s="13" t="str">
        <f t="shared" si="168"/>
        <v>No</v>
      </c>
      <c r="AZ702" s="13" t="str">
        <f t="shared" si="175"/>
        <v>No</v>
      </c>
    </row>
    <row r="703" spans="1:52" x14ac:dyDescent="0.2">
      <c r="A703" s="1" t="s">
        <v>7216</v>
      </c>
      <c r="B703" s="12" t="s">
        <v>3237</v>
      </c>
      <c r="C703" s="3" t="s">
        <v>2226</v>
      </c>
      <c r="D703" s="3" t="s">
        <v>2227</v>
      </c>
      <c r="E703" s="3" t="s">
        <v>2228</v>
      </c>
      <c r="F703" s="3" t="s">
        <v>2830</v>
      </c>
      <c r="G703" s="3" t="s">
        <v>2229</v>
      </c>
      <c r="H703" s="3" t="s">
        <v>2829</v>
      </c>
      <c r="I703" s="3" t="s">
        <v>98</v>
      </c>
      <c r="J703" s="3" t="s">
        <v>2378</v>
      </c>
      <c r="K703" s="3" t="s">
        <v>2395</v>
      </c>
      <c r="L703" s="3" t="s">
        <v>4946</v>
      </c>
      <c r="M703" s="3" t="s">
        <v>2405</v>
      </c>
      <c r="N703" s="3" t="s">
        <v>2247</v>
      </c>
      <c r="O703" s="11">
        <v>42184</v>
      </c>
      <c r="Q703" s="41" t="s">
        <v>2652</v>
      </c>
      <c r="R703" s="3" t="s">
        <v>187</v>
      </c>
      <c r="S703" s="3" t="s">
        <v>2867</v>
      </c>
      <c r="T703" s="3" t="s">
        <v>8348</v>
      </c>
      <c r="U703" s="3" t="s">
        <v>5946</v>
      </c>
      <c r="V703" s="3" t="s">
        <v>8350</v>
      </c>
      <c r="W703" s="13">
        <f>IF(ISERROR(VLOOKUP($C703,CTEPULL!$A:$I,3,FALSE)),"0",(VLOOKUP($C703,CTEPULL!$A:$I,3,FALSE)))</f>
        <v>40</v>
      </c>
      <c r="X703" s="18">
        <f>IF(ISERROR(VLOOKUP($A703,PIVOTILC!$A:$I,3,FALSE)),"0",(VLOOKUP($A703,PIVOTILC!$A:$I,3,FALSE)))</f>
        <v>40</v>
      </c>
      <c r="Y703" s="13">
        <f t="shared" si="160"/>
        <v>0</v>
      </c>
      <c r="Z703" s="13" t="str">
        <f t="shared" si="169"/>
        <v>Good</v>
      </c>
      <c r="AA703" s="13">
        <f>IF(ISERROR(VLOOKUP($C703,CTEPULL!$A:$I,4,FALSE)),"0",(VLOOKUP($C703,CTEPULL!$A:$I,4,FALSE)))</f>
        <v>0</v>
      </c>
      <c r="AB703" s="18">
        <f>IF(ISERROR(VLOOKUP($A703,PIVOTILC!$A:$I,4,FALSE)),"0",(VLOOKUP($A703,PIVOTILC!$A:$I,4,FALSE)))</f>
        <v>0</v>
      </c>
      <c r="AC703" s="13">
        <f t="shared" si="161"/>
        <v>0</v>
      </c>
      <c r="AD703" s="13" t="str">
        <f t="shared" si="170"/>
        <v/>
      </c>
      <c r="AE703" s="13">
        <f>IF(ISERROR(VLOOKUP($C703,CTEPULL!$A:$I,5,FALSE)),"0",(VLOOKUP($C703,CTEPULL!$A:$I,5,FALSE)))</f>
        <v>0</v>
      </c>
      <c r="AF703" s="18">
        <f>IF(ISERROR(VLOOKUP($A703,PIVOTILC!$A:$I,5,FALSE)),"0",(VLOOKUP($A703,PIVOTILC!$A:$I,5,FALSE)))</f>
        <v>0</v>
      </c>
      <c r="AG703" s="13">
        <f t="shared" si="162"/>
        <v>0</v>
      </c>
      <c r="AH703" s="13" t="str">
        <f t="shared" si="171"/>
        <v/>
      </c>
      <c r="AI703" s="13">
        <f>IF(ISERROR(VLOOKUP($C703,CTEPULL!$A:$I,6,FALSE)),"0",(VLOOKUP($C703,CTEPULL!$A:$I,6,FALSE)))</f>
        <v>0</v>
      </c>
      <c r="AJ703" s="18">
        <f>IF(ISERROR(VLOOKUP($A703,PIVOTILC!$A:$I,6,FALSE)),"0",(VLOOKUP($A703,PIVOTILC!$A:$I,6,FALSE)))</f>
        <v>0</v>
      </c>
      <c r="AK703" s="13">
        <f t="shared" si="163"/>
        <v>0</v>
      </c>
      <c r="AL703" s="13" t="str">
        <f t="shared" si="172"/>
        <v/>
      </c>
      <c r="AM703" s="13">
        <f>IF(ISERROR(VLOOKUP($C703,CTEPULL!$A:$I,7,FALSE)),"0",(VLOOKUP($C703,CTEPULL!$A:$I,7,FALSE)))</f>
        <v>0</v>
      </c>
      <c r="AN703" s="18">
        <f>IF(ISERROR(VLOOKUP($A703,PIVOTILC!$A:$I,7,FALSE)),"0",(VLOOKUP($A703,PIVOTILC!$A:$I,7,FALSE)))</f>
        <v>0</v>
      </c>
      <c r="AO703" s="13">
        <f t="shared" si="164"/>
        <v>0</v>
      </c>
      <c r="AP703" s="13" t="str">
        <f t="shared" si="173"/>
        <v/>
      </c>
      <c r="AQ703" s="13">
        <f>IF(ISERROR(VLOOKUP($C703,CTEPULL!$A:$I,8,FALSE)),"0",(VLOOKUP($C703,CTEPULL!$A:$I,8,FALSE)))</f>
        <v>0</v>
      </c>
      <c r="AR703" s="18">
        <f>IF(ISERROR(VLOOKUP($A703,PIVOTILC!$A:$I,8,FALSE)),"0",(VLOOKUP($A703,PIVOTILC!$A:$I,8,FALSE)))</f>
        <v>0</v>
      </c>
      <c r="AS703" s="13">
        <f t="shared" si="165"/>
        <v>0</v>
      </c>
      <c r="AT703" s="13" t="str">
        <f t="shared" si="174"/>
        <v/>
      </c>
      <c r="AU703" s="19">
        <f>IF(ISERROR(VLOOKUP($C703,CTEPULL!$A:$I,9,FALSE)),"0",(VLOOKUP($C703,CTEPULL!$A:$I,9,FALSE)))</f>
        <v>40</v>
      </c>
      <c r="AV703" s="18">
        <f>IF(ISERROR(VLOOKUP($A703,PIVOTILC!$A:$I,8,FALSE)),"0",(VLOOKUP($A703,PIVOTILC!$A:$I,9,FALSE)))</f>
        <v>40</v>
      </c>
      <c r="AW703" s="18">
        <f t="shared" si="166"/>
        <v>0</v>
      </c>
      <c r="AX703" s="13">
        <f t="shared" si="167"/>
        <v>0</v>
      </c>
      <c r="AY703" s="13" t="str">
        <f t="shared" si="168"/>
        <v>No</v>
      </c>
      <c r="AZ703" s="13" t="str">
        <f t="shared" si="175"/>
        <v>No</v>
      </c>
    </row>
    <row r="704" spans="1:52" x14ac:dyDescent="0.2">
      <c r="A704" s="1" t="s">
        <v>7217</v>
      </c>
      <c r="B704" s="16" t="s">
        <v>3238</v>
      </c>
      <c r="C704" s="13" t="s">
        <v>1838</v>
      </c>
      <c r="D704" s="13" t="s">
        <v>1839</v>
      </c>
      <c r="E704" s="13" t="s">
        <v>1840</v>
      </c>
      <c r="F704" s="13" t="s">
        <v>179</v>
      </c>
      <c r="G704" s="13" t="s">
        <v>1841</v>
      </c>
      <c r="H704" s="13" t="s">
        <v>2829</v>
      </c>
      <c r="I704" s="13" t="s">
        <v>98</v>
      </c>
      <c r="J704" s="13" t="s">
        <v>2378</v>
      </c>
      <c r="K704" s="13" t="s">
        <v>2395</v>
      </c>
      <c r="L704" s="13" t="s">
        <v>2385</v>
      </c>
      <c r="M704" s="13" t="s">
        <v>10350</v>
      </c>
      <c r="N704" s="13" t="s">
        <v>2653</v>
      </c>
      <c r="O704" s="17">
        <v>41990</v>
      </c>
      <c r="P704" s="23"/>
      <c r="Q704" s="41" t="s">
        <v>2654</v>
      </c>
      <c r="R704" s="13" t="s">
        <v>129</v>
      </c>
      <c r="S704" s="13" t="s">
        <v>2871</v>
      </c>
      <c r="T704" s="13" t="s">
        <v>8348</v>
      </c>
      <c r="U704" s="13" t="s">
        <v>5947</v>
      </c>
      <c r="V704" s="13" t="s">
        <v>8351</v>
      </c>
      <c r="W704" s="13">
        <f>IF(ISERROR(VLOOKUP($C704,CTEPULL!$A:$I,3,FALSE)),"0",(VLOOKUP($C704,CTEPULL!$A:$I,3,FALSE)))</f>
        <v>40</v>
      </c>
      <c r="X704" s="18">
        <f>IF(ISERROR(VLOOKUP($A704,PIVOTILC!$A:$I,3,FALSE)),"0",(VLOOKUP($A704,PIVOTILC!$A:$I,3,FALSE)))</f>
        <v>40</v>
      </c>
      <c r="Y704" s="13">
        <f t="shared" si="160"/>
        <v>0</v>
      </c>
      <c r="Z704" s="13" t="str">
        <f t="shared" si="169"/>
        <v>Good</v>
      </c>
      <c r="AA704" s="13">
        <f>IF(ISERROR(VLOOKUP($C704,CTEPULL!$A:$I,4,FALSE)),"0",(VLOOKUP($C704,CTEPULL!$A:$I,4,FALSE)))</f>
        <v>0</v>
      </c>
      <c r="AB704" s="18">
        <f>IF(ISERROR(VLOOKUP($A704,PIVOTILC!$A:$I,4,FALSE)),"0",(VLOOKUP($A704,PIVOTILC!$A:$I,4,FALSE)))</f>
        <v>0</v>
      </c>
      <c r="AC704" s="13">
        <f t="shared" si="161"/>
        <v>0</v>
      </c>
      <c r="AD704" s="13" t="str">
        <f t="shared" si="170"/>
        <v/>
      </c>
      <c r="AE704" s="13">
        <f>IF(ISERROR(VLOOKUP($C704,CTEPULL!$A:$I,5,FALSE)),"0",(VLOOKUP($C704,CTEPULL!$A:$I,5,FALSE)))</f>
        <v>0</v>
      </c>
      <c r="AF704" s="18">
        <f>IF(ISERROR(VLOOKUP($A704,PIVOTILC!$A:$I,5,FALSE)),"0",(VLOOKUP($A704,PIVOTILC!$A:$I,5,FALSE)))</f>
        <v>0</v>
      </c>
      <c r="AG704" s="13">
        <f t="shared" si="162"/>
        <v>0</v>
      </c>
      <c r="AH704" s="13" t="str">
        <f t="shared" si="171"/>
        <v/>
      </c>
      <c r="AI704" s="13">
        <f>IF(ISERROR(VLOOKUP($C704,CTEPULL!$A:$I,6,FALSE)),"0",(VLOOKUP($C704,CTEPULL!$A:$I,6,FALSE)))</f>
        <v>0</v>
      </c>
      <c r="AJ704" s="18">
        <f>IF(ISERROR(VLOOKUP($A704,PIVOTILC!$A:$I,6,FALSE)),"0",(VLOOKUP($A704,PIVOTILC!$A:$I,6,FALSE)))</f>
        <v>0</v>
      </c>
      <c r="AK704" s="13">
        <f t="shared" si="163"/>
        <v>0</v>
      </c>
      <c r="AL704" s="13" t="str">
        <f t="shared" si="172"/>
        <v/>
      </c>
      <c r="AM704" s="13">
        <f>IF(ISERROR(VLOOKUP($C704,CTEPULL!$A:$I,7,FALSE)),"0",(VLOOKUP($C704,CTEPULL!$A:$I,7,FALSE)))</f>
        <v>0</v>
      </c>
      <c r="AN704" s="18">
        <f>IF(ISERROR(VLOOKUP($A704,PIVOTILC!$A:$I,7,FALSE)),"0",(VLOOKUP($A704,PIVOTILC!$A:$I,7,FALSE)))</f>
        <v>0</v>
      </c>
      <c r="AO704" s="13">
        <f t="shared" si="164"/>
        <v>0</v>
      </c>
      <c r="AP704" s="13" t="str">
        <f t="shared" si="173"/>
        <v/>
      </c>
      <c r="AQ704" s="13">
        <f>IF(ISERROR(VLOOKUP($C704,CTEPULL!$A:$I,8,FALSE)),"0",(VLOOKUP($C704,CTEPULL!$A:$I,8,FALSE)))</f>
        <v>0</v>
      </c>
      <c r="AR704" s="18">
        <f>IF(ISERROR(VLOOKUP($A704,PIVOTILC!$A:$I,8,FALSE)),"0",(VLOOKUP($A704,PIVOTILC!$A:$I,8,FALSE)))</f>
        <v>0</v>
      </c>
      <c r="AS704" s="13">
        <f t="shared" si="165"/>
        <v>0</v>
      </c>
      <c r="AT704" s="13" t="str">
        <f t="shared" si="174"/>
        <v/>
      </c>
      <c r="AU704" s="19">
        <f>IF(ISERROR(VLOOKUP($C704,CTEPULL!$A:$I,9,FALSE)),"0",(VLOOKUP($C704,CTEPULL!$A:$I,9,FALSE)))</f>
        <v>40</v>
      </c>
      <c r="AV704" s="18">
        <f>IF(ISERROR(VLOOKUP($A704,PIVOTILC!$A:$I,8,FALSE)),"0",(VLOOKUP($A704,PIVOTILC!$A:$I,9,FALSE)))</f>
        <v>40</v>
      </c>
      <c r="AW704" s="18">
        <f t="shared" si="166"/>
        <v>0</v>
      </c>
      <c r="AX704" s="13">
        <f t="shared" si="167"/>
        <v>0</v>
      </c>
      <c r="AY704" s="13" t="str">
        <f t="shared" si="168"/>
        <v>No</v>
      </c>
      <c r="AZ704" s="13" t="str">
        <f t="shared" si="175"/>
        <v>No</v>
      </c>
    </row>
    <row r="705" spans="1:52" x14ac:dyDescent="0.2">
      <c r="A705" s="1" t="s">
        <v>7218</v>
      </c>
      <c r="B705" s="16" t="s">
        <v>4089</v>
      </c>
      <c r="C705" s="13" t="s">
        <v>4090</v>
      </c>
      <c r="D705" s="13" t="s">
        <v>4091</v>
      </c>
      <c r="E705" s="13" t="s">
        <v>4092</v>
      </c>
      <c r="F705" s="13" t="s">
        <v>179</v>
      </c>
      <c r="G705" s="13" t="s">
        <v>4093</v>
      </c>
      <c r="H705" s="13" t="s">
        <v>2829</v>
      </c>
      <c r="I705" s="13" t="s">
        <v>100</v>
      </c>
      <c r="J705" s="13" t="s">
        <v>2378</v>
      </c>
      <c r="K705" s="13" t="s">
        <v>2396</v>
      </c>
      <c r="L705" s="13" t="s">
        <v>2392</v>
      </c>
      <c r="M705" s="13" t="s">
        <v>8943</v>
      </c>
      <c r="N705" s="13" t="s">
        <v>4094</v>
      </c>
      <c r="O705" s="17">
        <v>42689</v>
      </c>
      <c r="P705" s="23"/>
      <c r="Q705" s="41" t="s">
        <v>4095</v>
      </c>
      <c r="R705" s="13" t="s">
        <v>129</v>
      </c>
      <c r="S705" s="13" t="s">
        <v>2871</v>
      </c>
      <c r="T705" s="13" t="s">
        <v>8348</v>
      </c>
      <c r="U705" s="13" t="s">
        <v>5948</v>
      </c>
      <c r="V705" s="13" t="s">
        <v>8352</v>
      </c>
      <c r="W705" s="13">
        <f>IF(ISERROR(VLOOKUP($C705,CTEPULL!$A:$I,3,FALSE)),"0",(VLOOKUP($C705,CTEPULL!$A:$I,3,FALSE)))</f>
        <v>40</v>
      </c>
      <c r="X705" s="18">
        <f>IF(ISERROR(VLOOKUP($A705,PIVOTILC!$A:$I,3,FALSE)),"0",(VLOOKUP($A705,PIVOTILC!$A:$I,3,FALSE)))</f>
        <v>40</v>
      </c>
      <c r="Y705" s="13">
        <f t="shared" si="160"/>
        <v>0</v>
      </c>
      <c r="Z705" s="13" t="str">
        <f t="shared" si="169"/>
        <v>Good</v>
      </c>
      <c r="AA705" s="13">
        <f>IF(ISERROR(VLOOKUP($C705,CTEPULL!$A:$I,4,FALSE)),"0",(VLOOKUP($C705,CTEPULL!$A:$I,4,FALSE)))</f>
        <v>0</v>
      </c>
      <c r="AB705" s="18">
        <f>IF(ISERROR(VLOOKUP($A705,PIVOTILC!$A:$I,4,FALSE)),"0",(VLOOKUP($A705,PIVOTILC!$A:$I,4,FALSE)))</f>
        <v>0</v>
      </c>
      <c r="AC705" s="13">
        <f t="shared" si="161"/>
        <v>0</v>
      </c>
      <c r="AD705" s="13" t="str">
        <f t="shared" si="170"/>
        <v/>
      </c>
      <c r="AE705" s="13">
        <f>IF(ISERROR(VLOOKUP($C705,CTEPULL!$A:$I,5,FALSE)),"0",(VLOOKUP($C705,CTEPULL!$A:$I,5,FALSE)))</f>
        <v>0</v>
      </c>
      <c r="AF705" s="18">
        <f>IF(ISERROR(VLOOKUP($A705,PIVOTILC!$A:$I,5,FALSE)),"0",(VLOOKUP($A705,PIVOTILC!$A:$I,5,FALSE)))</f>
        <v>0</v>
      </c>
      <c r="AG705" s="13">
        <f t="shared" si="162"/>
        <v>0</v>
      </c>
      <c r="AH705" s="13" t="str">
        <f t="shared" si="171"/>
        <v/>
      </c>
      <c r="AI705" s="13">
        <f>IF(ISERROR(VLOOKUP($C705,CTEPULL!$A:$I,6,FALSE)),"0",(VLOOKUP($C705,CTEPULL!$A:$I,6,FALSE)))</f>
        <v>0</v>
      </c>
      <c r="AJ705" s="18">
        <f>IF(ISERROR(VLOOKUP($A705,PIVOTILC!$A:$I,6,FALSE)),"0",(VLOOKUP($A705,PIVOTILC!$A:$I,6,FALSE)))</f>
        <v>0</v>
      </c>
      <c r="AK705" s="13">
        <f t="shared" si="163"/>
        <v>0</v>
      </c>
      <c r="AL705" s="13" t="str">
        <f t="shared" si="172"/>
        <v/>
      </c>
      <c r="AM705" s="13">
        <f>IF(ISERROR(VLOOKUP($C705,CTEPULL!$A:$I,7,FALSE)),"0",(VLOOKUP($C705,CTEPULL!$A:$I,7,FALSE)))</f>
        <v>0</v>
      </c>
      <c r="AN705" s="18">
        <f>IF(ISERROR(VLOOKUP($A705,PIVOTILC!$A:$I,7,FALSE)),"0",(VLOOKUP($A705,PIVOTILC!$A:$I,7,FALSE)))</f>
        <v>0</v>
      </c>
      <c r="AO705" s="13">
        <f t="shared" si="164"/>
        <v>0</v>
      </c>
      <c r="AP705" s="13" t="str">
        <f t="shared" si="173"/>
        <v/>
      </c>
      <c r="AQ705" s="13">
        <f>IF(ISERROR(VLOOKUP($C705,CTEPULL!$A:$I,8,FALSE)),"0",(VLOOKUP($C705,CTEPULL!$A:$I,8,FALSE)))</f>
        <v>0</v>
      </c>
      <c r="AR705" s="18">
        <f>IF(ISERROR(VLOOKUP($A705,PIVOTILC!$A:$I,8,FALSE)),"0",(VLOOKUP($A705,PIVOTILC!$A:$I,8,FALSE)))</f>
        <v>0</v>
      </c>
      <c r="AS705" s="13">
        <f t="shared" si="165"/>
        <v>0</v>
      </c>
      <c r="AT705" s="13" t="str">
        <f t="shared" si="174"/>
        <v/>
      </c>
      <c r="AU705" s="19">
        <f>IF(ISERROR(VLOOKUP($C705,CTEPULL!$A:$I,9,FALSE)),"0",(VLOOKUP($C705,CTEPULL!$A:$I,9,FALSE)))</f>
        <v>40</v>
      </c>
      <c r="AV705" s="18">
        <f>IF(ISERROR(VLOOKUP($A705,PIVOTILC!$A:$I,8,FALSE)),"0",(VLOOKUP($A705,PIVOTILC!$A:$I,9,FALSE)))</f>
        <v>40</v>
      </c>
      <c r="AW705" s="18">
        <f t="shared" si="166"/>
        <v>0</v>
      </c>
      <c r="AX705" s="13">
        <f t="shared" si="167"/>
        <v>0</v>
      </c>
      <c r="AY705" s="13" t="str">
        <f t="shared" si="168"/>
        <v>No</v>
      </c>
      <c r="AZ705" s="13" t="str">
        <f t="shared" si="175"/>
        <v>No</v>
      </c>
    </row>
    <row r="706" spans="1:52" x14ac:dyDescent="0.2">
      <c r="A706" s="1" t="s">
        <v>7219</v>
      </c>
      <c r="B706" s="16" t="s">
        <v>4590</v>
      </c>
      <c r="C706" s="13" t="s">
        <v>4591</v>
      </c>
      <c r="D706" s="13" t="s">
        <v>4592</v>
      </c>
      <c r="E706" s="13" t="s">
        <v>4593</v>
      </c>
      <c r="F706" s="13" t="s">
        <v>179</v>
      </c>
      <c r="G706" s="13" t="s">
        <v>4594</v>
      </c>
      <c r="H706" s="13" t="s">
        <v>2829</v>
      </c>
      <c r="I706" s="13" t="s">
        <v>100</v>
      </c>
      <c r="J706" s="13" t="s">
        <v>2378</v>
      </c>
      <c r="K706" s="13" t="s">
        <v>2396</v>
      </c>
      <c r="L706" s="13" t="s">
        <v>2392</v>
      </c>
      <c r="M706" s="13" t="s">
        <v>8943</v>
      </c>
      <c r="N706" s="13" t="s">
        <v>4595</v>
      </c>
      <c r="O706" s="17">
        <v>42835</v>
      </c>
      <c r="P706" s="23"/>
      <c r="Q706" s="41" t="s">
        <v>4596</v>
      </c>
      <c r="R706" s="13" t="s">
        <v>129</v>
      </c>
      <c r="S706" s="13" t="s">
        <v>2870</v>
      </c>
      <c r="T706" s="13" t="s">
        <v>8348</v>
      </c>
      <c r="U706" s="13" t="s">
        <v>5949</v>
      </c>
      <c r="V706" s="13" t="s">
        <v>8354</v>
      </c>
      <c r="W706" s="13">
        <f>IF(ISERROR(VLOOKUP($C706,CTEPULL!$A:$I,3,FALSE)),"0",(VLOOKUP($C706,CTEPULL!$A:$I,3,FALSE)))</f>
        <v>45</v>
      </c>
      <c r="X706" s="18">
        <f>IF(ISERROR(VLOOKUP($A706,PIVOTILC!$A:$I,3,FALSE)),"0",(VLOOKUP($A706,PIVOTILC!$A:$I,3,FALSE)))</f>
        <v>45</v>
      </c>
      <c r="Y706" s="13">
        <f t="shared" ref="Y706:Y769" si="176">W706-X706</f>
        <v>0</v>
      </c>
      <c r="Z706" s="13" t="str">
        <f t="shared" si="169"/>
        <v>Good</v>
      </c>
      <c r="AA706" s="13">
        <f>IF(ISERROR(VLOOKUP($C706,CTEPULL!$A:$I,4,FALSE)),"0",(VLOOKUP($C706,CTEPULL!$A:$I,4,FALSE)))</f>
        <v>0</v>
      </c>
      <c r="AB706" s="18">
        <f>IF(ISERROR(VLOOKUP($A706,PIVOTILC!$A:$I,4,FALSE)),"0",(VLOOKUP($A706,PIVOTILC!$A:$I,4,FALSE)))</f>
        <v>0</v>
      </c>
      <c r="AC706" s="13">
        <f t="shared" ref="AC706:AC769" si="177">AA706-AB706</f>
        <v>0</v>
      </c>
      <c r="AD706" s="13" t="str">
        <f t="shared" si="170"/>
        <v/>
      </c>
      <c r="AE706" s="13">
        <f>IF(ISERROR(VLOOKUP($C706,CTEPULL!$A:$I,5,FALSE)),"0",(VLOOKUP($C706,CTEPULL!$A:$I,5,FALSE)))</f>
        <v>0</v>
      </c>
      <c r="AF706" s="18">
        <f>IF(ISERROR(VLOOKUP($A706,PIVOTILC!$A:$I,5,FALSE)),"0",(VLOOKUP($A706,PIVOTILC!$A:$I,5,FALSE)))</f>
        <v>0</v>
      </c>
      <c r="AG706" s="13">
        <f t="shared" ref="AG706:AG769" si="178">AE706-AF706</f>
        <v>0</v>
      </c>
      <c r="AH706" s="13" t="str">
        <f t="shared" si="171"/>
        <v/>
      </c>
      <c r="AI706" s="13">
        <f>IF(ISERROR(VLOOKUP($C706,CTEPULL!$A:$I,6,FALSE)),"0",(VLOOKUP($C706,CTEPULL!$A:$I,6,FALSE)))</f>
        <v>0</v>
      </c>
      <c r="AJ706" s="18">
        <f>IF(ISERROR(VLOOKUP($A706,PIVOTILC!$A:$I,6,FALSE)),"0",(VLOOKUP($A706,PIVOTILC!$A:$I,6,FALSE)))</f>
        <v>0</v>
      </c>
      <c r="AK706" s="13">
        <f t="shared" ref="AK706:AK769" si="179">AI706-AJ706</f>
        <v>0</v>
      </c>
      <c r="AL706" s="13" t="str">
        <f t="shared" si="172"/>
        <v/>
      </c>
      <c r="AM706" s="13">
        <f>IF(ISERROR(VLOOKUP($C706,CTEPULL!$A:$I,7,FALSE)),"0",(VLOOKUP($C706,CTEPULL!$A:$I,7,FALSE)))</f>
        <v>0</v>
      </c>
      <c r="AN706" s="18">
        <f>IF(ISERROR(VLOOKUP($A706,PIVOTILC!$A:$I,7,FALSE)),"0",(VLOOKUP($A706,PIVOTILC!$A:$I,7,FALSE)))</f>
        <v>0</v>
      </c>
      <c r="AO706" s="13">
        <f t="shared" ref="AO706:AO769" si="180">AM706-AN706</f>
        <v>0</v>
      </c>
      <c r="AP706" s="13" t="str">
        <f t="shared" si="173"/>
        <v/>
      </c>
      <c r="AQ706" s="13">
        <f>IF(ISERROR(VLOOKUP($C706,CTEPULL!$A:$I,8,FALSE)),"0",(VLOOKUP($C706,CTEPULL!$A:$I,8,FALSE)))</f>
        <v>0</v>
      </c>
      <c r="AR706" s="18">
        <f>IF(ISERROR(VLOOKUP($A706,PIVOTILC!$A:$I,8,FALSE)),"0",(VLOOKUP($A706,PIVOTILC!$A:$I,8,FALSE)))</f>
        <v>0</v>
      </c>
      <c r="AS706" s="13">
        <f t="shared" ref="AS706:AS769" si="181">AQ706-AR706</f>
        <v>0</v>
      </c>
      <c r="AT706" s="13" t="str">
        <f t="shared" si="174"/>
        <v/>
      </c>
      <c r="AU706" s="19">
        <f>IF(ISERROR(VLOOKUP($C706,CTEPULL!$A:$I,9,FALSE)),"0",(VLOOKUP($C706,CTEPULL!$A:$I,9,FALSE)))</f>
        <v>45</v>
      </c>
      <c r="AV706" s="18">
        <f>IF(ISERROR(VLOOKUP($A706,PIVOTILC!$A:$I,8,FALSE)),"0",(VLOOKUP($A706,PIVOTILC!$A:$I,9,FALSE)))</f>
        <v>45</v>
      </c>
      <c r="AW706" s="18">
        <f t="shared" ref="AW706:AW769" si="182">SUMIF(AS706, "&gt;0")+ SUMIF(AO706, "&gt;0")+ SUMIF(AK706, "&gt;0")+ SUMIF(AG706, "&gt;0")+ SUMIF(AC706, "&gt;0")+ SUMIF(Y706, "&gt;0")</f>
        <v>0</v>
      </c>
      <c r="AX706" s="13">
        <f t="shared" ref="AX706:AX769" si="183">SUMIF(AS706, "&lt;0")+ SUMIF(AO706, "&lt;0")+ SUMIF(AK706, "&lt;0")+ SUMIF(AG706, "&lt;0")+ SUMIF(AC706, "&lt;0")+ SUMIF(Y706, "&lt;0")</f>
        <v>0</v>
      </c>
      <c r="AY706" s="13" t="str">
        <f t="shared" ref="AY706:AY769" si="184">IF(AND(AW706=0, AX706=0), "No", "Yes")</f>
        <v>No</v>
      </c>
      <c r="AZ706" s="13" t="str">
        <f t="shared" si="175"/>
        <v>No</v>
      </c>
    </row>
    <row r="707" spans="1:52" x14ac:dyDescent="0.2">
      <c r="A707" s="1" t="s">
        <v>7220</v>
      </c>
      <c r="B707" s="16" t="s">
        <v>3239</v>
      </c>
      <c r="C707" s="13" t="s">
        <v>924</v>
      </c>
      <c r="D707" s="13" t="s">
        <v>706</v>
      </c>
      <c r="E707" s="13" t="s">
        <v>707</v>
      </c>
      <c r="F707" s="13" t="s">
        <v>105</v>
      </c>
      <c r="G707" s="13" t="s">
        <v>708</v>
      </c>
      <c r="H707" s="13" t="s">
        <v>2829</v>
      </c>
      <c r="I707" s="13" t="s">
        <v>100</v>
      </c>
      <c r="J707" s="13" t="s">
        <v>2378</v>
      </c>
      <c r="K707" s="13" t="s">
        <v>2395</v>
      </c>
      <c r="L707" s="13" t="s">
        <v>2385</v>
      </c>
      <c r="M707" s="13" t="s">
        <v>10350</v>
      </c>
      <c r="N707" s="13" t="s">
        <v>709</v>
      </c>
      <c r="O707" s="17">
        <v>41115</v>
      </c>
      <c r="P707" s="23"/>
      <c r="Q707" s="41" t="s">
        <v>2655</v>
      </c>
      <c r="R707" s="13" t="s">
        <v>129</v>
      </c>
      <c r="S707" s="13" t="s">
        <v>2871</v>
      </c>
      <c r="T707" s="13" t="s">
        <v>8348</v>
      </c>
      <c r="U707" s="13" t="s">
        <v>5950</v>
      </c>
      <c r="V707" s="13" t="s">
        <v>8352</v>
      </c>
      <c r="W707" s="13">
        <f>IF(ISERROR(VLOOKUP($C707,CTEPULL!$A:$I,3,FALSE)),"0",(VLOOKUP($C707,CTEPULL!$A:$I,3,FALSE)))</f>
        <v>45</v>
      </c>
      <c r="X707" s="18">
        <f>IF(ISERROR(VLOOKUP($A707,PIVOTILC!$A:$I,3,FALSE)),"0",(VLOOKUP($A707,PIVOTILC!$A:$I,3,FALSE)))</f>
        <v>45</v>
      </c>
      <c r="Y707" s="13">
        <f t="shared" si="176"/>
        <v>0</v>
      </c>
      <c r="Z707" s="13" t="str">
        <f t="shared" ref="Z707:Z770" si="185">IF(ISBLANK(Z$1), IF(AND(W707=0, X707=0), "0 Entry Verify", IF(Y707&lt;&gt;0, "With Variance", "Good")), "")</f>
        <v>Good</v>
      </c>
      <c r="AA707" s="13">
        <f>IF(ISERROR(VLOOKUP($C707,CTEPULL!$A:$I,4,FALSE)),"0",(VLOOKUP($C707,CTEPULL!$A:$I,4,FALSE)))</f>
        <v>0</v>
      </c>
      <c r="AB707" s="18">
        <f>IF(ISERROR(VLOOKUP($A707,PIVOTILC!$A:$I,4,FALSE)),"0",(VLOOKUP($A707,PIVOTILC!$A:$I,4,FALSE)))</f>
        <v>0</v>
      </c>
      <c r="AC707" s="13">
        <f t="shared" si="177"/>
        <v>0</v>
      </c>
      <c r="AD707" s="13" t="str">
        <f t="shared" ref="AD707:AD770" si="186">IF(ISBLANK(AD$1), IF(AND(AA707=0, AB707=0), "0 Entry Verify", IF(AC707&lt;&gt;0, "With Variance", "Good")), "")</f>
        <v/>
      </c>
      <c r="AE707" s="13">
        <f>IF(ISERROR(VLOOKUP($C707,CTEPULL!$A:$I,5,FALSE)),"0",(VLOOKUP($C707,CTEPULL!$A:$I,5,FALSE)))</f>
        <v>0</v>
      </c>
      <c r="AF707" s="18">
        <f>IF(ISERROR(VLOOKUP($A707,PIVOTILC!$A:$I,5,FALSE)),"0",(VLOOKUP($A707,PIVOTILC!$A:$I,5,FALSE)))</f>
        <v>0</v>
      </c>
      <c r="AG707" s="13">
        <f t="shared" si="178"/>
        <v>0</v>
      </c>
      <c r="AH707" s="13" t="str">
        <f t="shared" ref="AH707:AH770" si="187">IF(ISBLANK(AH$1), IF(AND(AE707=0, AF707=0), "0 Entry Verify", IF(AG707&lt;&gt;0, "With Variance", "Good")), "")</f>
        <v/>
      </c>
      <c r="AI707" s="13">
        <f>IF(ISERROR(VLOOKUP($C707,CTEPULL!$A:$I,6,FALSE)),"0",(VLOOKUP($C707,CTEPULL!$A:$I,6,FALSE)))</f>
        <v>0</v>
      </c>
      <c r="AJ707" s="18">
        <f>IF(ISERROR(VLOOKUP($A707,PIVOTILC!$A:$I,6,FALSE)),"0",(VLOOKUP($A707,PIVOTILC!$A:$I,6,FALSE)))</f>
        <v>0</v>
      </c>
      <c r="AK707" s="13">
        <f t="shared" si="179"/>
        <v>0</v>
      </c>
      <c r="AL707" s="13" t="str">
        <f t="shared" ref="AL707:AL770" si="188">IF(ISBLANK(AL$1), IF(AND(AI707=0, AJ707=0), "0 Entry Verify", IF(AK707&lt;&gt;0, "With Variance", "Good")), "")</f>
        <v/>
      </c>
      <c r="AM707" s="13">
        <f>IF(ISERROR(VLOOKUP($C707,CTEPULL!$A:$I,7,FALSE)),"0",(VLOOKUP($C707,CTEPULL!$A:$I,7,FALSE)))</f>
        <v>0</v>
      </c>
      <c r="AN707" s="18">
        <f>IF(ISERROR(VLOOKUP($A707,PIVOTILC!$A:$I,7,FALSE)),"0",(VLOOKUP($A707,PIVOTILC!$A:$I,7,FALSE)))</f>
        <v>0</v>
      </c>
      <c r="AO707" s="13">
        <f t="shared" si="180"/>
        <v>0</v>
      </c>
      <c r="AP707" s="13" t="str">
        <f t="shared" ref="AP707:AP770" si="189">IF(ISBLANK(AP$1), IF(AND(AM707=0, AN707=0), "0 Entry Verify", IF(AO707&lt;&gt;0, "With Variance", "Good")), "")</f>
        <v/>
      </c>
      <c r="AQ707" s="13">
        <f>IF(ISERROR(VLOOKUP($C707,CTEPULL!$A:$I,8,FALSE)),"0",(VLOOKUP($C707,CTEPULL!$A:$I,8,FALSE)))</f>
        <v>0</v>
      </c>
      <c r="AR707" s="18">
        <f>IF(ISERROR(VLOOKUP($A707,PIVOTILC!$A:$I,8,FALSE)),"0",(VLOOKUP($A707,PIVOTILC!$A:$I,8,FALSE)))</f>
        <v>0</v>
      </c>
      <c r="AS707" s="13">
        <f t="shared" si="181"/>
        <v>0</v>
      </c>
      <c r="AT707" s="13" t="str">
        <f t="shared" ref="AT707:AT770" si="190">IF(ISBLANK(AT$1), IF(AND(AQ707=0, AR707=0), "0 Entry Verify", IF(AS707&lt;&gt;0, "With Variance", "Good")), "")</f>
        <v/>
      </c>
      <c r="AU707" s="19">
        <f>IF(ISERROR(VLOOKUP($C707,CTEPULL!$A:$I,9,FALSE)),"0",(VLOOKUP($C707,CTEPULL!$A:$I,9,FALSE)))</f>
        <v>45</v>
      </c>
      <c r="AV707" s="18">
        <f>IF(ISERROR(VLOOKUP($A707,PIVOTILC!$A:$I,8,FALSE)),"0",(VLOOKUP($A707,PIVOTILC!$A:$I,9,FALSE)))</f>
        <v>45</v>
      </c>
      <c r="AW707" s="18">
        <f t="shared" si="182"/>
        <v>0</v>
      </c>
      <c r="AX707" s="13">
        <f t="shared" si="183"/>
        <v>0</v>
      </c>
      <c r="AY707" s="13" t="str">
        <f t="shared" si="184"/>
        <v>No</v>
      </c>
      <c r="AZ707" s="13" t="str">
        <f t="shared" ref="AZ707:AZ770" si="191">IF(OR($Z707="0 Entry Verify", $AD707="0 Entry Verify", $AH707="0 Entry Verify", $AL707="0 Entry Verify", $AP707="0 Entry Verify", $AT707="0 Entry Verify"), "Yes", "No")</f>
        <v>No</v>
      </c>
    </row>
    <row r="708" spans="1:52" x14ac:dyDescent="0.2">
      <c r="A708" s="1" t="s">
        <v>7221</v>
      </c>
      <c r="B708" s="16" t="s">
        <v>3240</v>
      </c>
      <c r="C708" s="13" t="s">
        <v>1399</v>
      </c>
      <c r="D708" s="13" t="s">
        <v>1400</v>
      </c>
      <c r="E708" s="13" t="s">
        <v>442</v>
      </c>
      <c r="F708" s="13" t="s">
        <v>104</v>
      </c>
      <c r="G708" s="13" t="s">
        <v>1401</v>
      </c>
      <c r="H708" s="13" t="s">
        <v>2829</v>
      </c>
      <c r="I708" s="13" t="s">
        <v>100</v>
      </c>
      <c r="J708" s="13" t="s">
        <v>2378</v>
      </c>
      <c r="K708" s="13" t="s">
        <v>2396</v>
      </c>
      <c r="L708" s="13" t="s">
        <v>2392</v>
      </c>
      <c r="M708" s="13" t="s">
        <v>8943</v>
      </c>
      <c r="N708" s="13" t="s">
        <v>1402</v>
      </c>
      <c r="O708" s="17">
        <v>41711</v>
      </c>
      <c r="P708" s="23"/>
      <c r="Q708" s="41" t="s">
        <v>2656</v>
      </c>
      <c r="R708" s="13" t="s">
        <v>187</v>
      </c>
      <c r="S708" s="13" t="s">
        <v>2870</v>
      </c>
      <c r="T708" s="13" t="s">
        <v>8348</v>
      </c>
      <c r="U708" s="13" t="s">
        <v>5951</v>
      </c>
      <c r="V708" s="13" t="s">
        <v>8349</v>
      </c>
      <c r="W708" s="13">
        <f>IF(ISERROR(VLOOKUP($C708,CTEPULL!$A:$I,3,FALSE)),"0",(VLOOKUP($C708,CTEPULL!$A:$I,3,FALSE)))</f>
        <v>47</v>
      </c>
      <c r="X708" s="18">
        <f>IF(ISERROR(VLOOKUP($A708,PIVOTILC!$A:$I,3,FALSE)),"0",(VLOOKUP($A708,PIVOTILC!$A:$I,3,FALSE)))</f>
        <v>47</v>
      </c>
      <c r="Y708" s="13">
        <f t="shared" si="176"/>
        <v>0</v>
      </c>
      <c r="Z708" s="13" t="str">
        <f t="shared" si="185"/>
        <v>Good</v>
      </c>
      <c r="AA708" s="13">
        <f>IF(ISERROR(VLOOKUP($C708,CTEPULL!$A:$I,4,FALSE)),"0",(VLOOKUP($C708,CTEPULL!$A:$I,4,FALSE)))</f>
        <v>0</v>
      </c>
      <c r="AB708" s="18">
        <f>IF(ISERROR(VLOOKUP($A708,PIVOTILC!$A:$I,4,FALSE)),"0",(VLOOKUP($A708,PIVOTILC!$A:$I,4,FALSE)))</f>
        <v>0</v>
      </c>
      <c r="AC708" s="13">
        <f t="shared" si="177"/>
        <v>0</v>
      </c>
      <c r="AD708" s="13" t="str">
        <f t="shared" si="186"/>
        <v/>
      </c>
      <c r="AE708" s="13">
        <f>IF(ISERROR(VLOOKUP($C708,CTEPULL!$A:$I,5,FALSE)),"0",(VLOOKUP($C708,CTEPULL!$A:$I,5,FALSE)))</f>
        <v>0</v>
      </c>
      <c r="AF708" s="18">
        <f>IF(ISERROR(VLOOKUP($A708,PIVOTILC!$A:$I,5,FALSE)),"0",(VLOOKUP($A708,PIVOTILC!$A:$I,5,FALSE)))</f>
        <v>0</v>
      </c>
      <c r="AG708" s="13">
        <f t="shared" si="178"/>
        <v>0</v>
      </c>
      <c r="AH708" s="13" t="str">
        <f t="shared" si="187"/>
        <v/>
      </c>
      <c r="AI708" s="13">
        <f>IF(ISERROR(VLOOKUP($C708,CTEPULL!$A:$I,6,FALSE)),"0",(VLOOKUP($C708,CTEPULL!$A:$I,6,FALSE)))</f>
        <v>0</v>
      </c>
      <c r="AJ708" s="18">
        <f>IF(ISERROR(VLOOKUP($A708,PIVOTILC!$A:$I,6,FALSE)),"0",(VLOOKUP($A708,PIVOTILC!$A:$I,6,FALSE)))</f>
        <v>0</v>
      </c>
      <c r="AK708" s="13">
        <f t="shared" si="179"/>
        <v>0</v>
      </c>
      <c r="AL708" s="13" t="str">
        <f t="shared" si="188"/>
        <v/>
      </c>
      <c r="AM708" s="13">
        <f>IF(ISERROR(VLOOKUP($C708,CTEPULL!$A:$I,7,FALSE)),"0",(VLOOKUP($C708,CTEPULL!$A:$I,7,FALSE)))</f>
        <v>0</v>
      </c>
      <c r="AN708" s="18">
        <f>IF(ISERROR(VLOOKUP($A708,PIVOTILC!$A:$I,7,FALSE)),"0",(VLOOKUP($A708,PIVOTILC!$A:$I,7,FALSE)))</f>
        <v>0</v>
      </c>
      <c r="AO708" s="13">
        <f t="shared" si="180"/>
        <v>0</v>
      </c>
      <c r="AP708" s="13" t="str">
        <f t="shared" si="189"/>
        <v/>
      </c>
      <c r="AQ708" s="13">
        <f>IF(ISERROR(VLOOKUP($C708,CTEPULL!$A:$I,8,FALSE)),"0",(VLOOKUP($C708,CTEPULL!$A:$I,8,FALSE)))</f>
        <v>0</v>
      </c>
      <c r="AR708" s="18">
        <f>IF(ISERROR(VLOOKUP($A708,PIVOTILC!$A:$I,8,FALSE)),"0",(VLOOKUP($A708,PIVOTILC!$A:$I,8,FALSE)))</f>
        <v>0</v>
      </c>
      <c r="AS708" s="13">
        <f t="shared" si="181"/>
        <v>0</v>
      </c>
      <c r="AT708" s="13" t="str">
        <f t="shared" si="190"/>
        <v/>
      </c>
      <c r="AU708" s="19">
        <f>IF(ISERROR(VLOOKUP($C708,CTEPULL!$A:$I,9,FALSE)),"0",(VLOOKUP($C708,CTEPULL!$A:$I,9,FALSE)))</f>
        <v>47</v>
      </c>
      <c r="AV708" s="18">
        <f>IF(ISERROR(VLOOKUP($A708,PIVOTILC!$A:$I,8,FALSE)),"0",(VLOOKUP($A708,PIVOTILC!$A:$I,9,FALSE)))</f>
        <v>47</v>
      </c>
      <c r="AW708" s="18">
        <f t="shared" si="182"/>
        <v>0</v>
      </c>
      <c r="AX708" s="13">
        <f t="shared" si="183"/>
        <v>0</v>
      </c>
      <c r="AY708" s="13" t="str">
        <f t="shared" si="184"/>
        <v>No</v>
      </c>
      <c r="AZ708" s="13" t="str">
        <f t="shared" si="191"/>
        <v>No</v>
      </c>
    </row>
    <row r="709" spans="1:52" x14ac:dyDescent="0.2">
      <c r="A709" s="1" t="s">
        <v>10374</v>
      </c>
      <c r="B709" s="16" t="s">
        <v>10375</v>
      </c>
      <c r="C709" s="13" t="s">
        <v>10376</v>
      </c>
      <c r="D709" s="13" t="s">
        <v>1400</v>
      </c>
      <c r="E709" s="13" t="s">
        <v>445</v>
      </c>
      <c r="F709" s="13" t="s">
        <v>113</v>
      </c>
      <c r="G709" s="13" t="s">
        <v>10377</v>
      </c>
      <c r="H709" s="13" t="s">
        <v>2829</v>
      </c>
      <c r="I709" s="13" t="s">
        <v>100</v>
      </c>
      <c r="J709" s="13" t="s">
        <v>2378</v>
      </c>
      <c r="K709" s="13" t="s">
        <v>2396</v>
      </c>
      <c r="L709" s="13" t="s">
        <v>2392</v>
      </c>
      <c r="M709" s="13" t="s">
        <v>8943</v>
      </c>
      <c r="N709" s="13" t="s">
        <v>10417</v>
      </c>
      <c r="O709" s="17">
        <v>43579</v>
      </c>
      <c r="P709" s="23"/>
      <c r="Q709" s="41" t="s">
        <v>10378</v>
      </c>
      <c r="R709" s="13" t="s">
        <v>129</v>
      </c>
      <c r="S709" s="13" t="s">
        <v>2868</v>
      </c>
      <c r="T709" s="13" t="s">
        <v>8348</v>
      </c>
      <c r="U709" s="13" t="s">
        <v>10418</v>
      </c>
      <c r="V709" s="13" t="s">
        <v>8917</v>
      </c>
      <c r="W709" s="13">
        <f>IF(ISERROR(VLOOKUP($C709,CTEPULL!$A:$I,3,FALSE)),"0",(VLOOKUP($C709,CTEPULL!$A:$I,3,FALSE)))</f>
        <v>67</v>
      </c>
      <c r="X709" s="18">
        <f>IF(ISERROR(VLOOKUP($A709,PIVOTILC!$A:$I,3,FALSE)),"0",(VLOOKUP($A709,PIVOTILC!$A:$I,3,FALSE)))</f>
        <v>67</v>
      </c>
      <c r="Y709" s="13">
        <f t="shared" si="176"/>
        <v>0</v>
      </c>
      <c r="Z709" s="13" t="str">
        <f t="shared" si="185"/>
        <v>Good</v>
      </c>
      <c r="AA709" s="13">
        <f>IF(ISERROR(VLOOKUP($C709,CTEPULL!$A:$I,4,FALSE)),"0",(VLOOKUP($C709,CTEPULL!$A:$I,4,FALSE)))</f>
        <v>0</v>
      </c>
      <c r="AB709" s="18">
        <f>IF(ISERROR(VLOOKUP($A709,PIVOTILC!$A:$I,4,FALSE)),"0",(VLOOKUP($A709,PIVOTILC!$A:$I,4,FALSE)))</f>
        <v>0</v>
      </c>
      <c r="AC709" s="13">
        <f t="shared" si="177"/>
        <v>0</v>
      </c>
      <c r="AD709" s="13" t="str">
        <f t="shared" si="186"/>
        <v/>
      </c>
      <c r="AE709" s="13">
        <f>IF(ISERROR(VLOOKUP($C709,CTEPULL!$A:$I,5,FALSE)),"0",(VLOOKUP($C709,CTEPULL!$A:$I,5,FALSE)))</f>
        <v>0</v>
      </c>
      <c r="AF709" s="18">
        <f>IF(ISERROR(VLOOKUP($A709,PIVOTILC!$A:$I,5,FALSE)),"0",(VLOOKUP($A709,PIVOTILC!$A:$I,5,FALSE)))</f>
        <v>0</v>
      </c>
      <c r="AG709" s="13">
        <f t="shared" si="178"/>
        <v>0</v>
      </c>
      <c r="AH709" s="13" t="str">
        <f t="shared" si="187"/>
        <v/>
      </c>
      <c r="AI709" s="13">
        <f>IF(ISERROR(VLOOKUP($C709,CTEPULL!$A:$I,6,FALSE)),"0",(VLOOKUP($C709,CTEPULL!$A:$I,6,FALSE)))</f>
        <v>0</v>
      </c>
      <c r="AJ709" s="18">
        <f>IF(ISERROR(VLOOKUP($A709,PIVOTILC!$A:$I,6,FALSE)),"0",(VLOOKUP($A709,PIVOTILC!$A:$I,6,FALSE)))</f>
        <v>0</v>
      </c>
      <c r="AK709" s="13">
        <f t="shared" si="179"/>
        <v>0</v>
      </c>
      <c r="AL709" s="13" t="str">
        <f t="shared" si="188"/>
        <v/>
      </c>
      <c r="AM709" s="13">
        <f>IF(ISERROR(VLOOKUP($C709,CTEPULL!$A:$I,7,FALSE)),"0",(VLOOKUP($C709,CTEPULL!$A:$I,7,FALSE)))</f>
        <v>0</v>
      </c>
      <c r="AN709" s="18">
        <f>IF(ISERROR(VLOOKUP($A709,PIVOTILC!$A:$I,7,FALSE)),"0",(VLOOKUP($A709,PIVOTILC!$A:$I,7,FALSE)))</f>
        <v>0</v>
      </c>
      <c r="AO709" s="13">
        <f t="shared" si="180"/>
        <v>0</v>
      </c>
      <c r="AP709" s="13" t="str">
        <f t="shared" si="189"/>
        <v/>
      </c>
      <c r="AQ709" s="13">
        <f>IF(ISERROR(VLOOKUP($C709,CTEPULL!$A:$I,8,FALSE)),"0",(VLOOKUP($C709,CTEPULL!$A:$I,8,FALSE)))</f>
        <v>0</v>
      </c>
      <c r="AR709" s="18">
        <f>IF(ISERROR(VLOOKUP($A709,PIVOTILC!$A:$I,8,FALSE)),"0",(VLOOKUP($A709,PIVOTILC!$A:$I,8,FALSE)))</f>
        <v>0</v>
      </c>
      <c r="AS709" s="13">
        <f t="shared" si="181"/>
        <v>0</v>
      </c>
      <c r="AT709" s="13" t="str">
        <f t="shared" si="190"/>
        <v/>
      </c>
      <c r="AU709" s="19">
        <f>IF(ISERROR(VLOOKUP($C709,CTEPULL!$A:$I,9,FALSE)),"0",(VLOOKUP($C709,CTEPULL!$A:$I,9,FALSE)))</f>
        <v>67</v>
      </c>
      <c r="AV709" s="18">
        <f>IF(ISERROR(VLOOKUP($A709,PIVOTILC!$A:$I,8,FALSE)),"0",(VLOOKUP($A709,PIVOTILC!$A:$I,9,FALSE)))</f>
        <v>67</v>
      </c>
      <c r="AW709" s="18">
        <f t="shared" si="182"/>
        <v>0</v>
      </c>
      <c r="AX709" s="13">
        <f t="shared" si="183"/>
        <v>0</v>
      </c>
      <c r="AY709" s="13" t="str">
        <f t="shared" si="184"/>
        <v>No</v>
      </c>
      <c r="AZ709" s="13" t="str">
        <f t="shared" si="191"/>
        <v>No</v>
      </c>
    </row>
    <row r="710" spans="1:52" x14ac:dyDescent="0.2">
      <c r="A710" s="1" t="s">
        <v>7222</v>
      </c>
      <c r="B710" s="16" t="s">
        <v>3695</v>
      </c>
      <c r="C710" s="13" t="s">
        <v>3699</v>
      </c>
      <c r="D710" s="13" t="s">
        <v>3716</v>
      </c>
      <c r="E710" s="13" t="s">
        <v>3717</v>
      </c>
      <c r="F710" s="13" t="s">
        <v>179</v>
      </c>
      <c r="G710" s="13" t="s">
        <v>3718</v>
      </c>
      <c r="H710" s="13" t="s">
        <v>2829</v>
      </c>
      <c r="I710" s="13" t="s">
        <v>100</v>
      </c>
      <c r="J710" s="13" t="s">
        <v>2378</v>
      </c>
      <c r="K710" s="13" t="s">
        <v>2396</v>
      </c>
      <c r="L710" s="13" t="s">
        <v>2392</v>
      </c>
      <c r="M710" s="13" t="s">
        <v>8943</v>
      </c>
      <c r="N710" s="13" t="s">
        <v>3719</v>
      </c>
      <c r="O710" s="17">
        <v>42548</v>
      </c>
      <c r="P710" s="23"/>
      <c r="Q710" s="41" t="s">
        <v>3720</v>
      </c>
      <c r="R710" s="13" t="s">
        <v>112</v>
      </c>
      <c r="S710" s="13" t="s">
        <v>2867</v>
      </c>
      <c r="T710" s="13" t="s">
        <v>8348</v>
      </c>
      <c r="U710" s="13" t="s">
        <v>5952</v>
      </c>
      <c r="V710" s="13" t="s">
        <v>8349</v>
      </c>
      <c r="W710" s="13">
        <f>IF(ISERROR(VLOOKUP($C710,CTEPULL!$A:$I,3,FALSE)),"0",(VLOOKUP($C710,CTEPULL!$A:$I,3,FALSE)))</f>
        <v>45</v>
      </c>
      <c r="X710" s="18">
        <f>IF(ISERROR(VLOOKUP($A710,PIVOTILC!$A:$I,3,FALSE)),"0",(VLOOKUP($A710,PIVOTILC!$A:$I,3,FALSE)))</f>
        <v>45</v>
      </c>
      <c r="Y710" s="13">
        <f t="shared" si="176"/>
        <v>0</v>
      </c>
      <c r="Z710" s="13" t="str">
        <f t="shared" si="185"/>
        <v>Good</v>
      </c>
      <c r="AA710" s="13">
        <f>IF(ISERROR(VLOOKUP($C710,CTEPULL!$A:$I,4,FALSE)),"0",(VLOOKUP($C710,CTEPULL!$A:$I,4,FALSE)))</f>
        <v>0</v>
      </c>
      <c r="AB710" s="18">
        <f>IF(ISERROR(VLOOKUP($A710,PIVOTILC!$A:$I,4,FALSE)),"0",(VLOOKUP($A710,PIVOTILC!$A:$I,4,FALSE)))</f>
        <v>0</v>
      </c>
      <c r="AC710" s="13">
        <f t="shared" si="177"/>
        <v>0</v>
      </c>
      <c r="AD710" s="13" t="str">
        <f t="shared" si="186"/>
        <v/>
      </c>
      <c r="AE710" s="13">
        <f>IF(ISERROR(VLOOKUP($C710,CTEPULL!$A:$I,5,FALSE)),"0",(VLOOKUP($C710,CTEPULL!$A:$I,5,FALSE)))</f>
        <v>0</v>
      </c>
      <c r="AF710" s="18">
        <f>IF(ISERROR(VLOOKUP($A710,PIVOTILC!$A:$I,5,FALSE)),"0",(VLOOKUP($A710,PIVOTILC!$A:$I,5,FALSE)))</f>
        <v>0</v>
      </c>
      <c r="AG710" s="13">
        <f t="shared" si="178"/>
        <v>0</v>
      </c>
      <c r="AH710" s="13" t="str">
        <f t="shared" si="187"/>
        <v/>
      </c>
      <c r="AI710" s="13">
        <f>IF(ISERROR(VLOOKUP($C710,CTEPULL!$A:$I,6,FALSE)),"0",(VLOOKUP($C710,CTEPULL!$A:$I,6,FALSE)))</f>
        <v>0</v>
      </c>
      <c r="AJ710" s="18">
        <f>IF(ISERROR(VLOOKUP($A710,PIVOTILC!$A:$I,6,FALSE)),"0",(VLOOKUP($A710,PIVOTILC!$A:$I,6,FALSE)))</f>
        <v>0</v>
      </c>
      <c r="AK710" s="13">
        <f t="shared" si="179"/>
        <v>0</v>
      </c>
      <c r="AL710" s="13" t="str">
        <f t="shared" si="188"/>
        <v/>
      </c>
      <c r="AM710" s="13">
        <f>IF(ISERROR(VLOOKUP($C710,CTEPULL!$A:$I,7,FALSE)),"0",(VLOOKUP($C710,CTEPULL!$A:$I,7,FALSE)))</f>
        <v>0</v>
      </c>
      <c r="AN710" s="18">
        <f>IF(ISERROR(VLOOKUP($A710,PIVOTILC!$A:$I,7,FALSE)),"0",(VLOOKUP($A710,PIVOTILC!$A:$I,7,FALSE)))</f>
        <v>0</v>
      </c>
      <c r="AO710" s="13">
        <f t="shared" si="180"/>
        <v>0</v>
      </c>
      <c r="AP710" s="13" t="str">
        <f t="shared" si="189"/>
        <v/>
      </c>
      <c r="AQ710" s="13">
        <f>IF(ISERROR(VLOOKUP($C710,CTEPULL!$A:$I,8,FALSE)),"0",(VLOOKUP($C710,CTEPULL!$A:$I,8,FALSE)))</f>
        <v>0</v>
      </c>
      <c r="AR710" s="18">
        <f>IF(ISERROR(VLOOKUP($A710,PIVOTILC!$A:$I,8,FALSE)),"0",(VLOOKUP($A710,PIVOTILC!$A:$I,8,FALSE)))</f>
        <v>0</v>
      </c>
      <c r="AS710" s="13">
        <f t="shared" si="181"/>
        <v>0</v>
      </c>
      <c r="AT710" s="13" t="str">
        <f t="shared" si="190"/>
        <v/>
      </c>
      <c r="AU710" s="19">
        <f>IF(ISERROR(VLOOKUP($C710,CTEPULL!$A:$I,9,FALSE)),"0",(VLOOKUP($C710,CTEPULL!$A:$I,9,FALSE)))</f>
        <v>45</v>
      </c>
      <c r="AV710" s="18">
        <f>IF(ISERROR(VLOOKUP($A710,PIVOTILC!$A:$I,8,FALSE)),"0",(VLOOKUP($A710,PIVOTILC!$A:$I,9,FALSE)))</f>
        <v>45</v>
      </c>
      <c r="AW710" s="18">
        <f t="shared" si="182"/>
        <v>0</v>
      </c>
      <c r="AX710" s="13">
        <f t="shared" si="183"/>
        <v>0</v>
      </c>
      <c r="AY710" s="13" t="str">
        <f t="shared" si="184"/>
        <v>No</v>
      </c>
      <c r="AZ710" s="13" t="str">
        <f t="shared" si="191"/>
        <v>No</v>
      </c>
    </row>
    <row r="711" spans="1:52" x14ac:dyDescent="0.2">
      <c r="A711" s="1" t="s">
        <v>9798</v>
      </c>
      <c r="B711" s="12" t="s">
        <v>9799</v>
      </c>
      <c r="C711" s="3" t="s">
        <v>9800</v>
      </c>
      <c r="D711" s="3" t="s">
        <v>9801</v>
      </c>
      <c r="E711" s="3" t="s">
        <v>9802</v>
      </c>
      <c r="F711" s="3" t="s">
        <v>179</v>
      </c>
      <c r="G711" s="3" t="s">
        <v>9803</v>
      </c>
      <c r="H711" s="3" t="s">
        <v>2829</v>
      </c>
      <c r="I711" s="3" t="s">
        <v>98</v>
      </c>
      <c r="J711" s="3" t="s">
        <v>2378</v>
      </c>
      <c r="K711" s="3" t="s">
        <v>2382</v>
      </c>
      <c r="L711" s="3" t="s">
        <v>3758</v>
      </c>
      <c r="M711" s="3" t="s">
        <v>2423</v>
      </c>
      <c r="N711" s="3" t="s">
        <v>9874</v>
      </c>
      <c r="O711" s="11">
        <v>43481</v>
      </c>
      <c r="Q711" s="41" t="s">
        <v>9804</v>
      </c>
      <c r="R711" s="3" t="s">
        <v>129</v>
      </c>
      <c r="S711" s="3" t="s">
        <v>2867</v>
      </c>
      <c r="T711" s="3" t="s">
        <v>8348</v>
      </c>
      <c r="U711" s="3" t="s">
        <v>9890</v>
      </c>
      <c r="V711" s="3" t="s">
        <v>8361</v>
      </c>
      <c r="W711" s="13">
        <f>IF(ISERROR(VLOOKUP($C711,CTEPULL!$A:$I,3,FALSE)),"0",(VLOOKUP($C711,CTEPULL!$A:$I,3,FALSE)))</f>
        <v>40</v>
      </c>
      <c r="X711" s="18">
        <f>IF(ISERROR(VLOOKUP($A711,PIVOTILC!$A:$I,3,FALSE)),"0",(VLOOKUP($A711,PIVOTILC!$A:$I,3,FALSE)))</f>
        <v>40</v>
      </c>
      <c r="Y711" s="13">
        <f t="shared" si="176"/>
        <v>0</v>
      </c>
      <c r="Z711" s="13" t="str">
        <f t="shared" si="185"/>
        <v>Good</v>
      </c>
      <c r="AA711" s="13">
        <f>IF(ISERROR(VLOOKUP($C711,CTEPULL!$A:$I,4,FALSE)),"0",(VLOOKUP($C711,CTEPULL!$A:$I,4,FALSE)))</f>
        <v>0</v>
      </c>
      <c r="AB711" s="18">
        <f>IF(ISERROR(VLOOKUP($A711,PIVOTILC!$A:$I,4,FALSE)),"0",(VLOOKUP($A711,PIVOTILC!$A:$I,4,FALSE)))</f>
        <v>0</v>
      </c>
      <c r="AC711" s="13">
        <f t="shared" si="177"/>
        <v>0</v>
      </c>
      <c r="AD711" s="13" t="str">
        <f t="shared" si="186"/>
        <v/>
      </c>
      <c r="AE711" s="13">
        <f>IF(ISERROR(VLOOKUP($C711,CTEPULL!$A:$I,5,FALSE)),"0",(VLOOKUP($C711,CTEPULL!$A:$I,5,FALSE)))</f>
        <v>0</v>
      </c>
      <c r="AF711" s="18">
        <f>IF(ISERROR(VLOOKUP($A711,PIVOTILC!$A:$I,5,FALSE)),"0",(VLOOKUP($A711,PIVOTILC!$A:$I,5,FALSE)))</f>
        <v>0</v>
      </c>
      <c r="AG711" s="13">
        <f t="shared" si="178"/>
        <v>0</v>
      </c>
      <c r="AH711" s="13" t="str">
        <f t="shared" si="187"/>
        <v/>
      </c>
      <c r="AI711" s="13">
        <f>IF(ISERROR(VLOOKUP($C711,CTEPULL!$A:$I,6,FALSE)),"0",(VLOOKUP($C711,CTEPULL!$A:$I,6,FALSE)))</f>
        <v>0</v>
      </c>
      <c r="AJ711" s="18">
        <f>IF(ISERROR(VLOOKUP($A711,PIVOTILC!$A:$I,6,FALSE)),"0",(VLOOKUP($A711,PIVOTILC!$A:$I,6,FALSE)))</f>
        <v>0</v>
      </c>
      <c r="AK711" s="13">
        <f t="shared" si="179"/>
        <v>0</v>
      </c>
      <c r="AL711" s="13" t="str">
        <f t="shared" si="188"/>
        <v/>
      </c>
      <c r="AM711" s="13">
        <f>IF(ISERROR(VLOOKUP($C711,CTEPULL!$A:$I,7,FALSE)),"0",(VLOOKUP($C711,CTEPULL!$A:$I,7,FALSE)))</f>
        <v>0</v>
      </c>
      <c r="AN711" s="18">
        <f>IF(ISERROR(VLOOKUP($A711,PIVOTILC!$A:$I,7,FALSE)),"0",(VLOOKUP($A711,PIVOTILC!$A:$I,7,FALSE)))</f>
        <v>0</v>
      </c>
      <c r="AO711" s="13">
        <f t="shared" si="180"/>
        <v>0</v>
      </c>
      <c r="AP711" s="13" t="str">
        <f t="shared" si="189"/>
        <v/>
      </c>
      <c r="AQ711" s="13">
        <f>IF(ISERROR(VLOOKUP($C711,CTEPULL!$A:$I,8,FALSE)),"0",(VLOOKUP($C711,CTEPULL!$A:$I,8,FALSE)))</f>
        <v>0</v>
      </c>
      <c r="AR711" s="18">
        <f>IF(ISERROR(VLOOKUP($A711,PIVOTILC!$A:$I,8,FALSE)),"0",(VLOOKUP($A711,PIVOTILC!$A:$I,8,FALSE)))</f>
        <v>0</v>
      </c>
      <c r="AS711" s="13">
        <f t="shared" si="181"/>
        <v>0</v>
      </c>
      <c r="AT711" s="13" t="str">
        <f t="shared" si="190"/>
        <v/>
      </c>
      <c r="AU711" s="19">
        <f>IF(ISERROR(VLOOKUP($C711,CTEPULL!$A:$I,9,FALSE)),"0",(VLOOKUP($C711,CTEPULL!$A:$I,9,FALSE)))</f>
        <v>40</v>
      </c>
      <c r="AV711" s="18">
        <f>IF(ISERROR(VLOOKUP($A711,PIVOTILC!$A:$I,8,FALSE)),"0",(VLOOKUP($A711,PIVOTILC!$A:$I,9,FALSE)))</f>
        <v>40</v>
      </c>
      <c r="AW711" s="18">
        <f t="shared" si="182"/>
        <v>0</v>
      </c>
      <c r="AX711" s="13">
        <f t="shared" si="183"/>
        <v>0</v>
      </c>
      <c r="AY711" s="13" t="str">
        <f t="shared" si="184"/>
        <v>No</v>
      </c>
      <c r="AZ711" s="13" t="str">
        <f t="shared" si="191"/>
        <v>No</v>
      </c>
    </row>
    <row r="712" spans="1:52" x14ac:dyDescent="0.2">
      <c r="A712" s="1" t="s">
        <v>9351</v>
      </c>
      <c r="B712" s="16" t="s">
        <v>5480</v>
      </c>
      <c r="C712" s="13" t="s">
        <v>5448</v>
      </c>
      <c r="D712" s="13" t="s">
        <v>5449</v>
      </c>
      <c r="E712" s="13" t="s">
        <v>5450</v>
      </c>
      <c r="F712" s="13" t="s">
        <v>2830</v>
      </c>
      <c r="G712" s="13" t="s">
        <v>5451</v>
      </c>
      <c r="H712" s="13" t="s">
        <v>2832</v>
      </c>
      <c r="I712" s="13" t="s">
        <v>102</v>
      </c>
      <c r="J712" s="13" t="s">
        <v>2378</v>
      </c>
      <c r="K712" s="13" t="s">
        <v>2395</v>
      </c>
      <c r="L712" s="13" t="s">
        <v>4946</v>
      </c>
      <c r="M712" s="13" t="s">
        <v>2405</v>
      </c>
      <c r="N712" s="13" t="s">
        <v>5519</v>
      </c>
      <c r="O712" s="17">
        <v>42961</v>
      </c>
      <c r="P712" s="23"/>
      <c r="Q712" s="41" t="s">
        <v>5452</v>
      </c>
      <c r="R712" s="13" t="s">
        <v>129</v>
      </c>
      <c r="S712" s="13" t="s">
        <v>2871</v>
      </c>
      <c r="T712" s="13" t="s">
        <v>8348</v>
      </c>
      <c r="U712" s="13" t="s">
        <v>5953</v>
      </c>
      <c r="V712" s="13" t="s">
        <v>8362</v>
      </c>
      <c r="W712" s="13">
        <f>IF(ISERROR(VLOOKUP($C712,CTEPULL!$A:$I,3,FALSE)),"0",(VLOOKUP($C712,CTEPULL!$A:$I,3,FALSE)))</f>
        <v>40</v>
      </c>
      <c r="X712" s="18">
        <f>IF(ISERROR(VLOOKUP($A712,PIVOTILC!$A:$I,3,FALSE)),"0",(VLOOKUP($A712,PIVOTILC!$A:$I,3,FALSE)))</f>
        <v>40</v>
      </c>
      <c r="Y712" s="13">
        <f t="shared" si="176"/>
        <v>0</v>
      </c>
      <c r="Z712" s="13" t="str">
        <f t="shared" si="185"/>
        <v>Good</v>
      </c>
      <c r="AA712" s="13">
        <f>IF(ISERROR(VLOOKUP($C712,CTEPULL!$A:$I,4,FALSE)),"0",(VLOOKUP($C712,CTEPULL!$A:$I,4,FALSE)))</f>
        <v>0</v>
      </c>
      <c r="AB712" s="18">
        <f>IF(ISERROR(VLOOKUP($A712,PIVOTILC!$A:$I,4,FALSE)),"0",(VLOOKUP($A712,PIVOTILC!$A:$I,4,FALSE)))</f>
        <v>0</v>
      </c>
      <c r="AC712" s="13">
        <f t="shared" si="177"/>
        <v>0</v>
      </c>
      <c r="AD712" s="13" t="str">
        <f t="shared" si="186"/>
        <v/>
      </c>
      <c r="AE712" s="13">
        <f>IF(ISERROR(VLOOKUP($C712,CTEPULL!$A:$I,5,FALSE)),"0",(VLOOKUP($C712,CTEPULL!$A:$I,5,FALSE)))</f>
        <v>0</v>
      </c>
      <c r="AF712" s="18">
        <f>IF(ISERROR(VLOOKUP($A712,PIVOTILC!$A:$I,5,FALSE)),"0",(VLOOKUP($A712,PIVOTILC!$A:$I,5,FALSE)))</f>
        <v>0</v>
      </c>
      <c r="AG712" s="13">
        <f t="shared" si="178"/>
        <v>0</v>
      </c>
      <c r="AH712" s="13" t="str">
        <f t="shared" si="187"/>
        <v/>
      </c>
      <c r="AI712" s="13">
        <f>IF(ISERROR(VLOOKUP($C712,CTEPULL!$A:$I,6,FALSE)),"0",(VLOOKUP($C712,CTEPULL!$A:$I,6,FALSE)))</f>
        <v>0</v>
      </c>
      <c r="AJ712" s="18">
        <f>IF(ISERROR(VLOOKUP($A712,PIVOTILC!$A:$I,6,FALSE)),"0",(VLOOKUP($A712,PIVOTILC!$A:$I,6,FALSE)))</f>
        <v>0</v>
      </c>
      <c r="AK712" s="13">
        <f t="shared" si="179"/>
        <v>0</v>
      </c>
      <c r="AL712" s="13" t="str">
        <f t="shared" si="188"/>
        <v/>
      </c>
      <c r="AM712" s="13">
        <f>IF(ISERROR(VLOOKUP($C712,CTEPULL!$A:$I,7,FALSE)),"0",(VLOOKUP($C712,CTEPULL!$A:$I,7,FALSE)))</f>
        <v>0</v>
      </c>
      <c r="AN712" s="18">
        <f>IF(ISERROR(VLOOKUP($A712,PIVOTILC!$A:$I,7,FALSE)),"0",(VLOOKUP($A712,PIVOTILC!$A:$I,7,FALSE)))</f>
        <v>0</v>
      </c>
      <c r="AO712" s="13">
        <f t="shared" si="180"/>
        <v>0</v>
      </c>
      <c r="AP712" s="13" t="str">
        <f t="shared" si="189"/>
        <v/>
      </c>
      <c r="AQ712" s="13">
        <f>IF(ISERROR(VLOOKUP($C712,CTEPULL!$A:$I,8,FALSE)),"0",(VLOOKUP($C712,CTEPULL!$A:$I,8,FALSE)))</f>
        <v>0</v>
      </c>
      <c r="AR712" s="18">
        <f>IF(ISERROR(VLOOKUP($A712,PIVOTILC!$A:$I,8,FALSE)),"0",(VLOOKUP($A712,PIVOTILC!$A:$I,8,FALSE)))</f>
        <v>0</v>
      </c>
      <c r="AS712" s="13">
        <f t="shared" si="181"/>
        <v>0</v>
      </c>
      <c r="AT712" s="13" t="str">
        <f t="shared" si="190"/>
        <v/>
      </c>
      <c r="AU712" s="19">
        <f>IF(ISERROR(VLOOKUP($C712,CTEPULL!$A:$I,9,FALSE)),"0",(VLOOKUP($C712,CTEPULL!$A:$I,9,FALSE)))</f>
        <v>40</v>
      </c>
      <c r="AV712" s="18">
        <f>IF(ISERROR(VLOOKUP($A712,PIVOTILC!$A:$I,8,FALSE)),"0",(VLOOKUP($A712,PIVOTILC!$A:$I,9,FALSE)))</f>
        <v>40</v>
      </c>
      <c r="AW712" s="18">
        <f t="shared" si="182"/>
        <v>0</v>
      </c>
      <c r="AX712" s="13">
        <f t="shared" si="183"/>
        <v>0</v>
      </c>
      <c r="AY712" s="13" t="str">
        <f t="shared" si="184"/>
        <v>No</v>
      </c>
      <c r="AZ712" s="13" t="str">
        <f t="shared" si="191"/>
        <v>No</v>
      </c>
    </row>
    <row r="713" spans="1:52" x14ac:dyDescent="0.2">
      <c r="A713" s="1" t="s">
        <v>7223</v>
      </c>
      <c r="B713" s="16" t="s">
        <v>3241</v>
      </c>
      <c r="C713" s="13" t="s">
        <v>902</v>
      </c>
      <c r="D713" s="13" t="s">
        <v>668</v>
      </c>
      <c r="E713" s="13" t="s">
        <v>666</v>
      </c>
      <c r="F713" s="13" t="s">
        <v>179</v>
      </c>
      <c r="G713" s="13" t="s">
        <v>372</v>
      </c>
      <c r="H713" s="13" t="s">
        <v>2829</v>
      </c>
      <c r="I713" s="13" t="s">
        <v>98</v>
      </c>
      <c r="J713" s="13" t="s">
        <v>2378</v>
      </c>
      <c r="K713" s="13" t="s">
        <v>2379</v>
      </c>
      <c r="L713" s="13" t="s">
        <v>2407</v>
      </c>
      <c r="M713" s="13" t="s">
        <v>2480</v>
      </c>
      <c r="N713" s="13" t="s">
        <v>248</v>
      </c>
      <c r="O713" s="17">
        <v>40969</v>
      </c>
      <c r="P713" s="23"/>
      <c r="Q713" s="41" t="s">
        <v>2657</v>
      </c>
      <c r="R713" s="13" t="s">
        <v>129</v>
      </c>
      <c r="S713" s="13" t="s">
        <v>2870</v>
      </c>
      <c r="T713" s="13" t="s">
        <v>8348</v>
      </c>
      <c r="U713" s="13" t="s">
        <v>5954</v>
      </c>
      <c r="V713" s="13" t="s">
        <v>8352</v>
      </c>
      <c r="W713" s="13">
        <f>IF(ISERROR(VLOOKUP($C713,CTEPULL!$A:$I,3,FALSE)),"0",(VLOOKUP($C713,CTEPULL!$A:$I,3,FALSE)))</f>
        <v>30</v>
      </c>
      <c r="X713" s="18">
        <f>IF(ISERROR(VLOOKUP($A713,PIVOTILC!$A:$I,3,FALSE)),"0",(VLOOKUP($A713,PIVOTILC!$A:$I,3,FALSE)))</f>
        <v>30</v>
      </c>
      <c r="Y713" s="13">
        <f t="shared" si="176"/>
        <v>0</v>
      </c>
      <c r="Z713" s="13" t="str">
        <f t="shared" si="185"/>
        <v>Good</v>
      </c>
      <c r="AA713" s="13">
        <f>IF(ISERROR(VLOOKUP($C713,CTEPULL!$A:$I,4,FALSE)),"0",(VLOOKUP($C713,CTEPULL!$A:$I,4,FALSE)))</f>
        <v>0</v>
      </c>
      <c r="AB713" s="18">
        <f>IF(ISERROR(VLOOKUP($A713,PIVOTILC!$A:$I,4,FALSE)),"0",(VLOOKUP($A713,PIVOTILC!$A:$I,4,FALSE)))</f>
        <v>0</v>
      </c>
      <c r="AC713" s="13">
        <f t="shared" si="177"/>
        <v>0</v>
      </c>
      <c r="AD713" s="13" t="str">
        <f t="shared" si="186"/>
        <v/>
      </c>
      <c r="AE713" s="13">
        <f>IF(ISERROR(VLOOKUP($C713,CTEPULL!$A:$I,5,FALSE)),"0",(VLOOKUP($C713,CTEPULL!$A:$I,5,FALSE)))</f>
        <v>0</v>
      </c>
      <c r="AF713" s="18">
        <f>IF(ISERROR(VLOOKUP($A713,PIVOTILC!$A:$I,5,FALSE)),"0",(VLOOKUP($A713,PIVOTILC!$A:$I,5,FALSE)))</f>
        <v>0</v>
      </c>
      <c r="AG713" s="13">
        <f t="shared" si="178"/>
        <v>0</v>
      </c>
      <c r="AH713" s="13" t="str">
        <f t="shared" si="187"/>
        <v/>
      </c>
      <c r="AI713" s="13">
        <f>IF(ISERROR(VLOOKUP($C713,CTEPULL!$A:$I,6,FALSE)),"0",(VLOOKUP($C713,CTEPULL!$A:$I,6,FALSE)))</f>
        <v>0</v>
      </c>
      <c r="AJ713" s="18">
        <f>IF(ISERROR(VLOOKUP($A713,PIVOTILC!$A:$I,6,FALSE)),"0",(VLOOKUP($A713,PIVOTILC!$A:$I,6,FALSE)))</f>
        <v>0</v>
      </c>
      <c r="AK713" s="13">
        <f t="shared" si="179"/>
        <v>0</v>
      </c>
      <c r="AL713" s="13" t="str">
        <f t="shared" si="188"/>
        <v/>
      </c>
      <c r="AM713" s="13">
        <f>IF(ISERROR(VLOOKUP($C713,CTEPULL!$A:$I,7,FALSE)),"0",(VLOOKUP($C713,CTEPULL!$A:$I,7,FALSE)))</f>
        <v>0</v>
      </c>
      <c r="AN713" s="18">
        <f>IF(ISERROR(VLOOKUP($A713,PIVOTILC!$A:$I,7,FALSE)),"0",(VLOOKUP($A713,PIVOTILC!$A:$I,7,FALSE)))</f>
        <v>0</v>
      </c>
      <c r="AO713" s="13">
        <f t="shared" si="180"/>
        <v>0</v>
      </c>
      <c r="AP713" s="13" t="str">
        <f t="shared" si="189"/>
        <v/>
      </c>
      <c r="AQ713" s="13">
        <f>IF(ISERROR(VLOOKUP($C713,CTEPULL!$A:$I,8,FALSE)),"0",(VLOOKUP($C713,CTEPULL!$A:$I,8,FALSE)))</f>
        <v>0</v>
      </c>
      <c r="AR713" s="18">
        <f>IF(ISERROR(VLOOKUP($A713,PIVOTILC!$A:$I,8,FALSE)),"0",(VLOOKUP($A713,PIVOTILC!$A:$I,8,FALSE)))</f>
        <v>0</v>
      </c>
      <c r="AS713" s="13">
        <f t="shared" si="181"/>
        <v>0</v>
      </c>
      <c r="AT713" s="13" t="str">
        <f t="shared" si="190"/>
        <v/>
      </c>
      <c r="AU713" s="19">
        <f>IF(ISERROR(VLOOKUP($C713,CTEPULL!$A:$I,9,FALSE)),"0",(VLOOKUP($C713,CTEPULL!$A:$I,9,FALSE)))</f>
        <v>30</v>
      </c>
      <c r="AV713" s="18">
        <f>IF(ISERROR(VLOOKUP($A713,PIVOTILC!$A:$I,8,FALSE)),"0",(VLOOKUP($A713,PIVOTILC!$A:$I,9,FALSE)))</f>
        <v>30</v>
      </c>
      <c r="AW713" s="18">
        <f t="shared" si="182"/>
        <v>0</v>
      </c>
      <c r="AX713" s="13">
        <f t="shared" si="183"/>
        <v>0</v>
      </c>
      <c r="AY713" s="13" t="str">
        <f t="shared" si="184"/>
        <v>No</v>
      </c>
      <c r="AZ713" s="13" t="str">
        <f t="shared" si="191"/>
        <v>No</v>
      </c>
    </row>
    <row r="714" spans="1:52" x14ac:dyDescent="0.2">
      <c r="A714" s="1" t="s">
        <v>7224</v>
      </c>
      <c r="B714" s="16" t="s">
        <v>4895</v>
      </c>
      <c r="C714" s="13" t="s">
        <v>4896</v>
      </c>
      <c r="D714" s="13" t="s">
        <v>4897</v>
      </c>
      <c r="E714" s="13" t="s">
        <v>2279</v>
      </c>
      <c r="F714" s="13" t="s">
        <v>1243</v>
      </c>
      <c r="G714" s="13" t="s">
        <v>4898</v>
      </c>
      <c r="H714" s="13" t="s">
        <v>2829</v>
      </c>
      <c r="I714" s="13" t="s">
        <v>98</v>
      </c>
      <c r="J714" s="13" t="s">
        <v>2378</v>
      </c>
      <c r="K714" s="13" t="s">
        <v>2389</v>
      </c>
      <c r="L714" s="13" t="s">
        <v>11236</v>
      </c>
      <c r="M714" s="13" t="s">
        <v>2420</v>
      </c>
      <c r="N714" s="13" t="s">
        <v>4899</v>
      </c>
      <c r="O714" s="17">
        <v>42891</v>
      </c>
      <c r="P714" s="23"/>
      <c r="Q714" s="41" t="s">
        <v>4900</v>
      </c>
      <c r="R714" s="13" t="s">
        <v>187</v>
      </c>
      <c r="S714" s="13" t="s">
        <v>2873</v>
      </c>
      <c r="T714" s="13" t="s">
        <v>8348</v>
      </c>
      <c r="U714" s="13" t="s">
        <v>5955</v>
      </c>
      <c r="V714" s="13" t="s">
        <v>8361</v>
      </c>
      <c r="W714" s="13">
        <f>IF(ISERROR(VLOOKUP($C714,CTEPULL!$A:$I,3,FALSE)),"0",(VLOOKUP($C714,CTEPULL!$A:$I,3,FALSE)))</f>
        <v>45</v>
      </c>
      <c r="X714" s="18">
        <f>IF(ISERROR(VLOOKUP($A714,PIVOTILC!$A:$I,3,FALSE)),"0",(VLOOKUP($A714,PIVOTILC!$A:$I,3,FALSE)))</f>
        <v>45</v>
      </c>
      <c r="Y714" s="13">
        <f t="shared" si="176"/>
        <v>0</v>
      </c>
      <c r="Z714" s="13" t="str">
        <f t="shared" si="185"/>
        <v>Good</v>
      </c>
      <c r="AA714" s="13">
        <f>IF(ISERROR(VLOOKUP($C714,CTEPULL!$A:$I,4,FALSE)),"0",(VLOOKUP($C714,CTEPULL!$A:$I,4,FALSE)))</f>
        <v>0</v>
      </c>
      <c r="AB714" s="18">
        <f>IF(ISERROR(VLOOKUP($A714,PIVOTILC!$A:$I,4,FALSE)),"0",(VLOOKUP($A714,PIVOTILC!$A:$I,4,FALSE)))</f>
        <v>0</v>
      </c>
      <c r="AC714" s="13">
        <f t="shared" si="177"/>
        <v>0</v>
      </c>
      <c r="AD714" s="13" t="str">
        <f t="shared" si="186"/>
        <v/>
      </c>
      <c r="AE714" s="13">
        <f>IF(ISERROR(VLOOKUP($C714,CTEPULL!$A:$I,5,FALSE)),"0",(VLOOKUP($C714,CTEPULL!$A:$I,5,FALSE)))</f>
        <v>0</v>
      </c>
      <c r="AF714" s="18">
        <f>IF(ISERROR(VLOOKUP($A714,PIVOTILC!$A:$I,5,FALSE)),"0",(VLOOKUP($A714,PIVOTILC!$A:$I,5,FALSE)))</f>
        <v>0</v>
      </c>
      <c r="AG714" s="13">
        <f t="shared" si="178"/>
        <v>0</v>
      </c>
      <c r="AH714" s="13" t="str">
        <f t="shared" si="187"/>
        <v/>
      </c>
      <c r="AI714" s="13">
        <f>IF(ISERROR(VLOOKUP($C714,CTEPULL!$A:$I,6,FALSE)),"0",(VLOOKUP($C714,CTEPULL!$A:$I,6,FALSE)))</f>
        <v>0</v>
      </c>
      <c r="AJ714" s="18">
        <f>IF(ISERROR(VLOOKUP($A714,PIVOTILC!$A:$I,6,FALSE)),"0",(VLOOKUP($A714,PIVOTILC!$A:$I,6,FALSE)))</f>
        <v>0</v>
      </c>
      <c r="AK714" s="13">
        <f t="shared" si="179"/>
        <v>0</v>
      </c>
      <c r="AL714" s="13" t="str">
        <f t="shared" si="188"/>
        <v/>
      </c>
      <c r="AM714" s="13">
        <f>IF(ISERROR(VLOOKUP($C714,CTEPULL!$A:$I,7,FALSE)),"0",(VLOOKUP($C714,CTEPULL!$A:$I,7,FALSE)))</f>
        <v>0</v>
      </c>
      <c r="AN714" s="18">
        <f>IF(ISERROR(VLOOKUP($A714,PIVOTILC!$A:$I,7,FALSE)),"0",(VLOOKUP($A714,PIVOTILC!$A:$I,7,FALSE)))</f>
        <v>0</v>
      </c>
      <c r="AO714" s="13">
        <f t="shared" si="180"/>
        <v>0</v>
      </c>
      <c r="AP714" s="13" t="str">
        <f t="shared" si="189"/>
        <v/>
      </c>
      <c r="AQ714" s="13">
        <f>IF(ISERROR(VLOOKUP($C714,CTEPULL!$A:$I,8,FALSE)),"0",(VLOOKUP($C714,CTEPULL!$A:$I,8,FALSE)))</f>
        <v>0</v>
      </c>
      <c r="AR714" s="18">
        <f>IF(ISERROR(VLOOKUP($A714,PIVOTILC!$A:$I,8,FALSE)),"0",(VLOOKUP($A714,PIVOTILC!$A:$I,8,FALSE)))</f>
        <v>0</v>
      </c>
      <c r="AS714" s="13">
        <f t="shared" si="181"/>
        <v>0</v>
      </c>
      <c r="AT714" s="13" t="str">
        <f t="shared" si="190"/>
        <v/>
      </c>
      <c r="AU714" s="19">
        <f>IF(ISERROR(VLOOKUP($C714,CTEPULL!$A:$I,9,FALSE)),"0",(VLOOKUP($C714,CTEPULL!$A:$I,9,FALSE)))</f>
        <v>45</v>
      </c>
      <c r="AV714" s="18">
        <f>IF(ISERROR(VLOOKUP($A714,PIVOTILC!$A:$I,8,FALSE)),"0",(VLOOKUP($A714,PIVOTILC!$A:$I,9,FALSE)))</f>
        <v>45</v>
      </c>
      <c r="AW714" s="18">
        <f t="shared" si="182"/>
        <v>0</v>
      </c>
      <c r="AX714" s="13">
        <f t="shared" si="183"/>
        <v>0</v>
      </c>
      <c r="AY714" s="13" t="str">
        <f t="shared" si="184"/>
        <v>No</v>
      </c>
      <c r="AZ714" s="13" t="str">
        <f t="shared" si="191"/>
        <v>No</v>
      </c>
    </row>
    <row r="715" spans="1:52" x14ac:dyDescent="0.2">
      <c r="A715" s="1" t="s">
        <v>12127</v>
      </c>
      <c r="B715" s="16" t="s">
        <v>12128</v>
      </c>
      <c r="C715" s="13" t="s">
        <v>12129</v>
      </c>
      <c r="D715" s="13" t="s">
        <v>12130</v>
      </c>
      <c r="E715" s="13" t="s">
        <v>674</v>
      </c>
      <c r="F715" s="13" t="s">
        <v>179</v>
      </c>
      <c r="G715" s="13" t="s">
        <v>12131</v>
      </c>
      <c r="H715" s="13" t="s">
        <v>2829</v>
      </c>
      <c r="I715" s="13" t="s">
        <v>98</v>
      </c>
      <c r="J715" s="13" t="s">
        <v>2378</v>
      </c>
      <c r="K715" s="13" t="s">
        <v>2389</v>
      </c>
      <c r="L715" s="13" t="s">
        <v>11236</v>
      </c>
      <c r="M715" s="13" t="s">
        <v>11958</v>
      </c>
      <c r="N715" s="13" t="s">
        <v>12553</v>
      </c>
      <c r="O715" s="17">
        <v>43767</v>
      </c>
      <c r="P715" s="23"/>
      <c r="Q715" s="41" t="s">
        <v>12133</v>
      </c>
      <c r="R715" s="13" t="s">
        <v>187</v>
      </c>
      <c r="S715" s="13" t="s">
        <v>2867</v>
      </c>
      <c r="T715" s="13" t="s">
        <v>8348</v>
      </c>
      <c r="U715" s="13" t="s">
        <v>12132</v>
      </c>
      <c r="V715" s="13" t="s">
        <v>8366</v>
      </c>
      <c r="W715" s="13">
        <f>IF(ISERROR(VLOOKUP($C715,CTEPULL!$A:$I,3,FALSE)),"0",(VLOOKUP($C715,CTEPULL!$A:$I,3,FALSE)))</f>
        <v>50</v>
      </c>
      <c r="X715" s="18">
        <f>IF(ISERROR(VLOOKUP($A715,PIVOTILC!$A:$I,3,FALSE)),"0",(VLOOKUP($A715,PIVOTILC!$A:$I,3,FALSE)))</f>
        <v>50</v>
      </c>
      <c r="Y715" s="13">
        <f t="shared" si="176"/>
        <v>0</v>
      </c>
      <c r="Z715" s="13" t="str">
        <f t="shared" si="185"/>
        <v>Good</v>
      </c>
      <c r="AA715" s="13">
        <f>IF(ISERROR(VLOOKUP($C715,CTEPULL!$A:$I,4,FALSE)),"0",(VLOOKUP($C715,CTEPULL!$A:$I,4,FALSE)))</f>
        <v>0</v>
      </c>
      <c r="AB715" s="18">
        <f>IF(ISERROR(VLOOKUP($A715,PIVOTILC!$A:$I,4,FALSE)),"0",(VLOOKUP($A715,PIVOTILC!$A:$I,4,FALSE)))</f>
        <v>0</v>
      </c>
      <c r="AC715" s="13">
        <f t="shared" si="177"/>
        <v>0</v>
      </c>
      <c r="AD715" s="13" t="str">
        <f t="shared" si="186"/>
        <v/>
      </c>
      <c r="AE715" s="13">
        <f>IF(ISERROR(VLOOKUP($C715,CTEPULL!$A:$I,5,FALSE)),"0",(VLOOKUP($C715,CTEPULL!$A:$I,5,FALSE)))</f>
        <v>0</v>
      </c>
      <c r="AF715" s="18">
        <f>IF(ISERROR(VLOOKUP($A715,PIVOTILC!$A:$I,5,FALSE)),"0",(VLOOKUP($A715,PIVOTILC!$A:$I,5,FALSE)))</f>
        <v>0</v>
      </c>
      <c r="AG715" s="13">
        <f t="shared" si="178"/>
        <v>0</v>
      </c>
      <c r="AH715" s="13" t="str">
        <f t="shared" si="187"/>
        <v/>
      </c>
      <c r="AI715" s="13">
        <f>IF(ISERROR(VLOOKUP($C715,CTEPULL!$A:$I,6,FALSE)),"0",(VLOOKUP($C715,CTEPULL!$A:$I,6,FALSE)))</f>
        <v>0</v>
      </c>
      <c r="AJ715" s="18">
        <f>IF(ISERROR(VLOOKUP($A715,PIVOTILC!$A:$I,6,FALSE)),"0",(VLOOKUP($A715,PIVOTILC!$A:$I,6,FALSE)))</f>
        <v>0</v>
      </c>
      <c r="AK715" s="13">
        <f t="shared" si="179"/>
        <v>0</v>
      </c>
      <c r="AL715" s="13" t="str">
        <f t="shared" si="188"/>
        <v/>
      </c>
      <c r="AM715" s="13">
        <f>IF(ISERROR(VLOOKUP($C715,CTEPULL!$A:$I,7,FALSE)),"0",(VLOOKUP($C715,CTEPULL!$A:$I,7,FALSE)))</f>
        <v>0</v>
      </c>
      <c r="AN715" s="18">
        <f>IF(ISERROR(VLOOKUP($A715,PIVOTILC!$A:$I,7,FALSE)),"0",(VLOOKUP($A715,PIVOTILC!$A:$I,7,FALSE)))</f>
        <v>0</v>
      </c>
      <c r="AO715" s="13">
        <f t="shared" si="180"/>
        <v>0</v>
      </c>
      <c r="AP715" s="13" t="str">
        <f t="shared" si="189"/>
        <v/>
      </c>
      <c r="AQ715" s="13">
        <f>IF(ISERROR(VLOOKUP($C715,CTEPULL!$A:$I,8,FALSE)),"0",(VLOOKUP($C715,CTEPULL!$A:$I,8,FALSE)))</f>
        <v>0</v>
      </c>
      <c r="AR715" s="18">
        <f>IF(ISERROR(VLOOKUP($A715,PIVOTILC!$A:$I,8,FALSE)),"0",(VLOOKUP($A715,PIVOTILC!$A:$I,8,FALSE)))</f>
        <v>0</v>
      </c>
      <c r="AS715" s="13">
        <f t="shared" si="181"/>
        <v>0</v>
      </c>
      <c r="AT715" s="13" t="str">
        <f t="shared" si="190"/>
        <v/>
      </c>
      <c r="AU715" s="19">
        <f>IF(ISERROR(VLOOKUP($C715,CTEPULL!$A:$I,9,FALSE)),"0",(VLOOKUP($C715,CTEPULL!$A:$I,9,FALSE)))</f>
        <v>50</v>
      </c>
      <c r="AV715" s="18">
        <f>IF(ISERROR(VLOOKUP($A715,PIVOTILC!$A:$I,8,FALSE)),"0",(VLOOKUP($A715,PIVOTILC!$A:$I,9,FALSE)))</f>
        <v>50</v>
      </c>
      <c r="AW715" s="18">
        <f t="shared" si="182"/>
        <v>0</v>
      </c>
      <c r="AX715" s="13">
        <f t="shared" si="183"/>
        <v>0</v>
      </c>
      <c r="AY715" s="13" t="str">
        <f t="shared" si="184"/>
        <v>No</v>
      </c>
      <c r="AZ715" s="13" t="str">
        <f t="shared" si="191"/>
        <v>No</v>
      </c>
    </row>
    <row r="716" spans="1:52" x14ac:dyDescent="0.2">
      <c r="A716" s="1" t="s">
        <v>9352</v>
      </c>
      <c r="B716" s="16" t="s">
        <v>3242</v>
      </c>
      <c r="C716" s="13" t="s">
        <v>2159</v>
      </c>
      <c r="D716" s="13" t="s">
        <v>2160</v>
      </c>
      <c r="E716" s="13" t="s">
        <v>2161</v>
      </c>
      <c r="F716" s="13" t="s">
        <v>104</v>
      </c>
      <c r="G716" s="13" t="s">
        <v>2162</v>
      </c>
      <c r="H716" s="13" t="s">
        <v>2828</v>
      </c>
      <c r="I716" s="13" t="s">
        <v>100</v>
      </c>
      <c r="J716" s="13" t="s">
        <v>2378</v>
      </c>
      <c r="K716" s="13" t="s">
        <v>4970</v>
      </c>
      <c r="L716" s="13" t="s">
        <v>11256</v>
      </c>
      <c r="M716" s="13" t="s">
        <v>11908</v>
      </c>
      <c r="N716" s="13" t="s">
        <v>2163</v>
      </c>
      <c r="O716" s="17">
        <v>42129</v>
      </c>
      <c r="P716" s="23"/>
      <c r="Q716" s="41" t="s">
        <v>2658</v>
      </c>
      <c r="R716" s="13" t="s">
        <v>187</v>
      </c>
      <c r="S716" s="13" t="s">
        <v>2867</v>
      </c>
      <c r="T716" s="13" t="s">
        <v>8348</v>
      </c>
      <c r="U716" s="13" t="s">
        <v>5956</v>
      </c>
      <c r="V716" s="13" t="s">
        <v>8350</v>
      </c>
      <c r="W716" s="13">
        <f>IF(ISERROR(VLOOKUP($C716,CTEPULL!$A:$I,3,FALSE)),"0",(VLOOKUP($C716,CTEPULL!$A:$I,3,FALSE)))</f>
        <v>40</v>
      </c>
      <c r="X716" s="18">
        <f>IF(ISERROR(VLOOKUP($A716,PIVOTILC!$A:$I,3,FALSE)),"0",(VLOOKUP($A716,PIVOTILC!$A:$I,3,FALSE)))</f>
        <v>40</v>
      </c>
      <c r="Y716" s="13">
        <f t="shared" si="176"/>
        <v>0</v>
      </c>
      <c r="Z716" s="13" t="str">
        <f t="shared" si="185"/>
        <v>Good</v>
      </c>
      <c r="AA716" s="13">
        <f>IF(ISERROR(VLOOKUP($C716,CTEPULL!$A:$I,4,FALSE)),"0",(VLOOKUP($C716,CTEPULL!$A:$I,4,FALSE)))</f>
        <v>0</v>
      </c>
      <c r="AB716" s="18">
        <f>IF(ISERROR(VLOOKUP($A716,PIVOTILC!$A:$I,4,FALSE)),"0",(VLOOKUP($A716,PIVOTILC!$A:$I,4,FALSE)))</f>
        <v>0</v>
      </c>
      <c r="AC716" s="13">
        <f t="shared" si="177"/>
        <v>0</v>
      </c>
      <c r="AD716" s="13" t="str">
        <f t="shared" si="186"/>
        <v/>
      </c>
      <c r="AE716" s="13">
        <f>IF(ISERROR(VLOOKUP($C716,CTEPULL!$A:$I,5,FALSE)),"0",(VLOOKUP($C716,CTEPULL!$A:$I,5,FALSE)))</f>
        <v>0</v>
      </c>
      <c r="AF716" s="18">
        <f>IF(ISERROR(VLOOKUP($A716,PIVOTILC!$A:$I,5,FALSE)),"0",(VLOOKUP($A716,PIVOTILC!$A:$I,5,FALSE)))</f>
        <v>0</v>
      </c>
      <c r="AG716" s="13">
        <f t="shared" si="178"/>
        <v>0</v>
      </c>
      <c r="AH716" s="13" t="str">
        <f t="shared" si="187"/>
        <v/>
      </c>
      <c r="AI716" s="13">
        <f>IF(ISERROR(VLOOKUP($C716,CTEPULL!$A:$I,6,FALSE)),"0",(VLOOKUP($C716,CTEPULL!$A:$I,6,FALSE)))</f>
        <v>0</v>
      </c>
      <c r="AJ716" s="18">
        <f>IF(ISERROR(VLOOKUP($A716,PIVOTILC!$A:$I,6,FALSE)),"0",(VLOOKUP($A716,PIVOTILC!$A:$I,6,FALSE)))</f>
        <v>0</v>
      </c>
      <c r="AK716" s="13">
        <f t="shared" si="179"/>
        <v>0</v>
      </c>
      <c r="AL716" s="13" t="str">
        <f t="shared" si="188"/>
        <v/>
      </c>
      <c r="AM716" s="13">
        <f>IF(ISERROR(VLOOKUP($C716,CTEPULL!$A:$I,7,FALSE)),"0",(VLOOKUP($C716,CTEPULL!$A:$I,7,FALSE)))</f>
        <v>0</v>
      </c>
      <c r="AN716" s="18">
        <f>IF(ISERROR(VLOOKUP($A716,PIVOTILC!$A:$I,7,FALSE)),"0",(VLOOKUP($A716,PIVOTILC!$A:$I,7,FALSE)))</f>
        <v>0</v>
      </c>
      <c r="AO716" s="13">
        <f t="shared" si="180"/>
        <v>0</v>
      </c>
      <c r="AP716" s="13" t="str">
        <f t="shared" si="189"/>
        <v/>
      </c>
      <c r="AQ716" s="13">
        <f>IF(ISERROR(VLOOKUP($C716,CTEPULL!$A:$I,8,FALSE)),"0",(VLOOKUP($C716,CTEPULL!$A:$I,8,FALSE)))</f>
        <v>0</v>
      </c>
      <c r="AR716" s="18">
        <f>IF(ISERROR(VLOOKUP($A716,PIVOTILC!$A:$I,8,FALSE)),"0",(VLOOKUP($A716,PIVOTILC!$A:$I,8,FALSE)))</f>
        <v>0</v>
      </c>
      <c r="AS716" s="13">
        <f t="shared" si="181"/>
        <v>0</v>
      </c>
      <c r="AT716" s="13" t="str">
        <f t="shared" si="190"/>
        <v/>
      </c>
      <c r="AU716" s="19">
        <f>IF(ISERROR(VLOOKUP($C716,CTEPULL!$A:$I,9,FALSE)),"0",(VLOOKUP($C716,CTEPULL!$A:$I,9,FALSE)))</f>
        <v>40</v>
      </c>
      <c r="AV716" s="18">
        <f>IF(ISERROR(VLOOKUP($A716,PIVOTILC!$A:$I,8,FALSE)),"0",(VLOOKUP($A716,PIVOTILC!$A:$I,9,FALSE)))</f>
        <v>40</v>
      </c>
      <c r="AW716" s="18">
        <f t="shared" si="182"/>
        <v>0</v>
      </c>
      <c r="AX716" s="13">
        <f t="shared" si="183"/>
        <v>0</v>
      </c>
      <c r="AY716" s="13" t="str">
        <f t="shared" si="184"/>
        <v>No</v>
      </c>
      <c r="AZ716" s="13" t="str">
        <f t="shared" si="191"/>
        <v>No</v>
      </c>
    </row>
    <row r="717" spans="1:52" x14ac:dyDescent="0.2">
      <c r="A717" s="1" t="s">
        <v>7225</v>
      </c>
      <c r="B717" s="16" t="s">
        <v>5139</v>
      </c>
      <c r="C717" s="13" t="s">
        <v>5140</v>
      </c>
      <c r="D717" s="13" t="s">
        <v>5141</v>
      </c>
      <c r="E717" s="13" t="s">
        <v>5142</v>
      </c>
      <c r="F717" s="13" t="s">
        <v>2830</v>
      </c>
      <c r="G717" s="13" t="s">
        <v>5143</v>
      </c>
      <c r="H717" s="13" t="s">
        <v>99</v>
      </c>
      <c r="I717" s="13" t="s">
        <v>102</v>
      </c>
      <c r="J717" s="13" t="s">
        <v>2378</v>
      </c>
      <c r="K717" s="13" t="s">
        <v>4970</v>
      </c>
      <c r="L717" s="13" t="s">
        <v>4970</v>
      </c>
      <c r="M717" s="13" t="s">
        <v>4970</v>
      </c>
      <c r="N717" s="13" t="s">
        <v>5144</v>
      </c>
      <c r="O717" s="17">
        <v>38246</v>
      </c>
      <c r="P717" s="23"/>
      <c r="Q717" s="41" t="s">
        <v>5145</v>
      </c>
      <c r="R717" s="13" t="s">
        <v>187</v>
      </c>
      <c r="S717" s="13" t="s">
        <v>2868</v>
      </c>
      <c r="T717" s="13" t="s">
        <v>8359</v>
      </c>
      <c r="U717" s="13" t="s">
        <v>5957</v>
      </c>
      <c r="V717" s="13" t="s">
        <v>8371</v>
      </c>
      <c r="W717" s="13">
        <f>IF(ISERROR(VLOOKUP($C717,CTEPULL!$A:$I,3,FALSE)),"0",(VLOOKUP($C717,CTEPULL!$A:$I,3,FALSE)))</f>
        <v>40</v>
      </c>
      <c r="X717" s="18">
        <f>IF(ISERROR(VLOOKUP($A717,PIVOTILC!$A:$I,3,FALSE)),"0",(VLOOKUP($A717,PIVOTILC!$A:$I,3,FALSE)))</f>
        <v>40</v>
      </c>
      <c r="Y717" s="13">
        <f t="shared" si="176"/>
        <v>0</v>
      </c>
      <c r="Z717" s="13" t="str">
        <f t="shared" si="185"/>
        <v>Good</v>
      </c>
      <c r="AA717" s="13">
        <f>IF(ISERROR(VLOOKUP($C717,CTEPULL!$A:$I,4,FALSE)),"0",(VLOOKUP($C717,CTEPULL!$A:$I,4,FALSE)))</f>
        <v>0</v>
      </c>
      <c r="AB717" s="18">
        <f>IF(ISERROR(VLOOKUP($A717,PIVOTILC!$A:$I,4,FALSE)),"0",(VLOOKUP($A717,PIVOTILC!$A:$I,4,FALSE)))</f>
        <v>0</v>
      </c>
      <c r="AC717" s="13">
        <f t="shared" si="177"/>
        <v>0</v>
      </c>
      <c r="AD717" s="13" t="str">
        <f t="shared" si="186"/>
        <v/>
      </c>
      <c r="AE717" s="13">
        <f>IF(ISERROR(VLOOKUP($C717,CTEPULL!$A:$I,5,FALSE)),"0",(VLOOKUP($C717,CTEPULL!$A:$I,5,FALSE)))</f>
        <v>0</v>
      </c>
      <c r="AF717" s="18">
        <f>IF(ISERROR(VLOOKUP($A717,PIVOTILC!$A:$I,5,FALSE)),"0",(VLOOKUP($A717,PIVOTILC!$A:$I,5,FALSE)))</f>
        <v>0</v>
      </c>
      <c r="AG717" s="13">
        <f t="shared" si="178"/>
        <v>0</v>
      </c>
      <c r="AH717" s="13" t="str">
        <f t="shared" si="187"/>
        <v/>
      </c>
      <c r="AI717" s="13">
        <f>IF(ISERROR(VLOOKUP($C717,CTEPULL!$A:$I,6,FALSE)),"0",(VLOOKUP($C717,CTEPULL!$A:$I,6,FALSE)))</f>
        <v>0</v>
      </c>
      <c r="AJ717" s="18">
        <f>IF(ISERROR(VLOOKUP($A717,PIVOTILC!$A:$I,6,FALSE)),"0",(VLOOKUP($A717,PIVOTILC!$A:$I,6,FALSE)))</f>
        <v>0</v>
      </c>
      <c r="AK717" s="13">
        <f t="shared" si="179"/>
        <v>0</v>
      </c>
      <c r="AL717" s="13" t="str">
        <f t="shared" si="188"/>
        <v/>
      </c>
      <c r="AM717" s="13">
        <f>IF(ISERROR(VLOOKUP($C717,CTEPULL!$A:$I,7,FALSE)),"0",(VLOOKUP($C717,CTEPULL!$A:$I,7,FALSE)))</f>
        <v>0</v>
      </c>
      <c r="AN717" s="18">
        <f>IF(ISERROR(VLOOKUP($A717,PIVOTILC!$A:$I,7,FALSE)),"0",(VLOOKUP($A717,PIVOTILC!$A:$I,7,FALSE)))</f>
        <v>0</v>
      </c>
      <c r="AO717" s="13">
        <f t="shared" si="180"/>
        <v>0</v>
      </c>
      <c r="AP717" s="13" t="str">
        <f t="shared" si="189"/>
        <v/>
      </c>
      <c r="AQ717" s="13">
        <f>IF(ISERROR(VLOOKUP($C717,CTEPULL!$A:$I,8,FALSE)),"0",(VLOOKUP($C717,CTEPULL!$A:$I,8,FALSE)))</f>
        <v>0</v>
      </c>
      <c r="AR717" s="18">
        <f>IF(ISERROR(VLOOKUP($A717,PIVOTILC!$A:$I,8,FALSE)),"0",(VLOOKUP($A717,PIVOTILC!$A:$I,8,FALSE)))</f>
        <v>0</v>
      </c>
      <c r="AS717" s="13">
        <f t="shared" si="181"/>
        <v>0</v>
      </c>
      <c r="AT717" s="13" t="str">
        <f t="shared" si="190"/>
        <v/>
      </c>
      <c r="AU717" s="19">
        <f>IF(ISERROR(VLOOKUP($C717,CTEPULL!$A:$I,9,FALSE)),"0",(VLOOKUP($C717,CTEPULL!$A:$I,9,FALSE)))</f>
        <v>40</v>
      </c>
      <c r="AV717" s="18">
        <f>IF(ISERROR(VLOOKUP($A717,PIVOTILC!$A:$I,8,FALSE)),"0",(VLOOKUP($A717,PIVOTILC!$A:$I,9,FALSE)))</f>
        <v>40</v>
      </c>
      <c r="AW717" s="18">
        <f t="shared" si="182"/>
        <v>0</v>
      </c>
      <c r="AX717" s="13">
        <f t="shared" si="183"/>
        <v>0</v>
      </c>
      <c r="AY717" s="13" t="str">
        <f t="shared" si="184"/>
        <v>No</v>
      </c>
      <c r="AZ717" s="13" t="str">
        <f t="shared" si="191"/>
        <v>No</v>
      </c>
    </row>
    <row r="718" spans="1:52" x14ac:dyDescent="0.2">
      <c r="A718" s="1" t="s">
        <v>9353</v>
      </c>
      <c r="B718" s="16" t="s">
        <v>3243</v>
      </c>
      <c r="C718" s="13" t="s">
        <v>1620</v>
      </c>
      <c r="D718" s="13" t="s">
        <v>1613</v>
      </c>
      <c r="E718" s="13" t="s">
        <v>1614</v>
      </c>
      <c r="F718" s="13" t="s">
        <v>123</v>
      </c>
      <c r="G718" s="13" t="s">
        <v>1615</v>
      </c>
      <c r="H718" s="13" t="s">
        <v>2828</v>
      </c>
      <c r="I718" s="13" t="s">
        <v>98</v>
      </c>
      <c r="J718" s="13" t="s">
        <v>2378</v>
      </c>
      <c r="K718" s="13" t="s">
        <v>2381</v>
      </c>
      <c r="L718" s="13" t="s">
        <v>2387</v>
      </c>
      <c r="M718" s="13" t="s">
        <v>3823</v>
      </c>
      <c r="N718" s="13" t="s">
        <v>1616</v>
      </c>
      <c r="O718" s="17">
        <v>41897</v>
      </c>
      <c r="P718" s="23"/>
      <c r="Q718" s="41" t="s">
        <v>2659</v>
      </c>
      <c r="R718" s="13" t="s">
        <v>129</v>
      </c>
      <c r="S718" s="13" t="s">
        <v>2871</v>
      </c>
      <c r="T718" s="13" t="s">
        <v>8348</v>
      </c>
      <c r="U718" s="13" t="s">
        <v>5958</v>
      </c>
      <c r="V718" s="13" t="s">
        <v>8367</v>
      </c>
      <c r="W718" s="13">
        <f>IF(ISERROR(VLOOKUP($C718,CTEPULL!$A:$I,3,FALSE)),"0",(VLOOKUP($C718,CTEPULL!$A:$I,3,FALSE)))</f>
        <v>49</v>
      </c>
      <c r="X718" s="18">
        <f>IF(ISERROR(VLOOKUP($A718,PIVOTILC!$A:$I,3,FALSE)),"0",(VLOOKUP($A718,PIVOTILC!$A:$I,3,FALSE)))</f>
        <v>49</v>
      </c>
      <c r="Y718" s="13">
        <f t="shared" si="176"/>
        <v>0</v>
      </c>
      <c r="Z718" s="13" t="str">
        <f t="shared" si="185"/>
        <v>Good</v>
      </c>
      <c r="AA718" s="13">
        <f>IF(ISERROR(VLOOKUP($C718,CTEPULL!$A:$I,4,FALSE)),"0",(VLOOKUP($C718,CTEPULL!$A:$I,4,FALSE)))</f>
        <v>0</v>
      </c>
      <c r="AB718" s="18">
        <f>IF(ISERROR(VLOOKUP($A718,PIVOTILC!$A:$I,4,FALSE)),"0",(VLOOKUP($A718,PIVOTILC!$A:$I,4,FALSE)))</f>
        <v>0</v>
      </c>
      <c r="AC718" s="13">
        <f t="shared" si="177"/>
        <v>0</v>
      </c>
      <c r="AD718" s="13" t="str">
        <f t="shared" si="186"/>
        <v/>
      </c>
      <c r="AE718" s="13">
        <f>IF(ISERROR(VLOOKUP($C718,CTEPULL!$A:$I,5,FALSE)),"0",(VLOOKUP($C718,CTEPULL!$A:$I,5,FALSE)))</f>
        <v>0</v>
      </c>
      <c r="AF718" s="18">
        <f>IF(ISERROR(VLOOKUP($A718,PIVOTILC!$A:$I,5,FALSE)),"0",(VLOOKUP($A718,PIVOTILC!$A:$I,5,FALSE)))</f>
        <v>0</v>
      </c>
      <c r="AG718" s="13">
        <f t="shared" si="178"/>
        <v>0</v>
      </c>
      <c r="AH718" s="13" t="str">
        <f t="shared" si="187"/>
        <v/>
      </c>
      <c r="AI718" s="13">
        <f>IF(ISERROR(VLOOKUP($C718,CTEPULL!$A:$I,6,FALSE)),"0",(VLOOKUP($C718,CTEPULL!$A:$I,6,FALSE)))</f>
        <v>0</v>
      </c>
      <c r="AJ718" s="18">
        <f>IF(ISERROR(VLOOKUP($A718,PIVOTILC!$A:$I,6,FALSE)),"0",(VLOOKUP($A718,PIVOTILC!$A:$I,6,FALSE)))</f>
        <v>0</v>
      </c>
      <c r="AK718" s="13">
        <f t="shared" si="179"/>
        <v>0</v>
      </c>
      <c r="AL718" s="13" t="str">
        <f t="shared" si="188"/>
        <v/>
      </c>
      <c r="AM718" s="13">
        <f>IF(ISERROR(VLOOKUP($C718,CTEPULL!$A:$I,7,FALSE)),"0",(VLOOKUP($C718,CTEPULL!$A:$I,7,FALSE)))</f>
        <v>0</v>
      </c>
      <c r="AN718" s="18">
        <f>IF(ISERROR(VLOOKUP($A718,PIVOTILC!$A:$I,7,FALSE)),"0",(VLOOKUP($A718,PIVOTILC!$A:$I,7,FALSE)))</f>
        <v>0</v>
      </c>
      <c r="AO718" s="13">
        <f t="shared" si="180"/>
        <v>0</v>
      </c>
      <c r="AP718" s="13" t="str">
        <f t="shared" si="189"/>
        <v/>
      </c>
      <c r="AQ718" s="13">
        <f>IF(ISERROR(VLOOKUP($C718,CTEPULL!$A:$I,8,FALSE)),"0",(VLOOKUP($C718,CTEPULL!$A:$I,8,FALSE)))</f>
        <v>0</v>
      </c>
      <c r="AR718" s="18">
        <f>IF(ISERROR(VLOOKUP($A718,PIVOTILC!$A:$I,8,FALSE)),"0",(VLOOKUP($A718,PIVOTILC!$A:$I,8,FALSE)))</f>
        <v>0</v>
      </c>
      <c r="AS718" s="13">
        <f t="shared" si="181"/>
        <v>0</v>
      </c>
      <c r="AT718" s="13" t="str">
        <f t="shared" si="190"/>
        <v/>
      </c>
      <c r="AU718" s="19">
        <f>IF(ISERROR(VLOOKUP($C718,CTEPULL!$A:$I,9,FALSE)),"0",(VLOOKUP($C718,CTEPULL!$A:$I,9,FALSE)))</f>
        <v>49</v>
      </c>
      <c r="AV718" s="18">
        <f>IF(ISERROR(VLOOKUP($A718,PIVOTILC!$A:$I,8,FALSE)),"0",(VLOOKUP($A718,PIVOTILC!$A:$I,9,FALSE)))</f>
        <v>49</v>
      </c>
      <c r="AW718" s="18">
        <f t="shared" si="182"/>
        <v>0</v>
      </c>
      <c r="AX718" s="13">
        <f t="shared" si="183"/>
        <v>0</v>
      </c>
      <c r="AY718" s="13" t="str">
        <f t="shared" si="184"/>
        <v>No</v>
      </c>
      <c r="AZ718" s="13" t="str">
        <f t="shared" si="191"/>
        <v>No</v>
      </c>
    </row>
    <row r="719" spans="1:52" x14ac:dyDescent="0.2">
      <c r="A719" s="1" t="s">
        <v>7226</v>
      </c>
      <c r="B719" s="16" t="s">
        <v>5326</v>
      </c>
      <c r="C719" s="13" t="s">
        <v>5327</v>
      </c>
      <c r="D719" s="13" t="s">
        <v>5328</v>
      </c>
      <c r="E719" s="13" t="s">
        <v>5329</v>
      </c>
      <c r="F719" s="13" t="s">
        <v>179</v>
      </c>
      <c r="G719" s="13" t="s">
        <v>5330</v>
      </c>
      <c r="H719" s="13" t="s">
        <v>2829</v>
      </c>
      <c r="I719" s="13" t="s">
        <v>98</v>
      </c>
      <c r="J719" s="13" t="s">
        <v>2378</v>
      </c>
      <c r="K719" s="13" t="s">
        <v>2395</v>
      </c>
      <c r="L719" s="13" t="s">
        <v>4946</v>
      </c>
      <c r="M719" s="13" t="s">
        <v>2405</v>
      </c>
      <c r="N719" s="13" t="s">
        <v>5331</v>
      </c>
      <c r="O719" s="17">
        <v>42941</v>
      </c>
      <c r="P719" s="23"/>
      <c r="Q719" s="41" t="s">
        <v>5332</v>
      </c>
      <c r="R719" s="13" t="s">
        <v>187</v>
      </c>
      <c r="S719" s="13" t="s">
        <v>2873</v>
      </c>
      <c r="T719" s="13" t="s">
        <v>8348</v>
      </c>
      <c r="U719" s="13" t="s">
        <v>5959</v>
      </c>
      <c r="V719" s="13" t="s">
        <v>8350</v>
      </c>
      <c r="W719" s="13">
        <f>IF(ISERROR(VLOOKUP($C719,CTEPULL!$A:$I,3,FALSE)),"0",(VLOOKUP($C719,CTEPULL!$A:$I,3,FALSE)))</f>
        <v>40</v>
      </c>
      <c r="X719" s="18">
        <f>IF(ISERROR(VLOOKUP($A719,PIVOTILC!$A:$I,3,FALSE)),"0",(VLOOKUP($A719,PIVOTILC!$A:$I,3,FALSE)))</f>
        <v>40</v>
      </c>
      <c r="Y719" s="13">
        <f t="shared" si="176"/>
        <v>0</v>
      </c>
      <c r="Z719" s="13" t="str">
        <f t="shared" si="185"/>
        <v>Good</v>
      </c>
      <c r="AA719" s="13">
        <f>IF(ISERROR(VLOOKUP($C719,CTEPULL!$A:$I,4,FALSE)),"0",(VLOOKUP($C719,CTEPULL!$A:$I,4,FALSE)))</f>
        <v>0</v>
      </c>
      <c r="AB719" s="18">
        <f>IF(ISERROR(VLOOKUP($A719,PIVOTILC!$A:$I,4,FALSE)),"0",(VLOOKUP($A719,PIVOTILC!$A:$I,4,FALSE)))</f>
        <v>0</v>
      </c>
      <c r="AC719" s="13">
        <f t="shared" si="177"/>
        <v>0</v>
      </c>
      <c r="AD719" s="13" t="str">
        <f t="shared" si="186"/>
        <v/>
      </c>
      <c r="AE719" s="13">
        <f>IF(ISERROR(VLOOKUP($C719,CTEPULL!$A:$I,5,FALSE)),"0",(VLOOKUP($C719,CTEPULL!$A:$I,5,FALSE)))</f>
        <v>0</v>
      </c>
      <c r="AF719" s="18">
        <f>IF(ISERROR(VLOOKUP($A719,PIVOTILC!$A:$I,5,FALSE)),"0",(VLOOKUP($A719,PIVOTILC!$A:$I,5,FALSE)))</f>
        <v>0</v>
      </c>
      <c r="AG719" s="13">
        <f t="shared" si="178"/>
        <v>0</v>
      </c>
      <c r="AH719" s="13" t="str">
        <f t="shared" si="187"/>
        <v/>
      </c>
      <c r="AI719" s="13">
        <f>IF(ISERROR(VLOOKUP($C719,CTEPULL!$A:$I,6,FALSE)),"0",(VLOOKUP($C719,CTEPULL!$A:$I,6,FALSE)))</f>
        <v>0</v>
      </c>
      <c r="AJ719" s="18">
        <f>IF(ISERROR(VLOOKUP($A719,PIVOTILC!$A:$I,6,FALSE)),"0",(VLOOKUP($A719,PIVOTILC!$A:$I,6,FALSE)))</f>
        <v>0</v>
      </c>
      <c r="AK719" s="13">
        <f t="shared" si="179"/>
        <v>0</v>
      </c>
      <c r="AL719" s="13" t="str">
        <f t="shared" si="188"/>
        <v/>
      </c>
      <c r="AM719" s="13">
        <f>IF(ISERROR(VLOOKUP($C719,CTEPULL!$A:$I,7,FALSE)),"0",(VLOOKUP($C719,CTEPULL!$A:$I,7,FALSE)))</f>
        <v>0</v>
      </c>
      <c r="AN719" s="18">
        <f>IF(ISERROR(VLOOKUP($A719,PIVOTILC!$A:$I,7,FALSE)),"0",(VLOOKUP($A719,PIVOTILC!$A:$I,7,FALSE)))</f>
        <v>0</v>
      </c>
      <c r="AO719" s="13">
        <f t="shared" si="180"/>
        <v>0</v>
      </c>
      <c r="AP719" s="13" t="str">
        <f t="shared" si="189"/>
        <v/>
      </c>
      <c r="AQ719" s="13">
        <f>IF(ISERROR(VLOOKUP($C719,CTEPULL!$A:$I,8,FALSE)),"0",(VLOOKUP($C719,CTEPULL!$A:$I,8,FALSE)))</f>
        <v>0</v>
      </c>
      <c r="AR719" s="18">
        <f>IF(ISERROR(VLOOKUP($A719,PIVOTILC!$A:$I,8,FALSE)),"0",(VLOOKUP($A719,PIVOTILC!$A:$I,8,FALSE)))</f>
        <v>0</v>
      </c>
      <c r="AS719" s="13">
        <f t="shared" si="181"/>
        <v>0</v>
      </c>
      <c r="AT719" s="13" t="str">
        <f t="shared" si="190"/>
        <v/>
      </c>
      <c r="AU719" s="19">
        <f>IF(ISERROR(VLOOKUP($C719,CTEPULL!$A:$I,9,FALSE)),"0",(VLOOKUP($C719,CTEPULL!$A:$I,9,FALSE)))</f>
        <v>40</v>
      </c>
      <c r="AV719" s="18">
        <f>IF(ISERROR(VLOOKUP($A719,PIVOTILC!$A:$I,8,FALSE)),"0",(VLOOKUP($A719,PIVOTILC!$A:$I,9,FALSE)))</f>
        <v>40</v>
      </c>
      <c r="AW719" s="18">
        <f t="shared" si="182"/>
        <v>0</v>
      </c>
      <c r="AX719" s="13">
        <f t="shared" si="183"/>
        <v>0</v>
      </c>
      <c r="AY719" s="13" t="str">
        <f t="shared" si="184"/>
        <v>No</v>
      </c>
      <c r="AZ719" s="13" t="str">
        <f t="shared" si="191"/>
        <v>No</v>
      </c>
    </row>
    <row r="720" spans="1:52" x14ac:dyDescent="0.2">
      <c r="A720" s="1" t="s">
        <v>8936</v>
      </c>
      <c r="B720" s="16" t="s">
        <v>8937</v>
      </c>
      <c r="C720" s="13" t="s">
        <v>8938</v>
      </c>
      <c r="D720" s="13" t="s">
        <v>7940</v>
      </c>
      <c r="E720" s="13" t="s">
        <v>8939</v>
      </c>
      <c r="F720" s="13" t="s">
        <v>101</v>
      </c>
      <c r="G720" s="13" t="s">
        <v>8940</v>
      </c>
      <c r="H720" s="13" t="s">
        <v>2832</v>
      </c>
      <c r="I720" s="13" t="s">
        <v>100</v>
      </c>
      <c r="J720" s="13" t="s">
        <v>2378</v>
      </c>
      <c r="K720" s="13" t="s">
        <v>4970</v>
      </c>
      <c r="L720" s="13" t="s">
        <v>11256</v>
      </c>
      <c r="M720" s="13" t="s">
        <v>8943</v>
      </c>
      <c r="N720" s="13" t="s">
        <v>8941</v>
      </c>
      <c r="O720" s="17">
        <v>43409</v>
      </c>
      <c r="P720" s="23"/>
      <c r="Q720" s="41" t="s">
        <v>8942</v>
      </c>
      <c r="R720" s="13" t="s">
        <v>129</v>
      </c>
      <c r="S720" s="13" t="s">
        <v>2871</v>
      </c>
      <c r="T720" s="13" t="s">
        <v>8348</v>
      </c>
      <c r="U720" s="13" t="s">
        <v>8959</v>
      </c>
      <c r="V720" s="13" t="s">
        <v>8362</v>
      </c>
      <c r="W720" s="13">
        <f>IF(ISERROR(VLOOKUP($C720,CTEPULL!$A:$I,3,FALSE)),"0",(VLOOKUP($C720,CTEPULL!$A:$I,3,FALSE)))</f>
        <v>60</v>
      </c>
      <c r="X720" s="18">
        <f>IF(ISERROR(VLOOKUP($A720,PIVOTILC!$A:$I,3,FALSE)),"0",(VLOOKUP($A720,PIVOTILC!$A:$I,3,FALSE)))</f>
        <v>60</v>
      </c>
      <c r="Y720" s="13">
        <f t="shared" si="176"/>
        <v>0</v>
      </c>
      <c r="Z720" s="13" t="str">
        <f t="shared" si="185"/>
        <v>Good</v>
      </c>
      <c r="AA720" s="13">
        <f>IF(ISERROR(VLOOKUP($C720,CTEPULL!$A:$I,4,FALSE)),"0",(VLOOKUP($C720,CTEPULL!$A:$I,4,FALSE)))</f>
        <v>0</v>
      </c>
      <c r="AB720" s="18">
        <f>IF(ISERROR(VLOOKUP($A720,PIVOTILC!$A:$I,4,FALSE)),"0",(VLOOKUP($A720,PIVOTILC!$A:$I,4,FALSE)))</f>
        <v>0</v>
      </c>
      <c r="AC720" s="13">
        <f t="shared" si="177"/>
        <v>0</v>
      </c>
      <c r="AD720" s="13" t="str">
        <f t="shared" si="186"/>
        <v/>
      </c>
      <c r="AE720" s="13">
        <f>IF(ISERROR(VLOOKUP($C720,CTEPULL!$A:$I,5,FALSE)),"0",(VLOOKUP($C720,CTEPULL!$A:$I,5,FALSE)))</f>
        <v>0</v>
      </c>
      <c r="AF720" s="18">
        <f>IF(ISERROR(VLOOKUP($A720,PIVOTILC!$A:$I,5,FALSE)),"0",(VLOOKUP($A720,PIVOTILC!$A:$I,5,FALSE)))</f>
        <v>0</v>
      </c>
      <c r="AG720" s="13">
        <f t="shared" si="178"/>
        <v>0</v>
      </c>
      <c r="AH720" s="13" t="str">
        <f t="shared" si="187"/>
        <v/>
      </c>
      <c r="AI720" s="13">
        <f>IF(ISERROR(VLOOKUP($C720,CTEPULL!$A:$I,6,FALSE)),"0",(VLOOKUP($C720,CTEPULL!$A:$I,6,FALSE)))</f>
        <v>0</v>
      </c>
      <c r="AJ720" s="18">
        <f>IF(ISERROR(VLOOKUP($A720,PIVOTILC!$A:$I,6,FALSE)),"0",(VLOOKUP($A720,PIVOTILC!$A:$I,6,FALSE)))</f>
        <v>0</v>
      </c>
      <c r="AK720" s="13">
        <f t="shared" si="179"/>
        <v>0</v>
      </c>
      <c r="AL720" s="13" t="str">
        <f t="shared" si="188"/>
        <v/>
      </c>
      <c r="AM720" s="13">
        <f>IF(ISERROR(VLOOKUP($C720,CTEPULL!$A:$I,7,FALSE)),"0",(VLOOKUP($C720,CTEPULL!$A:$I,7,FALSE)))</f>
        <v>0</v>
      </c>
      <c r="AN720" s="18">
        <f>IF(ISERROR(VLOOKUP($A720,PIVOTILC!$A:$I,7,FALSE)),"0",(VLOOKUP($A720,PIVOTILC!$A:$I,7,FALSE)))</f>
        <v>0</v>
      </c>
      <c r="AO720" s="13">
        <f t="shared" si="180"/>
        <v>0</v>
      </c>
      <c r="AP720" s="13" t="str">
        <f t="shared" si="189"/>
        <v/>
      </c>
      <c r="AQ720" s="13">
        <f>IF(ISERROR(VLOOKUP($C720,CTEPULL!$A:$I,8,FALSE)),"0",(VLOOKUP($C720,CTEPULL!$A:$I,8,FALSE)))</f>
        <v>0</v>
      </c>
      <c r="AR720" s="18">
        <f>IF(ISERROR(VLOOKUP($A720,PIVOTILC!$A:$I,8,FALSE)),"0",(VLOOKUP($A720,PIVOTILC!$A:$I,8,FALSE)))</f>
        <v>0</v>
      </c>
      <c r="AS720" s="13">
        <f t="shared" si="181"/>
        <v>0</v>
      </c>
      <c r="AT720" s="13" t="str">
        <f t="shared" si="190"/>
        <v/>
      </c>
      <c r="AU720" s="19">
        <f>IF(ISERROR(VLOOKUP($C720,CTEPULL!$A:$I,9,FALSE)),"0",(VLOOKUP($C720,CTEPULL!$A:$I,9,FALSE)))</f>
        <v>60</v>
      </c>
      <c r="AV720" s="18">
        <f>IF(ISERROR(VLOOKUP($A720,PIVOTILC!$A:$I,8,FALSE)),"0",(VLOOKUP($A720,PIVOTILC!$A:$I,9,FALSE)))</f>
        <v>60</v>
      </c>
      <c r="AW720" s="18">
        <f t="shared" si="182"/>
        <v>0</v>
      </c>
      <c r="AX720" s="13">
        <f t="shared" si="183"/>
        <v>0</v>
      </c>
      <c r="AY720" s="13" t="str">
        <f t="shared" si="184"/>
        <v>No</v>
      </c>
      <c r="AZ720" s="13" t="str">
        <f t="shared" si="191"/>
        <v>No</v>
      </c>
    </row>
    <row r="721" spans="1:52" x14ac:dyDescent="0.2">
      <c r="A721" s="1" t="s">
        <v>9354</v>
      </c>
      <c r="B721" s="16" t="s">
        <v>3244</v>
      </c>
      <c r="C721" s="13" t="s">
        <v>836</v>
      </c>
      <c r="D721" s="13" t="s">
        <v>526</v>
      </c>
      <c r="E721" s="13" t="s">
        <v>527</v>
      </c>
      <c r="F721" s="13" t="s">
        <v>2830</v>
      </c>
      <c r="G721" s="13" t="s">
        <v>309</v>
      </c>
      <c r="H721" s="13" t="s">
        <v>2831</v>
      </c>
      <c r="I721" s="13" t="s">
        <v>98</v>
      </c>
      <c r="J721" s="13" t="s">
        <v>2378</v>
      </c>
      <c r="K721" s="13" t="s">
        <v>2389</v>
      </c>
      <c r="L721" s="13" t="s">
        <v>11236</v>
      </c>
      <c r="M721" s="13" t="s">
        <v>2416</v>
      </c>
      <c r="N721" s="13" t="s">
        <v>47</v>
      </c>
      <c r="O721" s="17">
        <v>40555</v>
      </c>
      <c r="P721" s="23"/>
      <c r="Q721" s="41" t="s">
        <v>2660</v>
      </c>
      <c r="R721" s="13" t="s">
        <v>129</v>
      </c>
      <c r="S721" s="13" t="s">
        <v>2867</v>
      </c>
      <c r="T721" s="13" t="s">
        <v>8348</v>
      </c>
      <c r="U721" s="13" t="s">
        <v>5960</v>
      </c>
      <c r="V721" s="13" t="s">
        <v>8361</v>
      </c>
      <c r="W721" s="13">
        <f>IF(ISERROR(VLOOKUP($C721,CTEPULL!$A:$I,3,FALSE)),"0",(VLOOKUP($C721,CTEPULL!$A:$I,3,FALSE)))</f>
        <v>62</v>
      </c>
      <c r="X721" s="18">
        <f>IF(ISERROR(VLOOKUP($A721,PIVOTILC!$A:$I,3,FALSE)),"0",(VLOOKUP($A721,PIVOTILC!$A:$I,3,FALSE)))</f>
        <v>62</v>
      </c>
      <c r="Y721" s="13">
        <f t="shared" si="176"/>
        <v>0</v>
      </c>
      <c r="Z721" s="13" t="str">
        <f t="shared" si="185"/>
        <v>Good</v>
      </c>
      <c r="AA721" s="13">
        <f>IF(ISERROR(VLOOKUP($C721,CTEPULL!$A:$I,4,FALSE)),"0",(VLOOKUP($C721,CTEPULL!$A:$I,4,FALSE)))</f>
        <v>0</v>
      </c>
      <c r="AB721" s="18">
        <f>IF(ISERROR(VLOOKUP($A721,PIVOTILC!$A:$I,4,FALSE)),"0",(VLOOKUP($A721,PIVOTILC!$A:$I,4,FALSE)))</f>
        <v>0</v>
      </c>
      <c r="AC721" s="13">
        <f t="shared" si="177"/>
        <v>0</v>
      </c>
      <c r="AD721" s="13" t="str">
        <f t="shared" si="186"/>
        <v/>
      </c>
      <c r="AE721" s="13">
        <f>IF(ISERROR(VLOOKUP($C721,CTEPULL!$A:$I,5,FALSE)),"0",(VLOOKUP($C721,CTEPULL!$A:$I,5,FALSE)))</f>
        <v>0</v>
      </c>
      <c r="AF721" s="18">
        <f>IF(ISERROR(VLOOKUP($A721,PIVOTILC!$A:$I,5,FALSE)),"0",(VLOOKUP($A721,PIVOTILC!$A:$I,5,FALSE)))</f>
        <v>0</v>
      </c>
      <c r="AG721" s="13">
        <f t="shared" si="178"/>
        <v>0</v>
      </c>
      <c r="AH721" s="13" t="str">
        <f t="shared" si="187"/>
        <v/>
      </c>
      <c r="AI721" s="13">
        <f>IF(ISERROR(VLOOKUP($C721,CTEPULL!$A:$I,6,FALSE)),"0",(VLOOKUP($C721,CTEPULL!$A:$I,6,FALSE)))</f>
        <v>0</v>
      </c>
      <c r="AJ721" s="18">
        <f>IF(ISERROR(VLOOKUP($A721,PIVOTILC!$A:$I,6,FALSE)),"0",(VLOOKUP($A721,PIVOTILC!$A:$I,6,FALSE)))</f>
        <v>0</v>
      </c>
      <c r="AK721" s="13">
        <f t="shared" si="179"/>
        <v>0</v>
      </c>
      <c r="AL721" s="13" t="str">
        <f t="shared" si="188"/>
        <v/>
      </c>
      <c r="AM721" s="13">
        <f>IF(ISERROR(VLOOKUP($C721,CTEPULL!$A:$I,7,FALSE)),"0",(VLOOKUP($C721,CTEPULL!$A:$I,7,FALSE)))</f>
        <v>0</v>
      </c>
      <c r="AN721" s="18">
        <f>IF(ISERROR(VLOOKUP($A721,PIVOTILC!$A:$I,7,FALSE)),"0",(VLOOKUP($A721,PIVOTILC!$A:$I,7,FALSE)))</f>
        <v>0</v>
      </c>
      <c r="AO721" s="13">
        <f t="shared" si="180"/>
        <v>0</v>
      </c>
      <c r="AP721" s="13" t="str">
        <f t="shared" si="189"/>
        <v/>
      </c>
      <c r="AQ721" s="13">
        <f>IF(ISERROR(VLOOKUP($C721,CTEPULL!$A:$I,8,FALSE)),"0",(VLOOKUP($C721,CTEPULL!$A:$I,8,FALSE)))</f>
        <v>0</v>
      </c>
      <c r="AR721" s="18">
        <f>IF(ISERROR(VLOOKUP($A721,PIVOTILC!$A:$I,8,FALSE)),"0",(VLOOKUP($A721,PIVOTILC!$A:$I,8,FALSE)))</f>
        <v>0</v>
      </c>
      <c r="AS721" s="13">
        <f t="shared" si="181"/>
        <v>0</v>
      </c>
      <c r="AT721" s="13" t="str">
        <f t="shared" si="190"/>
        <v/>
      </c>
      <c r="AU721" s="19">
        <f>IF(ISERROR(VLOOKUP($C721,CTEPULL!$A:$I,9,FALSE)),"0",(VLOOKUP($C721,CTEPULL!$A:$I,9,FALSE)))</f>
        <v>62</v>
      </c>
      <c r="AV721" s="18">
        <f>IF(ISERROR(VLOOKUP($A721,PIVOTILC!$A:$I,8,FALSE)),"0",(VLOOKUP($A721,PIVOTILC!$A:$I,9,FALSE)))</f>
        <v>62</v>
      </c>
      <c r="AW721" s="18">
        <f t="shared" si="182"/>
        <v>0</v>
      </c>
      <c r="AX721" s="13">
        <f t="shared" si="183"/>
        <v>0</v>
      </c>
      <c r="AY721" s="13" t="str">
        <f t="shared" si="184"/>
        <v>No</v>
      </c>
      <c r="AZ721" s="13" t="str">
        <f t="shared" si="191"/>
        <v>No</v>
      </c>
    </row>
    <row r="722" spans="1:52" x14ac:dyDescent="0.2">
      <c r="A722" s="1" t="s">
        <v>9355</v>
      </c>
      <c r="B722" s="16" t="s">
        <v>3245</v>
      </c>
      <c r="C722" s="13" t="s">
        <v>2300</v>
      </c>
      <c r="D722" s="13" t="s">
        <v>2301</v>
      </c>
      <c r="E722" s="13" t="s">
        <v>2302</v>
      </c>
      <c r="F722" s="13" t="s">
        <v>128</v>
      </c>
      <c r="G722" s="13" t="s">
        <v>2303</v>
      </c>
      <c r="H722" s="13" t="s">
        <v>2831</v>
      </c>
      <c r="I722" s="13" t="s">
        <v>98</v>
      </c>
      <c r="J722" s="13" t="s">
        <v>2378</v>
      </c>
      <c r="K722" s="13" t="s">
        <v>2381</v>
      </c>
      <c r="L722" s="13" t="s">
        <v>2387</v>
      </c>
      <c r="M722" s="13" t="s">
        <v>3948</v>
      </c>
      <c r="N722" s="13" t="s">
        <v>2304</v>
      </c>
      <c r="O722" s="17">
        <v>42247</v>
      </c>
      <c r="P722" s="23"/>
      <c r="Q722" s="41" t="s">
        <v>2661</v>
      </c>
      <c r="R722" s="13" t="s">
        <v>129</v>
      </c>
      <c r="S722" s="13" t="s">
        <v>2866</v>
      </c>
      <c r="T722" s="13" t="s">
        <v>8348</v>
      </c>
      <c r="U722" s="13" t="s">
        <v>5961</v>
      </c>
      <c r="V722" s="13" t="s">
        <v>8364</v>
      </c>
      <c r="W722" s="13" t="str">
        <f>IF(ISERROR(VLOOKUP($C722,CTEPULL!$A:$I,3,FALSE)),"0",(VLOOKUP($C722,CTEPULL!$A:$I,3,FALSE)))</f>
        <v>0</v>
      </c>
      <c r="X722" s="18" t="str">
        <f>IF(ISERROR(VLOOKUP($A722,PIVOTILC!$A:$I,3,FALSE)),"0",(VLOOKUP($A722,PIVOTILC!$A:$I,3,FALSE)))</f>
        <v>0</v>
      </c>
      <c r="Y722" s="13">
        <f t="shared" si="176"/>
        <v>0</v>
      </c>
      <c r="Z722" s="13" t="str">
        <f t="shared" si="185"/>
        <v>Good</v>
      </c>
      <c r="AA722" s="13" t="str">
        <f>IF(ISERROR(VLOOKUP($C722,CTEPULL!$A:$I,4,FALSE)),"0",(VLOOKUP($C722,CTEPULL!$A:$I,4,FALSE)))</f>
        <v>0</v>
      </c>
      <c r="AB722" s="18" t="str">
        <f>IF(ISERROR(VLOOKUP($A722,PIVOTILC!$A:$I,4,FALSE)),"0",(VLOOKUP($A722,PIVOTILC!$A:$I,4,FALSE)))</f>
        <v>0</v>
      </c>
      <c r="AC722" s="13">
        <f t="shared" si="177"/>
        <v>0</v>
      </c>
      <c r="AD722" s="13" t="str">
        <f t="shared" si="186"/>
        <v/>
      </c>
      <c r="AE722" s="13" t="str">
        <f>IF(ISERROR(VLOOKUP($C722,CTEPULL!$A:$I,5,FALSE)),"0",(VLOOKUP($C722,CTEPULL!$A:$I,5,FALSE)))</f>
        <v>0</v>
      </c>
      <c r="AF722" s="18" t="str">
        <f>IF(ISERROR(VLOOKUP($A722,PIVOTILC!$A:$I,5,FALSE)),"0",(VLOOKUP($A722,PIVOTILC!$A:$I,5,FALSE)))</f>
        <v>0</v>
      </c>
      <c r="AG722" s="13">
        <f t="shared" si="178"/>
        <v>0</v>
      </c>
      <c r="AH722" s="13" t="str">
        <f t="shared" si="187"/>
        <v/>
      </c>
      <c r="AI722" s="13" t="str">
        <f>IF(ISERROR(VLOOKUP($C722,CTEPULL!$A:$I,6,FALSE)),"0",(VLOOKUP($C722,CTEPULL!$A:$I,6,FALSE)))</f>
        <v>0</v>
      </c>
      <c r="AJ722" s="18" t="str">
        <f>IF(ISERROR(VLOOKUP($A722,PIVOTILC!$A:$I,6,FALSE)),"0",(VLOOKUP($A722,PIVOTILC!$A:$I,6,FALSE)))</f>
        <v>0</v>
      </c>
      <c r="AK722" s="13">
        <f t="shared" si="179"/>
        <v>0</v>
      </c>
      <c r="AL722" s="13" t="str">
        <f t="shared" si="188"/>
        <v/>
      </c>
      <c r="AM722" s="13" t="str">
        <f>IF(ISERROR(VLOOKUP($C722,CTEPULL!$A:$I,7,FALSE)),"0",(VLOOKUP($C722,CTEPULL!$A:$I,7,FALSE)))</f>
        <v>0</v>
      </c>
      <c r="AN722" s="18" t="str">
        <f>IF(ISERROR(VLOOKUP($A722,PIVOTILC!$A:$I,7,FALSE)),"0",(VLOOKUP($A722,PIVOTILC!$A:$I,7,FALSE)))</f>
        <v>0</v>
      </c>
      <c r="AO722" s="13">
        <f t="shared" si="180"/>
        <v>0</v>
      </c>
      <c r="AP722" s="13" t="str">
        <f t="shared" si="189"/>
        <v/>
      </c>
      <c r="AQ722" s="13" t="str">
        <f>IF(ISERROR(VLOOKUP($C722,CTEPULL!$A:$I,8,FALSE)),"0",(VLOOKUP($C722,CTEPULL!$A:$I,8,FALSE)))</f>
        <v>0</v>
      </c>
      <c r="AR722" s="18" t="str">
        <f>IF(ISERROR(VLOOKUP($A722,PIVOTILC!$A:$I,8,FALSE)),"0",(VLOOKUP($A722,PIVOTILC!$A:$I,8,FALSE)))</f>
        <v>0</v>
      </c>
      <c r="AS722" s="13">
        <f t="shared" si="181"/>
        <v>0</v>
      </c>
      <c r="AT722" s="13" t="str">
        <f t="shared" si="190"/>
        <v/>
      </c>
      <c r="AU722" s="19" t="str">
        <f>IF(ISERROR(VLOOKUP($C722,CTEPULL!$A:$I,9,FALSE)),"0",(VLOOKUP($C722,CTEPULL!$A:$I,9,FALSE)))</f>
        <v>0</v>
      </c>
      <c r="AV722" s="18" t="str">
        <f>IF(ISERROR(VLOOKUP($A722,PIVOTILC!$A:$I,8,FALSE)),"0",(VLOOKUP($A722,PIVOTILC!$A:$I,9,FALSE)))</f>
        <v>0</v>
      </c>
      <c r="AW722" s="18">
        <f t="shared" si="182"/>
        <v>0</v>
      </c>
      <c r="AX722" s="13">
        <f t="shared" si="183"/>
        <v>0</v>
      </c>
      <c r="AY722" s="13" t="str">
        <f t="shared" si="184"/>
        <v>No</v>
      </c>
      <c r="AZ722" s="13" t="str">
        <f t="shared" si="191"/>
        <v>No</v>
      </c>
    </row>
    <row r="723" spans="1:52" x14ac:dyDescent="0.2">
      <c r="A723" s="1" t="s">
        <v>9875</v>
      </c>
      <c r="B723" s="16" t="s">
        <v>9876</v>
      </c>
      <c r="C723" s="13" t="s">
        <v>9877</v>
      </c>
      <c r="D723" s="13" t="s">
        <v>9878</v>
      </c>
      <c r="E723" s="13" t="s">
        <v>9879</v>
      </c>
      <c r="F723" s="13" t="s">
        <v>3740</v>
      </c>
      <c r="G723" s="13" t="s">
        <v>9880</v>
      </c>
      <c r="H723" s="13" t="s">
        <v>2828</v>
      </c>
      <c r="I723" s="13" t="s">
        <v>100</v>
      </c>
      <c r="J723" s="13" t="s">
        <v>2378</v>
      </c>
      <c r="K723" s="13" t="s">
        <v>4970</v>
      </c>
      <c r="L723" s="13" t="s">
        <v>11256</v>
      </c>
      <c r="M723" s="13" t="s">
        <v>11908</v>
      </c>
      <c r="N723" s="13" t="s">
        <v>9881</v>
      </c>
      <c r="O723" s="17">
        <v>43486</v>
      </c>
      <c r="P723" s="23"/>
      <c r="Q723" s="41" t="s">
        <v>9882</v>
      </c>
      <c r="R723" s="13" t="s">
        <v>112</v>
      </c>
      <c r="S723" s="13" t="s">
        <v>2866</v>
      </c>
      <c r="T723" s="13" t="s">
        <v>8348</v>
      </c>
      <c r="U723" s="13" t="s">
        <v>9891</v>
      </c>
      <c r="V723" s="13" t="s">
        <v>8358</v>
      </c>
      <c r="W723" s="13">
        <f>IF(ISERROR(VLOOKUP($C723,CTEPULL!$A:$I,3,FALSE)),"0",(VLOOKUP($C723,CTEPULL!$A:$I,3,FALSE)))</f>
        <v>45</v>
      </c>
      <c r="X723" s="18">
        <f>IF(ISERROR(VLOOKUP($A723,PIVOTILC!$A:$I,3,FALSE)),"0",(VLOOKUP($A723,PIVOTILC!$A:$I,3,FALSE)))</f>
        <v>45</v>
      </c>
      <c r="Y723" s="13">
        <f t="shared" si="176"/>
        <v>0</v>
      </c>
      <c r="Z723" s="13" t="str">
        <f t="shared" si="185"/>
        <v>Good</v>
      </c>
      <c r="AA723" s="13">
        <f>IF(ISERROR(VLOOKUP($C723,CTEPULL!$A:$I,4,FALSE)),"0",(VLOOKUP($C723,CTEPULL!$A:$I,4,FALSE)))</f>
        <v>0</v>
      </c>
      <c r="AB723" s="18">
        <f>IF(ISERROR(VLOOKUP($A723,PIVOTILC!$A:$I,4,FALSE)),"0",(VLOOKUP($A723,PIVOTILC!$A:$I,4,FALSE)))</f>
        <v>0</v>
      </c>
      <c r="AC723" s="13">
        <f t="shared" si="177"/>
        <v>0</v>
      </c>
      <c r="AD723" s="13" t="str">
        <f t="shared" si="186"/>
        <v/>
      </c>
      <c r="AE723" s="13">
        <f>IF(ISERROR(VLOOKUP($C723,CTEPULL!$A:$I,5,FALSE)),"0",(VLOOKUP($C723,CTEPULL!$A:$I,5,FALSE)))</f>
        <v>0</v>
      </c>
      <c r="AF723" s="18">
        <f>IF(ISERROR(VLOOKUP($A723,PIVOTILC!$A:$I,5,FALSE)),"0",(VLOOKUP($A723,PIVOTILC!$A:$I,5,FALSE)))</f>
        <v>0</v>
      </c>
      <c r="AG723" s="13">
        <f t="shared" si="178"/>
        <v>0</v>
      </c>
      <c r="AH723" s="13" t="str">
        <f t="shared" si="187"/>
        <v/>
      </c>
      <c r="AI723" s="13">
        <f>IF(ISERROR(VLOOKUP($C723,CTEPULL!$A:$I,6,FALSE)),"0",(VLOOKUP($C723,CTEPULL!$A:$I,6,FALSE)))</f>
        <v>0</v>
      </c>
      <c r="AJ723" s="18">
        <f>IF(ISERROR(VLOOKUP($A723,PIVOTILC!$A:$I,6,FALSE)),"0",(VLOOKUP($A723,PIVOTILC!$A:$I,6,FALSE)))</f>
        <v>0</v>
      </c>
      <c r="AK723" s="13">
        <f t="shared" si="179"/>
        <v>0</v>
      </c>
      <c r="AL723" s="13" t="str">
        <f t="shared" si="188"/>
        <v/>
      </c>
      <c r="AM723" s="13">
        <f>IF(ISERROR(VLOOKUP($C723,CTEPULL!$A:$I,7,FALSE)),"0",(VLOOKUP($C723,CTEPULL!$A:$I,7,FALSE)))</f>
        <v>0</v>
      </c>
      <c r="AN723" s="18">
        <f>IF(ISERROR(VLOOKUP($A723,PIVOTILC!$A:$I,7,FALSE)),"0",(VLOOKUP($A723,PIVOTILC!$A:$I,7,FALSE)))</f>
        <v>0</v>
      </c>
      <c r="AO723" s="13">
        <f t="shared" si="180"/>
        <v>0</v>
      </c>
      <c r="AP723" s="13" t="str">
        <f t="shared" si="189"/>
        <v/>
      </c>
      <c r="AQ723" s="13">
        <f>IF(ISERROR(VLOOKUP($C723,CTEPULL!$A:$I,8,FALSE)),"0",(VLOOKUP($C723,CTEPULL!$A:$I,8,FALSE)))</f>
        <v>0</v>
      </c>
      <c r="AR723" s="18">
        <f>IF(ISERROR(VLOOKUP($A723,PIVOTILC!$A:$I,8,FALSE)),"0",(VLOOKUP($A723,PIVOTILC!$A:$I,8,FALSE)))</f>
        <v>0</v>
      </c>
      <c r="AS723" s="13">
        <f t="shared" si="181"/>
        <v>0</v>
      </c>
      <c r="AT723" s="13" t="str">
        <f t="shared" si="190"/>
        <v/>
      </c>
      <c r="AU723" s="19">
        <f>IF(ISERROR(VLOOKUP($C723,CTEPULL!$A:$I,9,FALSE)),"0",(VLOOKUP($C723,CTEPULL!$A:$I,9,FALSE)))</f>
        <v>45</v>
      </c>
      <c r="AV723" s="18">
        <f>IF(ISERROR(VLOOKUP($A723,PIVOTILC!$A:$I,8,FALSE)),"0",(VLOOKUP($A723,PIVOTILC!$A:$I,9,FALSE)))</f>
        <v>45</v>
      </c>
      <c r="AW723" s="18">
        <f t="shared" si="182"/>
        <v>0</v>
      </c>
      <c r="AX723" s="13">
        <f t="shared" si="183"/>
        <v>0</v>
      </c>
      <c r="AY723" s="13" t="str">
        <f t="shared" si="184"/>
        <v>No</v>
      </c>
      <c r="AZ723" s="13" t="str">
        <f t="shared" si="191"/>
        <v>No</v>
      </c>
    </row>
    <row r="724" spans="1:52" x14ac:dyDescent="0.2">
      <c r="A724" s="1" t="s">
        <v>9356</v>
      </c>
      <c r="B724" s="16" t="s">
        <v>3246</v>
      </c>
      <c r="C724" s="13" t="s">
        <v>1720</v>
      </c>
      <c r="D724" s="13" t="s">
        <v>520</v>
      </c>
      <c r="E724" s="13" t="s">
        <v>556</v>
      </c>
      <c r="F724" s="13" t="s">
        <v>125</v>
      </c>
      <c r="G724" s="13" t="s">
        <v>1721</v>
      </c>
      <c r="H724" s="13" t="s">
        <v>2831</v>
      </c>
      <c r="I724" s="13" t="s">
        <v>98</v>
      </c>
      <c r="J724" s="13" t="s">
        <v>2378</v>
      </c>
      <c r="K724" s="13" t="s">
        <v>2382</v>
      </c>
      <c r="L724" s="13" t="s">
        <v>3758</v>
      </c>
      <c r="M724" s="13" t="s">
        <v>2416</v>
      </c>
      <c r="N724" s="13" t="s">
        <v>1853</v>
      </c>
      <c r="O724" s="17">
        <v>41953</v>
      </c>
      <c r="P724" s="23"/>
      <c r="Q724" s="41" t="s">
        <v>2662</v>
      </c>
      <c r="R724" s="13" t="s">
        <v>187</v>
      </c>
      <c r="S724" s="13" t="s">
        <v>2866</v>
      </c>
      <c r="T724" s="13" t="s">
        <v>8348</v>
      </c>
      <c r="U724" s="13" t="s">
        <v>5962</v>
      </c>
      <c r="V724" s="13" t="s">
        <v>8366</v>
      </c>
      <c r="W724" s="13">
        <f>IF(ISERROR(VLOOKUP($C724,CTEPULL!$A:$I,3,FALSE)),"0",(VLOOKUP($C724,CTEPULL!$A:$I,3,FALSE)))</f>
        <v>44</v>
      </c>
      <c r="X724" s="18">
        <f>IF(ISERROR(VLOOKUP($A724,PIVOTILC!$A:$I,3,FALSE)),"0",(VLOOKUP($A724,PIVOTILC!$A:$I,3,FALSE)))</f>
        <v>44</v>
      </c>
      <c r="Y724" s="13">
        <f t="shared" si="176"/>
        <v>0</v>
      </c>
      <c r="Z724" s="13" t="str">
        <f t="shared" si="185"/>
        <v>Good</v>
      </c>
      <c r="AA724" s="13">
        <f>IF(ISERROR(VLOOKUP($C724,CTEPULL!$A:$I,4,FALSE)),"0",(VLOOKUP($C724,CTEPULL!$A:$I,4,FALSE)))</f>
        <v>0</v>
      </c>
      <c r="AB724" s="18">
        <f>IF(ISERROR(VLOOKUP($A724,PIVOTILC!$A:$I,4,FALSE)),"0",(VLOOKUP($A724,PIVOTILC!$A:$I,4,FALSE)))</f>
        <v>0</v>
      </c>
      <c r="AC724" s="13">
        <f t="shared" si="177"/>
        <v>0</v>
      </c>
      <c r="AD724" s="13" t="str">
        <f t="shared" si="186"/>
        <v/>
      </c>
      <c r="AE724" s="13">
        <f>IF(ISERROR(VLOOKUP($C724,CTEPULL!$A:$I,5,FALSE)),"0",(VLOOKUP($C724,CTEPULL!$A:$I,5,FALSE)))</f>
        <v>0</v>
      </c>
      <c r="AF724" s="18">
        <f>IF(ISERROR(VLOOKUP($A724,PIVOTILC!$A:$I,5,FALSE)),"0",(VLOOKUP($A724,PIVOTILC!$A:$I,5,FALSE)))</f>
        <v>0</v>
      </c>
      <c r="AG724" s="13">
        <f t="shared" si="178"/>
        <v>0</v>
      </c>
      <c r="AH724" s="13" t="str">
        <f t="shared" si="187"/>
        <v/>
      </c>
      <c r="AI724" s="13">
        <f>IF(ISERROR(VLOOKUP($C724,CTEPULL!$A:$I,6,FALSE)),"0",(VLOOKUP($C724,CTEPULL!$A:$I,6,FALSE)))</f>
        <v>0</v>
      </c>
      <c r="AJ724" s="18">
        <f>IF(ISERROR(VLOOKUP($A724,PIVOTILC!$A:$I,6,FALSE)),"0",(VLOOKUP($A724,PIVOTILC!$A:$I,6,FALSE)))</f>
        <v>0</v>
      </c>
      <c r="AK724" s="13">
        <f t="shared" si="179"/>
        <v>0</v>
      </c>
      <c r="AL724" s="13" t="str">
        <f t="shared" si="188"/>
        <v/>
      </c>
      <c r="AM724" s="13">
        <f>IF(ISERROR(VLOOKUP($C724,CTEPULL!$A:$I,7,FALSE)),"0",(VLOOKUP($C724,CTEPULL!$A:$I,7,FALSE)))</f>
        <v>0</v>
      </c>
      <c r="AN724" s="18">
        <f>IF(ISERROR(VLOOKUP($A724,PIVOTILC!$A:$I,7,FALSE)),"0",(VLOOKUP($A724,PIVOTILC!$A:$I,7,FALSE)))</f>
        <v>0</v>
      </c>
      <c r="AO724" s="13">
        <f t="shared" si="180"/>
        <v>0</v>
      </c>
      <c r="AP724" s="13" t="str">
        <f t="shared" si="189"/>
        <v/>
      </c>
      <c r="AQ724" s="13">
        <f>IF(ISERROR(VLOOKUP($C724,CTEPULL!$A:$I,8,FALSE)),"0",(VLOOKUP($C724,CTEPULL!$A:$I,8,FALSE)))</f>
        <v>0</v>
      </c>
      <c r="AR724" s="18">
        <f>IF(ISERROR(VLOOKUP($A724,PIVOTILC!$A:$I,8,FALSE)),"0",(VLOOKUP($A724,PIVOTILC!$A:$I,8,FALSE)))</f>
        <v>0</v>
      </c>
      <c r="AS724" s="13">
        <f t="shared" si="181"/>
        <v>0</v>
      </c>
      <c r="AT724" s="13" t="str">
        <f t="shared" si="190"/>
        <v/>
      </c>
      <c r="AU724" s="19">
        <f>IF(ISERROR(VLOOKUP($C724,CTEPULL!$A:$I,9,FALSE)),"0",(VLOOKUP($C724,CTEPULL!$A:$I,9,FALSE)))</f>
        <v>44</v>
      </c>
      <c r="AV724" s="18">
        <f>IF(ISERROR(VLOOKUP($A724,PIVOTILC!$A:$I,8,FALSE)),"0",(VLOOKUP($A724,PIVOTILC!$A:$I,9,FALSE)))</f>
        <v>44</v>
      </c>
      <c r="AW724" s="18">
        <f t="shared" si="182"/>
        <v>0</v>
      </c>
      <c r="AX724" s="13">
        <f t="shared" si="183"/>
        <v>0</v>
      </c>
      <c r="AY724" s="13" t="str">
        <f t="shared" si="184"/>
        <v>No</v>
      </c>
      <c r="AZ724" s="13" t="str">
        <f t="shared" si="191"/>
        <v>No</v>
      </c>
    </row>
    <row r="725" spans="1:52" x14ac:dyDescent="0.2">
      <c r="A725" s="1" t="s">
        <v>9357</v>
      </c>
      <c r="B725" s="16" t="s">
        <v>3247</v>
      </c>
      <c r="C725" s="13" t="s">
        <v>1208</v>
      </c>
      <c r="D725" s="13" t="s">
        <v>1209</v>
      </c>
      <c r="E725" s="13" t="s">
        <v>1056</v>
      </c>
      <c r="F725" s="13" t="s">
        <v>1210</v>
      </c>
      <c r="G725" s="13" t="s">
        <v>1211</v>
      </c>
      <c r="H725" s="13" t="s">
        <v>2831</v>
      </c>
      <c r="I725" s="13" t="s">
        <v>100</v>
      </c>
      <c r="J725" s="13" t="s">
        <v>2378</v>
      </c>
      <c r="K725" s="13" t="s">
        <v>2396</v>
      </c>
      <c r="L725" s="13" t="s">
        <v>2392</v>
      </c>
      <c r="M725" s="13" t="s">
        <v>2393</v>
      </c>
      <c r="N725" s="13" t="s">
        <v>1212</v>
      </c>
      <c r="O725" s="17">
        <v>41526</v>
      </c>
      <c r="P725" s="23"/>
      <c r="Q725" s="41" t="s">
        <v>2663</v>
      </c>
      <c r="R725" s="13" t="s">
        <v>129</v>
      </c>
      <c r="S725" s="13" t="s">
        <v>2867</v>
      </c>
      <c r="T725" s="13" t="s">
        <v>8348</v>
      </c>
      <c r="U725" s="13" t="s">
        <v>5963</v>
      </c>
      <c r="V725" s="13" t="s">
        <v>8354</v>
      </c>
      <c r="W725" s="13" t="str">
        <f>IF(ISERROR(VLOOKUP($C725,CTEPULL!$A:$I,3,FALSE)),"0",(VLOOKUP($C725,CTEPULL!$A:$I,3,FALSE)))</f>
        <v>0</v>
      </c>
      <c r="X725" s="18" t="str">
        <f>IF(ISERROR(VLOOKUP($A725,PIVOTILC!$A:$I,3,FALSE)),"0",(VLOOKUP($A725,PIVOTILC!$A:$I,3,FALSE)))</f>
        <v>0</v>
      </c>
      <c r="Y725" s="13">
        <f t="shared" si="176"/>
        <v>0</v>
      </c>
      <c r="Z725" s="13" t="str">
        <f t="shared" si="185"/>
        <v>Good</v>
      </c>
      <c r="AA725" s="13" t="str">
        <f>IF(ISERROR(VLOOKUP($C725,CTEPULL!$A:$I,4,FALSE)),"0",(VLOOKUP($C725,CTEPULL!$A:$I,4,FALSE)))</f>
        <v>0</v>
      </c>
      <c r="AB725" s="18" t="str">
        <f>IF(ISERROR(VLOOKUP($A725,PIVOTILC!$A:$I,4,FALSE)),"0",(VLOOKUP($A725,PIVOTILC!$A:$I,4,FALSE)))</f>
        <v>0</v>
      </c>
      <c r="AC725" s="13">
        <f t="shared" si="177"/>
        <v>0</v>
      </c>
      <c r="AD725" s="13" t="str">
        <f t="shared" si="186"/>
        <v/>
      </c>
      <c r="AE725" s="13" t="str">
        <f>IF(ISERROR(VLOOKUP($C725,CTEPULL!$A:$I,5,FALSE)),"0",(VLOOKUP($C725,CTEPULL!$A:$I,5,FALSE)))</f>
        <v>0</v>
      </c>
      <c r="AF725" s="18" t="str">
        <f>IF(ISERROR(VLOOKUP($A725,PIVOTILC!$A:$I,5,FALSE)),"0",(VLOOKUP($A725,PIVOTILC!$A:$I,5,FALSE)))</f>
        <v>0</v>
      </c>
      <c r="AG725" s="13">
        <f t="shared" si="178"/>
        <v>0</v>
      </c>
      <c r="AH725" s="13" t="str">
        <f t="shared" si="187"/>
        <v/>
      </c>
      <c r="AI725" s="13" t="str">
        <f>IF(ISERROR(VLOOKUP($C725,CTEPULL!$A:$I,6,FALSE)),"0",(VLOOKUP($C725,CTEPULL!$A:$I,6,FALSE)))</f>
        <v>0</v>
      </c>
      <c r="AJ725" s="18" t="str">
        <f>IF(ISERROR(VLOOKUP($A725,PIVOTILC!$A:$I,6,FALSE)),"0",(VLOOKUP($A725,PIVOTILC!$A:$I,6,FALSE)))</f>
        <v>0</v>
      </c>
      <c r="AK725" s="13">
        <f t="shared" si="179"/>
        <v>0</v>
      </c>
      <c r="AL725" s="13" t="str">
        <f t="shared" si="188"/>
        <v/>
      </c>
      <c r="AM725" s="13" t="str">
        <f>IF(ISERROR(VLOOKUP($C725,CTEPULL!$A:$I,7,FALSE)),"0",(VLOOKUP($C725,CTEPULL!$A:$I,7,FALSE)))</f>
        <v>0</v>
      </c>
      <c r="AN725" s="18" t="str">
        <f>IF(ISERROR(VLOOKUP($A725,PIVOTILC!$A:$I,7,FALSE)),"0",(VLOOKUP($A725,PIVOTILC!$A:$I,7,FALSE)))</f>
        <v>0</v>
      </c>
      <c r="AO725" s="13">
        <f t="shared" si="180"/>
        <v>0</v>
      </c>
      <c r="AP725" s="13" t="str">
        <f t="shared" si="189"/>
        <v/>
      </c>
      <c r="AQ725" s="13" t="str">
        <f>IF(ISERROR(VLOOKUP($C725,CTEPULL!$A:$I,8,FALSE)),"0",(VLOOKUP($C725,CTEPULL!$A:$I,8,FALSE)))</f>
        <v>0</v>
      </c>
      <c r="AR725" s="18" t="str">
        <f>IF(ISERROR(VLOOKUP($A725,PIVOTILC!$A:$I,8,FALSE)),"0",(VLOOKUP($A725,PIVOTILC!$A:$I,8,FALSE)))</f>
        <v>0</v>
      </c>
      <c r="AS725" s="13">
        <f t="shared" si="181"/>
        <v>0</v>
      </c>
      <c r="AT725" s="13" t="str">
        <f t="shared" si="190"/>
        <v/>
      </c>
      <c r="AU725" s="19" t="str">
        <f>IF(ISERROR(VLOOKUP($C725,CTEPULL!$A:$I,9,FALSE)),"0",(VLOOKUP($C725,CTEPULL!$A:$I,9,FALSE)))</f>
        <v>0</v>
      </c>
      <c r="AV725" s="18" t="str">
        <f>IF(ISERROR(VLOOKUP($A725,PIVOTILC!$A:$I,8,FALSE)),"0",(VLOOKUP($A725,PIVOTILC!$A:$I,9,FALSE)))</f>
        <v>0</v>
      </c>
      <c r="AW725" s="18">
        <f t="shared" si="182"/>
        <v>0</v>
      </c>
      <c r="AX725" s="13">
        <f t="shared" si="183"/>
        <v>0</v>
      </c>
      <c r="AY725" s="13" t="str">
        <f t="shared" si="184"/>
        <v>No</v>
      </c>
      <c r="AZ725" s="13" t="str">
        <f t="shared" si="191"/>
        <v>No</v>
      </c>
    </row>
    <row r="726" spans="1:52" x14ac:dyDescent="0.2">
      <c r="A726" s="1" t="s">
        <v>10448</v>
      </c>
      <c r="B726" s="16" t="s">
        <v>10449</v>
      </c>
      <c r="C726" s="13" t="s">
        <v>10450</v>
      </c>
      <c r="D726" s="13" t="s">
        <v>10451</v>
      </c>
      <c r="E726" s="13" t="s">
        <v>642</v>
      </c>
      <c r="F726" s="13" t="s">
        <v>10452</v>
      </c>
      <c r="G726" s="13" t="s">
        <v>10453</v>
      </c>
      <c r="H726" s="13" t="s">
        <v>2829</v>
      </c>
      <c r="I726" s="13" t="s">
        <v>98</v>
      </c>
      <c r="J726" s="13" t="s">
        <v>2378</v>
      </c>
      <c r="K726" s="13" t="s">
        <v>2389</v>
      </c>
      <c r="L726" s="13" t="s">
        <v>11236</v>
      </c>
      <c r="M726" s="13" t="s">
        <v>2948</v>
      </c>
      <c r="N726" s="13" t="s">
        <v>10454</v>
      </c>
      <c r="O726" s="17">
        <v>43591</v>
      </c>
      <c r="P726" s="23"/>
      <c r="Q726" s="41" t="s">
        <v>10455</v>
      </c>
      <c r="R726" s="13" t="s">
        <v>187</v>
      </c>
      <c r="S726" s="13" t="s">
        <v>2870</v>
      </c>
      <c r="T726" s="13" t="s">
        <v>8348</v>
      </c>
      <c r="U726" s="13" t="s">
        <v>10476</v>
      </c>
      <c r="V726" s="13" t="s">
        <v>8370</v>
      </c>
      <c r="W726" s="13">
        <f>IF(ISERROR(VLOOKUP($C726,CTEPULL!$A:$I,3,FALSE)),"0",(VLOOKUP($C726,CTEPULL!$A:$I,3,FALSE)))</f>
        <v>45</v>
      </c>
      <c r="X726" s="18">
        <f>IF(ISERROR(VLOOKUP($A726,PIVOTILC!$A:$I,3,FALSE)),"0",(VLOOKUP($A726,PIVOTILC!$A:$I,3,FALSE)))</f>
        <v>45</v>
      </c>
      <c r="Y726" s="13">
        <f t="shared" si="176"/>
        <v>0</v>
      </c>
      <c r="Z726" s="13" t="str">
        <f t="shared" si="185"/>
        <v>Good</v>
      </c>
      <c r="AA726" s="13">
        <f>IF(ISERROR(VLOOKUP($C726,CTEPULL!$A:$I,4,FALSE)),"0",(VLOOKUP($C726,CTEPULL!$A:$I,4,FALSE)))</f>
        <v>0</v>
      </c>
      <c r="AB726" s="18">
        <f>IF(ISERROR(VLOOKUP($A726,PIVOTILC!$A:$I,4,FALSE)),"0",(VLOOKUP($A726,PIVOTILC!$A:$I,4,FALSE)))</f>
        <v>0</v>
      </c>
      <c r="AC726" s="13">
        <f t="shared" si="177"/>
        <v>0</v>
      </c>
      <c r="AD726" s="13" t="str">
        <f t="shared" si="186"/>
        <v/>
      </c>
      <c r="AE726" s="13">
        <f>IF(ISERROR(VLOOKUP($C726,CTEPULL!$A:$I,5,FALSE)),"0",(VLOOKUP($C726,CTEPULL!$A:$I,5,FALSE)))</f>
        <v>0</v>
      </c>
      <c r="AF726" s="18">
        <f>IF(ISERROR(VLOOKUP($A726,PIVOTILC!$A:$I,5,FALSE)),"0",(VLOOKUP($A726,PIVOTILC!$A:$I,5,FALSE)))</f>
        <v>0</v>
      </c>
      <c r="AG726" s="13">
        <f t="shared" si="178"/>
        <v>0</v>
      </c>
      <c r="AH726" s="13" t="str">
        <f t="shared" si="187"/>
        <v/>
      </c>
      <c r="AI726" s="13">
        <f>IF(ISERROR(VLOOKUP($C726,CTEPULL!$A:$I,6,FALSE)),"0",(VLOOKUP($C726,CTEPULL!$A:$I,6,FALSE)))</f>
        <v>0</v>
      </c>
      <c r="AJ726" s="18">
        <f>IF(ISERROR(VLOOKUP($A726,PIVOTILC!$A:$I,6,FALSE)),"0",(VLOOKUP($A726,PIVOTILC!$A:$I,6,FALSE)))</f>
        <v>0</v>
      </c>
      <c r="AK726" s="13">
        <f t="shared" si="179"/>
        <v>0</v>
      </c>
      <c r="AL726" s="13" t="str">
        <f t="shared" si="188"/>
        <v/>
      </c>
      <c r="AM726" s="13">
        <f>IF(ISERROR(VLOOKUP($C726,CTEPULL!$A:$I,7,FALSE)),"0",(VLOOKUP($C726,CTEPULL!$A:$I,7,FALSE)))</f>
        <v>0</v>
      </c>
      <c r="AN726" s="18">
        <f>IF(ISERROR(VLOOKUP($A726,PIVOTILC!$A:$I,7,FALSE)),"0",(VLOOKUP($A726,PIVOTILC!$A:$I,7,FALSE)))</f>
        <v>0</v>
      </c>
      <c r="AO726" s="13">
        <f t="shared" si="180"/>
        <v>0</v>
      </c>
      <c r="AP726" s="13" t="str">
        <f t="shared" si="189"/>
        <v/>
      </c>
      <c r="AQ726" s="13">
        <f>IF(ISERROR(VLOOKUP($C726,CTEPULL!$A:$I,8,FALSE)),"0",(VLOOKUP($C726,CTEPULL!$A:$I,8,FALSE)))</f>
        <v>0</v>
      </c>
      <c r="AR726" s="18">
        <f>IF(ISERROR(VLOOKUP($A726,PIVOTILC!$A:$I,8,FALSE)),"0",(VLOOKUP($A726,PIVOTILC!$A:$I,8,FALSE)))</f>
        <v>0</v>
      </c>
      <c r="AS726" s="13">
        <f t="shared" si="181"/>
        <v>0</v>
      </c>
      <c r="AT726" s="13" t="str">
        <f t="shared" si="190"/>
        <v/>
      </c>
      <c r="AU726" s="19">
        <f>IF(ISERROR(VLOOKUP($C726,CTEPULL!$A:$I,9,FALSE)),"0",(VLOOKUP($C726,CTEPULL!$A:$I,9,FALSE)))</f>
        <v>45</v>
      </c>
      <c r="AV726" s="18">
        <f>IF(ISERROR(VLOOKUP($A726,PIVOTILC!$A:$I,8,FALSE)),"0",(VLOOKUP($A726,PIVOTILC!$A:$I,9,FALSE)))</f>
        <v>45</v>
      </c>
      <c r="AW726" s="18">
        <f t="shared" si="182"/>
        <v>0</v>
      </c>
      <c r="AX726" s="13">
        <f t="shared" si="183"/>
        <v>0</v>
      </c>
      <c r="AY726" s="13" t="str">
        <f t="shared" si="184"/>
        <v>No</v>
      </c>
      <c r="AZ726" s="13" t="str">
        <f t="shared" si="191"/>
        <v>No</v>
      </c>
    </row>
    <row r="727" spans="1:52" x14ac:dyDescent="0.2">
      <c r="A727" s="1" t="s">
        <v>9358</v>
      </c>
      <c r="B727" s="16" t="s">
        <v>4427</v>
      </c>
      <c r="C727" s="13" t="s">
        <v>4428</v>
      </c>
      <c r="D727" s="13" t="s">
        <v>4429</v>
      </c>
      <c r="E727" s="13" t="s">
        <v>1614</v>
      </c>
      <c r="F727" s="13" t="s">
        <v>2830</v>
      </c>
      <c r="G727" s="13" t="s">
        <v>4430</v>
      </c>
      <c r="H727" s="13" t="s">
        <v>99</v>
      </c>
      <c r="I727" s="13" t="s">
        <v>102</v>
      </c>
      <c r="J727" s="13" t="s">
        <v>2378</v>
      </c>
      <c r="K727" s="13" t="s">
        <v>2381</v>
      </c>
      <c r="L727" s="13" t="s">
        <v>2387</v>
      </c>
      <c r="M727" s="13" t="s">
        <v>2387</v>
      </c>
      <c r="N727" s="13" t="s">
        <v>4454</v>
      </c>
      <c r="O727" s="17">
        <v>42797</v>
      </c>
      <c r="P727" s="23"/>
      <c r="Q727" s="41" t="s">
        <v>4431</v>
      </c>
      <c r="R727" s="13" t="s">
        <v>129</v>
      </c>
      <c r="S727" s="13" t="s">
        <v>2868</v>
      </c>
      <c r="T727" s="13" t="s">
        <v>8348</v>
      </c>
      <c r="U727" s="13" t="s">
        <v>5964</v>
      </c>
      <c r="V727" s="13" t="s">
        <v>8362</v>
      </c>
      <c r="W727" s="13">
        <f>IF(ISERROR(VLOOKUP($C727,CTEPULL!$A:$I,3,FALSE)),"0",(VLOOKUP($C727,CTEPULL!$A:$I,3,FALSE)))</f>
        <v>40</v>
      </c>
      <c r="X727" s="18">
        <f>IF(ISERROR(VLOOKUP($A727,PIVOTILC!$A:$I,3,FALSE)),"0",(VLOOKUP($A727,PIVOTILC!$A:$I,3,FALSE)))</f>
        <v>40</v>
      </c>
      <c r="Y727" s="13">
        <f t="shared" si="176"/>
        <v>0</v>
      </c>
      <c r="Z727" s="13" t="str">
        <f t="shared" si="185"/>
        <v>Good</v>
      </c>
      <c r="AA727" s="13">
        <f>IF(ISERROR(VLOOKUP($C727,CTEPULL!$A:$I,4,FALSE)),"0",(VLOOKUP($C727,CTEPULL!$A:$I,4,FALSE)))</f>
        <v>0</v>
      </c>
      <c r="AB727" s="18">
        <f>IF(ISERROR(VLOOKUP($A727,PIVOTILC!$A:$I,4,FALSE)),"0",(VLOOKUP($A727,PIVOTILC!$A:$I,4,FALSE)))</f>
        <v>0</v>
      </c>
      <c r="AC727" s="13">
        <f t="shared" si="177"/>
        <v>0</v>
      </c>
      <c r="AD727" s="13" t="str">
        <f t="shared" si="186"/>
        <v/>
      </c>
      <c r="AE727" s="13">
        <f>IF(ISERROR(VLOOKUP($C727,CTEPULL!$A:$I,5,FALSE)),"0",(VLOOKUP($C727,CTEPULL!$A:$I,5,FALSE)))</f>
        <v>0</v>
      </c>
      <c r="AF727" s="18">
        <f>IF(ISERROR(VLOOKUP($A727,PIVOTILC!$A:$I,5,FALSE)),"0",(VLOOKUP($A727,PIVOTILC!$A:$I,5,FALSE)))</f>
        <v>0</v>
      </c>
      <c r="AG727" s="13">
        <f t="shared" si="178"/>
        <v>0</v>
      </c>
      <c r="AH727" s="13" t="str">
        <f t="shared" si="187"/>
        <v/>
      </c>
      <c r="AI727" s="13">
        <f>IF(ISERROR(VLOOKUP($C727,CTEPULL!$A:$I,6,FALSE)),"0",(VLOOKUP($C727,CTEPULL!$A:$I,6,FALSE)))</f>
        <v>0</v>
      </c>
      <c r="AJ727" s="18">
        <f>IF(ISERROR(VLOOKUP($A727,PIVOTILC!$A:$I,6,FALSE)),"0",(VLOOKUP($A727,PIVOTILC!$A:$I,6,FALSE)))</f>
        <v>0</v>
      </c>
      <c r="AK727" s="13">
        <f t="shared" si="179"/>
        <v>0</v>
      </c>
      <c r="AL727" s="13" t="str">
        <f t="shared" si="188"/>
        <v/>
      </c>
      <c r="AM727" s="13">
        <f>IF(ISERROR(VLOOKUP($C727,CTEPULL!$A:$I,7,FALSE)),"0",(VLOOKUP($C727,CTEPULL!$A:$I,7,FALSE)))</f>
        <v>0</v>
      </c>
      <c r="AN727" s="18">
        <f>IF(ISERROR(VLOOKUP($A727,PIVOTILC!$A:$I,7,FALSE)),"0",(VLOOKUP($A727,PIVOTILC!$A:$I,7,FALSE)))</f>
        <v>0</v>
      </c>
      <c r="AO727" s="13">
        <f t="shared" si="180"/>
        <v>0</v>
      </c>
      <c r="AP727" s="13" t="str">
        <f t="shared" si="189"/>
        <v/>
      </c>
      <c r="AQ727" s="13">
        <f>IF(ISERROR(VLOOKUP($C727,CTEPULL!$A:$I,8,FALSE)),"0",(VLOOKUP($C727,CTEPULL!$A:$I,8,FALSE)))</f>
        <v>0</v>
      </c>
      <c r="AR727" s="18">
        <f>IF(ISERROR(VLOOKUP($A727,PIVOTILC!$A:$I,8,FALSE)),"0",(VLOOKUP($A727,PIVOTILC!$A:$I,8,FALSE)))</f>
        <v>0</v>
      </c>
      <c r="AS727" s="13">
        <f t="shared" si="181"/>
        <v>0</v>
      </c>
      <c r="AT727" s="13" t="str">
        <f t="shared" si="190"/>
        <v/>
      </c>
      <c r="AU727" s="19">
        <f>IF(ISERROR(VLOOKUP($C727,CTEPULL!$A:$I,9,FALSE)),"0",(VLOOKUP($C727,CTEPULL!$A:$I,9,FALSE)))</f>
        <v>40</v>
      </c>
      <c r="AV727" s="18">
        <f>IF(ISERROR(VLOOKUP($A727,PIVOTILC!$A:$I,8,FALSE)),"0",(VLOOKUP($A727,PIVOTILC!$A:$I,9,FALSE)))</f>
        <v>40</v>
      </c>
      <c r="AW727" s="18">
        <f t="shared" si="182"/>
        <v>0</v>
      </c>
      <c r="AX727" s="13">
        <f t="shared" si="183"/>
        <v>0</v>
      </c>
      <c r="AY727" s="13" t="str">
        <f t="shared" si="184"/>
        <v>No</v>
      </c>
      <c r="AZ727" s="13" t="str">
        <f t="shared" si="191"/>
        <v>No</v>
      </c>
    </row>
    <row r="728" spans="1:52" x14ac:dyDescent="0.2">
      <c r="A728" s="1" t="s">
        <v>7227</v>
      </c>
      <c r="B728" s="12" t="s">
        <v>3248</v>
      </c>
      <c r="C728" s="3" t="s">
        <v>1750</v>
      </c>
      <c r="D728" s="3" t="s">
        <v>1751</v>
      </c>
      <c r="E728" s="3" t="s">
        <v>1308</v>
      </c>
      <c r="F728" s="3" t="s">
        <v>179</v>
      </c>
      <c r="G728" s="3" t="s">
        <v>1752</v>
      </c>
      <c r="H728" s="3" t="s">
        <v>2829</v>
      </c>
      <c r="I728" s="3" t="s">
        <v>100</v>
      </c>
      <c r="J728" s="3" t="s">
        <v>2378</v>
      </c>
      <c r="K728" s="3" t="s">
        <v>2396</v>
      </c>
      <c r="L728" s="3" t="s">
        <v>2392</v>
      </c>
      <c r="M728" s="3" t="s">
        <v>8943</v>
      </c>
      <c r="N728" s="3" t="s">
        <v>1753</v>
      </c>
      <c r="O728" s="11">
        <v>41961</v>
      </c>
      <c r="Q728" s="41" t="s">
        <v>2664</v>
      </c>
      <c r="R728" s="3" t="s">
        <v>129</v>
      </c>
      <c r="S728" s="3" t="s">
        <v>2867</v>
      </c>
      <c r="T728" s="3" t="s">
        <v>8348</v>
      </c>
      <c r="U728" s="3" t="s">
        <v>5965</v>
      </c>
      <c r="V728" s="3" t="s">
        <v>8352</v>
      </c>
      <c r="W728" s="13">
        <f>IF(ISERROR(VLOOKUP($C728,CTEPULL!$A:$I,3,FALSE)),"0",(VLOOKUP($C728,CTEPULL!$A:$I,3,FALSE)))</f>
        <v>45</v>
      </c>
      <c r="X728" s="18">
        <f>IF(ISERROR(VLOOKUP($A728,PIVOTILC!$A:$I,3,FALSE)),"0",(VLOOKUP($A728,PIVOTILC!$A:$I,3,FALSE)))</f>
        <v>45</v>
      </c>
      <c r="Y728" s="13">
        <f t="shared" si="176"/>
        <v>0</v>
      </c>
      <c r="Z728" s="13" t="str">
        <f t="shared" si="185"/>
        <v>Good</v>
      </c>
      <c r="AA728" s="13">
        <f>IF(ISERROR(VLOOKUP($C728,CTEPULL!$A:$I,4,FALSE)),"0",(VLOOKUP($C728,CTEPULL!$A:$I,4,FALSE)))</f>
        <v>0</v>
      </c>
      <c r="AB728" s="18">
        <f>IF(ISERROR(VLOOKUP($A728,PIVOTILC!$A:$I,4,FALSE)),"0",(VLOOKUP($A728,PIVOTILC!$A:$I,4,FALSE)))</f>
        <v>0</v>
      </c>
      <c r="AC728" s="13">
        <f t="shared" si="177"/>
        <v>0</v>
      </c>
      <c r="AD728" s="13" t="str">
        <f t="shared" si="186"/>
        <v/>
      </c>
      <c r="AE728" s="13">
        <f>IF(ISERROR(VLOOKUP($C728,CTEPULL!$A:$I,5,FALSE)),"0",(VLOOKUP($C728,CTEPULL!$A:$I,5,FALSE)))</f>
        <v>0</v>
      </c>
      <c r="AF728" s="18">
        <f>IF(ISERROR(VLOOKUP($A728,PIVOTILC!$A:$I,5,FALSE)),"0",(VLOOKUP($A728,PIVOTILC!$A:$I,5,FALSE)))</f>
        <v>0</v>
      </c>
      <c r="AG728" s="13">
        <f t="shared" si="178"/>
        <v>0</v>
      </c>
      <c r="AH728" s="13" t="str">
        <f t="shared" si="187"/>
        <v/>
      </c>
      <c r="AI728" s="13">
        <f>IF(ISERROR(VLOOKUP($C728,CTEPULL!$A:$I,6,FALSE)),"0",(VLOOKUP($C728,CTEPULL!$A:$I,6,FALSE)))</f>
        <v>0</v>
      </c>
      <c r="AJ728" s="18">
        <f>IF(ISERROR(VLOOKUP($A728,PIVOTILC!$A:$I,6,FALSE)),"0",(VLOOKUP($A728,PIVOTILC!$A:$I,6,FALSE)))</f>
        <v>0</v>
      </c>
      <c r="AK728" s="13">
        <f t="shared" si="179"/>
        <v>0</v>
      </c>
      <c r="AL728" s="13" t="str">
        <f t="shared" si="188"/>
        <v/>
      </c>
      <c r="AM728" s="13">
        <f>IF(ISERROR(VLOOKUP($C728,CTEPULL!$A:$I,7,FALSE)),"0",(VLOOKUP($C728,CTEPULL!$A:$I,7,FALSE)))</f>
        <v>0</v>
      </c>
      <c r="AN728" s="18">
        <f>IF(ISERROR(VLOOKUP($A728,PIVOTILC!$A:$I,7,FALSE)),"0",(VLOOKUP($A728,PIVOTILC!$A:$I,7,FALSE)))</f>
        <v>0</v>
      </c>
      <c r="AO728" s="13">
        <f t="shared" si="180"/>
        <v>0</v>
      </c>
      <c r="AP728" s="13" t="str">
        <f t="shared" si="189"/>
        <v/>
      </c>
      <c r="AQ728" s="13">
        <f>IF(ISERROR(VLOOKUP($C728,CTEPULL!$A:$I,8,FALSE)),"0",(VLOOKUP($C728,CTEPULL!$A:$I,8,FALSE)))</f>
        <v>0</v>
      </c>
      <c r="AR728" s="18">
        <f>IF(ISERROR(VLOOKUP($A728,PIVOTILC!$A:$I,8,FALSE)),"0",(VLOOKUP($A728,PIVOTILC!$A:$I,8,FALSE)))</f>
        <v>0</v>
      </c>
      <c r="AS728" s="13">
        <f t="shared" si="181"/>
        <v>0</v>
      </c>
      <c r="AT728" s="13" t="str">
        <f t="shared" si="190"/>
        <v/>
      </c>
      <c r="AU728" s="19">
        <f>IF(ISERROR(VLOOKUP($C728,CTEPULL!$A:$I,9,FALSE)),"0",(VLOOKUP($C728,CTEPULL!$A:$I,9,FALSE)))</f>
        <v>45</v>
      </c>
      <c r="AV728" s="18">
        <f>IF(ISERROR(VLOOKUP($A728,PIVOTILC!$A:$I,8,FALSE)),"0",(VLOOKUP($A728,PIVOTILC!$A:$I,9,FALSE)))</f>
        <v>45</v>
      </c>
      <c r="AW728" s="18">
        <f t="shared" si="182"/>
        <v>0</v>
      </c>
      <c r="AX728" s="13">
        <f t="shared" si="183"/>
        <v>0</v>
      </c>
      <c r="AY728" s="13" t="str">
        <f t="shared" si="184"/>
        <v>No</v>
      </c>
      <c r="AZ728" s="13" t="str">
        <f t="shared" si="191"/>
        <v>No</v>
      </c>
    </row>
    <row r="729" spans="1:52" x14ac:dyDescent="0.2">
      <c r="A729" s="1" t="s">
        <v>7228</v>
      </c>
      <c r="B729" s="16" t="s">
        <v>4008</v>
      </c>
      <c r="C729" s="13" t="s">
        <v>4009</v>
      </c>
      <c r="D729" s="13" t="s">
        <v>4010</v>
      </c>
      <c r="E729" s="13" t="s">
        <v>4011</v>
      </c>
      <c r="F729" s="13" t="s">
        <v>187</v>
      </c>
      <c r="G729" s="13" t="s">
        <v>4012</v>
      </c>
      <c r="H729" s="13" t="s">
        <v>2828</v>
      </c>
      <c r="I729" s="13" t="s">
        <v>100</v>
      </c>
      <c r="J729" s="13" t="s">
        <v>2378</v>
      </c>
      <c r="K729" s="13" t="s">
        <v>2396</v>
      </c>
      <c r="L729" s="13" t="s">
        <v>2392</v>
      </c>
      <c r="M729" s="13" t="s">
        <v>4971</v>
      </c>
      <c r="N729" s="13" t="s">
        <v>4013</v>
      </c>
      <c r="O729" s="17">
        <v>42661</v>
      </c>
      <c r="P729" s="23"/>
      <c r="Q729" s="41" t="s">
        <v>4014</v>
      </c>
      <c r="R729" s="13" t="s">
        <v>112</v>
      </c>
      <c r="S729" s="13" t="s">
        <v>2866</v>
      </c>
      <c r="T729" s="13" t="s">
        <v>8348</v>
      </c>
      <c r="U729" s="13" t="s">
        <v>5966</v>
      </c>
      <c r="V729" s="13" t="s">
        <v>8350</v>
      </c>
      <c r="W729" s="13">
        <f>IF(ISERROR(VLOOKUP($C729,CTEPULL!$A:$I,3,FALSE)),"0",(VLOOKUP($C729,CTEPULL!$A:$I,3,FALSE)))</f>
        <v>40</v>
      </c>
      <c r="X729" s="18">
        <f>IF(ISERROR(VLOOKUP($A729,PIVOTILC!$A:$I,3,FALSE)),"0",(VLOOKUP($A729,PIVOTILC!$A:$I,3,FALSE)))</f>
        <v>40</v>
      </c>
      <c r="Y729" s="13">
        <f t="shared" si="176"/>
        <v>0</v>
      </c>
      <c r="Z729" s="13" t="str">
        <f t="shared" si="185"/>
        <v>Good</v>
      </c>
      <c r="AA729" s="13">
        <f>IF(ISERROR(VLOOKUP($C729,CTEPULL!$A:$I,4,FALSE)),"0",(VLOOKUP($C729,CTEPULL!$A:$I,4,FALSE)))</f>
        <v>0</v>
      </c>
      <c r="AB729" s="18">
        <f>IF(ISERROR(VLOOKUP($A729,PIVOTILC!$A:$I,4,FALSE)),"0",(VLOOKUP($A729,PIVOTILC!$A:$I,4,FALSE)))</f>
        <v>0</v>
      </c>
      <c r="AC729" s="13">
        <f t="shared" si="177"/>
        <v>0</v>
      </c>
      <c r="AD729" s="13" t="str">
        <f t="shared" si="186"/>
        <v/>
      </c>
      <c r="AE729" s="13">
        <f>IF(ISERROR(VLOOKUP($C729,CTEPULL!$A:$I,5,FALSE)),"0",(VLOOKUP($C729,CTEPULL!$A:$I,5,FALSE)))</f>
        <v>0</v>
      </c>
      <c r="AF729" s="18">
        <f>IF(ISERROR(VLOOKUP($A729,PIVOTILC!$A:$I,5,FALSE)),"0",(VLOOKUP($A729,PIVOTILC!$A:$I,5,FALSE)))</f>
        <v>0</v>
      </c>
      <c r="AG729" s="13">
        <f t="shared" si="178"/>
        <v>0</v>
      </c>
      <c r="AH729" s="13" t="str">
        <f t="shared" si="187"/>
        <v/>
      </c>
      <c r="AI729" s="13">
        <f>IF(ISERROR(VLOOKUP($C729,CTEPULL!$A:$I,6,FALSE)),"0",(VLOOKUP($C729,CTEPULL!$A:$I,6,FALSE)))</f>
        <v>0</v>
      </c>
      <c r="AJ729" s="18">
        <f>IF(ISERROR(VLOOKUP($A729,PIVOTILC!$A:$I,6,FALSE)),"0",(VLOOKUP($A729,PIVOTILC!$A:$I,6,FALSE)))</f>
        <v>0</v>
      </c>
      <c r="AK729" s="13">
        <f t="shared" si="179"/>
        <v>0</v>
      </c>
      <c r="AL729" s="13" t="str">
        <f t="shared" si="188"/>
        <v/>
      </c>
      <c r="AM729" s="13">
        <f>IF(ISERROR(VLOOKUP($C729,CTEPULL!$A:$I,7,FALSE)),"0",(VLOOKUP($C729,CTEPULL!$A:$I,7,FALSE)))</f>
        <v>0</v>
      </c>
      <c r="AN729" s="18">
        <f>IF(ISERROR(VLOOKUP($A729,PIVOTILC!$A:$I,7,FALSE)),"0",(VLOOKUP($A729,PIVOTILC!$A:$I,7,FALSE)))</f>
        <v>0</v>
      </c>
      <c r="AO729" s="13">
        <f t="shared" si="180"/>
        <v>0</v>
      </c>
      <c r="AP729" s="13" t="str">
        <f t="shared" si="189"/>
        <v/>
      </c>
      <c r="AQ729" s="13">
        <f>IF(ISERROR(VLOOKUP($C729,CTEPULL!$A:$I,8,FALSE)),"0",(VLOOKUP($C729,CTEPULL!$A:$I,8,FALSE)))</f>
        <v>0</v>
      </c>
      <c r="AR729" s="18">
        <f>IF(ISERROR(VLOOKUP($A729,PIVOTILC!$A:$I,8,FALSE)),"0",(VLOOKUP($A729,PIVOTILC!$A:$I,8,FALSE)))</f>
        <v>0</v>
      </c>
      <c r="AS729" s="13">
        <f t="shared" si="181"/>
        <v>0</v>
      </c>
      <c r="AT729" s="13" t="str">
        <f t="shared" si="190"/>
        <v/>
      </c>
      <c r="AU729" s="19">
        <f>IF(ISERROR(VLOOKUP($C729,CTEPULL!$A:$I,9,FALSE)),"0",(VLOOKUP($C729,CTEPULL!$A:$I,9,FALSE)))</f>
        <v>40</v>
      </c>
      <c r="AV729" s="18">
        <f>IF(ISERROR(VLOOKUP($A729,PIVOTILC!$A:$I,8,FALSE)),"0",(VLOOKUP($A729,PIVOTILC!$A:$I,9,FALSE)))</f>
        <v>40</v>
      </c>
      <c r="AW729" s="18">
        <f t="shared" si="182"/>
        <v>0</v>
      </c>
      <c r="AX729" s="13">
        <f t="shared" si="183"/>
        <v>0</v>
      </c>
      <c r="AY729" s="13" t="str">
        <f t="shared" si="184"/>
        <v>No</v>
      </c>
      <c r="AZ729" s="13" t="str">
        <f t="shared" si="191"/>
        <v>No</v>
      </c>
    </row>
    <row r="730" spans="1:52" x14ac:dyDescent="0.2">
      <c r="A730" s="1" t="s">
        <v>7229</v>
      </c>
      <c r="B730" s="16" t="s">
        <v>3200</v>
      </c>
      <c r="C730" s="13" t="s">
        <v>1891</v>
      </c>
      <c r="D730" s="13" t="s">
        <v>4240</v>
      </c>
      <c r="E730" s="13" t="s">
        <v>1892</v>
      </c>
      <c r="F730" s="13" t="s">
        <v>187</v>
      </c>
      <c r="G730" s="13" t="s">
        <v>1893</v>
      </c>
      <c r="H730" s="13" t="s">
        <v>2828</v>
      </c>
      <c r="I730" s="13" t="s">
        <v>98</v>
      </c>
      <c r="J730" s="13" t="s">
        <v>2378</v>
      </c>
      <c r="K730" s="13" t="s">
        <v>2389</v>
      </c>
      <c r="L730" s="13" t="s">
        <v>11236</v>
      </c>
      <c r="M730" s="13" t="s">
        <v>2384</v>
      </c>
      <c r="N730" s="13" t="s">
        <v>1894</v>
      </c>
      <c r="O730" s="17">
        <v>42020</v>
      </c>
      <c r="P730" s="23"/>
      <c r="Q730" s="41" t="s">
        <v>4302</v>
      </c>
      <c r="R730" s="13" t="s">
        <v>129</v>
      </c>
      <c r="S730" s="13" t="s">
        <v>2867</v>
      </c>
      <c r="T730" s="13" t="s">
        <v>8348</v>
      </c>
      <c r="U730" s="13" t="s">
        <v>5967</v>
      </c>
      <c r="V730" s="13" t="s">
        <v>8361</v>
      </c>
      <c r="W730" s="13">
        <f>IF(ISERROR(VLOOKUP($C730,CTEPULL!$A:$I,3,FALSE)),"0",(VLOOKUP($C730,CTEPULL!$A:$I,3,FALSE)))</f>
        <v>45</v>
      </c>
      <c r="X730" s="18">
        <f>IF(ISERROR(VLOOKUP($A730,PIVOTILC!$A:$I,3,FALSE)),"0",(VLOOKUP($A730,PIVOTILC!$A:$I,3,FALSE)))</f>
        <v>45</v>
      </c>
      <c r="Y730" s="13">
        <f t="shared" si="176"/>
        <v>0</v>
      </c>
      <c r="Z730" s="13" t="str">
        <f t="shared" si="185"/>
        <v>Good</v>
      </c>
      <c r="AA730" s="13">
        <f>IF(ISERROR(VLOOKUP($C730,CTEPULL!$A:$I,4,FALSE)),"0",(VLOOKUP($C730,CTEPULL!$A:$I,4,FALSE)))</f>
        <v>0</v>
      </c>
      <c r="AB730" s="18">
        <f>IF(ISERROR(VLOOKUP($A730,PIVOTILC!$A:$I,4,FALSE)),"0",(VLOOKUP($A730,PIVOTILC!$A:$I,4,FALSE)))</f>
        <v>0</v>
      </c>
      <c r="AC730" s="13">
        <f t="shared" si="177"/>
        <v>0</v>
      </c>
      <c r="AD730" s="13" t="str">
        <f t="shared" si="186"/>
        <v/>
      </c>
      <c r="AE730" s="13">
        <f>IF(ISERROR(VLOOKUP($C730,CTEPULL!$A:$I,5,FALSE)),"0",(VLOOKUP($C730,CTEPULL!$A:$I,5,FALSE)))</f>
        <v>0</v>
      </c>
      <c r="AF730" s="18">
        <f>IF(ISERROR(VLOOKUP($A730,PIVOTILC!$A:$I,5,FALSE)),"0",(VLOOKUP($A730,PIVOTILC!$A:$I,5,FALSE)))</f>
        <v>0</v>
      </c>
      <c r="AG730" s="13">
        <f t="shared" si="178"/>
        <v>0</v>
      </c>
      <c r="AH730" s="13" t="str">
        <f t="shared" si="187"/>
        <v/>
      </c>
      <c r="AI730" s="13">
        <f>IF(ISERROR(VLOOKUP($C730,CTEPULL!$A:$I,6,FALSE)),"0",(VLOOKUP($C730,CTEPULL!$A:$I,6,FALSE)))</f>
        <v>0</v>
      </c>
      <c r="AJ730" s="18">
        <f>IF(ISERROR(VLOOKUP($A730,PIVOTILC!$A:$I,6,FALSE)),"0",(VLOOKUP($A730,PIVOTILC!$A:$I,6,FALSE)))</f>
        <v>0</v>
      </c>
      <c r="AK730" s="13">
        <f t="shared" si="179"/>
        <v>0</v>
      </c>
      <c r="AL730" s="13" t="str">
        <f t="shared" si="188"/>
        <v/>
      </c>
      <c r="AM730" s="13">
        <f>IF(ISERROR(VLOOKUP($C730,CTEPULL!$A:$I,7,FALSE)),"0",(VLOOKUP($C730,CTEPULL!$A:$I,7,FALSE)))</f>
        <v>0</v>
      </c>
      <c r="AN730" s="18">
        <f>IF(ISERROR(VLOOKUP($A730,PIVOTILC!$A:$I,7,FALSE)),"0",(VLOOKUP($A730,PIVOTILC!$A:$I,7,FALSE)))</f>
        <v>0</v>
      </c>
      <c r="AO730" s="13">
        <f t="shared" si="180"/>
        <v>0</v>
      </c>
      <c r="AP730" s="13" t="str">
        <f t="shared" si="189"/>
        <v/>
      </c>
      <c r="AQ730" s="13">
        <f>IF(ISERROR(VLOOKUP($C730,CTEPULL!$A:$I,8,FALSE)),"0",(VLOOKUP($C730,CTEPULL!$A:$I,8,FALSE)))</f>
        <v>0</v>
      </c>
      <c r="AR730" s="18">
        <f>IF(ISERROR(VLOOKUP($A730,PIVOTILC!$A:$I,8,FALSE)),"0",(VLOOKUP($A730,PIVOTILC!$A:$I,8,FALSE)))</f>
        <v>0</v>
      </c>
      <c r="AS730" s="13">
        <f t="shared" si="181"/>
        <v>0</v>
      </c>
      <c r="AT730" s="13" t="str">
        <f t="shared" si="190"/>
        <v/>
      </c>
      <c r="AU730" s="19">
        <f>IF(ISERROR(VLOOKUP($C730,CTEPULL!$A:$I,9,FALSE)),"0",(VLOOKUP($C730,CTEPULL!$A:$I,9,FALSE)))</f>
        <v>45</v>
      </c>
      <c r="AV730" s="18">
        <f>IF(ISERROR(VLOOKUP($A730,PIVOTILC!$A:$I,8,FALSE)),"0",(VLOOKUP($A730,PIVOTILC!$A:$I,9,FALSE)))</f>
        <v>45</v>
      </c>
      <c r="AW730" s="18">
        <f t="shared" si="182"/>
        <v>0</v>
      </c>
      <c r="AX730" s="13">
        <f t="shared" si="183"/>
        <v>0</v>
      </c>
      <c r="AY730" s="13" t="str">
        <f t="shared" si="184"/>
        <v>No</v>
      </c>
      <c r="AZ730" s="13" t="str">
        <f t="shared" si="191"/>
        <v>No</v>
      </c>
    </row>
    <row r="731" spans="1:52" x14ac:dyDescent="0.2">
      <c r="A731" s="1" t="s">
        <v>9359</v>
      </c>
      <c r="B731" s="16" t="s">
        <v>3249</v>
      </c>
      <c r="C731" s="13" t="s">
        <v>977</v>
      </c>
      <c r="D731" s="13" t="s">
        <v>240</v>
      </c>
      <c r="E731" s="13" t="s">
        <v>978</v>
      </c>
      <c r="F731" s="13" t="s">
        <v>109</v>
      </c>
      <c r="G731" s="13" t="s">
        <v>979</v>
      </c>
      <c r="H731" s="13" t="s">
        <v>2828</v>
      </c>
      <c r="I731" s="13" t="s">
        <v>100</v>
      </c>
      <c r="J731" s="13" t="s">
        <v>2378</v>
      </c>
      <c r="K731" s="13" t="s">
        <v>4970</v>
      </c>
      <c r="L731" s="13" t="s">
        <v>11256</v>
      </c>
      <c r="M731" s="13" t="s">
        <v>11908</v>
      </c>
      <c r="N731" s="13" t="s">
        <v>980</v>
      </c>
      <c r="O731" s="17">
        <v>41254</v>
      </c>
      <c r="P731" s="23"/>
      <c r="Q731" s="41" t="s">
        <v>2665</v>
      </c>
      <c r="R731" s="13" t="s">
        <v>187</v>
      </c>
      <c r="S731" s="13" t="s">
        <v>2867</v>
      </c>
      <c r="T731" s="13" t="s">
        <v>8348</v>
      </c>
      <c r="U731" s="13" t="s">
        <v>5968</v>
      </c>
      <c r="V731" s="13" t="s">
        <v>8361</v>
      </c>
      <c r="W731" s="13">
        <f>IF(ISERROR(VLOOKUP($C731,CTEPULL!$A:$I,3,FALSE)),"0",(VLOOKUP($C731,CTEPULL!$A:$I,3,FALSE)))</f>
        <v>45</v>
      </c>
      <c r="X731" s="18">
        <f>IF(ISERROR(VLOOKUP($A731,PIVOTILC!$A:$I,3,FALSE)),"0",(VLOOKUP($A731,PIVOTILC!$A:$I,3,FALSE)))</f>
        <v>45</v>
      </c>
      <c r="Y731" s="13">
        <f t="shared" si="176"/>
        <v>0</v>
      </c>
      <c r="Z731" s="13" t="str">
        <f t="shared" si="185"/>
        <v>Good</v>
      </c>
      <c r="AA731" s="13">
        <f>IF(ISERROR(VLOOKUP($C731,CTEPULL!$A:$I,4,FALSE)),"0",(VLOOKUP($C731,CTEPULL!$A:$I,4,FALSE)))</f>
        <v>0</v>
      </c>
      <c r="AB731" s="18">
        <f>IF(ISERROR(VLOOKUP($A731,PIVOTILC!$A:$I,4,FALSE)),"0",(VLOOKUP($A731,PIVOTILC!$A:$I,4,FALSE)))</f>
        <v>0</v>
      </c>
      <c r="AC731" s="13">
        <f t="shared" si="177"/>
        <v>0</v>
      </c>
      <c r="AD731" s="13" t="str">
        <f t="shared" si="186"/>
        <v/>
      </c>
      <c r="AE731" s="13">
        <f>IF(ISERROR(VLOOKUP($C731,CTEPULL!$A:$I,5,FALSE)),"0",(VLOOKUP($C731,CTEPULL!$A:$I,5,FALSE)))</f>
        <v>0</v>
      </c>
      <c r="AF731" s="18">
        <f>IF(ISERROR(VLOOKUP($A731,PIVOTILC!$A:$I,5,FALSE)),"0",(VLOOKUP($A731,PIVOTILC!$A:$I,5,FALSE)))</f>
        <v>0</v>
      </c>
      <c r="AG731" s="13">
        <f t="shared" si="178"/>
        <v>0</v>
      </c>
      <c r="AH731" s="13" t="str">
        <f t="shared" si="187"/>
        <v/>
      </c>
      <c r="AI731" s="13">
        <f>IF(ISERROR(VLOOKUP($C731,CTEPULL!$A:$I,6,FALSE)),"0",(VLOOKUP($C731,CTEPULL!$A:$I,6,FALSE)))</f>
        <v>0</v>
      </c>
      <c r="AJ731" s="18">
        <f>IF(ISERROR(VLOOKUP($A731,PIVOTILC!$A:$I,6,FALSE)),"0",(VLOOKUP($A731,PIVOTILC!$A:$I,6,FALSE)))</f>
        <v>0</v>
      </c>
      <c r="AK731" s="13">
        <f t="shared" si="179"/>
        <v>0</v>
      </c>
      <c r="AL731" s="13" t="str">
        <f t="shared" si="188"/>
        <v/>
      </c>
      <c r="AM731" s="13">
        <f>IF(ISERROR(VLOOKUP($C731,CTEPULL!$A:$I,7,FALSE)),"0",(VLOOKUP($C731,CTEPULL!$A:$I,7,FALSE)))</f>
        <v>0</v>
      </c>
      <c r="AN731" s="18">
        <f>IF(ISERROR(VLOOKUP($A731,PIVOTILC!$A:$I,7,FALSE)),"0",(VLOOKUP($A731,PIVOTILC!$A:$I,7,FALSE)))</f>
        <v>0</v>
      </c>
      <c r="AO731" s="13">
        <f t="shared" si="180"/>
        <v>0</v>
      </c>
      <c r="AP731" s="13" t="str">
        <f t="shared" si="189"/>
        <v/>
      </c>
      <c r="AQ731" s="13">
        <f>IF(ISERROR(VLOOKUP($C731,CTEPULL!$A:$I,8,FALSE)),"0",(VLOOKUP($C731,CTEPULL!$A:$I,8,FALSE)))</f>
        <v>0</v>
      </c>
      <c r="AR731" s="18">
        <f>IF(ISERROR(VLOOKUP($A731,PIVOTILC!$A:$I,8,FALSE)),"0",(VLOOKUP($A731,PIVOTILC!$A:$I,8,FALSE)))</f>
        <v>0</v>
      </c>
      <c r="AS731" s="13">
        <f t="shared" si="181"/>
        <v>0</v>
      </c>
      <c r="AT731" s="13" t="str">
        <f t="shared" si="190"/>
        <v/>
      </c>
      <c r="AU731" s="19">
        <f>IF(ISERROR(VLOOKUP($C731,CTEPULL!$A:$I,9,FALSE)),"0",(VLOOKUP($C731,CTEPULL!$A:$I,9,FALSE)))</f>
        <v>45</v>
      </c>
      <c r="AV731" s="18">
        <f>IF(ISERROR(VLOOKUP($A731,PIVOTILC!$A:$I,8,FALSE)),"0",(VLOOKUP($A731,PIVOTILC!$A:$I,9,FALSE)))</f>
        <v>45</v>
      </c>
      <c r="AW731" s="18">
        <f t="shared" si="182"/>
        <v>0</v>
      </c>
      <c r="AX731" s="13">
        <f t="shared" si="183"/>
        <v>0</v>
      </c>
      <c r="AY731" s="13" t="str">
        <f t="shared" si="184"/>
        <v>No</v>
      </c>
      <c r="AZ731" s="13" t="str">
        <f t="shared" si="191"/>
        <v>No</v>
      </c>
    </row>
    <row r="732" spans="1:52" x14ac:dyDescent="0.2">
      <c r="A732" s="1" t="s">
        <v>11656</v>
      </c>
      <c r="B732" s="16" t="s">
        <v>11708</v>
      </c>
      <c r="C732" s="13" t="s">
        <v>11709</v>
      </c>
      <c r="D732" s="13" t="s">
        <v>11710</v>
      </c>
      <c r="E732" s="13" t="s">
        <v>763</v>
      </c>
      <c r="F732" s="13" t="s">
        <v>4928</v>
      </c>
      <c r="G732" s="13" t="s">
        <v>11711</v>
      </c>
      <c r="H732" s="13" t="s">
        <v>2828</v>
      </c>
      <c r="I732" s="13" t="s">
        <v>98</v>
      </c>
      <c r="J732" s="13" t="s">
        <v>2378</v>
      </c>
      <c r="K732" s="13" t="s">
        <v>2382</v>
      </c>
      <c r="L732" s="13" t="s">
        <v>3758</v>
      </c>
      <c r="M732" s="13" t="s">
        <v>2384</v>
      </c>
      <c r="N732" s="13" t="s">
        <v>11712</v>
      </c>
      <c r="O732" s="17">
        <v>43710</v>
      </c>
      <c r="P732" s="23"/>
      <c r="Q732" s="41" t="s">
        <v>11713</v>
      </c>
      <c r="R732" s="13" t="s">
        <v>129</v>
      </c>
      <c r="S732" s="13" t="s">
        <v>2870</v>
      </c>
      <c r="T732" s="13" t="s">
        <v>8348</v>
      </c>
      <c r="U732" s="13" t="s">
        <v>11720</v>
      </c>
      <c r="V732" s="13" t="s">
        <v>8354</v>
      </c>
      <c r="W732" s="13">
        <f>IF(ISERROR(VLOOKUP($C732,CTEPULL!$A:$I,3,FALSE)),"0",(VLOOKUP($C732,CTEPULL!$A:$I,3,FALSE)))</f>
        <v>45</v>
      </c>
      <c r="X732" s="18">
        <f>IF(ISERROR(VLOOKUP($A732,PIVOTILC!$A:$I,3,FALSE)),"0",(VLOOKUP($A732,PIVOTILC!$A:$I,3,FALSE)))</f>
        <v>45</v>
      </c>
      <c r="Y732" s="13">
        <f t="shared" si="176"/>
        <v>0</v>
      </c>
      <c r="Z732" s="13" t="str">
        <f t="shared" si="185"/>
        <v>Good</v>
      </c>
      <c r="AA732" s="13">
        <f>IF(ISERROR(VLOOKUP($C732,CTEPULL!$A:$I,4,FALSE)),"0",(VLOOKUP($C732,CTEPULL!$A:$I,4,FALSE)))</f>
        <v>0</v>
      </c>
      <c r="AB732" s="18">
        <f>IF(ISERROR(VLOOKUP($A732,PIVOTILC!$A:$I,4,FALSE)),"0",(VLOOKUP($A732,PIVOTILC!$A:$I,4,FALSE)))</f>
        <v>0</v>
      </c>
      <c r="AC732" s="13">
        <f t="shared" si="177"/>
        <v>0</v>
      </c>
      <c r="AD732" s="13" t="str">
        <f t="shared" si="186"/>
        <v/>
      </c>
      <c r="AE732" s="13">
        <f>IF(ISERROR(VLOOKUP($C732,CTEPULL!$A:$I,5,FALSE)),"0",(VLOOKUP($C732,CTEPULL!$A:$I,5,FALSE)))</f>
        <v>0</v>
      </c>
      <c r="AF732" s="18">
        <f>IF(ISERROR(VLOOKUP($A732,PIVOTILC!$A:$I,5,FALSE)),"0",(VLOOKUP($A732,PIVOTILC!$A:$I,5,FALSE)))</f>
        <v>0</v>
      </c>
      <c r="AG732" s="13">
        <f t="shared" si="178"/>
        <v>0</v>
      </c>
      <c r="AH732" s="13" t="str">
        <f t="shared" si="187"/>
        <v/>
      </c>
      <c r="AI732" s="13">
        <f>IF(ISERROR(VLOOKUP($C732,CTEPULL!$A:$I,6,FALSE)),"0",(VLOOKUP($C732,CTEPULL!$A:$I,6,FALSE)))</f>
        <v>0</v>
      </c>
      <c r="AJ732" s="18">
        <f>IF(ISERROR(VLOOKUP($A732,PIVOTILC!$A:$I,6,FALSE)),"0",(VLOOKUP($A732,PIVOTILC!$A:$I,6,FALSE)))</f>
        <v>0</v>
      </c>
      <c r="AK732" s="13">
        <f t="shared" si="179"/>
        <v>0</v>
      </c>
      <c r="AL732" s="13" t="str">
        <f t="shared" si="188"/>
        <v/>
      </c>
      <c r="AM732" s="13">
        <f>IF(ISERROR(VLOOKUP($C732,CTEPULL!$A:$I,7,FALSE)),"0",(VLOOKUP($C732,CTEPULL!$A:$I,7,FALSE)))</f>
        <v>0</v>
      </c>
      <c r="AN732" s="18">
        <f>IF(ISERROR(VLOOKUP($A732,PIVOTILC!$A:$I,7,FALSE)),"0",(VLOOKUP($A732,PIVOTILC!$A:$I,7,FALSE)))</f>
        <v>0</v>
      </c>
      <c r="AO732" s="13">
        <f t="shared" si="180"/>
        <v>0</v>
      </c>
      <c r="AP732" s="13" t="str">
        <f t="shared" si="189"/>
        <v/>
      </c>
      <c r="AQ732" s="13">
        <f>IF(ISERROR(VLOOKUP($C732,CTEPULL!$A:$I,8,FALSE)),"0",(VLOOKUP($C732,CTEPULL!$A:$I,8,FALSE)))</f>
        <v>0</v>
      </c>
      <c r="AR732" s="18">
        <f>IF(ISERROR(VLOOKUP($A732,PIVOTILC!$A:$I,8,FALSE)),"0",(VLOOKUP($A732,PIVOTILC!$A:$I,8,FALSE)))</f>
        <v>0</v>
      </c>
      <c r="AS732" s="13">
        <f t="shared" si="181"/>
        <v>0</v>
      </c>
      <c r="AT732" s="13" t="str">
        <f t="shared" si="190"/>
        <v/>
      </c>
      <c r="AU732" s="19">
        <f>IF(ISERROR(VLOOKUP($C732,CTEPULL!$A:$I,9,FALSE)),"0",(VLOOKUP($C732,CTEPULL!$A:$I,9,FALSE)))</f>
        <v>45</v>
      </c>
      <c r="AV732" s="18">
        <f>IF(ISERROR(VLOOKUP($A732,PIVOTILC!$A:$I,8,FALSE)),"0",(VLOOKUP($A732,PIVOTILC!$A:$I,9,FALSE)))</f>
        <v>45</v>
      </c>
      <c r="AW732" s="18">
        <f t="shared" si="182"/>
        <v>0</v>
      </c>
      <c r="AX732" s="13">
        <f t="shared" si="183"/>
        <v>0</v>
      </c>
      <c r="AY732" s="13" t="str">
        <f t="shared" si="184"/>
        <v>No</v>
      </c>
      <c r="AZ732" s="13" t="str">
        <f t="shared" si="191"/>
        <v>No</v>
      </c>
    </row>
    <row r="733" spans="1:52" x14ac:dyDescent="0.2">
      <c r="A733" s="1" t="s">
        <v>7230</v>
      </c>
      <c r="B733" s="16" t="s">
        <v>3250</v>
      </c>
      <c r="C733" s="13" t="s">
        <v>800</v>
      </c>
      <c r="D733" s="13" t="s">
        <v>2666</v>
      </c>
      <c r="E733" s="13" t="s">
        <v>424</v>
      </c>
      <c r="F733" s="13" t="s">
        <v>105</v>
      </c>
      <c r="G733" s="13" t="s">
        <v>273</v>
      </c>
      <c r="H733" s="13" t="s">
        <v>99</v>
      </c>
      <c r="I733" s="13" t="s">
        <v>100</v>
      </c>
      <c r="J733" s="13" t="s">
        <v>2378</v>
      </c>
      <c r="K733" s="13" t="s">
        <v>2395</v>
      </c>
      <c r="L733" s="13" t="s">
        <v>2385</v>
      </c>
      <c r="M733" s="13" t="s">
        <v>2385</v>
      </c>
      <c r="N733" s="13" t="s">
        <v>106</v>
      </c>
      <c r="O733" s="17">
        <v>37983</v>
      </c>
      <c r="P733" s="23"/>
      <c r="Q733" s="41" t="s">
        <v>2667</v>
      </c>
      <c r="R733" s="13" t="s">
        <v>129</v>
      </c>
      <c r="S733" s="13" t="s">
        <v>2868</v>
      </c>
      <c r="T733" s="13" t="s">
        <v>8348</v>
      </c>
      <c r="U733" s="13" t="s">
        <v>5969</v>
      </c>
      <c r="V733" s="13" t="s">
        <v>8362</v>
      </c>
      <c r="W733" s="13">
        <f>IF(ISERROR(VLOOKUP($C733,CTEPULL!$A:$I,3,FALSE)),"0",(VLOOKUP($C733,CTEPULL!$A:$I,3,FALSE)))</f>
        <v>45</v>
      </c>
      <c r="X733" s="18">
        <f>IF(ISERROR(VLOOKUP($A733,PIVOTILC!$A:$I,3,FALSE)),"0",(VLOOKUP($A733,PIVOTILC!$A:$I,3,FALSE)))</f>
        <v>45</v>
      </c>
      <c r="Y733" s="13">
        <f t="shared" si="176"/>
        <v>0</v>
      </c>
      <c r="Z733" s="13" t="str">
        <f t="shared" si="185"/>
        <v>Good</v>
      </c>
      <c r="AA733" s="13">
        <f>IF(ISERROR(VLOOKUP($C733,CTEPULL!$A:$I,4,FALSE)),"0",(VLOOKUP($C733,CTEPULL!$A:$I,4,FALSE)))</f>
        <v>0</v>
      </c>
      <c r="AB733" s="18">
        <f>IF(ISERROR(VLOOKUP($A733,PIVOTILC!$A:$I,4,FALSE)),"0",(VLOOKUP($A733,PIVOTILC!$A:$I,4,FALSE)))</f>
        <v>0</v>
      </c>
      <c r="AC733" s="13">
        <f t="shared" si="177"/>
        <v>0</v>
      </c>
      <c r="AD733" s="13" t="str">
        <f t="shared" si="186"/>
        <v/>
      </c>
      <c r="AE733" s="13">
        <f>IF(ISERROR(VLOOKUP($C733,CTEPULL!$A:$I,5,FALSE)),"0",(VLOOKUP($C733,CTEPULL!$A:$I,5,FALSE)))</f>
        <v>0</v>
      </c>
      <c r="AF733" s="18">
        <f>IF(ISERROR(VLOOKUP($A733,PIVOTILC!$A:$I,5,FALSE)),"0",(VLOOKUP($A733,PIVOTILC!$A:$I,5,FALSE)))</f>
        <v>0</v>
      </c>
      <c r="AG733" s="13">
        <f t="shared" si="178"/>
        <v>0</v>
      </c>
      <c r="AH733" s="13" t="str">
        <f t="shared" si="187"/>
        <v/>
      </c>
      <c r="AI733" s="13">
        <f>IF(ISERROR(VLOOKUP($C733,CTEPULL!$A:$I,6,FALSE)),"0",(VLOOKUP($C733,CTEPULL!$A:$I,6,FALSE)))</f>
        <v>0</v>
      </c>
      <c r="AJ733" s="18">
        <f>IF(ISERROR(VLOOKUP($A733,PIVOTILC!$A:$I,6,FALSE)),"0",(VLOOKUP($A733,PIVOTILC!$A:$I,6,FALSE)))</f>
        <v>0</v>
      </c>
      <c r="AK733" s="13">
        <f t="shared" si="179"/>
        <v>0</v>
      </c>
      <c r="AL733" s="13" t="str">
        <f t="shared" si="188"/>
        <v/>
      </c>
      <c r="AM733" s="13">
        <f>IF(ISERROR(VLOOKUP($C733,CTEPULL!$A:$I,7,FALSE)),"0",(VLOOKUP($C733,CTEPULL!$A:$I,7,FALSE)))</f>
        <v>0</v>
      </c>
      <c r="AN733" s="18">
        <f>IF(ISERROR(VLOOKUP($A733,PIVOTILC!$A:$I,7,FALSE)),"0",(VLOOKUP($A733,PIVOTILC!$A:$I,7,FALSE)))</f>
        <v>0</v>
      </c>
      <c r="AO733" s="13">
        <f t="shared" si="180"/>
        <v>0</v>
      </c>
      <c r="AP733" s="13" t="str">
        <f t="shared" si="189"/>
        <v/>
      </c>
      <c r="AQ733" s="13">
        <f>IF(ISERROR(VLOOKUP($C733,CTEPULL!$A:$I,8,FALSE)),"0",(VLOOKUP($C733,CTEPULL!$A:$I,8,FALSE)))</f>
        <v>0</v>
      </c>
      <c r="AR733" s="18">
        <f>IF(ISERROR(VLOOKUP($A733,PIVOTILC!$A:$I,8,FALSE)),"0",(VLOOKUP($A733,PIVOTILC!$A:$I,8,FALSE)))</f>
        <v>0</v>
      </c>
      <c r="AS733" s="13">
        <f t="shared" si="181"/>
        <v>0</v>
      </c>
      <c r="AT733" s="13" t="str">
        <f t="shared" si="190"/>
        <v/>
      </c>
      <c r="AU733" s="19">
        <f>IF(ISERROR(VLOOKUP($C733,CTEPULL!$A:$I,9,FALSE)),"0",(VLOOKUP($C733,CTEPULL!$A:$I,9,FALSE)))</f>
        <v>45</v>
      </c>
      <c r="AV733" s="18">
        <f>IF(ISERROR(VLOOKUP($A733,PIVOTILC!$A:$I,8,FALSE)),"0",(VLOOKUP($A733,PIVOTILC!$A:$I,9,FALSE)))</f>
        <v>45</v>
      </c>
      <c r="AW733" s="18">
        <f t="shared" si="182"/>
        <v>0</v>
      </c>
      <c r="AX733" s="13">
        <f t="shared" si="183"/>
        <v>0</v>
      </c>
      <c r="AY733" s="13" t="str">
        <f t="shared" si="184"/>
        <v>No</v>
      </c>
      <c r="AZ733" s="13" t="str">
        <f t="shared" si="191"/>
        <v>No</v>
      </c>
    </row>
    <row r="734" spans="1:52" x14ac:dyDescent="0.2">
      <c r="A734" s="1" t="s">
        <v>9360</v>
      </c>
      <c r="B734" s="16" t="s">
        <v>3251</v>
      </c>
      <c r="C734" s="13" t="s">
        <v>833</v>
      </c>
      <c r="D734" s="13" t="s">
        <v>518</v>
      </c>
      <c r="E734" s="13" t="s">
        <v>519</v>
      </c>
      <c r="F734" s="13" t="s">
        <v>187</v>
      </c>
      <c r="G734" s="13" t="s">
        <v>306</v>
      </c>
      <c r="H734" s="13" t="s">
        <v>2831</v>
      </c>
      <c r="I734" s="13" t="s">
        <v>98</v>
      </c>
      <c r="J734" s="13" t="s">
        <v>2378</v>
      </c>
      <c r="K734" s="13" t="s">
        <v>2382</v>
      </c>
      <c r="L734" s="13" t="s">
        <v>3758</v>
      </c>
      <c r="M734" s="13" t="s">
        <v>2416</v>
      </c>
      <c r="N734" s="13" t="s">
        <v>41</v>
      </c>
      <c r="O734" s="17">
        <v>39965</v>
      </c>
      <c r="P734" s="23"/>
      <c r="Q734" s="41" t="s">
        <v>2668</v>
      </c>
      <c r="R734" s="13" t="s">
        <v>129</v>
      </c>
      <c r="S734" s="13" t="s">
        <v>2867</v>
      </c>
      <c r="T734" s="13" t="s">
        <v>8348</v>
      </c>
      <c r="U734" s="13" t="s">
        <v>5970</v>
      </c>
      <c r="V734" s="13" t="s">
        <v>8365</v>
      </c>
      <c r="W734" s="13">
        <f>IF(ISERROR(VLOOKUP($C734,CTEPULL!$A:$I,3,FALSE)),"0",(VLOOKUP($C734,CTEPULL!$A:$I,3,FALSE)))</f>
        <v>52</v>
      </c>
      <c r="X734" s="18">
        <f>IF(ISERROR(VLOOKUP($A734,PIVOTILC!$A:$I,3,FALSE)),"0",(VLOOKUP($A734,PIVOTILC!$A:$I,3,FALSE)))</f>
        <v>52</v>
      </c>
      <c r="Y734" s="13">
        <f t="shared" si="176"/>
        <v>0</v>
      </c>
      <c r="Z734" s="13" t="str">
        <f t="shared" si="185"/>
        <v>Good</v>
      </c>
      <c r="AA734" s="13">
        <f>IF(ISERROR(VLOOKUP($C734,CTEPULL!$A:$I,4,FALSE)),"0",(VLOOKUP($C734,CTEPULL!$A:$I,4,FALSE)))</f>
        <v>0</v>
      </c>
      <c r="AB734" s="18">
        <f>IF(ISERROR(VLOOKUP($A734,PIVOTILC!$A:$I,4,FALSE)),"0",(VLOOKUP($A734,PIVOTILC!$A:$I,4,FALSE)))</f>
        <v>0</v>
      </c>
      <c r="AC734" s="13">
        <f t="shared" si="177"/>
        <v>0</v>
      </c>
      <c r="AD734" s="13" t="str">
        <f t="shared" si="186"/>
        <v/>
      </c>
      <c r="AE734" s="13">
        <f>IF(ISERROR(VLOOKUP($C734,CTEPULL!$A:$I,5,FALSE)),"0",(VLOOKUP($C734,CTEPULL!$A:$I,5,FALSE)))</f>
        <v>0</v>
      </c>
      <c r="AF734" s="18">
        <f>IF(ISERROR(VLOOKUP($A734,PIVOTILC!$A:$I,5,FALSE)),"0",(VLOOKUP($A734,PIVOTILC!$A:$I,5,FALSE)))</f>
        <v>0</v>
      </c>
      <c r="AG734" s="13">
        <f t="shared" si="178"/>
        <v>0</v>
      </c>
      <c r="AH734" s="13" t="str">
        <f t="shared" si="187"/>
        <v/>
      </c>
      <c r="AI734" s="13">
        <f>IF(ISERROR(VLOOKUP($C734,CTEPULL!$A:$I,6,FALSE)),"0",(VLOOKUP($C734,CTEPULL!$A:$I,6,FALSE)))</f>
        <v>0</v>
      </c>
      <c r="AJ734" s="18">
        <f>IF(ISERROR(VLOOKUP($A734,PIVOTILC!$A:$I,6,FALSE)),"0",(VLOOKUP($A734,PIVOTILC!$A:$I,6,FALSE)))</f>
        <v>0</v>
      </c>
      <c r="AK734" s="13">
        <f t="shared" si="179"/>
        <v>0</v>
      </c>
      <c r="AL734" s="13" t="str">
        <f t="shared" si="188"/>
        <v/>
      </c>
      <c r="AM734" s="13">
        <f>IF(ISERROR(VLOOKUP($C734,CTEPULL!$A:$I,7,FALSE)),"0",(VLOOKUP($C734,CTEPULL!$A:$I,7,FALSE)))</f>
        <v>0</v>
      </c>
      <c r="AN734" s="18">
        <f>IF(ISERROR(VLOOKUP($A734,PIVOTILC!$A:$I,7,FALSE)),"0",(VLOOKUP($A734,PIVOTILC!$A:$I,7,FALSE)))</f>
        <v>0</v>
      </c>
      <c r="AO734" s="13">
        <f t="shared" si="180"/>
        <v>0</v>
      </c>
      <c r="AP734" s="13" t="str">
        <f t="shared" si="189"/>
        <v/>
      </c>
      <c r="AQ734" s="13">
        <f>IF(ISERROR(VLOOKUP($C734,CTEPULL!$A:$I,8,FALSE)),"0",(VLOOKUP($C734,CTEPULL!$A:$I,8,FALSE)))</f>
        <v>0</v>
      </c>
      <c r="AR734" s="18">
        <f>IF(ISERROR(VLOOKUP($A734,PIVOTILC!$A:$I,8,FALSE)),"0",(VLOOKUP($A734,PIVOTILC!$A:$I,8,FALSE)))</f>
        <v>0</v>
      </c>
      <c r="AS734" s="13">
        <f t="shared" si="181"/>
        <v>0</v>
      </c>
      <c r="AT734" s="13" t="str">
        <f t="shared" si="190"/>
        <v/>
      </c>
      <c r="AU734" s="19">
        <f>IF(ISERROR(VLOOKUP($C734,CTEPULL!$A:$I,9,FALSE)),"0",(VLOOKUP($C734,CTEPULL!$A:$I,9,FALSE)))</f>
        <v>52</v>
      </c>
      <c r="AV734" s="18">
        <f>IF(ISERROR(VLOOKUP($A734,PIVOTILC!$A:$I,8,FALSE)),"0",(VLOOKUP($A734,PIVOTILC!$A:$I,9,FALSE)))</f>
        <v>52</v>
      </c>
      <c r="AW734" s="18">
        <f t="shared" si="182"/>
        <v>0</v>
      </c>
      <c r="AX734" s="13">
        <f t="shared" si="183"/>
        <v>0</v>
      </c>
      <c r="AY734" s="13" t="str">
        <f t="shared" si="184"/>
        <v>No</v>
      </c>
      <c r="AZ734" s="13" t="str">
        <f t="shared" si="191"/>
        <v>No</v>
      </c>
    </row>
    <row r="735" spans="1:52" x14ac:dyDescent="0.2">
      <c r="A735" s="1" t="s">
        <v>10986</v>
      </c>
      <c r="B735" s="16" t="s">
        <v>10987</v>
      </c>
      <c r="C735" s="13" t="s">
        <v>10988</v>
      </c>
      <c r="D735" s="13" t="s">
        <v>518</v>
      </c>
      <c r="E735" s="13" t="s">
        <v>1001</v>
      </c>
      <c r="F735" s="13" t="s">
        <v>10989</v>
      </c>
      <c r="G735" s="13" t="s">
        <v>10990</v>
      </c>
      <c r="H735" s="13" t="s">
        <v>2831</v>
      </c>
      <c r="I735" s="13" t="s">
        <v>98</v>
      </c>
      <c r="J735" s="13" t="s">
        <v>2378</v>
      </c>
      <c r="K735" s="13" t="s">
        <v>2381</v>
      </c>
      <c r="L735" s="13" t="s">
        <v>2387</v>
      </c>
      <c r="M735" s="13" t="s">
        <v>3948</v>
      </c>
      <c r="N735" s="13" t="s">
        <v>11140</v>
      </c>
      <c r="O735" s="17">
        <v>43650</v>
      </c>
      <c r="P735" s="23"/>
      <c r="Q735" s="41" t="s">
        <v>10991</v>
      </c>
      <c r="R735" s="13" t="s">
        <v>129</v>
      </c>
      <c r="S735" s="13" t="s">
        <v>2867</v>
      </c>
      <c r="T735" s="13" t="s">
        <v>8348</v>
      </c>
      <c r="U735" s="13" t="s">
        <v>11005</v>
      </c>
      <c r="V735" s="13" t="s">
        <v>8364</v>
      </c>
      <c r="W735" s="13" t="str">
        <f>IF(ISERROR(VLOOKUP($C735,CTEPULL!$A:$I,3,FALSE)),"0",(VLOOKUP($C735,CTEPULL!$A:$I,3,FALSE)))</f>
        <v>0</v>
      </c>
      <c r="X735" s="18">
        <f>IF(ISERROR(VLOOKUP($A735,PIVOTILC!$A:$I,3,FALSE)),"0",(VLOOKUP($A735,PIVOTILC!$A:$I,3,FALSE)))</f>
        <v>41</v>
      </c>
      <c r="Y735" s="13">
        <f t="shared" si="176"/>
        <v>-41</v>
      </c>
      <c r="Z735" s="13" t="str">
        <f t="shared" si="185"/>
        <v>With Variance</v>
      </c>
      <c r="AA735" s="13" t="str">
        <f>IF(ISERROR(VLOOKUP($C735,CTEPULL!$A:$I,4,FALSE)),"0",(VLOOKUP($C735,CTEPULL!$A:$I,4,FALSE)))</f>
        <v>0</v>
      </c>
      <c r="AB735" s="18">
        <f>IF(ISERROR(VLOOKUP($A735,PIVOTILC!$A:$I,4,FALSE)),"0",(VLOOKUP($A735,PIVOTILC!$A:$I,4,FALSE)))</f>
        <v>0</v>
      </c>
      <c r="AC735" s="13">
        <f t="shared" si="177"/>
        <v>0</v>
      </c>
      <c r="AD735" s="13" t="str">
        <f t="shared" si="186"/>
        <v/>
      </c>
      <c r="AE735" s="13" t="str">
        <f>IF(ISERROR(VLOOKUP($C735,CTEPULL!$A:$I,5,FALSE)),"0",(VLOOKUP($C735,CTEPULL!$A:$I,5,FALSE)))</f>
        <v>0</v>
      </c>
      <c r="AF735" s="18">
        <f>IF(ISERROR(VLOOKUP($A735,PIVOTILC!$A:$I,5,FALSE)),"0",(VLOOKUP($A735,PIVOTILC!$A:$I,5,FALSE)))</f>
        <v>0</v>
      </c>
      <c r="AG735" s="13">
        <f t="shared" si="178"/>
        <v>0</v>
      </c>
      <c r="AH735" s="13" t="str">
        <f t="shared" si="187"/>
        <v/>
      </c>
      <c r="AI735" s="13" t="str">
        <f>IF(ISERROR(VLOOKUP($C735,CTEPULL!$A:$I,6,FALSE)),"0",(VLOOKUP($C735,CTEPULL!$A:$I,6,FALSE)))</f>
        <v>0</v>
      </c>
      <c r="AJ735" s="18">
        <f>IF(ISERROR(VLOOKUP($A735,PIVOTILC!$A:$I,6,FALSE)),"0",(VLOOKUP($A735,PIVOTILC!$A:$I,6,FALSE)))</f>
        <v>0</v>
      </c>
      <c r="AK735" s="13">
        <f t="shared" si="179"/>
        <v>0</v>
      </c>
      <c r="AL735" s="13" t="str">
        <f t="shared" si="188"/>
        <v/>
      </c>
      <c r="AM735" s="13" t="str">
        <f>IF(ISERROR(VLOOKUP($C735,CTEPULL!$A:$I,7,FALSE)),"0",(VLOOKUP($C735,CTEPULL!$A:$I,7,FALSE)))</f>
        <v>0</v>
      </c>
      <c r="AN735" s="18">
        <f>IF(ISERROR(VLOOKUP($A735,PIVOTILC!$A:$I,7,FALSE)),"0",(VLOOKUP($A735,PIVOTILC!$A:$I,7,FALSE)))</f>
        <v>0</v>
      </c>
      <c r="AO735" s="13">
        <f t="shared" si="180"/>
        <v>0</v>
      </c>
      <c r="AP735" s="13" t="str">
        <f t="shared" si="189"/>
        <v/>
      </c>
      <c r="AQ735" s="13" t="str">
        <f>IF(ISERROR(VLOOKUP($C735,CTEPULL!$A:$I,8,FALSE)),"0",(VLOOKUP($C735,CTEPULL!$A:$I,8,FALSE)))</f>
        <v>0</v>
      </c>
      <c r="AR735" s="18">
        <f>IF(ISERROR(VLOOKUP($A735,PIVOTILC!$A:$I,8,FALSE)),"0",(VLOOKUP($A735,PIVOTILC!$A:$I,8,FALSE)))</f>
        <v>0</v>
      </c>
      <c r="AS735" s="13">
        <f t="shared" si="181"/>
        <v>0</v>
      </c>
      <c r="AT735" s="13" t="str">
        <f t="shared" si="190"/>
        <v/>
      </c>
      <c r="AU735" s="19" t="str">
        <f>IF(ISERROR(VLOOKUP($C735,CTEPULL!$A:$I,9,FALSE)),"0",(VLOOKUP($C735,CTEPULL!$A:$I,9,FALSE)))</f>
        <v>0</v>
      </c>
      <c r="AV735" s="18">
        <f>IF(ISERROR(VLOOKUP($A735,PIVOTILC!$A:$I,8,FALSE)),"0",(VLOOKUP($A735,PIVOTILC!$A:$I,9,FALSE)))</f>
        <v>41</v>
      </c>
      <c r="AW735" s="18">
        <f t="shared" si="182"/>
        <v>0</v>
      </c>
      <c r="AX735" s="13">
        <f t="shared" si="183"/>
        <v>-41</v>
      </c>
      <c r="AY735" s="13" t="str">
        <f t="shared" si="184"/>
        <v>Yes</v>
      </c>
      <c r="AZ735" s="13" t="str">
        <f t="shared" si="191"/>
        <v>No</v>
      </c>
    </row>
    <row r="736" spans="1:52" x14ac:dyDescent="0.2">
      <c r="A736" s="1" t="s">
        <v>10703</v>
      </c>
      <c r="B736" s="16" t="s">
        <v>10704</v>
      </c>
      <c r="C736" s="13" t="s">
        <v>10705</v>
      </c>
      <c r="D736" s="13" t="s">
        <v>518</v>
      </c>
      <c r="E736" s="13" t="s">
        <v>530</v>
      </c>
      <c r="F736" s="13" t="s">
        <v>178</v>
      </c>
      <c r="G736" s="13" t="s">
        <v>10706</v>
      </c>
      <c r="H736" s="13" t="s">
        <v>2831</v>
      </c>
      <c r="I736" s="13" t="s">
        <v>98</v>
      </c>
      <c r="J736" s="13" t="s">
        <v>2378</v>
      </c>
      <c r="K736" s="13" t="s">
        <v>2379</v>
      </c>
      <c r="L736" s="13" t="s">
        <v>2383</v>
      </c>
      <c r="M736" s="13" t="s">
        <v>2409</v>
      </c>
      <c r="N736" s="13" t="s">
        <v>10707</v>
      </c>
      <c r="O736" s="17">
        <v>43627</v>
      </c>
      <c r="P736" s="23"/>
      <c r="Q736" s="41" t="s">
        <v>10708</v>
      </c>
      <c r="R736" s="13" t="s">
        <v>129</v>
      </c>
      <c r="S736" s="13" t="s">
        <v>2867</v>
      </c>
      <c r="T736" s="13" t="s">
        <v>8348</v>
      </c>
      <c r="U736" s="13" t="s">
        <v>10718</v>
      </c>
      <c r="V736" s="13" t="s">
        <v>8352</v>
      </c>
      <c r="W736" s="13">
        <f>IF(ISERROR(VLOOKUP($C736,CTEPULL!$A:$I,3,FALSE)),"0",(VLOOKUP($C736,CTEPULL!$A:$I,3,FALSE)))</f>
        <v>40</v>
      </c>
      <c r="X736" s="18">
        <f>IF(ISERROR(VLOOKUP($A736,PIVOTILC!$A:$I,3,FALSE)),"0",(VLOOKUP($A736,PIVOTILC!$A:$I,3,FALSE)))</f>
        <v>40</v>
      </c>
      <c r="Y736" s="13">
        <f t="shared" si="176"/>
        <v>0</v>
      </c>
      <c r="Z736" s="13" t="str">
        <f t="shared" si="185"/>
        <v>Good</v>
      </c>
      <c r="AA736" s="13">
        <f>IF(ISERROR(VLOOKUP($C736,CTEPULL!$A:$I,4,FALSE)),"0",(VLOOKUP($C736,CTEPULL!$A:$I,4,FALSE)))</f>
        <v>0</v>
      </c>
      <c r="AB736" s="18">
        <f>IF(ISERROR(VLOOKUP($A736,PIVOTILC!$A:$I,4,FALSE)),"0",(VLOOKUP($A736,PIVOTILC!$A:$I,4,FALSE)))</f>
        <v>0</v>
      </c>
      <c r="AC736" s="13">
        <f t="shared" si="177"/>
        <v>0</v>
      </c>
      <c r="AD736" s="13" t="str">
        <f t="shared" si="186"/>
        <v/>
      </c>
      <c r="AE736" s="13">
        <f>IF(ISERROR(VLOOKUP($C736,CTEPULL!$A:$I,5,FALSE)),"0",(VLOOKUP($C736,CTEPULL!$A:$I,5,FALSE)))</f>
        <v>0</v>
      </c>
      <c r="AF736" s="18">
        <f>IF(ISERROR(VLOOKUP($A736,PIVOTILC!$A:$I,5,FALSE)),"0",(VLOOKUP($A736,PIVOTILC!$A:$I,5,FALSE)))</f>
        <v>0</v>
      </c>
      <c r="AG736" s="13">
        <f t="shared" si="178"/>
        <v>0</v>
      </c>
      <c r="AH736" s="13" t="str">
        <f t="shared" si="187"/>
        <v/>
      </c>
      <c r="AI736" s="13">
        <f>IF(ISERROR(VLOOKUP($C736,CTEPULL!$A:$I,6,FALSE)),"0",(VLOOKUP($C736,CTEPULL!$A:$I,6,FALSE)))</f>
        <v>0</v>
      </c>
      <c r="AJ736" s="18">
        <f>IF(ISERROR(VLOOKUP($A736,PIVOTILC!$A:$I,6,FALSE)),"0",(VLOOKUP($A736,PIVOTILC!$A:$I,6,FALSE)))</f>
        <v>0</v>
      </c>
      <c r="AK736" s="13">
        <f t="shared" si="179"/>
        <v>0</v>
      </c>
      <c r="AL736" s="13" t="str">
        <f t="shared" si="188"/>
        <v/>
      </c>
      <c r="AM736" s="13">
        <f>IF(ISERROR(VLOOKUP($C736,CTEPULL!$A:$I,7,FALSE)),"0",(VLOOKUP($C736,CTEPULL!$A:$I,7,FALSE)))</f>
        <v>0</v>
      </c>
      <c r="AN736" s="18">
        <f>IF(ISERROR(VLOOKUP($A736,PIVOTILC!$A:$I,7,FALSE)),"0",(VLOOKUP($A736,PIVOTILC!$A:$I,7,FALSE)))</f>
        <v>0</v>
      </c>
      <c r="AO736" s="13">
        <f t="shared" si="180"/>
        <v>0</v>
      </c>
      <c r="AP736" s="13" t="str">
        <f t="shared" si="189"/>
        <v/>
      </c>
      <c r="AQ736" s="13">
        <f>IF(ISERROR(VLOOKUP($C736,CTEPULL!$A:$I,8,FALSE)),"0",(VLOOKUP($C736,CTEPULL!$A:$I,8,FALSE)))</f>
        <v>0</v>
      </c>
      <c r="AR736" s="18">
        <f>IF(ISERROR(VLOOKUP($A736,PIVOTILC!$A:$I,8,FALSE)),"0",(VLOOKUP($A736,PIVOTILC!$A:$I,8,FALSE)))</f>
        <v>0</v>
      </c>
      <c r="AS736" s="13">
        <f t="shared" si="181"/>
        <v>0</v>
      </c>
      <c r="AT736" s="13" t="str">
        <f t="shared" si="190"/>
        <v/>
      </c>
      <c r="AU736" s="19">
        <f>IF(ISERROR(VLOOKUP($C736,CTEPULL!$A:$I,9,FALSE)),"0",(VLOOKUP($C736,CTEPULL!$A:$I,9,FALSE)))</f>
        <v>40</v>
      </c>
      <c r="AV736" s="18">
        <f>IF(ISERROR(VLOOKUP($A736,PIVOTILC!$A:$I,8,FALSE)),"0",(VLOOKUP($A736,PIVOTILC!$A:$I,9,FALSE)))</f>
        <v>40</v>
      </c>
      <c r="AW736" s="18">
        <f t="shared" si="182"/>
        <v>0</v>
      </c>
      <c r="AX736" s="13">
        <f t="shared" si="183"/>
        <v>0</v>
      </c>
      <c r="AY736" s="13" t="str">
        <f t="shared" si="184"/>
        <v>No</v>
      </c>
      <c r="AZ736" s="13" t="str">
        <f t="shared" si="191"/>
        <v>No</v>
      </c>
    </row>
    <row r="737" spans="1:52" x14ac:dyDescent="0.2">
      <c r="A737" s="1" t="s">
        <v>11351</v>
      </c>
      <c r="B737" s="16" t="s">
        <v>11352</v>
      </c>
      <c r="C737" s="19" t="s">
        <v>2151</v>
      </c>
      <c r="D737" s="13" t="s">
        <v>518</v>
      </c>
      <c r="E737" s="13" t="s">
        <v>532</v>
      </c>
      <c r="F737" s="13" t="s">
        <v>101</v>
      </c>
      <c r="G737" s="13" t="s">
        <v>2152</v>
      </c>
      <c r="H737" s="13" t="s">
        <v>2831</v>
      </c>
      <c r="I737" s="13" t="s">
        <v>98</v>
      </c>
      <c r="J737" s="13" t="s">
        <v>2378</v>
      </c>
      <c r="K737" s="13" t="s">
        <v>2382</v>
      </c>
      <c r="L737" s="13" t="s">
        <v>3758</v>
      </c>
      <c r="M737" s="13" t="s">
        <v>2397</v>
      </c>
      <c r="N737" s="13" t="s">
        <v>2669</v>
      </c>
      <c r="O737" s="17">
        <v>42142</v>
      </c>
      <c r="P737" s="23"/>
      <c r="Q737" s="41" t="s">
        <v>11353</v>
      </c>
      <c r="R737" s="13" t="s">
        <v>129</v>
      </c>
      <c r="S737" s="13" t="s">
        <v>2870</v>
      </c>
      <c r="T737" s="13" t="s">
        <v>8348</v>
      </c>
      <c r="U737" s="13" t="s">
        <v>5971</v>
      </c>
      <c r="V737" s="13" t="s">
        <v>8352</v>
      </c>
      <c r="W737" s="13">
        <f>IF(ISERROR(VLOOKUP($C737,CTEPULL!$A:$I,3,FALSE)),"0",(VLOOKUP($C737,CTEPULL!$A:$I,3,FALSE)))</f>
        <v>40</v>
      </c>
      <c r="X737" s="18">
        <f>IF(ISERROR(VLOOKUP($A737,PIVOTILC!$A:$I,3,FALSE)),"0",(VLOOKUP($A737,PIVOTILC!$A:$I,3,FALSE)))</f>
        <v>40</v>
      </c>
      <c r="Y737" s="13">
        <f t="shared" si="176"/>
        <v>0</v>
      </c>
      <c r="Z737" s="13" t="str">
        <f t="shared" si="185"/>
        <v>Good</v>
      </c>
      <c r="AA737" s="13">
        <f>IF(ISERROR(VLOOKUP($C737,CTEPULL!$A:$I,4,FALSE)),"0",(VLOOKUP($C737,CTEPULL!$A:$I,4,FALSE)))</f>
        <v>0</v>
      </c>
      <c r="AB737" s="18">
        <f>IF(ISERROR(VLOOKUP($A737,PIVOTILC!$A:$I,4,FALSE)),"0",(VLOOKUP($A737,PIVOTILC!$A:$I,4,FALSE)))</f>
        <v>0</v>
      </c>
      <c r="AC737" s="13">
        <f t="shared" si="177"/>
        <v>0</v>
      </c>
      <c r="AD737" s="13" t="str">
        <f t="shared" si="186"/>
        <v/>
      </c>
      <c r="AE737" s="13">
        <f>IF(ISERROR(VLOOKUP($C737,CTEPULL!$A:$I,5,FALSE)),"0",(VLOOKUP($C737,CTEPULL!$A:$I,5,FALSE)))</f>
        <v>0</v>
      </c>
      <c r="AF737" s="18">
        <f>IF(ISERROR(VLOOKUP($A737,PIVOTILC!$A:$I,5,FALSE)),"0",(VLOOKUP($A737,PIVOTILC!$A:$I,5,FALSE)))</f>
        <v>0</v>
      </c>
      <c r="AG737" s="13">
        <f t="shared" si="178"/>
        <v>0</v>
      </c>
      <c r="AH737" s="13" t="str">
        <f t="shared" si="187"/>
        <v/>
      </c>
      <c r="AI737" s="13">
        <f>IF(ISERROR(VLOOKUP($C737,CTEPULL!$A:$I,6,FALSE)),"0",(VLOOKUP($C737,CTEPULL!$A:$I,6,FALSE)))</f>
        <v>0</v>
      </c>
      <c r="AJ737" s="18">
        <f>IF(ISERROR(VLOOKUP($A737,PIVOTILC!$A:$I,6,FALSE)),"0",(VLOOKUP($A737,PIVOTILC!$A:$I,6,FALSE)))</f>
        <v>0</v>
      </c>
      <c r="AK737" s="13">
        <f t="shared" si="179"/>
        <v>0</v>
      </c>
      <c r="AL737" s="13" t="str">
        <f t="shared" si="188"/>
        <v/>
      </c>
      <c r="AM737" s="13">
        <f>IF(ISERROR(VLOOKUP($C737,CTEPULL!$A:$I,7,FALSE)),"0",(VLOOKUP($C737,CTEPULL!$A:$I,7,FALSE)))</f>
        <v>0</v>
      </c>
      <c r="AN737" s="18">
        <f>IF(ISERROR(VLOOKUP($A737,PIVOTILC!$A:$I,7,FALSE)),"0",(VLOOKUP($A737,PIVOTILC!$A:$I,7,FALSE)))</f>
        <v>0</v>
      </c>
      <c r="AO737" s="13">
        <f t="shared" si="180"/>
        <v>0</v>
      </c>
      <c r="AP737" s="13" t="str">
        <f t="shared" si="189"/>
        <v/>
      </c>
      <c r="AQ737" s="13">
        <f>IF(ISERROR(VLOOKUP($C737,CTEPULL!$A:$I,8,FALSE)),"0",(VLOOKUP($C737,CTEPULL!$A:$I,8,FALSE)))</f>
        <v>0</v>
      </c>
      <c r="AR737" s="18">
        <f>IF(ISERROR(VLOOKUP($A737,PIVOTILC!$A:$I,8,FALSE)),"0",(VLOOKUP($A737,PIVOTILC!$A:$I,8,FALSE)))</f>
        <v>0</v>
      </c>
      <c r="AS737" s="13">
        <f t="shared" si="181"/>
        <v>0</v>
      </c>
      <c r="AT737" s="13" t="str">
        <f t="shared" si="190"/>
        <v/>
      </c>
      <c r="AU737" s="19">
        <f>IF(ISERROR(VLOOKUP($C737,CTEPULL!$A:$I,9,FALSE)),"0",(VLOOKUP($C737,CTEPULL!$A:$I,9,FALSE)))</f>
        <v>40</v>
      </c>
      <c r="AV737" s="18">
        <f>IF(ISERROR(VLOOKUP($A737,PIVOTILC!$A:$I,8,FALSE)),"0",(VLOOKUP($A737,PIVOTILC!$A:$I,9,FALSE)))</f>
        <v>40</v>
      </c>
      <c r="AW737" s="18">
        <f t="shared" si="182"/>
        <v>0</v>
      </c>
      <c r="AX737" s="13">
        <f t="shared" si="183"/>
        <v>0</v>
      </c>
      <c r="AY737" s="13" t="str">
        <f t="shared" si="184"/>
        <v>No</v>
      </c>
      <c r="AZ737" s="13" t="str">
        <f t="shared" si="191"/>
        <v>No</v>
      </c>
    </row>
    <row r="738" spans="1:52" x14ac:dyDescent="0.2">
      <c r="A738" s="1" t="s">
        <v>11141</v>
      </c>
      <c r="B738" s="16" t="s">
        <v>11142</v>
      </c>
      <c r="C738" s="13" t="s">
        <v>11182</v>
      </c>
      <c r="D738" s="13" t="s">
        <v>11143</v>
      </c>
      <c r="E738" s="13" t="s">
        <v>11144</v>
      </c>
      <c r="F738" s="13" t="s">
        <v>3740</v>
      </c>
      <c r="G738" s="13" t="s">
        <v>11145</v>
      </c>
      <c r="H738" s="13" t="s">
        <v>2828</v>
      </c>
      <c r="I738" s="13" t="s">
        <v>98</v>
      </c>
      <c r="J738" s="13" t="s">
        <v>2378</v>
      </c>
      <c r="K738" s="13" t="s">
        <v>2395</v>
      </c>
      <c r="L738" s="13" t="s">
        <v>2385</v>
      </c>
      <c r="M738" s="13" t="s">
        <v>3823</v>
      </c>
      <c r="N738" s="13" t="s">
        <v>11183</v>
      </c>
      <c r="O738" s="17">
        <v>43668</v>
      </c>
      <c r="P738" s="23"/>
      <c r="Q738" s="41" t="s">
        <v>11146</v>
      </c>
      <c r="R738" s="13" t="s">
        <v>112</v>
      </c>
      <c r="S738" s="13" t="s">
        <v>2866</v>
      </c>
      <c r="T738" s="13" t="s">
        <v>8348</v>
      </c>
      <c r="U738" s="13" t="s">
        <v>11187</v>
      </c>
      <c r="V738" s="13" t="s">
        <v>8356</v>
      </c>
      <c r="W738" s="13">
        <f>IF(ISERROR(VLOOKUP($C738,CTEPULL!$A:$I,3,FALSE)),"0",(VLOOKUP($C738,CTEPULL!$A:$I,3,FALSE)))</f>
        <v>32</v>
      </c>
      <c r="X738" s="18">
        <f>IF(ISERROR(VLOOKUP($A738,PIVOTILC!$A:$I,3,FALSE)),"0",(VLOOKUP($A738,PIVOTILC!$A:$I,3,FALSE)))</f>
        <v>32</v>
      </c>
      <c r="Y738" s="13">
        <f t="shared" si="176"/>
        <v>0</v>
      </c>
      <c r="Z738" s="13" t="str">
        <f t="shared" si="185"/>
        <v>Good</v>
      </c>
      <c r="AA738" s="13">
        <f>IF(ISERROR(VLOOKUP($C738,CTEPULL!$A:$I,4,FALSE)),"0",(VLOOKUP($C738,CTEPULL!$A:$I,4,FALSE)))</f>
        <v>0</v>
      </c>
      <c r="AB738" s="18">
        <f>IF(ISERROR(VLOOKUP($A738,PIVOTILC!$A:$I,4,FALSE)),"0",(VLOOKUP($A738,PIVOTILC!$A:$I,4,FALSE)))</f>
        <v>0</v>
      </c>
      <c r="AC738" s="13">
        <f t="shared" si="177"/>
        <v>0</v>
      </c>
      <c r="AD738" s="13" t="str">
        <f t="shared" si="186"/>
        <v/>
      </c>
      <c r="AE738" s="13">
        <f>IF(ISERROR(VLOOKUP($C738,CTEPULL!$A:$I,5,FALSE)),"0",(VLOOKUP($C738,CTEPULL!$A:$I,5,FALSE)))</f>
        <v>0</v>
      </c>
      <c r="AF738" s="18">
        <f>IF(ISERROR(VLOOKUP($A738,PIVOTILC!$A:$I,5,FALSE)),"0",(VLOOKUP($A738,PIVOTILC!$A:$I,5,FALSE)))</f>
        <v>0</v>
      </c>
      <c r="AG738" s="13">
        <f t="shared" si="178"/>
        <v>0</v>
      </c>
      <c r="AH738" s="13" t="str">
        <f t="shared" si="187"/>
        <v/>
      </c>
      <c r="AI738" s="13">
        <f>IF(ISERROR(VLOOKUP($C738,CTEPULL!$A:$I,6,FALSE)),"0",(VLOOKUP($C738,CTEPULL!$A:$I,6,FALSE)))</f>
        <v>0</v>
      </c>
      <c r="AJ738" s="18">
        <f>IF(ISERROR(VLOOKUP($A738,PIVOTILC!$A:$I,6,FALSE)),"0",(VLOOKUP($A738,PIVOTILC!$A:$I,6,FALSE)))</f>
        <v>0</v>
      </c>
      <c r="AK738" s="13">
        <f t="shared" si="179"/>
        <v>0</v>
      </c>
      <c r="AL738" s="13" t="str">
        <f t="shared" si="188"/>
        <v/>
      </c>
      <c r="AM738" s="13">
        <f>IF(ISERROR(VLOOKUP($C738,CTEPULL!$A:$I,7,FALSE)),"0",(VLOOKUP($C738,CTEPULL!$A:$I,7,FALSE)))</f>
        <v>0</v>
      </c>
      <c r="AN738" s="18">
        <f>IF(ISERROR(VLOOKUP($A738,PIVOTILC!$A:$I,7,FALSE)),"0",(VLOOKUP($A738,PIVOTILC!$A:$I,7,FALSE)))</f>
        <v>0</v>
      </c>
      <c r="AO738" s="13">
        <f t="shared" si="180"/>
        <v>0</v>
      </c>
      <c r="AP738" s="13" t="str">
        <f t="shared" si="189"/>
        <v/>
      </c>
      <c r="AQ738" s="13">
        <f>IF(ISERROR(VLOOKUP($C738,CTEPULL!$A:$I,8,FALSE)),"0",(VLOOKUP($C738,CTEPULL!$A:$I,8,FALSE)))</f>
        <v>0</v>
      </c>
      <c r="AR738" s="18">
        <f>IF(ISERROR(VLOOKUP($A738,PIVOTILC!$A:$I,8,FALSE)),"0",(VLOOKUP($A738,PIVOTILC!$A:$I,8,FALSE)))</f>
        <v>0</v>
      </c>
      <c r="AS738" s="13">
        <f t="shared" si="181"/>
        <v>0</v>
      </c>
      <c r="AT738" s="13" t="str">
        <f t="shared" si="190"/>
        <v/>
      </c>
      <c r="AU738" s="19">
        <f>IF(ISERROR(VLOOKUP($C738,CTEPULL!$A:$I,9,FALSE)),"0",(VLOOKUP($C738,CTEPULL!$A:$I,9,FALSE)))</f>
        <v>32</v>
      </c>
      <c r="AV738" s="18">
        <f>IF(ISERROR(VLOOKUP($A738,PIVOTILC!$A:$I,8,FALSE)),"0",(VLOOKUP($A738,PIVOTILC!$A:$I,9,FALSE)))</f>
        <v>32</v>
      </c>
      <c r="AW738" s="18">
        <f t="shared" si="182"/>
        <v>0</v>
      </c>
      <c r="AX738" s="13">
        <f t="shared" si="183"/>
        <v>0</v>
      </c>
      <c r="AY738" s="13" t="str">
        <f t="shared" si="184"/>
        <v>No</v>
      </c>
      <c r="AZ738" s="13" t="str">
        <f t="shared" si="191"/>
        <v>No</v>
      </c>
    </row>
    <row r="739" spans="1:52" x14ac:dyDescent="0.2">
      <c r="A739" s="1" t="s">
        <v>9361</v>
      </c>
      <c r="B739" s="16" t="s">
        <v>3252</v>
      </c>
      <c r="C739" s="13" t="s">
        <v>942</v>
      </c>
      <c r="D739" s="13" t="s">
        <v>733</v>
      </c>
      <c r="E739" s="13" t="s">
        <v>734</v>
      </c>
      <c r="F739" s="13" t="s">
        <v>223</v>
      </c>
      <c r="G739" s="13" t="s">
        <v>408</v>
      </c>
      <c r="H739" s="13" t="s">
        <v>2828</v>
      </c>
      <c r="I739" s="13" t="s">
        <v>100</v>
      </c>
      <c r="J739" s="13" t="s">
        <v>2378</v>
      </c>
      <c r="K739" s="13" t="s">
        <v>4970</v>
      </c>
      <c r="L739" s="13" t="s">
        <v>11256</v>
      </c>
      <c r="M739" s="13" t="s">
        <v>11908</v>
      </c>
      <c r="N739" s="13" t="s">
        <v>224</v>
      </c>
      <c r="O739" s="17">
        <v>40807</v>
      </c>
      <c r="P739" s="23"/>
      <c r="Q739" s="41" t="s">
        <v>2670</v>
      </c>
      <c r="R739" s="13" t="s">
        <v>129</v>
      </c>
      <c r="S739" s="13" t="s">
        <v>2871</v>
      </c>
      <c r="T739" s="13" t="s">
        <v>8348</v>
      </c>
      <c r="U739" s="13" t="s">
        <v>5972</v>
      </c>
      <c r="V739" s="13" t="s">
        <v>8362</v>
      </c>
      <c r="W739" s="13">
        <f>IF(ISERROR(VLOOKUP($C739,CTEPULL!$A:$I,3,FALSE)),"0",(VLOOKUP($C739,CTEPULL!$A:$I,3,FALSE)))</f>
        <v>45</v>
      </c>
      <c r="X739" s="18">
        <f>IF(ISERROR(VLOOKUP($A739,PIVOTILC!$A:$I,3,FALSE)),"0",(VLOOKUP($A739,PIVOTILC!$A:$I,3,FALSE)))</f>
        <v>45</v>
      </c>
      <c r="Y739" s="13">
        <f t="shared" si="176"/>
        <v>0</v>
      </c>
      <c r="Z739" s="13" t="str">
        <f t="shared" si="185"/>
        <v>Good</v>
      </c>
      <c r="AA739" s="13">
        <f>IF(ISERROR(VLOOKUP($C739,CTEPULL!$A:$I,4,FALSE)),"0",(VLOOKUP($C739,CTEPULL!$A:$I,4,FALSE)))</f>
        <v>0</v>
      </c>
      <c r="AB739" s="18">
        <f>IF(ISERROR(VLOOKUP($A739,PIVOTILC!$A:$I,4,FALSE)),"0",(VLOOKUP($A739,PIVOTILC!$A:$I,4,FALSE)))</f>
        <v>0</v>
      </c>
      <c r="AC739" s="13">
        <f t="shared" si="177"/>
        <v>0</v>
      </c>
      <c r="AD739" s="13" t="str">
        <f t="shared" si="186"/>
        <v/>
      </c>
      <c r="AE739" s="13">
        <f>IF(ISERROR(VLOOKUP($C739,CTEPULL!$A:$I,5,FALSE)),"0",(VLOOKUP($C739,CTEPULL!$A:$I,5,FALSE)))</f>
        <v>0</v>
      </c>
      <c r="AF739" s="18">
        <f>IF(ISERROR(VLOOKUP($A739,PIVOTILC!$A:$I,5,FALSE)),"0",(VLOOKUP($A739,PIVOTILC!$A:$I,5,FALSE)))</f>
        <v>0</v>
      </c>
      <c r="AG739" s="13">
        <f t="shared" si="178"/>
        <v>0</v>
      </c>
      <c r="AH739" s="13" t="str">
        <f t="shared" si="187"/>
        <v/>
      </c>
      <c r="AI739" s="13">
        <f>IF(ISERROR(VLOOKUP($C739,CTEPULL!$A:$I,6,FALSE)),"0",(VLOOKUP($C739,CTEPULL!$A:$I,6,FALSE)))</f>
        <v>0</v>
      </c>
      <c r="AJ739" s="18">
        <f>IF(ISERROR(VLOOKUP($A739,PIVOTILC!$A:$I,6,FALSE)),"0",(VLOOKUP($A739,PIVOTILC!$A:$I,6,FALSE)))</f>
        <v>0</v>
      </c>
      <c r="AK739" s="13">
        <f t="shared" si="179"/>
        <v>0</v>
      </c>
      <c r="AL739" s="13" t="str">
        <f t="shared" si="188"/>
        <v/>
      </c>
      <c r="AM739" s="13">
        <f>IF(ISERROR(VLOOKUP($C739,CTEPULL!$A:$I,7,FALSE)),"0",(VLOOKUP($C739,CTEPULL!$A:$I,7,FALSE)))</f>
        <v>0</v>
      </c>
      <c r="AN739" s="18">
        <f>IF(ISERROR(VLOOKUP($A739,PIVOTILC!$A:$I,7,FALSE)),"0",(VLOOKUP($A739,PIVOTILC!$A:$I,7,FALSE)))</f>
        <v>0</v>
      </c>
      <c r="AO739" s="13">
        <f t="shared" si="180"/>
        <v>0</v>
      </c>
      <c r="AP739" s="13" t="str">
        <f t="shared" si="189"/>
        <v/>
      </c>
      <c r="AQ739" s="13">
        <f>IF(ISERROR(VLOOKUP($C739,CTEPULL!$A:$I,8,FALSE)),"0",(VLOOKUP($C739,CTEPULL!$A:$I,8,FALSE)))</f>
        <v>0</v>
      </c>
      <c r="AR739" s="18">
        <f>IF(ISERROR(VLOOKUP($A739,PIVOTILC!$A:$I,8,FALSE)),"0",(VLOOKUP($A739,PIVOTILC!$A:$I,8,FALSE)))</f>
        <v>0</v>
      </c>
      <c r="AS739" s="13">
        <f t="shared" si="181"/>
        <v>0</v>
      </c>
      <c r="AT739" s="13" t="str">
        <f t="shared" si="190"/>
        <v/>
      </c>
      <c r="AU739" s="19">
        <f>IF(ISERROR(VLOOKUP($C739,CTEPULL!$A:$I,9,FALSE)),"0",(VLOOKUP($C739,CTEPULL!$A:$I,9,FALSE)))</f>
        <v>45</v>
      </c>
      <c r="AV739" s="18">
        <f>IF(ISERROR(VLOOKUP($A739,PIVOTILC!$A:$I,8,FALSE)),"0",(VLOOKUP($A739,PIVOTILC!$A:$I,9,FALSE)))</f>
        <v>45</v>
      </c>
      <c r="AW739" s="18">
        <f t="shared" si="182"/>
        <v>0</v>
      </c>
      <c r="AX739" s="13">
        <f t="shared" si="183"/>
        <v>0</v>
      </c>
      <c r="AY739" s="13" t="str">
        <f t="shared" si="184"/>
        <v>No</v>
      </c>
      <c r="AZ739" s="13" t="str">
        <f t="shared" si="191"/>
        <v>No</v>
      </c>
    </row>
    <row r="740" spans="1:52" x14ac:dyDescent="0.2">
      <c r="A740" s="1" t="s">
        <v>9362</v>
      </c>
      <c r="B740" s="12" t="s">
        <v>3253</v>
      </c>
      <c r="C740" s="3" t="s">
        <v>947</v>
      </c>
      <c r="D740" s="3" t="s">
        <v>743</v>
      </c>
      <c r="E740" s="3" t="s">
        <v>744</v>
      </c>
      <c r="F740" s="3" t="s">
        <v>179</v>
      </c>
      <c r="G740" s="3" t="s">
        <v>412</v>
      </c>
      <c r="H740" s="3" t="s">
        <v>2828</v>
      </c>
      <c r="I740" s="3" t="s">
        <v>98</v>
      </c>
      <c r="J740" s="3" t="s">
        <v>2378</v>
      </c>
      <c r="K740" s="3" t="s">
        <v>2381</v>
      </c>
      <c r="L740" s="3" t="s">
        <v>2387</v>
      </c>
      <c r="M740" s="3" t="s">
        <v>3823</v>
      </c>
      <c r="N740" s="3" t="s">
        <v>232</v>
      </c>
      <c r="O740" s="11">
        <v>40856</v>
      </c>
      <c r="Q740" s="41" t="s">
        <v>2671</v>
      </c>
      <c r="R740" s="3" t="s">
        <v>129</v>
      </c>
      <c r="S740" s="3" t="s">
        <v>2871</v>
      </c>
      <c r="T740" s="3" t="s">
        <v>8348</v>
      </c>
      <c r="U740" s="3" t="s">
        <v>5973</v>
      </c>
      <c r="V740" s="3" t="s">
        <v>8364</v>
      </c>
      <c r="W740" s="13">
        <f>IF(ISERROR(VLOOKUP($C740,CTEPULL!$A:$I,3,FALSE)),"0",(VLOOKUP($C740,CTEPULL!$A:$I,3,FALSE)))</f>
        <v>46</v>
      </c>
      <c r="X740" s="18">
        <f>IF(ISERROR(VLOOKUP($A740,PIVOTILC!$A:$I,3,FALSE)),"0",(VLOOKUP($A740,PIVOTILC!$A:$I,3,FALSE)))</f>
        <v>46</v>
      </c>
      <c r="Y740" s="13">
        <f t="shared" si="176"/>
        <v>0</v>
      </c>
      <c r="Z740" s="13" t="str">
        <f t="shared" si="185"/>
        <v>Good</v>
      </c>
      <c r="AA740" s="13">
        <f>IF(ISERROR(VLOOKUP($C740,CTEPULL!$A:$I,4,FALSE)),"0",(VLOOKUP($C740,CTEPULL!$A:$I,4,FALSE)))</f>
        <v>0</v>
      </c>
      <c r="AB740" s="18">
        <f>IF(ISERROR(VLOOKUP($A740,PIVOTILC!$A:$I,4,FALSE)),"0",(VLOOKUP($A740,PIVOTILC!$A:$I,4,FALSE)))</f>
        <v>0</v>
      </c>
      <c r="AC740" s="13">
        <f t="shared" si="177"/>
        <v>0</v>
      </c>
      <c r="AD740" s="13" t="str">
        <f t="shared" si="186"/>
        <v/>
      </c>
      <c r="AE740" s="13">
        <f>IF(ISERROR(VLOOKUP($C740,CTEPULL!$A:$I,5,FALSE)),"0",(VLOOKUP($C740,CTEPULL!$A:$I,5,FALSE)))</f>
        <v>0</v>
      </c>
      <c r="AF740" s="18">
        <f>IF(ISERROR(VLOOKUP($A740,PIVOTILC!$A:$I,5,FALSE)),"0",(VLOOKUP($A740,PIVOTILC!$A:$I,5,FALSE)))</f>
        <v>0</v>
      </c>
      <c r="AG740" s="13">
        <f t="shared" si="178"/>
        <v>0</v>
      </c>
      <c r="AH740" s="13" t="str">
        <f t="shared" si="187"/>
        <v/>
      </c>
      <c r="AI740" s="13">
        <f>IF(ISERROR(VLOOKUP($C740,CTEPULL!$A:$I,6,FALSE)),"0",(VLOOKUP($C740,CTEPULL!$A:$I,6,FALSE)))</f>
        <v>0</v>
      </c>
      <c r="AJ740" s="18">
        <f>IF(ISERROR(VLOOKUP($A740,PIVOTILC!$A:$I,6,FALSE)),"0",(VLOOKUP($A740,PIVOTILC!$A:$I,6,FALSE)))</f>
        <v>0</v>
      </c>
      <c r="AK740" s="13">
        <f t="shared" si="179"/>
        <v>0</v>
      </c>
      <c r="AL740" s="13" t="str">
        <f t="shared" si="188"/>
        <v/>
      </c>
      <c r="AM740" s="13">
        <f>IF(ISERROR(VLOOKUP($C740,CTEPULL!$A:$I,7,FALSE)),"0",(VLOOKUP($C740,CTEPULL!$A:$I,7,FALSE)))</f>
        <v>0</v>
      </c>
      <c r="AN740" s="18">
        <f>IF(ISERROR(VLOOKUP($A740,PIVOTILC!$A:$I,7,FALSE)),"0",(VLOOKUP($A740,PIVOTILC!$A:$I,7,FALSE)))</f>
        <v>0</v>
      </c>
      <c r="AO740" s="13">
        <f t="shared" si="180"/>
        <v>0</v>
      </c>
      <c r="AP740" s="13" t="str">
        <f t="shared" si="189"/>
        <v/>
      </c>
      <c r="AQ740" s="13">
        <f>IF(ISERROR(VLOOKUP($C740,CTEPULL!$A:$I,8,FALSE)),"0",(VLOOKUP($C740,CTEPULL!$A:$I,8,FALSE)))</f>
        <v>0</v>
      </c>
      <c r="AR740" s="18">
        <f>IF(ISERROR(VLOOKUP($A740,PIVOTILC!$A:$I,8,FALSE)),"0",(VLOOKUP($A740,PIVOTILC!$A:$I,8,FALSE)))</f>
        <v>0</v>
      </c>
      <c r="AS740" s="13">
        <f t="shared" si="181"/>
        <v>0</v>
      </c>
      <c r="AT740" s="13" t="str">
        <f t="shared" si="190"/>
        <v/>
      </c>
      <c r="AU740" s="19">
        <f>IF(ISERROR(VLOOKUP($C740,CTEPULL!$A:$I,9,FALSE)),"0",(VLOOKUP($C740,CTEPULL!$A:$I,9,FALSE)))</f>
        <v>46</v>
      </c>
      <c r="AV740" s="18">
        <f>IF(ISERROR(VLOOKUP($A740,PIVOTILC!$A:$I,8,FALSE)),"0",(VLOOKUP($A740,PIVOTILC!$A:$I,9,FALSE)))</f>
        <v>46</v>
      </c>
      <c r="AW740" s="18">
        <f t="shared" si="182"/>
        <v>0</v>
      </c>
      <c r="AX740" s="13">
        <f t="shared" si="183"/>
        <v>0</v>
      </c>
      <c r="AY740" s="13" t="str">
        <f t="shared" si="184"/>
        <v>No</v>
      </c>
      <c r="AZ740" s="13" t="str">
        <f t="shared" si="191"/>
        <v>No</v>
      </c>
    </row>
    <row r="741" spans="1:52" x14ac:dyDescent="0.2">
      <c r="A741" s="1" t="s">
        <v>9363</v>
      </c>
      <c r="B741" s="16" t="s">
        <v>3254</v>
      </c>
      <c r="C741" s="13" t="s">
        <v>1686</v>
      </c>
      <c r="D741" s="13" t="s">
        <v>1687</v>
      </c>
      <c r="E741" s="13" t="s">
        <v>1688</v>
      </c>
      <c r="F741" s="13" t="s">
        <v>179</v>
      </c>
      <c r="G741" s="13" t="s">
        <v>1689</v>
      </c>
      <c r="H741" s="13" t="s">
        <v>2828</v>
      </c>
      <c r="I741" s="13" t="s">
        <v>100</v>
      </c>
      <c r="J741" s="13" t="s">
        <v>2378</v>
      </c>
      <c r="K741" s="13" t="s">
        <v>2396</v>
      </c>
      <c r="L741" s="13" t="s">
        <v>2392</v>
      </c>
      <c r="M741" s="13" t="s">
        <v>4971</v>
      </c>
      <c r="N741" s="13" t="s">
        <v>1690</v>
      </c>
      <c r="O741" s="17">
        <v>41932</v>
      </c>
      <c r="P741" s="23"/>
      <c r="Q741" s="41" t="s">
        <v>2672</v>
      </c>
      <c r="R741" s="13" t="s">
        <v>187</v>
      </c>
      <c r="S741" s="13" t="s">
        <v>2867</v>
      </c>
      <c r="T741" s="13" t="s">
        <v>8348</v>
      </c>
      <c r="U741" s="13" t="s">
        <v>5974</v>
      </c>
      <c r="V741" s="13" t="s">
        <v>8350</v>
      </c>
      <c r="W741" s="13">
        <f>IF(ISERROR(VLOOKUP($C741,CTEPULL!$A:$I,3,FALSE)),"0",(VLOOKUP($C741,CTEPULL!$A:$I,3,FALSE)))</f>
        <v>53</v>
      </c>
      <c r="X741" s="18">
        <f>IF(ISERROR(VLOOKUP($A741,PIVOTILC!$A:$I,3,FALSE)),"0",(VLOOKUP($A741,PIVOTILC!$A:$I,3,FALSE)))</f>
        <v>53</v>
      </c>
      <c r="Y741" s="13">
        <f t="shared" si="176"/>
        <v>0</v>
      </c>
      <c r="Z741" s="13" t="str">
        <f t="shared" si="185"/>
        <v>Good</v>
      </c>
      <c r="AA741" s="13">
        <f>IF(ISERROR(VLOOKUP($C741,CTEPULL!$A:$I,4,FALSE)),"0",(VLOOKUP($C741,CTEPULL!$A:$I,4,FALSE)))</f>
        <v>0</v>
      </c>
      <c r="AB741" s="18">
        <f>IF(ISERROR(VLOOKUP($A741,PIVOTILC!$A:$I,4,FALSE)),"0",(VLOOKUP($A741,PIVOTILC!$A:$I,4,FALSE)))</f>
        <v>0</v>
      </c>
      <c r="AC741" s="13">
        <f t="shared" si="177"/>
        <v>0</v>
      </c>
      <c r="AD741" s="13" t="str">
        <f t="shared" si="186"/>
        <v/>
      </c>
      <c r="AE741" s="13">
        <f>IF(ISERROR(VLOOKUP($C741,CTEPULL!$A:$I,5,FALSE)),"0",(VLOOKUP($C741,CTEPULL!$A:$I,5,FALSE)))</f>
        <v>0</v>
      </c>
      <c r="AF741" s="18">
        <f>IF(ISERROR(VLOOKUP($A741,PIVOTILC!$A:$I,5,FALSE)),"0",(VLOOKUP($A741,PIVOTILC!$A:$I,5,FALSE)))</f>
        <v>0</v>
      </c>
      <c r="AG741" s="13">
        <f t="shared" si="178"/>
        <v>0</v>
      </c>
      <c r="AH741" s="13" t="str">
        <f t="shared" si="187"/>
        <v/>
      </c>
      <c r="AI741" s="13">
        <f>IF(ISERROR(VLOOKUP($C741,CTEPULL!$A:$I,6,FALSE)),"0",(VLOOKUP($C741,CTEPULL!$A:$I,6,FALSE)))</f>
        <v>0</v>
      </c>
      <c r="AJ741" s="18">
        <f>IF(ISERROR(VLOOKUP($A741,PIVOTILC!$A:$I,6,FALSE)),"0",(VLOOKUP($A741,PIVOTILC!$A:$I,6,FALSE)))</f>
        <v>0</v>
      </c>
      <c r="AK741" s="13">
        <f t="shared" si="179"/>
        <v>0</v>
      </c>
      <c r="AL741" s="13" t="str">
        <f t="shared" si="188"/>
        <v/>
      </c>
      <c r="AM741" s="13">
        <f>IF(ISERROR(VLOOKUP($C741,CTEPULL!$A:$I,7,FALSE)),"0",(VLOOKUP($C741,CTEPULL!$A:$I,7,FALSE)))</f>
        <v>0</v>
      </c>
      <c r="AN741" s="18">
        <f>IF(ISERROR(VLOOKUP($A741,PIVOTILC!$A:$I,7,FALSE)),"0",(VLOOKUP($A741,PIVOTILC!$A:$I,7,FALSE)))</f>
        <v>0</v>
      </c>
      <c r="AO741" s="13">
        <f t="shared" si="180"/>
        <v>0</v>
      </c>
      <c r="AP741" s="13" t="str">
        <f t="shared" si="189"/>
        <v/>
      </c>
      <c r="AQ741" s="13">
        <f>IF(ISERROR(VLOOKUP($C741,CTEPULL!$A:$I,8,FALSE)),"0",(VLOOKUP($C741,CTEPULL!$A:$I,8,FALSE)))</f>
        <v>0</v>
      </c>
      <c r="AR741" s="18">
        <f>IF(ISERROR(VLOOKUP($A741,PIVOTILC!$A:$I,8,FALSE)),"0",(VLOOKUP($A741,PIVOTILC!$A:$I,8,FALSE)))</f>
        <v>0</v>
      </c>
      <c r="AS741" s="13">
        <f t="shared" si="181"/>
        <v>0</v>
      </c>
      <c r="AT741" s="13" t="str">
        <f t="shared" si="190"/>
        <v/>
      </c>
      <c r="AU741" s="19">
        <f>IF(ISERROR(VLOOKUP($C741,CTEPULL!$A:$I,9,FALSE)),"0",(VLOOKUP($C741,CTEPULL!$A:$I,9,FALSE)))</f>
        <v>53</v>
      </c>
      <c r="AV741" s="18">
        <f>IF(ISERROR(VLOOKUP($A741,PIVOTILC!$A:$I,8,FALSE)),"0",(VLOOKUP($A741,PIVOTILC!$A:$I,9,FALSE)))</f>
        <v>53</v>
      </c>
      <c r="AW741" s="18">
        <f t="shared" si="182"/>
        <v>0</v>
      </c>
      <c r="AX741" s="13">
        <f t="shared" si="183"/>
        <v>0</v>
      </c>
      <c r="AY741" s="13" t="str">
        <f t="shared" si="184"/>
        <v>No</v>
      </c>
      <c r="AZ741" s="13" t="str">
        <f t="shared" si="191"/>
        <v>No</v>
      </c>
    </row>
    <row r="742" spans="1:52" x14ac:dyDescent="0.2">
      <c r="A742" s="1" t="s">
        <v>7231</v>
      </c>
      <c r="B742" s="16" t="s">
        <v>4811</v>
      </c>
      <c r="C742" s="13" t="s">
        <v>4812</v>
      </c>
      <c r="D742" s="13" t="s">
        <v>4813</v>
      </c>
      <c r="E742" s="13" t="s">
        <v>4814</v>
      </c>
      <c r="F742" s="13" t="s">
        <v>179</v>
      </c>
      <c r="G742" s="13" t="s">
        <v>4815</v>
      </c>
      <c r="H742" s="13" t="s">
        <v>2829</v>
      </c>
      <c r="I742" s="13" t="s">
        <v>100</v>
      </c>
      <c r="J742" s="13" t="s">
        <v>2378</v>
      </c>
      <c r="K742" s="13" t="s">
        <v>2396</v>
      </c>
      <c r="L742" s="13" t="s">
        <v>2392</v>
      </c>
      <c r="M742" s="13" t="s">
        <v>8943</v>
      </c>
      <c r="N742" s="13" t="s">
        <v>4816</v>
      </c>
      <c r="O742" s="17">
        <v>42870</v>
      </c>
      <c r="P742" s="23"/>
      <c r="Q742" s="41" t="s">
        <v>4817</v>
      </c>
      <c r="R742" s="13" t="s">
        <v>112</v>
      </c>
      <c r="S742" s="13" t="s">
        <v>2866</v>
      </c>
      <c r="T742" s="13" t="s">
        <v>8348</v>
      </c>
      <c r="U742" s="13" t="s">
        <v>5975</v>
      </c>
      <c r="V742" s="13" t="s">
        <v>8349</v>
      </c>
      <c r="W742" s="13">
        <f>IF(ISERROR(VLOOKUP($C742,CTEPULL!$A:$I,3,FALSE)),"0",(VLOOKUP($C742,CTEPULL!$A:$I,3,FALSE)))</f>
        <v>36</v>
      </c>
      <c r="X742" s="18">
        <f>IF(ISERROR(VLOOKUP($A742,PIVOTILC!$A:$I,3,FALSE)),"0",(VLOOKUP($A742,PIVOTILC!$A:$I,3,FALSE)))</f>
        <v>36</v>
      </c>
      <c r="Y742" s="13">
        <f t="shared" si="176"/>
        <v>0</v>
      </c>
      <c r="Z742" s="13" t="str">
        <f t="shared" si="185"/>
        <v>Good</v>
      </c>
      <c r="AA742" s="13">
        <f>IF(ISERROR(VLOOKUP($C742,CTEPULL!$A:$I,4,FALSE)),"0",(VLOOKUP($C742,CTEPULL!$A:$I,4,FALSE)))</f>
        <v>0</v>
      </c>
      <c r="AB742" s="18">
        <f>IF(ISERROR(VLOOKUP($A742,PIVOTILC!$A:$I,4,FALSE)),"0",(VLOOKUP($A742,PIVOTILC!$A:$I,4,FALSE)))</f>
        <v>0</v>
      </c>
      <c r="AC742" s="13">
        <f t="shared" si="177"/>
        <v>0</v>
      </c>
      <c r="AD742" s="13" t="str">
        <f t="shared" si="186"/>
        <v/>
      </c>
      <c r="AE742" s="13">
        <f>IF(ISERROR(VLOOKUP($C742,CTEPULL!$A:$I,5,FALSE)),"0",(VLOOKUP($C742,CTEPULL!$A:$I,5,FALSE)))</f>
        <v>0</v>
      </c>
      <c r="AF742" s="18">
        <f>IF(ISERROR(VLOOKUP($A742,PIVOTILC!$A:$I,5,FALSE)),"0",(VLOOKUP($A742,PIVOTILC!$A:$I,5,FALSE)))</f>
        <v>0</v>
      </c>
      <c r="AG742" s="13">
        <f t="shared" si="178"/>
        <v>0</v>
      </c>
      <c r="AH742" s="13" t="str">
        <f t="shared" si="187"/>
        <v/>
      </c>
      <c r="AI742" s="13">
        <f>IF(ISERROR(VLOOKUP($C742,CTEPULL!$A:$I,6,FALSE)),"0",(VLOOKUP($C742,CTEPULL!$A:$I,6,FALSE)))</f>
        <v>0</v>
      </c>
      <c r="AJ742" s="18">
        <f>IF(ISERROR(VLOOKUP($A742,PIVOTILC!$A:$I,6,FALSE)),"0",(VLOOKUP($A742,PIVOTILC!$A:$I,6,FALSE)))</f>
        <v>0</v>
      </c>
      <c r="AK742" s="13">
        <f t="shared" si="179"/>
        <v>0</v>
      </c>
      <c r="AL742" s="13" t="str">
        <f t="shared" si="188"/>
        <v/>
      </c>
      <c r="AM742" s="13">
        <f>IF(ISERROR(VLOOKUP($C742,CTEPULL!$A:$I,7,FALSE)),"0",(VLOOKUP($C742,CTEPULL!$A:$I,7,FALSE)))</f>
        <v>0</v>
      </c>
      <c r="AN742" s="18">
        <f>IF(ISERROR(VLOOKUP($A742,PIVOTILC!$A:$I,7,FALSE)),"0",(VLOOKUP($A742,PIVOTILC!$A:$I,7,FALSE)))</f>
        <v>0</v>
      </c>
      <c r="AO742" s="13">
        <f t="shared" si="180"/>
        <v>0</v>
      </c>
      <c r="AP742" s="13" t="str">
        <f t="shared" si="189"/>
        <v/>
      </c>
      <c r="AQ742" s="13">
        <f>IF(ISERROR(VLOOKUP($C742,CTEPULL!$A:$I,8,FALSE)),"0",(VLOOKUP($C742,CTEPULL!$A:$I,8,FALSE)))</f>
        <v>0</v>
      </c>
      <c r="AR742" s="18">
        <f>IF(ISERROR(VLOOKUP($A742,PIVOTILC!$A:$I,8,FALSE)),"0",(VLOOKUP($A742,PIVOTILC!$A:$I,8,FALSE)))</f>
        <v>0</v>
      </c>
      <c r="AS742" s="13">
        <f t="shared" si="181"/>
        <v>0</v>
      </c>
      <c r="AT742" s="13" t="str">
        <f t="shared" si="190"/>
        <v/>
      </c>
      <c r="AU742" s="19">
        <f>IF(ISERROR(VLOOKUP($C742,CTEPULL!$A:$I,9,FALSE)),"0",(VLOOKUP($C742,CTEPULL!$A:$I,9,FALSE)))</f>
        <v>36</v>
      </c>
      <c r="AV742" s="18">
        <f>IF(ISERROR(VLOOKUP($A742,PIVOTILC!$A:$I,8,FALSE)),"0",(VLOOKUP($A742,PIVOTILC!$A:$I,9,FALSE)))</f>
        <v>36</v>
      </c>
      <c r="AW742" s="18">
        <f t="shared" si="182"/>
        <v>0</v>
      </c>
      <c r="AX742" s="13">
        <f t="shared" si="183"/>
        <v>0</v>
      </c>
      <c r="AY742" s="13" t="str">
        <f t="shared" si="184"/>
        <v>No</v>
      </c>
      <c r="AZ742" s="13" t="str">
        <f t="shared" si="191"/>
        <v>No</v>
      </c>
    </row>
    <row r="743" spans="1:52" x14ac:dyDescent="0.2">
      <c r="A743" s="1" t="s">
        <v>7232</v>
      </c>
      <c r="B743" s="16" t="s">
        <v>3255</v>
      </c>
      <c r="C743" s="13" t="s">
        <v>1432</v>
      </c>
      <c r="D743" s="13" t="s">
        <v>178</v>
      </c>
      <c r="E743" s="13" t="s">
        <v>1323</v>
      </c>
      <c r="F743" s="13" t="s">
        <v>179</v>
      </c>
      <c r="G743" s="13" t="s">
        <v>1433</v>
      </c>
      <c r="H743" s="13" t="s">
        <v>2829</v>
      </c>
      <c r="I743" s="13" t="s">
        <v>98</v>
      </c>
      <c r="J743" s="13" t="s">
        <v>2378</v>
      </c>
      <c r="K743" s="13" t="s">
        <v>2395</v>
      </c>
      <c r="L743" s="13" t="s">
        <v>4946</v>
      </c>
      <c r="M743" s="13" t="s">
        <v>2405</v>
      </c>
      <c r="N743" s="13" t="s">
        <v>2673</v>
      </c>
      <c r="O743" s="17">
        <v>41752</v>
      </c>
      <c r="P743" s="23"/>
      <c r="Q743" s="41" t="s">
        <v>2674</v>
      </c>
      <c r="R743" s="13" t="s">
        <v>187</v>
      </c>
      <c r="S743" s="13" t="s">
        <v>2867</v>
      </c>
      <c r="T743" s="13" t="s">
        <v>8348</v>
      </c>
      <c r="U743" s="13" t="s">
        <v>5977</v>
      </c>
      <c r="V743" s="13" t="s">
        <v>8350</v>
      </c>
      <c r="W743" s="13">
        <f>IF(ISERROR(VLOOKUP($C743,CTEPULL!$A:$I,3,FALSE)),"0",(VLOOKUP($C743,CTEPULL!$A:$I,3,FALSE)))</f>
        <v>40</v>
      </c>
      <c r="X743" s="18">
        <f>IF(ISERROR(VLOOKUP($A743,PIVOTILC!$A:$I,3,FALSE)),"0",(VLOOKUP($A743,PIVOTILC!$A:$I,3,FALSE)))</f>
        <v>40</v>
      </c>
      <c r="Y743" s="13">
        <f t="shared" si="176"/>
        <v>0</v>
      </c>
      <c r="Z743" s="13" t="str">
        <f t="shared" si="185"/>
        <v>Good</v>
      </c>
      <c r="AA743" s="13">
        <f>IF(ISERROR(VLOOKUP($C743,CTEPULL!$A:$I,4,FALSE)),"0",(VLOOKUP($C743,CTEPULL!$A:$I,4,FALSE)))</f>
        <v>0</v>
      </c>
      <c r="AB743" s="18">
        <f>IF(ISERROR(VLOOKUP($A743,PIVOTILC!$A:$I,4,FALSE)),"0",(VLOOKUP($A743,PIVOTILC!$A:$I,4,FALSE)))</f>
        <v>0</v>
      </c>
      <c r="AC743" s="13">
        <f t="shared" si="177"/>
        <v>0</v>
      </c>
      <c r="AD743" s="13" t="str">
        <f t="shared" si="186"/>
        <v/>
      </c>
      <c r="AE743" s="13">
        <f>IF(ISERROR(VLOOKUP($C743,CTEPULL!$A:$I,5,FALSE)),"0",(VLOOKUP($C743,CTEPULL!$A:$I,5,FALSE)))</f>
        <v>0</v>
      </c>
      <c r="AF743" s="18">
        <f>IF(ISERROR(VLOOKUP($A743,PIVOTILC!$A:$I,5,FALSE)),"0",(VLOOKUP($A743,PIVOTILC!$A:$I,5,FALSE)))</f>
        <v>0</v>
      </c>
      <c r="AG743" s="13">
        <f t="shared" si="178"/>
        <v>0</v>
      </c>
      <c r="AH743" s="13" t="str">
        <f t="shared" si="187"/>
        <v/>
      </c>
      <c r="AI743" s="13">
        <f>IF(ISERROR(VLOOKUP($C743,CTEPULL!$A:$I,6,FALSE)),"0",(VLOOKUP($C743,CTEPULL!$A:$I,6,FALSE)))</f>
        <v>0</v>
      </c>
      <c r="AJ743" s="18">
        <f>IF(ISERROR(VLOOKUP($A743,PIVOTILC!$A:$I,6,FALSE)),"0",(VLOOKUP($A743,PIVOTILC!$A:$I,6,FALSE)))</f>
        <v>0</v>
      </c>
      <c r="AK743" s="13">
        <f t="shared" si="179"/>
        <v>0</v>
      </c>
      <c r="AL743" s="13" t="str">
        <f t="shared" si="188"/>
        <v/>
      </c>
      <c r="AM743" s="13">
        <f>IF(ISERROR(VLOOKUP($C743,CTEPULL!$A:$I,7,FALSE)),"0",(VLOOKUP($C743,CTEPULL!$A:$I,7,FALSE)))</f>
        <v>0</v>
      </c>
      <c r="AN743" s="18">
        <f>IF(ISERROR(VLOOKUP($A743,PIVOTILC!$A:$I,7,FALSE)),"0",(VLOOKUP($A743,PIVOTILC!$A:$I,7,FALSE)))</f>
        <v>0</v>
      </c>
      <c r="AO743" s="13">
        <f t="shared" si="180"/>
        <v>0</v>
      </c>
      <c r="AP743" s="13" t="str">
        <f t="shared" si="189"/>
        <v/>
      </c>
      <c r="AQ743" s="13">
        <f>IF(ISERROR(VLOOKUP($C743,CTEPULL!$A:$I,8,FALSE)),"0",(VLOOKUP($C743,CTEPULL!$A:$I,8,FALSE)))</f>
        <v>0</v>
      </c>
      <c r="AR743" s="18">
        <f>IF(ISERROR(VLOOKUP($A743,PIVOTILC!$A:$I,8,FALSE)),"0",(VLOOKUP($A743,PIVOTILC!$A:$I,8,FALSE)))</f>
        <v>0</v>
      </c>
      <c r="AS743" s="13">
        <f t="shared" si="181"/>
        <v>0</v>
      </c>
      <c r="AT743" s="13" t="str">
        <f t="shared" si="190"/>
        <v/>
      </c>
      <c r="AU743" s="19">
        <f>IF(ISERROR(VLOOKUP($C743,CTEPULL!$A:$I,9,FALSE)),"0",(VLOOKUP($C743,CTEPULL!$A:$I,9,FALSE)))</f>
        <v>40</v>
      </c>
      <c r="AV743" s="18">
        <f>IF(ISERROR(VLOOKUP($A743,PIVOTILC!$A:$I,8,FALSE)),"0",(VLOOKUP($A743,PIVOTILC!$A:$I,9,FALSE)))</f>
        <v>40</v>
      </c>
      <c r="AW743" s="18">
        <f t="shared" si="182"/>
        <v>0</v>
      </c>
      <c r="AX743" s="13">
        <f t="shared" si="183"/>
        <v>0</v>
      </c>
      <c r="AY743" s="13" t="str">
        <f t="shared" si="184"/>
        <v>No</v>
      </c>
      <c r="AZ743" s="13" t="str">
        <f t="shared" si="191"/>
        <v>No</v>
      </c>
    </row>
    <row r="744" spans="1:52" x14ac:dyDescent="0.2">
      <c r="A744" s="1" t="s">
        <v>7233</v>
      </c>
      <c r="B744" s="16" t="s">
        <v>3256</v>
      </c>
      <c r="C744" s="13" t="s">
        <v>1283</v>
      </c>
      <c r="D744" s="13" t="s">
        <v>178</v>
      </c>
      <c r="E744" s="13" t="s">
        <v>1284</v>
      </c>
      <c r="F744" s="13" t="s">
        <v>179</v>
      </c>
      <c r="G744" s="13" t="s">
        <v>1285</v>
      </c>
      <c r="H744" s="13" t="s">
        <v>2829</v>
      </c>
      <c r="I744" s="13" t="s">
        <v>98</v>
      </c>
      <c r="J744" s="13" t="s">
        <v>2378</v>
      </c>
      <c r="K744" s="13" t="s">
        <v>2379</v>
      </c>
      <c r="L744" s="13" t="s">
        <v>2380</v>
      </c>
      <c r="M744" s="13" t="s">
        <v>2433</v>
      </c>
      <c r="N744" s="13" t="s">
        <v>1286</v>
      </c>
      <c r="O744" s="17">
        <v>41603</v>
      </c>
      <c r="P744" s="23"/>
      <c r="Q744" s="41" t="s">
        <v>2675</v>
      </c>
      <c r="R744" s="13" t="s">
        <v>129</v>
      </c>
      <c r="S744" s="13" t="s">
        <v>2873</v>
      </c>
      <c r="T744" s="13" t="s">
        <v>8348</v>
      </c>
      <c r="U744" s="13" t="s">
        <v>5978</v>
      </c>
      <c r="V744" s="13" t="s">
        <v>8352</v>
      </c>
      <c r="W744" s="13">
        <f>IF(ISERROR(VLOOKUP($C744,CTEPULL!$A:$I,3,FALSE)),"0",(VLOOKUP($C744,CTEPULL!$A:$I,3,FALSE)))</f>
        <v>40</v>
      </c>
      <c r="X744" s="18">
        <f>IF(ISERROR(VLOOKUP($A744,PIVOTILC!$A:$I,3,FALSE)),"0",(VLOOKUP($A744,PIVOTILC!$A:$I,3,FALSE)))</f>
        <v>40</v>
      </c>
      <c r="Y744" s="13">
        <f t="shared" si="176"/>
        <v>0</v>
      </c>
      <c r="Z744" s="13" t="str">
        <f t="shared" si="185"/>
        <v>Good</v>
      </c>
      <c r="AA744" s="13">
        <f>IF(ISERROR(VLOOKUP($C744,CTEPULL!$A:$I,4,FALSE)),"0",(VLOOKUP($C744,CTEPULL!$A:$I,4,FALSE)))</f>
        <v>0</v>
      </c>
      <c r="AB744" s="18">
        <f>IF(ISERROR(VLOOKUP($A744,PIVOTILC!$A:$I,4,FALSE)),"0",(VLOOKUP($A744,PIVOTILC!$A:$I,4,FALSE)))</f>
        <v>0</v>
      </c>
      <c r="AC744" s="13">
        <f t="shared" si="177"/>
        <v>0</v>
      </c>
      <c r="AD744" s="13" t="str">
        <f t="shared" si="186"/>
        <v/>
      </c>
      <c r="AE744" s="13">
        <f>IF(ISERROR(VLOOKUP($C744,CTEPULL!$A:$I,5,FALSE)),"0",(VLOOKUP($C744,CTEPULL!$A:$I,5,FALSE)))</f>
        <v>0</v>
      </c>
      <c r="AF744" s="18">
        <f>IF(ISERROR(VLOOKUP($A744,PIVOTILC!$A:$I,5,FALSE)),"0",(VLOOKUP($A744,PIVOTILC!$A:$I,5,FALSE)))</f>
        <v>0</v>
      </c>
      <c r="AG744" s="13">
        <f t="shared" si="178"/>
        <v>0</v>
      </c>
      <c r="AH744" s="13" t="str">
        <f t="shared" si="187"/>
        <v/>
      </c>
      <c r="AI744" s="13">
        <f>IF(ISERROR(VLOOKUP($C744,CTEPULL!$A:$I,6,FALSE)),"0",(VLOOKUP($C744,CTEPULL!$A:$I,6,FALSE)))</f>
        <v>0</v>
      </c>
      <c r="AJ744" s="18">
        <f>IF(ISERROR(VLOOKUP($A744,PIVOTILC!$A:$I,6,FALSE)),"0",(VLOOKUP($A744,PIVOTILC!$A:$I,6,FALSE)))</f>
        <v>0</v>
      </c>
      <c r="AK744" s="13">
        <f t="shared" si="179"/>
        <v>0</v>
      </c>
      <c r="AL744" s="13" t="str">
        <f t="shared" si="188"/>
        <v/>
      </c>
      <c r="AM744" s="13">
        <f>IF(ISERROR(VLOOKUP($C744,CTEPULL!$A:$I,7,FALSE)),"0",(VLOOKUP($C744,CTEPULL!$A:$I,7,FALSE)))</f>
        <v>0</v>
      </c>
      <c r="AN744" s="18">
        <f>IF(ISERROR(VLOOKUP($A744,PIVOTILC!$A:$I,7,FALSE)),"0",(VLOOKUP($A744,PIVOTILC!$A:$I,7,FALSE)))</f>
        <v>0</v>
      </c>
      <c r="AO744" s="13">
        <f t="shared" si="180"/>
        <v>0</v>
      </c>
      <c r="AP744" s="13" t="str">
        <f t="shared" si="189"/>
        <v/>
      </c>
      <c r="AQ744" s="13">
        <f>IF(ISERROR(VLOOKUP($C744,CTEPULL!$A:$I,8,FALSE)),"0",(VLOOKUP($C744,CTEPULL!$A:$I,8,FALSE)))</f>
        <v>0</v>
      </c>
      <c r="AR744" s="18">
        <f>IF(ISERROR(VLOOKUP($A744,PIVOTILC!$A:$I,8,FALSE)),"0",(VLOOKUP($A744,PIVOTILC!$A:$I,8,FALSE)))</f>
        <v>0</v>
      </c>
      <c r="AS744" s="13">
        <f t="shared" si="181"/>
        <v>0</v>
      </c>
      <c r="AT744" s="13" t="str">
        <f t="shared" si="190"/>
        <v/>
      </c>
      <c r="AU744" s="19">
        <f>IF(ISERROR(VLOOKUP($C744,CTEPULL!$A:$I,9,FALSE)),"0",(VLOOKUP($C744,CTEPULL!$A:$I,9,FALSE)))</f>
        <v>40</v>
      </c>
      <c r="AV744" s="18">
        <f>IF(ISERROR(VLOOKUP($A744,PIVOTILC!$A:$I,8,FALSE)),"0",(VLOOKUP($A744,PIVOTILC!$A:$I,9,FALSE)))</f>
        <v>40</v>
      </c>
      <c r="AW744" s="18">
        <f t="shared" si="182"/>
        <v>0</v>
      </c>
      <c r="AX744" s="13">
        <f t="shared" si="183"/>
        <v>0</v>
      </c>
      <c r="AY744" s="13" t="str">
        <f t="shared" si="184"/>
        <v>No</v>
      </c>
      <c r="AZ744" s="13" t="str">
        <f t="shared" si="191"/>
        <v>No</v>
      </c>
    </row>
    <row r="745" spans="1:52" x14ac:dyDescent="0.2">
      <c r="A745" s="1" t="s">
        <v>7234</v>
      </c>
      <c r="B745" s="16" t="s">
        <v>5146</v>
      </c>
      <c r="C745" s="13" t="s">
        <v>5147</v>
      </c>
      <c r="D745" s="13" t="s">
        <v>5148</v>
      </c>
      <c r="E745" s="13" t="s">
        <v>5149</v>
      </c>
      <c r="F745" s="13" t="s">
        <v>109</v>
      </c>
      <c r="G745" s="13" t="s">
        <v>5150</v>
      </c>
      <c r="H745" s="13" t="s">
        <v>2828</v>
      </c>
      <c r="I745" s="13" t="s">
        <v>98</v>
      </c>
      <c r="J745" s="13" t="s">
        <v>2378</v>
      </c>
      <c r="K745" s="13" t="s">
        <v>4970</v>
      </c>
      <c r="L745" s="13" t="s">
        <v>4970</v>
      </c>
      <c r="M745" s="13" t="s">
        <v>4971</v>
      </c>
      <c r="N745" s="13" t="s">
        <v>5151</v>
      </c>
      <c r="O745" s="17">
        <v>42487</v>
      </c>
      <c r="P745" s="23"/>
      <c r="Q745" s="41" t="s">
        <v>5152</v>
      </c>
      <c r="R745" s="13" t="s">
        <v>129</v>
      </c>
      <c r="S745" s="13" t="s">
        <v>2870</v>
      </c>
      <c r="T745" s="13" t="s">
        <v>8359</v>
      </c>
      <c r="U745" s="13" t="s">
        <v>5979</v>
      </c>
      <c r="V745" s="13" t="s">
        <v>8361</v>
      </c>
      <c r="W745" s="13">
        <f>IF(ISERROR(VLOOKUP($C745,CTEPULL!$A:$I,3,FALSE)),"0",(VLOOKUP($C745,CTEPULL!$A:$I,3,FALSE)))</f>
        <v>46</v>
      </c>
      <c r="X745" s="18">
        <f>IF(ISERROR(VLOOKUP($A745,PIVOTILC!$A:$I,3,FALSE)),"0",(VLOOKUP($A745,PIVOTILC!$A:$I,3,FALSE)))</f>
        <v>46</v>
      </c>
      <c r="Y745" s="13">
        <f t="shared" si="176"/>
        <v>0</v>
      </c>
      <c r="Z745" s="13" t="str">
        <f t="shared" si="185"/>
        <v>Good</v>
      </c>
      <c r="AA745" s="13">
        <f>IF(ISERROR(VLOOKUP($C745,CTEPULL!$A:$I,4,FALSE)),"0",(VLOOKUP($C745,CTEPULL!$A:$I,4,FALSE)))</f>
        <v>0</v>
      </c>
      <c r="AB745" s="18">
        <f>IF(ISERROR(VLOOKUP($A745,PIVOTILC!$A:$I,4,FALSE)),"0",(VLOOKUP($A745,PIVOTILC!$A:$I,4,FALSE)))</f>
        <v>0</v>
      </c>
      <c r="AC745" s="13">
        <f t="shared" si="177"/>
        <v>0</v>
      </c>
      <c r="AD745" s="13" t="str">
        <f t="shared" si="186"/>
        <v/>
      </c>
      <c r="AE745" s="13">
        <f>IF(ISERROR(VLOOKUP($C745,CTEPULL!$A:$I,5,FALSE)),"0",(VLOOKUP($C745,CTEPULL!$A:$I,5,FALSE)))</f>
        <v>0</v>
      </c>
      <c r="AF745" s="18">
        <f>IF(ISERROR(VLOOKUP($A745,PIVOTILC!$A:$I,5,FALSE)),"0",(VLOOKUP($A745,PIVOTILC!$A:$I,5,FALSE)))</f>
        <v>0</v>
      </c>
      <c r="AG745" s="13">
        <f t="shared" si="178"/>
        <v>0</v>
      </c>
      <c r="AH745" s="13" t="str">
        <f t="shared" si="187"/>
        <v/>
      </c>
      <c r="AI745" s="13">
        <f>IF(ISERROR(VLOOKUP($C745,CTEPULL!$A:$I,6,FALSE)),"0",(VLOOKUP($C745,CTEPULL!$A:$I,6,FALSE)))</f>
        <v>0</v>
      </c>
      <c r="AJ745" s="18">
        <f>IF(ISERROR(VLOOKUP($A745,PIVOTILC!$A:$I,6,FALSE)),"0",(VLOOKUP($A745,PIVOTILC!$A:$I,6,FALSE)))</f>
        <v>0</v>
      </c>
      <c r="AK745" s="13">
        <f t="shared" si="179"/>
        <v>0</v>
      </c>
      <c r="AL745" s="13" t="str">
        <f t="shared" si="188"/>
        <v/>
      </c>
      <c r="AM745" s="13">
        <f>IF(ISERROR(VLOOKUP($C745,CTEPULL!$A:$I,7,FALSE)),"0",(VLOOKUP($C745,CTEPULL!$A:$I,7,FALSE)))</f>
        <v>0</v>
      </c>
      <c r="AN745" s="18">
        <f>IF(ISERROR(VLOOKUP($A745,PIVOTILC!$A:$I,7,FALSE)),"0",(VLOOKUP($A745,PIVOTILC!$A:$I,7,FALSE)))</f>
        <v>0</v>
      </c>
      <c r="AO745" s="13">
        <f t="shared" si="180"/>
        <v>0</v>
      </c>
      <c r="AP745" s="13" t="str">
        <f t="shared" si="189"/>
        <v/>
      </c>
      <c r="AQ745" s="13">
        <f>IF(ISERROR(VLOOKUP($C745,CTEPULL!$A:$I,8,FALSE)),"0",(VLOOKUP($C745,CTEPULL!$A:$I,8,FALSE)))</f>
        <v>0</v>
      </c>
      <c r="AR745" s="18">
        <f>IF(ISERROR(VLOOKUP($A745,PIVOTILC!$A:$I,8,FALSE)),"0",(VLOOKUP($A745,PIVOTILC!$A:$I,8,FALSE)))</f>
        <v>0</v>
      </c>
      <c r="AS745" s="13">
        <f t="shared" si="181"/>
        <v>0</v>
      </c>
      <c r="AT745" s="13" t="str">
        <f t="shared" si="190"/>
        <v/>
      </c>
      <c r="AU745" s="19">
        <f>IF(ISERROR(VLOOKUP($C745,CTEPULL!$A:$I,9,FALSE)),"0",(VLOOKUP($C745,CTEPULL!$A:$I,9,FALSE)))</f>
        <v>46</v>
      </c>
      <c r="AV745" s="18">
        <f>IF(ISERROR(VLOOKUP($A745,PIVOTILC!$A:$I,8,FALSE)),"0",(VLOOKUP($A745,PIVOTILC!$A:$I,9,FALSE)))</f>
        <v>46</v>
      </c>
      <c r="AW745" s="18">
        <f t="shared" si="182"/>
        <v>0</v>
      </c>
      <c r="AX745" s="13">
        <f t="shared" si="183"/>
        <v>0</v>
      </c>
      <c r="AY745" s="13" t="str">
        <f t="shared" si="184"/>
        <v>No</v>
      </c>
      <c r="AZ745" s="13" t="str">
        <f t="shared" si="191"/>
        <v>No</v>
      </c>
    </row>
    <row r="746" spans="1:52" x14ac:dyDescent="0.2">
      <c r="A746" s="1" t="s">
        <v>9364</v>
      </c>
      <c r="B746" s="16" t="s">
        <v>4766</v>
      </c>
      <c r="C746" s="13" t="s">
        <v>4767</v>
      </c>
      <c r="D746" s="13" t="s">
        <v>4768</v>
      </c>
      <c r="E746" s="13" t="s">
        <v>4769</v>
      </c>
      <c r="F746" s="13" t="s">
        <v>4711</v>
      </c>
      <c r="G746" s="13" t="s">
        <v>4770</v>
      </c>
      <c r="H746" s="13" t="s">
        <v>2828</v>
      </c>
      <c r="I746" s="13" t="s">
        <v>98</v>
      </c>
      <c r="J746" s="13" t="s">
        <v>2378</v>
      </c>
      <c r="K746" s="13" t="s">
        <v>2379</v>
      </c>
      <c r="L746" s="13" t="s">
        <v>2383</v>
      </c>
      <c r="M746" s="13" t="s">
        <v>7713</v>
      </c>
      <c r="N746" s="13" t="s">
        <v>4830</v>
      </c>
      <c r="O746" s="17">
        <v>42866</v>
      </c>
      <c r="P746" s="23"/>
      <c r="Q746" s="41" t="s">
        <v>4771</v>
      </c>
      <c r="R746" s="13" t="s">
        <v>187</v>
      </c>
      <c r="S746" s="13" t="s">
        <v>2866</v>
      </c>
      <c r="T746" s="13" t="s">
        <v>8348</v>
      </c>
      <c r="U746" s="13" t="s">
        <v>5980</v>
      </c>
      <c r="V746" s="13" t="s">
        <v>8358</v>
      </c>
      <c r="W746" s="13">
        <f>IF(ISERROR(VLOOKUP($C746,CTEPULL!$A:$I,3,FALSE)),"0",(VLOOKUP($C746,CTEPULL!$A:$I,3,FALSE)))</f>
        <v>48</v>
      </c>
      <c r="X746" s="18">
        <f>IF(ISERROR(VLOOKUP($A746,PIVOTILC!$A:$I,3,FALSE)),"0",(VLOOKUP($A746,PIVOTILC!$A:$I,3,FALSE)))</f>
        <v>48</v>
      </c>
      <c r="Y746" s="13">
        <f t="shared" si="176"/>
        <v>0</v>
      </c>
      <c r="Z746" s="13" t="str">
        <f t="shared" si="185"/>
        <v>Good</v>
      </c>
      <c r="AA746" s="13">
        <f>IF(ISERROR(VLOOKUP($C746,CTEPULL!$A:$I,4,FALSE)),"0",(VLOOKUP($C746,CTEPULL!$A:$I,4,FALSE)))</f>
        <v>0</v>
      </c>
      <c r="AB746" s="18">
        <f>IF(ISERROR(VLOOKUP($A746,PIVOTILC!$A:$I,4,FALSE)),"0",(VLOOKUP($A746,PIVOTILC!$A:$I,4,FALSE)))</f>
        <v>0</v>
      </c>
      <c r="AC746" s="13">
        <f t="shared" si="177"/>
        <v>0</v>
      </c>
      <c r="AD746" s="13" t="str">
        <f t="shared" si="186"/>
        <v/>
      </c>
      <c r="AE746" s="13">
        <f>IF(ISERROR(VLOOKUP($C746,CTEPULL!$A:$I,5,FALSE)),"0",(VLOOKUP($C746,CTEPULL!$A:$I,5,FALSE)))</f>
        <v>0</v>
      </c>
      <c r="AF746" s="18">
        <f>IF(ISERROR(VLOOKUP($A746,PIVOTILC!$A:$I,5,FALSE)),"0",(VLOOKUP($A746,PIVOTILC!$A:$I,5,FALSE)))</f>
        <v>0</v>
      </c>
      <c r="AG746" s="13">
        <f t="shared" si="178"/>
        <v>0</v>
      </c>
      <c r="AH746" s="13" t="str">
        <f t="shared" si="187"/>
        <v/>
      </c>
      <c r="AI746" s="13">
        <f>IF(ISERROR(VLOOKUP($C746,CTEPULL!$A:$I,6,FALSE)),"0",(VLOOKUP($C746,CTEPULL!$A:$I,6,FALSE)))</f>
        <v>0</v>
      </c>
      <c r="AJ746" s="18">
        <f>IF(ISERROR(VLOOKUP($A746,PIVOTILC!$A:$I,6,FALSE)),"0",(VLOOKUP($A746,PIVOTILC!$A:$I,6,FALSE)))</f>
        <v>0</v>
      </c>
      <c r="AK746" s="13">
        <f t="shared" si="179"/>
        <v>0</v>
      </c>
      <c r="AL746" s="13" t="str">
        <f t="shared" si="188"/>
        <v/>
      </c>
      <c r="AM746" s="13">
        <f>IF(ISERROR(VLOOKUP($C746,CTEPULL!$A:$I,7,FALSE)),"0",(VLOOKUP($C746,CTEPULL!$A:$I,7,FALSE)))</f>
        <v>0</v>
      </c>
      <c r="AN746" s="18">
        <f>IF(ISERROR(VLOOKUP($A746,PIVOTILC!$A:$I,7,FALSE)),"0",(VLOOKUP($A746,PIVOTILC!$A:$I,7,FALSE)))</f>
        <v>0</v>
      </c>
      <c r="AO746" s="13">
        <f t="shared" si="180"/>
        <v>0</v>
      </c>
      <c r="AP746" s="13" t="str">
        <f t="shared" si="189"/>
        <v/>
      </c>
      <c r="AQ746" s="13">
        <f>IF(ISERROR(VLOOKUP($C746,CTEPULL!$A:$I,8,FALSE)),"0",(VLOOKUP($C746,CTEPULL!$A:$I,8,FALSE)))</f>
        <v>0</v>
      </c>
      <c r="AR746" s="18">
        <f>IF(ISERROR(VLOOKUP($A746,PIVOTILC!$A:$I,8,FALSE)),"0",(VLOOKUP($A746,PIVOTILC!$A:$I,8,FALSE)))</f>
        <v>0</v>
      </c>
      <c r="AS746" s="13">
        <f t="shared" si="181"/>
        <v>0</v>
      </c>
      <c r="AT746" s="13" t="str">
        <f t="shared" si="190"/>
        <v/>
      </c>
      <c r="AU746" s="19">
        <f>IF(ISERROR(VLOOKUP($C746,CTEPULL!$A:$I,9,FALSE)),"0",(VLOOKUP($C746,CTEPULL!$A:$I,9,FALSE)))</f>
        <v>48</v>
      </c>
      <c r="AV746" s="18">
        <f>IF(ISERROR(VLOOKUP($A746,PIVOTILC!$A:$I,8,FALSE)),"0",(VLOOKUP($A746,PIVOTILC!$A:$I,9,FALSE)))</f>
        <v>48</v>
      </c>
      <c r="AW746" s="18">
        <f t="shared" si="182"/>
        <v>0</v>
      </c>
      <c r="AX746" s="13">
        <f t="shared" si="183"/>
        <v>0</v>
      </c>
      <c r="AY746" s="13" t="str">
        <f t="shared" si="184"/>
        <v>No</v>
      </c>
      <c r="AZ746" s="13" t="str">
        <f t="shared" si="191"/>
        <v>No</v>
      </c>
    </row>
    <row r="747" spans="1:52" x14ac:dyDescent="0.2">
      <c r="A747" s="1" t="s">
        <v>9365</v>
      </c>
      <c r="B747" s="12" t="s">
        <v>3257</v>
      </c>
      <c r="C747" s="3" t="s">
        <v>1287</v>
      </c>
      <c r="D747" s="3" t="s">
        <v>1288</v>
      </c>
      <c r="E747" s="3" t="s">
        <v>1289</v>
      </c>
      <c r="F747" s="3" t="s">
        <v>179</v>
      </c>
      <c r="G747" s="3" t="s">
        <v>1290</v>
      </c>
      <c r="H747" s="3" t="s">
        <v>2828</v>
      </c>
      <c r="I747" s="3" t="s">
        <v>98</v>
      </c>
      <c r="J747" s="3" t="s">
        <v>2378</v>
      </c>
      <c r="K747" s="3" t="s">
        <v>2395</v>
      </c>
      <c r="L747" s="3" t="s">
        <v>2385</v>
      </c>
      <c r="M747" s="3" t="s">
        <v>3823</v>
      </c>
      <c r="N747" s="3" t="s">
        <v>1291</v>
      </c>
      <c r="O747" s="11">
        <v>41610</v>
      </c>
      <c r="Q747" s="41" t="s">
        <v>2676</v>
      </c>
      <c r="R747" s="3" t="s">
        <v>129</v>
      </c>
      <c r="S747" s="3" t="s">
        <v>2867</v>
      </c>
      <c r="T747" s="3" t="s">
        <v>8348</v>
      </c>
      <c r="U747" s="3" t="s">
        <v>5981</v>
      </c>
      <c r="V747" s="3" t="s">
        <v>8361</v>
      </c>
      <c r="W747" s="13">
        <f>IF(ISERROR(VLOOKUP($C747,CTEPULL!$A:$I,3,FALSE)),"0",(VLOOKUP($C747,CTEPULL!$A:$I,3,FALSE)))</f>
        <v>40</v>
      </c>
      <c r="X747" s="18">
        <f>IF(ISERROR(VLOOKUP($A747,PIVOTILC!$A:$I,3,FALSE)),"0",(VLOOKUP($A747,PIVOTILC!$A:$I,3,FALSE)))</f>
        <v>40</v>
      </c>
      <c r="Y747" s="13">
        <f t="shared" si="176"/>
        <v>0</v>
      </c>
      <c r="Z747" s="13" t="str">
        <f t="shared" si="185"/>
        <v>Good</v>
      </c>
      <c r="AA747" s="13">
        <f>IF(ISERROR(VLOOKUP($C747,CTEPULL!$A:$I,4,FALSE)),"0",(VLOOKUP($C747,CTEPULL!$A:$I,4,FALSE)))</f>
        <v>0</v>
      </c>
      <c r="AB747" s="18">
        <f>IF(ISERROR(VLOOKUP($A747,PIVOTILC!$A:$I,4,FALSE)),"0",(VLOOKUP($A747,PIVOTILC!$A:$I,4,FALSE)))</f>
        <v>0</v>
      </c>
      <c r="AC747" s="13">
        <f t="shared" si="177"/>
        <v>0</v>
      </c>
      <c r="AD747" s="13" t="str">
        <f t="shared" si="186"/>
        <v/>
      </c>
      <c r="AE747" s="13">
        <f>IF(ISERROR(VLOOKUP($C747,CTEPULL!$A:$I,5,FALSE)),"0",(VLOOKUP($C747,CTEPULL!$A:$I,5,FALSE)))</f>
        <v>0</v>
      </c>
      <c r="AF747" s="18">
        <f>IF(ISERROR(VLOOKUP($A747,PIVOTILC!$A:$I,5,FALSE)),"0",(VLOOKUP($A747,PIVOTILC!$A:$I,5,FALSE)))</f>
        <v>0</v>
      </c>
      <c r="AG747" s="13">
        <f t="shared" si="178"/>
        <v>0</v>
      </c>
      <c r="AH747" s="13" t="str">
        <f t="shared" si="187"/>
        <v/>
      </c>
      <c r="AI747" s="13">
        <f>IF(ISERROR(VLOOKUP($C747,CTEPULL!$A:$I,6,FALSE)),"0",(VLOOKUP($C747,CTEPULL!$A:$I,6,FALSE)))</f>
        <v>0</v>
      </c>
      <c r="AJ747" s="18">
        <f>IF(ISERROR(VLOOKUP($A747,PIVOTILC!$A:$I,6,FALSE)),"0",(VLOOKUP($A747,PIVOTILC!$A:$I,6,FALSE)))</f>
        <v>0</v>
      </c>
      <c r="AK747" s="13">
        <f t="shared" si="179"/>
        <v>0</v>
      </c>
      <c r="AL747" s="13" t="str">
        <f t="shared" si="188"/>
        <v/>
      </c>
      <c r="AM747" s="13">
        <f>IF(ISERROR(VLOOKUP($C747,CTEPULL!$A:$I,7,FALSE)),"0",(VLOOKUP($C747,CTEPULL!$A:$I,7,FALSE)))</f>
        <v>0</v>
      </c>
      <c r="AN747" s="18">
        <f>IF(ISERROR(VLOOKUP($A747,PIVOTILC!$A:$I,7,FALSE)),"0",(VLOOKUP($A747,PIVOTILC!$A:$I,7,FALSE)))</f>
        <v>0</v>
      </c>
      <c r="AO747" s="13">
        <f t="shared" si="180"/>
        <v>0</v>
      </c>
      <c r="AP747" s="13" t="str">
        <f t="shared" si="189"/>
        <v/>
      </c>
      <c r="AQ747" s="13">
        <f>IF(ISERROR(VLOOKUP($C747,CTEPULL!$A:$I,8,FALSE)),"0",(VLOOKUP($C747,CTEPULL!$A:$I,8,FALSE)))</f>
        <v>0</v>
      </c>
      <c r="AR747" s="18">
        <f>IF(ISERROR(VLOOKUP($A747,PIVOTILC!$A:$I,8,FALSE)),"0",(VLOOKUP($A747,PIVOTILC!$A:$I,8,FALSE)))</f>
        <v>0</v>
      </c>
      <c r="AS747" s="13">
        <f t="shared" si="181"/>
        <v>0</v>
      </c>
      <c r="AT747" s="13" t="str">
        <f t="shared" si="190"/>
        <v/>
      </c>
      <c r="AU747" s="19">
        <f>IF(ISERROR(VLOOKUP($C747,CTEPULL!$A:$I,9,FALSE)),"0",(VLOOKUP($C747,CTEPULL!$A:$I,9,FALSE)))</f>
        <v>40</v>
      </c>
      <c r="AV747" s="18">
        <f>IF(ISERROR(VLOOKUP($A747,PIVOTILC!$A:$I,8,FALSE)),"0",(VLOOKUP($A747,PIVOTILC!$A:$I,9,FALSE)))</f>
        <v>40</v>
      </c>
      <c r="AW747" s="18">
        <f t="shared" si="182"/>
        <v>0</v>
      </c>
      <c r="AX747" s="13">
        <f t="shared" si="183"/>
        <v>0</v>
      </c>
      <c r="AY747" s="13" t="str">
        <f t="shared" si="184"/>
        <v>No</v>
      </c>
      <c r="AZ747" s="13" t="str">
        <f t="shared" si="191"/>
        <v>No</v>
      </c>
    </row>
    <row r="748" spans="1:52" x14ac:dyDescent="0.2">
      <c r="A748" s="1" t="s">
        <v>9366</v>
      </c>
      <c r="B748" s="16" t="s">
        <v>3258</v>
      </c>
      <c r="C748" s="13" t="s">
        <v>811</v>
      </c>
      <c r="D748" s="13" t="s">
        <v>459</v>
      </c>
      <c r="E748" s="13" t="s">
        <v>480</v>
      </c>
      <c r="F748" s="13" t="s">
        <v>2913</v>
      </c>
      <c r="G748" s="13" t="s">
        <v>285</v>
      </c>
      <c r="H748" s="13" t="s">
        <v>2832</v>
      </c>
      <c r="I748" s="13" t="s">
        <v>100</v>
      </c>
      <c r="J748" s="13" t="s">
        <v>2378</v>
      </c>
      <c r="K748" s="13" t="s">
        <v>2396</v>
      </c>
      <c r="L748" s="13" t="s">
        <v>2392</v>
      </c>
      <c r="M748" s="13" t="s">
        <v>8943</v>
      </c>
      <c r="N748" s="13" t="s">
        <v>57</v>
      </c>
      <c r="O748" s="17">
        <v>39259</v>
      </c>
      <c r="P748" s="23"/>
      <c r="Q748" s="41" t="s">
        <v>2677</v>
      </c>
      <c r="R748" s="13" t="s">
        <v>129</v>
      </c>
      <c r="S748" s="13" t="s">
        <v>2868</v>
      </c>
      <c r="T748" s="13" t="s">
        <v>8348</v>
      </c>
      <c r="U748" s="13" t="s">
        <v>5982</v>
      </c>
      <c r="V748" s="13" t="s">
        <v>8917</v>
      </c>
      <c r="W748" s="13">
        <f>IF(ISERROR(VLOOKUP($C748,CTEPULL!$A:$I,3,FALSE)),"0",(VLOOKUP($C748,CTEPULL!$A:$I,3,FALSE)))</f>
        <v>63</v>
      </c>
      <c r="X748" s="18">
        <f>IF(ISERROR(VLOOKUP($A748,PIVOTILC!$A:$I,3,FALSE)),"0",(VLOOKUP($A748,PIVOTILC!$A:$I,3,FALSE)))</f>
        <v>63</v>
      </c>
      <c r="Y748" s="13">
        <f t="shared" si="176"/>
        <v>0</v>
      </c>
      <c r="Z748" s="13" t="str">
        <f t="shared" si="185"/>
        <v>Good</v>
      </c>
      <c r="AA748" s="13">
        <f>IF(ISERROR(VLOOKUP($C748,CTEPULL!$A:$I,4,FALSE)),"0",(VLOOKUP($C748,CTEPULL!$A:$I,4,FALSE)))</f>
        <v>0</v>
      </c>
      <c r="AB748" s="18">
        <f>IF(ISERROR(VLOOKUP($A748,PIVOTILC!$A:$I,4,FALSE)),"0",(VLOOKUP($A748,PIVOTILC!$A:$I,4,FALSE)))</f>
        <v>0</v>
      </c>
      <c r="AC748" s="13">
        <f t="shared" si="177"/>
        <v>0</v>
      </c>
      <c r="AD748" s="13" t="str">
        <f t="shared" si="186"/>
        <v/>
      </c>
      <c r="AE748" s="13">
        <f>IF(ISERROR(VLOOKUP($C748,CTEPULL!$A:$I,5,FALSE)),"0",(VLOOKUP($C748,CTEPULL!$A:$I,5,FALSE)))</f>
        <v>0</v>
      </c>
      <c r="AF748" s="18">
        <f>IF(ISERROR(VLOOKUP($A748,PIVOTILC!$A:$I,5,FALSE)),"0",(VLOOKUP($A748,PIVOTILC!$A:$I,5,FALSE)))</f>
        <v>0</v>
      </c>
      <c r="AG748" s="13">
        <f t="shared" si="178"/>
        <v>0</v>
      </c>
      <c r="AH748" s="13" t="str">
        <f t="shared" si="187"/>
        <v/>
      </c>
      <c r="AI748" s="13">
        <f>IF(ISERROR(VLOOKUP($C748,CTEPULL!$A:$I,6,FALSE)),"0",(VLOOKUP($C748,CTEPULL!$A:$I,6,FALSE)))</f>
        <v>0</v>
      </c>
      <c r="AJ748" s="18">
        <f>IF(ISERROR(VLOOKUP($A748,PIVOTILC!$A:$I,6,FALSE)),"0",(VLOOKUP($A748,PIVOTILC!$A:$I,6,FALSE)))</f>
        <v>0</v>
      </c>
      <c r="AK748" s="13">
        <f t="shared" si="179"/>
        <v>0</v>
      </c>
      <c r="AL748" s="13" t="str">
        <f t="shared" si="188"/>
        <v/>
      </c>
      <c r="AM748" s="13">
        <f>IF(ISERROR(VLOOKUP($C748,CTEPULL!$A:$I,7,FALSE)),"0",(VLOOKUP($C748,CTEPULL!$A:$I,7,FALSE)))</f>
        <v>0</v>
      </c>
      <c r="AN748" s="18">
        <f>IF(ISERROR(VLOOKUP($A748,PIVOTILC!$A:$I,7,FALSE)),"0",(VLOOKUP($A748,PIVOTILC!$A:$I,7,FALSE)))</f>
        <v>0</v>
      </c>
      <c r="AO748" s="13">
        <f t="shared" si="180"/>
        <v>0</v>
      </c>
      <c r="AP748" s="13" t="str">
        <f t="shared" si="189"/>
        <v/>
      </c>
      <c r="AQ748" s="13">
        <f>IF(ISERROR(VLOOKUP($C748,CTEPULL!$A:$I,8,FALSE)),"0",(VLOOKUP($C748,CTEPULL!$A:$I,8,FALSE)))</f>
        <v>0</v>
      </c>
      <c r="AR748" s="18">
        <f>IF(ISERROR(VLOOKUP($A748,PIVOTILC!$A:$I,8,FALSE)),"0",(VLOOKUP($A748,PIVOTILC!$A:$I,8,FALSE)))</f>
        <v>0</v>
      </c>
      <c r="AS748" s="13">
        <f t="shared" si="181"/>
        <v>0</v>
      </c>
      <c r="AT748" s="13" t="str">
        <f t="shared" si="190"/>
        <v/>
      </c>
      <c r="AU748" s="19">
        <f>IF(ISERROR(VLOOKUP($C748,CTEPULL!$A:$I,9,FALSE)),"0",(VLOOKUP($C748,CTEPULL!$A:$I,9,FALSE)))</f>
        <v>63</v>
      </c>
      <c r="AV748" s="18">
        <f>IF(ISERROR(VLOOKUP($A748,PIVOTILC!$A:$I,8,FALSE)),"0",(VLOOKUP($A748,PIVOTILC!$A:$I,9,FALSE)))</f>
        <v>63</v>
      </c>
      <c r="AW748" s="18">
        <f t="shared" si="182"/>
        <v>0</v>
      </c>
      <c r="AX748" s="13">
        <f t="shared" si="183"/>
        <v>0</v>
      </c>
      <c r="AY748" s="13" t="str">
        <f t="shared" si="184"/>
        <v>No</v>
      </c>
      <c r="AZ748" s="13" t="str">
        <f t="shared" si="191"/>
        <v>No</v>
      </c>
    </row>
    <row r="749" spans="1:52" x14ac:dyDescent="0.2">
      <c r="A749" s="1" t="s">
        <v>7235</v>
      </c>
      <c r="B749" s="16" t="s">
        <v>3259</v>
      </c>
      <c r="C749" s="13" t="s">
        <v>898</v>
      </c>
      <c r="D749" s="13" t="s">
        <v>656</v>
      </c>
      <c r="E749" s="13" t="s">
        <v>473</v>
      </c>
      <c r="F749" s="13" t="s">
        <v>179</v>
      </c>
      <c r="G749" s="13" t="s">
        <v>368</v>
      </c>
      <c r="H749" s="13" t="s">
        <v>2829</v>
      </c>
      <c r="I749" s="13" t="s">
        <v>100</v>
      </c>
      <c r="J749" s="13" t="s">
        <v>2378</v>
      </c>
      <c r="K749" s="13" t="s">
        <v>2396</v>
      </c>
      <c r="L749" s="13" t="s">
        <v>2392</v>
      </c>
      <c r="M749" s="13" t="s">
        <v>8943</v>
      </c>
      <c r="N749" s="13" t="s">
        <v>61</v>
      </c>
      <c r="O749" s="17">
        <v>40400</v>
      </c>
      <c r="P749" s="23"/>
      <c r="Q749" s="41" t="s">
        <v>2678</v>
      </c>
      <c r="R749" s="13" t="s">
        <v>129</v>
      </c>
      <c r="S749" s="13" t="s">
        <v>2871</v>
      </c>
      <c r="T749" s="13" t="s">
        <v>8348</v>
      </c>
      <c r="U749" s="13" t="s">
        <v>5983</v>
      </c>
      <c r="V749" s="13" t="s">
        <v>8351</v>
      </c>
      <c r="W749" s="13">
        <f>IF(ISERROR(VLOOKUP($C749,CTEPULL!$A:$I,3,FALSE)),"0",(VLOOKUP($C749,CTEPULL!$A:$I,3,FALSE)))</f>
        <v>60</v>
      </c>
      <c r="X749" s="18">
        <f>IF(ISERROR(VLOOKUP($A749,PIVOTILC!$A:$I,3,FALSE)),"0",(VLOOKUP($A749,PIVOTILC!$A:$I,3,FALSE)))</f>
        <v>60</v>
      </c>
      <c r="Y749" s="13">
        <f t="shared" si="176"/>
        <v>0</v>
      </c>
      <c r="Z749" s="13" t="str">
        <f t="shared" si="185"/>
        <v>Good</v>
      </c>
      <c r="AA749" s="13">
        <f>IF(ISERROR(VLOOKUP($C749,CTEPULL!$A:$I,4,FALSE)),"0",(VLOOKUP($C749,CTEPULL!$A:$I,4,FALSE)))</f>
        <v>0</v>
      </c>
      <c r="AB749" s="18">
        <f>IF(ISERROR(VLOOKUP($A749,PIVOTILC!$A:$I,4,FALSE)),"0",(VLOOKUP($A749,PIVOTILC!$A:$I,4,FALSE)))</f>
        <v>0</v>
      </c>
      <c r="AC749" s="13">
        <f t="shared" si="177"/>
        <v>0</v>
      </c>
      <c r="AD749" s="13" t="str">
        <f t="shared" si="186"/>
        <v/>
      </c>
      <c r="AE749" s="13">
        <f>IF(ISERROR(VLOOKUP($C749,CTEPULL!$A:$I,5,FALSE)),"0",(VLOOKUP($C749,CTEPULL!$A:$I,5,FALSE)))</f>
        <v>0</v>
      </c>
      <c r="AF749" s="18">
        <f>IF(ISERROR(VLOOKUP($A749,PIVOTILC!$A:$I,5,FALSE)),"0",(VLOOKUP($A749,PIVOTILC!$A:$I,5,FALSE)))</f>
        <v>0</v>
      </c>
      <c r="AG749" s="13">
        <f t="shared" si="178"/>
        <v>0</v>
      </c>
      <c r="AH749" s="13" t="str">
        <f t="shared" si="187"/>
        <v/>
      </c>
      <c r="AI749" s="13">
        <f>IF(ISERROR(VLOOKUP($C749,CTEPULL!$A:$I,6,FALSE)),"0",(VLOOKUP($C749,CTEPULL!$A:$I,6,FALSE)))</f>
        <v>0</v>
      </c>
      <c r="AJ749" s="18">
        <f>IF(ISERROR(VLOOKUP($A749,PIVOTILC!$A:$I,6,FALSE)),"0",(VLOOKUP($A749,PIVOTILC!$A:$I,6,FALSE)))</f>
        <v>0</v>
      </c>
      <c r="AK749" s="13">
        <f t="shared" si="179"/>
        <v>0</v>
      </c>
      <c r="AL749" s="13" t="str">
        <f t="shared" si="188"/>
        <v/>
      </c>
      <c r="AM749" s="13">
        <f>IF(ISERROR(VLOOKUP($C749,CTEPULL!$A:$I,7,FALSE)),"0",(VLOOKUP($C749,CTEPULL!$A:$I,7,FALSE)))</f>
        <v>0</v>
      </c>
      <c r="AN749" s="18">
        <f>IF(ISERROR(VLOOKUP($A749,PIVOTILC!$A:$I,7,FALSE)),"0",(VLOOKUP($A749,PIVOTILC!$A:$I,7,FALSE)))</f>
        <v>0</v>
      </c>
      <c r="AO749" s="13">
        <f t="shared" si="180"/>
        <v>0</v>
      </c>
      <c r="AP749" s="13" t="str">
        <f t="shared" si="189"/>
        <v/>
      </c>
      <c r="AQ749" s="13">
        <f>IF(ISERROR(VLOOKUP($C749,CTEPULL!$A:$I,8,FALSE)),"0",(VLOOKUP($C749,CTEPULL!$A:$I,8,FALSE)))</f>
        <v>0</v>
      </c>
      <c r="AR749" s="18">
        <f>IF(ISERROR(VLOOKUP($A749,PIVOTILC!$A:$I,8,FALSE)),"0",(VLOOKUP($A749,PIVOTILC!$A:$I,8,FALSE)))</f>
        <v>0</v>
      </c>
      <c r="AS749" s="13">
        <f t="shared" si="181"/>
        <v>0</v>
      </c>
      <c r="AT749" s="13" t="str">
        <f t="shared" si="190"/>
        <v/>
      </c>
      <c r="AU749" s="19">
        <f>IF(ISERROR(VLOOKUP($C749,CTEPULL!$A:$I,9,FALSE)),"0",(VLOOKUP($C749,CTEPULL!$A:$I,9,FALSE)))</f>
        <v>60</v>
      </c>
      <c r="AV749" s="18">
        <f>IF(ISERROR(VLOOKUP($A749,PIVOTILC!$A:$I,8,FALSE)),"0",(VLOOKUP($A749,PIVOTILC!$A:$I,9,FALSE)))</f>
        <v>60</v>
      </c>
      <c r="AW749" s="18">
        <f t="shared" si="182"/>
        <v>0</v>
      </c>
      <c r="AX749" s="13">
        <f t="shared" si="183"/>
        <v>0</v>
      </c>
      <c r="AY749" s="13" t="str">
        <f t="shared" si="184"/>
        <v>No</v>
      </c>
      <c r="AZ749" s="13" t="str">
        <f t="shared" si="191"/>
        <v>No</v>
      </c>
    </row>
    <row r="750" spans="1:52" x14ac:dyDescent="0.2">
      <c r="A750" s="1" t="s">
        <v>12804</v>
      </c>
      <c r="B750" s="16" t="s">
        <v>12805</v>
      </c>
      <c r="C750" s="13" t="s">
        <v>2164</v>
      </c>
      <c r="D750" s="13" t="s">
        <v>12833</v>
      </c>
      <c r="E750" s="13" t="s">
        <v>2165</v>
      </c>
      <c r="F750" s="13" t="s">
        <v>2830</v>
      </c>
      <c r="G750" s="13" t="s">
        <v>2166</v>
      </c>
      <c r="H750" s="13" t="s">
        <v>2829</v>
      </c>
      <c r="I750" s="13" t="s">
        <v>98</v>
      </c>
      <c r="J750" s="13" t="s">
        <v>2378</v>
      </c>
      <c r="K750" s="13" t="s">
        <v>2382</v>
      </c>
      <c r="L750" s="13" t="s">
        <v>3758</v>
      </c>
      <c r="M750" s="13" t="s">
        <v>2423</v>
      </c>
      <c r="N750" s="13" t="s">
        <v>2178</v>
      </c>
      <c r="O750" s="17">
        <v>42151</v>
      </c>
      <c r="P750" s="23"/>
      <c r="Q750" s="41" t="s">
        <v>12834</v>
      </c>
      <c r="R750" s="13" t="s">
        <v>129</v>
      </c>
      <c r="S750" s="13" t="s">
        <v>2873</v>
      </c>
      <c r="T750" s="13" t="s">
        <v>8348</v>
      </c>
      <c r="U750" s="13" t="s">
        <v>5976</v>
      </c>
      <c r="V750" s="13" t="s">
        <v>8363</v>
      </c>
      <c r="W750" s="13">
        <f>IF(ISERROR(VLOOKUP($C750,CTEPULL!$A:$I,3,FALSE)),"0",(VLOOKUP($C750,CTEPULL!$A:$I,3,FALSE)))</f>
        <v>45</v>
      </c>
      <c r="X750" s="18">
        <f>IF(ISERROR(VLOOKUP($A750,PIVOTILC!$A:$I,3,FALSE)),"0",(VLOOKUP($A750,PIVOTILC!$A:$I,3,FALSE)))</f>
        <v>45</v>
      </c>
      <c r="Y750" s="13">
        <f t="shared" si="176"/>
        <v>0</v>
      </c>
      <c r="Z750" s="13" t="str">
        <f t="shared" si="185"/>
        <v>Good</v>
      </c>
      <c r="AA750" s="13">
        <f>IF(ISERROR(VLOOKUP($C750,CTEPULL!$A:$I,4,FALSE)),"0",(VLOOKUP($C750,CTEPULL!$A:$I,4,FALSE)))</f>
        <v>0</v>
      </c>
      <c r="AB750" s="18">
        <f>IF(ISERROR(VLOOKUP($A750,PIVOTILC!$A:$I,4,FALSE)),"0",(VLOOKUP($A750,PIVOTILC!$A:$I,4,FALSE)))</f>
        <v>0</v>
      </c>
      <c r="AC750" s="13">
        <f t="shared" si="177"/>
        <v>0</v>
      </c>
      <c r="AD750" s="13" t="str">
        <f t="shared" si="186"/>
        <v/>
      </c>
      <c r="AE750" s="13">
        <f>IF(ISERROR(VLOOKUP($C750,CTEPULL!$A:$I,5,FALSE)),"0",(VLOOKUP($C750,CTEPULL!$A:$I,5,FALSE)))</f>
        <v>0</v>
      </c>
      <c r="AF750" s="18">
        <f>IF(ISERROR(VLOOKUP($A750,PIVOTILC!$A:$I,5,FALSE)),"0",(VLOOKUP($A750,PIVOTILC!$A:$I,5,FALSE)))</f>
        <v>0</v>
      </c>
      <c r="AG750" s="13">
        <f t="shared" si="178"/>
        <v>0</v>
      </c>
      <c r="AH750" s="13" t="str">
        <f t="shared" si="187"/>
        <v/>
      </c>
      <c r="AI750" s="13">
        <f>IF(ISERROR(VLOOKUP($C750,CTEPULL!$A:$I,6,FALSE)),"0",(VLOOKUP($C750,CTEPULL!$A:$I,6,FALSE)))</f>
        <v>0</v>
      </c>
      <c r="AJ750" s="18">
        <f>IF(ISERROR(VLOOKUP($A750,PIVOTILC!$A:$I,6,FALSE)),"0",(VLOOKUP($A750,PIVOTILC!$A:$I,6,FALSE)))</f>
        <v>0</v>
      </c>
      <c r="AK750" s="13">
        <f t="shared" si="179"/>
        <v>0</v>
      </c>
      <c r="AL750" s="13" t="str">
        <f t="shared" si="188"/>
        <v/>
      </c>
      <c r="AM750" s="13">
        <f>IF(ISERROR(VLOOKUP($C750,CTEPULL!$A:$I,7,FALSE)),"0",(VLOOKUP($C750,CTEPULL!$A:$I,7,FALSE)))</f>
        <v>0</v>
      </c>
      <c r="AN750" s="18">
        <f>IF(ISERROR(VLOOKUP($A750,PIVOTILC!$A:$I,7,FALSE)),"0",(VLOOKUP($A750,PIVOTILC!$A:$I,7,FALSE)))</f>
        <v>0</v>
      </c>
      <c r="AO750" s="13">
        <f t="shared" si="180"/>
        <v>0</v>
      </c>
      <c r="AP750" s="13" t="str">
        <f t="shared" si="189"/>
        <v/>
      </c>
      <c r="AQ750" s="13">
        <f>IF(ISERROR(VLOOKUP($C750,CTEPULL!$A:$I,8,FALSE)),"0",(VLOOKUP($C750,CTEPULL!$A:$I,8,FALSE)))</f>
        <v>0</v>
      </c>
      <c r="AR750" s="18">
        <f>IF(ISERROR(VLOOKUP($A750,PIVOTILC!$A:$I,8,FALSE)),"0",(VLOOKUP($A750,PIVOTILC!$A:$I,8,FALSE)))</f>
        <v>0</v>
      </c>
      <c r="AS750" s="13">
        <f t="shared" si="181"/>
        <v>0</v>
      </c>
      <c r="AT750" s="13" t="str">
        <f t="shared" si="190"/>
        <v/>
      </c>
      <c r="AU750" s="19">
        <f>IF(ISERROR(VLOOKUP($C750,CTEPULL!$A:$I,9,FALSE)),"0",(VLOOKUP($C750,CTEPULL!$A:$I,9,FALSE)))</f>
        <v>45</v>
      </c>
      <c r="AV750" s="18">
        <f>IF(ISERROR(VLOOKUP($A750,PIVOTILC!$A:$I,8,FALSE)),"0",(VLOOKUP($A750,PIVOTILC!$A:$I,9,FALSE)))</f>
        <v>45</v>
      </c>
      <c r="AW750" s="18">
        <f t="shared" si="182"/>
        <v>0</v>
      </c>
      <c r="AX750" s="13">
        <f t="shared" si="183"/>
        <v>0</v>
      </c>
      <c r="AY750" s="13" t="str">
        <f t="shared" si="184"/>
        <v>No</v>
      </c>
      <c r="AZ750" s="13" t="str">
        <f t="shared" si="191"/>
        <v>No</v>
      </c>
    </row>
    <row r="751" spans="1:52" x14ac:dyDescent="0.2">
      <c r="A751" s="1" t="s">
        <v>7236</v>
      </c>
      <c r="B751" s="16" t="s">
        <v>6836</v>
      </c>
      <c r="C751" s="13" t="s">
        <v>6837</v>
      </c>
      <c r="D751" s="13" t="s">
        <v>6850</v>
      </c>
      <c r="E751" s="13" t="s">
        <v>6851</v>
      </c>
      <c r="F751" s="13" t="s">
        <v>3740</v>
      </c>
      <c r="G751" s="13" t="s">
        <v>6852</v>
      </c>
      <c r="H751" s="13" t="s">
        <v>2828</v>
      </c>
      <c r="I751" s="13" t="s">
        <v>98</v>
      </c>
      <c r="J751" s="13" t="s">
        <v>2378</v>
      </c>
      <c r="K751" s="13" t="s">
        <v>2379</v>
      </c>
      <c r="L751" s="13" t="s">
        <v>2380</v>
      </c>
      <c r="M751" s="13" t="s">
        <v>2403</v>
      </c>
      <c r="N751" s="13" t="s">
        <v>6853</v>
      </c>
      <c r="O751" s="17">
        <v>43130</v>
      </c>
      <c r="P751" s="23"/>
      <c r="Q751" s="41" t="s">
        <v>6854</v>
      </c>
      <c r="R751" s="13" t="s">
        <v>129</v>
      </c>
      <c r="S751" s="13" t="s">
        <v>2870</v>
      </c>
      <c r="T751" s="13" t="s">
        <v>8348</v>
      </c>
      <c r="U751" s="13" t="s">
        <v>6862</v>
      </c>
      <c r="V751" s="13" t="s">
        <v>8352</v>
      </c>
      <c r="W751" s="13">
        <f>IF(ISERROR(VLOOKUP($C751,CTEPULL!$A:$I,3,FALSE)),"0",(VLOOKUP($C751,CTEPULL!$A:$I,3,FALSE)))</f>
        <v>40</v>
      </c>
      <c r="X751" s="18">
        <f>IF(ISERROR(VLOOKUP($A751,PIVOTILC!$A:$I,3,FALSE)),"0",(VLOOKUP($A751,PIVOTILC!$A:$I,3,FALSE)))</f>
        <v>40</v>
      </c>
      <c r="Y751" s="13">
        <f t="shared" si="176"/>
        <v>0</v>
      </c>
      <c r="Z751" s="13" t="str">
        <f t="shared" si="185"/>
        <v>Good</v>
      </c>
      <c r="AA751" s="13">
        <f>IF(ISERROR(VLOOKUP($C751,CTEPULL!$A:$I,4,FALSE)),"0",(VLOOKUP($C751,CTEPULL!$A:$I,4,FALSE)))</f>
        <v>0</v>
      </c>
      <c r="AB751" s="18">
        <f>IF(ISERROR(VLOOKUP($A751,PIVOTILC!$A:$I,4,FALSE)),"0",(VLOOKUP($A751,PIVOTILC!$A:$I,4,FALSE)))</f>
        <v>0</v>
      </c>
      <c r="AC751" s="13">
        <f t="shared" si="177"/>
        <v>0</v>
      </c>
      <c r="AD751" s="13" t="str">
        <f t="shared" si="186"/>
        <v/>
      </c>
      <c r="AE751" s="13">
        <f>IF(ISERROR(VLOOKUP($C751,CTEPULL!$A:$I,5,FALSE)),"0",(VLOOKUP($C751,CTEPULL!$A:$I,5,FALSE)))</f>
        <v>0</v>
      </c>
      <c r="AF751" s="18">
        <f>IF(ISERROR(VLOOKUP($A751,PIVOTILC!$A:$I,5,FALSE)),"0",(VLOOKUP($A751,PIVOTILC!$A:$I,5,FALSE)))</f>
        <v>0</v>
      </c>
      <c r="AG751" s="13">
        <f t="shared" si="178"/>
        <v>0</v>
      </c>
      <c r="AH751" s="13" t="str">
        <f t="shared" si="187"/>
        <v/>
      </c>
      <c r="AI751" s="13">
        <f>IF(ISERROR(VLOOKUP($C751,CTEPULL!$A:$I,6,FALSE)),"0",(VLOOKUP($C751,CTEPULL!$A:$I,6,FALSE)))</f>
        <v>0</v>
      </c>
      <c r="AJ751" s="18">
        <f>IF(ISERROR(VLOOKUP($A751,PIVOTILC!$A:$I,6,FALSE)),"0",(VLOOKUP($A751,PIVOTILC!$A:$I,6,FALSE)))</f>
        <v>0</v>
      </c>
      <c r="AK751" s="13">
        <f t="shared" si="179"/>
        <v>0</v>
      </c>
      <c r="AL751" s="13" t="str">
        <f t="shared" si="188"/>
        <v/>
      </c>
      <c r="AM751" s="13">
        <f>IF(ISERROR(VLOOKUP($C751,CTEPULL!$A:$I,7,FALSE)),"0",(VLOOKUP($C751,CTEPULL!$A:$I,7,FALSE)))</f>
        <v>0</v>
      </c>
      <c r="AN751" s="18">
        <f>IF(ISERROR(VLOOKUP($A751,PIVOTILC!$A:$I,7,FALSE)),"0",(VLOOKUP($A751,PIVOTILC!$A:$I,7,FALSE)))</f>
        <v>0</v>
      </c>
      <c r="AO751" s="13">
        <f t="shared" si="180"/>
        <v>0</v>
      </c>
      <c r="AP751" s="13" t="str">
        <f t="shared" si="189"/>
        <v/>
      </c>
      <c r="AQ751" s="13">
        <f>IF(ISERROR(VLOOKUP($C751,CTEPULL!$A:$I,8,FALSE)),"0",(VLOOKUP($C751,CTEPULL!$A:$I,8,FALSE)))</f>
        <v>0</v>
      </c>
      <c r="AR751" s="18">
        <f>IF(ISERROR(VLOOKUP($A751,PIVOTILC!$A:$I,8,FALSE)),"0",(VLOOKUP($A751,PIVOTILC!$A:$I,8,FALSE)))</f>
        <v>0</v>
      </c>
      <c r="AS751" s="13">
        <f t="shared" si="181"/>
        <v>0</v>
      </c>
      <c r="AT751" s="13" t="str">
        <f t="shared" si="190"/>
        <v/>
      </c>
      <c r="AU751" s="19">
        <f>IF(ISERROR(VLOOKUP($C751,CTEPULL!$A:$I,9,FALSE)),"0",(VLOOKUP($C751,CTEPULL!$A:$I,9,FALSE)))</f>
        <v>40</v>
      </c>
      <c r="AV751" s="18">
        <f>IF(ISERROR(VLOOKUP($A751,PIVOTILC!$A:$I,8,FALSE)),"0",(VLOOKUP($A751,PIVOTILC!$A:$I,9,FALSE)))</f>
        <v>40</v>
      </c>
      <c r="AW751" s="18">
        <f t="shared" si="182"/>
        <v>0</v>
      </c>
      <c r="AX751" s="13">
        <f t="shared" si="183"/>
        <v>0</v>
      </c>
      <c r="AY751" s="13" t="str">
        <f t="shared" si="184"/>
        <v>No</v>
      </c>
      <c r="AZ751" s="13" t="str">
        <f t="shared" si="191"/>
        <v>No</v>
      </c>
    </row>
    <row r="752" spans="1:52" x14ac:dyDescent="0.2">
      <c r="A752" s="1" t="s">
        <v>7237</v>
      </c>
      <c r="B752" s="16" t="s">
        <v>3260</v>
      </c>
      <c r="C752" s="13" t="s">
        <v>1292</v>
      </c>
      <c r="D752" s="13" t="s">
        <v>1293</v>
      </c>
      <c r="E752" s="13" t="s">
        <v>657</v>
      </c>
      <c r="F752" s="13" t="s">
        <v>1294</v>
      </c>
      <c r="G752" s="13" t="s">
        <v>1295</v>
      </c>
      <c r="H752" s="13" t="s">
        <v>2829</v>
      </c>
      <c r="I752" s="13" t="s">
        <v>98</v>
      </c>
      <c r="J752" s="13" t="s">
        <v>2378</v>
      </c>
      <c r="K752" s="13" t="s">
        <v>2382</v>
      </c>
      <c r="L752" s="13" t="s">
        <v>3758</v>
      </c>
      <c r="M752" s="13" t="s">
        <v>2423</v>
      </c>
      <c r="N752" s="13" t="s">
        <v>1296</v>
      </c>
      <c r="O752" s="17">
        <v>41590</v>
      </c>
      <c r="P752" s="23"/>
      <c r="Q752" s="41" t="s">
        <v>2679</v>
      </c>
      <c r="R752" s="13" t="s">
        <v>187</v>
      </c>
      <c r="S752" s="13" t="s">
        <v>2870</v>
      </c>
      <c r="T752" s="13" t="s">
        <v>8348</v>
      </c>
      <c r="U752" s="13" t="s">
        <v>5984</v>
      </c>
      <c r="V752" s="13" t="s">
        <v>8350</v>
      </c>
      <c r="W752" s="13">
        <f>IF(ISERROR(VLOOKUP($C752,CTEPULL!$A:$I,3,FALSE)),"0",(VLOOKUP($C752,CTEPULL!$A:$I,3,FALSE)))</f>
        <v>44</v>
      </c>
      <c r="X752" s="18">
        <f>IF(ISERROR(VLOOKUP($A752,PIVOTILC!$A:$I,3,FALSE)),"0",(VLOOKUP($A752,PIVOTILC!$A:$I,3,FALSE)))</f>
        <v>44</v>
      </c>
      <c r="Y752" s="13">
        <f t="shared" si="176"/>
        <v>0</v>
      </c>
      <c r="Z752" s="13" t="str">
        <f t="shared" si="185"/>
        <v>Good</v>
      </c>
      <c r="AA752" s="13">
        <f>IF(ISERROR(VLOOKUP($C752,CTEPULL!$A:$I,4,FALSE)),"0",(VLOOKUP($C752,CTEPULL!$A:$I,4,FALSE)))</f>
        <v>0</v>
      </c>
      <c r="AB752" s="18">
        <f>IF(ISERROR(VLOOKUP($A752,PIVOTILC!$A:$I,4,FALSE)),"0",(VLOOKUP($A752,PIVOTILC!$A:$I,4,FALSE)))</f>
        <v>0</v>
      </c>
      <c r="AC752" s="13">
        <f t="shared" si="177"/>
        <v>0</v>
      </c>
      <c r="AD752" s="13" t="str">
        <f t="shared" si="186"/>
        <v/>
      </c>
      <c r="AE752" s="13">
        <f>IF(ISERROR(VLOOKUP($C752,CTEPULL!$A:$I,5,FALSE)),"0",(VLOOKUP($C752,CTEPULL!$A:$I,5,FALSE)))</f>
        <v>0</v>
      </c>
      <c r="AF752" s="18">
        <f>IF(ISERROR(VLOOKUP($A752,PIVOTILC!$A:$I,5,FALSE)),"0",(VLOOKUP($A752,PIVOTILC!$A:$I,5,FALSE)))</f>
        <v>0</v>
      </c>
      <c r="AG752" s="13">
        <f t="shared" si="178"/>
        <v>0</v>
      </c>
      <c r="AH752" s="13" t="str">
        <f t="shared" si="187"/>
        <v/>
      </c>
      <c r="AI752" s="13">
        <f>IF(ISERROR(VLOOKUP($C752,CTEPULL!$A:$I,6,FALSE)),"0",(VLOOKUP($C752,CTEPULL!$A:$I,6,FALSE)))</f>
        <v>0</v>
      </c>
      <c r="AJ752" s="18">
        <f>IF(ISERROR(VLOOKUP($A752,PIVOTILC!$A:$I,6,FALSE)),"0",(VLOOKUP($A752,PIVOTILC!$A:$I,6,FALSE)))</f>
        <v>0</v>
      </c>
      <c r="AK752" s="13">
        <f t="shared" si="179"/>
        <v>0</v>
      </c>
      <c r="AL752" s="13" t="str">
        <f t="shared" si="188"/>
        <v/>
      </c>
      <c r="AM752" s="13">
        <f>IF(ISERROR(VLOOKUP($C752,CTEPULL!$A:$I,7,FALSE)),"0",(VLOOKUP($C752,CTEPULL!$A:$I,7,FALSE)))</f>
        <v>0</v>
      </c>
      <c r="AN752" s="18">
        <f>IF(ISERROR(VLOOKUP($A752,PIVOTILC!$A:$I,7,FALSE)),"0",(VLOOKUP($A752,PIVOTILC!$A:$I,7,FALSE)))</f>
        <v>0</v>
      </c>
      <c r="AO752" s="13">
        <f t="shared" si="180"/>
        <v>0</v>
      </c>
      <c r="AP752" s="13" t="str">
        <f t="shared" si="189"/>
        <v/>
      </c>
      <c r="AQ752" s="13">
        <f>IF(ISERROR(VLOOKUP($C752,CTEPULL!$A:$I,8,FALSE)),"0",(VLOOKUP($C752,CTEPULL!$A:$I,8,FALSE)))</f>
        <v>0</v>
      </c>
      <c r="AR752" s="18">
        <f>IF(ISERROR(VLOOKUP($A752,PIVOTILC!$A:$I,8,FALSE)),"0",(VLOOKUP($A752,PIVOTILC!$A:$I,8,FALSE)))</f>
        <v>0</v>
      </c>
      <c r="AS752" s="13">
        <f t="shared" si="181"/>
        <v>0</v>
      </c>
      <c r="AT752" s="13" t="str">
        <f t="shared" si="190"/>
        <v/>
      </c>
      <c r="AU752" s="19">
        <f>IF(ISERROR(VLOOKUP($C752,CTEPULL!$A:$I,9,FALSE)),"0",(VLOOKUP($C752,CTEPULL!$A:$I,9,FALSE)))</f>
        <v>44</v>
      </c>
      <c r="AV752" s="18">
        <f>IF(ISERROR(VLOOKUP($A752,PIVOTILC!$A:$I,8,FALSE)),"0",(VLOOKUP($A752,PIVOTILC!$A:$I,9,FALSE)))</f>
        <v>44</v>
      </c>
      <c r="AW752" s="18">
        <f t="shared" si="182"/>
        <v>0</v>
      </c>
      <c r="AX752" s="13">
        <f t="shared" si="183"/>
        <v>0</v>
      </c>
      <c r="AY752" s="13" t="str">
        <f t="shared" si="184"/>
        <v>No</v>
      </c>
      <c r="AZ752" s="13" t="str">
        <f t="shared" si="191"/>
        <v>No</v>
      </c>
    </row>
    <row r="753" spans="1:52" x14ac:dyDescent="0.2">
      <c r="A753" s="1" t="s">
        <v>9367</v>
      </c>
      <c r="B753" s="16" t="s">
        <v>3261</v>
      </c>
      <c r="C753" s="13" t="s">
        <v>938</v>
      </c>
      <c r="D753" s="13" t="s">
        <v>794</v>
      </c>
      <c r="E753" s="13" t="s">
        <v>795</v>
      </c>
      <c r="F753" s="13" t="s">
        <v>180</v>
      </c>
      <c r="G753" s="13" t="s">
        <v>796</v>
      </c>
      <c r="H753" s="13" t="s">
        <v>2828</v>
      </c>
      <c r="I753" s="13" t="s">
        <v>98</v>
      </c>
      <c r="J753" s="13" t="s">
        <v>2378</v>
      </c>
      <c r="K753" s="13" t="s">
        <v>2382</v>
      </c>
      <c r="L753" s="13" t="s">
        <v>3758</v>
      </c>
      <c r="M753" s="13" t="s">
        <v>2384</v>
      </c>
      <c r="N753" s="13" t="s">
        <v>797</v>
      </c>
      <c r="O753" s="17">
        <v>41218</v>
      </c>
      <c r="P753" s="23"/>
      <c r="Q753" s="41" t="s">
        <v>2680</v>
      </c>
      <c r="R753" s="13" t="s">
        <v>129</v>
      </c>
      <c r="S753" s="13" t="s">
        <v>2870</v>
      </c>
      <c r="T753" s="13" t="s">
        <v>8348</v>
      </c>
      <c r="U753" s="13" t="s">
        <v>5985</v>
      </c>
      <c r="V753" s="13" t="s">
        <v>8361</v>
      </c>
      <c r="W753" s="13">
        <f>IF(ISERROR(VLOOKUP($C753,CTEPULL!$A:$I,3,FALSE)),"0",(VLOOKUP($C753,CTEPULL!$A:$I,3,FALSE)))</f>
        <v>45</v>
      </c>
      <c r="X753" s="18">
        <f>IF(ISERROR(VLOOKUP($A753,PIVOTILC!$A:$I,3,FALSE)),"0",(VLOOKUP($A753,PIVOTILC!$A:$I,3,FALSE)))</f>
        <v>45</v>
      </c>
      <c r="Y753" s="13">
        <f t="shared" si="176"/>
        <v>0</v>
      </c>
      <c r="Z753" s="13" t="str">
        <f t="shared" si="185"/>
        <v>Good</v>
      </c>
      <c r="AA753" s="13">
        <f>IF(ISERROR(VLOOKUP($C753,CTEPULL!$A:$I,4,FALSE)),"0",(VLOOKUP($C753,CTEPULL!$A:$I,4,FALSE)))</f>
        <v>0</v>
      </c>
      <c r="AB753" s="18">
        <f>IF(ISERROR(VLOOKUP($A753,PIVOTILC!$A:$I,4,FALSE)),"0",(VLOOKUP($A753,PIVOTILC!$A:$I,4,FALSE)))</f>
        <v>0</v>
      </c>
      <c r="AC753" s="13">
        <f t="shared" si="177"/>
        <v>0</v>
      </c>
      <c r="AD753" s="13" t="str">
        <f t="shared" si="186"/>
        <v/>
      </c>
      <c r="AE753" s="13">
        <f>IF(ISERROR(VLOOKUP($C753,CTEPULL!$A:$I,5,FALSE)),"0",(VLOOKUP($C753,CTEPULL!$A:$I,5,FALSE)))</f>
        <v>0</v>
      </c>
      <c r="AF753" s="18">
        <f>IF(ISERROR(VLOOKUP($A753,PIVOTILC!$A:$I,5,FALSE)),"0",(VLOOKUP($A753,PIVOTILC!$A:$I,5,FALSE)))</f>
        <v>0</v>
      </c>
      <c r="AG753" s="13">
        <f t="shared" si="178"/>
        <v>0</v>
      </c>
      <c r="AH753" s="13" t="str">
        <f t="shared" si="187"/>
        <v/>
      </c>
      <c r="AI753" s="13">
        <f>IF(ISERROR(VLOOKUP($C753,CTEPULL!$A:$I,6,FALSE)),"0",(VLOOKUP($C753,CTEPULL!$A:$I,6,FALSE)))</f>
        <v>0</v>
      </c>
      <c r="AJ753" s="18">
        <f>IF(ISERROR(VLOOKUP($A753,PIVOTILC!$A:$I,6,FALSE)),"0",(VLOOKUP($A753,PIVOTILC!$A:$I,6,FALSE)))</f>
        <v>0</v>
      </c>
      <c r="AK753" s="13">
        <f t="shared" si="179"/>
        <v>0</v>
      </c>
      <c r="AL753" s="13" t="str">
        <f t="shared" si="188"/>
        <v/>
      </c>
      <c r="AM753" s="13">
        <f>IF(ISERROR(VLOOKUP($C753,CTEPULL!$A:$I,7,FALSE)),"0",(VLOOKUP($C753,CTEPULL!$A:$I,7,FALSE)))</f>
        <v>0</v>
      </c>
      <c r="AN753" s="18">
        <f>IF(ISERROR(VLOOKUP($A753,PIVOTILC!$A:$I,7,FALSE)),"0",(VLOOKUP($A753,PIVOTILC!$A:$I,7,FALSE)))</f>
        <v>0</v>
      </c>
      <c r="AO753" s="13">
        <f t="shared" si="180"/>
        <v>0</v>
      </c>
      <c r="AP753" s="13" t="str">
        <f t="shared" si="189"/>
        <v/>
      </c>
      <c r="AQ753" s="13">
        <f>IF(ISERROR(VLOOKUP($C753,CTEPULL!$A:$I,8,FALSE)),"0",(VLOOKUP($C753,CTEPULL!$A:$I,8,FALSE)))</f>
        <v>0</v>
      </c>
      <c r="AR753" s="18">
        <f>IF(ISERROR(VLOOKUP($A753,PIVOTILC!$A:$I,8,FALSE)),"0",(VLOOKUP($A753,PIVOTILC!$A:$I,8,FALSE)))</f>
        <v>0</v>
      </c>
      <c r="AS753" s="13">
        <f t="shared" si="181"/>
        <v>0</v>
      </c>
      <c r="AT753" s="13" t="str">
        <f t="shared" si="190"/>
        <v/>
      </c>
      <c r="AU753" s="19">
        <f>IF(ISERROR(VLOOKUP($C753,CTEPULL!$A:$I,9,FALSE)),"0",(VLOOKUP($C753,CTEPULL!$A:$I,9,FALSE)))</f>
        <v>45</v>
      </c>
      <c r="AV753" s="18">
        <f>IF(ISERROR(VLOOKUP($A753,PIVOTILC!$A:$I,8,FALSE)),"0",(VLOOKUP($A753,PIVOTILC!$A:$I,9,FALSE)))</f>
        <v>45</v>
      </c>
      <c r="AW753" s="18">
        <f t="shared" si="182"/>
        <v>0</v>
      </c>
      <c r="AX753" s="13">
        <f t="shared" si="183"/>
        <v>0</v>
      </c>
      <c r="AY753" s="13" t="str">
        <f t="shared" si="184"/>
        <v>No</v>
      </c>
      <c r="AZ753" s="13" t="str">
        <f t="shared" si="191"/>
        <v>No</v>
      </c>
    </row>
    <row r="754" spans="1:52" x14ac:dyDescent="0.2">
      <c r="A754" s="1" t="s">
        <v>11967</v>
      </c>
      <c r="B754" s="16" t="s">
        <v>11748</v>
      </c>
      <c r="C754" s="13" t="s">
        <v>885</v>
      </c>
      <c r="D754" s="13" t="s">
        <v>613</v>
      </c>
      <c r="E754" s="13" t="s">
        <v>614</v>
      </c>
      <c r="F754" s="13" t="s">
        <v>188</v>
      </c>
      <c r="G754" s="13" t="s">
        <v>355</v>
      </c>
      <c r="H754" s="13" t="s">
        <v>11912</v>
      </c>
      <c r="I754" s="13" t="s">
        <v>102</v>
      </c>
      <c r="J754" s="13" t="s">
        <v>2378</v>
      </c>
      <c r="K754" s="13" t="s">
        <v>2395</v>
      </c>
      <c r="L754" s="13" t="s">
        <v>2385</v>
      </c>
      <c r="M754" s="13" t="s">
        <v>10350</v>
      </c>
      <c r="N754" s="13" t="s">
        <v>150</v>
      </c>
      <c r="O754" s="17">
        <v>40081</v>
      </c>
      <c r="P754" s="23"/>
      <c r="Q754" s="41" t="s">
        <v>11749</v>
      </c>
      <c r="R754" s="13" t="s">
        <v>129</v>
      </c>
      <c r="S754" s="13" t="s">
        <v>2878</v>
      </c>
      <c r="T754" s="13" t="s">
        <v>8348</v>
      </c>
      <c r="U754" s="13" t="s">
        <v>5986</v>
      </c>
      <c r="V754" s="13" t="s">
        <v>8351</v>
      </c>
      <c r="W754" s="13">
        <f>IF(ISERROR(VLOOKUP($C754,CTEPULL!$A:$I,3,FALSE)),"0",(VLOOKUP($C754,CTEPULL!$A:$I,3,FALSE)))</f>
        <v>40</v>
      </c>
      <c r="X754" s="18">
        <f>IF(ISERROR(VLOOKUP($A754,PIVOTILC!$A:$I,3,FALSE)),"0",(VLOOKUP($A754,PIVOTILC!$A:$I,3,FALSE)))</f>
        <v>40</v>
      </c>
      <c r="Y754" s="13">
        <f t="shared" si="176"/>
        <v>0</v>
      </c>
      <c r="Z754" s="13" t="str">
        <f t="shared" si="185"/>
        <v>Good</v>
      </c>
      <c r="AA754" s="13">
        <f>IF(ISERROR(VLOOKUP($C754,CTEPULL!$A:$I,4,FALSE)),"0",(VLOOKUP($C754,CTEPULL!$A:$I,4,FALSE)))</f>
        <v>0</v>
      </c>
      <c r="AB754" s="18">
        <f>IF(ISERROR(VLOOKUP($A754,PIVOTILC!$A:$I,4,FALSE)),"0",(VLOOKUP($A754,PIVOTILC!$A:$I,4,FALSE)))</f>
        <v>0</v>
      </c>
      <c r="AC754" s="13">
        <f t="shared" si="177"/>
        <v>0</v>
      </c>
      <c r="AD754" s="13" t="str">
        <f t="shared" si="186"/>
        <v/>
      </c>
      <c r="AE754" s="13">
        <f>IF(ISERROR(VLOOKUP($C754,CTEPULL!$A:$I,5,FALSE)),"0",(VLOOKUP($C754,CTEPULL!$A:$I,5,FALSE)))</f>
        <v>0</v>
      </c>
      <c r="AF754" s="18">
        <f>IF(ISERROR(VLOOKUP($A754,PIVOTILC!$A:$I,5,FALSE)),"0",(VLOOKUP($A754,PIVOTILC!$A:$I,5,FALSE)))</f>
        <v>0</v>
      </c>
      <c r="AG754" s="13">
        <f t="shared" si="178"/>
        <v>0</v>
      </c>
      <c r="AH754" s="13" t="str">
        <f t="shared" si="187"/>
        <v/>
      </c>
      <c r="AI754" s="13">
        <f>IF(ISERROR(VLOOKUP($C754,CTEPULL!$A:$I,6,FALSE)),"0",(VLOOKUP($C754,CTEPULL!$A:$I,6,FALSE)))</f>
        <v>0</v>
      </c>
      <c r="AJ754" s="18">
        <f>IF(ISERROR(VLOOKUP($A754,PIVOTILC!$A:$I,6,FALSE)),"0",(VLOOKUP($A754,PIVOTILC!$A:$I,6,FALSE)))</f>
        <v>0</v>
      </c>
      <c r="AK754" s="13">
        <f t="shared" si="179"/>
        <v>0</v>
      </c>
      <c r="AL754" s="13" t="str">
        <f t="shared" si="188"/>
        <v/>
      </c>
      <c r="AM754" s="13">
        <f>IF(ISERROR(VLOOKUP($C754,CTEPULL!$A:$I,7,FALSE)),"0",(VLOOKUP($C754,CTEPULL!$A:$I,7,FALSE)))</f>
        <v>0</v>
      </c>
      <c r="AN754" s="18">
        <f>IF(ISERROR(VLOOKUP($A754,PIVOTILC!$A:$I,7,FALSE)),"0",(VLOOKUP($A754,PIVOTILC!$A:$I,7,FALSE)))</f>
        <v>0</v>
      </c>
      <c r="AO754" s="13">
        <f t="shared" si="180"/>
        <v>0</v>
      </c>
      <c r="AP754" s="13" t="str">
        <f t="shared" si="189"/>
        <v/>
      </c>
      <c r="AQ754" s="13">
        <f>IF(ISERROR(VLOOKUP($C754,CTEPULL!$A:$I,8,FALSE)),"0",(VLOOKUP($C754,CTEPULL!$A:$I,8,FALSE)))</f>
        <v>0</v>
      </c>
      <c r="AR754" s="18">
        <f>IF(ISERROR(VLOOKUP($A754,PIVOTILC!$A:$I,8,FALSE)),"0",(VLOOKUP($A754,PIVOTILC!$A:$I,8,FALSE)))</f>
        <v>0</v>
      </c>
      <c r="AS754" s="13">
        <f t="shared" si="181"/>
        <v>0</v>
      </c>
      <c r="AT754" s="13" t="str">
        <f t="shared" si="190"/>
        <v/>
      </c>
      <c r="AU754" s="19">
        <f>IF(ISERROR(VLOOKUP($C754,CTEPULL!$A:$I,9,FALSE)),"0",(VLOOKUP($C754,CTEPULL!$A:$I,9,FALSE)))</f>
        <v>40</v>
      </c>
      <c r="AV754" s="18">
        <f>IF(ISERROR(VLOOKUP($A754,PIVOTILC!$A:$I,8,FALSE)),"0",(VLOOKUP($A754,PIVOTILC!$A:$I,9,FALSE)))</f>
        <v>40</v>
      </c>
      <c r="AW754" s="18">
        <f t="shared" si="182"/>
        <v>0</v>
      </c>
      <c r="AX754" s="13">
        <f t="shared" si="183"/>
        <v>0</v>
      </c>
      <c r="AY754" s="13" t="str">
        <f t="shared" si="184"/>
        <v>No</v>
      </c>
      <c r="AZ754" s="13" t="str">
        <f t="shared" si="191"/>
        <v>No</v>
      </c>
    </row>
    <row r="755" spans="1:52" x14ac:dyDescent="0.2">
      <c r="A755" s="1" t="s">
        <v>7239</v>
      </c>
      <c r="B755" s="12" t="s">
        <v>3633</v>
      </c>
      <c r="C755" s="3" t="s">
        <v>3634</v>
      </c>
      <c r="D755" s="3" t="s">
        <v>722</v>
      </c>
      <c r="E755" s="3" t="s">
        <v>3635</v>
      </c>
      <c r="F755" s="3" t="s">
        <v>179</v>
      </c>
      <c r="G755" s="3" t="s">
        <v>3636</v>
      </c>
      <c r="H755" s="3" t="s">
        <v>2829</v>
      </c>
      <c r="I755" s="3" t="s">
        <v>98</v>
      </c>
      <c r="J755" s="3" t="s">
        <v>2378</v>
      </c>
      <c r="K755" s="3" t="s">
        <v>2389</v>
      </c>
      <c r="L755" s="3" t="s">
        <v>11236</v>
      </c>
      <c r="M755" s="3" t="s">
        <v>2948</v>
      </c>
      <c r="N755" s="3" t="s">
        <v>3637</v>
      </c>
      <c r="O755" s="11">
        <v>42534</v>
      </c>
      <c r="Q755" s="41" t="s">
        <v>3638</v>
      </c>
      <c r="R755" s="3" t="s">
        <v>129</v>
      </c>
      <c r="S755" s="3" t="s">
        <v>2870</v>
      </c>
      <c r="T755" s="3" t="s">
        <v>8348</v>
      </c>
      <c r="U755" s="3" t="s">
        <v>5988</v>
      </c>
      <c r="V755" s="3" t="s">
        <v>8352</v>
      </c>
      <c r="W755" s="13">
        <f>IF(ISERROR(VLOOKUP($C755,CTEPULL!$A:$I,3,FALSE)),"0",(VLOOKUP($C755,CTEPULL!$A:$I,3,FALSE)))</f>
        <v>45</v>
      </c>
      <c r="X755" s="18">
        <f>IF(ISERROR(VLOOKUP($A755,PIVOTILC!$A:$I,3,FALSE)),"0",(VLOOKUP($A755,PIVOTILC!$A:$I,3,FALSE)))</f>
        <v>45</v>
      </c>
      <c r="Y755" s="13">
        <f t="shared" si="176"/>
        <v>0</v>
      </c>
      <c r="Z755" s="13" t="str">
        <f t="shared" si="185"/>
        <v>Good</v>
      </c>
      <c r="AA755" s="13">
        <f>IF(ISERROR(VLOOKUP($C755,CTEPULL!$A:$I,4,FALSE)),"0",(VLOOKUP($C755,CTEPULL!$A:$I,4,FALSE)))</f>
        <v>0</v>
      </c>
      <c r="AB755" s="18">
        <f>IF(ISERROR(VLOOKUP($A755,PIVOTILC!$A:$I,4,FALSE)),"0",(VLOOKUP($A755,PIVOTILC!$A:$I,4,FALSE)))</f>
        <v>0</v>
      </c>
      <c r="AC755" s="13">
        <f t="shared" si="177"/>
        <v>0</v>
      </c>
      <c r="AD755" s="13" t="str">
        <f t="shared" si="186"/>
        <v/>
      </c>
      <c r="AE755" s="13">
        <f>IF(ISERROR(VLOOKUP($C755,CTEPULL!$A:$I,5,FALSE)),"0",(VLOOKUP($C755,CTEPULL!$A:$I,5,FALSE)))</f>
        <v>0</v>
      </c>
      <c r="AF755" s="18">
        <f>IF(ISERROR(VLOOKUP($A755,PIVOTILC!$A:$I,5,FALSE)),"0",(VLOOKUP($A755,PIVOTILC!$A:$I,5,FALSE)))</f>
        <v>0</v>
      </c>
      <c r="AG755" s="13">
        <f t="shared" si="178"/>
        <v>0</v>
      </c>
      <c r="AH755" s="13" t="str">
        <f t="shared" si="187"/>
        <v/>
      </c>
      <c r="AI755" s="13">
        <f>IF(ISERROR(VLOOKUP($C755,CTEPULL!$A:$I,6,FALSE)),"0",(VLOOKUP($C755,CTEPULL!$A:$I,6,FALSE)))</f>
        <v>0</v>
      </c>
      <c r="AJ755" s="18">
        <f>IF(ISERROR(VLOOKUP($A755,PIVOTILC!$A:$I,6,FALSE)),"0",(VLOOKUP($A755,PIVOTILC!$A:$I,6,FALSE)))</f>
        <v>0</v>
      </c>
      <c r="AK755" s="13">
        <f t="shared" si="179"/>
        <v>0</v>
      </c>
      <c r="AL755" s="13" t="str">
        <f t="shared" si="188"/>
        <v/>
      </c>
      <c r="AM755" s="13">
        <f>IF(ISERROR(VLOOKUP($C755,CTEPULL!$A:$I,7,FALSE)),"0",(VLOOKUP($C755,CTEPULL!$A:$I,7,FALSE)))</f>
        <v>0</v>
      </c>
      <c r="AN755" s="18">
        <f>IF(ISERROR(VLOOKUP($A755,PIVOTILC!$A:$I,7,FALSE)),"0",(VLOOKUP($A755,PIVOTILC!$A:$I,7,FALSE)))</f>
        <v>0</v>
      </c>
      <c r="AO755" s="13">
        <f t="shared" si="180"/>
        <v>0</v>
      </c>
      <c r="AP755" s="13" t="str">
        <f t="shared" si="189"/>
        <v/>
      </c>
      <c r="AQ755" s="13">
        <f>IF(ISERROR(VLOOKUP($C755,CTEPULL!$A:$I,8,FALSE)),"0",(VLOOKUP($C755,CTEPULL!$A:$I,8,FALSE)))</f>
        <v>0</v>
      </c>
      <c r="AR755" s="18">
        <f>IF(ISERROR(VLOOKUP($A755,PIVOTILC!$A:$I,8,FALSE)),"0",(VLOOKUP($A755,PIVOTILC!$A:$I,8,FALSE)))</f>
        <v>0</v>
      </c>
      <c r="AS755" s="13">
        <f t="shared" si="181"/>
        <v>0</v>
      </c>
      <c r="AT755" s="13" t="str">
        <f t="shared" si="190"/>
        <v/>
      </c>
      <c r="AU755" s="19">
        <f>IF(ISERROR(VLOOKUP($C755,CTEPULL!$A:$I,9,FALSE)),"0",(VLOOKUP($C755,CTEPULL!$A:$I,9,FALSE)))</f>
        <v>45</v>
      </c>
      <c r="AV755" s="18">
        <f>IF(ISERROR(VLOOKUP($A755,PIVOTILC!$A:$I,8,FALSE)),"0",(VLOOKUP($A755,PIVOTILC!$A:$I,9,FALSE)))</f>
        <v>45</v>
      </c>
      <c r="AW755" s="18">
        <f t="shared" si="182"/>
        <v>0</v>
      </c>
      <c r="AX755" s="13">
        <f t="shared" si="183"/>
        <v>0</v>
      </c>
      <c r="AY755" s="13" t="str">
        <f t="shared" si="184"/>
        <v>No</v>
      </c>
      <c r="AZ755" s="13" t="str">
        <f t="shared" si="191"/>
        <v>No</v>
      </c>
    </row>
    <row r="756" spans="1:52" x14ac:dyDescent="0.2">
      <c r="A756" s="1" t="s">
        <v>7238</v>
      </c>
      <c r="B756" s="16" t="s">
        <v>3262</v>
      </c>
      <c r="C756" s="13" t="s">
        <v>935</v>
      </c>
      <c r="D756" s="13" t="s">
        <v>722</v>
      </c>
      <c r="E756" s="13" t="s">
        <v>648</v>
      </c>
      <c r="F756" s="13" t="s">
        <v>179</v>
      </c>
      <c r="G756" s="13" t="s">
        <v>402</v>
      </c>
      <c r="H756" s="13" t="s">
        <v>2832</v>
      </c>
      <c r="I756" s="13" t="s">
        <v>102</v>
      </c>
      <c r="J756" s="13" t="s">
        <v>2378</v>
      </c>
      <c r="K756" s="13" t="s">
        <v>2395</v>
      </c>
      <c r="L756" s="13" t="s">
        <v>4946</v>
      </c>
      <c r="M756" s="13" t="s">
        <v>2405</v>
      </c>
      <c r="N756" s="13" t="s">
        <v>259</v>
      </c>
      <c r="O756" s="17">
        <v>40987</v>
      </c>
      <c r="P756" s="23"/>
      <c r="Q756" s="41" t="s">
        <v>2681</v>
      </c>
      <c r="R756" s="13" t="s">
        <v>129</v>
      </c>
      <c r="S756" s="13" t="s">
        <v>2867</v>
      </c>
      <c r="T756" s="13" t="s">
        <v>8348</v>
      </c>
      <c r="U756" s="13" t="s">
        <v>5987</v>
      </c>
      <c r="V756" s="13" t="s">
        <v>8354</v>
      </c>
      <c r="W756" s="13">
        <f>IF(ISERROR(VLOOKUP($C756,CTEPULL!$A:$I,3,FALSE)),"0",(VLOOKUP($C756,CTEPULL!$A:$I,3,FALSE)))</f>
        <v>40</v>
      </c>
      <c r="X756" s="18">
        <f>IF(ISERROR(VLOOKUP($A756,PIVOTILC!$A:$I,3,FALSE)),"0",(VLOOKUP($A756,PIVOTILC!$A:$I,3,FALSE)))</f>
        <v>40</v>
      </c>
      <c r="Y756" s="13">
        <f t="shared" si="176"/>
        <v>0</v>
      </c>
      <c r="Z756" s="13" t="str">
        <f t="shared" si="185"/>
        <v>Good</v>
      </c>
      <c r="AA756" s="13">
        <f>IF(ISERROR(VLOOKUP($C756,CTEPULL!$A:$I,4,FALSE)),"0",(VLOOKUP($C756,CTEPULL!$A:$I,4,FALSE)))</f>
        <v>0</v>
      </c>
      <c r="AB756" s="18">
        <f>IF(ISERROR(VLOOKUP($A756,PIVOTILC!$A:$I,4,FALSE)),"0",(VLOOKUP($A756,PIVOTILC!$A:$I,4,FALSE)))</f>
        <v>0</v>
      </c>
      <c r="AC756" s="13">
        <f t="shared" si="177"/>
        <v>0</v>
      </c>
      <c r="AD756" s="13" t="str">
        <f t="shared" si="186"/>
        <v/>
      </c>
      <c r="AE756" s="13">
        <f>IF(ISERROR(VLOOKUP($C756,CTEPULL!$A:$I,5,FALSE)),"0",(VLOOKUP($C756,CTEPULL!$A:$I,5,FALSE)))</f>
        <v>0</v>
      </c>
      <c r="AF756" s="18">
        <f>IF(ISERROR(VLOOKUP($A756,PIVOTILC!$A:$I,5,FALSE)),"0",(VLOOKUP($A756,PIVOTILC!$A:$I,5,FALSE)))</f>
        <v>0</v>
      </c>
      <c r="AG756" s="13">
        <f t="shared" si="178"/>
        <v>0</v>
      </c>
      <c r="AH756" s="13" t="str">
        <f t="shared" si="187"/>
        <v/>
      </c>
      <c r="AI756" s="13">
        <f>IF(ISERROR(VLOOKUP($C756,CTEPULL!$A:$I,6,FALSE)),"0",(VLOOKUP($C756,CTEPULL!$A:$I,6,FALSE)))</f>
        <v>0</v>
      </c>
      <c r="AJ756" s="18">
        <f>IF(ISERROR(VLOOKUP($A756,PIVOTILC!$A:$I,6,FALSE)),"0",(VLOOKUP($A756,PIVOTILC!$A:$I,6,FALSE)))</f>
        <v>0</v>
      </c>
      <c r="AK756" s="13">
        <f t="shared" si="179"/>
        <v>0</v>
      </c>
      <c r="AL756" s="13" t="str">
        <f t="shared" si="188"/>
        <v/>
      </c>
      <c r="AM756" s="13">
        <f>IF(ISERROR(VLOOKUP($C756,CTEPULL!$A:$I,7,FALSE)),"0",(VLOOKUP($C756,CTEPULL!$A:$I,7,FALSE)))</f>
        <v>0</v>
      </c>
      <c r="AN756" s="18">
        <f>IF(ISERROR(VLOOKUP($A756,PIVOTILC!$A:$I,7,FALSE)),"0",(VLOOKUP($A756,PIVOTILC!$A:$I,7,FALSE)))</f>
        <v>0</v>
      </c>
      <c r="AO756" s="13">
        <f t="shared" si="180"/>
        <v>0</v>
      </c>
      <c r="AP756" s="13" t="str">
        <f t="shared" si="189"/>
        <v/>
      </c>
      <c r="AQ756" s="13">
        <f>IF(ISERROR(VLOOKUP($C756,CTEPULL!$A:$I,8,FALSE)),"0",(VLOOKUP($C756,CTEPULL!$A:$I,8,FALSE)))</f>
        <v>0</v>
      </c>
      <c r="AR756" s="18">
        <f>IF(ISERROR(VLOOKUP($A756,PIVOTILC!$A:$I,8,FALSE)),"0",(VLOOKUP($A756,PIVOTILC!$A:$I,8,FALSE)))</f>
        <v>0</v>
      </c>
      <c r="AS756" s="13">
        <f t="shared" si="181"/>
        <v>0</v>
      </c>
      <c r="AT756" s="13" t="str">
        <f t="shared" si="190"/>
        <v/>
      </c>
      <c r="AU756" s="19">
        <f>IF(ISERROR(VLOOKUP($C756,CTEPULL!$A:$I,9,FALSE)),"0",(VLOOKUP($C756,CTEPULL!$A:$I,9,FALSE)))</f>
        <v>40</v>
      </c>
      <c r="AV756" s="18">
        <f>IF(ISERROR(VLOOKUP($A756,PIVOTILC!$A:$I,8,FALSE)),"0",(VLOOKUP($A756,PIVOTILC!$A:$I,9,FALSE)))</f>
        <v>40</v>
      </c>
      <c r="AW756" s="18">
        <f t="shared" si="182"/>
        <v>0</v>
      </c>
      <c r="AX756" s="13">
        <f t="shared" si="183"/>
        <v>0</v>
      </c>
      <c r="AY756" s="13" t="str">
        <f t="shared" si="184"/>
        <v>No</v>
      </c>
      <c r="AZ756" s="13" t="str">
        <f t="shared" si="191"/>
        <v>No</v>
      </c>
    </row>
    <row r="757" spans="1:52" x14ac:dyDescent="0.2">
      <c r="A757" s="1" t="s">
        <v>10053</v>
      </c>
      <c r="B757" s="16" t="s">
        <v>10065</v>
      </c>
      <c r="C757" s="13" t="s">
        <v>10057</v>
      </c>
      <c r="D757" s="13" t="s">
        <v>10066</v>
      </c>
      <c r="E757" s="13" t="s">
        <v>1804</v>
      </c>
      <c r="F757" s="13" t="s">
        <v>5283</v>
      </c>
      <c r="G757" s="13" t="s">
        <v>10067</v>
      </c>
      <c r="H757" s="13" t="s">
        <v>2828</v>
      </c>
      <c r="I757" s="13" t="s">
        <v>100</v>
      </c>
      <c r="J757" s="13" t="s">
        <v>2378</v>
      </c>
      <c r="K757" s="13" t="s">
        <v>2395</v>
      </c>
      <c r="L757" s="13" t="s">
        <v>2385</v>
      </c>
      <c r="M757" s="13" t="s">
        <v>3823</v>
      </c>
      <c r="N757" s="13" t="s">
        <v>2830</v>
      </c>
      <c r="O757" s="17">
        <v>43522</v>
      </c>
      <c r="P757" s="23"/>
      <c r="Q757" s="41" t="s">
        <v>10068</v>
      </c>
      <c r="R757" s="13" t="s">
        <v>129</v>
      </c>
      <c r="S757" s="13" t="s">
        <v>2870</v>
      </c>
      <c r="T757" s="13" t="s">
        <v>8348</v>
      </c>
      <c r="U757" s="13" t="s">
        <v>2830</v>
      </c>
      <c r="V757" s="13" t="s">
        <v>8352</v>
      </c>
      <c r="W757" s="13">
        <f>IF(ISERROR(VLOOKUP($C757,CTEPULL!$A:$I,3,FALSE)),"0",(VLOOKUP($C757,CTEPULL!$A:$I,3,FALSE)))</f>
        <v>40</v>
      </c>
      <c r="X757" s="18">
        <f>IF(ISERROR(VLOOKUP($A757,PIVOTILC!$A:$I,3,FALSE)),"0",(VLOOKUP($A757,PIVOTILC!$A:$I,3,FALSE)))</f>
        <v>40</v>
      </c>
      <c r="Y757" s="13">
        <f t="shared" si="176"/>
        <v>0</v>
      </c>
      <c r="Z757" s="13" t="str">
        <f t="shared" si="185"/>
        <v>Good</v>
      </c>
      <c r="AA757" s="13">
        <f>IF(ISERROR(VLOOKUP($C757,CTEPULL!$A:$I,4,FALSE)),"0",(VLOOKUP($C757,CTEPULL!$A:$I,4,FALSE)))</f>
        <v>0</v>
      </c>
      <c r="AB757" s="18">
        <f>IF(ISERROR(VLOOKUP($A757,PIVOTILC!$A:$I,4,FALSE)),"0",(VLOOKUP($A757,PIVOTILC!$A:$I,4,FALSE)))</f>
        <v>0</v>
      </c>
      <c r="AC757" s="13">
        <f t="shared" si="177"/>
        <v>0</v>
      </c>
      <c r="AD757" s="13" t="str">
        <f t="shared" si="186"/>
        <v/>
      </c>
      <c r="AE757" s="13">
        <f>IF(ISERROR(VLOOKUP($C757,CTEPULL!$A:$I,5,FALSE)),"0",(VLOOKUP($C757,CTEPULL!$A:$I,5,FALSE)))</f>
        <v>0</v>
      </c>
      <c r="AF757" s="18">
        <f>IF(ISERROR(VLOOKUP($A757,PIVOTILC!$A:$I,5,FALSE)),"0",(VLOOKUP($A757,PIVOTILC!$A:$I,5,FALSE)))</f>
        <v>0</v>
      </c>
      <c r="AG757" s="13">
        <f t="shared" si="178"/>
        <v>0</v>
      </c>
      <c r="AH757" s="13" t="str">
        <f t="shared" si="187"/>
        <v/>
      </c>
      <c r="AI757" s="13">
        <f>IF(ISERROR(VLOOKUP($C757,CTEPULL!$A:$I,6,FALSE)),"0",(VLOOKUP($C757,CTEPULL!$A:$I,6,FALSE)))</f>
        <v>0</v>
      </c>
      <c r="AJ757" s="18">
        <f>IF(ISERROR(VLOOKUP($A757,PIVOTILC!$A:$I,6,FALSE)),"0",(VLOOKUP($A757,PIVOTILC!$A:$I,6,FALSE)))</f>
        <v>0</v>
      </c>
      <c r="AK757" s="13">
        <f t="shared" si="179"/>
        <v>0</v>
      </c>
      <c r="AL757" s="13" t="str">
        <f t="shared" si="188"/>
        <v/>
      </c>
      <c r="AM757" s="13">
        <f>IF(ISERROR(VLOOKUP($C757,CTEPULL!$A:$I,7,FALSE)),"0",(VLOOKUP($C757,CTEPULL!$A:$I,7,FALSE)))</f>
        <v>0</v>
      </c>
      <c r="AN757" s="18">
        <f>IF(ISERROR(VLOOKUP($A757,PIVOTILC!$A:$I,7,FALSE)),"0",(VLOOKUP($A757,PIVOTILC!$A:$I,7,FALSE)))</f>
        <v>0</v>
      </c>
      <c r="AO757" s="13">
        <f t="shared" si="180"/>
        <v>0</v>
      </c>
      <c r="AP757" s="13" t="str">
        <f t="shared" si="189"/>
        <v/>
      </c>
      <c r="AQ757" s="13">
        <f>IF(ISERROR(VLOOKUP($C757,CTEPULL!$A:$I,8,FALSE)),"0",(VLOOKUP($C757,CTEPULL!$A:$I,8,FALSE)))</f>
        <v>0</v>
      </c>
      <c r="AR757" s="18">
        <f>IF(ISERROR(VLOOKUP($A757,PIVOTILC!$A:$I,8,FALSE)),"0",(VLOOKUP($A757,PIVOTILC!$A:$I,8,FALSE)))</f>
        <v>0</v>
      </c>
      <c r="AS757" s="13">
        <f t="shared" si="181"/>
        <v>0</v>
      </c>
      <c r="AT757" s="13" t="str">
        <f t="shared" si="190"/>
        <v/>
      </c>
      <c r="AU757" s="19">
        <f>IF(ISERROR(VLOOKUP($C757,CTEPULL!$A:$I,9,FALSE)),"0",(VLOOKUP($C757,CTEPULL!$A:$I,9,FALSE)))</f>
        <v>40</v>
      </c>
      <c r="AV757" s="18">
        <f>IF(ISERROR(VLOOKUP($A757,PIVOTILC!$A:$I,8,FALSE)),"0",(VLOOKUP($A757,PIVOTILC!$A:$I,9,FALSE)))</f>
        <v>40</v>
      </c>
      <c r="AW757" s="18">
        <f t="shared" si="182"/>
        <v>0</v>
      </c>
      <c r="AX757" s="13">
        <f t="shared" si="183"/>
        <v>0</v>
      </c>
      <c r="AY757" s="13" t="str">
        <f t="shared" si="184"/>
        <v>No</v>
      </c>
      <c r="AZ757" s="13" t="str">
        <f t="shared" si="191"/>
        <v>No</v>
      </c>
    </row>
    <row r="758" spans="1:52" x14ac:dyDescent="0.2">
      <c r="A758" s="1" t="s">
        <v>9368</v>
      </c>
      <c r="B758" s="16" t="s">
        <v>6589</v>
      </c>
      <c r="C758" s="13" t="s">
        <v>6590</v>
      </c>
      <c r="D758" s="13" t="s">
        <v>6591</v>
      </c>
      <c r="E758" s="13" t="s">
        <v>6592</v>
      </c>
      <c r="F758" s="13" t="s">
        <v>4772</v>
      </c>
      <c r="G758" s="13" t="s">
        <v>6593</v>
      </c>
      <c r="H758" s="13" t="s">
        <v>2828</v>
      </c>
      <c r="I758" s="13" t="s">
        <v>98</v>
      </c>
      <c r="J758" s="13" t="s">
        <v>2378</v>
      </c>
      <c r="K758" s="13" t="s">
        <v>2382</v>
      </c>
      <c r="L758" s="13" t="s">
        <v>3758</v>
      </c>
      <c r="M758" s="13" t="s">
        <v>2384</v>
      </c>
      <c r="N758" s="13" t="s">
        <v>6594</v>
      </c>
      <c r="O758" s="17">
        <v>43052</v>
      </c>
      <c r="P758" s="23"/>
      <c r="Q758" s="41" t="s">
        <v>6595</v>
      </c>
      <c r="R758" s="13" t="s">
        <v>187</v>
      </c>
      <c r="S758" s="13" t="s">
        <v>2867</v>
      </c>
      <c r="T758" s="13" t="s">
        <v>8348</v>
      </c>
      <c r="U758" s="13" t="s">
        <v>6600</v>
      </c>
      <c r="V758" s="13" t="s">
        <v>8358</v>
      </c>
      <c r="W758" s="13">
        <f>IF(ISERROR(VLOOKUP($C758,CTEPULL!$A:$I,3,FALSE)),"0",(VLOOKUP($C758,CTEPULL!$A:$I,3,FALSE)))</f>
        <v>32</v>
      </c>
      <c r="X758" s="18">
        <f>IF(ISERROR(VLOOKUP($A758,PIVOTILC!$A:$I,3,FALSE)),"0",(VLOOKUP($A758,PIVOTILC!$A:$I,3,FALSE)))</f>
        <v>32</v>
      </c>
      <c r="Y758" s="13">
        <f t="shared" si="176"/>
        <v>0</v>
      </c>
      <c r="Z758" s="13" t="str">
        <f t="shared" si="185"/>
        <v>Good</v>
      </c>
      <c r="AA758" s="13">
        <f>IF(ISERROR(VLOOKUP($C758,CTEPULL!$A:$I,4,FALSE)),"0",(VLOOKUP($C758,CTEPULL!$A:$I,4,FALSE)))</f>
        <v>0</v>
      </c>
      <c r="AB758" s="18">
        <f>IF(ISERROR(VLOOKUP($A758,PIVOTILC!$A:$I,4,FALSE)),"0",(VLOOKUP($A758,PIVOTILC!$A:$I,4,FALSE)))</f>
        <v>0</v>
      </c>
      <c r="AC758" s="13">
        <f t="shared" si="177"/>
        <v>0</v>
      </c>
      <c r="AD758" s="13" t="str">
        <f t="shared" si="186"/>
        <v/>
      </c>
      <c r="AE758" s="13">
        <f>IF(ISERROR(VLOOKUP($C758,CTEPULL!$A:$I,5,FALSE)),"0",(VLOOKUP($C758,CTEPULL!$A:$I,5,FALSE)))</f>
        <v>0</v>
      </c>
      <c r="AF758" s="18">
        <f>IF(ISERROR(VLOOKUP($A758,PIVOTILC!$A:$I,5,FALSE)),"0",(VLOOKUP($A758,PIVOTILC!$A:$I,5,FALSE)))</f>
        <v>0</v>
      </c>
      <c r="AG758" s="13">
        <f t="shared" si="178"/>
        <v>0</v>
      </c>
      <c r="AH758" s="13" t="str">
        <f t="shared" si="187"/>
        <v/>
      </c>
      <c r="AI758" s="13">
        <f>IF(ISERROR(VLOOKUP($C758,CTEPULL!$A:$I,6,FALSE)),"0",(VLOOKUP($C758,CTEPULL!$A:$I,6,FALSE)))</f>
        <v>0</v>
      </c>
      <c r="AJ758" s="18">
        <f>IF(ISERROR(VLOOKUP($A758,PIVOTILC!$A:$I,6,FALSE)),"0",(VLOOKUP($A758,PIVOTILC!$A:$I,6,FALSE)))</f>
        <v>0</v>
      </c>
      <c r="AK758" s="13">
        <f t="shared" si="179"/>
        <v>0</v>
      </c>
      <c r="AL758" s="13" t="str">
        <f t="shared" si="188"/>
        <v/>
      </c>
      <c r="AM758" s="13">
        <f>IF(ISERROR(VLOOKUP($C758,CTEPULL!$A:$I,7,FALSE)),"0",(VLOOKUP($C758,CTEPULL!$A:$I,7,FALSE)))</f>
        <v>0</v>
      </c>
      <c r="AN758" s="18">
        <f>IF(ISERROR(VLOOKUP($A758,PIVOTILC!$A:$I,7,FALSE)),"0",(VLOOKUP($A758,PIVOTILC!$A:$I,7,FALSE)))</f>
        <v>0</v>
      </c>
      <c r="AO758" s="13">
        <f t="shared" si="180"/>
        <v>0</v>
      </c>
      <c r="AP758" s="13" t="str">
        <f t="shared" si="189"/>
        <v/>
      </c>
      <c r="AQ758" s="13">
        <f>IF(ISERROR(VLOOKUP($C758,CTEPULL!$A:$I,8,FALSE)),"0",(VLOOKUP($C758,CTEPULL!$A:$I,8,FALSE)))</f>
        <v>0</v>
      </c>
      <c r="AR758" s="18">
        <f>IF(ISERROR(VLOOKUP($A758,PIVOTILC!$A:$I,8,FALSE)),"0",(VLOOKUP($A758,PIVOTILC!$A:$I,8,FALSE)))</f>
        <v>0</v>
      </c>
      <c r="AS758" s="13">
        <f t="shared" si="181"/>
        <v>0</v>
      </c>
      <c r="AT758" s="13" t="str">
        <f t="shared" si="190"/>
        <v/>
      </c>
      <c r="AU758" s="19">
        <f>IF(ISERROR(VLOOKUP($C758,CTEPULL!$A:$I,9,FALSE)),"0",(VLOOKUP($C758,CTEPULL!$A:$I,9,FALSE)))</f>
        <v>32</v>
      </c>
      <c r="AV758" s="18">
        <f>IF(ISERROR(VLOOKUP($A758,PIVOTILC!$A:$I,8,FALSE)),"0",(VLOOKUP($A758,PIVOTILC!$A:$I,9,FALSE)))</f>
        <v>32</v>
      </c>
      <c r="AW758" s="18">
        <f t="shared" si="182"/>
        <v>0</v>
      </c>
      <c r="AX758" s="13">
        <f t="shared" si="183"/>
        <v>0</v>
      </c>
      <c r="AY758" s="13" t="str">
        <f t="shared" si="184"/>
        <v>No</v>
      </c>
      <c r="AZ758" s="13" t="str">
        <f t="shared" si="191"/>
        <v>No</v>
      </c>
    </row>
    <row r="759" spans="1:52" x14ac:dyDescent="0.2">
      <c r="A759" s="1" t="s">
        <v>9938</v>
      </c>
      <c r="B759" s="16" t="s">
        <v>9939</v>
      </c>
      <c r="C759" s="13" t="s">
        <v>9940</v>
      </c>
      <c r="D759" s="13" t="s">
        <v>9941</v>
      </c>
      <c r="E759" s="13" t="s">
        <v>9942</v>
      </c>
      <c r="F759" s="13" t="s">
        <v>179</v>
      </c>
      <c r="G759" s="13" t="s">
        <v>9943</v>
      </c>
      <c r="H759" s="13" t="s">
        <v>2829</v>
      </c>
      <c r="I759" s="13" t="s">
        <v>98</v>
      </c>
      <c r="J759" s="13" t="s">
        <v>2378</v>
      </c>
      <c r="K759" s="13" t="s">
        <v>2382</v>
      </c>
      <c r="L759" s="13" t="s">
        <v>3758</v>
      </c>
      <c r="M759" s="13" t="s">
        <v>2423</v>
      </c>
      <c r="N759" s="13" t="s">
        <v>9944</v>
      </c>
      <c r="O759" s="17">
        <v>43500</v>
      </c>
      <c r="P759" s="23"/>
      <c r="Q759" s="41" t="s">
        <v>9945</v>
      </c>
      <c r="R759" s="13" t="s">
        <v>187</v>
      </c>
      <c r="S759" s="13" t="s">
        <v>2867</v>
      </c>
      <c r="T759" s="13" t="s">
        <v>8348</v>
      </c>
      <c r="U759" s="13" t="s">
        <v>9949</v>
      </c>
      <c r="V759" s="13" t="s">
        <v>8361</v>
      </c>
      <c r="W759" s="13">
        <f>IF(ISERROR(VLOOKUP($C759,CTEPULL!$A:$I,3,FALSE)),"0",(VLOOKUP($C759,CTEPULL!$A:$I,3,FALSE)))</f>
        <v>17</v>
      </c>
      <c r="X759" s="18">
        <f>IF(ISERROR(VLOOKUP($A759,PIVOTILC!$A:$I,3,FALSE)),"0",(VLOOKUP($A759,PIVOTILC!$A:$I,3,FALSE)))</f>
        <v>17</v>
      </c>
      <c r="Y759" s="13">
        <f t="shared" si="176"/>
        <v>0</v>
      </c>
      <c r="Z759" s="13" t="str">
        <f t="shared" si="185"/>
        <v>Good</v>
      </c>
      <c r="AA759" s="13">
        <f>IF(ISERROR(VLOOKUP($C759,CTEPULL!$A:$I,4,FALSE)),"0",(VLOOKUP($C759,CTEPULL!$A:$I,4,FALSE)))</f>
        <v>0</v>
      </c>
      <c r="AB759" s="18">
        <f>IF(ISERROR(VLOOKUP($A759,PIVOTILC!$A:$I,4,FALSE)),"0",(VLOOKUP($A759,PIVOTILC!$A:$I,4,FALSE)))</f>
        <v>0</v>
      </c>
      <c r="AC759" s="13">
        <f t="shared" si="177"/>
        <v>0</v>
      </c>
      <c r="AD759" s="13" t="str">
        <f t="shared" si="186"/>
        <v/>
      </c>
      <c r="AE759" s="13">
        <f>IF(ISERROR(VLOOKUP($C759,CTEPULL!$A:$I,5,FALSE)),"0",(VLOOKUP($C759,CTEPULL!$A:$I,5,FALSE)))</f>
        <v>0</v>
      </c>
      <c r="AF759" s="18">
        <f>IF(ISERROR(VLOOKUP($A759,PIVOTILC!$A:$I,5,FALSE)),"0",(VLOOKUP($A759,PIVOTILC!$A:$I,5,FALSE)))</f>
        <v>0</v>
      </c>
      <c r="AG759" s="13">
        <f t="shared" si="178"/>
        <v>0</v>
      </c>
      <c r="AH759" s="13" t="str">
        <f t="shared" si="187"/>
        <v/>
      </c>
      <c r="AI759" s="13">
        <f>IF(ISERROR(VLOOKUP($C759,CTEPULL!$A:$I,6,FALSE)),"0",(VLOOKUP($C759,CTEPULL!$A:$I,6,FALSE)))</f>
        <v>0</v>
      </c>
      <c r="AJ759" s="18">
        <f>IF(ISERROR(VLOOKUP($A759,PIVOTILC!$A:$I,6,FALSE)),"0",(VLOOKUP($A759,PIVOTILC!$A:$I,6,FALSE)))</f>
        <v>0</v>
      </c>
      <c r="AK759" s="13">
        <f t="shared" si="179"/>
        <v>0</v>
      </c>
      <c r="AL759" s="13" t="str">
        <f t="shared" si="188"/>
        <v/>
      </c>
      <c r="AM759" s="13">
        <f>IF(ISERROR(VLOOKUP($C759,CTEPULL!$A:$I,7,FALSE)),"0",(VLOOKUP($C759,CTEPULL!$A:$I,7,FALSE)))</f>
        <v>0</v>
      </c>
      <c r="AN759" s="18">
        <f>IF(ISERROR(VLOOKUP($A759,PIVOTILC!$A:$I,7,FALSE)),"0",(VLOOKUP($A759,PIVOTILC!$A:$I,7,FALSE)))</f>
        <v>0</v>
      </c>
      <c r="AO759" s="13">
        <f t="shared" si="180"/>
        <v>0</v>
      </c>
      <c r="AP759" s="13" t="str">
        <f t="shared" si="189"/>
        <v/>
      </c>
      <c r="AQ759" s="13">
        <f>IF(ISERROR(VLOOKUP($C759,CTEPULL!$A:$I,8,FALSE)),"0",(VLOOKUP($C759,CTEPULL!$A:$I,8,FALSE)))</f>
        <v>0</v>
      </c>
      <c r="AR759" s="18">
        <f>IF(ISERROR(VLOOKUP($A759,PIVOTILC!$A:$I,8,FALSE)),"0",(VLOOKUP($A759,PIVOTILC!$A:$I,8,FALSE)))</f>
        <v>0</v>
      </c>
      <c r="AS759" s="13">
        <f t="shared" si="181"/>
        <v>0</v>
      </c>
      <c r="AT759" s="13" t="str">
        <f t="shared" si="190"/>
        <v/>
      </c>
      <c r="AU759" s="19">
        <f>IF(ISERROR(VLOOKUP($C759,CTEPULL!$A:$I,9,FALSE)),"0",(VLOOKUP($C759,CTEPULL!$A:$I,9,FALSE)))</f>
        <v>17</v>
      </c>
      <c r="AV759" s="18">
        <f>IF(ISERROR(VLOOKUP($A759,PIVOTILC!$A:$I,8,FALSE)),"0",(VLOOKUP($A759,PIVOTILC!$A:$I,9,FALSE)))</f>
        <v>17</v>
      </c>
      <c r="AW759" s="18">
        <f t="shared" si="182"/>
        <v>0</v>
      </c>
      <c r="AX759" s="13">
        <f t="shared" si="183"/>
        <v>0</v>
      </c>
      <c r="AY759" s="13" t="str">
        <f t="shared" si="184"/>
        <v>No</v>
      </c>
      <c r="AZ759" s="13" t="str">
        <f t="shared" si="191"/>
        <v>No</v>
      </c>
    </row>
    <row r="760" spans="1:52" x14ac:dyDescent="0.2">
      <c r="A760" s="1" t="s">
        <v>9369</v>
      </c>
      <c r="B760" s="16" t="s">
        <v>7951</v>
      </c>
      <c r="C760" s="13" t="s">
        <v>7861</v>
      </c>
      <c r="D760" s="13" t="s">
        <v>7862</v>
      </c>
      <c r="E760" s="13" t="s">
        <v>546</v>
      </c>
      <c r="F760" s="13" t="s">
        <v>179</v>
      </c>
      <c r="G760" s="13" t="s">
        <v>7863</v>
      </c>
      <c r="H760" s="13" t="s">
        <v>2831</v>
      </c>
      <c r="I760" s="13" t="s">
        <v>98</v>
      </c>
      <c r="J760" s="13" t="s">
        <v>2378</v>
      </c>
      <c r="K760" s="13" t="s">
        <v>2395</v>
      </c>
      <c r="L760" s="13" t="s">
        <v>2385</v>
      </c>
      <c r="M760" s="13" t="s">
        <v>2398</v>
      </c>
      <c r="N760" s="13" t="s">
        <v>7864</v>
      </c>
      <c r="O760" s="17">
        <v>43192</v>
      </c>
      <c r="P760" s="23"/>
      <c r="Q760" s="41" t="s">
        <v>7952</v>
      </c>
      <c r="R760" s="13" t="s">
        <v>187</v>
      </c>
      <c r="S760" s="13" t="s">
        <v>2872</v>
      </c>
      <c r="T760" s="13" t="s">
        <v>8348</v>
      </c>
      <c r="U760" s="13" t="s">
        <v>7869</v>
      </c>
      <c r="V760" s="13" t="s">
        <v>8369</v>
      </c>
      <c r="W760" s="13">
        <f>IF(ISERROR(VLOOKUP($C760,CTEPULL!$A:$I,3,FALSE)),"0",(VLOOKUP($C760,CTEPULL!$A:$I,3,FALSE)))</f>
        <v>42</v>
      </c>
      <c r="X760" s="18">
        <f>IF(ISERROR(VLOOKUP($A760,PIVOTILC!$A:$I,3,FALSE)),"0",(VLOOKUP($A760,PIVOTILC!$A:$I,3,FALSE)))</f>
        <v>42</v>
      </c>
      <c r="Y760" s="13">
        <f t="shared" si="176"/>
        <v>0</v>
      </c>
      <c r="Z760" s="13" t="str">
        <f t="shared" si="185"/>
        <v>Good</v>
      </c>
      <c r="AA760" s="13">
        <f>IF(ISERROR(VLOOKUP($C760,CTEPULL!$A:$I,4,FALSE)),"0",(VLOOKUP($C760,CTEPULL!$A:$I,4,FALSE)))</f>
        <v>0</v>
      </c>
      <c r="AB760" s="18">
        <f>IF(ISERROR(VLOOKUP($A760,PIVOTILC!$A:$I,4,FALSE)),"0",(VLOOKUP($A760,PIVOTILC!$A:$I,4,FALSE)))</f>
        <v>0</v>
      </c>
      <c r="AC760" s="13">
        <f t="shared" si="177"/>
        <v>0</v>
      </c>
      <c r="AD760" s="13" t="str">
        <f t="shared" si="186"/>
        <v/>
      </c>
      <c r="AE760" s="13">
        <f>IF(ISERROR(VLOOKUP($C760,CTEPULL!$A:$I,5,FALSE)),"0",(VLOOKUP($C760,CTEPULL!$A:$I,5,FALSE)))</f>
        <v>0</v>
      </c>
      <c r="AF760" s="18">
        <f>IF(ISERROR(VLOOKUP($A760,PIVOTILC!$A:$I,5,FALSE)),"0",(VLOOKUP($A760,PIVOTILC!$A:$I,5,FALSE)))</f>
        <v>0</v>
      </c>
      <c r="AG760" s="13">
        <f t="shared" si="178"/>
        <v>0</v>
      </c>
      <c r="AH760" s="13" t="str">
        <f t="shared" si="187"/>
        <v/>
      </c>
      <c r="AI760" s="13">
        <f>IF(ISERROR(VLOOKUP($C760,CTEPULL!$A:$I,6,FALSE)),"0",(VLOOKUP($C760,CTEPULL!$A:$I,6,FALSE)))</f>
        <v>0</v>
      </c>
      <c r="AJ760" s="18">
        <f>IF(ISERROR(VLOOKUP($A760,PIVOTILC!$A:$I,6,FALSE)),"0",(VLOOKUP($A760,PIVOTILC!$A:$I,6,FALSE)))</f>
        <v>0</v>
      </c>
      <c r="AK760" s="13">
        <f t="shared" si="179"/>
        <v>0</v>
      </c>
      <c r="AL760" s="13" t="str">
        <f t="shared" si="188"/>
        <v/>
      </c>
      <c r="AM760" s="13">
        <f>IF(ISERROR(VLOOKUP($C760,CTEPULL!$A:$I,7,FALSE)),"0",(VLOOKUP($C760,CTEPULL!$A:$I,7,FALSE)))</f>
        <v>0</v>
      </c>
      <c r="AN760" s="18">
        <f>IF(ISERROR(VLOOKUP($A760,PIVOTILC!$A:$I,7,FALSE)),"0",(VLOOKUP($A760,PIVOTILC!$A:$I,7,FALSE)))</f>
        <v>0</v>
      </c>
      <c r="AO760" s="13">
        <f t="shared" si="180"/>
        <v>0</v>
      </c>
      <c r="AP760" s="13" t="str">
        <f t="shared" si="189"/>
        <v/>
      </c>
      <c r="AQ760" s="13">
        <f>IF(ISERROR(VLOOKUP($C760,CTEPULL!$A:$I,8,FALSE)),"0",(VLOOKUP($C760,CTEPULL!$A:$I,8,FALSE)))</f>
        <v>0</v>
      </c>
      <c r="AR760" s="18">
        <f>IF(ISERROR(VLOOKUP($A760,PIVOTILC!$A:$I,8,FALSE)),"0",(VLOOKUP($A760,PIVOTILC!$A:$I,8,FALSE)))</f>
        <v>0</v>
      </c>
      <c r="AS760" s="13">
        <f t="shared" si="181"/>
        <v>0</v>
      </c>
      <c r="AT760" s="13" t="str">
        <f t="shared" si="190"/>
        <v/>
      </c>
      <c r="AU760" s="19">
        <f>IF(ISERROR(VLOOKUP($C760,CTEPULL!$A:$I,9,FALSE)),"0",(VLOOKUP($C760,CTEPULL!$A:$I,9,FALSE)))</f>
        <v>42</v>
      </c>
      <c r="AV760" s="18">
        <f>IF(ISERROR(VLOOKUP($A760,PIVOTILC!$A:$I,8,FALSE)),"0",(VLOOKUP($A760,PIVOTILC!$A:$I,9,FALSE)))</f>
        <v>42</v>
      </c>
      <c r="AW760" s="18">
        <f t="shared" si="182"/>
        <v>0</v>
      </c>
      <c r="AX760" s="13">
        <f t="shared" si="183"/>
        <v>0</v>
      </c>
      <c r="AY760" s="13" t="str">
        <f t="shared" si="184"/>
        <v>No</v>
      </c>
      <c r="AZ760" s="13" t="str">
        <f t="shared" si="191"/>
        <v>No</v>
      </c>
    </row>
    <row r="761" spans="1:52" x14ac:dyDescent="0.2">
      <c r="A761" s="1" t="s">
        <v>7240</v>
      </c>
      <c r="B761" s="16" t="s">
        <v>3263</v>
      </c>
      <c r="C761" s="13" t="s">
        <v>2082</v>
      </c>
      <c r="D761" s="13" t="s">
        <v>2083</v>
      </c>
      <c r="E761" s="13" t="s">
        <v>2084</v>
      </c>
      <c r="F761" s="13" t="s">
        <v>179</v>
      </c>
      <c r="G761" s="13" t="s">
        <v>2085</v>
      </c>
      <c r="H761" s="13" t="s">
        <v>2829</v>
      </c>
      <c r="I761" s="13" t="s">
        <v>98</v>
      </c>
      <c r="J761" s="13" t="s">
        <v>2378</v>
      </c>
      <c r="K761" s="13" t="s">
        <v>2395</v>
      </c>
      <c r="L761" s="13" t="s">
        <v>2385</v>
      </c>
      <c r="M761" s="13" t="s">
        <v>10350</v>
      </c>
      <c r="N761" s="13" t="s">
        <v>2086</v>
      </c>
      <c r="O761" s="17">
        <v>42102</v>
      </c>
      <c r="P761" s="23"/>
      <c r="Q761" s="41" t="s">
        <v>2682</v>
      </c>
      <c r="R761" s="13" t="s">
        <v>129</v>
      </c>
      <c r="S761" s="13" t="s">
        <v>2870</v>
      </c>
      <c r="T761" s="13" t="s">
        <v>8348</v>
      </c>
      <c r="U761" s="13" t="s">
        <v>5989</v>
      </c>
      <c r="V761" s="13" t="s">
        <v>8352</v>
      </c>
      <c r="W761" s="13">
        <f>IF(ISERROR(VLOOKUP($C761,CTEPULL!$A:$I,3,FALSE)),"0",(VLOOKUP($C761,CTEPULL!$A:$I,3,FALSE)))</f>
        <v>48</v>
      </c>
      <c r="X761" s="18">
        <f>IF(ISERROR(VLOOKUP($A761,PIVOTILC!$A:$I,3,FALSE)),"0",(VLOOKUP($A761,PIVOTILC!$A:$I,3,FALSE)))</f>
        <v>48</v>
      </c>
      <c r="Y761" s="13">
        <f t="shared" si="176"/>
        <v>0</v>
      </c>
      <c r="Z761" s="13" t="str">
        <f t="shared" si="185"/>
        <v>Good</v>
      </c>
      <c r="AA761" s="13">
        <f>IF(ISERROR(VLOOKUP($C761,CTEPULL!$A:$I,4,FALSE)),"0",(VLOOKUP($C761,CTEPULL!$A:$I,4,FALSE)))</f>
        <v>0</v>
      </c>
      <c r="AB761" s="18">
        <f>IF(ISERROR(VLOOKUP($A761,PIVOTILC!$A:$I,4,FALSE)),"0",(VLOOKUP($A761,PIVOTILC!$A:$I,4,FALSE)))</f>
        <v>0</v>
      </c>
      <c r="AC761" s="13">
        <f t="shared" si="177"/>
        <v>0</v>
      </c>
      <c r="AD761" s="13" t="str">
        <f t="shared" si="186"/>
        <v/>
      </c>
      <c r="AE761" s="13">
        <f>IF(ISERROR(VLOOKUP($C761,CTEPULL!$A:$I,5,FALSE)),"0",(VLOOKUP($C761,CTEPULL!$A:$I,5,FALSE)))</f>
        <v>0</v>
      </c>
      <c r="AF761" s="18">
        <f>IF(ISERROR(VLOOKUP($A761,PIVOTILC!$A:$I,5,FALSE)),"0",(VLOOKUP($A761,PIVOTILC!$A:$I,5,FALSE)))</f>
        <v>0</v>
      </c>
      <c r="AG761" s="13">
        <f t="shared" si="178"/>
        <v>0</v>
      </c>
      <c r="AH761" s="13" t="str">
        <f t="shared" si="187"/>
        <v/>
      </c>
      <c r="AI761" s="13">
        <f>IF(ISERROR(VLOOKUP($C761,CTEPULL!$A:$I,6,FALSE)),"0",(VLOOKUP($C761,CTEPULL!$A:$I,6,FALSE)))</f>
        <v>0</v>
      </c>
      <c r="AJ761" s="18">
        <f>IF(ISERROR(VLOOKUP($A761,PIVOTILC!$A:$I,6,FALSE)),"0",(VLOOKUP($A761,PIVOTILC!$A:$I,6,FALSE)))</f>
        <v>0</v>
      </c>
      <c r="AK761" s="13">
        <f t="shared" si="179"/>
        <v>0</v>
      </c>
      <c r="AL761" s="13" t="str">
        <f t="shared" si="188"/>
        <v/>
      </c>
      <c r="AM761" s="13">
        <f>IF(ISERROR(VLOOKUP($C761,CTEPULL!$A:$I,7,FALSE)),"0",(VLOOKUP($C761,CTEPULL!$A:$I,7,FALSE)))</f>
        <v>0</v>
      </c>
      <c r="AN761" s="18">
        <f>IF(ISERROR(VLOOKUP($A761,PIVOTILC!$A:$I,7,FALSE)),"0",(VLOOKUP($A761,PIVOTILC!$A:$I,7,FALSE)))</f>
        <v>0</v>
      </c>
      <c r="AO761" s="13">
        <f t="shared" si="180"/>
        <v>0</v>
      </c>
      <c r="AP761" s="13" t="str">
        <f t="shared" si="189"/>
        <v/>
      </c>
      <c r="AQ761" s="13">
        <f>IF(ISERROR(VLOOKUP($C761,CTEPULL!$A:$I,8,FALSE)),"0",(VLOOKUP($C761,CTEPULL!$A:$I,8,FALSE)))</f>
        <v>0</v>
      </c>
      <c r="AR761" s="18">
        <f>IF(ISERROR(VLOOKUP($A761,PIVOTILC!$A:$I,8,FALSE)),"0",(VLOOKUP($A761,PIVOTILC!$A:$I,8,FALSE)))</f>
        <v>0</v>
      </c>
      <c r="AS761" s="13">
        <f t="shared" si="181"/>
        <v>0</v>
      </c>
      <c r="AT761" s="13" t="str">
        <f t="shared" si="190"/>
        <v/>
      </c>
      <c r="AU761" s="19">
        <f>IF(ISERROR(VLOOKUP($C761,CTEPULL!$A:$I,9,FALSE)),"0",(VLOOKUP($C761,CTEPULL!$A:$I,9,FALSE)))</f>
        <v>48</v>
      </c>
      <c r="AV761" s="18">
        <f>IF(ISERROR(VLOOKUP($A761,PIVOTILC!$A:$I,8,FALSE)),"0",(VLOOKUP($A761,PIVOTILC!$A:$I,9,FALSE)))</f>
        <v>48</v>
      </c>
      <c r="AW761" s="18">
        <f t="shared" si="182"/>
        <v>0</v>
      </c>
      <c r="AX761" s="13">
        <f t="shared" si="183"/>
        <v>0</v>
      </c>
      <c r="AY761" s="13" t="str">
        <f t="shared" si="184"/>
        <v>No</v>
      </c>
      <c r="AZ761" s="13" t="str">
        <f t="shared" si="191"/>
        <v>No</v>
      </c>
    </row>
    <row r="762" spans="1:52" x14ac:dyDescent="0.2">
      <c r="A762" s="1" t="s">
        <v>7241</v>
      </c>
      <c r="B762" s="16" t="s">
        <v>3590</v>
      </c>
      <c r="C762" s="13" t="s">
        <v>3591</v>
      </c>
      <c r="D762" s="13" t="s">
        <v>3592</v>
      </c>
      <c r="E762" s="13" t="s">
        <v>3593</v>
      </c>
      <c r="F762" s="13" t="s">
        <v>179</v>
      </c>
      <c r="G762" s="13" t="s">
        <v>3594</v>
      </c>
      <c r="H762" s="13" t="s">
        <v>2829</v>
      </c>
      <c r="I762" s="13" t="s">
        <v>98</v>
      </c>
      <c r="J762" s="13" t="s">
        <v>2378</v>
      </c>
      <c r="K762" s="13" t="s">
        <v>2395</v>
      </c>
      <c r="L762" s="13" t="s">
        <v>4946</v>
      </c>
      <c r="M762" s="13" t="s">
        <v>2405</v>
      </c>
      <c r="N762" s="13" t="s">
        <v>3595</v>
      </c>
      <c r="O762" s="17">
        <v>42529</v>
      </c>
      <c r="P762" s="23"/>
      <c r="Q762" s="41" t="s">
        <v>3596</v>
      </c>
      <c r="R762" s="13" t="s">
        <v>129</v>
      </c>
      <c r="S762" s="13" t="s">
        <v>2871</v>
      </c>
      <c r="T762" s="13" t="s">
        <v>8348</v>
      </c>
      <c r="U762" s="13" t="s">
        <v>5990</v>
      </c>
      <c r="V762" s="13" t="s">
        <v>8352</v>
      </c>
      <c r="W762" s="13">
        <f>IF(ISERROR(VLOOKUP($C762,CTEPULL!$A:$I,3,FALSE)),"0",(VLOOKUP($C762,CTEPULL!$A:$I,3,FALSE)))</f>
        <v>40</v>
      </c>
      <c r="X762" s="18">
        <f>IF(ISERROR(VLOOKUP($A762,PIVOTILC!$A:$I,3,FALSE)),"0",(VLOOKUP($A762,PIVOTILC!$A:$I,3,FALSE)))</f>
        <v>40</v>
      </c>
      <c r="Y762" s="13">
        <f t="shared" si="176"/>
        <v>0</v>
      </c>
      <c r="Z762" s="13" t="str">
        <f t="shared" si="185"/>
        <v>Good</v>
      </c>
      <c r="AA762" s="13">
        <f>IF(ISERROR(VLOOKUP($C762,CTEPULL!$A:$I,4,FALSE)),"0",(VLOOKUP($C762,CTEPULL!$A:$I,4,FALSE)))</f>
        <v>0</v>
      </c>
      <c r="AB762" s="18">
        <f>IF(ISERROR(VLOOKUP($A762,PIVOTILC!$A:$I,4,FALSE)),"0",(VLOOKUP($A762,PIVOTILC!$A:$I,4,FALSE)))</f>
        <v>0</v>
      </c>
      <c r="AC762" s="13">
        <f t="shared" si="177"/>
        <v>0</v>
      </c>
      <c r="AD762" s="13" t="str">
        <f t="shared" si="186"/>
        <v/>
      </c>
      <c r="AE762" s="13">
        <f>IF(ISERROR(VLOOKUP($C762,CTEPULL!$A:$I,5,FALSE)),"0",(VLOOKUP($C762,CTEPULL!$A:$I,5,FALSE)))</f>
        <v>0</v>
      </c>
      <c r="AF762" s="18">
        <f>IF(ISERROR(VLOOKUP($A762,PIVOTILC!$A:$I,5,FALSE)),"0",(VLOOKUP($A762,PIVOTILC!$A:$I,5,FALSE)))</f>
        <v>0</v>
      </c>
      <c r="AG762" s="13">
        <f t="shared" si="178"/>
        <v>0</v>
      </c>
      <c r="AH762" s="13" t="str">
        <f t="shared" si="187"/>
        <v/>
      </c>
      <c r="AI762" s="13">
        <f>IF(ISERROR(VLOOKUP($C762,CTEPULL!$A:$I,6,FALSE)),"0",(VLOOKUP($C762,CTEPULL!$A:$I,6,FALSE)))</f>
        <v>0</v>
      </c>
      <c r="AJ762" s="18">
        <f>IF(ISERROR(VLOOKUP($A762,PIVOTILC!$A:$I,6,FALSE)),"0",(VLOOKUP($A762,PIVOTILC!$A:$I,6,FALSE)))</f>
        <v>0</v>
      </c>
      <c r="AK762" s="13">
        <f t="shared" si="179"/>
        <v>0</v>
      </c>
      <c r="AL762" s="13" t="str">
        <f t="shared" si="188"/>
        <v/>
      </c>
      <c r="AM762" s="13">
        <f>IF(ISERROR(VLOOKUP($C762,CTEPULL!$A:$I,7,FALSE)),"0",(VLOOKUP($C762,CTEPULL!$A:$I,7,FALSE)))</f>
        <v>0</v>
      </c>
      <c r="AN762" s="18">
        <f>IF(ISERROR(VLOOKUP($A762,PIVOTILC!$A:$I,7,FALSE)),"0",(VLOOKUP($A762,PIVOTILC!$A:$I,7,FALSE)))</f>
        <v>0</v>
      </c>
      <c r="AO762" s="13">
        <f t="shared" si="180"/>
        <v>0</v>
      </c>
      <c r="AP762" s="13" t="str">
        <f t="shared" si="189"/>
        <v/>
      </c>
      <c r="AQ762" s="13">
        <f>IF(ISERROR(VLOOKUP($C762,CTEPULL!$A:$I,8,FALSE)),"0",(VLOOKUP($C762,CTEPULL!$A:$I,8,FALSE)))</f>
        <v>0</v>
      </c>
      <c r="AR762" s="18">
        <f>IF(ISERROR(VLOOKUP($A762,PIVOTILC!$A:$I,8,FALSE)),"0",(VLOOKUP($A762,PIVOTILC!$A:$I,8,FALSE)))</f>
        <v>0</v>
      </c>
      <c r="AS762" s="13">
        <f t="shared" si="181"/>
        <v>0</v>
      </c>
      <c r="AT762" s="13" t="str">
        <f t="shared" si="190"/>
        <v/>
      </c>
      <c r="AU762" s="19">
        <f>IF(ISERROR(VLOOKUP($C762,CTEPULL!$A:$I,9,FALSE)),"0",(VLOOKUP($C762,CTEPULL!$A:$I,9,FALSE)))</f>
        <v>40</v>
      </c>
      <c r="AV762" s="18">
        <f>IF(ISERROR(VLOOKUP($A762,PIVOTILC!$A:$I,8,FALSE)),"0",(VLOOKUP($A762,PIVOTILC!$A:$I,9,FALSE)))</f>
        <v>40</v>
      </c>
      <c r="AW762" s="18">
        <f t="shared" si="182"/>
        <v>0</v>
      </c>
      <c r="AX762" s="13">
        <f t="shared" si="183"/>
        <v>0</v>
      </c>
      <c r="AY762" s="13" t="str">
        <f t="shared" si="184"/>
        <v>No</v>
      </c>
      <c r="AZ762" s="13" t="str">
        <f t="shared" si="191"/>
        <v>No</v>
      </c>
    </row>
    <row r="763" spans="1:52" x14ac:dyDescent="0.2">
      <c r="A763" s="1" t="s">
        <v>9574</v>
      </c>
      <c r="B763" s="16" t="s">
        <v>9578</v>
      </c>
      <c r="C763" s="13" t="s">
        <v>5153</v>
      </c>
      <c r="D763" s="13" t="s">
        <v>5154</v>
      </c>
      <c r="E763" s="13" t="s">
        <v>5155</v>
      </c>
      <c r="F763" s="13" t="s">
        <v>3740</v>
      </c>
      <c r="G763" s="13" t="s">
        <v>5156</v>
      </c>
      <c r="H763" s="13" t="s">
        <v>2828</v>
      </c>
      <c r="I763" s="13" t="s">
        <v>100</v>
      </c>
      <c r="J763" s="13" t="s">
        <v>2378</v>
      </c>
      <c r="K763" s="13" t="s">
        <v>2396</v>
      </c>
      <c r="L763" s="13" t="s">
        <v>2392</v>
      </c>
      <c r="M763" s="13" t="s">
        <v>4971</v>
      </c>
      <c r="N763" s="13" t="s">
        <v>5157</v>
      </c>
      <c r="O763" s="17">
        <v>42916</v>
      </c>
      <c r="P763" s="23"/>
      <c r="Q763" s="41" t="s">
        <v>9581</v>
      </c>
      <c r="R763" s="13" t="s">
        <v>129</v>
      </c>
      <c r="S763" s="13" t="s">
        <v>2867</v>
      </c>
      <c r="T763" s="13" t="s">
        <v>8348</v>
      </c>
      <c r="U763" s="13" t="s">
        <v>5991</v>
      </c>
      <c r="V763" s="13" t="s">
        <v>8354</v>
      </c>
      <c r="W763" s="13">
        <f>IF(ISERROR(VLOOKUP($C763,CTEPULL!$A:$I,3,FALSE)),"0",(VLOOKUP($C763,CTEPULL!$A:$I,3,FALSE)))</f>
        <v>53</v>
      </c>
      <c r="X763" s="18">
        <f>IF(ISERROR(VLOOKUP($A763,PIVOTILC!$A:$I,3,FALSE)),"0",(VLOOKUP($A763,PIVOTILC!$A:$I,3,FALSE)))</f>
        <v>53</v>
      </c>
      <c r="Y763" s="13">
        <f t="shared" si="176"/>
        <v>0</v>
      </c>
      <c r="Z763" s="13" t="str">
        <f t="shared" si="185"/>
        <v>Good</v>
      </c>
      <c r="AA763" s="13">
        <f>IF(ISERROR(VLOOKUP($C763,CTEPULL!$A:$I,4,FALSE)),"0",(VLOOKUP($C763,CTEPULL!$A:$I,4,FALSE)))</f>
        <v>0</v>
      </c>
      <c r="AB763" s="18">
        <f>IF(ISERROR(VLOOKUP($A763,PIVOTILC!$A:$I,4,FALSE)),"0",(VLOOKUP($A763,PIVOTILC!$A:$I,4,FALSE)))</f>
        <v>0</v>
      </c>
      <c r="AC763" s="13">
        <f t="shared" si="177"/>
        <v>0</v>
      </c>
      <c r="AD763" s="13" t="str">
        <f t="shared" si="186"/>
        <v/>
      </c>
      <c r="AE763" s="13">
        <f>IF(ISERROR(VLOOKUP($C763,CTEPULL!$A:$I,5,FALSE)),"0",(VLOOKUP($C763,CTEPULL!$A:$I,5,FALSE)))</f>
        <v>0</v>
      </c>
      <c r="AF763" s="18">
        <f>IF(ISERROR(VLOOKUP($A763,PIVOTILC!$A:$I,5,FALSE)),"0",(VLOOKUP($A763,PIVOTILC!$A:$I,5,FALSE)))</f>
        <v>0</v>
      </c>
      <c r="AG763" s="13">
        <f t="shared" si="178"/>
        <v>0</v>
      </c>
      <c r="AH763" s="13" t="str">
        <f t="shared" si="187"/>
        <v/>
      </c>
      <c r="AI763" s="13">
        <f>IF(ISERROR(VLOOKUP($C763,CTEPULL!$A:$I,6,FALSE)),"0",(VLOOKUP($C763,CTEPULL!$A:$I,6,FALSE)))</f>
        <v>0</v>
      </c>
      <c r="AJ763" s="18">
        <f>IF(ISERROR(VLOOKUP($A763,PIVOTILC!$A:$I,6,FALSE)),"0",(VLOOKUP($A763,PIVOTILC!$A:$I,6,FALSE)))</f>
        <v>0</v>
      </c>
      <c r="AK763" s="13">
        <f t="shared" si="179"/>
        <v>0</v>
      </c>
      <c r="AL763" s="13" t="str">
        <f t="shared" si="188"/>
        <v/>
      </c>
      <c r="AM763" s="13">
        <f>IF(ISERROR(VLOOKUP($C763,CTEPULL!$A:$I,7,FALSE)),"0",(VLOOKUP($C763,CTEPULL!$A:$I,7,FALSE)))</f>
        <v>0</v>
      </c>
      <c r="AN763" s="18">
        <f>IF(ISERROR(VLOOKUP($A763,PIVOTILC!$A:$I,7,FALSE)),"0",(VLOOKUP($A763,PIVOTILC!$A:$I,7,FALSE)))</f>
        <v>0</v>
      </c>
      <c r="AO763" s="13">
        <f t="shared" si="180"/>
        <v>0</v>
      </c>
      <c r="AP763" s="13" t="str">
        <f t="shared" si="189"/>
        <v/>
      </c>
      <c r="AQ763" s="13">
        <f>IF(ISERROR(VLOOKUP($C763,CTEPULL!$A:$I,8,FALSE)),"0",(VLOOKUP($C763,CTEPULL!$A:$I,8,FALSE)))</f>
        <v>0</v>
      </c>
      <c r="AR763" s="18">
        <f>IF(ISERROR(VLOOKUP($A763,PIVOTILC!$A:$I,8,FALSE)),"0",(VLOOKUP($A763,PIVOTILC!$A:$I,8,FALSE)))</f>
        <v>0</v>
      </c>
      <c r="AS763" s="13">
        <f t="shared" si="181"/>
        <v>0</v>
      </c>
      <c r="AT763" s="13" t="str">
        <f t="shared" si="190"/>
        <v/>
      </c>
      <c r="AU763" s="19">
        <f>IF(ISERROR(VLOOKUP($C763,CTEPULL!$A:$I,9,FALSE)),"0",(VLOOKUP($C763,CTEPULL!$A:$I,9,FALSE)))</f>
        <v>53</v>
      </c>
      <c r="AV763" s="18">
        <f>IF(ISERROR(VLOOKUP($A763,PIVOTILC!$A:$I,8,FALSE)),"0",(VLOOKUP($A763,PIVOTILC!$A:$I,9,FALSE)))</f>
        <v>53</v>
      </c>
      <c r="AW763" s="18">
        <f t="shared" si="182"/>
        <v>0</v>
      </c>
      <c r="AX763" s="13">
        <f t="shared" si="183"/>
        <v>0</v>
      </c>
      <c r="AY763" s="13" t="str">
        <f t="shared" si="184"/>
        <v>No</v>
      </c>
      <c r="AZ763" s="13" t="str">
        <f t="shared" si="191"/>
        <v>No</v>
      </c>
    </row>
    <row r="764" spans="1:52" x14ac:dyDescent="0.2">
      <c r="A764" s="1" t="s">
        <v>9370</v>
      </c>
      <c r="B764" s="16" t="s">
        <v>3264</v>
      </c>
      <c r="C764" s="13" t="s">
        <v>906</v>
      </c>
      <c r="D764" s="13" t="s">
        <v>671</v>
      </c>
      <c r="E764" s="13" t="s">
        <v>672</v>
      </c>
      <c r="F764" s="13" t="s">
        <v>2830</v>
      </c>
      <c r="G764" s="13" t="s">
        <v>375</v>
      </c>
      <c r="H764" s="13" t="s">
        <v>2829</v>
      </c>
      <c r="I764" s="13" t="s">
        <v>98</v>
      </c>
      <c r="J764" s="13" t="s">
        <v>2378</v>
      </c>
      <c r="K764" s="13" t="s">
        <v>2379</v>
      </c>
      <c r="L764" s="13" t="s">
        <v>2380</v>
      </c>
      <c r="M764" s="13" t="s">
        <v>2433</v>
      </c>
      <c r="N764" s="13" t="s">
        <v>116</v>
      </c>
      <c r="O764" s="17">
        <v>39069</v>
      </c>
      <c r="P764" s="23"/>
      <c r="Q764" s="41" t="s">
        <v>2683</v>
      </c>
      <c r="R764" s="13" t="s">
        <v>129</v>
      </c>
      <c r="S764" s="13" t="s">
        <v>2870</v>
      </c>
      <c r="T764" s="13" t="s">
        <v>8348</v>
      </c>
      <c r="U764" s="13" t="s">
        <v>5992</v>
      </c>
      <c r="V764" s="13" t="s">
        <v>8352</v>
      </c>
      <c r="W764" s="13">
        <f>IF(ISERROR(VLOOKUP($C764,CTEPULL!$A:$I,3,FALSE)),"0",(VLOOKUP($C764,CTEPULL!$A:$I,3,FALSE)))</f>
        <v>40</v>
      </c>
      <c r="X764" s="18">
        <f>IF(ISERROR(VLOOKUP($A764,PIVOTILC!$A:$I,3,FALSE)),"0",(VLOOKUP($A764,PIVOTILC!$A:$I,3,FALSE)))</f>
        <v>40</v>
      </c>
      <c r="Y764" s="13">
        <f t="shared" si="176"/>
        <v>0</v>
      </c>
      <c r="Z764" s="13" t="str">
        <f t="shared" si="185"/>
        <v>Good</v>
      </c>
      <c r="AA764" s="13">
        <f>IF(ISERROR(VLOOKUP($C764,CTEPULL!$A:$I,4,FALSE)),"0",(VLOOKUP($C764,CTEPULL!$A:$I,4,FALSE)))</f>
        <v>0</v>
      </c>
      <c r="AB764" s="18">
        <f>IF(ISERROR(VLOOKUP($A764,PIVOTILC!$A:$I,4,FALSE)),"0",(VLOOKUP($A764,PIVOTILC!$A:$I,4,FALSE)))</f>
        <v>0</v>
      </c>
      <c r="AC764" s="13">
        <f t="shared" si="177"/>
        <v>0</v>
      </c>
      <c r="AD764" s="13" t="str">
        <f t="shared" si="186"/>
        <v/>
      </c>
      <c r="AE764" s="13">
        <f>IF(ISERROR(VLOOKUP($C764,CTEPULL!$A:$I,5,FALSE)),"0",(VLOOKUP($C764,CTEPULL!$A:$I,5,FALSE)))</f>
        <v>0</v>
      </c>
      <c r="AF764" s="18">
        <f>IF(ISERROR(VLOOKUP($A764,PIVOTILC!$A:$I,5,FALSE)),"0",(VLOOKUP($A764,PIVOTILC!$A:$I,5,FALSE)))</f>
        <v>0</v>
      </c>
      <c r="AG764" s="13">
        <f t="shared" si="178"/>
        <v>0</v>
      </c>
      <c r="AH764" s="13" t="str">
        <f t="shared" si="187"/>
        <v/>
      </c>
      <c r="AI764" s="13">
        <f>IF(ISERROR(VLOOKUP($C764,CTEPULL!$A:$I,6,FALSE)),"0",(VLOOKUP($C764,CTEPULL!$A:$I,6,FALSE)))</f>
        <v>0</v>
      </c>
      <c r="AJ764" s="18">
        <f>IF(ISERROR(VLOOKUP($A764,PIVOTILC!$A:$I,6,FALSE)),"0",(VLOOKUP($A764,PIVOTILC!$A:$I,6,FALSE)))</f>
        <v>0</v>
      </c>
      <c r="AK764" s="13">
        <f t="shared" si="179"/>
        <v>0</v>
      </c>
      <c r="AL764" s="13" t="str">
        <f t="shared" si="188"/>
        <v/>
      </c>
      <c r="AM764" s="13">
        <f>IF(ISERROR(VLOOKUP($C764,CTEPULL!$A:$I,7,FALSE)),"0",(VLOOKUP($C764,CTEPULL!$A:$I,7,FALSE)))</f>
        <v>0</v>
      </c>
      <c r="AN764" s="18">
        <f>IF(ISERROR(VLOOKUP($A764,PIVOTILC!$A:$I,7,FALSE)),"0",(VLOOKUP($A764,PIVOTILC!$A:$I,7,FALSE)))</f>
        <v>0</v>
      </c>
      <c r="AO764" s="13">
        <f t="shared" si="180"/>
        <v>0</v>
      </c>
      <c r="AP764" s="13" t="str">
        <f t="shared" si="189"/>
        <v/>
      </c>
      <c r="AQ764" s="13">
        <f>IF(ISERROR(VLOOKUP($C764,CTEPULL!$A:$I,8,FALSE)),"0",(VLOOKUP($C764,CTEPULL!$A:$I,8,FALSE)))</f>
        <v>0</v>
      </c>
      <c r="AR764" s="18">
        <f>IF(ISERROR(VLOOKUP($A764,PIVOTILC!$A:$I,8,FALSE)),"0",(VLOOKUP($A764,PIVOTILC!$A:$I,8,FALSE)))</f>
        <v>0</v>
      </c>
      <c r="AS764" s="13">
        <f t="shared" si="181"/>
        <v>0</v>
      </c>
      <c r="AT764" s="13" t="str">
        <f t="shared" si="190"/>
        <v/>
      </c>
      <c r="AU764" s="19">
        <f>IF(ISERROR(VLOOKUP($C764,CTEPULL!$A:$I,9,FALSE)),"0",(VLOOKUP($C764,CTEPULL!$A:$I,9,FALSE)))</f>
        <v>40</v>
      </c>
      <c r="AV764" s="18">
        <f>IF(ISERROR(VLOOKUP($A764,PIVOTILC!$A:$I,8,FALSE)),"0",(VLOOKUP($A764,PIVOTILC!$A:$I,9,FALSE)))</f>
        <v>40</v>
      </c>
      <c r="AW764" s="18">
        <f t="shared" si="182"/>
        <v>0</v>
      </c>
      <c r="AX764" s="13">
        <f t="shared" si="183"/>
        <v>0</v>
      </c>
      <c r="AY764" s="13" t="str">
        <f t="shared" si="184"/>
        <v>No</v>
      </c>
      <c r="AZ764" s="13" t="str">
        <f t="shared" si="191"/>
        <v>No</v>
      </c>
    </row>
    <row r="765" spans="1:52" x14ac:dyDescent="0.2">
      <c r="A765" s="1" t="s">
        <v>9371</v>
      </c>
      <c r="B765" s="16" t="s">
        <v>8447</v>
      </c>
      <c r="C765" s="13" t="s">
        <v>8448</v>
      </c>
      <c r="D765" s="13" t="s">
        <v>8449</v>
      </c>
      <c r="E765" s="13" t="s">
        <v>454</v>
      </c>
      <c r="F765" s="13" t="s">
        <v>8450</v>
      </c>
      <c r="G765" s="13" t="s">
        <v>8451</v>
      </c>
      <c r="H765" s="13" t="s">
        <v>2832</v>
      </c>
      <c r="I765" s="13" t="s">
        <v>102</v>
      </c>
      <c r="J765" s="13" t="s">
        <v>2378</v>
      </c>
      <c r="K765" s="13" t="s">
        <v>2395</v>
      </c>
      <c r="L765" s="13" t="s">
        <v>4946</v>
      </c>
      <c r="M765" s="13" t="s">
        <v>2405</v>
      </c>
      <c r="N765" s="13" t="s">
        <v>8487</v>
      </c>
      <c r="O765" s="17">
        <v>43339</v>
      </c>
      <c r="P765" s="23"/>
      <c r="Q765" s="41" t="s">
        <v>8452</v>
      </c>
      <c r="R765" s="13" t="s">
        <v>187</v>
      </c>
      <c r="S765" s="13" t="s">
        <v>2867</v>
      </c>
      <c r="T765" s="13" t="s">
        <v>8348</v>
      </c>
      <c r="U765" s="13" t="s">
        <v>8493</v>
      </c>
      <c r="V765" s="13" t="s">
        <v>8362</v>
      </c>
      <c r="W765" s="13">
        <f>IF(ISERROR(VLOOKUP($C765,CTEPULL!$A:$I,3,FALSE)),"0",(VLOOKUP($C765,CTEPULL!$A:$I,3,FALSE)))</f>
        <v>40</v>
      </c>
      <c r="X765" s="18">
        <f>IF(ISERROR(VLOOKUP($A765,PIVOTILC!$A:$I,3,FALSE)),"0",(VLOOKUP($A765,PIVOTILC!$A:$I,3,FALSE)))</f>
        <v>40</v>
      </c>
      <c r="Y765" s="13">
        <f t="shared" si="176"/>
        <v>0</v>
      </c>
      <c r="Z765" s="13" t="str">
        <f t="shared" si="185"/>
        <v>Good</v>
      </c>
      <c r="AA765" s="13">
        <f>IF(ISERROR(VLOOKUP($C765,CTEPULL!$A:$I,4,FALSE)),"0",(VLOOKUP($C765,CTEPULL!$A:$I,4,FALSE)))</f>
        <v>0</v>
      </c>
      <c r="AB765" s="18">
        <f>IF(ISERROR(VLOOKUP($A765,PIVOTILC!$A:$I,4,FALSE)),"0",(VLOOKUP($A765,PIVOTILC!$A:$I,4,FALSE)))</f>
        <v>0</v>
      </c>
      <c r="AC765" s="13">
        <f t="shared" si="177"/>
        <v>0</v>
      </c>
      <c r="AD765" s="13" t="str">
        <f t="shared" si="186"/>
        <v/>
      </c>
      <c r="AE765" s="13">
        <f>IF(ISERROR(VLOOKUP($C765,CTEPULL!$A:$I,5,FALSE)),"0",(VLOOKUP($C765,CTEPULL!$A:$I,5,FALSE)))</f>
        <v>0</v>
      </c>
      <c r="AF765" s="18">
        <f>IF(ISERROR(VLOOKUP($A765,PIVOTILC!$A:$I,5,FALSE)),"0",(VLOOKUP($A765,PIVOTILC!$A:$I,5,FALSE)))</f>
        <v>0</v>
      </c>
      <c r="AG765" s="13">
        <f t="shared" si="178"/>
        <v>0</v>
      </c>
      <c r="AH765" s="13" t="str">
        <f t="shared" si="187"/>
        <v/>
      </c>
      <c r="AI765" s="13">
        <f>IF(ISERROR(VLOOKUP($C765,CTEPULL!$A:$I,6,FALSE)),"0",(VLOOKUP($C765,CTEPULL!$A:$I,6,FALSE)))</f>
        <v>0</v>
      </c>
      <c r="AJ765" s="18">
        <f>IF(ISERROR(VLOOKUP($A765,PIVOTILC!$A:$I,6,FALSE)),"0",(VLOOKUP($A765,PIVOTILC!$A:$I,6,FALSE)))</f>
        <v>0</v>
      </c>
      <c r="AK765" s="13">
        <f t="shared" si="179"/>
        <v>0</v>
      </c>
      <c r="AL765" s="13" t="str">
        <f t="shared" si="188"/>
        <v/>
      </c>
      <c r="AM765" s="13">
        <f>IF(ISERROR(VLOOKUP($C765,CTEPULL!$A:$I,7,FALSE)),"0",(VLOOKUP($C765,CTEPULL!$A:$I,7,FALSE)))</f>
        <v>0</v>
      </c>
      <c r="AN765" s="18">
        <f>IF(ISERROR(VLOOKUP($A765,PIVOTILC!$A:$I,7,FALSE)),"0",(VLOOKUP($A765,PIVOTILC!$A:$I,7,FALSE)))</f>
        <v>0</v>
      </c>
      <c r="AO765" s="13">
        <f t="shared" si="180"/>
        <v>0</v>
      </c>
      <c r="AP765" s="13" t="str">
        <f t="shared" si="189"/>
        <v/>
      </c>
      <c r="AQ765" s="13">
        <f>IF(ISERROR(VLOOKUP($C765,CTEPULL!$A:$I,8,FALSE)),"0",(VLOOKUP($C765,CTEPULL!$A:$I,8,FALSE)))</f>
        <v>0</v>
      </c>
      <c r="AR765" s="18">
        <f>IF(ISERROR(VLOOKUP($A765,PIVOTILC!$A:$I,8,FALSE)),"0",(VLOOKUP($A765,PIVOTILC!$A:$I,8,FALSE)))</f>
        <v>0</v>
      </c>
      <c r="AS765" s="13">
        <f t="shared" si="181"/>
        <v>0</v>
      </c>
      <c r="AT765" s="13" t="str">
        <f t="shared" si="190"/>
        <v/>
      </c>
      <c r="AU765" s="19">
        <f>IF(ISERROR(VLOOKUP($C765,CTEPULL!$A:$I,9,FALSE)),"0",(VLOOKUP($C765,CTEPULL!$A:$I,9,FALSE)))</f>
        <v>40</v>
      </c>
      <c r="AV765" s="18">
        <f>IF(ISERROR(VLOOKUP($A765,PIVOTILC!$A:$I,8,FALSE)),"0",(VLOOKUP($A765,PIVOTILC!$A:$I,9,FALSE)))</f>
        <v>40</v>
      </c>
      <c r="AW765" s="18">
        <f t="shared" si="182"/>
        <v>0</v>
      </c>
      <c r="AX765" s="13">
        <f t="shared" si="183"/>
        <v>0</v>
      </c>
      <c r="AY765" s="13" t="str">
        <f t="shared" si="184"/>
        <v>No</v>
      </c>
      <c r="AZ765" s="13" t="str">
        <f t="shared" si="191"/>
        <v>No</v>
      </c>
    </row>
    <row r="766" spans="1:52" x14ac:dyDescent="0.2">
      <c r="A766" s="1" t="s">
        <v>7242</v>
      </c>
      <c r="B766" s="16" t="s">
        <v>3265</v>
      </c>
      <c r="C766" s="13" t="s">
        <v>2362</v>
      </c>
      <c r="D766" s="13" t="s">
        <v>1512</v>
      </c>
      <c r="E766" s="13" t="s">
        <v>1513</v>
      </c>
      <c r="F766" s="13" t="s">
        <v>179</v>
      </c>
      <c r="G766" s="13" t="s">
        <v>2363</v>
      </c>
      <c r="H766" s="13" t="s">
        <v>2829</v>
      </c>
      <c r="I766" s="13" t="s">
        <v>100</v>
      </c>
      <c r="J766" s="13" t="s">
        <v>2378</v>
      </c>
      <c r="K766" s="13" t="s">
        <v>2396</v>
      </c>
      <c r="L766" s="13" t="s">
        <v>2392</v>
      </c>
      <c r="M766" s="13" t="s">
        <v>8943</v>
      </c>
      <c r="N766" s="13" t="s">
        <v>2364</v>
      </c>
      <c r="O766" s="17">
        <v>42354</v>
      </c>
      <c r="P766" s="23"/>
      <c r="Q766" s="41" t="s">
        <v>8095</v>
      </c>
      <c r="R766" s="13" t="s">
        <v>187</v>
      </c>
      <c r="S766" s="13" t="s">
        <v>2867</v>
      </c>
      <c r="T766" s="13" t="s">
        <v>8348</v>
      </c>
      <c r="U766" s="13" t="s">
        <v>5993</v>
      </c>
      <c r="V766" s="13" t="s">
        <v>8352</v>
      </c>
      <c r="W766" s="13">
        <f>IF(ISERROR(VLOOKUP($C766,CTEPULL!$A:$I,3,FALSE)),"0",(VLOOKUP($C766,CTEPULL!$A:$I,3,FALSE)))</f>
        <v>54</v>
      </c>
      <c r="X766" s="18">
        <f>IF(ISERROR(VLOOKUP($A766,PIVOTILC!$A:$I,3,FALSE)),"0",(VLOOKUP($A766,PIVOTILC!$A:$I,3,FALSE)))</f>
        <v>54</v>
      </c>
      <c r="Y766" s="13">
        <f t="shared" si="176"/>
        <v>0</v>
      </c>
      <c r="Z766" s="13" t="str">
        <f t="shared" si="185"/>
        <v>Good</v>
      </c>
      <c r="AA766" s="13">
        <f>IF(ISERROR(VLOOKUP($C766,CTEPULL!$A:$I,4,FALSE)),"0",(VLOOKUP($C766,CTEPULL!$A:$I,4,FALSE)))</f>
        <v>0</v>
      </c>
      <c r="AB766" s="18">
        <f>IF(ISERROR(VLOOKUP($A766,PIVOTILC!$A:$I,4,FALSE)),"0",(VLOOKUP($A766,PIVOTILC!$A:$I,4,FALSE)))</f>
        <v>0</v>
      </c>
      <c r="AC766" s="13">
        <f t="shared" si="177"/>
        <v>0</v>
      </c>
      <c r="AD766" s="13" t="str">
        <f t="shared" si="186"/>
        <v/>
      </c>
      <c r="AE766" s="13">
        <f>IF(ISERROR(VLOOKUP($C766,CTEPULL!$A:$I,5,FALSE)),"0",(VLOOKUP($C766,CTEPULL!$A:$I,5,FALSE)))</f>
        <v>0</v>
      </c>
      <c r="AF766" s="18">
        <f>IF(ISERROR(VLOOKUP($A766,PIVOTILC!$A:$I,5,FALSE)),"0",(VLOOKUP($A766,PIVOTILC!$A:$I,5,FALSE)))</f>
        <v>0</v>
      </c>
      <c r="AG766" s="13">
        <f t="shared" si="178"/>
        <v>0</v>
      </c>
      <c r="AH766" s="13" t="str">
        <f t="shared" si="187"/>
        <v/>
      </c>
      <c r="AI766" s="13">
        <f>IF(ISERROR(VLOOKUP($C766,CTEPULL!$A:$I,6,FALSE)),"0",(VLOOKUP($C766,CTEPULL!$A:$I,6,FALSE)))</f>
        <v>0</v>
      </c>
      <c r="AJ766" s="18">
        <f>IF(ISERROR(VLOOKUP($A766,PIVOTILC!$A:$I,6,FALSE)),"0",(VLOOKUP($A766,PIVOTILC!$A:$I,6,FALSE)))</f>
        <v>0</v>
      </c>
      <c r="AK766" s="13">
        <f t="shared" si="179"/>
        <v>0</v>
      </c>
      <c r="AL766" s="13" t="str">
        <f t="shared" si="188"/>
        <v/>
      </c>
      <c r="AM766" s="13">
        <f>IF(ISERROR(VLOOKUP($C766,CTEPULL!$A:$I,7,FALSE)),"0",(VLOOKUP($C766,CTEPULL!$A:$I,7,FALSE)))</f>
        <v>0</v>
      </c>
      <c r="AN766" s="18">
        <f>IF(ISERROR(VLOOKUP($A766,PIVOTILC!$A:$I,7,FALSE)),"0",(VLOOKUP($A766,PIVOTILC!$A:$I,7,FALSE)))</f>
        <v>0</v>
      </c>
      <c r="AO766" s="13">
        <f t="shared" si="180"/>
        <v>0</v>
      </c>
      <c r="AP766" s="13" t="str">
        <f t="shared" si="189"/>
        <v/>
      </c>
      <c r="AQ766" s="13">
        <f>IF(ISERROR(VLOOKUP($C766,CTEPULL!$A:$I,8,FALSE)),"0",(VLOOKUP($C766,CTEPULL!$A:$I,8,FALSE)))</f>
        <v>0</v>
      </c>
      <c r="AR766" s="18">
        <f>IF(ISERROR(VLOOKUP($A766,PIVOTILC!$A:$I,8,FALSE)),"0",(VLOOKUP($A766,PIVOTILC!$A:$I,8,FALSE)))</f>
        <v>0</v>
      </c>
      <c r="AS766" s="13">
        <f t="shared" si="181"/>
        <v>0</v>
      </c>
      <c r="AT766" s="13" t="str">
        <f t="shared" si="190"/>
        <v/>
      </c>
      <c r="AU766" s="19">
        <f>IF(ISERROR(VLOOKUP($C766,CTEPULL!$A:$I,9,FALSE)),"0",(VLOOKUP($C766,CTEPULL!$A:$I,9,FALSE)))</f>
        <v>54</v>
      </c>
      <c r="AV766" s="18">
        <f>IF(ISERROR(VLOOKUP($A766,PIVOTILC!$A:$I,8,FALSE)),"0",(VLOOKUP($A766,PIVOTILC!$A:$I,9,FALSE)))</f>
        <v>54</v>
      </c>
      <c r="AW766" s="18">
        <f t="shared" si="182"/>
        <v>0</v>
      </c>
      <c r="AX766" s="13">
        <f t="shared" si="183"/>
        <v>0</v>
      </c>
      <c r="AY766" s="13" t="str">
        <f t="shared" si="184"/>
        <v>No</v>
      </c>
      <c r="AZ766" s="13" t="str">
        <f t="shared" si="191"/>
        <v>No</v>
      </c>
    </row>
    <row r="767" spans="1:52" x14ac:dyDescent="0.2">
      <c r="A767" s="1" t="s">
        <v>9075</v>
      </c>
      <c r="B767" s="16" t="s">
        <v>9076</v>
      </c>
      <c r="C767" s="13" t="s">
        <v>9077</v>
      </c>
      <c r="D767" s="13" t="s">
        <v>9078</v>
      </c>
      <c r="E767" s="13" t="s">
        <v>9079</v>
      </c>
      <c r="F767" s="13" t="s">
        <v>179</v>
      </c>
      <c r="G767" s="13" t="s">
        <v>9080</v>
      </c>
      <c r="H767" s="13" t="s">
        <v>2829</v>
      </c>
      <c r="I767" s="13" t="s">
        <v>98</v>
      </c>
      <c r="J767" s="13" t="s">
        <v>2378</v>
      </c>
      <c r="K767" s="13" t="s">
        <v>2379</v>
      </c>
      <c r="L767" s="13" t="s">
        <v>11265</v>
      </c>
      <c r="M767" s="13" t="s">
        <v>2508</v>
      </c>
      <c r="N767" s="13" t="s">
        <v>9081</v>
      </c>
      <c r="O767" s="17">
        <v>43423</v>
      </c>
      <c r="P767" s="23"/>
      <c r="Q767" s="41" t="s">
        <v>9082</v>
      </c>
      <c r="R767" s="13" t="s">
        <v>129</v>
      </c>
      <c r="S767" s="13" t="s">
        <v>2867</v>
      </c>
      <c r="T767" s="13" t="s">
        <v>8348</v>
      </c>
      <c r="U767" s="13" t="s">
        <v>9091</v>
      </c>
      <c r="V767" s="13" t="s">
        <v>8354</v>
      </c>
      <c r="W767" s="13">
        <f>IF(ISERROR(VLOOKUP($C767,CTEPULL!$A:$I,3,FALSE)),"0",(VLOOKUP($C767,CTEPULL!$A:$I,3,FALSE)))</f>
        <v>40</v>
      </c>
      <c r="X767" s="18">
        <f>IF(ISERROR(VLOOKUP($A767,PIVOTILC!$A:$I,3,FALSE)),"0",(VLOOKUP($A767,PIVOTILC!$A:$I,3,FALSE)))</f>
        <v>40</v>
      </c>
      <c r="Y767" s="13">
        <f t="shared" si="176"/>
        <v>0</v>
      </c>
      <c r="Z767" s="13" t="str">
        <f t="shared" si="185"/>
        <v>Good</v>
      </c>
      <c r="AA767" s="13">
        <f>IF(ISERROR(VLOOKUP($C767,CTEPULL!$A:$I,4,FALSE)),"0",(VLOOKUP($C767,CTEPULL!$A:$I,4,FALSE)))</f>
        <v>0</v>
      </c>
      <c r="AB767" s="18">
        <f>IF(ISERROR(VLOOKUP($A767,PIVOTILC!$A:$I,4,FALSE)),"0",(VLOOKUP($A767,PIVOTILC!$A:$I,4,FALSE)))</f>
        <v>0</v>
      </c>
      <c r="AC767" s="13">
        <f t="shared" si="177"/>
        <v>0</v>
      </c>
      <c r="AD767" s="13" t="str">
        <f t="shared" si="186"/>
        <v/>
      </c>
      <c r="AE767" s="13">
        <f>IF(ISERROR(VLOOKUP($C767,CTEPULL!$A:$I,5,FALSE)),"0",(VLOOKUP($C767,CTEPULL!$A:$I,5,FALSE)))</f>
        <v>0</v>
      </c>
      <c r="AF767" s="18">
        <f>IF(ISERROR(VLOOKUP($A767,PIVOTILC!$A:$I,5,FALSE)),"0",(VLOOKUP($A767,PIVOTILC!$A:$I,5,FALSE)))</f>
        <v>0</v>
      </c>
      <c r="AG767" s="13">
        <f t="shared" si="178"/>
        <v>0</v>
      </c>
      <c r="AH767" s="13" t="str">
        <f t="shared" si="187"/>
        <v/>
      </c>
      <c r="AI767" s="13">
        <f>IF(ISERROR(VLOOKUP($C767,CTEPULL!$A:$I,6,FALSE)),"0",(VLOOKUP($C767,CTEPULL!$A:$I,6,FALSE)))</f>
        <v>0</v>
      </c>
      <c r="AJ767" s="18">
        <f>IF(ISERROR(VLOOKUP($A767,PIVOTILC!$A:$I,6,FALSE)),"0",(VLOOKUP($A767,PIVOTILC!$A:$I,6,FALSE)))</f>
        <v>0</v>
      </c>
      <c r="AK767" s="13">
        <f t="shared" si="179"/>
        <v>0</v>
      </c>
      <c r="AL767" s="13" t="str">
        <f t="shared" si="188"/>
        <v/>
      </c>
      <c r="AM767" s="13">
        <f>IF(ISERROR(VLOOKUP($C767,CTEPULL!$A:$I,7,FALSE)),"0",(VLOOKUP($C767,CTEPULL!$A:$I,7,FALSE)))</f>
        <v>0</v>
      </c>
      <c r="AN767" s="18">
        <f>IF(ISERROR(VLOOKUP($A767,PIVOTILC!$A:$I,7,FALSE)),"0",(VLOOKUP($A767,PIVOTILC!$A:$I,7,FALSE)))</f>
        <v>0</v>
      </c>
      <c r="AO767" s="13">
        <f t="shared" si="180"/>
        <v>0</v>
      </c>
      <c r="AP767" s="13" t="str">
        <f t="shared" si="189"/>
        <v/>
      </c>
      <c r="AQ767" s="13">
        <f>IF(ISERROR(VLOOKUP($C767,CTEPULL!$A:$I,8,FALSE)),"0",(VLOOKUP($C767,CTEPULL!$A:$I,8,FALSE)))</f>
        <v>0</v>
      </c>
      <c r="AR767" s="18">
        <f>IF(ISERROR(VLOOKUP($A767,PIVOTILC!$A:$I,8,FALSE)),"0",(VLOOKUP($A767,PIVOTILC!$A:$I,8,FALSE)))</f>
        <v>0</v>
      </c>
      <c r="AS767" s="13">
        <f t="shared" si="181"/>
        <v>0</v>
      </c>
      <c r="AT767" s="13" t="str">
        <f t="shared" si="190"/>
        <v/>
      </c>
      <c r="AU767" s="19">
        <f>IF(ISERROR(VLOOKUP($C767,CTEPULL!$A:$I,9,FALSE)),"0",(VLOOKUP($C767,CTEPULL!$A:$I,9,FALSE)))</f>
        <v>40</v>
      </c>
      <c r="AV767" s="18">
        <f>IF(ISERROR(VLOOKUP($A767,PIVOTILC!$A:$I,8,FALSE)),"0",(VLOOKUP($A767,PIVOTILC!$A:$I,9,FALSE)))</f>
        <v>40</v>
      </c>
      <c r="AW767" s="18">
        <f t="shared" si="182"/>
        <v>0</v>
      </c>
      <c r="AX767" s="13">
        <f t="shared" si="183"/>
        <v>0</v>
      </c>
      <c r="AY767" s="13" t="str">
        <f t="shared" si="184"/>
        <v>No</v>
      </c>
      <c r="AZ767" s="13" t="str">
        <f t="shared" si="191"/>
        <v>No</v>
      </c>
    </row>
    <row r="768" spans="1:52" x14ac:dyDescent="0.2">
      <c r="A768" s="1" t="s">
        <v>7243</v>
      </c>
      <c r="B768" s="16" t="s">
        <v>4114</v>
      </c>
      <c r="C768" s="13" t="s">
        <v>4115</v>
      </c>
      <c r="D768" s="13" t="s">
        <v>4116</v>
      </c>
      <c r="E768" s="13" t="s">
        <v>4117</v>
      </c>
      <c r="F768" s="13" t="s">
        <v>166</v>
      </c>
      <c r="G768" s="13" t="s">
        <v>4118</v>
      </c>
      <c r="H768" s="13" t="s">
        <v>2829</v>
      </c>
      <c r="I768" s="13" t="s">
        <v>98</v>
      </c>
      <c r="J768" s="13" t="s">
        <v>2378</v>
      </c>
      <c r="K768" s="13" t="s">
        <v>2379</v>
      </c>
      <c r="L768" s="13" t="s">
        <v>11265</v>
      </c>
      <c r="M768" s="13" t="s">
        <v>2508</v>
      </c>
      <c r="N768" s="13" t="s">
        <v>4119</v>
      </c>
      <c r="O768" s="17">
        <v>42697</v>
      </c>
      <c r="P768" s="23"/>
      <c r="Q768" s="41" t="s">
        <v>4120</v>
      </c>
      <c r="R768" s="13" t="s">
        <v>129</v>
      </c>
      <c r="S768" s="13" t="s">
        <v>2870</v>
      </c>
      <c r="T768" s="13" t="s">
        <v>8348</v>
      </c>
      <c r="U768" s="13" t="s">
        <v>5994</v>
      </c>
      <c r="V768" s="13" t="s">
        <v>8352</v>
      </c>
      <c r="W768" s="13">
        <f>IF(ISERROR(VLOOKUP($C768,CTEPULL!$A:$I,3,FALSE)),"0",(VLOOKUP($C768,CTEPULL!$A:$I,3,FALSE)))</f>
        <v>40</v>
      </c>
      <c r="X768" s="18">
        <f>IF(ISERROR(VLOOKUP($A768,PIVOTILC!$A:$I,3,FALSE)),"0",(VLOOKUP($A768,PIVOTILC!$A:$I,3,FALSE)))</f>
        <v>40</v>
      </c>
      <c r="Y768" s="13">
        <f t="shared" si="176"/>
        <v>0</v>
      </c>
      <c r="Z768" s="13" t="str">
        <f t="shared" si="185"/>
        <v>Good</v>
      </c>
      <c r="AA768" s="13">
        <f>IF(ISERROR(VLOOKUP($C768,CTEPULL!$A:$I,4,FALSE)),"0",(VLOOKUP($C768,CTEPULL!$A:$I,4,FALSE)))</f>
        <v>0</v>
      </c>
      <c r="AB768" s="18">
        <f>IF(ISERROR(VLOOKUP($A768,PIVOTILC!$A:$I,4,FALSE)),"0",(VLOOKUP($A768,PIVOTILC!$A:$I,4,FALSE)))</f>
        <v>0</v>
      </c>
      <c r="AC768" s="13">
        <f t="shared" si="177"/>
        <v>0</v>
      </c>
      <c r="AD768" s="13" t="str">
        <f t="shared" si="186"/>
        <v/>
      </c>
      <c r="AE768" s="13">
        <f>IF(ISERROR(VLOOKUP($C768,CTEPULL!$A:$I,5,FALSE)),"0",(VLOOKUP($C768,CTEPULL!$A:$I,5,FALSE)))</f>
        <v>0</v>
      </c>
      <c r="AF768" s="18">
        <f>IF(ISERROR(VLOOKUP($A768,PIVOTILC!$A:$I,5,FALSE)),"0",(VLOOKUP($A768,PIVOTILC!$A:$I,5,FALSE)))</f>
        <v>0</v>
      </c>
      <c r="AG768" s="13">
        <f t="shared" si="178"/>
        <v>0</v>
      </c>
      <c r="AH768" s="13" t="str">
        <f t="shared" si="187"/>
        <v/>
      </c>
      <c r="AI768" s="13">
        <f>IF(ISERROR(VLOOKUP($C768,CTEPULL!$A:$I,6,FALSE)),"0",(VLOOKUP($C768,CTEPULL!$A:$I,6,FALSE)))</f>
        <v>0</v>
      </c>
      <c r="AJ768" s="18">
        <f>IF(ISERROR(VLOOKUP($A768,PIVOTILC!$A:$I,6,FALSE)),"0",(VLOOKUP($A768,PIVOTILC!$A:$I,6,FALSE)))</f>
        <v>0</v>
      </c>
      <c r="AK768" s="13">
        <f t="shared" si="179"/>
        <v>0</v>
      </c>
      <c r="AL768" s="13" t="str">
        <f t="shared" si="188"/>
        <v/>
      </c>
      <c r="AM768" s="13">
        <f>IF(ISERROR(VLOOKUP($C768,CTEPULL!$A:$I,7,FALSE)),"0",(VLOOKUP($C768,CTEPULL!$A:$I,7,FALSE)))</f>
        <v>0</v>
      </c>
      <c r="AN768" s="18">
        <f>IF(ISERROR(VLOOKUP($A768,PIVOTILC!$A:$I,7,FALSE)),"0",(VLOOKUP($A768,PIVOTILC!$A:$I,7,FALSE)))</f>
        <v>0</v>
      </c>
      <c r="AO768" s="13">
        <f t="shared" si="180"/>
        <v>0</v>
      </c>
      <c r="AP768" s="13" t="str">
        <f t="shared" si="189"/>
        <v/>
      </c>
      <c r="AQ768" s="13">
        <f>IF(ISERROR(VLOOKUP($C768,CTEPULL!$A:$I,8,FALSE)),"0",(VLOOKUP($C768,CTEPULL!$A:$I,8,FALSE)))</f>
        <v>0</v>
      </c>
      <c r="AR768" s="18">
        <f>IF(ISERROR(VLOOKUP($A768,PIVOTILC!$A:$I,8,FALSE)),"0",(VLOOKUP($A768,PIVOTILC!$A:$I,8,FALSE)))</f>
        <v>0</v>
      </c>
      <c r="AS768" s="13">
        <f t="shared" si="181"/>
        <v>0</v>
      </c>
      <c r="AT768" s="13" t="str">
        <f t="shared" si="190"/>
        <v/>
      </c>
      <c r="AU768" s="19">
        <f>IF(ISERROR(VLOOKUP($C768,CTEPULL!$A:$I,9,FALSE)),"0",(VLOOKUP($C768,CTEPULL!$A:$I,9,FALSE)))</f>
        <v>40</v>
      </c>
      <c r="AV768" s="18">
        <f>IF(ISERROR(VLOOKUP($A768,PIVOTILC!$A:$I,8,FALSE)),"0",(VLOOKUP($A768,PIVOTILC!$A:$I,9,FALSE)))</f>
        <v>40</v>
      </c>
      <c r="AW768" s="18">
        <f t="shared" si="182"/>
        <v>0</v>
      </c>
      <c r="AX768" s="13">
        <f t="shared" si="183"/>
        <v>0</v>
      </c>
      <c r="AY768" s="13" t="str">
        <f t="shared" si="184"/>
        <v>No</v>
      </c>
      <c r="AZ768" s="13" t="str">
        <f t="shared" si="191"/>
        <v>No</v>
      </c>
    </row>
    <row r="769" spans="1:52" x14ac:dyDescent="0.2">
      <c r="A769" s="1" t="s">
        <v>7244</v>
      </c>
      <c r="B769" s="16" t="s">
        <v>3266</v>
      </c>
      <c r="C769" s="13" t="s">
        <v>2294</v>
      </c>
      <c r="D769" s="13" t="s">
        <v>604</v>
      </c>
      <c r="E769" s="13" t="s">
        <v>2295</v>
      </c>
      <c r="F769" s="13" t="s">
        <v>2114</v>
      </c>
      <c r="G769" s="13" t="s">
        <v>2296</v>
      </c>
      <c r="H769" s="13" t="s">
        <v>2829</v>
      </c>
      <c r="I769" s="13" t="s">
        <v>98</v>
      </c>
      <c r="J769" s="13" t="s">
        <v>2378</v>
      </c>
      <c r="K769" s="13" t="s">
        <v>2382</v>
      </c>
      <c r="L769" s="13" t="s">
        <v>3758</v>
      </c>
      <c r="M769" s="13" t="s">
        <v>2423</v>
      </c>
      <c r="N769" s="13" t="s">
        <v>2305</v>
      </c>
      <c r="O769" s="17">
        <v>42236</v>
      </c>
      <c r="P769" s="23"/>
      <c r="Q769" s="41" t="s">
        <v>2684</v>
      </c>
      <c r="R769" s="13" t="s">
        <v>129</v>
      </c>
      <c r="S769" s="13" t="s">
        <v>6545</v>
      </c>
      <c r="T769" s="13" t="s">
        <v>8348</v>
      </c>
      <c r="U769" s="13" t="s">
        <v>5995</v>
      </c>
      <c r="V769" s="13" t="s">
        <v>8362</v>
      </c>
      <c r="W769" s="13">
        <f>IF(ISERROR(VLOOKUP($C769,CTEPULL!$A:$I,3,FALSE)),"0",(VLOOKUP($C769,CTEPULL!$A:$I,3,FALSE)))</f>
        <v>40</v>
      </c>
      <c r="X769" s="18">
        <f>IF(ISERROR(VLOOKUP($A769,PIVOTILC!$A:$I,3,FALSE)),"0",(VLOOKUP($A769,PIVOTILC!$A:$I,3,FALSE)))</f>
        <v>40</v>
      </c>
      <c r="Y769" s="13">
        <f t="shared" si="176"/>
        <v>0</v>
      </c>
      <c r="Z769" s="13" t="str">
        <f t="shared" si="185"/>
        <v>Good</v>
      </c>
      <c r="AA769" s="13">
        <f>IF(ISERROR(VLOOKUP($C769,CTEPULL!$A:$I,4,FALSE)),"0",(VLOOKUP($C769,CTEPULL!$A:$I,4,FALSE)))</f>
        <v>0</v>
      </c>
      <c r="AB769" s="18">
        <f>IF(ISERROR(VLOOKUP($A769,PIVOTILC!$A:$I,4,FALSE)),"0",(VLOOKUP($A769,PIVOTILC!$A:$I,4,FALSE)))</f>
        <v>0</v>
      </c>
      <c r="AC769" s="13">
        <f t="shared" si="177"/>
        <v>0</v>
      </c>
      <c r="AD769" s="13" t="str">
        <f t="shared" si="186"/>
        <v/>
      </c>
      <c r="AE769" s="13">
        <f>IF(ISERROR(VLOOKUP($C769,CTEPULL!$A:$I,5,FALSE)),"0",(VLOOKUP($C769,CTEPULL!$A:$I,5,FALSE)))</f>
        <v>0</v>
      </c>
      <c r="AF769" s="18">
        <f>IF(ISERROR(VLOOKUP($A769,PIVOTILC!$A:$I,5,FALSE)),"0",(VLOOKUP($A769,PIVOTILC!$A:$I,5,FALSE)))</f>
        <v>0</v>
      </c>
      <c r="AG769" s="13">
        <f t="shared" si="178"/>
        <v>0</v>
      </c>
      <c r="AH769" s="13" t="str">
        <f t="shared" si="187"/>
        <v/>
      </c>
      <c r="AI769" s="13">
        <f>IF(ISERROR(VLOOKUP($C769,CTEPULL!$A:$I,6,FALSE)),"0",(VLOOKUP($C769,CTEPULL!$A:$I,6,FALSE)))</f>
        <v>0</v>
      </c>
      <c r="AJ769" s="18">
        <f>IF(ISERROR(VLOOKUP($A769,PIVOTILC!$A:$I,6,FALSE)),"0",(VLOOKUP($A769,PIVOTILC!$A:$I,6,FALSE)))</f>
        <v>0</v>
      </c>
      <c r="AK769" s="13">
        <f t="shared" si="179"/>
        <v>0</v>
      </c>
      <c r="AL769" s="13" t="str">
        <f t="shared" si="188"/>
        <v/>
      </c>
      <c r="AM769" s="13">
        <f>IF(ISERROR(VLOOKUP($C769,CTEPULL!$A:$I,7,FALSE)),"0",(VLOOKUP($C769,CTEPULL!$A:$I,7,FALSE)))</f>
        <v>0</v>
      </c>
      <c r="AN769" s="18">
        <f>IF(ISERROR(VLOOKUP($A769,PIVOTILC!$A:$I,7,FALSE)),"0",(VLOOKUP($A769,PIVOTILC!$A:$I,7,FALSE)))</f>
        <v>0</v>
      </c>
      <c r="AO769" s="13">
        <f t="shared" si="180"/>
        <v>0</v>
      </c>
      <c r="AP769" s="13" t="str">
        <f t="shared" si="189"/>
        <v/>
      </c>
      <c r="AQ769" s="13">
        <f>IF(ISERROR(VLOOKUP($C769,CTEPULL!$A:$I,8,FALSE)),"0",(VLOOKUP($C769,CTEPULL!$A:$I,8,FALSE)))</f>
        <v>0</v>
      </c>
      <c r="AR769" s="18">
        <f>IF(ISERROR(VLOOKUP($A769,PIVOTILC!$A:$I,8,FALSE)),"0",(VLOOKUP($A769,PIVOTILC!$A:$I,8,FALSE)))</f>
        <v>0</v>
      </c>
      <c r="AS769" s="13">
        <f t="shared" si="181"/>
        <v>0</v>
      </c>
      <c r="AT769" s="13" t="str">
        <f t="shared" si="190"/>
        <v/>
      </c>
      <c r="AU769" s="19">
        <f>IF(ISERROR(VLOOKUP($C769,CTEPULL!$A:$I,9,FALSE)),"0",(VLOOKUP($C769,CTEPULL!$A:$I,9,FALSE)))</f>
        <v>40</v>
      </c>
      <c r="AV769" s="18">
        <f>IF(ISERROR(VLOOKUP($A769,PIVOTILC!$A:$I,8,FALSE)),"0",(VLOOKUP($A769,PIVOTILC!$A:$I,9,FALSE)))</f>
        <v>40</v>
      </c>
      <c r="AW769" s="18">
        <f t="shared" si="182"/>
        <v>0</v>
      </c>
      <c r="AX769" s="13">
        <f t="shared" si="183"/>
        <v>0</v>
      </c>
      <c r="AY769" s="13" t="str">
        <f t="shared" si="184"/>
        <v>No</v>
      </c>
      <c r="AZ769" s="13" t="str">
        <f t="shared" si="191"/>
        <v>No</v>
      </c>
    </row>
    <row r="770" spans="1:52" x14ac:dyDescent="0.2">
      <c r="A770" s="58" t="s">
        <v>7245</v>
      </c>
      <c r="B770" s="16" t="s">
        <v>3267</v>
      </c>
      <c r="C770" s="13" t="s">
        <v>901</v>
      </c>
      <c r="D770" s="13" t="s">
        <v>604</v>
      </c>
      <c r="E770" s="13" t="s">
        <v>667</v>
      </c>
      <c r="F770" s="13" t="s">
        <v>128</v>
      </c>
      <c r="G770" s="13" t="s">
        <v>371</v>
      </c>
      <c r="H770" s="13" t="s">
        <v>2832</v>
      </c>
      <c r="I770" s="13" t="s">
        <v>102</v>
      </c>
      <c r="J770" s="13" t="s">
        <v>2378</v>
      </c>
      <c r="K770" s="13" t="s">
        <v>2389</v>
      </c>
      <c r="L770" s="13" t="s">
        <v>11236</v>
      </c>
      <c r="M770" s="13" t="s">
        <v>2420</v>
      </c>
      <c r="N770" s="13" t="s">
        <v>235</v>
      </c>
      <c r="O770" s="17">
        <v>40882</v>
      </c>
      <c r="P770" s="23"/>
      <c r="Q770" s="41" t="s">
        <v>2685</v>
      </c>
      <c r="R770" s="13" t="s">
        <v>129</v>
      </c>
      <c r="S770" s="13" t="s">
        <v>2867</v>
      </c>
      <c r="T770" s="13" t="s">
        <v>8348</v>
      </c>
      <c r="U770" s="13" t="s">
        <v>5996</v>
      </c>
      <c r="V770" s="13" t="s">
        <v>8352</v>
      </c>
      <c r="W770" s="13">
        <f>IF(ISERROR(VLOOKUP($C770,CTEPULL!$A:$I,3,FALSE)),"0",(VLOOKUP($C770,CTEPULL!$A:$I,3,FALSE)))</f>
        <v>45</v>
      </c>
      <c r="X770" s="18">
        <f>IF(ISERROR(VLOOKUP($A770,PIVOTILC!$A:$I,3,FALSE)),"0",(VLOOKUP($A770,PIVOTILC!$A:$I,3,FALSE)))</f>
        <v>45</v>
      </c>
      <c r="Y770" s="13">
        <f t="shared" ref="Y770:Y833" si="192">W770-X770</f>
        <v>0</v>
      </c>
      <c r="Z770" s="13" t="str">
        <f t="shared" si="185"/>
        <v>Good</v>
      </c>
      <c r="AA770" s="13">
        <f>IF(ISERROR(VLOOKUP($C770,CTEPULL!$A:$I,4,FALSE)),"0",(VLOOKUP($C770,CTEPULL!$A:$I,4,FALSE)))</f>
        <v>0</v>
      </c>
      <c r="AB770" s="18">
        <f>IF(ISERROR(VLOOKUP($A770,PIVOTILC!$A:$I,4,FALSE)),"0",(VLOOKUP($A770,PIVOTILC!$A:$I,4,FALSE)))</f>
        <v>0</v>
      </c>
      <c r="AC770" s="13">
        <f t="shared" ref="AC770:AC833" si="193">AA770-AB770</f>
        <v>0</v>
      </c>
      <c r="AD770" s="13" t="str">
        <f t="shared" si="186"/>
        <v/>
      </c>
      <c r="AE770" s="13">
        <f>IF(ISERROR(VLOOKUP($C770,CTEPULL!$A:$I,5,FALSE)),"0",(VLOOKUP($C770,CTEPULL!$A:$I,5,FALSE)))</f>
        <v>0</v>
      </c>
      <c r="AF770" s="18">
        <f>IF(ISERROR(VLOOKUP($A770,PIVOTILC!$A:$I,5,FALSE)),"0",(VLOOKUP($A770,PIVOTILC!$A:$I,5,FALSE)))</f>
        <v>0</v>
      </c>
      <c r="AG770" s="13">
        <f t="shared" ref="AG770:AG833" si="194">AE770-AF770</f>
        <v>0</v>
      </c>
      <c r="AH770" s="13" t="str">
        <f t="shared" si="187"/>
        <v/>
      </c>
      <c r="AI770" s="13">
        <f>IF(ISERROR(VLOOKUP($C770,CTEPULL!$A:$I,6,FALSE)),"0",(VLOOKUP($C770,CTEPULL!$A:$I,6,FALSE)))</f>
        <v>0</v>
      </c>
      <c r="AJ770" s="18">
        <f>IF(ISERROR(VLOOKUP($A770,PIVOTILC!$A:$I,6,FALSE)),"0",(VLOOKUP($A770,PIVOTILC!$A:$I,6,FALSE)))</f>
        <v>0</v>
      </c>
      <c r="AK770" s="13">
        <f t="shared" ref="AK770:AK833" si="195">AI770-AJ770</f>
        <v>0</v>
      </c>
      <c r="AL770" s="13" t="str">
        <f t="shared" si="188"/>
        <v/>
      </c>
      <c r="AM770" s="13">
        <f>IF(ISERROR(VLOOKUP($C770,CTEPULL!$A:$I,7,FALSE)),"0",(VLOOKUP($C770,CTEPULL!$A:$I,7,FALSE)))</f>
        <v>0</v>
      </c>
      <c r="AN770" s="18">
        <f>IF(ISERROR(VLOOKUP($A770,PIVOTILC!$A:$I,7,FALSE)),"0",(VLOOKUP($A770,PIVOTILC!$A:$I,7,FALSE)))</f>
        <v>0</v>
      </c>
      <c r="AO770" s="13">
        <f t="shared" ref="AO770:AO833" si="196">AM770-AN770</f>
        <v>0</v>
      </c>
      <c r="AP770" s="13" t="str">
        <f t="shared" si="189"/>
        <v/>
      </c>
      <c r="AQ770" s="13">
        <f>IF(ISERROR(VLOOKUP($C770,CTEPULL!$A:$I,8,FALSE)),"0",(VLOOKUP($C770,CTEPULL!$A:$I,8,FALSE)))</f>
        <v>0</v>
      </c>
      <c r="AR770" s="18">
        <f>IF(ISERROR(VLOOKUP($A770,PIVOTILC!$A:$I,8,FALSE)),"0",(VLOOKUP($A770,PIVOTILC!$A:$I,8,FALSE)))</f>
        <v>0</v>
      </c>
      <c r="AS770" s="13">
        <f t="shared" ref="AS770:AS833" si="197">AQ770-AR770</f>
        <v>0</v>
      </c>
      <c r="AT770" s="13" t="str">
        <f t="shared" si="190"/>
        <v/>
      </c>
      <c r="AU770" s="19">
        <f>IF(ISERROR(VLOOKUP($C770,CTEPULL!$A:$I,9,FALSE)),"0",(VLOOKUP($C770,CTEPULL!$A:$I,9,FALSE)))</f>
        <v>45</v>
      </c>
      <c r="AV770" s="18">
        <f>IF(ISERROR(VLOOKUP($A770,PIVOTILC!$A:$I,8,FALSE)),"0",(VLOOKUP($A770,PIVOTILC!$A:$I,9,FALSE)))</f>
        <v>45</v>
      </c>
      <c r="AW770" s="18">
        <f t="shared" ref="AW770:AW833" si="198">SUMIF(AS770, "&gt;0")+ SUMIF(AO770, "&gt;0")+ SUMIF(AK770, "&gt;0")+ SUMIF(AG770, "&gt;0")+ SUMIF(AC770, "&gt;0")+ SUMIF(Y770, "&gt;0")</f>
        <v>0</v>
      </c>
      <c r="AX770" s="13">
        <f t="shared" ref="AX770:AX833" si="199">SUMIF(AS770, "&lt;0")+ SUMIF(AO770, "&lt;0")+ SUMIF(AK770, "&lt;0")+ SUMIF(AG770, "&lt;0")+ SUMIF(AC770, "&lt;0")+ SUMIF(Y770, "&lt;0")</f>
        <v>0</v>
      </c>
      <c r="AY770" s="13" t="str">
        <f t="shared" ref="AY770:AY833" si="200">IF(AND(AW770=0, AX770=0), "No", "Yes")</f>
        <v>No</v>
      </c>
      <c r="AZ770" s="13" t="str">
        <f t="shared" si="191"/>
        <v>No</v>
      </c>
    </row>
    <row r="771" spans="1:52" x14ac:dyDescent="0.2">
      <c r="A771" s="1" t="s">
        <v>8463</v>
      </c>
      <c r="B771" s="16" t="s">
        <v>8464</v>
      </c>
      <c r="C771" s="13" t="s">
        <v>3445</v>
      </c>
      <c r="D771" s="13" t="s">
        <v>604</v>
      </c>
      <c r="E771" s="13" t="s">
        <v>3446</v>
      </c>
      <c r="F771" s="13" t="s">
        <v>3447</v>
      </c>
      <c r="G771" s="13" t="s">
        <v>3448</v>
      </c>
      <c r="H771" s="13" t="s">
        <v>2829</v>
      </c>
      <c r="I771" s="13" t="s">
        <v>100</v>
      </c>
      <c r="J771" s="13" t="s">
        <v>2378</v>
      </c>
      <c r="K771" s="13" t="s">
        <v>2396</v>
      </c>
      <c r="L771" s="13" t="s">
        <v>2392</v>
      </c>
      <c r="M771" s="13" t="s">
        <v>8943</v>
      </c>
      <c r="N771" s="13" t="s">
        <v>3449</v>
      </c>
      <c r="O771" s="17">
        <v>42507</v>
      </c>
      <c r="P771" s="23"/>
      <c r="Q771" s="41" t="s">
        <v>8465</v>
      </c>
      <c r="R771" s="13" t="s">
        <v>112</v>
      </c>
      <c r="S771" s="13" t="s">
        <v>2866</v>
      </c>
      <c r="T771" s="13" t="s">
        <v>8348</v>
      </c>
      <c r="U771" s="13" t="s">
        <v>5997</v>
      </c>
      <c r="V771" s="13" t="s">
        <v>8349</v>
      </c>
      <c r="W771" s="13">
        <f>IF(ISERROR(VLOOKUP($C771,CTEPULL!$A:$I,3,FALSE)),"0",(VLOOKUP($C771,CTEPULL!$A:$I,3,FALSE)))</f>
        <v>45</v>
      </c>
      <c r="X771" s="18">
        <f>IF(ISERROR(VLOOKUP($A771,PIVOTILC!$A:$I,3,FALSE)),"0",(VLOOKUP($A771,PIVOTILC!$A:$I,3,FALSE)))</f>
        <v>45</v>
      </c>
      <c r="Y771" s="13">
        <f t="shared" si="192"/>
        <v>0</v>
      </c>
      <c r="Z771" s="13" t="str">
        <f t="shared" ref="Z771:Z834" si="201">IF(ISBLANK(Z$1), IF(AND(W771=0, X771=0), "0 Entry Verify", IF(Y771&lt;&gt;0, "With Variance", "Good")), "")</f>
        <v>Good</v>
      </c>
      <c r="AA771" s="13">
        <f>IF(ISERROR(VLOOKUP($C771,CTEPULL!$A:$I,4,FALSE)),"0",(VLOOKUP($C771,CTEPULL!$A:$I,4,FALSE)))</f>
        <v>0</v>
      </c>
      <c r="AB771" s="18">
        <f>IF(ISERROR(VLOOKUP($A771,PIVOTILC!$A:$I,4,FALSE)),"0",(VLOOKUP($A771,PIVOTILC!$A:$I,4,FALSE)))</f>
        <v>0</v>
      </c>
      <c r="AC771" s="13">
        <f t="shared" si="193"/>
        <v>0</v>
      </c>
      <c r="AD771" s="13" t="str">
        <f t="shared" ref="AD771:AD834" si="202">IF(ISBLANK(AD$1), IF(AND(AA771=0, AB771=0), "0 Entry Verify", IF(AC771&lt;&gt;0, "With Variance", "Good")), "")</f>
        <v/>
      </c>
      <c r="AE771" s="13">
        <f>IF(ISERROR(VLOOKUP($C771,CTEPULL!$A:$I,5,FALSE)),"0",(VLOOKUP($C771,CTEPULL!$A:$I,5,FALSE)))</f>
        <v>0</v>
      </c>
      <c r="AF771" s="18">
        <f>IF(ISERROR(VLOOKUP($A771,PIVOTILC!$A:$I,5,FALSE)),"0",(VLOOKUP($A771,PIVOTILC!$A:$I,5,FALSE)))</f>
        <v>0</v>
      </c>
      <c r="AG771" s="13">
        <f t="shared" si="194"/>
        <v>0</v>
      </c>
      <c r="AH771" s="13" t="str">
        <f t="shared" ref="AH771:AH834" si="203">IF(ISBLANK(AH$1), IF(AND(AE771=0, AF771=0), "0 Entry Verify", IF(AG771&lt;&gt;0, "With Variance", "Good")), "")</f>
        <v/>
      </c>
      <c r="AI771" s="13">
        <f>IF(ISERROR(VLOOKUP($C771,CTEPULL!$A:$I,6,FALSE)),"0",(VLOOKUP($C771,CTEPULL!$A:$I,6,FALSE)))</f>
        <v>0</v>
      </c>
      <c r="AJ771" s="18">
        <f>IF(ISERROR(VLOOKUP($A771,PIVOTILC!$A:$I,6,FALSE)),"0",(VLOOKUP($A771,PIVOTILC!$A:$I,6,FALSE)))</f>
        <v>0</v>
      </c>
      <c r="AK771" s="13">
        <f t="shared" si="195"/>
        <v>0</v>
      </c>
      <c r="AL771" s="13" t="str">
        <f t="shared" ref="AL771:AL834" si="204">IF(ISBLANK(AL$1), IF(AND(AI771=0, AJ771=0), "0 Entry Verify", IF(AK771&lt;&gt;0, "With Variance", "Good")), "")</f>
        <v/>
      </c>
      <c r="AM771" s="13">
        <f>IF(ISERROR(VLOOKUP($C771,CTEPULL!$A:$I,7,FALSE)),"0",(VLOOKUP($C771,CTEPULL!$A:$I,7,FALSE)))</f>
        <v>0</v>
      </c>
      <c r="AN771" s="18">
        <f>IF(ISERROR(VLOOKUP($A771,PIVOTILC!$A:$I,7,FALSE)),"0",(VLOOKUP($A771,PIVOTILC!$A:$I,7,FALSE)))</f>
        <v>0</v>
      </c>
      <c r="AO771" s="13">
        <f t="shared" si="196"/>
        <v>0</v>
      </c>
      <c r="AP771" s="13" t="str">
        <f t="shared" ref="AP771:AP834" si="205">IF(ISBLANK(AP$1), IF(AND(AM771=0, AN771=0), "0 Entry Verify", IF(AO771&lt;&gt;0, "With Variance", "Good")), "")</f>
        <v/>
      </c>
      <c r="AQ771" s="13">
        <f>IF(ISERROR(VLOOKUP($C771,CTEPULL!$A:$I,8,FALSE)),"0",(VLOOKUP($C771,CTEPULL!$A:$I,8,FALSE)))</f>
        <v>0</v>
      </c>
      <c r="AR771" s="18">
        <f>IF(ISERROR(VLOOKUP($A771,PIVOTILC!$A:$I,8,FALSE)),"0",(VLOOKUP($A771,PIVOTILC!$A:$I,8,FALSE)))</f>
        <v>0</v>
      </c>
      <c r="AS771" s="13">
        <f t="shared" si="197"/>
        <v>0</v>
      </c>
      <c r="AT771" s="13" t="str">
        <f t="shared" ref="AT771:AT834" si="206">IF(ISBLANK(AT$1), IF(AND(AQ771=0, AR771=0), "0 Entry Verify", IF(AS771&lt;&gt;0, "With Variance", "Good")), "")</f>
        <v/>
      </c>
      <c r="AU771" s="19">
        <f>IF(ISERROR(VLOOKUP($C771,CTEPULL!$A:$I,9,FALSE)),"0",(VLOOKUP($C771,CTEPULL!$A:$I,9,FALSE)))</f>
        <v>45</v>
      </c>
      <c r="AV771" s="18">
        <f>IF(ISERROR(VLOOKUP($A771,PIVOTILC!$A:$I,8,FALSE)),"0",(VLOOKUP($A771,PIVOTILC!$A:$I,9,FALSE)))</f>
        <v>45</v>
      </c>
      <c r="AW771" s="18">
        <f t="shared" si="198"/>
        <v>0</v>
      </c>
      <c r="AX771" s="13">
        <f t="shared" si="199"/>
        <v>0</v>
      </c>
      <c r="AY771" s="13" t="str">
        <f t="shared" si="200"/>
        <v>No</v>
      </c>
      <c r="AZ771" s="13" t="str">
        <f t="shared" ref="AZ771:AZ834" si="207">IF(OR($Z771="0 Entry Verify", $AD771="0 Entry Verify", $AH771="0 Entry Verify", $AL771="0 Entry Verify", $AP771="0 Entry Verify", $AT771="0 Entry Verify"), "Yes", "No")</f>
        <v>No</v>
      </c>
    </row>
    <row r="772" spans="1:52" x14ac:dyDescent="0.2">
      <c r="A772" s="1" t="s">
        <v>7246</v>
      </c>
      <c r="B772" s="16" t="s">
        <v>3268</v>
      </c>
      <c r="C772" s="13" t="s">
        <v>894</v>
      </c>
      <c r="D772" s="13" t="s">
        <v>646</v>
      </c>
      <c r="E772" s="13" t="s">
        <v>647</v>
      </c>
      <c r="F772" s="13" t="s">
        <v>179</v>
      </c>
      <c r="G772" s="13" t="s">
        <v>364</v>
      </c>
      <c r="H772" s="13" t="s">
        <v>2829</v>
      </c>
      <c r="I772" s="13" t="s">
        <v>98</v>
      </c>
      <c r="J772" s="13" t="s">
        <v>2378</v>
      </c>
      <c r="K772" s="13" t="s">
        <v>2381</v>
      </c>
      <c r="L772" s="13" t="s">
        <v>2387</v>
      </c>
      <c r="M772" s="13" t="s">
        <v>4327</v>
      </c>
      <c r="N772" s="13" t="s">
        <v>268</v>
      </c>
      <c r="O772" s="17">
        <v>41057</v>
      </c>
      <c r="P772" s="23"/>
      <c r="Q772" s="41" t="s">
        <v>2686</v>
      </c>
      <c r="R772" s="13" t="s">
        <v>129</v>
      </c>
      <c r="S772" s="13" t="s">
        <v>2873</v>
      </c>
      <c r="T772" s="13" t="s">
        <v>8348</v>
      </c>
      <c r="U772" s="13" t="s">
        <v>5998</v>
      </c>
      <c r="V772" s="13" t="s">
        <v>8365</v>
      </c>
      <c r="W772" s="13">
        <f>IF(ISERROR(VLOOKUP($C772,CTEPULL!$A:$I,3,FALSE)),"0",(VLOOKUP($C772,CTEPULL!$A:$I,3,FALSE)))</f>
        <v>40</v>
      </c>
      <c r="X772" s="18">
        <f>IF(ISERROR(VLOOKUP($A772,PIVOTILC!$A:$I,3,FALSE)),"0",(VLOOKUP($A772,PIVOTILC!$A:$I,3,FALSE)))</f>
        <v>40</v>
      </c>
      <c r="Y772" s="13">
        <f t="shared" si="192"/>
        <v>0</v>
      </c>
      <c r="Z772" s="13" t="str">
        <f t="shared" si="201"/>
        <v>Good</v>
      </c>
      <c r="AA772" s="13">
        <f>IF(ISERROR(VLOOKUP($C772,CTEPULL!$A:$I,4,FALSE)),"0",(VLOOKUP($C772,CTEPULL!$A:$I,4,FALSE)))</f>
        <v>0</v>
      </c>
      <c r="AB772" s="18">
        <f>IF(ISERROR(VLOOKUP($A772,PIVOTILC!$A:$I,4,FALSE)),"0",(VLOOKUP($A772,PIVOTILC!$A:$I,4,FALSE)))</f>
        <v>0</v>
      </c>
      <c r="AC772" s="13">
        <f t="shared" si="193"/>
        <v>0</v>
      </c>
      <c r="AD772" s="13" t="str">
        <f t="shared" si="202"/>
        <v/>
      </c>
      <c r="AE772" s="13">
        <f>IF(ISERROR(VLOOKUP($C772,CTEPULL!$A:$I,5,FALSE)),"0",(VLOOKUP($C772,CTEPULL!$A:$I,5,FALSE)))</f>
        <v>0</v>
      </c>
      <c r="AF772" s="18">
        <f>IF(ISERROR(VLOOKUP($A772,PIVOTILC!$A:$I,5,FALSE)),"0",(VLOOKUP($A772,PIVOTILC!$A:$I,5,FALSE)))</f>
        <v>0</v>
      </c>
      <c r="AG772" s="13">
        <f t="shared" si="194"/>
        <v>0</v>
      </c>
      <c r="AH772" s="13" t="str">
        <f t="shared" si="203"/>
        <v/>
      </c>
      <c r="AI772" s="13">
        <f>IF(ISERROR(VLOOKUP($C772,CTEPULL!$A:$I,6,FALSE)),"0",(VLOOKUP($C772,CTEPULL!$A:$I,6,FALSE)))</f>
        <v>0</v>
      </c>
      <c r="AJ772" s="18">
        <f>IF(ISERROR(VLOOKUP($A772,PIVOTILC!$A:$I,6,FALSE)),"0",(VLOOKUP($A772,PIVOTILC!$A:$I,6,FALSE)))</f>
        <v>0</v>
      </c>
      <c r="AK772" s="13">
        <f t="shared" si="195"/>
        <v>0</v>
      </c>
      <c r="AL772" s="13" t="str">
        <f t="shared" si="204"/>
        <v/>
      </c>
      <c r="AM772" s="13">
        <f>IF(ISERROR(VLOOKUP($C772,CTEPULL!$A:$I,7,FALSE)),"0",(VLOOKUP($C772,CTEPULL!$A:$I,7,FALSE)))</f>
        <v>0</v>
      </c>
      <c r="AN772" s="18">
        <f>IF(ISERROR(VLOOKUP($A772,PIVOTILC!$A:$I,7,FALSE)),"0",(VLOOKUP($A772,PIVOTILC!$A:$I,7,FALSE)))</f>
        <v>0</v>
      </c>
      <c r="AO772" s="13">
        <f t="shared" si="196"/>
        <v>0</v>
      </c>
      <c r="AP772" s="13" t="str">
        <f t="shared" si="205"/>
        <v/>
      </c>
      <c r="AQ772" s="13">
        <f>IF(ISERROR(VLOOKUP($C772,CTEPULL!$A:$I,8,FALSE)),"0",(VLOOKUP($C772,CTEPULL!$A:$I,8,FALSE)))</f>
        <v>0</v>
      </c>
      <c r="AR772" s="18">
        <f>IF(ISERROR(VLOOKUP($A772,PIVOTILC!$A:$I,8,FALSE)),"0",(VLOOKUP($A772,PIVOTILC!$A:$I,8,FALSE)))</f>
        <v>0</v>
      </c>
      <c r="AS772" s="13">
        <f t="shared" si="197"/>
        <v>0</v>
      </c>
      <c r="AT772" s="13" t="str">
        <f t="shared" si="206"/>
        <v/>
      </c>
      <c r="AU772" s="19">
        <f>IF(ISERROR(VLOOKUP($C772,CTEPULL!$A:$I,9,FALSE)),"0",(VLOOKUP($C772,CTEPULL!$A:$I,9,FALSE)))</f>
        <v>40</v>
      </c>
      <c r="AV772" s="18">
        <f>IF(ISERROR(VLOOKUP($A772,PIVOTILC!$A:$I,8,FALSE)),"0",(VLOOKUP($A772,PIVOTILC!$A:$I,9,FALSE)))</f>
        <v>40</v>
      </c>
      <c r="AW772" s="18">
        <f t="shared" si="198"/>
        <v>0</v>
      </c>
      <c r="AX772" s="13">
        <f t="shared" si="199"/>
        <v>0</v>
      </c>
      <c r="AY772" s="13" t="str">
        <f t="shared" si="200"/>
        <v>No</v>
      </c>
      <c r="AZ772" s="13" t="str">
        <f t="shared" si="207"/>
        <v>No</v>
      </c>
    </row>
    <row r="773" spans="1:52" x14ac:dyDescent="0.2">
      <c r="A773" s="1" t="s">
        <v>7247</v>
      </c>
      <c r="B773" s="16" t="s">
        <v>6650</v>
      </c>
      <c r="C773" s="13" t="s">
        <v>3450</v>
      </c>
      <c r="D773" s="13" t="s">
        <v>3500</v>
      </c>
      <c r="E773" s="13" t="s">
        <v>3451</v>
      </c>
      <c r="F773" s="13" t="s">
        <v>448</v>
      </c>
      <c r="G773" s="13" t="s">
        <v>3452</v>
      </c>
      <c r="H773" s="13" t="s">
        <v>2829</v>
      </c>
      <c r="I773" s="13" t="s">
        <v>98</v>
      </c>
      <c r="J773" s="13" t="s">
        <v>2378</v>
      </c>
      <c r="K773" s="13" t="s">
        <v>2379</v>
      </c>
      <c r="L773" s="13" t="s">
        <v>2383</v>
      </c>
      <c r="M773" s="13" t="s">
        <v>2480</v>
      </c>
      <c r="N773" s="13" t="s">
        <v>3453</v>
      </c>
      <c r="O773" s="17">
        <v>42506</v>
      </c>
      <c r="P773" s="23"/>
      <c r="Q773" s="41" t="s">
        <v>6666</v>
      </c>
      <c r="R773" s="13" t="s">
        <v>129</v>
      </c>
      <c r="S773" s="13" t="s">
        <v>2870</v>
      </c>
      <c r="T773" s="13" t="s">
        <v>8348</v>
      </c>
      <c r="U773" s="13" t="s">
        <v>5999</v>
      </c>
      <c r="V773" s="13" t="s">
        <v>10280</v>
      </c>
      <c r="W773" s="13">
        <f>IF(ISERROR(VLOOKUP($C773,CTEPULL!$A:$I,3,FALSE)),"0",(VLOOKUP($C773,CTEPULL!$A:$I,3,FALSE)))</f>
        <v>50</v>
      </c>
      <c r="X773" s="18">
        <f>IF(ISERROR(VLOOKUP($A773,PIVOTILC!$A:$I,3,FALSE)),"0",(VLOOKUP($A773,PIVOTILC!$A:$I,3,FALSE)))</f>
        <v>50</v>
      </c>
      <c r="Y773" s="13">
        <f t="shared" si="192"/>
        <v>0</v>
      </c>
      <c r="Z773" s="13" t="str">
        <f t="shared" si="201"/>
        <v>Good</v>
      </c>
      <c r="AA773" s="13">
        <f>IF(ISERROR(VLOOKUP($C773,CTEPULL!$A:$I,4,FALSE)),"0",(VLOOKUP($C773,CTEPULL!$A:$I,4,FALSE)))</f>
        <v>0</v>
      </c>
      <c r="AB773" s="18">
        <f>IF(ISERROR(VLOOKUP($A773,PIVOTILC!$A:$I,4,FALSE)),"0",(VLOOKUP($A773,PIVOTILC!$A:$I,4,FALSE)))</f>
        <v>0</v>
      </c>
      <c r="AC773" s="13">
        <f t="shared" si="193"/>
        <v>0</v>
      </c>
      <c r="AD773" s="13" t="str">
        <f t="shared" si="202"/>
        <v/>
      </c>
      <c r="AE773" s="13">
        <f>IF(ISERROR(VLOOKUP($C773,CTEPULL!$A:$I,5,FALSE)),"0",(VLOOKUP($C773,CTEPULL!$A:$I,5,FALSE)))</f>
        <v>0</v>
      </c>
      <c r="AF773" s="18">
        <f>IF(ISERROR(VLOOKUP($A773,PIVOTILC!$A:$I,5,FALSE)),"0",(VLOOKUP($A773,PIVOTILC!$A:$I,5,FALSE)))</f>
        <v>0</v>
      </c>
      <c r="AG773" s="13">
        <f t="shared" si="194"/>
        <v>0</v>
      </c>
      <c r="AH773" s="13" t="str">
        <f t="shared" si="203"/>
        <v/>
      </c>
      <c r="AI773" s="13">
        <f>IF(ISERROR(VLOOKUP($C773,CTEPULL!$A:$I,6,FALSE)),"0",(VLOOKUP($C773,CTEPULL!$A:$I,6,FALSE)))</f>
        <v>0</v>
      </c>
      <c r="AJ773" s="18">
        <f>IF(ISERROR(VLOOKUP($A773,PIVOTILC!$A:$I,6,FALSE)),"0",(VLOOKUP($A773,PIVOTILC!$A:$I,6,FALSE)))</f>
        <v>0</v>
      </c>
      <c r="AK773" s="13">
        <f t="shared" si="195"/>
        <v>0</v>
      </c>
      <c r="AL773" s="13" t="str">
        <f t="shared" si="204"/>
        <v/>
      </c>
      <c r="AM773" s="13">
        <f>IF(ISERROR(VLOOKUP($C773,CTEPULL!$A:$I,7,FALSE)),"0",(VLOOKUP($C773,CTEPULL!$A:$I,7,FALSE)))</f>
        <v>0</v>
      </c>
      <c r="AN773" s="18">
        <f>IF(ISERROR(VLOOKUP($A773,PIVOTILC!$A:$I,7,FALSE)),"0",(VLOOKUP($A773,PIVOTILC!$A:$I,7,FALSE)))</f>
        <v>0</v>
      </c>
      <c r="AO773" s="13">
        <f t="shared" si="196"/>
        <v>0</v>
      </c>
      <c r="AP773" s="13" t="str">
        <f t="shared" si="205"/>
        <v/>
      </c>
      <c r="AQ773" s="13">
        <f>IF(ISERROR(VLOOKUP($C773,CTEPULL!$A:$I,8,FALSE)),"0",(VLOOKUP($C773,CTEPULL!$A:$I,8,FALSE)))</f>
        <v>0</v>
      </c>
      <c r="AR773" s="18">
        <f>IF(ISERROR(VLOOKUP($A773,PIVOTILC!$A:$I,8,FALSE)),"0",(VLOOKUP($A773,PIVOTILC!$A:$I,8,FALSE)))</f>
        <v>0</v>
      </c>
      <c r="AS773" s="13">
        <f t="shared" si="197"/>
        <v>0</v>
      </c>
      <c r="AT773" s="13" t="str">
        <f t="shared" si="206"/>
        <v/>
      </c>
      <c r="AU773" s="19">
        <f>IF(ISERROR(VLOOKUP($C773,CTEPULL!$A:$I,9,FALSE)),"0",(VLOOKUP($C773,CTEPULL!$A:$I,9,FALSE)))</f>
        <v>50</v>
      </c>
      <c r="AV773" s="18">
        <f>IF(ISERROR(VLOOKUP($A773,PIVOTILC!$A:$I,8,FALSE)),"0",(VLOOKUP($A773,PIVOTILC!$A:$I,9,FALSE)))</f>
        <v>50</v>
      </c>
      <c r="AW773" s="18">
        <f t="shared" si="198"/>
        <v>0</v>
      </c>
      <c r="AX773" s="13">
        <f t="shared" si="199"/>
        <v>0</v>
      </c>
      <c r="AY773" s="13" t="str">
        <f t="shared" si="200"/>
        <v>No</v>
      </c>
      <c r="AZ773" s="13" t="str">
        <f t="shared" si="207"/>
        <v>No</v>
      </c>
    </row>
    <row r="774" spans="1:52" x14ac:dyDescent="0.2">
      <c r="A774" s="1" t="s">
        <v>9372</v>
      </c>
      <c r="B774" s="16" t="s">
        <v>6286</v>
      </c>
      <c r="C774" s="13" t="s">
        <v>6287</v>
      </c>
      <c r="D774" s="13" t="s">
        <v>6288</v>
      </c>
      <c r="E774" s="13" t="s">
        <v>4882</v>
      </c>
      <c r="F774" s="13" t="s">
        <v>5447</v>
      </c>
      <c r="G774" s="13" t="s">
        <v>6289</v>
      </c>
      <c r="H774" s="13" t="s">
        <v>2829</v>
      </c>
      <c r="I774" s="13" t="s">
        <v>98</v>
      </c>
      <c r="J774" s="13" t="s">
        <v>2378</v>
      </c>
      <c r="K774" s="13" t="s">
        <v>2381</v>
      </c>
      <c r="L774" s="13" t="s">
        <v>2387</v>
      </c>
      <c r="M774" s="13" t="s">
        <v>4327</v>
      </c>
      <c r="N774" s="13" t="s">
        <v>6290</v>
      </c>
      <c r="O774" s="17">
        <v>43003</v>
      </c>
      <c r="P774" s="23"/>
      <c r="Q774" s="41" t="s">
        <v>6291</v>
      </c>
      <c r="R774" s="13" t="s">
        <v>129</v>
      </c>
      <c r="S774" s="13" t="s">
        <v>2870</v>
      </c>
      <c r="T774" s="13" t="s">
        <v>8348</v>
      </c>
      <c r="U774" s="13" t="s">
        <v>6297</v>
      </c>
      <c r="V774" s="13" t="s">
        <v>8364</v>
      </c>
      <c r="W774" s="13">
        <f>IF(ISERROR(VLOOKUP($C774,CTEPULL!$A:$I,3,FALSE)),"0",(VLOOKUP($C774,CTEPULL!$A:$I,3,FALSE)))</f>
        <v>40</v>
      </c>
      <c r="X774" s="18">
        <f>IF(ISERROR(VLOOKUP($A774,PIVOTILC!$A:$I,3,FALSE)),"0",(VLOOKUP($A774,PIVOTILC!$A:$I,3,FALSE)))</f>
        <v>40</v>
      </c>
      <c r="Y774" s="13">
        <f t="shared" si="192"/>
        <v>0</v>
      </c>
      <c r="Z774" s="13" t="str">
        <f t="shared" si="201"/>
        <v>Good</v>
      </c>
      <c r="AA774" s="13">
        <f>IF(ISERROR(VLOOKUP($C774,CTEPULL!$A:$I,4,FALSE)),"0",(VLOOKUP($C774,CTEPULL!$A:$I,4,FALSE)))</f>
        <v>0</v>
      </c>
      <c r="AB774" s="18">
        <f>IF(ISERROR(VLOOKUP($A774,PIVOTILC!$A:$I,4,FALSE)),"0",(VLOOKUP($A774,PIVOTILC!$A:$I,4,FALSE)))</f>
        <v>0</v>
      </c>
      <c r="AC774" s="13">
        <f t="shared" si="193"/>
        <v>0</v>
      </c>
      <c r="AD774" s="13" t="str">
        <f t="shared" si="202"/>
        <v/>
      </c>
      <c r="AE774" s="13">
        <f>IF(ISERROR(VLOOKUP($C774,CTEPULL!$A:$I,5,FALSE)),"0",(VLOOKUP($C774,CTEPULL!$A:$I,5,FALSE)))</f>
        <v>0</v>
      </c>
      <c r="AF774" s="18">
        <f>IF(ISERROR(VLOOKUP($A774,PIVOTILC!$A:$I,5,FALSE)),"0",(VLOOKUP($A774,PIVOTILC!$A:$I,5,FALSE)))</f>
        <v>0</v>
      </c>
      <c r="AG774" s="13">
        <f t="shared" si="194"/>
        <v>0</v>
      </c>
      <c r="AH774" s="13" t="str">
        <f t="shared" si="203"/>
        <v/>
      </c>
      <c r="AI774" s="13">
        <f>IF(ISERROR(VLOOKUP($C774,CTEPULL!$A:$I,6,FALSE)),"0",(VLOOKUP($C774,CTEPULL!$A:$I,6,FALSE)))</f>
        <v>0</v>
      </c>
      <c r="AJ774" s="18">
        <f>IF(ISERROR(VLOOKUP($A774,PIVOTILC!$A:$I,6,FALSE)),"0",(VLOOKUP($A774,PIVOTILC!$A:$I,6,FALSE)))</f>
        <v>0</v>
      </c>
      <c r="AK774" s="13">
        <f t="shared" si="195"/>
        <v>0</v>
      </c>
      <c r="AL774" s="13" t="str">
        <f t="shared" si="204"/>
        <v/>
      </c>
      <c r="AM774" s="13">
        <f>IF(ISERROR(VLOOKUP($C774,CTEPULL!$A:$I,7,FALSE)),"0",(VLOOKUP($C774,CTEPULL!$A:$I,7,FALSE)))</f>
        <v>0</v>
      </c>
      <c r="AN774" s="18">
        <f>IF(ISERROR(VLOOKUP($A774,PIVOTILC!$A:$I,7,FALSE)),"0",(VLOOKUP($A774,PIVOTILC!$A:$I,7,FALSE)))</f>
        <v>0</v>
      </c>
      <c r="AO774" s="13">
        <f t="shared" si="196"/>
        <v>0</v>
      </c>
      <c r="AP774" s="13" t="str">
        <f t="shared" si="205"/>
        <v/>
      </c>
      <c r="AQ774" s="13">
        <f>IF(ISERROR(VLOOKUP($C774,CTEPULL!$A:$I,8,FALSE)),"0",(VLOOKUP($C774,CTEPULL!$A:$I,8,FALSE)))</f>
        <v>0</v>
      </c>
      <c r="AR774" s="18">
        <f>IF(ISERROR(VLOOKUP($A774,PIVOTILC!$A:$I,8,FALSE)),"0",(VLOOKUP($A774,PIVOTILC!$A:$I,8,FALSE)))</f>
        <v>0</v>
      </c>
      <c r="AS774" s="13">
        <f t="shared" si="197"/>
        <v>0</v>
      </c>
      <c r="AT774" s="13" t="str">
        <f t="shared" si="206"/>
        <v/>
      </c>
      <c r="AU774" s="19">
        <f>IF(ISERROR(VLOOKUP($C774,CTEPULL!$A:$I,9,FALSE)),"0",(VLOOKUP($C774,CTEPULL!$A:$I,9,FALSE)))</f>
        <v>40</v>
      </c>
      <c r="AV774" s="18">
        <f>IF(ISERROR(VLOOKUP($A774,PIVOTILC!$A:$I,8,FALSE)),"0",(VLOOKUP($A774,PIVOTILC!$A:$I,9,FALSE)))</f>
        <v>40</v>
      </c>
      <c r="AW774" s="18">
        <f t="shared" si="198"/>
        <v>0</v>
      </c>
      <c r="AX774" s="13">
        <f t="shared" si="199"/>
        <v>0</v>
      </c>
      <c r="AY774" s="13" t="str">
        <f t="shared" si="200"/>
        <v>No</v>
      </c>
      <c r="AZ774" s="13" t="str">
        <f t="shared" si="207"/>
        <v>No</v>
      </c>
    </row>
    <row r="775" spans="1:52" x14ac:dyDescent="0.2">
      <c r="A775" s="1" t="s">
        <v>7754</v>
      </c>
      <c r="B775" s="12" t="s">
        <v>7755</v>
      </c>
      <c r="C775" s="3" t="s">
        <v>7756</v>
      </c>
      <c r="D775" s="3" t="s">
        <v>7757</v>
      </c>
      <c r="E775" s="3" t="s">
        <v>7758</v>
      </c>
      <c r="F775" s="3" t="s">
        <v>179</v>
      </c>
      <c r="G775" s="3" t="s">
        <v>7759</v>
      </c>
      <c r="H775" s="3" t="s">
        <v>2829</v>
      </c>
      <c r="I775" s="3" t="s">
        <v>100</v>
      </c>
      <c r="J775" s="3" t="s">
        <v>2378</v>
      </c>
      <c r="K775" s="3" t="s">
        <v>2396</v>
      </c>
      <c r="L775" s="3" t="s">
        <v>2392</v>
      </c>
      <c r="M775" s="3" t="s">
        <v>8943</v>
      </c>
      <c r="N775" s="3" t="s">
        <v>7760</v>
      </c>
      <c r="O775" s="11">
        <v>43178</v>
      </c>
      <c r="Q775" s="41" t="s">
        <v>7761</v>
      </c>
      <c r="R775" s="3" t="s">
        <v>129</v>
      </c>
      <c r="S775" s="3" t="s">
        <v>2870</v>
      </c>
      <c r="T775" s="3" t="s">
        <v>8348</v>
      </c>
      <c r="U775" s="3" t="s">
        <v>7773</v>
      </c>
      <c r="V775" s="3" t="s">
        <v>8352</v>
      </c>
      <c r="W775" s="13">
        <f>IF(ISERROR(VLOOKUP($C775,CTEPULL!$A:$I,3,FALSE)),"0",(VLOOKUP($C775,CTEPULL!$A:$I,3,FALSE)))</f>
        <v>45</v>
      </c>
      <c r="X775" s="18">
        <f>IF(ISERROR(VLOOKUP($A775,PIVOTILC!$A:$I,3,FALSE)),"0",(VLOOKUP($A775,PIVOTILC!$A:$I,3,FALSE)))</f>
        <v>45</v>
      </c>
      <c r="Y775" s="13">
        <f t="shared" si="192"/>
        <v>0</v>
      </c>
      <c r="Z775" s="13" t="str">
        <f t="shared" si="201"/>
        <v>Good</v>
      </c>
      <c r="AA775" s="13">
        <f>IF(ISERROR(VLOOKUP($C775,CTEPULL!$A:$I,4,FALSE)),"0",(VLOOKUP($C775,CTEPULL!$A:$I,4,FALSE)))</f>
        <v>0</v>
      </c>
      <c r="AB775" s="18">
        <f>IF(ISERROR(VLOOKUP($A775,PIVOTILC!$A:$I,4,FALSE)),"0",(VLOOKUP($A775,PIVOTILC!$A:$I,4,FALSE)))</f>
        <v>0</v>
      </c>
      <c r="AC775" s="13">
        <f t="shared" si="193"/>
        <v>0</v>
      </c>
      <c r="AD775" s="13" t="str">
        <f t="shared" si="202"/>
        <v/>
      </c>
      <c r="AE775" s="13">
        <f>IF(ISERROR(VLOOKUP($C775,CTEPULL!$A:$I,5,FALSE)),"0",(VLOOKUP($C775,CTEPULL!$A:$I,5,FALSE)))</f>
        <v>0</v>
      </c>
      <c r="AF775" s="18">
        <f>IF(ISERROR(VLOOKUP($A775,PIVOTILC!$A:$I,5,FALSE)),"0",(VLOOKUP($A775,PIVOTILC!$A:$I,5,FALSE)))</f>
        <v>0</v>
      </c>
      <c r="AG775" s="13">
        <f t="shared" si="194"/>
        <v>0</v>
      </c>
      <c r="AH775" s="13" t="str">
        <f t="shared" si="203"/>
        <v/>
      </c>
      <c r="AI775" s="13">
        <f>IF(ISERROR(VLOOKUP($C775,CTEPULL!$A:$I,6,FALSE)),"0",(VLOOKUP($C775,CTEPULL!$A:$I,6,FALSE)))</f>
        <v>0</v>
      </c>
      <c r="AJ775" s="18">
        <f>IF(ISERROR(VLOOKUP($A775,PIVOTILC!$A:$I,6,FALSE)),"0",(VLOOKUP($A775,PIVOTILC!$A:$I,6,FALSE)))</f>
        <v>0</v>
      </c>
      <c r="AK775" s="13">
        <f t="shared" si="195"/>
        <v>0</v>
      </c>
      <c r="AL775" s="13" t="str">
        <f t="shared" si="204"/>
        <v/>
      </c>
      <c r="AM775" s="13">
        <f>IF(ISERROR(VLOOKUP($C775,CTEPULL!$A:$I,7,FALSE)),"0",(VLOOKUP($C775,CTEPULL!$A:$I,7,FALSE)))</f>
        <v>0</v>
      </c>
      <c r="AN775" s="18">
        <f>IF(ISERROR(VLOOKUP($A775,PIVOTILC!$A:$I,7,FALSE)),"0",(VLOOKUP($A775,PIVOTILC!$A:$I,7,FALSE)))</f>
        <v>0</v>
      </c>
      <c r="AO775" s="13">
        <f t="shared" si="196"/>
        <v>0</v>
      </c>
      <c r="AP775" s="13" t="str">
        <f t="shared" si="205"/>
        <v/>
      </c>
      <c r="AQ775" s="13">
        <f>IF(ISERROR(VLOOKUP($C775,CTEPULL!$A:$I,8,FALSE)),"0",(VLOOKUP($C775,CTEPULL!$A:$I,8,FALSE)))</f>
        <v>0</v>
      </c>
      <c r="AR775" s="18">
        <f>IF(ISERROR(VLOOKUP($A775,PIVOTILC!$A:$I,8,FALSE)),"0",(VLOOKUP($A775,PIVOTILC!$A:$I,8,FALSE)))</f>
        <v>0</v>
      </c>
      <c r="AS775" s="13">
        <f t="shared" si="197"/>
        <v>0</v>
      </c>
      <c r="AT775" s="13" t="str">
        <f t="shared" si="206"/>
        <v/>
      </c>
      <c r="AU775" s="19">
        <f>IF(ISERROR(VLOOKUP($C775,CTEPULL!$A:$I,9,FALSE)),"0",(VLOOKUP($C775,CTEPULL!$A:$I,9,FALSE)))</f>
        <v>45</v>
      </c>
      <c r="AV775" s="18">
        <f>IF(ISERROR(VLOOKUP($A775,PIVOTILC!$A:$I,8,FALSE)),"0",(VLOOKUP($A775,PIVOTILC!$A:$I,9,FALSE)))</f>
        <v>45</v>
      </c>
      <c r="AW775" s="18">
        <f t="shared" si="198"/>
        <v>0</v>
      </c>
      <c r="AX775" s="13">
        <f t="shared" si="199"/>
        <v>0</v>
      </c>
      <c r="AY775" s="13" t="str">
        <f t="shared" si="200"/>
        <v>No</v>
      </c>
      <c r="AZ775" s="13" t="str">
        <f t="shared" si="207"/>
        <v>No</v>
      </c>
    </row>
    <row r="776" spans="1:52" x14ac:dyDescent="0.2">
      <c r="A776" s="1" t="s">
        <v>11968</v>
      </c>
      <c r="B776" s="16" t="s">
        <v>11750</v>
      </c>
      <c r="C776" s="13" t="s">
        <v>971</v>
      </c>
      <c r="D776" s="13" t="s">
        <v>972</v>
      </c>
      <c r="E776" s="13" t="s">
        <v>973</v>
      </c>
      <c r="F776" s="13" t="s">
        <v>179</v>
      </c>
      <c r="G776" s="13" t="s">
        <v>974</v>
      </c>
      <c r="H776" s="13" t="s">
        <v>11912</v>
      </c>
      <c r="I776" s="13" t="s">
        <v>100</v>
      </c>
      <c r="J776" s="13" t="s">
        <v>2378</v>
      </c>
      <c r="K776" s="13" t="s">
        <v>2396</v>
      </c>
      <c r="L776" s="13" t="s">
        <v>2392</v>
      </c>
      <c r="M776" s="13" t="s">
        <v>8943</v>
      </c>
      <c r="N776" s="13" t="s">
        <v>975</v>
      </c>
      <c r="O776" s="17">
        <v>41246</v>
      </c>
      <c r="P776" s="23"/>
      <c r="Q776" s="41" t="s">
        <v>11751</v>
      </c>
      <c r="R776" s="13" t="s">
        <v>129</v>
      </c>
      <c r="S776" s="13" t="s">
        <v>11966</v>
      </c>
      <c r="T776" s="13" t="s">
        <v>8348</v>
      </c>
      <c r="U776" s="13" t="s">
        <v>6000</v>
      </c>
      <c r="V776" s="13" t="s">
        <v>11754</v>
      </c>
      <c r="W776" s="13">
        <f>IF(ISERROR(VLOOKUP($C776,CTEPULL!$A:$I,3,FALSE)),"0",(VLOOKUP($C776,CTEPULL!$A:$I,3,FALSE)))</f>
        <v>45</v>
      </c>
      <c r="X776" s="18">
        <f>IF(ISERROR(VLOOKUP($A776,PIVOTILC!$A:$I,3,FALSE)),"0",(VLOOKUP($A776,PIVOTILC!$A:$I,3,FALSE)))</f>
        <v>45</v>
      </c>
      <c r="Y776" s="13">
        <f t="shared" si="192"/>
        <v>0</v>
      </c>
      <c r="Z776" s="13" t="str">
        <f t="shared" si="201"/>
        <v>Good</v>
      </c>
      <c r="AA776" s="13">
        <f>IF(ISERROR(VLOOKUP($C776,CTEPULL!$A:$I,4,FALSE)),"0",(VLOOKUP($C776,CTEPULL!$A:$I,4,FALSE)))</f>
        <v>0</v>
      </c>
      <c r="AB776" s="18">
        <f>IF(ISERROR(VLOOKUP($A776,PIVOTILC!$A:$I,4,FALSE)),"0",(VLOOKUP($A776,PIVOTILC!$A:$I,4,FALSE)))</f>
        <v>0</v>
      </c>
      <c r="AC776" s="13">
        <f t="shared" si="193"/>
        <v>0</v>
      </c>
      <c r="AD776" s="13" t="str">
        <f t="shared" si="202"/>
        <v/>
      </c>
      <c r="AE776" s="13">
        <f>IF(ISERROR(VLOOKUP($C776,CTEPULL!$A:$I,5,FALSE)),"0",(VLOOKUP($C776,CTEPULL!$A:$I,5,FALSE)))</f>
        <v>0</v>
      </c>
      <c r="AF776" s="18">
        <f>IF(ISERROR(VLOOKUP($A776,PIVOTILC!$A:$I,5,FALSE)),"0",(VLOOKUP($A776,PIVOTILC!$A:$I,5,FALSE)))</f>
        <v>0</v>
      </c>
      <c r="AG776" s="13">
        <f t="shared" si="194"/>
        <v>0</v>
      </c>
      <c r="AH776" s="13" t="str">
        <f t="shared" si="203"/>
        <v/>
      </c>
      <c r="AI776" s="13">
        <f>IF(ISERROR(VLOOKUP($C776,CTEPULL!$A:$I,6,FALSE)),"0",(VLOOKUP($C776,CTEPULL!$A:$I,6,FALSE)))</f>
        <v>0</v>
      </c>
      <c r="AJ776" s="18">
        <f>IF(ISERROR(VLOOKUP($A776,PIVOTILC!$A:$I,6,FALSE)),"0",(VLOOKUP($A776,PIVOTILC!$A:$I,6,FALSE)))</f>
        <v>0</v>
      </c>
      <c r="AK776" s="13">
        <f t="shared" si="195"/>
        <v>0</v>
      </c>
      <c r="AL776" s="13" t="str">
        <f t="shared" si="204"/>
        <v/>
      </c>
      <c r="AM776" s="13">
        <f>IF(ISERROR(VLOOKUP($C776,CTEPULL!$A:$I,7,FALSE)),"0",(VLOOKUP($C776,CTEPULL!$A:$I,7,FALSE)))</f>
        <v>0</v>
      </c>
      <c r="AN776" s="18">
        <f>IF(ISERROR(VLOOKUP($A776,PIVOTILC!$A:$I,7,FALSE)),"0",(VLOOKUP($A776,PIVOTILC!$A:$I,7,FALSE)))</f>
        <v>0</v>
      </c>
      <c r="AO776" s="13">
        <f t="shared" si="196"/>
        <v>0</v>
      </c>
      <c r="AP776" s="13" t="str">
        <f t="shared" si="205"/>
        <v/>
      </c>
      <c r="AQ776" s="13">
        <f>IF(ISERROR(VLOOKUP($C776,CTEPULL!$A:$I,8,FALSE)),"0",(VLOOKUP($C776,CTEPULL!$A:$I,8,FALSE)))</f>
        <v>0</v>
      </c>
      <c r="AR776" s="18">
        <f>IF(ISERROR(VLOOKUP($A776,PIVOTILC!$A:$I,8,FALSE)),"0",(VLOOKUP($A776,PIVOTILC!$A:$I,8,FALSE)))</f>
        <v>0</v>
      </c>
      <c r="AS776" s="13">
        <f t="shared" si="197"/>
        <v>0</v>
      </c>
      <c r="AT776" s="13" t="str">
        <f t="shared" si="206"/>
        <v/>
      </c>
      <c r="AU776" s="19">
        <f>IF(ISERROR(VLOOKUP($C776,CTEPULL!$A:$I,9,FALSE)),"0",(VLOOKUP($C776,CTEPULL!$A:$I,9,FALSE)))</f>
        <v>45</v>
      </c>
      <c r="AV776" s="18">
        <f>IF(ISERROR(VLOOKUP($A776,PIVOTILC!$A:$I,8,FALSE)),"0",(VLOOKUP($A776,PIVOTILC!$A:$I,9,FALSE)))</f>
        <v>45</v>
      </c>
      <c r="AW776" s="18">
        <f t="shared" si="198"/>
        <v>0</v>
      </c>
      <c r="AX776" s="13">
        <f t="shared" si="199"/>
        <v>0</v>
      </c>
      <c r="AY776" s="13" t="str">
        <f t="shared" si="200"/>
        <v>No</v>
      </c>
      <c r="AZ776" s="13" t="str">
        <f t="shared" si="207"/>
        <v>No</v>
      </c>
    </row>
    <row r="777" spans="1:52" x14ac:dyDescent="0.2">
      <c r="A777" s="1" t="s">
        <v>9373</v>
      </c>
      <c r="B777" s="16" t="s">
        <v>7956</v>
      </c>
      <c r="C777" s="13" t="s">
        <v>7957</v>
      </c>
      <c r="D777" s="13" t="s">
        <v>679</v>
      </c>
      <c r="E777" s="13" t="s">
        <v>7958</v>
      </c>
      <c r="F777" s="13" t="s">
        <v>2830</v>
      </c>
      <c r="G777" s="13" t="s">
        <v>7959</v>
      </c>
      <c r="H777" s="13" t="s">
        <v>2832</v>
      </c>
      <c r="I777" s="13" t="s">
        <v>100</v>
      </c>
      <c r="J777" s="13" t="s">
        <v>2378</v>
      </c>
      <c r="K777" s="13" t="s">
        <v>2396</v>
      </c>
      <c r="L777" s="13" t="s">
        <v>2392</v>
      </c>
      <c r="M777" s="13" t="s">
        <v>8943</v>
      </c>
      <c r="N777" s="13" t="s">
        <v>8096</v>
      </c>
      <c r="O777" s="17">
        <v>43229</v>
      </c>
      <c r="P777" s="23"/>
      <c r="Q777" s="41" t="s">
        <v>11969</v>
      </c>
      <c r="R777" s="13" t="s">
        <v>129</v>
      </c>
      <c r="S777" s="13" t="s">
        <v>2871</v>
      </c>
      <c r="T777" s="13" t="s">
        <v>8348</v>
      </c>
      <c r="U777" s="13" t="s">
        <v>8097</v>
      </c>
      <c r="V777" s="13" t="s">
        <v>8352</v>
      </c>
      <c r="W777" s="13">
        <f>IF(ISERROR(VLOOKUP($C777,CTEPULL!$A:$I,3,FALSE)),"0",(VLOOKUP($C777,CTEPULL!$A:$I,3,FALSE)))</f>
        <v>45</v>
      </c>
      <c r="X777" s="18">
        <f>IF(ISERROR(VLOOKUP($A777,PIVOTILC!$A:$I,3,FALSE)),"0",(VLOOKUP($A777,PIVOTILC!$A:$I,3,FALSE)))</f>
        <v>45</v>
      </c>
      <c r="Y777" s="13">
        <f t="shared" si="192"/>
        <v>0</v>
      </c>
      <c r="Z777" s="13" t="str">
        <f t="shared" si="201"/>
        <v>Good</v>
      </c>
      <c r="AA777" s="13">
        <f>IF(ISERROR(VLOOKUP($C777,CTEPULL!$A:$I,4,FALSE)),"0",(VLOOKUP($C777,CTEPULL!$A:$I,4,FALSE)))</f>
        <v>0</v>
      </c>
      <c r="AB777" s="18">
        <f>IF(ISERROR(VLOOKUP($A777,PIVOTILC!$A:$I,4,FALSE)),"0",(VLOOKUP($A777,PIVOTILC!$A:$I,4,FALSE)))</f>
        <v>0</v>
      </c>
      <c r="AC777" s="13">
        <f t="shared" si="193"/>
        <v>0</v>
      </c>
      <c r="AD777" s="13" t="str">
        <f t="shared" si="202"/>
        <v/>
      </c>
      <c r="AE777" s="13">
        <f>IF(ISERROR(VLOOKUP($C777,CTEPULL!$A:$I,5,FALSE)),"0",(VLOOKUP($C777,CTEPULL!$A:$I,5,FALSE)))</f>
        <v>0</v>
      </c>
      <c r="AF777" s="18">
        <f>IF(ISERROR(VLOOKUP($A777,PIVOTILC!$A:$I,5,FALSE)),"0",(VLOOKUP($A777,PIVOTILC!$A:$I,5,FALSE)))</f>
        <v>0</v>
      </c>
      <c r="AG777" s="13">
        <f t="shared" si="194"/>
        <v>0</v>
      </c>
      <c r="AH777" s="13" t="str">
        <f t="shared" si="203"/>
        <v/>
      </c>
      <c r="AI777" s="13">
        <f>IF(ISERROR(VLOOKUP($C777,CTEPULL!$A:$I,6,FALSE)),"0",(VLOOKUP($C777,CTEPULL!$A:$I,6,FALSE)))</f>
        <v>0</v>
      </c>
      <c r="AJ777" s="18">
        <f>IF(ISERROR(VLOOKUP($A777,PIVOTILC!$A:$I,6,FALSE)),"0",(VLOOKUP($A777,PIVOTILC!$A:$I,6,FALSE)))</f>
        <v>0</v>
      </c>
      <c r="AK777" s="13">
        <f t="shared" si="195"/>
        <v>0</v>
      </c>
      <c r="AL777" s="13" t="str">
        <f t="shared" si="204"/>
        <v/>
      </c>
      <c r="AM777" s="13">
        <f>IF(ISERROR(VLOOKUP($C777,CTEPULL!$A:$I,7,FALSE)),"0",(VLOOKUP($C777,CTEPULL!$A:$I,7,FALSE)))</f>
        <v>0</v>
      </c>
      <c r="AN777" s="18">
        <f>IF(ISERROR(VLOOKUP($A777,PIVOTILC!$A:$I,7,FALSE)),"0",(VLOOKUP($A777,PIVOTILC!$A:$I,7,FALSE)))</f>
        <v>0</v>
      </c>
      <c r="AO777" s="13">
        <f t="shared" si="196"/>
        <v>0</v>
      </c>
      <c r="AP777" s="13" t="str">
        <f t="shared" si="205"/>
        <v/>
      </c>
      <c r="AQ777" s="13">
        <f>IF(ISERROR(VLOOKUP($C777,CTEPULL!$A:$I,8,FALSE)),"0",(VLOOKUP($C777,CTEPULL!$A:$I,8,FALSE)))</f>
        <v>0</v>
      </c>
      <c r="AR777" s="18">
        <f>IF(ISERROR(VLOOKUP($A777,PIVOTILC!$A:$I,8,FALSE)),"0",(VLOOKUP($A777,PIVOTILC!$A:$I,8,FALSE)))</f>
        <v>0</v>
      </c>
      <c r="AS777" s="13">
        <f t="shared" si="197"/>
        <v>0</v>
      </c>
      <c r="AT777" s="13" t="str">
        <f t="shared" si="206"/>
        <v/>
      </c>
      <c r="AU777" s="19">
        <f>IF(ISERROR(VLOOKUP($C777,CTEPULL!$A:$I,9,FALSE)),"0",(VLOOKUP($C777,CTEPULL!$A:$I,9,FALSE)))</f>
        <v>45</v>
      </c>
      <c r="AV777" s="18">
        <f>IF(ISERROR(VLOOKUP($A777,PIVOTILC!$A:$I,8,FALSE)),"0",(VLOOKUP($A777,PIVOTILC!$A:$I,9,FALSE)))</f>
        <v>45</v>
      </c>
      <c r="AW777" s="18">
        <f t="shared" si="198"/>
        <v>0</v>
      </c>
      <c r="AX777" s="13">
        <f t="shared" si="199"/>
        <v>0</v>
      </c>
      <c r="AY777" s="13" t="str">
        <f t="shared" si="200"/>
        <v>No</v>
      </c>
      <c r="AZ777" s="13" t="str">
        <f t="shared" si="207"/>
        <v>No</v>
      </c>
    </row>
    <row r="778" spans="1:52" x14ac:dyDescent="0.2">
      <c r="A778" s="1" t="s">
        <v>9374</v>
      </c>
      <c r="B778" s="16" t="s">
        <v>6223</v>
      </c>
      <c r="C778" s="13" t="s">
        <v>6224</v>
      </c>
      <c r="D778" s="13" t="s">
        <v>511</v>
      </c>
      <c r="E778" s="13" t="s">
        <v>512</v>
      </c>
      <c r="F778" s="13" t="s">
        <v>104</v>
      </c>
      <c r="G778" s="13" t="s">
        <v>6225</v>
      </c>
      <c r="H778" s="13" t="s">
        <v>2831</v>
      </c>
      <c r="I778" s="13" t="s">
        <v>100</v>
      </c>
      <c r="J778" s="13" t="s">
        <v>2378</v>
      </c>
      <c r="K778" s="13" t="s">
        <v>4970</v>
      </c>
      <c r="L778" s="13" t="s">
        <v>11256</v>
      </c>
      <c r="M778" s="13" t="s">
        <v>2409</v>
      </c>
      <c r="N778" s="13" t="s">
        <v>6226</v>
      </c>
      <c r="O778" s="17">
        <v>42984</v>
      </c>
      <c r="P778" s="23"/>
      <c r="Q778" s="41" t="s">
        <v>6227</v>
      </c>
      <c r="R778" s="13" t="s">
        <v>129</v>
      </c>
      <c r="S778" s="13" t="s">
        <v>2866</v>
      </c>
      <c r="T778" s="13" t="s">
        <v>8348</v>
      </c>
      <c r="U778" s="13" t="s">
        <v>6228</v>
      </c>
      <c r="V778" s="13" t="s">
        <v>8361</v>
      </c>
      <c r="W778" s="13">
        <f>IF(ISERROR(VLOOKUP($C778,CTEPULL!$A:$I,3,FALSE)),"0",(VLOOKUP($C778,CTEPULL!$A:$I,3,FALSE)))</f>
        <v>16</v>
      </c>
      <c r="X778" s="18">
        <f>IF(ISERROR(VLOOKUP($A778,PIVOTILC!$A:$I,3,FALSE)),"0",(VLOOKUP($A778,PIVOTILC!$A:$I,3,FALSE)))</f>
        <v>16</v>
      </c>
      <c r="Y778" s="13">
        <f t="shared" si="192"/>
        <v>0</v>
      </c>
      <c r="Z778" s="13" t="str">
        <f t="shared" si="201"/>
        <v>Good</v>
      </c>
      <c r="AA778" s="13">
        <f>IF(ISERROR(VLOOKUP($C778,CTEPULL!$A:$I,4,FALSE)),"0",(VLOOKUP($C778,CTEPULL!$A:$I,4,FALSE)))</f>
        <v>0</v>
      </c>
      <c r="AB778" s="18">
        <f>IF(ISERROR(VLOOKUP($A778,PIVOTILC!$A:$I,4,FALSE)),"0",(VLOOKUP($A778,PIVOTILC!$A:$I,4,FALSE)))</f>
        <v>0</v>
      </c>
      <c r="AC778" s="13">
        <f t="shared" si="193"/>
        <v>0</v>
      </c>
      <c r="AD778" s="13" t="str">
        <f t="shared" si="202"/>
        <v/>
      </c>
      <c r="AE778" s="13">
        <f>IF(ISERROR(VLOOKUP($C778,CTEPULL!$A:$I,5,FALSE)),"0",(VLOOKUP($C778,CTEPULL!$A:$I,5,FALSE)))</f>
        <v>0</v>
      </c>
      <c r="AF778" s="18">
        <f>IF(ISERROR(VLOOKUP($A778,PIVOTILC!$A:$I,5,FALSE)),"0",(VLOOKUP($A778,PIVOTILC!$A:$I,5,FALSE)))</f>
        <v>0</v>
      </c>
      <c r="AG778" s="13">
        <f t="shared" si="194"/>
        <v>0</v>
      </c>
      <c r="AH778" s="13" t="str">
        <f t="shared" si="203"/>
        <v/>
      </c>
      <c r="AI778" s="13">
        <f>IF(ISERROR(VLOOKUP($C778,CTEPULL!$A:$I,6,FALSE)),"0",(VLOOKUP($C778,CTEPULL!$A:$I,6,FALSE)))</f>
        <v>0</v>
      </c>
      <c r="AJ778" s="18">
        <f>IF(ISERROR(VLOOKUP($A778,PIVOTILC!$A:$I,6,FALSE)),"0",(VLOOKUP($A778,PIVOTILC!$A:$I,6,FALSE)))</f>
        <v>0</v>
      </c>
      <c r="AK778" s="13">
        <f t="shared" si="195"/>
        <v>0</v>
      </c>
      <c r="AL778" s="13" t="str">
        <f t="shared" si="204"/>
        <v/>
      </c>
      <c r="AM778" s="13">
        <f>IF(ISERROR(VLOOKUP($C778,CTEPULL!$A:$I,7,FALSE)),"0",(VLOOKUP($C778,CTEPULL!$A:$I,7,FALSE)))</f>
        <v>0</v>
      </c>
      <c r="AN778" s="18">
        <f>IF(ISERROR(VLOOKUP($A778,PIVOTILC!$A:$I,7,FALSE)),"0",(VLOOKUP($A778,PIVOTILC!$A:$I,7,FALSE)))</f>
        <v>0</v>
      </c>
      <c r="AO778" s="13">
        <f t="shared" si="196"/>
        <v>0</v>
      </c>
      <c r="AP778" s="13" t="str">
        <f t="shared" si="205"/>
        <v/>
      </c>
      <c r="AQ778" s="13">
        <f>IF(ISERROR(VLOOKUP($C778,CTEPULL!$A:$I,8,FALSE)),"0",(VLOOKUP($C778,CTEPULL!$A:$I,8,FALSE)))</f>
        <v>0</v>
      </c>
      <c r="AR778" s="18">
        <f>IF(ISERROR(VLOOKUP($A778,PIVOTILC!$A:$I,8,FALSE)),"0",(VLOOKUP($A778,PIVOTILC!$A:$I,8,FALSE)))</f>
        <v>0</v>
      </c>
      <c r="AS778" s="13">
        <f t="shared" si="197"/>
        <v>0</v>
      </c>
      <c r="AT778" s="13" t="str">
        <f t="shared" si="206"/>
        <v/>
      </c>
      <c r="AU778" s="19">
        <f>IF(ISERROR(VLOOKUP($C778,CTEPULL!$A:$I,9,FALSE)),"0",(VLOOKUP($C778,CTEPULL!$A:$I,9,FALSE)))</f>
        <v>16</v>
      </c>
      <c r="AV778" s="18">
        <f>IF(ISERROR(VLOOKUP($A778,PIVOTILC!$A:$I,8,FALSE)),"0",(VLOOKUP($A778,PIVOTILC!$A:$I,9,FALSE)))</f>
        <v>16</v>
      </c>
      <c r="AW778" s="18">
        <f t="shared" si="198"/>
        <v>0</v>
      </c>
      <c r="AX778" s="13">
        <f t="shared" si="199"/>
        <v>0</v>
      </c>
      <c r="AY778" s="13" t="str">
        <f t="shared" si="200"/>
        <v>No</v>
      </c>
      <c r="AZ778" s="13" t="str">
        <f t="shared" si="207"/>
        <v>No</v>
      </c>
    </row>
    <row r="779" spans="1:52" x14ac:dyDescent="0.2">
      <c r="A779" s="1" t="s">
        <v>7248</v>
      </c>
      <c r="B779" s="16" t="s">
        <v>3269</v>
      </c>
      <c r="C779" s="13" t="s">
        <v>2850</v>
      </c>
      <c r="D779" s="13" t="s">
        <v>2851</v>
      </c>
      <c r="E779" s="13" t="s">
        <v>2852</v>
      </c>
      <c r="F779" s="13" t="s">
        <v>179</v>
      </c>
      <c r="G779" s="13" t="s">
        <v>2853</v>
      </c>
      <c r="H779" s="13" t="s">
        <v>2832</v>
      </c>
      <c r="I779" s="13" t="s">
        <v>102</v>
      </c>
      <c r="J779" s="13" t="s">
        <v>2378</v>
      </c>
      <c r="K779" s="13" t="s">
        <v>2395</v>
      </c>
      <c r="L779" s="13" t="s">
        <v>4946</v>
      </c>
      <c r="M779" s="13" t="s">
        <v>2405</v>
      </c>
      <c r="N779" s="13" t="s">
        <v>2856</v>
      </c>
      <c r="O779" s="17">
        <v>42402</v>
      </c>
      <c r="P779" s="23"/>
      <c r="Q779" s="41" t="s">
        <v>2857</v>
      </c>
      <c r="R779" s="13" t="s">
        <v>129</v>
      </c>
      <c r="S779" s="13" t="s">
        <v>2870</v>
      </c>
      <c r="T779" s="13" t="s">
        <v>8348</v>
      </c>
      <c r="U779" s="13" t="s">
        <v>6001</v>
      </c>
      <c r="V779" s="13" t="s">
        <v>8364</v>
      </c>
      <c r="W779" s="13">
        <f>IF(ISERROR(VLOOKUP($C779,CTEPULL!$A:$I,3,FALSE)),"0",(VLOOKUP($C779,CTEPULL!$A:$I,3,FALSE)))</f>
        <v>45</v>
      </c>
      <c r="X779" s="18">
        <f>IF(ISERROR(VLOOKUP($A779,PIVOTILC!$A:$I,3,FALSE)),"0",(VLOOKUP($A779,PIVOTILC!$A:$I,3,FALSE)))</f>
        <v>45</v>
      </c>
      <c r="Y779" s="13">
        <f t="shared" si="192"/>
        <v>0</v>
      </c>
      <c r="Z779" s="13" t="str">
        <f t="shared" si="201"/>
        <v>Good</v>
      </c>
      <c r="AA779" s="13">
        <f>IF(ISERROR(VLOOKUP($C779,CTEPULL!$A:$I,4,FALSE)),"0",(VLOOKUP($C779,CTEPULL!$A:$I,4,FALSE)))</f>
        <v>0</v>
      </c>
      <c r="AB779" s="18">
        <f>IF(ISERROR(VLOOKUP($A779,PIVOTILC!$A:$I,4,FALSE)),"0",(VLOOKUP($A779,PIVOTILC!$A:$I,4,FALSE)))</f>
        <v>0</v>
      </c>
      <c r="AC779" s="13">
        <f t="shared" si="193"/>
        <v>0</v>
      </c>
      <c r="AD779" s="13" t="str">
        <f t="shared" si="202"/>
        <v/>
      </c>
      <c r="AE779" s="13">
        <f>IF(ISERROR(VLOOKUP($C779,CTEPULL!$A:$I,5,FALSE)),"0",(VLOOKUP($C779,CTEPULL!$A:$I,5,FALSE)))</f>
        <v>0</v>
      </c>
      <c r="AF779" s="18">
        <f>IF(ISERROR(VLOOKUP($A779,PIVOTILC!$A:$I,5,FALSE)),"0",(VLOOKUP($A779,PIVOTILC!$A:$I,5,FALSE)))</f>
        <v>0</v>
      </c>
      <c r="AG779" s="13">
        <f t="shared" si="194"/>
        <v>0</v>
      </c>
      <c r="AH779" s="13" t="str">
        <f t="shared" si="203"/>
        <v/>
      </c>
      <c r="AI779" s="13">
        <f>IF(ISERROR(VLOOKUP($C779,CTEPULL!$A:$I,6,FALSE)),"0",(VLOOKUP($C779,CTEPULL!$A:$I,6,FALSE)))</f>
        <v>0</v>
      </c>
      <c r="AJ779" s="18">
        <f>IF(ISERROR(VLOOKUP($A779,PIVOTILC!$A:$I,6,FALSE)),"0",(VLOOKUP($A779,PIVOTILC!$A:$I,6,FALSE)))</f>
        <v>0</v>
      </c>
      <c r="AK779" s="13">
        <f t="shared" si="195"/>
        <v>0</v>
      </c>
      <c r="AL779" s="13" t="str">
        <f t="shared" si="204"/>
        <v/>
      </c>
      <c r="AM779" s="13">
        <f>IF(ISERROR(VLOOKUP($C779,CTEPULL!$A:$I,7,FALSE)),"0",(VLOOKUP($C779,CTEPULL!$A:$I,7,FALSE)))</f>
        <v>0</v>
      </c>
      <c r="AN779" s="18">
        <f>IF(ISERROR(VLOOKUP($A779,PIVOTILC!$A:$I,7,FALSE)),"0",(VLOOKUP($A779,PIVOTILC!$A:$I,7,FALSE)))</f>
        <v>0</v>
      </c>
      <c r="AO779" s="13">
        <f t="shared" si="196"/>
        <v>0</v>
      </c>
      <c r="AP779" s="13" t="str">
        <f t="shared" si="205"/>
        <v/>
      </c>
      <c r="AQ779" s="13">
        <f>IF(ISERROR(VLOOKUP($C779,CTEPULL!$A:$I,8,FALSE)),"0",(VLOOKUP($C779,CTEPULL!$A:$I,8,FALSE)))</f>
        <v>0</v>
      </c>
      <c r="AR779" s="18">
        <f>IF(ISERROR(VLOOKUP($A779,PIVOTILC!$A:$I,8,FALSE)),"0",(VLOOKUP($A779,PIVOTILC!$A:$I,8,FALSE)))</f>
        <v>0</v>
      </c>
      <c r="AS779" s="13">
        <f t="shared" si="197"/>
        <v>0</v>
      </c>
      <c r="AT779" s="13" t="str">
        <f t="shared" si="206"/>
        <v/>
      </c>
      <c r="AU779" s="19">
        <f>IF(ISERROR(VLOOKUP($C779,CTEPULL!$A:$I,9,FALSE)),"0",(VLOOKUP($C779,CTEPULL!$A:$I,9,FALSE)))</f>
        <v>45</v>
      </c>
      <c r="AV779" s="18">
        <f>IF(ISERROR(VLOOKUP($A779,PIVOTILC!$A:$I,8,FALSE)),"0",(VLOOKUP($A779,PIVOTILC!$A:$I,9,FALSE)))</f>
        <v>45</v>
      </c>
      <c r="AW779" s="18">
        <f t="shared" si="198"/>
        <v>0</v>
      </c>
      <c r="AX779" s="13">
        <f t="shared" si="199"/>
        <v>0</v>
      </c>
      <c r="AY779" s="13" t="str">
        <f t="shared" si="200"/>
        <v>No</v>
      </c>
      <c r="AZ779" s="13" t="str">
        <f t="shared" si="207"/>
        <v>No</v>
      </c>
    </row>
    <row r="780" spans="1:52" x14ac:dyDescent="0.2">
      <c r="A780" s="1" t="s">
        <v>10633</v>
      </c>
      <c r="B780" s="16" t="s">
        <v>10634</v>
      </c>
      <c r="C780" s="13" t="s">
        <v>10635</v>
      </c>
      <c r="D780" s="13" t="s">
        <v>10636</v>
      </c>
      <c r="E780" s="13" t="s">
        <v>10637</v>
      </c>
      <c r="F780" s="13" t="s">
        <v>129</v>
      </c>
      <c r="G780" s="13" t="s">
        <v>10638</v>
      </c>
      <c r="H780" s="13" t="s">
        <v>2831</v>
      </c>
      <c r="I780" s="13" t="s">
        <v>98</v>
      </c>
      <c r="J780" s="13" t="s">
        <v>2378</v>
      </c>
      <c r="K780" s="13" t="s">
        <v>2880</v>
      </c>
      <c r="L780" s="13" t="s">
        <v>2880</v>
      </c>
      <c r="M780" s="13" t="s">
        <v>2393</v>
      </c>
      <c r="N780" s="13" t="s">
        <v>10639</v>
      </c>
      <c r="O780" s="17">
        <v>43620</v>
      </c>
      <c r="P780" s="23"/>
      <c r="Q780" s="41" t="s">
        <v>10640</v>
      </c>
      <c r="R780" s="13" t="s">
        <v>129</v>
      </c>
      <c r="S780" s="13" t="s">
        <v>2870</v>
      </c>
      <c r="T780" s="13" t="s">
        <v>8348</v>
      </c>
      <c r="U780" s="13" t="s">
        <v>10653</v>
      </c>
      <c r="V780" s="13" t="s">
        <v>8352</v>
      </c>
      <c r="W780" s="13">
        <f>IF(ISERROR(VLOOKUP($C780,CTEPULL!$A:$I,3,FALSE)),"0",(VLOOKUP($C780,CTEPULL!$A:$I,3,FALSE)))</f>
        <v>40</v>
      </c>
      <c r="X780" s="18">
        <f>IF(ISERROR(VLOOKUP($A780,PIVOTILC!$A:$I,3,FALSE)),"0",(VLOOKUP($A780,PIVOTILC!$A:$I,3,FALSE)))</f>
        <v>40</v>
      </c>
      <c r="Y780" s="13">
        <f t="shared" si="192"/>
        <v>0</v>
      </c>
      <c r="Z780" s="13" t="str">
        <f t="shared" si="201"/>
        <v>Good</v>
      </c>
      <c r="AA780" s="13">
        <f>IF(ISERROR(VLOOKUP($C780,CTEPULL!$A:$I,4,FALSE)),"0",(VLOOKUP($C780,CTEPULL!$A:$I,4,FALSE)))</f>
        <v>0</v>
      </c>
      <c r="AB780" s="18">
        <f>IF(ISERROR(VLOOKUP($A780,PIVOTILC!$A:$I,4,FALSE)),"0",(VLOOKUP($A780,PIVOTILC!$A:$I,4,FALSE)))</f>
        <v>0</v>
      </c>
      <c r="AC780" s="13">
        <f t="shared" si="193"/>
        <v>0</v>
      </c>
      <c r="AD780" s="13" t="str">
        <f t="shared" si="202"/>
        <v/>
      </c>
      <c r="AE780" s="13">
        <f>IF(ISERROR(VLOOKUP($C780,CTEPULL!$A:$I,5,FALSE)),"0",(VLOOKUP($C780,CTEPULL!$A:$I,5,FALSE)))</f>
        <v>0</v>
      </c>
      <c r="AF780" s="18">
        <f>IF(ISERROR(VLOOKUP($A780,PIVOTILC!$A:$I,5,FALSE)),"0",(VLOOKUP($A780,PIVOTILC!$A:$I,5,FALSE)))</f>
        <v>0</v>
      </c>
      <c r="AG780" s="13">
        <f t="shared" si="194"/>
        <v>0</v>
      </c>
      <c r="AH780" s="13" t="str">
        <f t="shared" si="203"/>
        <v/>
      </c>
      <c r="AI780" s="13">
        <f>IF(ISERROR(VLOOKUP($C780,CTEPULL!$A:$I,6,FALSE)),"0",(VLOOKUP($C780,CTEPULL!$A:$I,6,FALSE)))</f>
        <v>0</v>
      </c>
      <c r="AJ780" s="18">
        <f>IF(ISERROR(VLOOKUP($A780,PIVOTILC!$A:$I,6,FALSE)),"0",(VLOOKUP($A780,PIVOTILC!$A:$I,6,FALSE)))</f>
        <v>0</v>
      </c>
      <c r="AK780" s="13">
        <f t="shared" si="195"/>
        <v>0</v>
      </c>
      <c r="AL780" s="13" t="str">
        <f t="shared" si="204"/>
        <v/>
      </c>
      <c r="AM780" s="13">
        <f>IF(ISERROR(VLOOKUP($C780,CTEPULL!$A:$I,7,FALSE)),"0",(VLOOKUP($C780,CTEPULL!$A:$I,7,FALSE)))</f>
        <v>0</v>
      </c>
      <c r="AN780" s="18">
        <f>IF(ISERROR(VLOOKUP($A780,PIVOTILC!$A:$I,7,FALSE)),"0",(VLOOKUP($A780,PIVOTILC!$A:$I,7,FALSE)))</f>
        <v>0</v>
      </c>
      <c r="AO780" s="13">
        <f t="shared" si="196"/>
        <v>0</v>
      </c>
      <c r="AP780" s="13" t="str">
        <f t="shared" si="205"/>
        <v/>
      </c>
      <c r="AQ780" s="13">
        <f>IF(ISERROR(VLOOKUP($C780,CTEPULL!$A:$I,8,FALSE)),"0",(VLOOKUP($C780,CTEPULL!$A:$I,8,FALSE)))</f>
        <v>0</v>
      </c>
      <c r="AR780" s="18">
        <f>IF(ISERROR(VLOOKUP($A780,PIVOTILC!$A:$I,8,FALSE)),"0",(VLOOKUP($A780,PIVOTILC!$A:$I,8,FALSE)))</f>
        <v>0</v>
      </c>
      <c r="AS780" s="13">
        <f t="shared" si="197"/>
        <v>0</v>
      </c>
      <c r="AT780" s="13" t="str">
        <f t="shared" si="206"/>
        <v/>
      </c>
      <c r="AU780" s="19">
        <f>IF(ISERROR(VLOOKUP($C780,CTEPULL!$A:$I,9,FALSE)),"0",(VLOOKUP($C780,CTEPULL!$A:$I,9,FALSE)))</f>
        <v>40</v>
      </c>
      <c r="AV780" s="18">
        <f>IF(ISERROR(VLOOKUP($A780,PIVOTILC!$A:$I,8,FALSE)),"0",(VLOOKUP($A780,PIVOTILC!$A:$I,9,FALSE)))</f>
        <v>40</v>
      </c>
      <c r="AW780" s="18">
        <f t="shared" si="198"/>
        <v>0</v>
      </c>
      <c r="AX780" s="13">
        <f t="shared" si="199"/>
        <v>0</v>
      </c>
      <c r="AY780" s="13" t="str">
        <f t="shared" si="200"/>
        <v>No</v>
      </c>
      <c r="AZ780" s="13" t="str">
        <f t="shared" si="207"/>
        <v>No</v>
      </c>
    </row>
    <row r="781" spans="1:52" x14ac:dyDescent="0.2">
      <c r="A781" s="1" t="s">
        <v>12904</v>
      </c>
      <c r="B781" s="16" t="s">
        <v>12905</v>
      </c>
      <c r="C781" s="13" t="s">
        <v>12906</v>
      </c>
      <c r="D781" s="13" t="s">
        <v>12907</v>
      </c>
      <c r="E781" s="13" t="s">
        <v>12908</v>
      </c>
      <c r="F781" s="13" t="s">
        <v>179</v>
      </c>
      <c r="G781" s="13" t="s">
        <v>12909</v>
      </c>
      <c r="H781" s="13" t="s">
        <v>2829</v>
      </c>
      <c r="I781" s="13" t="s">
        <v>98</v>
      </c>
      <c r="J781" s="13" t="s">
        <v>2378</v>
      </c>
      <c r="K781" s="13" t="s">
        <v>2382</v>
      </c>
      <c r="L781" s="13" t="s">
        <v>3758</v>
      </c>
      <c r="M781" s="13" t="s">
        <v>2423</v>
      </c>
      <c r="N781" s="13" t="s">
        <v>12910</v>
      </c>
      <c r="O781" s="17">
        <v>43836</v>
      </c>
      <c r="P781" s="23"/>
      <c r="Q781" s="41" t="s">
        <v>12911</v>
      </c>
      <c r="R781" s="13" t="s">
        <v>129</v>
      </c>
      <c r="S781" s="13" t="s">
        <v>2870</v>
      </c>
      <c r="T781" s="13" t="s">
        <v>8348</v>
      </c>
      <c r="U781" s="13" t="s">
        <v>12933</v>
      </c>
      <c r="V781" s="13" t="s">
        <v>8365</v>
      </c>
      <c r="W781" s="13">
        <f>IF(ISERROR(VLOOKUP($C781,CTEPULL!$A:$I,3,FALSE)),"0",(VLOOKUP($C781,CTEPULL!$A:$I,3,FALSE)))</f>
        <v>40</v>
      </c>
      <c r="X781" s="18">
        <f>IF(ISERROR(VLOOKUP($A781,PIVOTILC!$A:$I,3,FALSE)),"0",(VLOOKUP($A781,PIVOTILC!$A:$I,3,FALSE)))</f>
        <v>40</v>
      </c>
      <c r="Y781" s="13">
        <f t="shared" si="192"/>
        <v>0</v>
      </c>
      <c r="Z781" s="13" t="str">
        <f t="shared" si="201"/>
        <v>Good</v>
      </c>
      <c r="AA781" s="13">
        <f>IF(ISERROR(VLOOKUP($C781,CTEPULL!$A:$I,4,FALSE)),"0",(VLOOKUP($C781,CTEPULL!$A:$I,4,FALSE)))</f>
        <v>0</v>
      </c>
      <c r="AB781" s="18">
        <f>IF(ISERROR(VLOOKUP($A781,PIVOTILC!$A:$I,4,FALSE)),"0",(VLOOKUP($A781,PIVOTILC!$A:$I,4,FALSE)))</f>
        <v>0</v>
      </c>
      <c r="AC781" s="13">
        <f t="shared" si="193"/>
        <v>0</v>
      </c>
      <c r="AD781" s="13" t="str">
        <f t="shared" si="202"/>
        <v/>
      </c>
      <c r="AE781" s="13">
        <f>IF(ISERROR(VLOOKUP($C781,CTEPULL!$A:$I,5,FALSE)),"0",(VLOOKUP($C781,CTEPULL!$A:$I,5,FALSE)))</f>
        <v>0</v>
      </c>
      <c r="AF781" s="18">
        <f>IF(ISERROR(VLOOKUP($A781,PIVOTILC!$A:$I,5,FALSE)),"0",(VLOOKUP($A781,PIVOTILC!$A:$I,5,FALSE)))</f>
        <v>0</v>
      </c>
      <c r="AG781" s="13">
        <f t="shared" si="194"/>
        <v>0</v>
      </c>
      <c r="AH781" s="13" t="str">
        <f t="shared" si="203"/>
        <v/>
      </c>
      <c r="AI781" s="13">
        <f>IF(ISERROR(VLOOKUP($C781,CTEPULL!$A:$I,6,FALSE)),"0",(VLOOKUP($C781,CTEPULL!$A:$I,6,FALSE)))</f>
        <v>0</v>
      </c>
      <c r="AJ781" s="18">
        <f>IF(ISERROR(VLOOKUP($A781,PIVOTILC!$A:$I,6,FALSE)),"0",(VLOOKUP($A781,PIVOTILC!$A:$I,6,FALSE)))</f>
        <v>0</v>
      </c>
      <c r="AK781" s="13">
        <f t="shared" si="195"/>
        <v>0</v>
      </c>
      <c r="AL781" s="13" t="str">
        <f t="shared" si="204"/>
        <v/>
      </c>
      <c r="AM781" s="13">
        <f>IF(ISERROR(VLOOKUP($C781,CTEPULL!$A:$I,7,FALSE)),"0",(VLOOKUP($C781,CTEPULL!$A:$I,7,FALSE)))</f>
        <v>0</v>
      </c>
      <c r="AN781" s="18">
        <f>IF(ISERROR(VLOOKUP($A781,PIVOTILC!$A:$I,7,FALSE)),"0",(VLOOKUP($A781,PIVOTILC!$A:$I,7,FALSE)))</f>
        <v>0</v>
      </c>
      <c r="AO781" s="13">
        <f t="shared" si="196"/>
        <v>0</v>
      </c>
      <c r="AP781" s="13" t="str">
        <f t="shared" si="205"/>
        <v/>
      </c>
      <c r="AQ781" s="13">
        <f>IF(ISERROR(VLOOKUP($C781,CTEPULL!$A:$I,8,FALSE)),"0",(VLOOKUP($C781,CTEPULL!$A:$I,8,FALSE)))</f>
        <v>0</v>
      </c>
      <c r="AR781" s="18">
        <f>IF(ISERROR(VLOOKUP($A781,PIVOTILC!$A:$I,8,FALSE)),"0",(VLOOKUP($A781,PIVOTILC!$A:$I,8,FALSE)))</f>
        <v>0</v>
      </c>
      <c r="AS781" s="13">
        <f t="shared" si="197"/>
        <v>0</v>
      </c>
      <c r="AT781" s="13" t="str">
        <f t="shared" si="206"/>
        <v/>
      </c>
      <c r="AU781" s="19">
        <f>IF(ISERROR(VLOOKUP($C781,CTEPULL!$A:$I,9,FALSE)),"0",(VLOOKUP($C781,CTEPULL!$A:$I,9,FALSE)))</f>
        <v>40</v>
      </c>
      <c r="AV781" s="18">
        <f>IF(ISERROR(VLOOKUP($A781,PIVOTILC!$A:$I,8,FALSE)),"0",(VLOOKUP($A781,PIVOTILC!$A:$I,9,FALSE)))</f>
        <v>40</v>
      </c>
      <c r="AW781" s="18">
        <f t="shared" si="198"/>
        <v>0</v>
      </c>
      <c r="AX781" s="13">
        <f t="shared" si="199"/>
        <v>0</v>
      </c>
      <c r="AY781" s="13" t="str">
        <f t="shared" si="200"/>
        <v>No</v>
      </c>
      <c r="AZ781" s="13" t="str">
        <f t="shared" si="207"/>
        <v>No</v>
      </c>
    </row>
    <row r="782" spans="1:52" x14ac:dyDescent="0.2">
      <c r="A782" s="1" t="s">
        <v>9375</v>
      </c>
      <c r="B782" s="16" t="s">
        <v>3270</v>
      </c>
      <c r="C782" s="13" t="s">
        <v>2897</v>
      </c>
      <c r="D782" s="13" t="s">
        <v>2898</v>
      </c>
      <c r="E782" s="13" t="s">
        <v>1410</v>
      </c>
      <c r="F782" s="13" t="s">
        <v>179</v>
      </c>
      <c r="G782" s="13" t="s">
        <v>2899</v>
      </c>
      <c r="H782" s="13" t="s">
        <v>2829</v>
      </c>
      <c r="I782" s="13" t="s">
        <v>98</v>
      </c>
      <c r="J782" s="13" t="s">
        <v>2378</v>
      </c>
      <c r="K782" s="13" t="s">
        <v>2395</v>
      </c>
      <c r="L782" s="13" t="s">
        <v>2385</v>
      </c>
      <c r="M782" s="13" t="s">
        <v>10350</v>
      </c>
      <c r="N782" s="13" t="s">
        <v>2914</v>
      </c>
      <c r="O782" s="17">
        <v>42439</v>
      </c>
      <c r="P782" s="23"/>
      <c r="Q782" s="41" t="s">
        <v>2900</v>
      </c>
      <c r="R782" s="13" t="s">
        <v>129</v>
      </c>
      <c r="S782" s="13" t="s">
        <v>2870</v>
      </c>
      <c r="T782" s="13" t="s">
        <v>8348</v>
      </c>
      <c r="U782" s="13" t="s">
        <v>6002</v>
      </c>
      <c r="V782" s="13" t="s">
        <v>8352</v>
      </c>
      <c r="W782" s="13">
        <f>IF(ISERROR(VLOOKUP($C782,CTEPULL!$A:$I,3,FALSE)),"0",(VLOOKUP($C782,CTEPULL!$A:$I,3,FALSE)))</f>
        <v>32</v>
      </c>
      <c r="X782" s="18">
        <f>IF(ISERROR(VLOOKUP($A782,PIVOTILC!$A:$I,3,FALSE)),"0",(VLOOKUP($A782,PIVOTILC!$A:$I,3,FALSE)))</f>
        <v>32</v>
      </c>
      <c r="Y782" s="13">
        <f t="shared" si="192"/>
        <v>0</v>
      </c>
      <c r="Z782" s="13" t="str">
        <f t="shared" si="201"/>
        <v>Good</v>
      </c>
      <c r="AA782" s="13">
        <f>IF(ISERROR(VLOOKUP($C782,CTEPULL!$A:$I,4,FALSE)),"0",(VLOOKUP($C782,CTEPULL!$A:$I,4,FALSE)))</f>
        <v>0</v>
      </c>
      <c r="AB782" s="18">
        <f>IF(ISERROR(VLOOKUP($A782,PIVOTILC!$A:$I,4,FALSE)),"0",(VLOOKUP($A782,PIVOTILC!$A:$I,4,FALSE)))</f>
        <v>0</v>
      </c>
      <c r="AC782" s="13">
        <f t="shared" si="193"/>
        <v>0</v>
      </c>
      <c r="AD782" s="13" t="str">
        <f t="shared" si="202"/>
        <v/>
      </c>
      <c r="AE782" s="13">
        <f>IF(ISERROR(VLOOKUP($C782,CTEPULL!$A:$I,5,FALSE)),"0",(VLOOKUP($C782,CTEPULL!$A:$I,5,FALSE)))</f>
        <v>0</v>
      </c>
      <c r="AF782" s="18">
        <f>IF(ISERROR(VLOOKUP($A782,PIVOTILC!$A:$I,5,FALSE)),"0",(VLOOKUP($A782,PIVOTILC!$A:$I,5,FALSE)))</f>
        <v>0</v>
      </c>
      <c r="AG782" s="13">
        <f t="shared" si="194"/>
        <v>0</v>
      </c>
      <c r="AH782" s="13" t="str">
        <f t="shared" si="203"/>
        <v/>
      </c>
      <c r="AI782" s="13">
        <f>IF(ISERROR(VLOOKUP($C782,CTEPULL!$A:$I,6,FALSE)),"0",(VLOOKUP($C782,CTEPULL!$A:$I,6,FALSE)))</f>
        <v>0</v>
      </c>
      <c r="AJ782" s="18">
        <f>IF(ISERROR(VLOOKUP($A782,PIVOTILC!$A:$I,6,FALSE)),"0",(VLOOKUP($A782,PIVOTILC!$A:$I,6,FALSE)))</f>
        <v>0</v>
      </c>
      <c r="AK782" s="13">
        <f t="shared" si="195"/>
        <v>0</v>
      </c>
      <c r="AL782" s="13" t="str">
        <f t="shared" si="204"/>
        <v/>
      </c>
      <c r="AM782" s="13">
        <f>IF(ISERROR(VLOOKUP($C782,CTEPULL!$A:$I,7,FALSE)),"0",(VLOOKUP($C782,CTEPULL!$A:$I,7,FALSE)))</f>
        <v>0</v>
      </c>
      <c r="AN782" s="18">
        <f>IF(ISERROR(VLOOKUP($A782,PIVOTILC!$A:$I,7,FALSE)),"0",(VLOOKUP($A782,PIVOTILC!$A:$I,7,FALSE)))</f>
        <v>0</v>
      </c>
      <c r="AO782" s="13">
        <f t="shared" si="196"/>
        <v>0</v>
      </c>
      <c r="AP782" s="13" t="str">
        <f t="shared" si="205"/>
        <v/>
      </c>
      <c r="AQ782" s="13">
        <f>IF(ISERROR(VLOOKUP($C782,CTEPULL!$A:$I,8,FALSE)),"0",(VLOOKUP($C782,CTEPULL!$A:$I,8,FALSE)))</f>
        <v>0</v>
      </c>
      <c r="AR782" s="18">
        <f>IF(ISERROR(VLOOKUP($A782,PIVOTILC!$A:$I,8,FALSE)),"0",(VLOOKUP($A782,PIVOTILC!$A:$I,8,FALSE)))</f>
        <v>0</v>
      </c>
      <c r="AS782" s="13">
        <f t="shared" si="197"/>
        <v>0</v>
      </c>
      <c r="AT782" s="13" t="str">
        <f t="shared" si="206"/>
        <v/>
      </c>
      <c r="AU782" s="19">
        <f>IF(ISERROR(VLOOKUP($C782,CTEPULL!$A:$I,9,FALSE)),"0",(VLOOKUP($C782,CTEPULL!$A:$I,9,FALSE)))</f>
        <v>32</v>
      </c>
      <c r="AV782" s="18">
        <f>IF(ISERROR(VLOOKUP($A782,PIVOTILC!$A:$I,8,FALSE)),"0",(VLOOKUP($A782,PIVOTILC!$A:$I,9,FALSE)))</f>
        <v>32</v>
      </c>
      <c r="AW782" s="18">
        <f t="shared" si="198"/>
        <v>0</v>
      </c>
      <c r="AX782" s="13">
        <f t="shared" si="199"/>
        <v>0</v>
      </c>
      <c r="AY782" s="13" t="str">
        <f t="shared" si="200"/>
        <v>No</v>
      </c>
      <c r="AZ782" s="13" t="str">
        <f t="shared" si="207"/>
        <v>No</v>
      </c>
    </row>
    <row r="783" spans="1:52" x14ac:dyDescent="0.2">
      <c r="A783" s="1" t="s">
        <v>11901</v>
      </c>
      <c r="B783" s="16" t="s">
        <v>11902</v>
      </c>
      <c r="C783" s="13" t="s">
        <v>11951</v>
      </c>
      <c r="D783" s="13" t="s">
        <v>11903</v>
      </c>
      <c r="E783" s="13" t="s">
        <v>11904</v>
      </c>
      <c r="F783" s="13" t="s">
        <v>3740</v>
      </c>
      <c r="G783" s="13" t="s">
        <v>11905</v>
      </c>
      <c r="H783" s="13" t="s">
        <v>2828</v>
      </c>
      <c r="I783" s="13" t="s">
        <v>98</v>
      </c>
      <c r="J783" s="13" t="s">
        <v>2378</v>
      </c>
      <c r="K783" s="13" t="s">
        <v>2395</v>
      </c>
      <c r="L783" s="13" t="s">
        <v>2385</v>
      </c>
      <c r="M783" s="13" t="s">
        <v>3823</v>
      </c>
      <c r="N783" s="13" t="s">
        <v>11970</v>
      </c>
      <c r="O783" s="17">
        <v>43738</v>
      </c>
      <c r="P783" s="23"/>
      <c r="Q783" s="41" t="s">
        <v>11906</v>
      </c>
      <c r="R783" s="13" t="s">
        <v>129</v>
      </c>
      <c r="S783" s="13" t="s">
        <v>2870</v>
      </c>
      <c r="T783" s="13" t="s">
        <v>8348</v>
      </c>
      <c r="U783" s="13" t="s">
        <v>11987</v>
      </c>
      <c r="V783" s="13" t="s">
        <v>8352</v>
      </c>
      <c r="W783" s="13">
        <f>IF(ISERROR(VLOOKUP($C783,CTEPULL!$A:$I,3,FALSE)),"0",(VLOOKUP($C783,CTEPULL!$A:$I,3,FALSE)))</f>
        <v>40</v>
      </c>
      <c r="X783" s="18">
        <f>IF(ISERROR(VLOOKUP($A783,PIVOTILC!$A:$I,3,FALSE)),"0",(VLOOKUP($A783,PIVOTILC!$A:$I,3,FALSE)))</f>
        <v>40</v>
      </c>
      <c r="Y783" s="13">
        <f t="shared" si="192"/>
        <v>0</v>
      </c>
      <c r="Z783" s="13" t="str">
        <f t="shared" si="201"/>
        <v>Good</v>
      </c>
      <c r="AA783" s="13">
        <f>IF(ISERROR(VLOOKUP($C783,CTEPULL!$A:$I,4,FALSE)),"0",(VLOOKUP($C783,CTEPULL!$A:$I,4,FALSE)))</f>
        <v>0</v>
      </c>
      <c r="AB783" s="18">
        <f>IF(ISERROR(VLOOKUP($A783,PIVOTILC!$A:$I,4,FALSE)),"0",(VLOOKUP($A783,PIVOTILC!$A:$I,4,FALSE)))</f>
        <v>0</v>
      </c>
      <c r="AC783" s="13">
        <f t="shared" si="193"/>
        <v>0</v>
      </c>
      <c r="AD783" s="13" t="str">
        <f t="shared" si="202"/>
        <v/>
      </c>
      <c r="AE783" s="13">
        <f>IF(ISERROR(VLOOKUP($C783,CTEPULL!$A:$I,5,FALSE)),"0",(VLOOKUP($C783,CTEPULL!$A:$I,5,FALSE)))</f>
        <v>0</v>
      </c>
      <c r="AF783" s="18">
        <f>IF(ISERROR(VLOOKUP($A783,PIVOTILC!$A:$I,5,FALSE)),"0",(VLOOKUP($A783,PIVOTILC!$A:$I,5,FALSE)))</f>
        <v>0</v>
      </c>
      <c r="AG783" s="13">
        <f t="shared" si="194"/>
        <v>0</v>
      </c>
      <c r="AH783" s="13" t="str">
        <f t="shared" si="203"/>
        <v/>
      </c>
      <c r="AI783" s="13">
        <f>IF(ISERROR(VLOOKUP($C783,CTEPULL!$A:$I,6,FALSE)),"0",(VLOOKUP($C783,CTEPULL!$A:$I,6,FALSE)))</f>
        <v>0</v>
      </c>
      <c r="AJ783" s="18">
        <f>IF(ISERROR(VLOOKUP($A783,PIVOTILC!$A:$I,6,FALSE)),"0",(VLOOKUP($A783,PIVOTILC!$A:$I,6,FALSE)))</f>
        <v>0</v>
      </c>
      <c r="AK783" s="13">
        <f t="shared" si="195"/>
        <v>0</v>
      </c>
      <c r="AL783" s="13" t="str">
        <f t="shared" si="204"/>
        <v/>
      </c>
      <c r="AM783" s="13">
        <f>IF(ISERROR(VLOOKUP($C783,CTEPULL!$A:$I,7,FALSE)),"0",(VLOOKUP($C783,CTEPULL!$A:$I,7,FALSE)))</f>
        <v>0</v>
      </c>
      <c r="AN783" s="18">
        <f>IF(ISERROR(VLOOKUP($A783,PIVOTILC!$A:$I,7,FALSE)),"0",(VLOOKUP($A783,PIVOTILC!$A:$I,7,FALSE)))</f>
        <v>0</v>
      </c>
      <c r="AO783" s="13">
        <f t="shared" si="196"/>
        <v>0</v>
      </c>
      <c r="AP783" s="13" t="str">
        <f t="shared" si="205"/>
        <v/>
      </c>
      <c r="AQ783" s="13">
        <f>IF(ISERROR(VLOOKUP($C783,CTEPULL!$A:$I,8,FALSE)),"0",(VLOOKUP($C783,CTEPULL!$A:$I,8,FALSE)))</f>
        <v>0</v>
      </c>
      <c r="AR783" s="18">
        <f>IF(ISERROR(VLOOKUP($A783,PIVOTILC!$A:$I,8,FALSE)),"0",(VLOOKUP($A783,PIVOTILC!$A:$I,8,FALSE)))</f>
        <v>0</v>
      </c>
      <c r="AS783" s="13">
        <f t="shared" si="197"/>
        <v>0</v>
      </c>
      <c r="AT783" s="13" t="str">
        <f t="shared" si="206"/>
        <v/>
      </c>
      <c r="AU783" s="19">
        <f>IF(ISERROR(VLOOKUP($C783,CTEPULL!$A:$I,9,FALSE)),"0",(VLOOKUP($C783,CTEPULL!$A:$I,9,FALSE)))</f>
        <v>40</v>
      </c>
      <c r="AV783" s="18">
        <f>IF(ISERROR(VLOOKUP($A783,PIVOTILC!$A:$I,8,FALSE)),"0",(VLOOKUP($A783,PIVOTILC!$A:$I,9,FALSE)))</f>
        <v>40</v>
      </c>
      <c r="AW783" s="18">
        <f t="shared" si="198"/>
        <v>0</v>
      </c>
      <c r="AX783" s="13">
        <f t="shared" si="199"/>
        <v>0</v>
      </c>
      <c r="AY783" s="13" t="str">
        <f t="shared" si="200"/>
        <v>No</v>
      </c>
      <c r="AZ783" s="13" t="str">
        <f t="shared" si="207"/>
        <v>No</v>
      </c>
    </row>
    <row r="784" spans="1:52" x14ac:dyDescent="0.2">
      <c r="A784" s="1" t="s">
        <v>9376</v>
      </c>
      <c r="B784" s="16" t="s">
        <v>3271</v>
      </c>
      <c r="C784" s="13" t="s">
        <v>830</v>
      </c>
      <c r="D784" s="13" t="s">
        <v>509</v>
      </c>
      <c r="E784" s="13" t="s">
        <v>510</v>
      </c>
      <c r="F784" s="13" t="s">
        <v>2830</v>
      </c>
      <c r="G784" s="13" t="s">
        <v>303</v>
      </c>
      <c r="H784" s="13" t="s">
        <v>2831</v>
      </c>
      <c r="I784" s="13" t="s">
        <v>98</v>
      </c>
      <c r="J784" s="13" t="s">
        <v>2378</v>
      </c>
      <c r="K784" s="13" t="s">
        <v>2382</v>
      </c>
      <c r="L784" s="13" t="s">
        <v>3758</v>
      </c>
      <c r="M784" s="13" t="s">
        <v>2416</v>
      </c>
      <c r="N784" s="13" t="s">
        <v>136</v>
      </c>
      <c r="O784" s="17">
        <v>39601</v>
      </c>
      <c r="P784" s="23"/>
      <c r="Q784" s="41" t="s">
        <v>2687</v>
      </c>
      <c r="R784" s="13" t="s">
        <v>129</v>
      </c>
      <c r="S784" s="13" t="s">
        <v>2871</v>
      </c>
      <c r="T784" s="13" t="s">
        <v>8348</v>
      </c>
      <c r="U784" s="13" t="s">
        <v>6003</v>
      </c>
      <c r="V784" s="13" t="s">
        <v>8361</v>
      </c>
      <c r="W784" s="13">
        <f>IF(ISERROR(VLOOKUP($C784,CTEPULL!$A:$I,3,FALSE)),"0",(VLOOKUP($C784,CTEPULL!$A:$I,3,FALSE)))</f>
        <v>44</v>
      </c>
      <c r="X784" s="18">
        <f>IF(ISERROR(VLOOKUP($A784,PIVOTILC!$A:$I,3,FALSE)),"0",(VLOOKUP($A784,PIVOTILC!$A:$I,3,FALSE)))</f>
        <v>44</v>
      </c>
      <c r="Y784" s="13">
        <f t="shared" si="192"/>
        <v>0</v>
      </c>
      <c r="Z784" s="13" t="str">
        <f t="shared" si="201"/>
        <v>Good</v>
      </c>
      <c r="AA784" s="13">
        <f>IF(ISERROR(VLOOKUP($C784,CTEPULL!$A:$I,4,FALSE)),"0",(VLOOKUP($C784,CTEPULL!$A:$I,4,FALSE)))</f>
        <v>0</v>
      </c>
      <c r="AB784" s="18">
        <f>IF(ISERROR(VLOOKUP($A784,PIVOTILC!$A:$I,4,FALSE)),"0",(VLOOKUP($A784,PIVOTILC!$A:$I,4,FALSE)))</f>
        <v>0</v>
      </c>
      <c r="AC784" s="13">
        <f t="shared" si="193"/>
        <v>0</v>
      </c>
      <c r="AD784" s="13" t="str">
        <f t="shared" si="202"/>
        <v/>
      </c>
      <c r="AE784" s="13">
        <f>IF(ISERROR(VLOOKUP($C784,CTEPULL!$A:$I,5,FALSE)),"0",(VLOOKUP($C784,CTEPULL!$A:$I,5,FALSE)))</f>
        <v>0</v>
      </c>
      <c r="AF784" s="18">
        <f>IF(ISERROR(VLOOKUP($A784,PIVOTILC!$A:$I,5,FALSE)),"0",(VLOOKUP($A784,PIVOTILC!$A:$I,5,FALSE)))</f>
        <v>0</v>
      </c>
      <c r="AG784" s="13">
        <f t="shared" si="194"/>
        <v>0</v>
      </c>
      <c r="AH784" s="13" t="str">
        <f t="shared" si="203"/>
        <v/>
      </c>
      <c r="AI784" s="13">
        <f>IF(ISERROR(VLOOKUP($C784,CTEPULL!$A:$I,6,FALSE)),"0",(VLOOKUP($C784,CTEPULL!$A:$I,6,FALSE)))</f>
        <v>0</v>
      </c>
      <c r="AJ784" s="18">
        <f>IF(ISERROR(VLOOKUP($A784,PIVOTILC!$A:$I,6,FALSE)),"0",(VLOOKUP($A784,PIVOTILC!$A:$I,6,FALSE)))</f>
        <v>0</v>
      </c>
      <c r="AK784" s="13">
        <f t="shared" si="195"/>
        <v>0</v>
      </c>
      <c r="AL784" s="13" t="str">
        <f t="shared" si="204"/>
        <v/>
      </c>
      <c r="AM784" s="13">
        <f>IF(ISERROR(VLOOKUP($C784,CTEPULL!$A:$I,7,FALSE)),"0",(VLOOKUP($C784,CTEPULL!$A:$I,7,FALSE)))</f>
        <v>0</v>
      </c>
      <c r="AN784" s="18">
        <f>IF(ISERROR(VLOOKUP($A784,PIVOTILC!$A:$I,7,FALSE)),"0",(VLOOKUP($A784,PIVOTILC!$A:$I,7,FALSE)))</f>
        <v>0</v>
      </c>
      <c r="AO784" s="13">
        <f t="shared" si="196"/>
        <v>0</v>
      </c>
      <c r="AP784" s="13" t="str">
        <f t="shared" si="205"/>
        <v/>
      </c>
      <c r="AQ784" s="13">
        <f>IF(ISERROR(VLOOKUP($C784,CTEPULL!$A:$I,8,FALSE)),"0",(VLOOKUP($C784,CTEPULL!$A:$I,8,FALSE)))</f>
        <v>0</v>
      </c>
      <c r="AR784" s="18">
        <f>IF(ISERROR(VLOOKUP($A784,PIVOTILC!$A:$I,8,FALSE)),"0",(VLOOKUP($A784,PIVOTILC!$A:$I,8,FALSE)))</f>
        <v>0</v>
      </c>
      <c r="AS784" s="13">
        <f t="shared" si="197"/>
        <v>0</v>
      </c>
      <c r="AT784" s="13" t="str">
        <f t="shared" si="206"/>
        <v/>
      </c>
      <c r="AU784" s="19">
        <f>IF(ISERROR(VLOOKUP($C784,CTEPULL!$A:$I,9,FALSE)),"0",(VLOOKUP($C784,CTEPULL!$A:$I,9,FALSE)))</f>
        <v>44</v>
      </c>
      <c r="AV784" s="18">
        <f>IF(ISERROR(VLOOKUP($A784,PIVOTILC!$A:$I,8,FALSE)),"0",(VLOOKUP($A784,PIVOTILC!$A:$I,9,FALSE)))</f>
        <v>44</v>
      </c>
      <c r="AW784" s="18">
        <f t="shared" si="198"/>
        <v>0</v>
      </c>
      <c r="AX784" s="13">
        <f t="shared" si="199"/>
        <v>0</v>
      </c>
      <c r="AY784" s="13" t="str">
        <f t="shared" si="200"/>
        <v>No</v>
      </c>
      <c r="AZ784" s="13" t="str">
        <f t="shared" si="207"/>
        <v>No</v>
      </c>
    </row>
    <row r="785" spans="1:52" x14ac:dyDescent="0.2">
      <c r="A785" s="1" t="s">
        <v>7249</v>
      </c>
      <c r="B785" s="16" t="s">
        <v>3912</v>
      </c>
      <c r="C785" s="13" t="s">
        <v>3913</v>
      </c>
      <c r="D785" s="13" t="s">
        <v>3914</v>
      </c>
      <c r="E785" s="13" t="s">
        <v>3915</v>
      </c>
      <c r="F785" s="13" t="s">
        <v>109</v>
      </c>
      <c r="G785" s="13" t="s">
        <v>3916</v>
      </c>
      <c r="H785" s="13" t="s">
        <v>2828</v>
      </c>
      <c r="I785" s="13" t="s">
        <v>100</v>
      </c>
      <c r="J785" s="13" t="s">
        <v>2378</v>
      </c>
      <c r="K785" s="13" t="s">
        <v>4970</v>
      </c>
      <c r="L785" s="13" t="s">
        <v>11256</v>
      </c>
      <c r="M785" s="13" t="s">
        <v>11908</v>
      </c>
      <c r="N785" s="13" t="s">
        <v>3917</v>
      </c>
      <c r="O785" s="17">
        <v>42653</v>
      </c>
      <c r="P785" s="23"/>
      <c r="Q785" s="41" t="s">
        <v>3918</v>
      </c>
      <c r="R785" s="13" t="s">
        <v>112</v>
      </c>
      <c r="S785" s="13" t="s">
        <v>2866</v>
      </c>
      <c r="T785" s="13" t="s">
        <v>8348</v>
      </c>
      <c r="U785" s="13" t="s">
        <v>6004</v>
      </c>
      <c r="V785" s="13" t="s">
        <v>8356</v>
      </c>
      <c r="W785" s="13">
        <f>IF(ISERROR(VLOOKUP($C785,CTEPULL!$A:$I,3,FALSE)),"0",(VLOOKUP($C785,CTEPULL!$A:$I,3,FALSE)))</f>
        <v>45</v>
      </c>
      <c r="X785" s="18">
        <f>IF(ISERROR(VLOOKUP($A785,PIVOTILC!$A:$I,3,FALSE)),"0",(VLOOKUP($A785,PIVOTILC!$A:$I,3,FALSE)))</f>
        <v>45</v>
      </c>
      <c r="Y785" s="13">
        <f t="shared" si="192"/>
        <v>0</v>
      </c>
      <c r="Z785" s="13" t="str">
        <f t="shared" si="201"/>
        <v>Good</v>
      </c>
      <c r="AA785" s="13">
        <f>IF(ISERROR(VLOOKUP($C785,CTEPULL!$A:$I,4,FALSE)),"0",(VLOOKUP($C785,CTEPULL!$A:$I,4,FALSE)))</f>
        <v>0</v>
      </c>
      <c r="AB785" s="18">
        <f>IF(ISERROR(VLOOKUP($A785,PIVOTILC!$A:$I,4,FALSE)),"0",(VLOOKUP($A785,PIVOTILC!$A:$I,4,FALSE)))</f>
        <v>0</v>
      </c>
      <c r="AC785" s="13">
        <f t="shared" si="193"/>
        <v>0</v>
      </c>
      <c r="AD785" s="13" t="str">
        <f t="shared" si="202"/>
        <v/>
      </c>
      <c r="AE785" s="13">
        <f>IF(ISERROR(VLOOKUP($C785,CTEPULL!$A:$I,5,FALSE)),"0",(VLOOKUP($C785,CTEPULL!$A:$I,5,FALSE)))</f>
        <v>0</v>
      </c>
      <c r="AF785" s="18">
        <f>IF(ISERROR(VLOOKUP($A785,PIVOTILC!$A:$I,5,FALSE)),"0",(VLOOKUP($A785,PIVOTILC!$A:$I,5,FALSE)))</f>
        <v>0</v>
      </c>
      <c r="AG785" s="13">
        <f t="shared" si="194"/>
        <v>0</v>
      </c>
      <c r="AH785" s="13" t="str">
        <f t="shared" si="203"/>
        <v/>
      </c>
      <c r="AI785" s="13">
        <f>IF(ISERROR(VLOOKUP($C785,CTEPULL!$A:$I,6,FALSE)),"0",(VLOOKUP($C785,CTEPULL!$A:$I,6,FALSE)))</f>
        <v>0</v>
      </c>
      <c r="AJ785" s="18">
        <f>IF(ISERROR(VLOOKUP($A785,PIVOTILC!$A:$I,6,FALSE)),"0",(VLOOKUP($A785,PIVOTILC!$A:$I,6,FALSE)))</f>
        <v>0</v>
      </c>
      <c r="AK785" s="13">
        <f t="shared" si="195"/>
        <v>0</v>
      </c>
      <c r="AL785" s="13" t="str">
        <f t="shared" si="204"/>
        <v/>
      </c>
      <c r="AM785" s="13">
        <f>IF(ISERROR(VLOOKUP($C785,CTEPULL!$A:$I,7,FALSE)),"0",(VLOOKUP($C785,CTEPULL!$A:$I,7,FALSE)))</f>
        <v>0</v>
      </c>
      <c r="AN785" s="18">
        <f>IF(ISERROR(VLOOKUP($A785,PIVOTILC!$A:$I,7,FALSE)),"0",(VLOOKUP($A785,PIVOTILC!$A:$I,7,FALSE)))</f>
        <v>0</v>
      </c>
      <c r="AO785" s="13">
        <f t="shared" si="196"/>
        <v>0</v>
      </c>
      <c r="AP785" s="13" t="str">
        <f t="shared" si="205"/>
        <v/>
      </c>
      <c r="AQ785" s="13">
        <f>IF(ISERROR(VLOOKUP($C785,CTEPULL!$A:$I,8,FALSE)),"0",(VLOOKUP($C785,CTEPULL!$A:$I,8,FALSE)))</f>
        <v>0</v>
      </c>
      <c r="AR785" s="18">
        <f>IF(ISERROR(VLOOKUP($A785,PIVOTILC!$A:$I,8,FALSE)),"0",(VLOOKUP($A785,PIVOTILC!$A:$I,8,FALSE)))</f>
        <v>0</v>
      </c>
      <c r="AS785" s="13">
        <f t="shared" si="197"/>
        <v>0</v>
      </c>
      <c r="AT785" s="13" t="str">
        <f t="shared" si="206"/>
        <v/>
      </c>
      <c r="AU785" s="19">
        <f>IF(ISERROR(VLOOKUP($C785,CTEPULL!$A:$I,9,FALSE)),"0",(VLOOKUP($C785,CTEPULL!$A:$I,9,FALSE)))</f>
        <v>45</v>
      </c>
      <c r="AV785" s="18">
        <f>IF(ISERROR(VLOOKUP($A785,PIVOTILC!$A:$I,8,FALSE)),"0",(VLOOKUP($A785,PIVOTILC!$A:$I,9,FALSE)))</f>
        <v>45</v>
      </c>
      <c r="AW785" s="18">
        <f t="shared" si="198"/>
        <v>0</v>
      </c>
      <c r="AX785" s="13">
        <f t="shared" si="199"/>
        <v>0</v>
      </c>
      <c r="AY785" s="13" t="str">
        <f t="shared" si="200"/>
        <v>No</v>
      </c>
      <c r="AZ785" s="13" t="str">
        <f t="shared" si="207"/>
        <v>No</v>
      </c>
    </row>
    <row r="786" spans="1:52" x14ac:dyDescent="0.2">
      <c r="A786" s="1" t="s">
        <v>7917</v>
      </c>
      <c r="B786" s="16" t="s">
        <v>7918</v>
      </c>
      <c r="C786" s="13" t="s">
        <v>3454</v>
      </c>
      <c r="D786" s="13" t="s">
        <v>3455</v>
      </c>
      <c r="E786" s="13" t="s">
        <v>660</v>
      </c>
      <c r="F786" s="13" t="s">
        <v>179</v>
      </c>
      <c r="G786" s="13" t="s">
        <v>3456</v>
      </c>
      <c r="H786" s="13" t="s">
        <v>2829</v>
      </c>
      <c r="I786" s="13" t="s">
        <v>98</v>
      </c>
      <c r="J786" s="13" t="s">
        <v>2378</v>
      </c>
      <c r="K786" s="13" t="s">
        <v>2395</v>
      </c>
      <c r="L786" s="13" t="s">
        <v>4946</v>
      </c>
      <c r="M786" s="13" t="s">
        <v>2405</v>
      </c>
      <c r="N786" s="13" t="s">
        <v>3457</v>
      </c>
      <c r="O786" s="17">
        <v>42507</v>
      </c>
      <c r="P786" s="23"/>
      <c r="Q786" s="41" t="s">
        <v>7907</v>
      </c>
      <c r="R786" s="13" t="s">
        <v>112</v>
      </c>
      <c r="S786" s="13" t="s">
        <v>2866</v>
      </c>
      <c r="T786" s="13" t="s">
        <v>8348</v>
      </c>
      <c r="U786" s="13" t="s">
        <v>6005</v>
      </c>
      <c r="V786" s="13" t="s">
        <v>8350</v>
      </c>
      <c r="W786" s="13">
        <f>IF(ISERROR(VLOOKUP($C786,CTEPULL!$A:$I,3,FALSE)),"0",(VLOOKUP($C786,CTEPULL!$A:$I,3,FALSE)))</f>
        <v>40</v>
      </c>
      <c r="X786" s="18">
        <f>IF(ISERROR(VLOOKUP($A786,PIVOTILC!$A:$I,3,FALSE)),"0",(VLOOKUP($A786,PIVOTILC!$A:$I,3,FALSE)))</f>
        <v>40</v>
      </c>
      <c r="Y786" s="13">
        <f t="shared" si="192"/>
        <v>0</v>
      </c>
      <c r="Z786" s="13" t="str">
        <f t="shared" si="201"/>
        <v>Good</v>
      </c>
      <c r="AA786" s="13">
        <f>IF(ISERROR(VLOOKUP($C786,CTEPULL!$A:$I,4,FALSE)),"0",(VLOOKUP($C786,CTEPULL!$A:$I,4,FALSE)))</f>
        <v>0</v>
      </c>
      <c r="AB786" s="18">
        <f>IF(ISERROR(VLOOKUP($A786,PIVOTILC!$A:$I,4,FALSE)),"0",(VLOOKUP($A786,PIVOTILC!$A:$I,4,FALSE)))</f>
        <v>0</v>
      </c>
      <c r="AC786" s="13">
        <f t="shared" si="193"/>
        <v>0</v>
      </c>
      <c r="AD786" s="13" t="str">
        <f t="shared" si="202"/>
        <v/>
      </c>
      <c r="AE786" s="13">
        <f>IF(ISERROR(VLOOKUP($C786,CTEPULL!$A:$I,5,FALSE)),"0",(VLOOKUP($C786,CTEPULL!$A:$I,5,FALSE)))</f>
        <v>0</v>
      </c>
      <c r="AF786" s="18">
        <f>IF(ISERROR(VLOOKUP($A786,PIVOTILC!$A:$I,5,FALSE)),"0",(VLOOKUP($A786,PIVOTILC!$A:$I,5,FALSE)))</f>
        <v>0</v>
      </c>
      <c r="AG786" s="13">
        <f t="shared" si="194"/>
        <v>0</v>
      </c>
      <c r="AH786" s="13" t="str">
        <f t="shared" si="203"/>
        <v/>
      </c>
      <c r="AI786" s="13">
        <f>IF(ISERROR(VLOOKUP($C786,CTEPULL!$A:$I,6,FALSE)),"0",(VLOOKUP($C786,CTEPULL!$A:$I,6,FALSE)))</f>
        <v>0</v>
      </c>
      <c r="AJ786" s="18">
        <f>IF(ISERROR(VLOOKUP($A786,PIVOTILC!$A:$I,6,FALSE)),"0",(VLOOKUP($A786,PIVOTILC!$A:$I,6,FALSE)))</f>
        <v>0</v>
      </c>
      <c r="AK786" s="13">
        <f t="shared" si="195"/>
        <v>0</v>
      </c>
      <c r="AL786" s="13" t="str">
        <f t="shared" si="204"/>
        <v/>
      </c>
      <c r="AM786" s="13">
        <f>IF(ISERROR(VLOOKUP($C786,CTEPULL!$A:$I,7,FALSE)),"0",(VLOOKUP($C786,CTEPULL!$A:$I,7,FALSE)))</f>
        <v>0</v>
      </c>
      <c r="AN786" s="18">
        <f>IF(ISERROR(VLOOKUP($A786,PIVOTILC!$A:$I,7,FALSE)),"0",(VLOOKUP($A786,PIVOTILC!$A:$I,7,FALSE)))</f>
        <v>0</v>
      </c>
      <c r="AO786" s="13">
        <f t="shared" si="196"/>
        <v>0</v>
      </c>
      <c r="AP786" s="13" t="str">
        <f t="shared" si="205"/>
        <v/>
      </c>
      <c r="AQ786" s="13">
        <f>IF(ISERROR(VLOOKUP($C786,CTEPULL!$A:$I,8,FALSE)),"0",(VLOOKUP($C786,CTEPULL!$A:$I,8,FALSE)))</f>
        <v>0</v>
      </c>
      <c r="AR786" s="18">
        <f>IF(ISERROR(VLOOKUP($A786,PIVOTILC!$A:$I,8,FALSE)),"0",(VLOOKUP($A786,PIVOTILC!$A:$I,8,FALSE)))</f>
        <v>0</v>
      </c>
      <c r="AS786" s="13">
        <f t="shared" si="197"/>
        <v>0</v>
      </c>
      <c r="AT786" s="13" t="str">
        <f t="shared" si="206"/>
        <v/>
      </c>
      <c r="AU786" s="19">
        <f>IF(ISERROR(VLOOKUP($C786,CTEPULL!$A:$I,9,FALSE)),"0",(VLOOKUP($C786,CTEPULL!$A:$I,9,FALSE)))</f>
        <v>40</v>
      </c>
      <c r="AV786" s="18">
        <f>IF(ISERROR(VLOOKUP($A786,PIVOTILC!$A:$I,8,FALSE)),"0",(VLOOKUP($A786,PIVOTILC!$A:$I,9,FALSE)))</f>
        <v>40</v>
      </c>
      <c r="AW786" s="18">
        <f t="shared" si="198"/>
        <v>0</v>
      </c>
      <c r="AX786" s="13">
        <f t="shared" si="199"/>
        <v>0</v>
      </c>
      <c r="AY786" s="13" t="str">
        <f t="shared" si="200"/>
        <v>No</v>
      </c>
      <c r="AZ786" s="13" t="str">
        <f t="shared" si="207"/>
        <v>No</v>
      </c>
    </row>
    <row r="787" spans="1:52" x14ac:dyDescent="0.2">
      <c r="A787" s="1" t="s">
        <v>9377</v>
      </c>
      <c r="B787" s="16" t="s">
        <v>3937</v>
      </c>
      <c r="C787" s="13" t="s">
        <v>3938</v>
      </c>
      <c r="D787" s="13" t="s">
        <v>1479</v>
      </c>
      <c r="E787" s="13" t="s">
        <v>769</v>
      </c>
      <c r="F787" s="13" t="s">
        <v>129</v>
      </c>
      <c r="G787" s="13" t="s">
        <v>3939</v>
      </c>
      <c r="H787" s="13" t="s">
        <v>2831</v>
      </c>
      <c r="I787" s="13" t="s">
        <v>100</v>
      </c>
      <c r="J787" s="13" t="s">
        <v>2378</v>
      </c>
      <c r="K787" s="13" t="s">
        <v>2396</v>
      </c>
      <c r="L787" s="13" t="s">
        <v>2392</v>
      </c>
      <c r="M787" s="13" t="s">
        <v>2393</v>
      </c>
      <c r="N787" s="13" t="s">
        <v>3940</v>
      </c>
      <c r="O787" s="17">
        <v>42653</v>
      </c>
      <c r="P787" s="23"/>
      <c r="Q787" s="41" t="s">
        <v>3941</v>
      </c>
      <c r="R787" s="13" t="s">
        <v>129</v>
      </c>
      <c r="S787" s="13" t="s">
        <v>2871</v>
      </c>
      <c r="T787" s="13" t="s">
        <v>8348</v>
      </c>
      <c r="U787" s="13" t="s">
        <v>6006</v>
      </c>
      <c r="V787" s="13" t="s">
        <v>8354</v>
      </c>
      <c r="W787" s="13">
        <f>IF(ISERROR(VLOOKUP($C787,CTEPULL!$A:$I,3,FALSE)),"0",(VLOOKUP($C787,CTEPULL!$A:$I,3,FALSE)))</f>
        <v>40</v>
      </c>
      <c r="X787" s="18">
        <f>IF(ISERROR(VLOOKUP($A787,PIVOTILC!$A:$I,3,FALSE)),"0",(VLOOKUP($A787,PIVOTILC!$A:$I,3,FALSE)))</f>
        <v>40</v>
      </c>
      <c r="Y787" s="13">
        <f t="shared" si="192"/>
        <v>0</v>
      </c>
      <c r="Z787" s="13" t="str">
        <f t="shared" si="201"/>
        <v>Good</v>
      </c>
      <c r="AA787" s="13">
        <f>IF(ISERROR(VLOOKUP($C787,CTEPULL!$A:$I,4,FALSE)),"0",(VLOOKUP($C787,CTEPULL!$A:$I,4,FALSE)))</f>
        <v>0</v>
      </c>
      <c r="AB787" s="18">
        <f>IF(ISERROR(VLOOKUP($A787,PIVOTILC!$A:$I,4,FALSE)),"0",(VLOOKUP($A787,PIVOTILC!$A:$I,4,FALSE)))</f>
        <v>0</v>
      </c>
      <c r="AC787" s="13">
        <f t="shared" si="193"/>
        <v>0</v>
      </c>
      <c r="AD787" s="13" t="str">
        <f t="shared" si="202"/>
        <v/>
      </c>
      <c r="AE787" s="13">
        <f>IF(ISERROR(VLOOKUP($C787,CTEPULL!$A:$I,5,FALSE)),"0",(VLOOKUP($C787,CTEPULL!$A:$I,5,FALSE)))</f>
        <v>0</v>
      </c>
      <c r="AF787" s="18">
        <f>IF(ISERROR(VLOOKUP($A787,PIVOTILC!$A:$I,5,FALSE)),"0",(VLOOKUP($A787,PIVOTILC!$A:$I,5,FALSE)))</f>
        <v>0</v>
      </c>
      <c r="AG787" s="13">
        <f t="shared" si="194"/>
        <v>0</v>
      </c>
      <c r="AH787" s="13" t="str">
        <f t="shared" si="203"/>
        <v/>
      </c>
      <c r="AI787" s="13">
        <f>IF(ISERROR(VLOOKUP($C787,CTEPULL!$A:$I,6,FALSE)),"0",(VLOOKUP($C787,CTEPULL!$A:$I,6,FALSE)))</f>
        <v>0</v>
      </c>
      <c r="AJ787" s="18">
        <f>IF(ISERROR(VLOOKUP($A787,PIVOTILC!$A:$I,6,FALSE)),"0",(VLOOKUP($A787,PIVOTILC!$A:$I,6,FALSE)))</f>
        <v>0</v>
      </c>
      <c r="AK787" s="13">
        <f t="shared" si="195"/>
        <v>0</v>
      </c>
      <c r="AL787" s="13" t="str">
        <f t="shared" si="204"/>
        <v/>
      </c>
      <c r="AM787" s="13">
        <f>IF(ISERROR(VLOOKUP($C787,CTEPULL!$A:$I,7,FALSE)),"0",(VLOOKUP($C787,CTEPULL!$A:$I,7,FALSE)))</f>
        <v>0</v>
      </c>
      <c r="AN787" s="18">
        <f>IF(ISERROR(VLOOKUP($A787,PIVOTILC!$A:$I,7,FALSE)),"0",(VLOOKUP($A787,PIVOTILC!$A:$I,7,FALSE)))</f>
        <v>0</v>
      </c>
      <c r="AO787" s="13">
        <f t="shared" si="196"/>
        <v>0</v>
      </c>
      <c r="AP787" s="13" t="str">
        <f t="shared" si="205"/>
        <v/>
      </c>
      <c r="AQ787" s="13">
        <f>IF(ISERROR(VLOOKUP($C787,CTEPULL!$A:$I,8,FALSE)),"0",(VLOOKUP($C787,CTEPULL!$A:$I,8,FALSE)))</f>
        <v>0</v>
      </c>
      <c r="AR787" s="18">
        <f>IF(ISERROR(VLOOKUP($A787,PIVOTILC!$A:$I,8,FALSE)),"0",(VLOOKUP($A787,PIVOTILC!$A:$I,8,FALSE)))</f>
        <v>0</v>
      </c>
      <c r="AS787" s="13">
        <f t="shared" si="197"/>
        <v>0</v>
      </c>
      <c r="AT787" s="13" t="str">
        <f t="shared" si="206"/>
        <v/>
      </c>
      <c r="AU787" s="19">
        <f>IF(ISERROR(VLOOKUP($C787,CTEPULL!$A:$I,9,FALSE)),"0",(VLOOKUP($C787,CTEPULL!$A:$I,9,FALSE)))</f>
        <v>40</v>
      </c>
      <c r="AV787" s="18">
        <f>IF(ISERROR(VLOOKUP($A787,PIVOTILC!$A:$I,8,FALSE)),"0",(VLOOKUP($A787,PIVOTILC!$A:$I,9,FALSE)))</f>
        <v>40</v>
      </c>
      <c r="AW787" s="18">
        <f t="shared" si="198"/>
        <v>0</v>
      </c>
      <c r="AX787" s="13">
        <f t="shared" si="199"/>
        <v>0</v>
      </c>
      <c r="AY787" s="13" t="str">
        <f t="shared" si="200"/>
        <v>No</v>
      </c>
      <c r="AZ787" s="13" t="str">
        <f t="shared" si="207"/>
        <v>No</v>
      </c>
    </row>
    <row r="788" spans="1:52" x14ac:dyDescent="0.2">
      <c r="A788" s="1" t="s">
        <v>7250</v>
      </c>
      <c r="B788" s="16" t="s">
        <v>3272</v>
      </c>
      <c r="C788" s="13" t="s">
        <v>2031</v>
      </c>
      <c r="D788" s="13" t="s">
        <v>1479</v>
      </c>
      <c r="E788" s="13" t="s">
        <v>489</v>
      </c>
      <c r="F788" s="13" t="s">
        <v>187</v>
      </c>
      <c r="G788" s="13" t="s">
        <v>2022</v>
      </c>
      <c r="H788" s="13" t="s">
        <v>2831</v>
      </c>
      <c r="I788" s="13" t="s">
        <v>98</v>
      </c>
      <c r="J788" s="13" t="s">
        <v>2378</v>
      </c>
      <c r="K788" s="13" t="s">
        <v>2381</v>
      </c>
      <c r="L788" s="13" t="s">
        <v>2387</v>
      </c>
      <c r="M788" s="13" t="s">
        <v>3948</v>
      </c>
      <c r="N788" s="13" t="s">
        <v>2032</v>
      </c>
      <c r="O788" s="17">
        <v>42072</v>
      </c>
      <c r="P788" s="23"/>
      <c r="Q788" s="41" t="s">
        <v>2688</v>
      </c>
      <c r="R788" s="13" t="s">
        <v>129</v>
      </c>
      <c r="S788" s="13" t="s">
        <v>6540</v>
      </c>
      <c r="T788" s="13" t="s">
        <v>8348</v>
      </c>
      <c r="U788" s="13" t="s">
        <v>6007</v>
      </c>
      <c r="V788" s="13" t="s">
        <v>8364</v>
      </c>
      <c r="W788" s="13">
        <f>IF(ISERROR(VLOOKUP($C788,CTEPULL!$A:$I,3,FALSE)),"0",(VLOOKUP($C788,CTEPULL!$A:$I,3,FALSE)))</f>
        <v>41</v>
      </c>
      <c r="X788" s="18">
        <f>IF(ISERROR(VLOOKUP($A788,PIVOTILC!$A:$I,3,FALSE)),"0",(VLOOKUP($A788,PIVOTILC!$A:$I,3,FALSE)))</f>
        <v>41</v>
      </c>
      <c r="Y788" s="13">
        <f t="shared" si="192"/>
        <v>0</v>
      </c>
      <c r="Z788" s="13" t="str">
        <f t="shared" si="201"/>
        <v>Good</v>
      </c>
      <c r="AA788" s="13">
        <f>IF(ISERROR(VLOOKUP($C788,CTEPULL!$A:$I,4,FALSE)),"0",(VLOOKUP($C788,CTEPULL!$A:$I,4,FALSE)))</f>
        <v>0</v>
      </c>
      <c r="AB788" s="18">
        <f>IF(ISERROR(VLOOKUP($A788,PIVOTILC!$A:$I,4,FALSE)),"0",(VLOOKUP($A788,PIVOTILC!$A:$I,4,FALSE)))</f>
        <v>0</v>
      </c>
      <c r="AC788" s="13">
        <f t="shared" si="193"/>
        <v>0</v>
      </c>
      <c r="AD788" s="13" t="str">
        <f t="shared" si="202"/>
        <v/>
      </c>
      <c r="AE788" s="13">
        <f>IF(ISERROR(VLOOKUP($C788,CTEPULL!$A:$I,5,FALSE)),"0",(VLOOKUP($C788,CTEPULL!$A:$I,5,FALSE)))</f>
        <v>0</v>
      </c>
      <c r="AF788" s="18">
        <f>IF(ISERROR(VLOOKUP($A788,PIVOTILC!$A:$I,5,FALSE)),"0",(VLOOKUP($A788,PIVOTILC!$A:$I,5,FALSE)))</f>
        <v>0</v>
      </c>
      <c r="AG788" s="13">
        <f t="shared" si="194"/>
        <v>0</v>
      </c>
      <c r="AH788" s="13" t="str">
        <f t="shared" si="203"/>
        <v/>
      </c>
      <c r="AI788" s="13">
        <f>IF(ISERROR(VLOOKUP($C788,CTEPULL!$A:$I,6,FALSE)),"0",(VLOOKUP($C788,CTEPULL!$A:$I,6,FALSE)))</f>
        <v>0</v>
      </c>
      <c r="AJ788" s="18">
        <f>IF(ISERROR(VLOOKUP($A788,PIVOTILC!$A:$I,6,FALSE)),"0",(VLOOKUP($A788,PIVOTILC!$A:$I,6,FALSE)))</f>
        <v>0</v>
      </c>
      <c r="AK788" s="13">
        <f t="shared" si="195"/>
        <v>0</v>
      </c>
      <c r="AL788" s="13" t="str">
        <f t="shared" si="204"/>
        <v/>
      </c>
      <c r="AM788" s="13">
        <f>IF(ISERROR(VLOOKUP($C788,CTEPULL!$A:$I,7,FALSE)),"0",(VLOOKUP($C788,CTEPULL!$A:$I,7,FALSE)))</f>
        <v>0</v>
      </c>
      <c r="AN788" s="18">
        <f>IF(ISERROR(VLOOKUP($A788,PIVOTILC!$A:$I,7,FALSE)),"0",(VLOOKUP($A788,PIVOTILC!$A:$I,7,FALSE)))</f>
        <v>0</v>
      </c>
      <c r="AO788" s="13">
        <f t="shared" si="196"/>
        <v>0</v>
      </c>
      <c r="AP788" s="13" t="str">
        <f t="shared" si="205"/>
        <v/>
      </c>
      <c r="AQ788" s="13">
        <f>IF(ISERROR(VLOOKUP($C788,CTEPULL!$A:$I,8,FALSE)),"0",(VLOOKUP($C788,CTEPULL!$A:$I,8,FALSE)))</f>
        <v>0</v>
      </c>
      <c r="AR788" s="18">
        <f>IF(ISERROR(VLOOKUP($A788,PIVOTILC!$A:$I,8,FALSE)),"0",(VLOOKUP($A788,PIVOTILC!$A:$I,8,FALSE)))</f>
        <v>0</v>
      </c>
      <c r="AS788" s="13">
        <f t="shared" si="197"/>
        <v>0</v>
      </c>
      <c r="AT788" s="13" t="str">
        <f t="shared" si="206"/>
        <v/>
      </c>
      <c r="AU788" s="19">
        <f>IF(ISERROR(VLOOKUP($C788,CTEPULL!$A:$I,9,FALSE)),"0",(VLOOKUP($C788,CTEPULL!$A:$I,9,FALSE)))</f>
        <v>41</v>
      </c>
      <c r="AV788" s="18">
        <f>IF(ISERROR(VLOOKUP($A788,PIVOTILC!$A:$I,8,FALSE)),"0",(VLOOKUP($A788,PIVOTILC!$A:$I,9,FALSE)))</f>
        <v>41</v>
      </c>
      <c r="AW788" s="18">
        <f t="shared" si="198"/>
        <v>0</v>
      </c>
      <c r="AX788" s="13">
        <f t="shared" si="199"/>
        <v>0</v>
      </c>
      <c r="AY788" s="13" t="str">
        <f t="shared" si="200"/>
        <v>No</v>
      </c>
      <c r="AZ788" s="13" t="str">
        <f t="shared" si="207"/>
        <v>No</v>
      </c>
    </row>
    <row r="789" spans="1:52" x14ac:dyDescent="0.2">
      <c r="A789" s="1" t="s">
        <v>7251</v>
      </c>
      <c r="B789" s="16" t="s">
        <v>3273</v>
      </c>
      <c r="C789" s="13" t="s">
        <v>1478</v>
      </c>
      <c r="D789" s="13" t="s">
        <v>1479</v>
      </c>
      <c r="E789" s="13" t="s">
        <v>1480</v>
      </c>
      <c r="F789" s="13" t="s">
        <v>1481</v>
      </c>
      <c r="G789" s="13" t="s">
        <v>1482</v>
      </c>
      <c r="H789" s="13" t="s">
        <v>2829</v>
      </c>
      <c r="I789" s="13" t="s">
        <v>98</v>
      </c>
      <c r="J789" s="13" t="s">
        <v>2378</v>
      </c>
      <c r="K789" s="13" t="s">
        <v>2379</v>
      </c>
      <c r="L789" s="13" t="s">
        <v>2407</v>
      </c>
      <c r="M789" s="13" t="s">
        <v>2480</v>
      </c>
      <c r="N789" s="13" t="s">
        <v>1483</v>
      </c>
      <c r="O789" s="17">
        <v>41792</v>
      </c>
      <c r="P789" s="23"/>
      <c r="Q789" s="41" t="s">
        <v>2689</v>
      </c>
      <c r="R789" s="13" t="s">
        <v>187</v>
      </c>
      <c r="S789" s="13" t="s">
        <v>2866</v>
      </c>
      <c r="T789" s="13" t="s">
        <v>8348</v>
      </c>
      <c r="U789" s="13" t="s">
        <v>6008</v>
      </c>
      <c r="V789" s="13" t="s">
        <v>8349</v>
      </c>
      <c r="W789" s="13">
        <f>IF(ISERROR(VLOOKUP($C789,CTEPULL!$A:$I,3,FALSE)),"0",(VLOOKUP($C789,CTEPULL!$A:$I,3,FALSE)))</f>
        <v>44</v>
      </c>
      <c r="X789" s="18">
        <f>IF(ISERROR(VLOOKUP($A789,PIVOTILC!$A:$I,3,FALSE)),"0",(VLOOKUP($A789,PIVOTILC!$A:$I,3,FALSE)))</f>
        <v>44</v>
      </c>
      <c r="Y789" s="13">
        <f t="shared" si="192"/>
        <v>0</v>
      </c>
      <c r="Z789" s="13" t="str">
        <f t="shared" si="201"/>
        <v>Good</v>
      </c>
      <c r="AA789" s="13">
        <f>IF(ISERROR(VLOOKUP($C789,CTEPULL!$A:$I,4,FALSE)),"0",(VLOOKUP($C789,CTEPULL!$A:$I,4,FALSE)))</f>
        <v>0</v>
      </c>
      <c r="AB789" s="18">
        <f>IF(ISERROR(VLOOKUP($A789,PIVOTILC!$A:$I,4,FALSE)),"0",(VLOOKUP($A789,PIVOTILC!$A:$I,4,FALSE)))</f>
        <v>0</v>
      </c>
      <c r="AC789" s="13">
        <f t="shared" si="193"/>
        <v>0</v>
      </c>
      <c r="AD789" s="13" t="str">
        <f t="shared" si="202"/>
        <v/>
      </c>
      <c r="AE789" s="13">
        <f>IF(ISERROR(VLOOKUP($C789,CTEPULL!$A:$I,5,FALSE)),"0",(VLOOKUP($C789,CTEPULL!$A:$I,5,FALSE)))</f>
        <v>0</v>
      </c>
      <c r="AF789" s="18">
        <f>IF(ISERROR(VLOOKUP($A789,PIVOTILC!$A:$I,5,FALSE)),"0",(VLOOKUP($A789,PIVOTILC!$A:$I,5,FALSE)))</f>
        <v>0</v>
      </c>
      <c r="AG789" s="13">
        <f t="shared" si="194"/>
        <v>0</v>
      </c>
      <c r="AH789" s="13" t="str">
        <f t="shared" si="203"/>
        <v/>
      </c>
      <c r="AI789" s="13">
        <f>IF(ISERROR(VLOOKUP($C789,CTEPULL!$A:$I,6,FALSE)),"0",(VLOOKUP($C789,CTEPULL!$A:$I,6,FALSE)))</f>
        <v>0</v>
      </c>
      <c r="AJ789" s="18">
        <f>IF(ISERROR(VLOOKUP($A789,PIVOTILC!$A:$I,6,FALSE)),"0",(VLOOKUP($A789,PIVOTILC!$A:$I,6,FALSE)))</f>
        <v>0</v>
      </c>
      <c r="AK789" s="13">
        <f t="shared" si="195"/>
        <v>0</v>
      </c>
      <c r="AL789" s="13" t="str">
        <f t="shared" si="204"/>
        <v/>
      </c>
      <c r="AM789" s="13">
        <f>IF(ISERROR(VLOOKUP($C789,CTEPULL!$A:$I,7,FALSE)),"0",(VLOOKUP($C789,CTEPULL!$A:$I,7,FALSE)))</f>
        <v>0</v>
      </c>
      <c r="AN789" s="18">
        <f>IF(ISERROR(VLOOKUP($A789,PIVOTILC!$A:$I,7,FALSE)),"0",(VLOOKUP($A789,PIVOTILC!$A:$I,7,FALSE)))</f>
        <v>0</v>
      </c>
      <c r="AO789" s="13">
        <f t="shared" si="196"/>
        <v>0</v>
      </c>
      <c r="AP789" s="13" t="str">
        <f t="shared" si="205"/>
        <v/>
      </c>
      <c r="AQ789" s="13">
        <f>IF(ISERROR(VLOOKUP($C789,CTEPULL!$A:$I,8,FALSE)),"0",(VLOOKUP($C789,CTEPULL!$A:$I,8,FALSE)))</f>
        <v>0</v>
      </c>
      <c r="AR789" s="18">
        <f>IF(ISERROR(VLOOKUP($A789,PIVOTILC!$A:$I,8,FALSE)),"0",(VLOOKUP($A789,PIVOTILC!$A:$I,8,FALSE)))</f>
        <v>0</v>
      </c>
      <c r="AS789" s="13">
        <f t="shared" si="197"/>
        <v>0</v>
      </c>
      <c r="AT789" s="13" t="str">
        <f t="shared" si="206"/>
        <v/>
      </c>
      <c r="AU789" s="19">
        <f>IF(ISERROR(VLOOKUP($C789,CTEPULL!$A:$I,9,FALSE)),"0",(VLOOKUP($C789,CTEPULL!$A:$I,9,FALSE)))</f>
        <v>44</v>
      </c>
      <c r="AV789" s="18">
        <f>IF(ISERROR(VLOOKUP($A789,PIVOTILC!$A:$I,8,FALSE)),"0",(VLOOKUP($A789,PIVOTILC!$A:$I,9,FALSE)))</f>
        <v>44</v>
      </c>
      <c r="AW789" s="18">
        <f t="shared" si="198"/>
        <v>0</v>
      </c>
      <c r="AX789" s="13">
        <f t="shared" si="199"/>
        <v>0</v>
      </c>
      <c r="AY789" s="13" t="str">
        <f t="shared" si="200"/>
        <v>No</v>
      </c>
      <c r="AZ789" s="13" t="str">
        <f t="shared" si="207"/>
        <v>No</v>
      </c>
    </row>
    <row r="790" spans="1:52" x14ac:dyDescent="0.2">
      <c r="A790" s="1" t="s">
        <v>9378</v>
      </c>
      <c r="B790" s="16" t="s">
        <v>6243</v>
      </c>
      <c r="C790" s="13" t="s">
        <v>6244</v>
      </c>
      <c r="D790" s="13" t="s">
        <v>1479</v>
      </c>
      <c r="E790" s="13" t="s">
        <v>6245</v>
      </c>
      <c r="F790" s="13" t="s">
        <v>109</v>
      </c>
      <c r="G790" s="13" t="s">
        <v>6246</v>
      </c>
      <c r="H790" s="13" t="s">
        <v>2831</v>
      </c>
      <c r="I790" s="13" t="s">
        <v>98</v>
      </c>
      <c r="J790" s="13" t="s">
        <v>2378</v>
      </c>
      <c r="K790" s="13" t="s">
        <v>2381</v>
      </c>
      <c r="L790" s="13" t="s">
        <v>2387</v>
      </c>
      <c r="M790" s="13" t="s">
        <v>3948</v>
      </c>
      <c r="N790" s="13" t="s">
        <v>6247</v>
      </c>
      <c r="O790" s="17">
        <v>42990</v>
      </c>
      <c r="P790" s="23"/>
      <c r="Q790" s="41" t="s">
        <v>6248</v>
      </c>
      <c r="R790" s="13" t="s">
        <v>129</v>
      </c>
      <c r="S790" s="13" t="s">
        <v>2866</v>
      </c>
      <c r="T790" s="13" t="s">
        <v>8348</v>
      </c>
      <c r="U790" s="13" t="s">
        <v>6251</v>
      </c>
      <c r="V790" s="13" t="s">
        <v>8364</v>
      </c>
      <c r="W790" s="13">
        <f>IF(ISERROR(VLOOKUP($C790,CTEPULL!$A:$I,3,FALSE)),"0",(VLOOKUP($C790,CTEPULL!$A:$I,3,FALSE)))</f>
        <v>41</v>
      </c>
      <c r="X790" s="18">
        <f>IF(ISERROR(VLOOKUP($A790,PIVOTILC!$A:$I,3,FALSE)),"0",(VLOOKUP($A790,PIVOTILC!$A:$I,3,FALSE)))</f>
        <v>41</v>
      </c>
      <c r="Y790" s="13">
        <f t="shared" si="192"/>
        <v>0</v>
      </c>
      <c r="Z790" s="13" t="str">
        <f t="shared" si="201"/>
        <v>Good</v>
      </c>
      <c r="AA790" s="13">
        <f>IF(ISERROR(VLOOKUP($C790,CTEPULL!$A:$I,4,FALSE)),"0",(VLOOKUP($C790,CTEPULL!$A:$I,4,FALSE)))</f>
        <v>0</v>
      </c>
      <c r="AB790" s="18">
        <f>IF(ISERROR(VLOOKUP($A790,PIVOTILC!$A:$I,4,FALSE)),"0",(VLOOKUP($A790,PIVOTILC!$A:$I,4,FALSE)))</f>
        <v>0</v>
      </c>
      <c r="AC790" s="13">
        <f t="shared" si="193"/>
        <v>0</v>
      </c>
      <c r="AD790" s="13" t="str">
        <f t="shared" si="202"/>
        <v/>
      </c>
      <c r="AE790" s="13">
        <f>IF(ISERROR(VLOOKUP($C790,CTEPULL!$A:$I,5,FALSE)),"0",(VLOOKUP($C790,CTEPULL!$A:$I,5,FALSE)))</f>
        <v>0</v>
      </c>
      <c r="AF790" s="18">
        <f>IF(ISERROR(VLOOKUP($A790,PIVOTILC!$A:$I,5,FALSE)),"0",(VLOOKUP($A790,PIVOTILC!$A:$I,5,FALSE)))</f>
        <v>0</v>
      </c>
      <c r="AG790" s="13">
        <f t="shared" si="194"/>
        <v>0</v>
      </c>
      <c r="AH790" s="13" t="str">
        <f t="shared" si="203"/>
        <v/>
      </c>
      <c r="AI790" s="13">
        <f>IF(ISERROR(VLOOKUP($C790,CTEPULL!$A:$I,6,FALSE)),"0",(VLOOKUP($C790,CTEPULL!$A:$I,6,FALSE)))</f>
        <v>0</v>
      </c>
      <c r="AJ790" s="18">
        <f>IF(ISERROR(VLOOKUP($A790,PIVOTILC!$A:$I,6,FALSE)),"0",(VLOOKUP($A790,PIVOTILC!$A:$I,6,FALSE)))</f>
        <v>0</v>
      </c>
      <c r="AK790" s="13">
        <f t="shared" si="195"/>
        <v>0</v>
      </c>
      <c r="AL790" s="13" t="str">
        <f t="shared" si="204"/>
        <v/>
      </c>
      <c r="AM790" s="13">
        <f>IF(ISERROR(VLOOKUP($C790,CTEPULL!$A:$I,7,FALSE)),"0",(VLOOKUP($C790,CTEPULL!$A:$I,7,FALSE)))</f>
        <v>0</v>
      </c>
      <c r="AN790" s="18">
        <f>IF(ISERROR(VLOOKUP($A790,PIVOTILC!$A:$I,7,FALSE)),"0",(VLOOKUP($A790,PIVOTILC!$A:$I,7,FALSE)))</f>
        <v>0</v>
      </c>
      <c r="AO790" s="13">
        <f t="shared" si="196"/>
        <v>0</v>
      </c>
      <c r="AP790" s="13" t="str">
        <f t="shared" si="205"/>
        <v/>
      </c>
      <c r="AQ790" s="13">
        <f>IF(ISERROR(VLOOKUP($C790,CTEPULL!$A:$I,8,FALSE)),"0",(VLOOKUP($C790,CTEPULL!$A:$I,8,FALSE)))</f>
        <v>0</v>
      </c>
      <c r="AR790" s="18">
        <f>IF(ISERROR(VLOOKUP($A790,PIVOTILC!$A:$I,8,FALSE)),"0",(VLOOKUP($A790,PIVOTILC!$A:$I,8,FALSE)))</f>
        <v>0</v>
      </c>
      <c r="AS790" s="13">
        <f t="shared" si="197"/>
        <v>0</v>
      </c>
      <c r="AT790" s="13" t="str">
        <f t="shared" si="206"/>
        <v/>
      </c>
      <c r="AU790" s="19">
        <f>IF(ISERROR(VLOOKUP($C790,CTEPULL!$A:$I,9,FALSE)),"0",(VLOOKUP($C790,CTEPULL!$A:$I,9,FALSE)))</f>
        <v>41</v>
      </c>
      <c r="AV790" s="18">
        <f>IF(ISERROR(VLOOKUP($A790,PIVOTILC!$A:$I,8,FALSE)),"0",(VLOOKUP($A790,PIVOTILC!$A:$I,9,FALSE)))</f>
        <v>41</v>
      </c>
      <c r="AW790" s="18">
        <f t="shared" si="198"/>
        <v>0</v>
      </c>
      <c r="AX790" s="13">
        <f t="shared" si="199"/>
        <v>0</v>
      </c>
      <c r="AY790" s="13" t="str">
        <f t="shared" si="200"/>
        <v>No</v>
      </c>
      <c r="AZ790" s="13" t="str">
        <f t="shared" si="207"/>
        <v>No</v>
      </c>
    </row>
    <row r="791" spans="1:52" x14ac:dyDescent="0.2">
      <c r="A791" s="1" t="s">
        <v>10069</v>
      </c>
      <c r="B791" s="16" t="s">
        <v>10070</v>
      </c>
      <c r="C791" s="13" t="s">
        <v>10071</v>
      </c>
      <c r="D791" s="13" t="s">
        <v>10072</v>
      </c>
      <c r="E791" s="13" t="s">
        <v>7666</v>
      </c>
      <c r="F791" s="13" t="s">
        <v>125</v>
      </c>
      <c r="G791" s="13" t="s">
        <v>10073</v>
      </c>
      <c r="H791" s="13" t="s">
        <v>4974</v>
      </c>
      <c r="I791" s="13" t="s">
        <v>98</v>
      </c>
      <c r="J791" s="13" t="s">
        <v>2378</v>
      </c>
      <c r="K791" s="13" t="s">
        <v>2379</v>
      </c>
      <c r="L791" s="13" t="s">
        <v>2380</v>
      </c>
      <c r="M791" s="13" t="s">
        <v>11959</v>
      </c>
      <c r="N791" s="13" t="s">
        <v>10074</v>
      </c>
      <c r="O791" s="17">
        <v>43517</v>
      </c>
      <c r="P791" s="23"/>
      <c r="Q791" s="41" t="s">
        <v>10075</v>
      </c>
      <c r="R791" s="13" t="s">
        <v>129</v>
      </c>
      <c r="S791" s="13" t="s">
        <v>2870</v>
      </c>
      <c r="T791" s="13" t="s">
        <v>8348</v>
      </c>
      <c r="U791" s="13" t="s">
        <v>10082</v>
      </c>
      <c r="V791" s="13" t="s">
        <v>8352</v>
      </c>
      <c r="W791" s="13">
        <f>IF(ISERROR(VLOOKUP($C791,CTEPULL!$A:$I,3,FALSE)),"0",(VLOOKUP($C791,CTEPULL!$A:$I,3,FALSE)))</f>
        <v>32</v>
      </c>
      <c r="X791" s="18">
        <f>IF(ISERROR(VLOOKUP($A791,PIVOTILC!$A:$I,3,FALSE)),"0",(VLOOKUP($A791,PIVOTILC!$A:$I,3,FALSE)))</f>
        <v>32</v>
      </c>
      <c r="Y791" s="13">
        <f t="shared" si="192"/>
        <v>0</v>
      </c>
      <c r="Z791" s="13" t="str">
        <f t="shared" si="201"/>
        <v>Good</v>
      </c>
      <c r="AA791" s="13">
        <f>IF(ISERROR(VLOOKUP($C791,CTEPULL!$A:$I,4,FALSE)),"0",(VLOOKUP($C791,CTEPULL!$A:$I,4,FALSE)))</f>
        <v>0</v>
      </c>
      <c r="AB791" s="18">
        <f>IF(ISERROR(VLOOKUP($A791,PIVOTILC!$A:$I,4,FALSE)),"0",(VLOOKUP($A791,PIVOTILC!$A:$I,4,FALSE)))</f>
        <v>0</v>
      </c>
      <c r="AC791" s="13">
        <f t="shared" si="193"/>
        <v>0</v>
      </c>
      <c r="AD791" s="13" t="str">
        <f t="shared" si="202"/>
        <v/>
      </c>
      <c r="AE791" s="13">
        <f>IF(ISERROR(VLOOKUP($C791,CTEPULL!$A:$I,5,FALSE)),"0",(VLOOKUP($C791,CTEPULL!$A:$I,5,FALSE)))</f>
        <v>0</v>
      </c>
      <c r="AF791" s="18">
        <f>IF(ISERROR(VLOOKUP($A791,PIVOTILC!$A:$I,5,FALSE)),"0",(VLOOKUP($A791,PIVOTILC!$A:$I,5,FALSE)))</f>
        <v>0</v>
      </c>
      <c r="AG791" s="13">
        <f t="shared" si="194"/>
        <v>0</v>
      </c>
      <c r="AH791" s="13" t="str">
        <f t="shared" si="203"/>
        <v/>
      </c>
      <c r="AI791" s="13">
        <f>IF(ISERROR(VLOOKUP($C791,CTEPULL!$A:$I,6,FALSE)),"0",(VLOOKUP($C791,CTEPULL!$A:$I,6,FALSE)))</f>
        <v>0</v>
      </c>
      <c r="AJ791" s="18">
        <f>IF(ISERROR(VLOOKUP($A791,PIVOTILC!$A:$I,6,FALSE)),"0",(VLOOKUP($A791,PIVOTILC!$A:$I,6,FALSE)))</f>
        <v>0</v>
      </c>
      <c r="AK791" s="13">
        <f t="shared" si="195"/>
        <v>0</v>
      </c>
      <c r="AL791" s="13" t="str">
        <f t="shared" si="204"/>
        <v/>
      </c>
      <c r="AM791" s="13">
        <f>IF(ISERROR(VLOOKUP($C791,CTEPULL!$A:$I,7,FALSE)),"0",(VLOOKUP($C791,CTEPULL!$A:$I,7,FALSE)))</f>
        <v>0</v>
      </c>
      <c r="AN791" s="18">
        <f>IF(ISERROR(VLOOKUP($A791,PIVOTILC!$A:$I,7,FALSE)),"0",(VLOOKUP($A791,PIVOTILC!$A:$I,7,FALSE)))</f>
        <v>0</v>
      </c>
      <c r="AO791" s="13">
        <f t="shared" si="196"/>
        <v>0</v>
      </c>
      <c r="AP791" s="13" t="str">
        <f t="shared" si="205"/>
        <v/>
      </c>
      <c r="AQ791" s="13">
        <f>IF(ISERROR(VLOOKUP($C791,CTEPULL!$A:$I,8,FALSE)),"0",(VLOOKUP($C791,CTEPULL!$A:$I,8,FALSE)))</f>
        <v>0</v>
      </c>
      <c r="AR791" s="18">
        <f>IF(ISERROR(VLOOKUP($A791,PIVOTILC!$A:$I,8,FALSE)),"0",(VLOOKUP($A791,PIVOTILC!$A:$I,8,FALSE)))</f>
        <v>0</v>
      </c>
      <c r="AS791" s="13">
        <f t="shared" si="197"/>
        <v>0</v>
      </c>
      <c r="AT791" s="13" t="str">
        <f t="shared" si="206"/>
        <v/>
      </c>
      <c r="AU791" s="19">
        <f>IF(ISERROR(VLOOKUP($C791,CTEPULL!$A:$I,9,FALSE)),"0",(VLOOKUP($C791,CTEPULL!$A:$I,9,FALSE)))</f>
        <v>32</v>
      </c>
      <c r="AV791" s="18">
        <f>IF(ISERROR(VLOOKUP($A791,PIVOTILC!$A:$I,8,FALSE)),"0",(VLOOKUP($A791,PIVOTILC!$A:$I,9,FALSE)))</f>
        <v>32</v>
      </c>
      <c r="AW791" s="18">
        <f t="shared" si="198"/>
        <v>0</v>
      </c>
      <c r="AX791" s="13">
        <f t="shared" si="199"/>
        <v>0</v>
      </c>
      <c r="AY791" s="13" t="str">
        <f t="shared" si="200"/>
        <v>No</v>
      </c>
      <c r="AZ791" s="13" t="str">
        <f t="shared" si="207"/>
        <v>No</v>
      </c>
    </row>
    <row r="792" spans="1:52" x14ac:dyDescent="0.2">
      <c r="A792" s="1" t="s">
        <v>7252</v>
      </c>
      <c r="B792" s="16" t="s">
        <v>4543</v>
      </c>
      <c r="C792" s="13" t="s">
        <v>4544</v>
      </c>
      <c r="D792" s="13" t="s">
        <v>4545</v>
      </c>
      <c r="E792" s="13" t="s">
        <v>4546</v>
      </c>
      <c r="F792" s="13" t="s">
        <v>179</v>
      </c>
      <c r="G792" s="13" t="s">
        <v>4547</v>
      </c>
      <c r="H792" s="13" t="s">
        <v>2829</v>
      </c>
      <c r="I792" s="13" t="s">
        <v>100</v>
      </c>
      <c r="J792" s="13" t="s">
        <v>2378</v>
      </c>
      <c r="K792" s="13" t="s">
        <v>2396</v>
      </c>
      <c r="L792" s="13" t="s">
        <v>2392</v>
      </c>
      <c r="M792" s="13" t="s">
        <v>8943</v>
      </c>
      <c r="N792" s="13" t="s">
        <v>4548</v>
      </c>
      <c r="O792" s="17">
        <v>42828</v>
      </c>
      <c r="P792" s="23"/>
      <c r="Q792" s="41" t="s">
        <v>4549</v>
      </c>
      <c r="R792" s="13" t="s">
        <v>129</v>
      </c>
      <c r="S792" s="13" t="s">
        <v>2870</v>
      </c>
      <c r="T792" s="13" t="s">
        <v>8348</v>
      </c>
      <c r="U792" s="13" t="s">
        <v>6009</v>
      </c>
      <c r="V792" s="13" t="s">
        <v>8352</v>
      </c>
      <c r="W792" s="13">
        <f>IF(ISERROR(VLOOKUP($C792,CTEPULL!$A:$I,3,FALSE)),"0",(VLOOKUP($C792,CTEPULL!$A:$I,3,FALSE)))</f>
        <v>45</v>
      </c>
      <c r="X792" s="18">
        <f>IF(ISERROR(VLOOKUP($A792,PIVOTILC!$A:$I,3,FALSE)),"0",(VLOOKUP($A792,PIVOTILC!$A:$I,3,FALSE)))</f>
        <v>45</v>
      </c>
      <c r="Y792" s="13">
        <f t="shared" si="192"/>
        <v>0</v>
      </c>
      <c r="Z792" s="13" t="str">
        <f t="shared" si="201"/>
        <v>Good</v>
      </c>
      <c r="AA792" s="13">
        <f>IF(ISERROR(VLOOKUP($C792,CTEPULL!$A:$I,4,FALSE)),"0",(VLOOKUP($C792,CTEPULL!$A:$I,4,FALSE)))</f>
        <v>0</v>
      </c>
      <c r="AB792" s="18">
        <f>IF(ISERROR(VLOOKUP($A792,PIVOTILC!$A:$I,4,FALSE)),"0",(VLOOKUP($A792,PIVOTILC!$A:$I,4,FALSE)))</f>
        <v>0</v>
      </c>
      <c r="AC792" s="13">
        <f t="shared" si="193"/>
        <v>0</v>
      </c>
      <c r="AD792" s="13" t="str">
        <f t="shared" si="202"/>
        <v/>
      </c>
      <c r="AE792" s="13">
        <f>IF(ISERROR(VLOOKUP($C792,CTEPULL!$A:$I,5,FALSE)),"0",(VLOOKUP($C792,CTEPULL!$A:$I,5,FALSE)))</f>
        <v>0</v>
      </c>
      <c r="AF792" s="18">
        <f>IF(ISERROR(VLOOKUP($A792,PIVOTILC!$A:$I,5,FALSE)),"0",(VLOOKUP($A792,PIVOTILC!$A:$I,5,FALSE)))</f>
        <v>0</v>
      </c>
      <c r="AG792" s="13">
        <f t="shared" si="194"/>
        <v>0</v>
      </c>
      <c r="AH792" s="13" t="str">
        <f t="shared" si="203"/>
        <v/>
      </c>
      <c r="AI792" s="13">
        <f>IF(ISERROR(VLOOKUP($C792,CTEPULL!$A:$I,6,FALSE)),"0",(VLOOKUP($C792,CTEPULL!$A:$I,6,FALSE)))</f>
        <v>0</v>
      </c>
      <c r="AJ792" s="18">
        <f>IF(ISERROR(VLOOKUP($A792,PIVOTILC!$A:$I,6,FALSE)),"0",(VLOOKUP($A792,PIVOTILC!$A:$I,6,FALSE)))</f>
        <v>0</v>
      </c>
      <c r="AK792" s="13">
        <f t="shared" si="195"/>
        <v>0</v>
      </c>
      <c r="AL792" s="13" t="str">
        <f t="shared" si="204"/>
        <v/>
      </c>
      <c r="AM792" s="13">
        <f>IF(ISERROR(VLOOKUP($C792,CTEPULL!$A:$I,7,FALSE)),"0",(VLOOKUP($C792,CTEPULL!$A:$I,7,FALSE)))</f>
        <v>0</v>
      </c>
      <c r="AN792" s="18">
        <f>IF(ISERROR(VLOOKUP($A792,PIVOTILC!$A:$I,7,FALSE)),"0",(VLOOKUP($A792,PIVOTILC!$A:$I,7,FALSE)))</f>
        <v>0</v>
      </c>
      <c r="AO792" s="13">
        <f t="shared" si="196"/>
        <v>0</v>
      </c>
      <c r="AP792" s="13" t="str">
        <f t="shared" si="205"/>
        <v/>
      </c>
      <c r="AQ792" s="13">
        <f>IF(ISERROR(VLOOKUP($C792,CTEPULL!$A:$I,8,FALSE)),"0",(VLOOKUP($C792,CTEPULL!$A:$I,8,FALSE)))</f>
        <v>0</v>
      </c>
      <c r="AR792" s="18">
        <f>IF(ISERROR(VLOOKUP($A792,PIVOTILC!$A:$I,8,FALSE)),"0",(VLOOKUP($A792,PIVOTILC!$A:$I,8,FALSE)))</f>
        <v>0</v>
      </c>
      <c r="AS792" s="13">
        <f t="shared" si="197"/>
        <v>0</v>
      </c>
      <c r="AT792" s="13" t="str">
        <f t="shared" si="206"/>
        <v/>
      </c>
      <c r="AU792" s="19">
        <f>IF(ISERROR(VLOOKUP($C792,CTEPULL!$A:$I,9,FALSE)),"0",(VLOOKUP($C792,CTEPULL!$A:$I,9,FALSE)))</f>
        <v>45</v>
      </c>
      <c r="AV792" s="18">
        <f>IF(ISERROR(VLOOKUP($A792,PIVOTILC!$A:$I,8,FALSE)),"0",(VLOOKUP($A792,PIVOTILC!$A:$I,9,FALSE)))</f>
        <v>45</v>
      </c>
      <c r="AW792" s="18">
        <f t="shared" si="198"/>
        <v>0</v>
      </c>
      <c r="AX792" s="13">
        <f t="shared" si="199"/>
        <v>0</v>
      </c>
      <c r="AY792" s="13" t="str">
        <f t="shared" si="200"/>
        <v>No</v>
      </c>
      <c r="AZ792" s="13" t="str">
        <f t="shared" si="207"/>
        <v>No</v>
      </c>
    </row>
    <row r="793" spans="1:52" x14ac:dyDescent="0.2">
      <c r="A793" s="1" t="s">
        <v>9379</v>
      </c>
      <c r="B793" s="12" t="s">
        <v>6373</v>
      </c>
      <c r="C793" s="3" t="s">
        <v>6374</v>
      </c>
      <c r="D793" s="3" t="s">
        <v>6375</v>
      </c>
      <c r="E793" s="3" t="s">
        <v>6376</v>
      </c>
      <c r="F793" s="3" t="s">
        <v>12729</v>
      </c>
      <c r="G793" s="3" t="s">
        <v>6377</v>
      </c>
      <c r="H793" s="3" t="s">
        <v>2828</v>
      </c>
      <c r="I793" s="3" t="s">
        <v>98</v>
      </c>
      <c r="J793" s="3" t="s">
        <v>2378</v>
      </c>
      <c r="K793" s="3" t="s">
        <v>2382</v>
      </c>
      <c r="L793" s="3" t="s">
        <v>3758</v>
      </c>
      <c r="M793" s="3" t="s">
        <v>2384</v>
      </c>
      <c r="N793" s="3" t="s">
        <v>2830</v>
      </c>
      <c r="O793" s="11">
        <v>43017</v>
      </c>
      <c r="Q793" s="41" t="s">
        <v>6378</v>
      </c>
      <c r="R793" s="3" t="s">
        <v>129</v>
      </c>
      <c r="S793" s="3" t="s">
        <v>2868</v>
      </c>
      <c r="T793" s="3" t="s">
        <v>8348</v>
      </c>
      <c r="U793" s="3" t="s">
        <v>6514</v>
      </c>
      <c r="V793" s="3" t="s">
        <v>8352</v>
      </c>
      <c r="W793" s="13">
        <f>IF(ISERROR(VLOOKUP($C793,CTEPULL!$A:$I,3,FALSE)),"0",(VLOOKUP($C793,CTEPULL!$A:$I,3,FALSE)))</f>
        <v>45</v>
      </c>
      <c r="X793" s="18">
        <f>IF(ISERROR(VLOOKUP($A793,PIVOTILC!$A:$I,3,FALSE)),"0",(VLOOKUP($A793,PIVOTILC!$A:$I,3,FALSE)))</f>
        <v>45</v>
      </c>
      <c r="Y793" s="13">
        <f t="shared" si="192"/>
        <v>0</v>
      </c>
      <c r="Z793" s="13" t="str">
        <f t="shared" si="201"/>
        <v>Good</v>
      </c>
      <c r="AA793" s="13">
        <f>IF(ISERROR(VLOOKUP($C793,CTEPULL!$A:$I,4,FALSE)),"0",(VLOOKUP($C793,CTEPULL!$A:$I,4,FALSE)))</f>
        <v>0</v>
      </c>
      <c r="AB793" s="18">
        <f>IF(ISERROR(VLOOKUP($A793,PIVOTILC!$A:$I,4,FALSE)),"0",(VLOOKUP($A793,PIVOTILC!$A:$I,4,FALSE)))</f>
        <v>0</v>
      </c>
      <c r="AC793" s="13">
        <f t="shared" si="193"/>
        <v>0</v>
      </c>
      <c r="AD793" s="13" t="str">
        <f t="shared" si="202"/>
        <v/>
      </c>
      <c r="AE793" s="13">
        <f>IF(ISERROR(VLOOKUP($C793,CTEPULL!$A:$I,5,FALSE)),"0",(VLOOKUP($C793,CTEPULL!$A:$I,5,FALSE)))</f>
        <v>0</v>
      </c>
      <c r="AF793" s="18">
        <f>IF(ISERROR(VLOOKUP($A793,PIVOTILC!$A:$I,5,FALSE)),"0",(VLOOKUP($A793,PIVOTILC!$A:$I,5,FALSE)))</f>
        <v>0</v>
      </c>
      <c r="AG793" s="13">
        <f t="shared" si="194"/>
        <v>0</v>
      </c>
      <c r="AH793" s="13" t="str">
        <f t="shared" si="203"/>
        <v/>
      </c>
      <c r="AI793" s="13">
        <f>IF(ISERROR(VLOOKUP($C793,CTEPULL!$A:$I,6,FALSE)),"0",(VLOOKUP($C793,CTEPULL!$A:$I,6,FALSE)))</f>
        <v>0</v>
      </c>
      <c r="AJ793" s="18">
        <f>IF(ISERROR(VLOOKUP($A793,PIVOTILC!$A:$I,6,FALSE)),"0",(VLOOKUP($A793,PIVOTILC!$A:$I,6,FALSE)))</f>
        <v>0</v>
      </c>
      <c r="AK793" s="13">
        <f t="shared" si="195"/>
        <v>0</v>
      </c>
      <c r="AL793" s="13" t="str">
        <f t="shared" si="204"/>
        <v/>
      </c>
      <c r="AM793" s="13">
        <f>IF(ISERROR(VLOOKUP($C793,CTEPULL!$A:$I,7,FALSE)),"0",(VLOOKUP($C793,CTEPULL!$A:$I,7,FALSE)))</f>
        <v>0</v>
      </c>
      <c r="AN793" s="18">
        <f>IF(ISERROR(VLOOKUP($A793,PIVOTILC!$A:$I,7,FALSE)),"0",(VLOOKUP($A793,PIVOTILC!$A:$I,7,FALSE)))</f>
        <v>0</v>
      </c>
      <c r="AO793" s="13">
        <f t="shared" si="196"/>
        <v>0</v>
      </c>
      <c r="AP793" s="13" t="str">
        <f t="shared" si="205"/>
        <v/>
      </c>
      <c r="AQ793" s="13">
        <f>IF(ISERROR(VLOOKUP($C793,CTEPULL!$A:$I,8,FALSE)),"0",(VLOOKUP($C793,CTEPULL!$A:$I,8,FALSE)))</f>
        <v>0</v>
      </c>
      <c r="AR793" s="18">
        <f>IF(ISERROR(VLOOKUP($A793,PIVOTILC!$A:$I,8,FALSE)),"0",(VLOOKUP($A793,PIVOTILC!$A:$I,8,FALSE)))</f>
        <v>0</v>
      </c>
      <c r="AS793" s="13">
        <f t="shared" si="197"/>
        <v>0</v>
      </c>
      <c r="AT793" s="13" t="str">
        <f t="shared" si="206"/>
        <v/>
      </c>
      <c r="AU793" s="19">
        <f>IF(ISERROR(VLOOKUP($C793,CTEPULL!$A:$I,9,FALSE)),"0",(VLOOKUP($C793,CTEPULL!$A:$I,9,FALSE)))</f>
        <v>45</v>
      </c>
      <c r="AV793" s="18">
        <f>IF(ISERROR(VLOOKUP($A793,PIVOTILC!$A:$I,8,FALSE)),"0",(VLOOKUP($A793,PIVOTILC!$A:$I,9,FALSE)))</f>
        <v>45</v>
      </c>
      <c r="AW793" s="18">
        <f t="shared" si="198"/>
        <v>0</v>
      </c>
      <c r="AX793" s="13">
        <f t="shared" si="199"/>
        <v>0</v>
      </c>
      <c r="AY793" s="13" t="str">
        <f t="shared" si="200"/>
        <v>No</v>
      </c>
      <c r="AZ793" s="13" t="str">
        <f t="shared" si="207"/>
        <v>No</v>
      </c>
    </row>
    <row r="794" spans="1:52" x14ac:dyDescent="0.2">
      <c r="A794" s="1" t="s">
        <v>9380</v>
      </c>
      <c r="B794" s="16" t="s">
        <v>3274</v>
      </c>
      <c r="C794" s="13" t="s">
        <v>875</v>
      </c>
      <c r="D794" s="13" t="s">
        <v>593</v>
      </c>
      <c r="E794" s="13" t="s">
        <v>529</v>
      </c>
      <c r="F794" s="13" t="s">
        <v>128</v>
      </c>
      <c r="G794" s="13" t="s">
        <v>346</v>
      </c>
      <c r="H794" s="13" t="s">
        <v>2831</v>
      </c>
      <c r="I794" s="13" t="s">
        <v>98</v>
      </c>
      <c r="J794" s="13" t="s">
        <v>2378</v>
      </c>
      <c r="K794" s="13" t="s">
        <v>2382</v>
      </c>
      <c r="L794" s="13" t="s">
        <v>3758</v>
      </c>
      <c r="M794" s="13" t="s">
        <v>2397</v>
      </c>
      <c r="N794" s="13" t="s">
        <v>212</v>
      </c>
      <c r="O794" s="17">
        <v>40728</v>
      </c>
      <c r="P794" s="23"/>
      <c r="Q794" s="41" t="s">
        <v>2690</v>
      </c>
      <c r="R794" s="13" t="s">
        <v>129</v>
      </c>
      <c r="S794" s="13" t="s">
        <v>2867</v>
      </c>
      <c r="T794" s="13" t="s">
        <v>8348</v>
      </c>
      <c r="U794" s="13" t="s">
        <v>6010</v>
      </c>
      <c r="V794" s="13" t="s">
        <v>8352</v>
      </c>
      <c r="W794" s="13">
        <f>IF(ISERROR(VLOOKUP($C794,CTEPULL!$A:$I,3,FALSE)),"0",(VLOOKUP($C794,CTEPULL!$A:$I,3,FALSE)))</f>
        <v>40</v>
      </c>
      <c r="X794" s="18">
        <f>IF(ISERROR(VLOOKUP($A794,PIVOTILC!$A:$I,3,FALSE)),"0",(VLOOKUP($A794,PIVOTILC!$A:$I,3,FALSE)))</f>
        <v>40</v>
      </c>
      <c r="Y794" s="13">
        <f t="shared" si="192"/>
        <v>0</v>
      </c>
      <c r="Z794" s="13" t="str">
        <f t="shared" si="201"/>
        <v>Good</v>
      </c>
      <c r="AA794" s="13">
        <f>IF(ISERROR(VLOOKUP($C794,CTEPULL!$A:$I,4,FALSE)),"0",(VLOOKUP($C794,CTEPULL!$A:$I,4,FALSE)))</f>
        <v>0</v>
      </c>
      <c r="AB794" s="18">
        <f>IF(ISERROR(VLOOKUP($A794,PIVOTILC!$A:$I,4,FALSE)),"0",(VLOOKUP($A794,PIVOTILC!$A:$I,4,FALSE)))</f>
        <v>0</v>
      </c>
      <c r="AC794" s="13">
        <f t="shared" si="193"/>
        <v>0</v>
      </c>
      <c r="AD794" s="13" t="str">
        <f t="shared" si="202"/>
        <v/>
      </c>
      <c r="AE794" s="13">
        <f>IF(ISERROR(VLOOKUP($C794,CTEPULL!$A:$I,5,FALSE)),"0",(VLOOKUP($C794,CTEPULL!$A:$I,5,FALSE)))</f>
        <v>0</v>
      </c>
      <c r="AF794" s="18">
        <f>IF(ISERROR(VLOOKUP($A794,PIVOTILC!$A:$I,5,FALSE)),"0",(VLOOKUP($A794,PIVOTILC!$A:$I,5,FALSE)))</f>
        <v>0</v>
      </c>
      <c r="AG794" s="13">
        <f t="shared" si="194"/>
        <v>0</v>
      </c>
      <c r="AH794" s="13" t="str">
        <f t="shared" si="203"/>
        <v/>
      </c>
      <c r="AI794" s="13">
        <f>IF(ISERROR(VLOOKUP($C794,CTEPULL!$A:$I,6,FALSE)),"0",(VLOOKUP($C794,CTEPULL!$A:$I,6,FALSE)))</f>
        <v>0</v>
      </c>
      <c r="AJ794" s="18">
        <f>IF(ISERROR(VLOOKUP($A794,PIVOTILC!$A:$I,6,FALSE)),"0",(VLOOKUP($A794,PIVOTILC!$A:$I,6,FALSE)))</f>
        <v>0</v>
      </c>
      <c r="AK794" s="13">
        <f t="shared" si="195"/>
        <v>0</v>
      </c>
      <c r="AL794" s="13" t="str">
        <f t="shared" si="204"/>
        <v/>
      </c>
      <c r="AM794" s="13">
        <f>IF(ISERROR(VLOOKUP($C794,CTEPULL!$A:$I,7,FALSE)),"0",(VLOOKUP($C794,CTEPULL!$A:$I,7,FALSE)))</f>
        <v>0</v>
      </c>
      <c r="AN794" s="18">
        <f>IF(ISERROR(VLOOKUP($A794,PIVOTILC!$A:$I,7,FALSE)),"0",(VLOOKUP($A794,PIVOTILC!$A:$I,7,FALSE)))</f>
        <v>0</v>
      </c>
      <c r="AO794" s="13">
        <f t="shared" si="196"/>
        <v>0</v>
      </c>
      <c r="AP794" s="13" t="str">
        <f t="shared" si="205"/>
        <v/>
      </c>
      <c r="AQ794" s="13">
        <f>IF(ISERROR(VLOOKUP($C794,CTEPULL!$A:$I,8,FALSE)),"0",(VLOOKUP($C794,CTEPULL!$A:$I,8,FALSE)))</f>
        <v>0</v>
      </c>
      <c r="AR794" s="18">
        <f>IF(ISERROR(VLOOKUP($A794,PIVOTILC!$A:$I,8,FALSE)),"0",(VLOOKUP($A794,PIVOTILC!$A:$I,8,FALSE)))</f>
        <v>0</v>
      </c>
      <c r="AS794" s="13">
        <f t="shared" si="197"/>
        <v>0</v>
      </c>
      <c r="AT794" s="13" t="str">
        <f t="shared" si="206"/>
        <v/>
      </c>
      <c r="AU794" s="19">
        <f>IF(ISERROR(VLOOKUP($C794,CTEPULL!$A:$I,9,FALSE)),"0",(VLOOKUP($C794,CTEPULL!$A:$I,9,FALSE)))</f>
        <v>40</v>
      </c>
      <c r="AV794" s="18">
        <f>IF(ISERROR(VLOOKUP($A794,PIVOTILC!$A:$I,8,FALSE)),"0",(VLOOKUP($A794,PIVOTILC!$A:$I,9,FALSE)))</f>
        <v>40</v>
      </c>
      <c r="AW794" s="18">
        <f t="shared" si="198"/>
        <v>0</v>
      </c>
      <c r="AX794" s="13">
        <f t="shared" si="199"/>
        <v>0</v>
      </c>
      <c r="AY794" s="13" t="str">
        <f t="shared" si="200"/>
        <v>No</v>
      </c>
      <c r="AZ794" s="13" t="str">
        <f t="shared" si="207"/>
        <v>No</v>
      </c>
    </row>
    <row r="795" spans="1:52" x14ac:dyDescent="0.2">
      <c r="A795" s="1" t="s">
        <v>11860</v>
      </c>
      <c r="B795" s="16" t="s">
        <v>11861</v>
      </c>
      <c r="C795" s="13" t="s">
        <v>11923</v>
      </c>
      <c r="D795" s="13" t="s">
        <v>11862</v>
      </c>
      <c r="E795" s="13" t="s">
        <v>11863</v>
      </c>
      <c r="F795" s="13" t="s">
        <v>179</v>
      </c>
      <c r="G795" s="13" t="s">
        <v>11864</v>
      </c>
      <c r="H795" s="13" t="s">
        <v>2829</v>
      </c>
      <c r="I795" s="13" t="s">
        <v>98</v>
      </c>
      <c r="J795" s="13" t="s">
        <v>2378</v>
      </c>
      <c r="K795" s="13" t="s">
        <v>2379</v>
      </c>
      <c r="L795" s="13" t="s">
        <v>2407</v>
      </c>
      <c r="M795" s="13" t="s">
        <v>2480</v>
      </c>
      <c r="N795" s="13" t="s">
        <v>11924</v>
      </c>
      <c r="O795" s="17">
        <v>43727</v>
      </c>
      <c r="P795" s="23"/>
      <c r="Q795" s="41" t="s">
        <v>11865</v>
      </c>
      <c r="R795" s="13" t="s">
        <v>112</v>
      </c>
      <c r="S795" s="13" t="s">
        <v>2866</v>
      </c>
      <c r="T795" s="13" t="s">
        <v>8348</v>
      </c>
      <c r="U795" s="13" t="s">
        <v>11929</v>
      </c>
      <c r="V795" s="13" t="s">
        <v>8355</v>
      </c>
      <c r="W795" s="13">
        <f>IF(ISERROR(VLOOKUP($C795,CTEPULL!$A:$I,3,FALSE)),"0",(VLOOKUP($C795,CTEPULL!$A:$I,3,FALSE)))</f>
        <v>45</v>
      </c>
      <c r="X795" s="18">
        <f>IF(ISERROR(VLOOKUP($A795,PIVOTILC!$A:$I,3,FALSE)),"0",(VLOOKUP($A795,PIVOTILC!$A:$I,3,FALSE)))</f>
        <v>45</v>
      </c>
      <c r="Y795" s="13">
        <f t="shared" si="192"/>
        <v>0</v>
      </c>
      <c r="Z795" s="13" t="str">
        <f t="shared" si="201"/>
        <v>Good</v>
      </c>
      <c r="AA795" s="13">
        <f>IF(ISERROR(VLOOKUP($C795,CTEPULL!$A:$I,4,FALSE)),"0",(VLOOKUP($C795,CTEPULL!$A:$I,4,FALSE)))</f>
        <v>0</v>
      </c>
      <c r="AB795" s="18">
        <f>IF(ISERROR(VLOOKUP($A795,PIVOTILC!$A:$I,4,FALSE)),"0",(VLOOKUP($A795,PIVOTILC!$A:$I,4,FALSE)))</f>
        <v>0</v>
      </c>
      <c r="AC795" s="13">
        <f t="shared" si="193"/>
        <v>0</v>
      </c>
      <c r="AD795" s="13" t="str">
        <f t="shared" si="202"/>
        <v/>
      </c>
      <c r="AE795" s="13">
        <f>IF(ISERROR(VLOOKUP($C795,CTEPULL!$A:$I,5,FALSE)),"0",(VLOOKUP($C795,CTEPULL!$A:$I,5,FALSE)))</f>
        <v>0</v>
      </c>
      <c r="AF795" s="18">
        <f>IF(ISERROR(VLOOKUP($A795,PIVOTILC!$A:$I,5,FALSE)),"0",(VLOOKUP($A795,PIVOTILC!$A:$I,5,FALSE)))</f>
        <v>0</v>
      </c>
      <c r="AG795" s="13">
        <f t="shared" si="194"/>
        <v>0</v>
      </c>
      <c r="AH795" s="13" t="str">
        <f t="shared" si="203"/>
        <v/>
      </c>
      <c r="AI795" s="13">
        <f>IF(ISERROR(VLOOKUP($C795,CTEPULL!$A:$I,6,FALSE)),"0",(VLOOKUP($C795,CTEPULL!$A:$I,6,FALSE)))</f>
        <v>0</v>
      </c>
      <c r="AJ795" s="18">
        <f>IF(ISERROR(VLOOKUP($A795,PIVOTILC!$A:$I,6,FALSE)),"0",(VLOOKUP($A795,PIVOTILC!$A:$I,6,FALSE)))</f>
        <v>0</v>
      </c>
      <c r="AK795" s="13">
        <f t="shared" si="195"/>
        <v>0</v>
      </c>
      <c r="AL795" s="13" t="str">
        <f t="shared" si="204"/>
        <v/>
      </c>
      <c r="AM795" s="13">
        <f>IF(ISERROR(VLOOKUP($C795,CTEPULL!$A:$I,7,FALSE)),"0",(VLOOKUP($C795,CTEPULL!$A:$I,7,FALSE)))</f>
        <v>0</v>
      </c>
      <c r="AN795" s="18">
        <f>IF(ISERROR(VLOOKUP($A795,PIVOTILC!$A:$I,7,FALSE)),"0",(VLOOKUP($A795,PIVOTILC!$A:$I,7,FALSE)))</f>
        <v>0</v>
      </c>
      <c r="AO795" s="13">
        <f t="shared" si="196"/>
        <v>0</v>
      </c>
      <c r="AP795" s="13" t="str">
        <f t="shared" si="205"/>
        <v/>
      </c>
      <c r="AQ795" s="13">
        <f>IF(ISERROR(VLOOKUP($C795,CTEPULL!$A:$I,8,FALSE)),"0",(VLOOKUP($C795,CTEPULL!$A:$I,8,FALSE)))</f>
        <v>0</v>
      </c>
      <c r="AR795" s="18">
        <f>IF(ISERROR(VLOOKUP($A795,PIVOTILC!$A:$I,8,FALSE)),"0",(VLOOKUP($A795,PIVOTILC!$A:$I,8,FALSE)))</f>
        <v>0</v>
      </c>
      <c r="AS795" s="13">
        <f t="shared" si="197"/>
        <v>0</v>
      </c>
      <c r="AT795" s="13" t="str">
        <f t="shared" si="206"/>
        <v/>
      </c>
      <c r="AU795" s="19">
        <f>IF(ISERROR(VLOOKUP($C795,CTEPULL!$A:$I,9,FALSE)),"0",(VLOOKUP($C795,CTEPULL!$A:$I,9,FALSE)))</f>
        <v>45</v>
      </c>
      <c r="AV795" s="18">
        <f>IF(ISERROR(VLOOKUP($A795,PIVOTILC!$A:$I,8,FALSE)),"0",(VLOOKUP($A795,PIVOTILC!$A:$I,9,FALSE)))</f>
        <v>45</v>
      </c>
      <c r="AW795" s="18">
        <f t="shared" si="198"/>
        <v>0</v>
      </c>
      <c r="AX795" s="13">
        <f t="shared" si="199"/>
        <v>0</v>
      </c>
      <c r="AY795" s="13" t="str">
        <f t="shared" si="200"/>
        <v>No</v>
      </c>
      <c r="AZ795" s="13" t="str">
        <f t="shared" si="207"/>
        <v>No</v>
      </c>
    </row>
    <row r="796" spans="1:52" x14ac:dyDescent="0.2">
      <c r="A796" s="1" t="s">
        <v>10456</v>
      </c>
      <c r="B796" s="16" t="s">
        <v>10457</v>
      </c>
      <c r="C796" s="13" t="s">
        <v>10458</v>
      </c>
      <c r="D796" s="13" t="s">
        <v>10459</v>
      </c>
      <c r="E796" s="13" t="s">
        <v>10460</v>
      </c>
      <c r="F796" s="13" t="s">
        <v>179</v>
      </c>
      <c r="G796" s="13" t="s">
        <v>10461</v>
      </c>
      <c r="H796" s="13" t="s">
        <v>2829</v>
      </c>
      <c r="I796" s="13" t="s">
        <v>98</v>
      </c>
      <c r="J796" s="13" t="s">
        <v>2378</v>
      </c>
      <c r="K796" s="13" t="s">
        <v>2389</v>
      </c>
      <c r="L796" s="13" t="s">
        <v>11236</v>
      </c>
      <c r="M796" s="13" t="s">
        <v>2948</v>
      </c>
      <c r="N796" s="13" t="s">
        <v>10462</v>
      </c>
      <c r="O796" s="17">
        <v>43592</v>
      </c>
      <c r="P796" s="23"/>
      <c r="Q796" s="41" t="s">
        <v>10463</v>
      </c>
      <c r="R796" s="13" t="s">
        <v>129</v>
      </c>
      <c r="S796" s="13" t="s">
        <v>2866</v>
      </c>
      <c r="T796" s="13" t="s">
        <v>8348</v>
      </c>
      <c r="U796" s="13" t="s">
        <v>10477</v>
      </c>
      <c r="V796" s="13" t="s">
        <v>8371</v>
      </c>
      <c r="W796" s="13">
        <f>IF(ISERROR(VLOOKUP($C796,CTEPULL!$A:$I,3,FALSE)),"0",(VLOOKUP($C796,CTEPULL!$A:$I,3,FALSE)))</f>
        <v>40</v>
      </c>
      <c r="X796" s="18">
        <f>IF(ISERROR(VLOOKUP($A796,PIVOTILC!$A:$I,3,FALSE)),"0",(VLOOKUP($A796,PIVOTILC!$A:$I,3,FALSE)))</f>
        <v>40</v>
      </c>
      <c r="Y796" s="13">
        <f t="shared" si="192"/>
        <v>0</v>
      </c>
      <c r="Z796" s="13" t="str">
        <f t="shared" si="201"/>
        <v>Good</v>
      </c>
      <c r="AA796" s="13">
        <f>IF(ISERROR(VLOOKUP($C796,CTEPULL!$A:$I,4,FALSE)),"0",(VLOOKUP($C796,CTEPULL!$A:$I,4,FALSE)))</f>
        <v>0</v>
      </c>
      <c r="AB796" s="18">
        <f>IF(ISERROR(VLOOKUP($A796,PIVOTILC!$A:$I,4,FALSE)),"0",(VLOOKUP($A796,PIVOTILC!$A:$I,4,FALSE)))</f>
        <v>0</v>
      </c>
      <c r="AC796" s="13">
        <f t="shared" si="193"/>
        <v>0</v>
      </c>
      <c r="AD796" s="13" t="str">
        <f t="shared" si="202"/>
        <v/>
      </c>
      <c r="AE796" s="13">
        <f>IF(ISERROR(VLOOKUP($C796,CTEPULL!$A:$I,5,FALSE)),"0",(VLOOKUP($C796,CTEPULL!$A:$I,5,FALSE)))</f>
        <v>0</v>
      </c>
      <c r="AF796" s="18">
        <f>IF(ISERROR(VLOOKUP($A796,PIVOTILC!$A:$I,5,FALSE)),"0",(VLOOKUP($A796,PIVOTILC!$A:$I,5,FALSE)))</f>
        <v>0</v>
      </c>
      <c r="AG796" s="13">
        <f t="shared" si="194"/>
        <v>0</v>
      </c>
      <c r="AH796" s="13" t="str">
        <f t="shared" si="203"/>
        <v/>
      </c>
      <c r="AI796" s="13">
        <f>IF(ISERROR(VLOOKUP($C796,CTEPULL!$A:$I,6,FALSE)),"0",(VLOOKUP($C796,CTEPULL!$A:$I,6,FALSE)))</f>
        <v>0</v>
      </c>
      <c r="AJ796" s="18">
        <f>IF(ISERROR(VLOOKUP($A796,PIVOTILC!$A:$I,6,FALSE)),"0",(VLOOKUP($A796,PIVOTILC!$A:$I,6,FALSE)))</f>
        <v>0</v>
      </c>
      <c r="AK796" s="13">
        <f t="shared" si="195"/>
        <v>0</v>
      </c>
      <c r="AL796" s="13" t="str">
        <f t="shared" si="204"/>
        <v/>
      </c>
      <c r="AM796" s="13">
        <f>IF(ISERROR(VLOOKUP($C796,CTEPULL!$A:$I,7,FALSE)),"0",(VLOOKUP($C796,CTEPULL!$A:$I,7,FALSE)))</f>
        <v>0</v>
      </c>
      <c r="AN796" s="18">
        <f>IF(ISERROR(VLOOKUP($A796,PIVOTILC!$A:$I,7,FALSE)),"0",(VLOOKUP($A796,PIVOTILC!$A:$I,7,FALSE)))</f>
        <v>0</v>
      </c>
      <c r="AO796" s="13">
        <f t="shared" si="196"/>
        <v>0</v>
      </c>
      <c r="AP796" s="13" t="str">
        <f t="shared" si="205"/>
        <v/>
      </c>
      <c r="AQ796" s="13">
        <f>IF(ISERROR(VLOOKUP($C796,CTEPULL!$A:$I,8,FALSE)),"0",(VLOOKUP($C796,CTEPULL!$A:$I,8,FALSE)))</f>
        <v>0</v>
      </c>
      <c r="AR796" s="18">
        <f>IF(ISERROR(VLOOKUP($A796,PIVOTILC!$A:$I,8,FALSE)),"0",(VLOOKUP($A796,PIVOTILC!$A:$I,8,FALSE)))</f>
        <v>0</v>
      </c>
      <c r="AS796" s="13">
        <f t="shared" si="197"/>
        <v>0</v>
      </c>
      <c r="AT796" s="13" t="str">
        <f t="shared" si="206"/>
        <v/>
      </c>
      <c r="AU796" s="19">
        <f>IF(ISERROR(VLOOKUP($C796,CTEPULL!$A:$I,9,FALSE)),"0",(VLOOKUP($C796,CTEPULL!$A:$I,9,FALSE)))</f>
        <v>40</v>
      </c>
      <c r="AV796" s="18">
        <f>IF(ISERROR(VLOOKUP($A796,PIVOTILC!$A:$I,8,FALSE)),"0",(VLOOKUP($A796,PIVOTILC!$A:$I,9,FALSE)))</f>
        <v>40</v>
      </c>
      <c r="AW796" s="18">
        <f t="shared" si="198"/>
        <v>0</v>
      </c>
      <c r="AX796" s="13">
        <f t="shared" si="199"/>
        <v>0</v>
      </c>
      <c r="AY796" s="13" t="str">
        <f t="shared" si="200"/>
        <v>No</v>
      </c>
      <c r="AZ796" s="13" t="str">
        <f t="shared" si="207"/>
        <v>No</v>
      </c>
    </row>
    <row r="797" spans="1:52" x14ac:dyDescent="0.2">
      <c r="A797" s="1" t="s">
        <v>7253</v>
      </c>
      <c r="B797" s="16" t="s">
        <v>3275</v>
      </c>
      <c r="C797" s="13" t="s">
        <v>911</v>
      </c>
      <c r="D797" s="13" t="s">
        <v>677</v>
      </c>
      <c r="E797" s="13" t="s">
        <v>678</v>
      </c>
      <c r="F797" s="13" t="s">
        <v>179</v>
      </c>
      <c r="G797" s="13" t="s">
        <v>380</v>
      </c>
      <c r="H797" s="13" t="s">
        <v>2829</v>
      </c>
      <c r="I797" s="13" t="s">
        <v>98</v>
      </c>
      <c r="J797" s="13" t="s">
        <v>2378</v>
      </c>
      <c r="K797" s="13" t="s">
        <v>2381</v>
      </c>
      <c r="L797" s="13" t="s">
        <v>2387</v>
      </c>
      <c r="M797" s="13" t="s">
        <v>4327</v>
      </c>
      <c r="N797" s="13" t="s">
        <v>145</v>
      </c>
      <c r="O797" s="17">
        <v>39930</v>
      </c>
      <c r="P797" s="23"/>
      <c r="Q797" s="41" t="s">
        <v>2691</v>
      </c>
      <c r="R797" s="13" t="s">
        <v>129</v>
      </c>
      <c r="S797" s="13" t="s">
        <v>2870</v>
      </c>
      <c r="T797" s="13" t="s">
        <v>8348</v>
      </c>
      <c r="U797" s="13" t="s">
        <v>6011</v>
      </c>
      <c r="V797" s="13" t="s">
        <v>8364</v>
      </c>
      <c r="W797" s="13">
        <f>IF(ISERROR(VLOOKUP($C797,CTEPULL!$A:$I,3,FALSE)),"0",(VLOOKUP($C797,CTEPULL!$A:$I,3,FALSE)))</f>
        <v>42</v>
      </c>
      <c r="X797" s="18">
        <f>IF(ISERROR(VLOOKUP($A797,PIVOTILC!$A:$I,3,FALSE)),"0",(VLOOKUP($A797,PIVOTILC!$A:$I,3,FALSE)))</f>
        <v>42</v>
      </c>
      <c r="Y797" s="13">
        <f t="shared" si="192"/>
        <v>0</v>
      </c>
      <c r="Z797" s="13" t="str">
        <f t="shared" si="201"/>
        <v>Good</v>
      </c>
      <c r="AA797" s="13">
        <f>IF(ISERROR(VLOOKUP($C797,CTEPULL!$A:$I,4,FALSE)),"0",(VLOOKUP($C797,CTEPULL!$A:$I,4,FALSE)))</f>
        <v>0</v>
      </c>
      <c r="AB797" s="18">
        <f>IF(ISERROR(VLOOKUP($A797,PIVOTILC!$A:$I,4,FALSE)),"0",(VLOOKUP($A797,PIVOTILC!$A:$I,4,FALSE)))</f>
        <v>0</v>
      </c>
      <c r="AC797" s="13">
        <f t="shared" si="193"/>
        <v>0</v>
      </c>
      <c r="AD797" s="13" t="str">
        <f t="shared" si="202"/>
        <v/>
      </c>
      <c r="AE797" s="13">
        <f>IF(ISERROR(VLOOKUP($C797,CTEPULL!$A:$I,5,FALSE)),"0",(VLOOKUP($C797,CTEPULL!$A:$I,5,FALSE)))</f>
        <v>0</v>
      </c>
      <c r="AF797" s="18">
        <f>IF(ISERROR(VLOOKUP($A797,PIVOTILC!$A:$I,5,FALSE)),"0",(VLOOKUP($A797,PIVOTILC!$A:$I,5,FALSE)))</f>
        <v>0</v>
      </c>
      <c r="AG797" s="13">
        <f t="shared" si="194"/>
        <v>0</v>
      </c>
      <c r="AH797" s="13" t="str">
        <f t="shared" si="203"/>
        <v/>
      </c>
      <c r="AI797" s="13">
        <f>IF(ISERROR(VLOOKUP($C797,CTEPULL!$A:$I,6,FALSE)),"0",(VLOOKUP($C797,CTEPULL!$A:$I,6,FALSE)))</f>
        <v>0</v>
      </c>
      <c r="AJ797" s="18">
        <f>IF(ISERROR(VLOOKUP($A797,PIVOTILC!$A:$I,6,FALSE)),"0",(VLOOKUP($A797,PIVOTILC!$A:$I,6,FALSE)))</f>
        <v>0</v>
      </c>
      <c r="AK797" s="13">
        <f t="shared" si="195"/>
        <v>0</v>
      </c>
      <c r="AL797" s="13" t="str">
        <f t="shared" si="204"/>
        <v/>
      </c>
      <c r="AM797" s="13">
        <f>IF(ISERROR(VLOOKUP($C797,CTEPULL!$A:$I,7,FALSE)),"0",(VLOOKUP($C797,CTEPULL!$A:$I,7,FALSE)))</f>
        <v>0</v>
      </c>
      <c r="AN797" s="18">
        <f>IF(ISERROR(VLOOKUP($A797,PIVOTILC!$A:$I,7,FALSE)),"0",(VLOOKUP($A797,PIVOTILC!$A:$I,7,FALSE)))</f>
        <v>0</v>
      </c>
      <c r="AO797" s="13">
        <f t="shared" si="196"/>
        <v>0</v>
      </c>
      <c r="AP797" s="13" t="str">
        <f t="shared" si="205"/>
        <v/>
      </c>
      <c r="AQ797" s="13">
        <f>IF(ISERROR(VLOOKUP($C797,CTEPULL!$A:$I,8,FALSE)),"0",(VLOOKUP($C797,CTEPULL!$A:$I,8,FALSE)))</f>
        <v>0</v>
      </c>
      <c r="AR797" s="18">
        <f>IF(ISERROR(VLOOKUP($A797,PIVOTILC!$A:$I,8,FALSE)),"0",(VLOOKUP($A797,PIVOTILC!$A:$I,8,FALSE)))</f>
        <v>0</v>
      </c>
      <c r="AS797" s="13">
        <f t="shared" si="197"/>
        <v>0</v>
      </c>
      <c r="AT797" s="13" t="str">
        <f t="shared" si="206"/>
        <v/>
      </c>
      <c r="AU797" s="19">
        <f>IF(ISERROR(VLOOKUP($C797,CTEPULL!$A:$I,9,FALSE)),"0",(VLOOKUP($C797,CTEPULL!$A:$I,9,FALSE)))</f>
        <v>42</v>
      </c>
      <c r="AV797" s="18">
        <f>IF(ISERROR(VLOOKUP($A797,PIVOTILC!$A:$I,8,FALSE)),"0",(VLOOKUP($A797,PIVOTILC!$A:$I,9,FALSE)))</f>
        <v>42</v>
      </c>
      <c r="AW797" s="18">
        <f t="shared" si="198"/>
        <v>0</v>
      </c>
      <c r="AX797" s="13">
        <f t="shared" si="199"/>
        <v>0</v>
      </c>
      <c r="AY797" s="13" t="str">
        <f t="shared" si="200"/>
        <v>No</v>
      </c>
      <c r="AZ797" s="13" t="str">
        <f t="shared" si="207"/>
        <v>No</v>
      </c>
    </row>
    <row r="798" spans="1:52" x14ac:dyDescent="0.2">
      <c r="A798" s="1" t="s">
        <v>8510</v>
      </c>
      <c r="B798" s="16" t="s">
        <v>8511</v>
      </c>
      <c r="C798" s="13" t="s">
        <v>8512</v>
      </c>
      <c r="D798" s="13" t="s">
        <v>8513</v>
      </c>
      <c r="E798" s="13" t="s">
        <v>8514</v>
      </c>
      <c r="F798" s="13" t="s">
        <v>179</v>
      </c>
      <c r="G798" s="13" t="s">
        <v>8515</v>
      </c>
      <c r="H798" s="13" t="s">
        <v>2829</v>
      </c>
      <c r="I798" s="13" t="s">
        <v>100</v>
      </c>
      <c r="J798" s="13" t="s">
        <v>2378</v>
      </c>
      <c r="K798" s="13" t="s">
        <v>2396</v>
      </c>
      <c r="L798" s="13" t="s">
        <v>2392</v>
      </c>
      <c r="M798" s="13" t="s">
        <v>8943</v>
      </c>
      <c r="N798" s="13" t="s">
        <v>8516</v>
      </c>
      <c r="O798" s="17">
        <v>43346</v>
      </c>
      <c r="P798" s="23"/>
      <c r="Q798" s="41" t="s">
        <v>8517</v>
      </c>
      <c r="R798" s="13" t="s">
        <v>129</v>
      </c>
      <c r="S798" s="13" t="s">
        <v>2870</v>
      </c>
      <c r="T798" s="13" t="s">
        <v>8348</v>
      </c>
      <c r="U798" s="13" t="s">
        <v>8553</v>
      </c>
      <c r="V798" s="13" t="s">
        <v>8354</v>
      </c>
      <c r="W798" s="13">
        <f>IF(ISERROR(VLOOKUP($C798,CTEPULL!$A:$I,3,FALSE)),"0",(VLOOKUP($C798,CTEPULL!$A:$I,3,FALSE)))</f>
        <v>54</v>
      </c>
      <c r="X798" s="18">
        <f>IF(ISERROR(VLOOKUP($A798,PIVOTILC!$A:$I,3,FALSE)),"0",(VLOOKUP($A798,PIVOTILC!$A:$I,3,FALSE)))</f>
        <v>54</v>
      </c>
      <c r="Y798" s="13">
        <f t="shared" si="192"/>
        <v>0</v>
      </c>
      <c r="Z798" s="13" t="str">
        <f t="shared" si="201"/>
        <v>Good</v>
      </c>
      <c r="AA798" s="13">
        <f>IF(ISERROR(VLOOKUP($C798,CTEPULL!$A:$I,4,FALSE)),"0",(VLOOKUP($C798,CTEPULL!$A:$I,4,FALSE)))</f>
        <v>0</v>
      </c>
      <c r="AB798" s="18">
        <f>IF(ISERROR(VLOOKUP($A798,PIVOTILC!$A:$I,4,FALSE)),"0",(VLOOKUP($A798,PIVOTILC!$A:$I,4,FALSE)))</f>
        <v>0</v>
      </c>
      <c r="AC798" s="13">
        <f t="shared" si="193"/>
        <v>0</v>
      </c>
      <c r="AD798" s="13" t="str">
        <f t="shared" si="202"/>
        <v/>
      </c>
      <c r="AE798" s="13">
        <f>IF(ISERROR(VLOOKUP($C798,CTEPULL!$A:$I,5,FALSE)),"0",(VLOOKUP($C798,CTEPULL!$A:$I,5,FALSE)))</f>
        <v>0</v>
      </c>
      <c r="AF798" s="18">
        <f>IF(ISERROR(VLOOKUP($A798,PIVOTILC!$A:$I,5,FALSE)),"0",(VLOOKUP($A798,PIVOTILC!$A:$I,5,FALSE)))</f>
        <v>0</v>
      </c>
      <c r="AG798" s="13">
        <f t="shared" si="194"/>
        <v>0</v>
      </c>
      <c r="AH798" s="13" t="str">
        <f t="shared" si="203"/>
        <v/>
      </c>
      <c r="AI798" s="13">
        <f>IF(ISERROR(VLOOKUP($C798,CTEPULL!$A:$I,6,FALSE)),"0",(VLOOKUP($C798,CTEPULL!$A:$I,6,FALSE)))</f>
        <v>0</v>
      </c>
      <c r="AJ798" s="18">
        <f>IF(ISERROR(VLOOKUP($A798,PIVOTILC!$A:$I,6,FALSE)),"0",(VLOOKUP($A798,PIVOTILC!$A:$I,6,FALSE)))</f>
        <v>0</v>
      </c>
      <c r="AK798" s="13">
        <f t="shared" si="195"/>
        <v>0</v>
      </c>
      <c r="AL798" s="13" t="str">
        <f t="shared" si="204"/>
        <v/>
      </c>
      <c r="AM798" s="13">
        <f>IF(ISERROR(VLOOKUP($C798,CTEPULL!$A:$I,7,FALSE)),"0",(VLOOKUP($C798,CTEPULL!$A:$I,7,FALSE)))</f>
        <v>0</v>
      </c>
      <c r="AN798" s="18">
        <f>IF(ISERROR(VLOOKUP($A798,PIVOTILC!$A:$I,7,FALSE)),"0",(VLOOKUP($A798,PIVOTILC!$A:$I,7,FALSE)))</f>
        <v>0</v>
      </c>
      <c r="AO798" s="13">
        <f t="shared" si="196"/>
        <v>0</v>
      </c>
      <c r="AP798" s="13" t="str">
        <f t="shared" si="205"/>
        <v/>
      </c>
      <c r="AQ798" s="13">
        <f>IF(ISERROR(VLOOKUP($C798,CTEPULL!$A:$I,8,FALSE)),"0",(VLOOKUP($C798,CTEPULL!$A:$I,8,FALSE)))</f>
        <v>0</v>
      </c>
      <c r="AR798" s="18">
        <f>IF(ISERROR(VLOOKUP($A798,PIVOTILC!$A:$I,8,FALSE)),"0",(VLOOKUP($A798,PIVOTILC!$A:$I,8,FALSE)))</f>
        <v>0</v>
      </c>
      <c r="AS798" s="13">
        <f t="shared" si="197"/>
        <v>0</v>
      </c>
      <c r="AT798" s="13" t="str">
        <f t="shared" si="206"/>
        <v/>
      </c>
      <c r="AU798" s="19">
        <f>IF(ISERROR(VLOOKUP($C798,CTEPULL!$A:$I,9,FALSE)),"0",(VLOOKUP($C798,CTEPULL!$A:$I,9,FALSE)))</f>
        <v>54</v>
      </c>
      <c r="AV798" s="18">
        <f>IF(ISERROR(VLOOKUP($A798,PIVOTILC!$A:$I,8,FALSE)),"0",(VLOOKUP($A798,PIVOTILC!$A:$I,9,FALSE)))</f>
        <v>54</v>
      </c>
      <c r="AW798" s="18">
        <f t="shared" si="198"/>
        <v>0</v>
      </c>
      <c r="AX798" s="13">
        <f t="shared" si="199"/>
        <v>0</v>
      </c>
      <c r="AY798" s="13" t="str">
        <f t="shared" si="200"/>
        <v>No</v>
      </c>
      <c r="AZ798" s="13" t="str">
        <f t="shared" si="207"/>
        <v>No</v>
      </c>
    </row>
    <row r="799" spans="1:52" x14ac:dyDescent="0.2">
      <c r="A799" s="1" t="s">
        <v>9571</v>
      </c>
      <c r="B799" s="16" t="s">
        <v>9577</v>
      </c>
      <c r="C799" s="13" t="s">
        <v>5158</v>
      </c>
      <c r="D799" s="13" t="s">
        <v>5159</v>
      </c>
      <c r="E799" s="13" t="s">
        <v>5160</v>
      </c>
      <c r="F799" s="13" t="s">
        <v>3740</v>
      </c>
      <c r="G799" s="13" t="s">
        <v>5161</v>
      </c>
      <c r="H799" s="13" t="s">
        <v>2828</v>
      </c>
      <c r="I799" s="13" t="s">
        <v>100</v>
      </c>
      <c r="J799" s="13" t="s">
        <v>2378</v>
      </c>
      <c r="K799" s="13" t="s">
        <v>2396</v>
      </c>
      <c r="L799" s="13" t="s">
        <v>2392</v>
      </c>
      <c r="M799" s="13" t="s">
        <v>4971</v>
      </c>
      <c r="N799" s="13" t="s">
        <v>5162</v>
      </c>
      <c r="O799" s="17">
        <v>42913</v>
      </c>
      <c r="P799" s="23"/>
      <c r="Q799" s="41" t="s">
        <v>9582</v>
      </c>
      <c r="R799" s="13" t="s">
        <v>187</v>
      </c>
      <c r="S799" s="13" t="s">
        <v>2867</v>
      </c>
      <c r="T799" s="13" t="s">
        <v>8348</v>
      </c>
      <c r="U799" s="13" t="s">
        <v>6012</v>
      </c>
      <c r="V799" s="13" t="s">
        <v>8350</v>
      </c>
      <c r="W799" s="13">
        <f>IF(ISERROR(VLOOKUP($C799,CTEPULL!$A:$I,3,FALSE)),"0",(VLOOKUP($C799,CTEPULL!$A:$I,3,FALSE)))</f>
        <v>45</v>
      </c>
      <c r="X799" s="18">
        <f>IF(ISERROR(VLOOKUP($A799,PIVOTILC!$A:$I,3,FALSE)),"0",(VLOOKUP($A799,PIVOTILC!$A:$I,3,FALSE)))</f>
        <v>45</v>
      </c>
      <c r="Y799" s="13">
        <f t="shared" si="192"/>
        <v>0</v>
      </c>
      <c r="Z799" s="13" t="str">
        <f t="shared" si="201"/>
        <v>Good</v>
      </c>
      <c r="AA799" s="13">
        <f>IF(ISERROR(VLOOKUP($C799,CTEPULL!$A:$I,4,FALSE)),"0",(VLOOKUP($C799,CTEPULL!$A:$I,4,FALSE)))</f>
        <v>0</v>
      </c>
      <c r="AB799" s="18">
        <f>IF(ISERROR(VLOOKUP($A799,PIVOTILC!$A:$I,4,FALSE)),"0",(VLOOKUP($A799,PIVOTILC!$A:$I,4,FALSE)))</f>
        <v>0</v>
      </c>
      <c r="AC799" s="13">
        <f t="shared" si="193"/>
        <v>0</v>
      </c>
      <c r="AD799" s="13" t="str">
        <f t="shared" si="202"/>
        <v/>
      </c>
      <c r="AE799" s="13">
        <f>IF(ISERROR(VLOOKUP($C799,CTEPULL!$A:$I,5,FALSE)),"0",(VLOOKUP($C799,CTEPULL!$A:$I,5,FALSE)))</f>
        <v>0</v>
      </c>
      <c r="AF799" s="18">
        <f>IF(ISERROR(VLOOKUP($A799,PIVOTILC!$A:$I,5,FALSE)),"0",(VLOOKUP($A799,PIVOTILC!$A:$I,5,FALSE)))</f>
        <v>0</v>
      </c>
      <c r="AG799" s="13">
        <f t="shared" si="194"/>
        <v>0</v>
      </c>
      <c r="AH799" s="13" t="str">
        <f t="shared" si="203"/>
        <v/>
      </c>
      <c r="AI799" s="13">
        <f>IF(ISERROR(VLOOKUP($C799,CTEPULL!$A:$I,6,FALSE)),"0",(VLOOKUP($C799,CTEPULL!$A:$I,6,FALSE)))</f>
        <v>0</v>
      </c>
      <c r="AJ799" s="18">
        <f>IF(ISERROR(VLOOKUP($A799,PIVOTILC!$A:$I,6,FALSE)),"0",(VLOOKUP($A799,PIVOTILC!$A:$I,6,FALSE)))</f>
        <v>0</v>
      </c>
      <c r="AK799" s="13">
        <f t="shared" si="195"/>
        <v>0</v>
      </c>
      <c r="AL799" s="13" t="str">
        <f t="shared" si="204"/>
        <v/>
      </c>
      <c r="AM799" s="13">
        <f>IF(ISERROR(VLOOKUP($C799,CTEPULL!$A:$I,7,FALSE)),"0",(VLOOKUP($C799,CTEPULL!$A:$I,7,FALSE)))</f>
        <v>0</v>
      </c>
      <c r="AN799" s="18">
        <f>IF(ISERROR(VLOOKUP($A799,PIVOTILC!$A:$I,7,FALSE)),"0",(VLOOKUP($A799,PIVOTILC!$A:$I,7,FALSE)))</f>
        <v>0</v>
      </c>
      <c r="AO799" s="13">
        <f t="shared" si="196"/>
        <v>0</v>
      </c>
      <c r="AP799" s="13" t="str">
        <f t="shared" si="205"/>
        <v/>
      </c>
      <c r="AQ799" s="13">
        <f>IF(ISERROR(VLOOKUP($C799,CTEPULL!$A:$I,8,FALSE)),"0",(VLOOKUP($C799,CTEPULL!$A:$I,8,FALSE)))</f>
        <v>0</v>
      </c>
      <c r="AR799" s="18">
        <f>IF(ISERROR(VLOOKUP($A799,PIVOTILC!$A:$I,8,FALSE)),"0",(VLOOKUP($A799,PIVOTILC!$A:$I,8,FALSE)))</f>
        <v>0</v>
      </c>
      <c r="AS799" s="13">
        <f t="shared" si="197"/>
        <v>0</v>
      </c>
      <c r="AT799" s="13" t="str">
        <f t="shared" si="206"/>
        <v/>
      </c>
      <c r="AU799" s="19">
        <f>IF(ISERROR(VLOOKUP($C799,CTEPULL!$A:$I,9,FALSE)),"0",(VLOOKUP($C799,CTEPULL!$A:$I,9,FALSE)))</f>
        <v>45</v>
      </c>
      <c r="AV799" s="18">
        <f>IF(ISERROR(VLOOKUP($A799,PIVOTILC!$A:$I,8,FALSE)),"0",(VLOOKUP($A799,PIVOTILC!$A:$I,9,FALSE)))</f>
        <v>45</v>
      </c>
      <c r="AW799" s="18">
        <f t="shared" si="198"/>
        <v>0</v>
      </c>
      <c r="AX799" s="13">
        <f t="shared" si="199"/>
        <v>0</v>
      </c>
      <c r="AY799" s="13" t="str">
        <f t="shared" si="200"/>
        <v>No</v>
      </c>
      <c r="AZ799" s="13" t="str">
        <f t="shared" si="207"/>
        <v>No</v>
      </c>
    </row>
    <row r="800" spans="1:52" x14ac:dyDescent="0.2">
      <c r="A800" s="1" t="s">
        <v>9381</v>
      </c>
      <c r="B800" s="16" t="s">
        <v>4076</v>
      </c>
      <c r="C800" s="13" t="s">
        <v>4077</v>
      </c>
      <c r="D800" s="13" t="s">
        <v>4078</v>
      </c>
      <c r="E800" s="13" t="s">
        <v>546</v>
      </c>
      <c r="F800" s="13" t="s">
        <v>178</v>
      </c>
      <c r="G800" s="13" t="s">
        <v>4079</v>
      </c>
      <c r="H800" s="13" t="s">
        <v>2831</v>
      </c>
      <c r="I800" s="13" t="s">
        <v>98</v>
      </c>
      <c r="J800" s="13" t="s">
        <v>2378</v>
      </c>
      <c r="K800" s="13" t="s">
        <v>2381</v>
      </c>
      <c r="L800" s="13" t="s">
        <v>2387</v>
      </c>
      <c r="M800" s="13" t="s">
        <v>3948</v>
      </c>
      <c r="N800" s="13" t="s">
        <v>4080</v>
      </c>
      <c r="O800" s="17">
        <v>42682</v>
      </c>
      <c r="P800" s="23"/>
      <c r="Q800" s="41" t="s">
        <v>4081</v>
      </c>
      <c r="R800" s="13" t="s">
        <v>129</v>
      </c>
      <c r="S800" s="13" t="s">
        <v>2867</v>
      </c>
      <c r="T800" s="13" t="s">
        <v>8348</v>
      </c>
      <c r="U800" s="13" t="s">
        <v>6013</v>
      </c>
      <c r="V800" s="13" t="s">
        <v>8364</v>
      </c>
      <c r="W800" s="13">
        <f>IF(ISERROR(VLOOKUP($C800,CTEPULL!$A:$I,3,FALSE)),"0",(VLOOKUP($C800,CTEPULL!$A:$I,3,FALSE)))</f>
        <v>42</v>
      </c>
      <c r="X800" s="18">
        <f>IF(ISERROR(VLOOKUP($A800,PIVOTILC!$A:$I,3,FALSE)),"0",(VLOOKUP($A800,PIVOTILC!$A:$I,3,FALSE)))</f>
        <v>42</v>
      </c>
      <c r="Y800" s="13">
        <f t="shared" si="192"/>
        <v>0</v>
      </c>
      <c r="Z800" s="13" t="str">
        <f t="shared" si="201"/>
        <v>Good</v>
      </c>
      <c r="AA800" s="13">
        <f>IF(ISERROR(VLOOKUP($C800,CTEPULL!$A:$I,4,FALSE)),"0",(VLOOKUP($C800,CTEPULL!$A:$I,4,FALSE)))</f>
        <v>0</v>
      </c>
      <c r="AB800" s="18">
        <f>IF(ISERROR(VLOOKUP($A800,PIVOTILC!$A:$I,4,FALSE)),"0",(VLOOKUP($A800,PIVOTILC!$A:$I,4,FALSE)))</f>
        <v>0</v>
      </c>
      <c r="AC800" s="13">
        <f t="shared" si="193"/>
        <v>0</v>
      </c>
      <c r="AD800" s="13" t="str">
        <f t="shared" si="202"/>
        <v/>
      </c>
      <c r="AE800" s="13">
        <f>IF(ISERROR(VLOOKUP($C800,CTEPULL!$A:$I,5,FALSE)),"0",(VLOOKUP($C800,CTEPULL!$A:$I,5,FALSE)))</f>
        <v>0</v>
      </c>
      <c r="AF800" s="18">
        <f>IF(ISERROR(VLOOKUP($A800,PIVOTILC!$A:$I,5,FALSE)),"0",(VLOOKUP($A800,PIVOTILC!$A:$I,5,FALSE)))</f>
        <v>0</v>
      </c>
      <c r="AG800" s="13">
        <f t="shared" si="194"/>
        <v>0</v>
      </c>
      <c r="AH800" s="13" t="str">
        <f t="shared" si="203"/>
        <v/>
      </c>
      <c r="AI800" s="13">
        <f>IF(ISERROR(VLOOKUP($C800,CTEPULL!$A:$I,6,FALSE)),"0",(VLOOKUP($C800,CTEPULL!$A:$I,6,FALSE)))</f>
        <v>0</v>
      </c>
      <c r="AJ800" s="18">
        <f>IF(ISERROR(VLOOKUP($A800,PIVOTILC!$A:$I,6,FALSE)),"0",(VLOOKUP($A800,PIVOTILC!$A:$I,6,FALSE)))</f>
        <v>0</v>
      </c>
      <c r="AK800" s="13">
        <f t="shared" si="195"/>
        <v>0</v>
      </c>
      <c r="AL800" s="13" t="str">
        <f t="shared" si="204"/>
        <v/>
      </c>
      <c r="AM800" s="13">
        <f>IF(ISERROR(VLOOKUP($C800,CTEPULL!$A:$I,7,FALSE)),"0",(VLOOKUP($C800,CTEPULL!$A:$I,7,FALSE)))</f>
        <v>0</v>
      </c>
      <c r="AN800" s="18">
        <f>IF(ISERROR(VLOOKUP($A800,PIVOTILC!$A:$I,7,FALSE)),"0",(VLOOKUP($A800,PIVOTILC!$A:$I,7,FALSE)))</f>
        <v>0</v>
      </c>
      <c r="AO800" s="13">
        <f t="shared" si="196"/>
        <v>0</v>
      </c>
      <c r="AP800" s="13" t="str">
        <f t="shared" si="205"/>
        <v/>
      </c>
      <c r="AQ800" s="13">
        <f>IF(ISERROR(VLOOKUP($C800,CTEPULL!$A:$I,8,FALSE)),"0",(VLOOKUP($C800,CTEPULL!$A:$I,8,FALSE)))</f>
        <v>0</v>
      </c>
      <c r="AR800" s="18">
        <f>IF(ISERROR(VLOOKUP($A800,PIVOTILC!$A:$I,8,FALSE)),"0",(VLOOKUP($A800,PIVOTILC!$A:$I,8,FALSE)))</f>
        <v>0</v>
      </c>
      <c r="AS800" s="13">
        <f t="shared" si="197"/>
        <v>0</v>
      </c>
      <c r="AT800" s="13" t="str">
        <f t="shared" si="206"/>
        <v/>
      </c>
      <c r="AU800" s="19">
        <f>IF(ISERROR(VLOOKUP($C800,CTEPULL!$A:$I,9,FALSE)),"0",(VLOOKUP($C800,CTEPULL!$A:$I,9,FALSE)))</f>
        <v>42</v>
      </c>
      <c r="AV800" s="18">
        <f>IF(ISERROR(VLOOKUP($A800,PIVOTILC!$A:$I,8,FALSE)),"0",(VLOOKUP($A800,PIVOTILC!$A:$I,9,FALSE)))</f>
        <v>42</v>
      </c>
      <c r="AW800" s="18">
        <f t="shared" si="198"/>
        <v>0</v>
      </c>
      <c r="AX800" s="13">
        <f t="shared" si="199"/>
        <v>0</v>
      </c>
      <c r="AY800" s="13" t="str">
        <f t="shared" si="200"/>
        <v>No</v>
      </c>
      <c r="AZ800" s="13" t="str">
        <f t="shared" si="207"/>
        <v>No</v>
      </c>
    </row>
    <row r="801" spans="1:52" x14ac:dyDescent="0.2">
      <c r="A801" s="1" t="s">
        <v>7254</v>
      </c>
      <c r="B801" s="16" t="s">
        <v>5163</v>
      </c>
      <c r="C801" s="13" t="s">
        <v>5164</v>
      </c>
      <c r="D801" s="13" t="s">
        <v>4078</v>
      </c>
      <c r="E801" s="13" t="s">
        <v>5165</v>
      </c>
      <c r="F801" s="13" t="s">
        <v>180</v>
      </c>
      <c r="G801" s="13" t="s">
        <v>5166</v>
      </c>
      <c r="H801" s="13" t="s">
        <v>2828</v>
      </c>
      <c r="I801" s="13" t="s">
        <v>98</v>
      </c>
      <c r="J801" s="13" t="s">
        <v>2378</v>
      </c>
      <c r="K801" s="13" t="s">
        <v>4970</v>
      </c>
      <c r="L801" s="13" t="s">
        <v>4970</v>
      </c>
      <c r="M801" s="13" t="s">
        <v>4971</v>
      </c>
      <c r="N801" s="13" t="s">
        <v>5167</v>
      </c>
      <c r="O801" s="17">
        <v>42695</v>
      </c>
      <c r="P801" s="23"/>
      <c r="Q801" s="41" t="s">
        <v>5168</v>
      </c>
      <c r="R801" s="13" t="s">
        <v>129</v>
      </c>
      <c r="S801" s="13" t="s">
        <v>2871</v>
      </c>
      <c r="T801" s="13" t="s">
        <v>8359</v>
      </c>
      <c r="U801" s="13" t="s">
        <v>6014</v>
      </c>
      <c r="V801" s="13" t="s">
        <v>8352</v>
      </c>
      <c r="W801" s="13">
        <f>IF(ISERROR(VLOOKUP($C801,CTEPULL!$A:$I,3,FALSE)),"0",(VLOOKUP($C801,CTEPULL!$A:$I,3,FALSE)))</f>
        <v>40</v>
      </c>
      <c r="X801" s="18">
        <f>IF(ISERROR(VLOOKUP($A801,PIVOTILC!$A:$I,3,FALSE)),"0",(VLOOKUP($A801,PIVOTILC!$A:$I,3,FALSE)))</f>
        <v>40</v>
      </c>
      <c r="Y801" s="13">
        <f t="shared" si="192"/>
        <v>0</v>
      </c>
      <c r="Z801" s="13" t="str">
        <f t="shared" si="201"/>
        <v>Good</v>
      </c>
      <c r="AA801" s="13">
        <f>IF(ISERROR(VLOOKUP($C801,CTEPULL!$A:$I,4,FALSE)),"0",(VLOOKUP($C801,CTEPULL!$A:$I,4,FALSE)))</f>
        <v>0</v>
      </c>
      <c r="AB801" s="18">
        <f>IF(ISERROR(VLOOKUP($A801,PIVOTILC!$A:$I,4,FALSE)),"0",(VLOOKUP($A801,PIVOTILC!$A:$I,4,FALSE)))</f>
        <v>0</v>
      </c>
      <c r="AC801" s="13">
        <f t="shared" si="193"/>
        <v>0</v>
      </c>
      <c r="AD801" s="13" t="str">
        <f t="shared" si="202"/>
        <v/>
      </c>
      <c r="AE801" s="13">
        <f>IF(ISERROR(VLOOKUP($C801,CTEPULL!$A:$I,5,FALSE)),"0",(VLOOKUP($C801,CTEPULL!$A:$I,5,FALSE)))</f>
        <v>0</v>
      </c>
      <c r="AF801" s="18">
        <f>IF(ISERROR(VLOOKUP($A801,PIVOTILC!$A:$I,5,FALSE)),"0",(VLOOKUP($A801,PIVOTILC!$A:$I,5,FALSE)))</f>
        <v>0</v>
      </c>
      <c r="AG801" s="13">
        <f t="shared" si="194"/>
        <v>0</v>
      </c>
      <c r="AH801" s="13" t="str">
        <f t="shared" si="203"/>
        <v/>
      </c>
      <c r="AI801" s="13">
        <f>IF(ISERROR(VLOOKUP($C801,CTEPULL!$A:$I,6,FALSE)),"0",(VLOOKUP($C801,CTEPULL!$A:$I,6,FALSE)))</f>
        <v>0</v>
      </c>
      <c r="AJ801" s="18">
        <f>IF(ISERROR(VLOOKUP($A801,PIVOTILC!$A:$I,6,FALSE)),"0",(VLOOKUP($A801,PIVOTILC!$A:$I,6,FALSE)))</f>
        <v>0</v>
      </c>
      <c r="AK801" s="13">
        <f t="shared" si="195"/>
        <v>0</v>
      </c>
      <c r="AL801" s="13" t="str">
        <f t="shared" si="204"/>
        <v/>
      </c>
      <c r="AM801" s="13">
        <f>IF(ISERROR(VLOOKUP($C801,CTEPULL!$A:$I,7,FALSE)),"0",(VLOOKUP($C801,CTEPULL!$A:$I,7,FALSE)))</f>
        <v>0</v>
      </c>
      <c r="AN801" s="18">
        <f>IF(ISERROR(VLOOKUP($A801,PIVOTILC!$A:$I,7,FALSE)),"0",(VLOOKUP($A801,PIVOTILC!$A:$I,7,FALSE)))</f>
        <v>0</v>
      </c>
      <c r="AO801" s="13">
        <f t="shared" si="196"/>
        <v>0</v>
      </c>
      <c r="AP801" s="13" t="str">
        <f t="shared" si="205"/>
        <v/>
      </c>
      <c r="AQ801" s="13">
        <f>IF(ISERROR(VLOOKUP($C801,CTEPULL!$A:$I,8,FALSE)),"0",(VLOOKUP($C801,CTEPULL!$A:$I,8,FALSE)))</f>
        <v>0</v>
      </c>
      <c r="AR801" s="18">
        <f>IF(ISERROR(VLOOKUP($A801,PIVOTILC!$A:$I,8,FALSE)),"0",(VLOOKUP($A801,PIVOTILC!$A:$I,8,FALSE)))</f>
        <v>0</v>
      </c>
      <c r="AS801" s="13">
        <f t="shared" si="197"/>
        <v>0</v>
      </c>
      <c r="AT801" s="13" t="str">
        <f t="shared" si="206"/>
        <v/>
      </c>
      <c r="AU801" s="19">
        <f>IF(ISERROR(VLOOKUP($C801,CTEPULL!$A:$I,9,FALSE)),"0",(VLOOKUP($C801,CTEPULL!$A:$I,9,FALSE)))</f>
        <v>40</v>
      </c>
      <c r="AV801" s="18">
        <f>IF(ISERROR(VLOOKUP($A801,PIVOTILC!$A:$I,8,FALSE)),"0",(VLOOKUP($A801,PIVOTILC!$A:$I,9,FALSE)))</f>
        <v>40</v>
      </c>
      <c r="AW801" s="18">
        <f t="shared" si="198"/>
        <v>0</v>
      </c>
      <c r="AX801" s="13">
        <f t="shared" si="199"/>
        <v>0</v>
      </c>
      <c r="AY801" s="13" t="str">
        <f t="shared" si="200"/>
        <v>No</v>
      </c>
      <c r="AZ801" s="13" t="str">
        <f t="shared" si="207"/>
        <v>No</v>
      </c>
    </row>
    <row r="802" spans="1:52" x14ac:dyDescent="0.2">
      <c r="A802" s="1" t="s">
        <v>12103</v>
      </c>
      <c r="B802" s="16" t="s">
        <v>12104</v>
      </c>
      <c r="C802" s="13" t="s">
        <v>12105</v>
      </c>
      <c r="D802" s="13" t="s">
        <v>4078</v>
      </c>
      <c r="E802" s="13" t="s">
        <v>10989</v>
      </c>
      <c r="F802" s="13" t="s">
        <v>4772</v>
      </c>
      <c r="G802" s="13" t="s">
        <v>12106</v>
      </c>
      <c r="H802" s="13" t="s">
        <v>2828</v>
      </c>
      <c r="I802" s="13" t="s">
        <v>98</v>
      </c>
      <c r="J802" s="13" t="s">
        <v>2378</v>
      </c>
      <c r="K802" s="13" t="s">
        <v>2379</v>
      </c>
      <c r="L802" s="13" t="s">
        <v>2383</v>
      </c>
      <c r="M802" s="13" t="s">
        <v>7713</v>
      </c>
      <c r="N802" s="13" t="s">
        <v>12156</v>
      </c>
      <c r="O802" s="17">
        <v>43766</v>
      </c>
      <c r="P802" s="23"/>
      <c r="Q802" s="41" t="s">
        <v>12107</v>
      </c>
      <c r="R802" s="13" t="s">
        <v>187</v>
      </c>
      <c r="S802" s="13" t="s">
        <v>2873</v>
      </c>
      <c r="T802" s="13" t="s">
        <v>8348</v>
      </c>
      <c r="U802" s="13" t="s">
        <v>12162</v>
      </c>
      <c r="V802" s="13" t="s">
        <v>8358</v>
      </c>
      <c r="W802" s="13">
        <f>IF(ISERROR(VLOOKUP($C802,CTEPULL!$A:$I,3,FALSE)),"0",(VLOOKUP($C802,CTEPULL!$A:$I,3,FALSE)))</f>
        <v>40</v>
      </c>
      <c r="X802" s="18">
        <f>IF(ISERROR(VLOOKUP($A802,PIVOTILC!$A:$I,3,FALSE)),"0",(VLOOKUP($A802,PIVOTILC!$A:$I,3,FALSE)))</f>
        <v>40</v>
      </c>
      <c r="Y802" s="13">
        <f t="shared" si="192"/>
        <v>0</v>
      </c>
      <c r="Z802" s="13" t="str">
        <f t="shared" si="201"/>
        <v>Good</v>
      </c>
      <c r="AA802" s="13">
        <f>IF(ISERROR(VLOOKUP($C802,CTEPULL!$A:$I,4,FALSE)),"0",(VLOOKUP($C802,CTEPULL!$A:$I,4,FALSE)))</f>
        <v>0</v>
      </c>
      <c r="AB802" s="18">
        <f>IF(ISERROR(VLOOKUP($A802,PIVOTILC!$A:$I,4,FALSE)),"0",(VLOOKUP($A802,PIVOTILC!$A:$I,4,FALSE)))</f>
        <v>0</v>
      </c>
      <c r="AC802" s="13">
        <f t="shared" si="193"/>
        <v>0</v>
      </c>
      <c r="AD802" s="13" t="str">
        <f t="shared" si="202"/>
        <v/>
      </c>
      <c r="AE802" s="13">
        <f>IF(ISERROR(VLOOKUP($C802,CTEPULL!$A:$I,5,FALSE)),"0",(VLOOKUP($C802,CTEPULL!$A:$I,5,FALSE)))</f>
        <v>0</v>
      </c>
      <c r="AF802" s="18">
        <f>IF(ISERROR(VLOOKUP($A802,PIVOTILC!$A:$I,5,FALSE)),"0",(VLOOKUP($A802,PIVOTILC!$A:$I,5,FALSE)))</f>
        <v>0</v>
      </c>
      <c r="AG802" s="13">
        <f t="shared" si="194"/>
        <v>0</v>
      </c>
      <c r="AH802" s="13" t="str">
        <f t="shared" si="203"/>
        <v/>
      </c>
      <c r="AI802" s="13">
        <f>IF(ISERROR(VLOOKUP($C802,CTEPULL!$A:$I,6,FALSE)),"0",(VLOOKUP($C802,CTEPULL!$A:$I,6,FALSE)))</f>
        <v>0</v>
      </c>
      <c r="AJ802" s="18">
        <f>IF(ISERROR(VLOOKUP($A802,PIVOTILC!$A:$I,6,FALSE)),"0",(VLOOKUP($A802,PIVOTILC!$A:$I,6,FALSE)))</f>
        <v>0</v>
      </c>
      <c r="AK802" s="13">
        <f t="shared" si="195"/>
        <v>0</v>
      </c>
      <c r="AL802" s="13" t="str">
        <f t="shared" si="204"/>
        <v/>
      </c>
      <c r="AM802" s="13">
        <f>IF(ISERROR(VLOOKUP($C802,CTEPULL!$A:$I,7,FALSE)),"0",(VLOOKUP($C802,CTEPULL!$A:$I,7,FALSE)))</f>
        <v>0</v>
      </c>
      <c r="AN802" s="18">
        <f>IF(ISERROR(VLOOKUP($A802,PIVOTILC!$A:$I,7,FALSE)),"0",(VLOOKUP($A802,PIVOTILC!$A:$I,7,FALSE)))</f>
        <v>0</v>
      </c>
      <c r="AO802" s="13">
        <f t="shared" si="196"/>
        <v>0</v>
      </c>
      <c r="AP802" s="13" t="str">
        <f t="shared" si="205"/>
        <v/>
      </c>
      <c r="AQ802" s="13">
        <f>IF(ISERROR(VLOOKUP($C802,CTEPULL!$A:$I,8,FALSE)),"0",(VLOOKUP($C802,CTEPULL!$A:$I,8,FALSE)))</f>
        <v>0</v>
      </c>
      <c r="AR802" s="18">
        <f>IF(ISERROR(VLOOKUP($A802,PIVOTILC!$A:$I,8,FALSE)),"0",(VLOOKUP($A802,PIVOTILC!$A:$I,8,FALSE)))</f>
        <v>0</v>
      </c>
      <c r="AS802" s="13">
        <f t="shared" si="197"/>
        <v>0</v>
      </c>
      <c r="AT802" s="13" t="str">
        <f t="shared" si="206"/>
        <v/>
      </c>
      <c r="AU802" s="19">
        <f>IF(ISERROR(VLOOKUP($C802,CTEPULL!$A:$I,9,FALSE)),"0",(VLOOKUP($C802,CTEPULL!$A:$I,9,FALSE)))</f>
        <v>40</v>
      </c>
      <c r="AV802" s="18">
        <f>IF(ISERROR(VLOOKUP($A802,PIVOTILC!$A:$I,8,FALSE)),"0",(VLOOKUP($A802,PIVOTILC!$A:$I,9,FALSE)))</f>
        <v>40</v>
      </c>
      <c r="AW802" s="18">
        <f t="shared" si="198"/>
        <v>0</v>
      </c>
      <c r="AX802" s="13">
        <f t="shared" si="199"/>
        <v>0</v>
      </c>
      <c r="AY802" s="13" t="str">
        <f t="shared" si="200"/>
        <v>No</v>
      </c>
      <c r="AZ802" s="13" t="str">
        <f t="shared" si="207"/>
        <v>No</v>
      </c>
    </row>
    <row r="803" spans="1:52" x14ac:dyDescent="0.2">
      <c r="A803" s="1" t="s">
        <v>9382</v>
      </c>
      <c r="B803" s="16" t="s">
        <v>3276</v>
      </c>
      <c r="C803" s="13" t="s">
        <v>1707</v>
      </c>
      <c r="D803" s="13" t="s">
        <v>1708</v>
      </c>
      <c r="E803" s="13" t="s">
        <v>1709</v>
      </c>
      <c r="F803" s="13" t="s">
        <v>180</v>
      </c>
      <c r="G803" s="13" t="s">
        <v>1710</v>
      </c>
      <c r="H803" s="13" t="s">
        <v>2828</v>
      </c>
      <c r="I803" s="13" t="s">
        <v>98</v>
      </c>
      <c r="J803" s="13" t="s">
        <v>2378</v>
      </c>
      <c r="K803" s="13" t="s">
        <v>2382</v>
      </c>
      <c r="L803" s="13" t="s">
        <v>3758</v>
      </c>
      <c r="M803" s="13" t="s">
        <v>2384</v>
      </c>
      <c r="N803" s="13" t="s">
        <v>1722</v>
      </c>
      <c r="O803" s="17">
        <v>41939</v>
      </c>
      <c r="P803" s="23"/>
      <c r="Q803" s="41" t="s">
        <v>2692</v>
      </c>
      <c r="R803" s="13" t="s">
        <v>129</v>
      </c>
      <c r="S803" s="13" t="s">
        <v>2867</v>
      </c>
      <c r="T803" s="13" t="s">
        <v>8348</v>
      </c>
      <c r="U803" s="13" t="s">
        <v>6015</v>
      </c>
      <c r="V803" s="13" t="s">
        <v>8352</v>
      </c>
      <c r="W803" s="13">
        <f>IF(ISERROR(VLOOKUP($C803,CTEPULL!$A:$I,3,FALSE)),"0",(VLOOKUP($C803,CTEPULL!$A:$I,3,FALSE)))</f>
        <v>41.5</v>
      </c>
      <c r="X803" s="18">
        <f>IF(ISERROR(VLOOKUP($A803,PIVOTILC!$A:$I,3,FALSE)),"0",(VLOOKUP($A803,PIVOTILC!$A:$I,3,FALSE)))</f>
        <v>41.5</v>
      </c>
      <c r="Y803" s="13">
        <f t="shared" si="192"/>
        <v>0</v>
      </c>
      <c r="Z803" s="13" t="str">
        <f t="shared" si="201"/>
        <v>Good</v>
      </c>
      <c r="AA803" s="13">
        <f>IF(ISERROR(VLOOKUP($C803,CTEPULL!$A:$I,4,FALSE)),"0",(VLOOKUP($C803,CTEPULL!$A:$I,4,FALSE)))</f>
        <v>0</v>
      </c>
      <c r="AB803" s="18">
        <f>IF(ISERROR(VLOOKUP($A803,PIVOTILC!$A:$I,4,FALSE)),"0",(VLOOKUP($A803,PIVOTILC!$A:$I,4,FALSE)))</f>
        <v>0</v>
      </c>
      <c r="AC803" s="13">
        <f t="shared" si="193"/>
        <v>0</v>
      </c>
      <c r="AD803" s="13" t="str">
        <f t="shared" si="202"/>
        <v/>
      </c>
      <c r="AE803" s="13">
        <f>IF(ISERROR(VLOOKUP($C803,CTEPULL!$A:$I,5,FALSE)),"0",(VLOOKUP($C803,CTEPULL!$A:$I,5,FALSE)))</f>
        <v>0</v>
      </c>
      <c r="AF803" s="18">
        <f>IF(ISERROR(VLOOKUP($A803,PIVOTILC!$A:$I,5,FALSE)),"0",(VLOOKUP($A803,PIVOTILC!$A:$I,5,FALSE)))</f>
        <v>0</v>
      </c>
      <c r="AG803" s="13">
        <f t="shared" si="194"/>
        <v>0</v>
      </c>
      <c r="AH803" s="13" t="str">
        <f t="shared" si="203"/>
        <v/>
      </c>
      <c r="AI803" s="13">
        <f>IF(ISERROR(VLOOKUP($C803,CTEPULL!$A:$I,6,FALSE)),"0",(VLOOKUP($C803,CTEPULL!$A:$I,6,FALSE)))</f>
        <v>0</v>
      </c>
      <c r="AJ803" s="18">
        <f>IF(ISERROR(VLOOKUP($A803,PIVOTILC!$A:$I,6,FALSE)),"0",(VLOOKUP($A803,PIVOTILC!$A:$I,6,FALSE)))</f>
        <v>0</v>
      </c>
      <c r="AK803" s="13">
        <f t="shared" si="195"/>
        <v>0</v>
      </c>
      <c r="AL803" s="13" t="str">
        <f t="shared" si="204"/>
        <v/>
      </c>
      <c r="AM803" s="13">
        <f>IF(ISERROR(VLOOKUP($C803,CTEPULL!$A:$I,7,FALSE)),"0",(VLOOKUP($C803,CTEPULL!$A:$I,7,FALSE)))</f>
        <v>0</v>
      </c>
      <c r="AN803" s="18">
        <f>IF(ISERROR(VLOOKUP($A803,PIVOTILC!$A:$I,7,FALSE)),"0",(VLOOKUP($A803,PIVOTILC!$A:$I,7,FALSE)))</f>
        <v>0</v>
      </c>
      <c r="AO803" s="13">
        <f t="shared" si="196"/>
        <v>0</v>
      </c>
      <c r="AP803" s="13" t="str">
        <f t="shared" si="205"/>
        <v/>
      </c>
      <c r="AQ803" s="13">
        <f>IF(ISERROR(VLOOKUP($C803,CTEPULL!$A:$I,8,FALSE)),"0",(VLOOKUP($C803,CTEPULL!$A:$I,8,FALSE)))</f>
        <v>0</v>
      </c>
      <c r="AR803" s="18">
        <f>IF(ISERROR(VLOOKUP($A803,PIVOTILC!$A:$I,8,FALSE)),"0",(VLOOKUP($A803,PIVOTILC!$A:$I,8,FALSE)))</f>
        <v>0</v>
      </c>
      <c r="AS803" s="13">
        <f t="shared" si="197"/>
        <v>0</v>
      </c>
      <c r="AT803" s="13" t="str">
        <f t="shared" si="206"/>
        <v/>
      </c>
      <c r="AU803" s="19">
        <f>IF(ISERROR(VLOOKUP($C803,CTEPULL!$A:$I,9,FALSE)),"0",(VLOOKUP($C803,CTEPULL!$A:$I,9,FALSE)))</f>
        <v>41.5</v>
      </c>
      <c r="AV803" s="18">
        <f>IF(ISERROR(VLOOKUP($A803,PIVOTILC!$A:$I,8,FALSE)),"0",(VLOOKUP($A803,PIVOTILC!$A:$I,9,FALSE)))</f>
        <v>41.5</v>
      </c>
      <c r="AW803" s="18">
        <f t="shared" si="198"/>
        <v>0</v>
      </c>
      <c r="AX803" s="13">
        <f t="shared" si="199"/>
        <v>0</v>
      </c>
      <c r="AY803" s="13" t="str">
        <f t="shared" si="200"/>
        <v>No</v>
      </c>
      <c r="AZ803" s="13" t="str">
        <f t="shared" si="207"/>
        <v>No</v>
      </c>
    </row>
    <row r="804" spans="1:52" x14ac:dyDescent="0.2">
      <c r="A804" s="1" t="s">
        <v>9383</v>
      </c>
      <c r="B804" s="12" t="s">
        <v>3277</v>
      </c>
      <c r="C804" s="3" t="s">
        <v>867</v>
      </c>
      <c r="D804" s="3" t="s">
        <v>582</v>
      </c>
      <c r="E804" s="3" t="s">
        <v>583</v>
      </c>
      <c r="F804" s="3" t="s">
        <v>104</v>
      </c>
      <c r="G804" s="3" t="s">
        <v>338</v>
      </c>
      <c r="H804" s="3" t="s">
        <v>2831</v>
      </c>
      <c r="I804" s="3" t="s">
        <v>98</v>
      </c>
      <c r="J804" s="3" t="s">
        <v>2378</v>
      </c>
      <c r="K804" s="3" t="s">
        <v>2379</v>
      </c>
      <c r="L804" s="3" t="s">
        <v>2383</v>
      </c>
      <c r="M804" s="3" t="s">
        <v>2409</v>
      </c>
      <c r="N804" s="3" t="s">
        <v>15</v>
      </c>
      <c r="O804" s="11">
        <v>39888</v>
      </c>
      <c r="Q804" s="41" t="s">
        <v>2693</v>
      </c>
      <c r="R804" s="3" t="s">
        <v>129</v>
      </c>
      <c r="S804" s="3" t="s">
        <v>2870</v>
      </c>
      <c r="T804" s="3" t="s">
        <v>8348</v>
      </c>
      <c r="U804" s="3" t="s">
        <v>6016</v>
      </c>
      <c r="V804" s="3" t="s">
        <v>8363</v>
      </c>
      <c r="W804" s="13">
        <f>IF(ISERROR(VLOOKUP($C804,CTEPULL!$A:$I,3,FALSE)),"0",(VLOOKUP($C804,CTEPULL!$A:$I,3,FALSE)))</f>
        <v>45</v>
      </c>
      <c r="X804" s="18">
        <f>IF(ISERROR(VLOOKUP($A804,PIVOTILC!$A:$I,3,FALSE)),"0",(VLOOKUP($A804,PIVOTILC!$A:$I,3,FALSE)))</f>
        <v>45</v>
      </c>
      <c r="Y804" s="13">
        <f t="shared" si="192"/>
        <v>0</v>
      </c>
      <c r="Z804" s="13" t="str">
        <f t="shared" si="201"/>
        <v>Good</v>
      </c>
      <c r="AA804" s="13">
        <f>IF(ISERROR(VLOOKUP($C804,CTEPULL!$A:$I,4,FALSE)),"0",(VLOOKUP($C804,CTEPULL!$A:$I,4,FALSE)))</f>
        <v>0</v>
      </c>
      <c r="AB804" s="18">
        <f>IF(ISERROR(VLOOKUP($A804,PIVOTILC!$A:$I,4,FALSE)),"0",(VLOOKUP($A804,PIVOTILC!$A:$I,4,FALSE)))</f>
        <v>0</v>
      </c>
      <c r="AC804" s="13">
        <f t="shared" si="193"/>
        <v>0</v>
      </c>
      <c r="AD804" s="13" t="str">
        <f t="shared" si="202"/>
        <v/>
      </c>
      <c r="AE804" s="13">
        <f>IF(ISERROR(VLOOKUP($C804,CTEPULL!$A:$I,5,FALSE)),"0",(VLOOKUP($C804,CTEPULL!$A:$I,5,FALSE)))</f>
        <v>0</v>
      </c>
      <c r="AF804" s="18">
        <f>IF(ISERROR(VLOOKUP($A804,PIVOTILC!$A:$I,5,FALSE)),"0",(VLOOKUP($A804,PIVOTILC!$A:$I,5,FALSE)))</f>
        <v>0</v>
      </c>
      <c r="AG804" s="13">
        <f t="shared" si="194"/>
        <v>0</v>
      </c>
      <c r="AH804" s="13" t="str">
        <f t="shared" si="203"/>
        <v/>
      </c>
      <c r="AI804" s="13">
        <f>IF(ISERROR(VLOOKUP($C804,CTEPULL!$A:$I,6,FALSE)),"0",(VLOOKUP($C804,CTEPULL!$A:$I,6,FALSE)))</f>
        <v>0</v>
      </c>
      <c r="AJ804" s="18">
        <f>IF(ISERROR(VLOOKUP($A804,PIVOTILC!$A:$I,6,FALSE)),"0",(VLOOKUP($A804,PIVOTILC!$A:$I,6,FALSE)))</f>
        <v>0</v>
      </c>
      <c r="AK804" s="13">
        <f t="shared" si="195"/>
        <v>0</v>
      </c>
      <c r="AL804" s="13" t="str">
        <f t="shared" si="204"/>
        <v/>
      </c>
      <c r="AM804" s="13">
        <f>IF(ISERROR(VLOOKUP($C804,CTEPULL!$A:$I,7,FALSE)),"0",(VLOOKUP($C804,CTEPULL!$A:$I,7,FALSE)))</f>
        <v>0</v>
      </c>
      <c r="AN804" s="18">
        <f>IF(ISERROR(VLOOKUP($A804,PIVOTILC!$A:$I,7,FALSE)),"0",(VLOOKUP($A804,PIVOTILC!$A:$I,7,FALSE)))</f>
        <v>0</v>
      </c>
      <c r="AO804" s="13">
        <f t="shared" si="196"/>
        <v>0</v>
      </c>
      <c r="AP804" s="13" t="str">
        <f t="shared" si="205"/>
        <v/>
      </c>
      <c r="AQ804" s="13">
        <f>IF(ISERROR(VLOOKUP($C804,CTEPULL!$A:$I,8,FALSE)),"0",(VLOOKUP($C804,CTEPULL!$A:$I,8,FALSE)))</f>
        <v>0</v>
      </c>
      <c r="AR804" s="18">
        <f>IF(ISERROR(VLOOKUP($A804,PIVOTILC!$A:$I,8,FALSE)),"0",(VLOOKUP($A804,PIVOTILC!$A:$I,8,FALSE)))</f>
        <v>0</v>
      </c>
      <c r="AS804" s="13">
        <f t="shared" si="197"/>
        <v>0</v>
      </c>
      <c r="AT804" s="13" t="str">
        <f t="shared" si="206"/>
        <v/>
      </c>
      <c r="AU804" s="19">
        <f>IF(ISERROR(VLOOKUP($C804,CTEPULL!$A:$I,9,FALSE)),"0",(VLOOKUP($C804,CTEPULL!$A:$I,9,FALSE)))</f>
        <v>45</v>
      </c>
      <c r="AV804" s="18">
        <f>IF(ISERROR(VLOOKUP($A804,PIVOTILC!$A:$I,8,FALSE)),"0",(VLOOKUP($A804,PIVOTILC!$A:$I,9,FALSE)))</f>
        <v>45</v>
      </c>
      <c r="AW804" s="18">
        <f t="shared" si="198"/>
        <v>0</v>
      </c>
      <c r="AX804" s="13">
        <f t="shared" si="199"/>
        <v>0</v>
      </c>
      <c r="AY804" s="13" t="str">
        <f t="shared" si="200"/>
        <v>No</v>
      </c>
      <c r="AZ804" s="13" t="str">
        <f t="shared" si="207"/>
        <v>No</v>
      </c>
    </row>
    <row r="805" spans="1:52" x14ac:dyDescent="0.2">
      <c r="A805" s="1" t="s">
        <v>7255</v>
      </c>
      <c r="B805" s="16" t="s">
        <v>3278</v>
      </c>
      <c r="C805" s="13" t="s">
        <v>1403</v>
      </c>
      <c r="D805" s="13" t="s">
        <v>1404</v>
      </c>
      <c r="E805" s="13" t="s">
        <v>666</v>
      </c>
      <c r="F805" s="13" t="s">
        <v>1405</v>
      </c>
      <c r="G805" s="13" t="s">
        <v>1406</v>
      </c>
      <c r="H805" s="13" t="s">
        <v>2829</v>
      </c>
      <c r="I805" s="13" t="s">
        <v>98</v>
      </c>
      <c r="J805" s="13" t="s">
        <v>2378</v>
      </c>
      <c r="K805" s="13" t="s">
        <v>2381</v>
      </c>
      <c r="L805" s="13" t="s">
        <v>2387</v>
      </c>
      <c r="M805" s="13" t="s">
        <v>2508</v>
      </c>
      <c r="N805" s="13" t="s">
        <v>1407</v>
      </c>
      <c r="O805" s="17">
        <v>41710</v>
      </c>
      <c r="P805" s="23"/>
      <c r="Q805" s="41" t="s">
        <v>2694</v>
      </c>
      <c r="R805" s="13" t="s">
        <v>129</v>
      </c>
      <c r="S805" s="13" t="s">
        <v>2870</v>
      </c>
      <c r="T805" s="13" t="s">
        <v>8348</v>
      </c>
      <c r="U805" s="13" t="s">
        <v>6017</v>
      </c>
      <c r="V805" s="13" t="s">
        <v>8352</v>
      </c>
      <c r="W805" s="13">
        <f>IF(ISERROR(VLOOKUP($C805,CTEPULL!$A:$I,3,FALSE)),"0",(VLOOKUP($C805,CTEPULL!$A:$I,3,FALSE)))</f>
        <v>42</v>
      </c>
      <c r="X805" s="18">
        <f>IF(ISERROR(VLOOKUP($A805,PIVOTILC!$A:$I,3,FALSE)),"0",(VLOOKUP($A805,PIVOTILC!$A:$I,3,FALSE)))</f>
        <v>42</v>
      </c>
      <c r="Y805" s="13">
        <f t="shared" si="192"/>
        <v>0</v>
      </c>
      <c r="Z805" s="13" t="str">
        <f t="shared" si="201"/>
        <v>Good</v>
      </c>
      <c r="AA805" s="13">
        <f>IF(ISERROR(VLOOKUP($C805,CTEPULL!$A:$I,4,FALSE)),"0",(VLOOKUP($C805,CTEPULL!$A:$I,4,FALSE)))</f>
        <v>0</v>
      </c>
      <c r="AB805" s="18">
        <f>IF(ISERROR(VLOOKUP($A805,PIVOTILC!$A:$I,4,FALSE)),"0",(VLOOKUP($A805,PIVOTILC!$A:$I,4,FALSE)))</f>
        <v>0</v>
      </c>
      <c r="AC805" s="13">
        <f t="shared" si="193"/>
        <v>0</v>
      </c>
      <c r="AD805" s="13" t="str">
        <f t="shared" si="202"/>
        <v/>
      </c>
      <c r="AE805" s="13">
        <f>IF(ISERROR(VLOOKUP($C805,CTEPULL!$A:$I,5,FALSE)),"0",(VLOOKUP($C805,CTEPULL!$A:$I,5,FALSE)))</f>
        <v>0</v>
      </c>
      <c r="AF805" s="18">
        <f>IF(ISERROR(VLOOKUP($A805,PIVOTILC!$A:$I,5,FALSE)),"0",(VLOOKUP($A805,PIVOTILC!$A:$I,5,FALSE)))</f>
        <v>0</v>
      </c>
      <c r="AG805" s="13">
        <f t="shared" si="194"/>
        <v>0</v>
      </c>
      <c r="AH805" s="13" t="str">
        <f t="shared" si="203"/>
        <v/>
      </c>
      <c r="AI805" s="13">
        <f>IF(ISERROR(VLOOKUP($C805,CTEPULL!$A:$I,6,FALSE)),"0",(VLOOKUP($C805,CTEPULL!$A:$I,6,FALSE)))</f>
        <v>0</v>
      </c>
      <c r="AJ805" s="18">
        <f>IF(ISERROR(VLOOKUP($A805,PIVOTILC!$A:$I,6,FALSE)),"0",(VLOOKUP($A805,PIVOTILC!$A:$I,6,FALSE)))</f>
        <v>0</v>
      </c>
      <c r="AK805" s="13">
        <f t="shared" si="195"/>
        <v>0</v>
      </c>
      <c r="AL805" s="13" t="str">
        <f t="shared" si="204"/>
        <v/>
      </c>
      <c r="AM805" s="13">
        <f>IF(ISERROR(VLOOKUP($C805,CTEPULL!$A:$I,7,FALSE)),"0",(VLOOKUP($C805,CTEPULL!$A:$I,7,FALSE)))</f>
        <v>0</v>
      </c>
      <c r="AN805" s="18">
        <f>IF(ISERROR(VLOOKUP($A805,PIVOTILC!$A:$I,7,FALSE)),"0",(VLOOKUP($A805,PIVOTILC!$A:$I,7,FALSE)))</f>
        <v>0</v>
      </c>
      <c r="AO805" s="13">
        <f t="shared" si="196"/>
        <v>0</v>
      </c>
      <c r="AP805" s="13" t="str">
        <f t="shared" si="205"/>
        <v/>
      </c>
      <c r="AQ805" s="13">
        <f>IF(ISERROR(VLOOKUP($C805,CTEPULL!$A:$I,8,FALSE)),"0",(VLOOKUP($C805,CTEPULL!$A:$I,8,FALSE)))</f>
        <v>0</v>
      </c>
      <c r="AR805" s="18">
        <f>IF(ISERROR(VLOOKUP($A805,PIVOTILC!$A:$I,8,FALSE)),"0",(VLOOKUP($A805,PIVOTILC!$A:$I,8,FALSE)))</f>
        <v>0</v>
      </c>
      <c r="AS805" s="13">
        <f t="shared" si="197"/>
        <v>0</v>
      </c>
      <c r="AT805" s="13" t="str">
        <f t="shared" si="206"/>
        <v/>
      </c>
      <c r="AU805" s="19">
        <f>IF(ISERROR(VLOOKUP($C805,CTEPULL!$A:$I,9,FALSE)),"0",(VLOOKUP($C805,CTEPULL!$A:$I,9,FALSE)))</f>
        <v>42</v>
      </c>
      <c r="AV805" s="18">
        <f>IF(ISERROR(VLOOKUP($A805,PIVOTILC!$A:$I,8,FALSE)),"0",(VLOOKUP($A805,PIVOTILC!$A:$I,9,FALSE)))</f>
        <v>42</v>
      </c>
      <c r="AW805" s="18">
        <f t="shared" si="198"/>
        <v>0</v>
      </c>
      <c r="AX805" s="13">
        <f t="shared" si="199"/>
        <v>0</v>
      </c>
      <c r="AY805" s="13" t="str">
        <f t="shared" si="200"/>
        <v>No</v>
      </c>
      <c r="AZ805" s="13" t="str">
        <f t="shared" si="207"/>
        <v>No</v>
      </c>
    </row>
    <row r="806" spans="1:52" x14ac:dyDescent="0.2">
      <c r="A806" s="1" t="s">
        <v>7256</v>
      </c>
      <c r="B806" s="16" t="s">
        <v>3279</v>
      </c>
      <c r="C806" s="13" t="s">
        <v>3280</v>
      </c>
      <c r="D806" s="13" t="s">
        <v>3281</v>
      </c>
      <c r="E806" s="13" t="s">
        <v>3282</v>
      </c>
      <c r="F806" s="13" t="s">
        <v>187</v>
      </c>
      <c r="G806" s="13" t="s">
        <v>3283</v>
      </c>
      <c r="H806" s="13" t="s">
        <v>2829</v>
      </c>
      <c r="I806" s="13" t="s">
        <v>100</v>
      </c>
      <c r="J806" s="13" t="s">
        <v>2378</v>
      </c>
      <c r="K806" s="13" t="s">
        <v>4970</v>
      </c>
      <c r="L806" s="13" t="s">
        <v>11256</v>
      </c>
      <c r="M806" s="13" t="s">
        <v>8943</v>
      </c>
      <c r="N806" s="13" t="s">
        <v>3284</v>
      </c>
      <c r="O806" s="17">
        <v>42496</v>
      </c>
      <c r="P806" s="23"/>
      <c r="Q806" s="41" t="s">
        <v>3285</v>
      </c>
      <c r="R806" s="13" t="s">
        <v>187</v>
      </c>
      <c r="S806" s="13" t="s">
        <v>2870</v>
      </c>
      <c r="T806" s="13" t="s">
        <v>8348</v>
      </c>
      <c r="U806" s="13" t="s">
        <v>6018</v>
      </c>
      <c r="V806" s="13" t="s">
        <v>8361</v>
      </c>
      <c r="W806" s="13">
        <f>IF(ISERROR(VLOOKUP($C806,CTEPULL!$A:$I,3,FALSE)),"0",(VLOOKUP($C806,CTEPULL!$A:$I,3,FALSE)))</f>
        <v>48</v>
      </c>
      <c r="X806" s="18">
        <f>IF(ISERROR(VLOOKUP($A806,PIVOTILC!$A:$I,3,FALSE)),"0",(VLOOKUP($A806,PIVOTILC!$A:$I,3,FALSE)))</f>
        <v>52</v>
      </c>
      <c r="Y806" s="13">
        <f t="shared" si="192"/>
        <v>-4</v>
      </c>
      <c r="Z806" s="13" t="str">
        <f t="shared" si="201"/>
        <v>With Variance</v>
      </c>
      <c r="AA806" s="13">
        <f>IF(ISERROR(VLOOKUP($C806,CTEPULL!$A:$I,4,FALSE)),"0",(VLOOKUP($C806,CTEPULL!$A:$I,4,FALSE)))</f>
        <v>0</v>
      </c>
      <c r="AB806" s="18">
        <f>IF(ISERROR(VLOOKUP($A806,PIVOTILC!$A:$I,4,FALSE)),"0",(VLOOKUP($A806,PIVOTILC!$A:$I,4,FALSE)))</f>
        <v>0</v>
      </c>
      <c r="AC806" s="13">
        <f t="shared" si="193"/>
        <v>0</v>
      </c>
      <c r="AD806" s="13" t="str">
        <f t="shared" si="202"/>
        <v/>
      </c>
      <c r="AE806" s="13">
        <f>IF(ISERROR(VLOOKUP($C806,CTEPULL!$A:$I,5,FALSE)),"0",(VLOOKUP($C806,CTEPULL!$A:$I,5,FALSE)))</f>
        <v>0</v>
      </c>
      <c r="AF806" s="18">
        <f>IF(ISERROR(VLOOKUP($A806,PIVOTILC!$A:$I,5,FALSE)),"0",(VLOOKUP($A806,PIVOTILC!$A:$I,5,FALSE)))</f>
        <v>0</v>
      </c>
      <c r="AG806" s="13">
        <f t="shared" si="194"/>
        <v>0</v>
      </c>
      <c r="AH806" s="13" t="str">
        <f t="shared" si="203"/>
        <v/>
      </c>
      <c r="AI806" s="13">
        <f>IF(ISERROR(VLOOKUP($C806,CTEPULL!$A:$I,6,FALSE)),"0",(VLOOKUP($C806,CTEPULL!$A:$I,6,FALSE)))</f>
        <v>0</v>
      </c>
      <c r="AJ806" s="18">
        <f>IF(ISERROR(VLOOKUP($A806,PIVOTILC!$A:$I,6,FALSE)),"0",(VLOOKUP($A806,PIVOTILC!$A:$I,6,FALSE)))</f>
        <v>0</v>
      </c>
      <c r="AK806" s="13">
        <f t="shared" si="195"/>
        <v>0</v>
      </c>
      <c r="AL806" s="13" t="str">
        <f t="shared" si="204"/>
        <v/>
      </c>
      <c r="AM806" s="13">
        <f>IF(ISERROR(VLOOKUP($C806,CTEPULL!$A:$I,7,FALSE)),"0",(VLOOKUP($C806,CTEPULL!$A:$I,7,FALSE)))</f>
        <v>0</v>
      </c>
      <c r="AN806" s="18">
        <f>IF(ISERROR(VLOOKUP($A806,PIVOTILC!$A:$I,7,FALSE)),"0",(VLOOKUP($A806,PIVOTILC!$A:$I,7,FALSE)))</f>
        <v>0</v>
      </c>
      <c r="AO806" s="13">
        <f t="shared" si="196"/>
        <v>0</v>
      </c>
      <c r="AP806" s="13" t="str">
        <f t="shared" si="205"/>
        <v/>
      </c>
      <c r="AQ806" s="13">
        <f>IF(ISERROR(VLOOKUP($C806,CTEPULL!$A:$I,8,FALSE)),"0",(VLOOKUP($C806,CTEPULL!$A:$I,8,FALSE)))</f>
        <v>0</v>
      </c>
      <c r="AR806" s="18">
        <f>IF(ISERROR(VLOOKUP($A806,PIVOTILC!$A:$I,8,FALSE)),"0",(VLOOKUP($A806,PIVOTILC!$A:$I,8,FALSE)))</f>
        <v>0</v>
      </c>
      <c r="AS806" s="13">
        <f t="shared" si="197"/>
        <v>0</v>
      </c>
      <c r="AT806" s="13" t="str">
        <f t="shared" si="206"/>
        <v/>
      </c>
      <c r="AU806" s="19">
        <f>IF(ISERROR(VLOOKUP($C806,CTEPULL!$A:$I,9,FALSE)),"0",(VLOOKUP($C806,CTEPULL!$A:$I,9,FALSE)))</f>
        <v>48</v>
      </c>
      <c r="AV806" s="18">
        <f>IF(ISERROR(VLOOKUP($A806,PIVOTILC!$A:$I,8,FALSE)),"0",(VLOOKUP($A806,PIVOTILC!$A:$I,9,FALSE)))</f>
        <v>52</v>
      </c>
      <c r="AW806" s="18">
        <f t="shared" si="198"/>
        <v>0</v>
      </c>
      <c r="AX806" s="13">
        <f t="shared" si="199"/>
        <v>-4</v>
      </c>
      <c r="AY806" s="13" t="str">
        <f t="shared" si="200"/>
        <v>Yes</v>
      </c>
      <c r="AZ806" s="13" t="str">
        <f t="shared" si="207"/>
        <v>No</v>
      </c>
    </row>
    <row r="807" spans="1:52" x14ac:dyDescent="0.2">
      <c r="A807" s="1" t="s">
        <v>10236</v>
      </c>
      <c r="B807" s="16" t="s">
        <v>10237</v>
      </c>
      <c r="C807" s="13" t="s">
        <v>10238</v>
      </c>
      <c r="D807" s="13" t="s">
        <v>10239</v>
      </c>
      <c r="E807" s="13" t="s">
        <v>10240</v>
      </c>
      <c r="F807" s="13" t="s">
        <v>10241</v>
      </c>
      <c r="G807" s="13" t="s">
        <v>10242</v>
      </c>
      <c r="H807" s="13" t="s">
        <v>2829</v>
      </c>
      <c r="I807" s="13" t="s">
        <v>100</v>
      </c>
      <c r="J807" s="13" t="s">
        <v>2378</v>
      </c>
      <c r="K807" s="13" t="s">
        <v>2880</v>
      </c>
      <c r="L807" s="13" t="s">
        <v>2880</v>
      </c>
      <c r="M807" s="13" t="s">
        <v>8943</v>
      </c>
      <c r="N807" s="13" t="s">
        <v>10243</v>
      </c>
      <c r="O807" s="17">
        <v>43542</v>
      </c>
      <c r="P807" s="23"/>
      <c r="Q807" s="41" t="s">
        <v>10289</v>
      </c>
      <c r="R807" s="13" t="s">
        <v>187</v>
      </c>
      <c r="S807" s="13" t="s">
        <v>2877</v>
      </c>
      <c r="T807" s="13" t="s">
        <v>8348</v>
      </c>
      <c r="U807" s="13" t="s">
        <v>10279</v>
      </c>
      <c r="V807" s="13" t="s">
        <v>8349</v>
      </c>
      <c r="W807" s="13">
        <f>IF(ISERROR(VLOOKUP($C807,CTEPULL!$A:$I,3,FALSE)),"0",(VLOOKUP($C807,CTEPULL!$A:$I,3,FALSE)))</f>
        <v>40</v>
      </c>
      <c r="X807" s="18">
        <f>IF(ISERROR(VLOOKUP($A807,PIVOTILC!$A:$I,3,FALSE)),"0",(VLOOKUP($A807,PIVOTILC!$A:$I,3,FALSE)))</f>
        <v>40</v>
      </c>
      <c r="Y807" s="13">
        <f t="shared" si="192"/>
        <v>0</v>
      </c>
      <c r="Z807" s="13" t="str">
        <f t="shared" si="201"/>
        <v>Good</v>
      </c>
      <c r="AA807" s="13">
        <f>IF(ISERROR(VLOOKUP($C807,CTEPULL!$A:$I,4,FALSE)),"0",(VLOOKUP($C807,CTEPULL!$A:$I,4,FALSE)))</f>
        <v>0</v>
      </c>
      <c r="AB807" s="18">
        <f>IF(ISERROR(VLOOKUP($A807,PIVOTILC!$A:$I,4,FALSE)),"0",(VLOOKUP($A807,PIVOTILC!$A:$I,4,FALSE)))</f>
        <v>0</v>
      </c>
      <c r="AC807" s="13">
        <f t="shared" si="193"/>
        <v>0</v>
      </c>
      <c r="AD807" s="13" t="str">
        <f t="shared" si="202"/>
        <v/>
      </c>
      <c r="AE807" s="13">
        <f>IF(ISERROR(VLOOKUP($C807,CTEPULL!$A:$I,5,FALSE)),"0",(VLOOKUP($C807,CTEPULL!$A:$I,5,FALSE)))</f>
        <v>0</v>
      </c>
      <c r="AF807" s="18">
        <f>IF(ISERROR(VLOOKUP($A807,PIVOTILC!$A:$I,5,FALSE)),"0",(VLOOKUP($A807,PIVOTILC!$A:$I,5,FALSE)))</f>
        <v>0</v>
      </c>
      <c r="AG807" s="13">
        <f t="shared" si="194"/>
        <v>0</v>
      </c>
      <c r="AH807" s="13" t="str">
        <f t="shared" si="203"/>
        <v/>
      </c>
      <c r="AI807" s="13">
        <f>IF(ISERROR(VLOOKUP($C807,CTEPULL!$A:$I,6,FALSE)),"0",(VLOOKUP($C807,CTEPULL!$A:$I,6,FALSE)))</f>
        <v>0</v>
      </c>
      <c r="AJ807" s="18">
        <f>IF(ISERROR(VLOOKUP($A807,PIVOTILC!$A:$I,6,FALSE)),"0",(VLOOKUP($A807,PIVOTILC!$A:$I,6,FALSE)))</f>
        <v>0</v>
      </c>
      <c r="AK807" s="13">
        <f t="shared" si="195"/>
        <v>0</v>
      </c>
      <c r="AL807" s="13" t="str">
        <f t="shared" si="204"/>
        <v/>
      </c>
      <c r="AM807" s="13">
        <f>IF(ISERROR(VLOOKUP($C807,CTEPULL!$A:$I,7,FALSE)),"0",(VLOOKUP($C807,CTEPULL!$A:$I,7,FALSE)))</f>
        <v>0</v>
      </c>
      <c r="AN807" s="18">
        <f>IF(ISERROR(VLOOKUP($A807,PIVOTILC!$A:$I,7,FALSE)),"0",(VLOOKUP($A807,PIVOTILC!$A:$I,7,FALSE)))</f>
        <v>0</v>
      </c>
      <c r="AO807" s="13">
        <f t="shared" si="196"/>
        <v>0</v>
      </c>
      <c r="AP807" s="13" t="str">
        <f t="shared" si="205"/>
        <v/>
      </c>
      <c r="AQ807" s="13">
        <f>IF(ISERROR(VLOOKUP($C807,CTEPULL!$A:$I,8,FALSE)),"0",(VLOOKUP($C807,CTEPULL!$A:$I,8,FALSE)))</f>
        <v>0</v>
      </c>
      <c r="AR807" s="18">
        <f>IF(ISERROR(VLOOKUP($A807,PIVOTILC!$A:$I,8,FALSE)),"0",(VLOOKUP($A807,PIVOTILC!$A:$I,8,FALSE)))</f>
        <v>0</v>
      </c>
      <c r="AS807" s="13">
        <f t="shared" si="197"/>
        <v>0</v>
      </c>
      <c r="AT807" s="13" t="str">
        <f t="shared" si="206"/>
        <v/>
      </c>
      <c r="AU807" s="19">
        <f>IF(ISERROR(VLOOKUP($C807,CTEPULL!$A:$I,9,FALSE)),"0",(VLOOKUP($C807,CTEPULL!$A:$I,9,FALSE)))</f>
        <v>40</v>
      </c>
      <c r="AV807" s="18">
        <f>IF(ISERROR(VLOOKUP($A807,PIVOTILC!$A:$I,8,FALSE)),"0",(VLOOKUP($A807,PIVOTILC!$A:$I,9,FALSE)))</f>
        <v>40</v>
      </c>
      <c r="AW807" s="18">
        <f t="shared" si="198"/>
        <v>0</v>
      </c>
      <c r="AX807" s="13">
        <f t="shared" si="199"/>
        <v>0</v>
      </c>
      <c r="AY807" s="13" t="str">
        <f t="shared" si="200"/>
        <v>No</v>
      </c>
      <c r="AZ807" s="13" t="str">
        <f t="shared" si="207"/>
        <v>No</v>
      </c>
    </row>
    <row r="808" spans="1:52" x14ac:dyDescent="0.2">
      <c r="A808" s="1" t="s">
        <v>12620</v>
      </c>
      <c r="B808" s="16" t="s">
        <v>12609</v>
      </c>
      <c r="C808" s="13" t="s">
        <v>12607</v>
      </c>
      <c r="D808" s="13" t="s">
        <v>12643</v>
      </c>
      <c r="E808" s="13" t="s">
        <v>6334</v>
      </c>
      <c r="F808" s="13" t="s">
        <v>179</v>
      </c>
      <c r="G808" s="13" t="s">
        <v>12644</v>
      </c>
      <c r="H808" s="13" t="s">
        <v>2829</v>
      </c>
      <c r="I808" s="13" t="s">
        <v>100</v>
      </c>
      <c r="J808" s="13" t="s">
        <v>2378</v>
      </c>
      <c r="K808" s="13" t="s">
        <v>2396</v>
      </c>
      <c r="L808" s="13" t="s">
        <v>2392</v>
      </c>
      <c r="M808" s="13" t="s">
        <v>8943</v>
      </c>
      <c r="N808" s="13" t="s">
        <v>12645</v>
      </c>
      <c r="O808" s="17">
        <v>43326</v>
      </c>
      <c r="P808" s="23"/>
      <c r="Q808" s="41" t="s">
        <v>12646</v>
      </c>
      <c r="R808" s="13" t="s">
        <v>112</v>
      </c>
      <c r="S808" s="13" t="s">
        <v>2866</v>
      </c>
      <c r="T808" s="13" t="s">
        <v>8348</v>
      </c>
      <c r="U808" s="13" t="s">
        <v>12651</v>
      </c>
      <c r="V808" s="13" t="s">
        <v>8353</v>
      </c>
      <c r="W808" s="13">
        <f>IF(ISERROR(VLOOKUP($C808,CTEPULL!$A:$I,3,FALSE)),"0",(VLOOKUP($C808,CTEPULL!$A:$I,3,FALSE)))</f>
        <v>36</v>
      </c>
      <c r="X808" s="18">
        <f>IF(ISERROR(VLOOKUP($A808,PIVOTILC!$A:$I,3,FALSE)),"0",(VLOOKUP($A808,PIVOTILC!$A:$I,3,FALSE)))</f>
        <v>36</v>
      </c>
      <c r="Y808" s="13">
        <f t="shared" si="192"/>
        <v>0</v>
      </c>
      <c r="Z808" s="13" t="str">
        <f t="shared" si="201"/>
        <v>Good</v>
      </c>
      <c r="AA808" s="13">
        <f>IF(ISERROR(VLOOKUP($C808,CTEPULL!$A:$I,4,FALSE)),"0",(VLOOKUP($C808,CTEPULL!$A:$I,4,FALSE)))</f>
        <v>0</v>
      </c>
      <c r="AB808" s="18">
        <f>IF(ISERROR(VLOOKUP($A808,PIVOTILC!$A:$I,4,FALSE)),"0",(VLOOKUP($A808,PIVOTILC!$A:$I,4,FALSE)))</f>
        <v>0</v>
      </c>
      <c r="AC808" s="13">
        <f t="shared" si="193"/>
        <v>0</v>
      </c>
      <c r="AD808" s="13" t="str">
        <f t="shared" si="202"/>
        <v/>
      </c>
      <c r="AE808" s="13">
        <f>IF(ISERROR(VLOOKUP($C808,CTEPULL!$A:$I,5,FALSE)),"0",(VLOOKUP($C808,CTEPULL!$A:$I,5,FALSE)))</f>
        <v>0</v>
      </c>
      <c r="AF808" s="18">
        <f>IF(ISERROR(VLOOKUP($A808,PIVOTILC!$A:$I,5,FALSE)),"0",(VLOOKUP($A808,PIVOTILC!$A:$I,5,FALSE)))</f>
        <v>0</v>
      </c>
      <c r="AG808" s="13">
        <f t="shared" si="194"/>
        <v>0</v>
      </c>
      <c r="AH808" s="13" t="str">
        <f t="shared" si="203"/>
        <v/>
      </c>
      <c r="AI808" s="13">
        <f>IF(ISERROR(VLOOKUP($C808,CTEPULL!$A:$I,6,FALSE)),"0",(VLOOKUP($C808,CTEPULL!$A:$I,6,FALSE)))</f>
        <v>0</v>
      </c>
      <c r="AJ808" s="18">
        <f>IF(ISERROR(VLOOKUP($A808,PIVOTILC!$A:$I,6,FALSE)),"0",(VLOOKUP($A808,PIVOTILC!$A:$I,6,FALSE)))</f>
        <v>0</v>
      </c>
      <c r="AK808" s="13">
        <f t="shared" si="195"/>
        <v>0</v>
      </c>
      <c r="AL808" s="13" t="str">
        <f t="shared" si="204"/>
        <v/>
      </c>
      <c r="AM808" s="13">
        <f>IF(ISERROR(VLOOKUP($C808,CTEPULL!$A:$I,7,FALSE)),"0",(VLOOKUP($C808,CTEPULL!$A:$I,7,FALSE)))</f>
        <v>0</v>
      </c>
      <c r="AN808" s="18">
        <f>IF(ISERROR(VLOOKUP($A808,PIVOTILC!$A:$I,7,FALSE)),"0",(VLOOKUP($A808,PIVOTILC!$A:$I,7,FALSE)))</f>
        <v>0</v>
      </c>
      <c r="AO808" s="13">
        <f t="shared" si="196"/>
        <v>0</v>
      </c>
      <c r="AP808" s="13" t="str">
        <f t="shared" si="205"/>
        <v/>
      </c>
      <c r="AQ808" s="13">
        <f>IF(ISERROR(VLOOKUP($C808,CTEPULL!$A:$I,8,FALSE)),"0",(VLOOKUP($C808,CTEPULL!$A:$I,8,FALSE)))</f>
        <v>0</v>
      </c>
      <c r="AR808" s="18">
        <f>IF(ISERROR(VLOOKUP($A808,PIVOTILC!$A:$I,8,FALSE)),"0",(VLOOKUP($A808,PIVOTILC!$A:$I,8,FALSE)))</f>
        <v>0</v>
      </c>
      <c r="AS808" s="13">
        <f t="shared" si="197"/>
        <v>0</v>
      </c>
      <c r="AT808" s="13" t="str">
        <f t="shared" si="206"/>
        <v/>
      </c>
      <c r="AU808" s="19">
        <f>IF(ISERROR(VLOOKUP($C808,CTEPULL!$A:$I,9,FALSE)),"0",(VLOOKUP($C808,CTEPULL!$A:$I,9,FALSE)))</f>
        <v>36</v>
      </c>
      <c r="AV808" s="18">
        <f>IF(ISERROR(VLOOKUP($A808,PIVOTILC!$A:$I,8,FALSE)),"0",(VLOOKUP($A808,PIVOTILC!$A:$I,9,FALSE)))</f>
        <v>36</v>
      </c>
      <c r="AW808" s="18">
        <f t="shared" si="198"/>
        <v>0</v>
      </c>
      <c r="AX808" s="13">
        <f t="shared" si="199"/>
        <v>0</v>
      </c>
      <c r="AY808" s="13" t="str">
        <f t="shared" si="200"/>
        <v>No</v>
      </c>
      <c r="AZ808" s="13" t="str">
        <f t="shared" si="207"/>
        <v>No</v>
      </c>
    </row>
    <row r="809" spans="1:52" x14ac:dyDescent="0.2">
      <c r="A809" s="1" t="s">
        <v>9384</v>
      </c>
      <c r="B809" s="16" t="s">
        <v>3286</v>
      </c>
      <c r="C809" s="13" t="s">
        <v>914</v>
      </c>
      <c r="D809" s="13" t="s">
        <v>686</v>
      </c>
      <c r="E809" s="13" t="s">
        <v>687</v>
      </c>
      <c r="F809" s="13" t="s">
        <v>179</v>
      </c>
      <c r="G809" s="13" t="s">
        <v>383</v>
      </c>
      <c r="H809" s="13" t="s">
        <v>2829</v>
      </c>
      <c r="I809" s="13" t="s">
        <v>98</v>
      </c>
      <c r="J809" s="13" t="s">
        <v>2378</v>
      </c>
      <c r="K809" s="13" t="s">
        <v>2381</v>
      </c>
      <c r="L809" s="13" t="s">
        <v>2387</v>
      </c>
      <c r="M809" s="13" t="s">
        <v>4327</v>
      </c>
      <c r="N809" s="13" t="s">
        <v>120</v>
      </c>
      <c r="O809" s="17">
        <v>40609</v>
      </c>
      <c r="P809" s="23"/>
      <c r="Q809" s="41" t="s">
        <v>2695</v>
      </c>
      <c r="R809" s="13" t="s">
        <v>129</v>
      </c>
      <c r="S809" s="13" t="s">
        <v>2871</v>
      </c>
      <c r="T809" s="13" t="s">
        <v>8348</v>
      </c>
      <c r="U809" s="13" t="s">
        <v>6019</v>
      </c>
      <c r="V809" s="13" t="s">
        <v>8364</v>
      </c>
      <c r="W809" s="13">
        <f>IF(ISERROR(VLOOKUP($C809,CTEPULL!$A:$I,3,FALSE)),"0",(VLOOKUP($C809,CTEPULL!$A:$I,3,FALSE)))</f>
        <v>40</v>
      </c>
      <c r="X809" s="18">
        <f>IF(ISERROR(VLOOKUP($A809,PIVOTILC!$A:$I,3,FALSE)),"0",(VLOOKUP($A809,PIVOTILC!$A:$I,3,FALSE)))</f>
        <v>40</v>
      </c>
      <c r="Y809" s="13">
        <f t="shared" si="192"/>
        <v>0</v>
      </c>
      <c r="Z809" s="13" t="str">
        <f t="shared" si="201"/>
        <v>Good</v>
      </c>
      <c r="AA809" s="13">
        <f>IF(ISERROR(VLOOKUP($C809,CTEPULL!$A:$I,4,FALSE)),"0",(VLOOKUP($C809,CTEPULL!$A:$I,4,FALSE)))</f>
        <v>0</v>
      </c>
      <c r="AB809" s="18">
        <f>IF(ISERROR(VLOOKUP($A809,PIVOTILC!$A:$I,4,FALSE)),"0",(VLOOKUP($A809,PIVOTILC!$A:$I,4,FALSE)))</f>
        <v>0</v>
      </c>
      <c r="AC809" s="13">
        <f t="shared" si="193"/>
        <v>0</v>
      </c>
      <c r="AD809" s="13" t="str">
        <f t="shared" si="202"/>
        <v/>
      </c>
      <c r="AE809" s="13">
        <f>IF(ISERROR(VLOOKUP($C809,CTEPULL!$A:$I,5,FALSE)),"0",(VLOOKUP($C809,CTEPULL!$A:$I,5,FALSE)))</f>
        <v>0</v>
      </c>
      <c r="AF809" s="18">
        <f>IF(ISERROR(VLOOKUP($A809,PIVOTILC!$A:$I,5,FALSE)),"0",(VLOOKUP($A809,PIVOTILC!$A:$I,5,FALSE)))</f>
        <v>0</v>
      </c>
      <c r="AG809" s="13">
        <f t="shared" si="194"/>
        <v>0</v>
      </c>
      <c r="AH809" s="13" t="str">
        <f t="shared" si="203"/>
        <v/>
      </c>
      <c r="AI809" s="13">
        <f>IF(ISERROR(VLOOKUP($C809,CTEPULL!$A:$I,6,FALSE)),"0",(VLOOKUP($C809,CTEPULL!$A:$I,6,FALSE)))</f>
        <v>0</v>
      </c>
      <c r="AJ809" s="18">
        <f>IF(ISERROR(VLOOKUP($A809,PIVOTILC!$A:$I,6,FALSE)),"0",(VLOOKUP($A809,PIVOTILC!$A:$I,6,FALSE)))</f>
        <v>0</v>
      </c>
      <c r="AK809" s="13">
        <f t="shared" si="195"/>
        <v>0</v>
      </c>
      <c r="AL809" s="13" t="str">
        <f t="shared" si="204"/>
        <v/>
      </c>
      <c r="AM809" s="13">
        <f>IF(ISERROR(VLOOKUP($C809,CTEPULL!$A:$I,7,FALSE)),"0",(VLOOKUP($C809,CTEPULL!$A:$I,7,FALSE)))</f>
        <v>0</v>
      </c>
      <c r="AN809" s="18">
        <f>IF(ISERROR(VLOOKUP($A809,PIVOTILC!$A:$I,7,FALSE)),"0",(VLOOKUP($A809,PIVOTILC!$A:$I,7,FALSE)))</f>
        <v>0</v>
      </c>
      <c r="AO809" s="13">
        <f t="shared" si="196"/>
        <v>0</v>
      </c>
      <c r="AP809" s="13" t="str">
        <f t="shared" si="205"/>
        <v/>
      </c>
      <c r="AQ809" s="13">
        <f>IF(ISERROR(VLOOKUP($C809,CTEPULL!$A:$I,8,FALSE)),"0",(VLOOKUP($C809,CTEPULL!$A:$I,8,FALSE)))</f>
        <v>0</v>
      </c>
      <c r="AR809" s="18">
        <f>IF(ISERROR(VLOOKUP($A809,PIVOTILC!$A:$I,8,FALSE)),"0",(VLOOKUP($A809,PIVOTILC!$A:$I,8,FALSE)))</f>
        <v>0</v>
      </c>
      <c r="AS809" s="13">
        <f t="shared" si="197"/>
        <v>0</v>
      </c>
      <c r="AT809" s="13" t="str">
        <f t="shared" si="206"/>
        <v/>
      </c>
      <c r="AU809" s="19">
        <f>IF(ISERROR(VLOOKUP($C809,CTEPULL!$A:$I,9,FALSE)),"0",(VLOOKUP($C809,CTEPULL!$A:$I,9,FALSE)))</f>
        <v>40</v>
      </c>
      <c r="AV809" s="18">
        <f>IF(ISERROR(VLOOKUP($A809,PIVOTILC!$A:$I,8,FALSE)),"0",(VLOOKUP($A809,PIVOTILC!$A:$I,9,FALSE)))</f>
        <v>40</v>
      </c>
      <c r="AW809" s="18">
        <f t="shared" si="198"/>
        <v>0</v>
      </c>
      <c r="AX809" s="13">
        <f t="shared" si="199"/>
        <v>0</v>
      </c>
      <c r="AY809" s="13" t="str">
        <f t="shared" si="200"/>
        <v>No</v>
      </c>
      <c r="AZ809" s="13" t="str">
        <f t="shared" si="207"/>
        <v>No</v>
      </c>
    </row>
    <row r="810" spans="1:52" x14ac:dyDescent="0.2">
      <c r="A810" s="1" t="s">
        <v>9385</v>
      </c>
      <c r="B810" s="16" t="s">
        <v>3287</v>
      </c>
      <c r="C810" s="13" t="s">
        <v>3288</v>
      </c>
      <c r="D810" s="13" t="s">
        <v>1900</v>
      </c>
      <c r="E810" s="13" t="s">
        <v>1901</v>
      </c>
      <c r="F810" s="13" t="s">
        <v>131</v>
      </c>
      <c r="G810" s="13" t="s">
        <v>3289</v>
      </c>
      <c r="H810" s="13" t="s">
        <v>2828</v>
      </c>
      <c r="I810" s="13" t="s">
        <v>98</v>
      </c>
      <c r="J810" s="13" t="s">
        <v>2378</v>
      </c>
      <c r="K810" s="13" t="s">
        <v>2379</v>
      </c>
      <c r="L810" s="13" t="s">
        <v>2380</v>
      </c>
      <c r="M810" s="13" t="s">
        <v>2403</v>
      </c>
      <c r="N810" s="13" t="s">
        <v>3290</v>
      </c>
      <c r="O810" s="17">
        <v>42496</v>
      </c>
      <c r="P810" s="23"/>
      <c r="Q810" s="41" t="s">
        <v>2696</v>
      </c>
      <c r="R810" s="13" t="s">
        <v>187</v>
      </c>
      <c r="S810" s="13" t="s">
        <v>2866</v>
      </c>
      <c r="T810" s="13" t="s">
        <v>8348</v>
      </c>
      <c r="U810" s="13" t="s">
        <v>6020</v>
      </c>
      <c r="V810" s="13" t="s">
        <v>8358</v>
      </c>
      <c r="W810" s="13">
        <f>IF(ISERROR(VLOOKUP($C810,CTEPULL!$A:$I,3,FALSE)),"0",(VLOOKUP($C810,CTEPULL!$A:$I,3,FALSE)))</f>
        <v>44</v>
      </c>
      <c r="X810" s="18">
        <f>IF(ISERROR(VLOOKUP($A810,PIVOTILC!$A:$I,3,FALSE)),"0",(VLOOKUP($A810,PIVOTILC!$A:$I,3,FALSE)))</f>
        <v>44</v>
      </c>
      <c r="Y810" s="13">
        <f t="shared" si="192"/>
        <v>0</v>
      </c>
      <c r="Z810" s="13" t="str">
        <f t="shared" si="201"/>
        <v>Good</v>
      </c>
      <c r="AA810" s="13">
        <f>IF(ISERROR(VLOOKUP($C810,CTEPULL!$A:$I,4,FALSE)),"0",(VLOOKUP($C810,CTEPULL!$A:$I,4,FALSE)))</f>
        <v>0</v>
      </c>
      <c r="AB810" s="18">
        <f>IF(ISERROR(VLOOKUP($A810,PIVOTILC!$A:$I,4,FALSE)),"0",(VLOOKUP($A810,PIVOTILC!$A:$I,4,FALSE)))</f>
        <v>0</v>
      </c>
      <c r="AC810" s="13">
        <f t="shared" si="193"/>
        <v>0</v>
      </c>
      <c r="AD810" s="13" t="str">
        <f t="shared" si="202"/>
        <v/>
      </c>
      <c r="AE810" s="13">
        <f>IF(ISERROR(VLOOKUP($C810,CTEPULL!$A:$I,5,FALSE)),"0",(VLOOKUP($C810,CTEPULL!$A:$I,5,FALSE)))</f>
        <v>0</v>
      </c>
      <c r="AF810" s="18">
        <f>IF(ISERROR(VLOOKUP($A810,PIVOTILC!$A:$I,5,FALSE)),"0",(VLOOKUP($A810,PIVOTILC!$A:$I,5,FALSE)))</f>
        <v>0</v>
      </c>
      <c r="AG810" s="13">
        <f t="shared" si="194"/>
        <v>0</v>
      </c>
      <c r="AH810" s="13" t="str">
        <f t="shared" si="203"/>
        <v/>
      </c>
      <c r="AI810" s="13">
        <f>IF(ISERROR(VLOOKUP($C810,CTEPULL!$A:$I,6,FALSE)),"0",(VLOOKUP($C810,CTEPULL!$A:$I,6,FALSE)))</f>
        <v>0</v>
      </c>
      <c r="AJ810" s="18">
        <f>IF(ISERROR(VLOOKUP($A810,PIVOTILC!$A:$I,6,FALSE)),"0",(VLOOKUP($A810,PIVOTILC!$A:$I,6,FALSE)))</f>
        <v>0</v>
      </c>
      <c r="AK810" s="13">
        <f t="shared" si="195"/>
        <v>0</v>
      </c>
      <c r="AL810" s="13" t="str">
        <f t="shared" si="204"/>
        <v/>
      </c>
      <c r="AM810" s="13">
        <f>IF(ISERROR(VLOOKUP($C810,CTEPULL!$A:$I,7,FALSE)),"0",(VLOOKUP($C810,CTEPULL!$A:$I,7,FALSE)))</f>
        <v>0</v>
      </c>
      <c r="AN810" s="18">
        <f>IF(ISERROR(VLOOKUP($A810,PIVOTILC!$A:$I,7,FALSE)),"0",(VLOOKUP($A810,PIVOTILC!$A:$I,7,FALSE)))</f>
        <v>0</v>
      </c>
      <c r="AO810" s="13">
        <f t="shared" si="196"/>
        <v>0</v>
      </c>
      <c r="AP810" s="13" t="str">
        <f t="shared" si="205"/>
        <v/>
      </c>
      <c r="AQ810" s="13">
        <f>IF(ISERROR(VLOOKUP($C810,CTEPULL!$A:$I,8,FALSE)),"0",(VLOOKUP($C810,CTEPULL!$A:$I,8,FALSE)))</f>
        <v>0</v>
      </c>
      <c r="AR810" s="18">
        <f>IF(ISERROR(VLOOKUP($A810,PIVOTILC!$A:$I,8,FALSE)),"0",(VLOOKUP($A810,PIVOTILC!$A:$I,8,FALSE)))</f>
        <v>0</v>
      </c>
      <c r="AS810" s="13">
        <f t="shared" si="197"/>
        <v>0</v>
      </c>
      <c r="AT810" s="13" t="str">
        <f t="shared" si="206"/>
        <v/>
      </c>
      <c r="AU810" s="19">
        <f>IF(ISERROR(VLOOKUP($C810,CTEPULL!$A:$I,9,FALSE)),"0",(VLOOKUP($C810,CTEPULL!$A:$I,9,FALSE)))</f>
        <v>44</v>
      </c>
      <c r="AV810" s="18">
        <f>IF(ISERROR(VLOOKUP($A810,PIVOTILC!$A:$I,8,FALSE)),"0",(VLOOKUP($A810,PIVOTILC!$A:$I,9,FALSE)))</f>
        <v>44</v>
      </c>
      <c r="AW810" s="18">
        <f t="shared" si="198"/>
        <v>0</v>
      </c>
      <c r="AX810" s="13">
        <f t="shared" si="199"/>
        <v>0</v>
      </c>
      <c r="AY810" s="13" t="str">
        <f t="shared" si="200"/>
        <v>No</v>
      </c>
      <c r="AZ810" s="13" t="str">
        <f t="shared" si="207"/>
        <v>No</v>
      </c>
    </row>
    <row r="811" spans="1:52" x14ac:dyDescent="0.2">
      <c r="A811" s="1" t="s">
        <v>9386</v>
      </c>
      <c r="B811" s="16" t="s">
        <v>3291</v>
      </c>
      <c r="C811" s="13" t="s">
        <v>835</v>
      </c>
      <c r="D811" s="13" t="s">
        <v>524</v>
      </c>
      <c r="E811" s="13" t="s">
        <v>525</v>
      </c>
      <c r="F811" s="13" t="s">
        <v>125</v>
      </c>
      <c r="G811" s="13" t="s">
        <v>308</v>
      </c>
      <c r="H811" s="13" t="s">
        <v>2831</v>
      </c>
      <c r="I811" s="13" t="s">
        <v>98</v>
      </c>
      <c r="J811" s="13" t="s">
        <v>2378</v>
      </c>
      <c r="K811" s="13" t="s">
        <v>2382</v>
      </c>
      <c r="L811" s="13" t="s">
        <v>3758</v>
      </c>
      <c r="M811" s="13" t="s">
        <v>2397</v>
      </c>
      <c r="N811" s="13" t="s">
        <v>45</v>
      </c>
      <c r="O811" s="17">
        <v>40413</v>
      </c>
      <c r="P811" s="23"/>
      <c r="Q811" s="41" t="s">
        <v>2697</v>
      </c>
      <c r="R811" s="13" t="s">
        <v>129</v>
      </c>
      <c r="S811" s="13" t="s">
        <v>2870</v>
      </c>
      <c r="T811" s="13" t="s">
        <v>8348</v>
      </c>
      <c r="U811" s="13" t="s">
        <v>6021</v>
      </c>
      <c r="V811" s="13" t="s">
        <v>8352</v>
      </c>
      <c r="W811" s="13">
        <f>IF(ISERROR(VLOOKUP($C811,CTEPULL!$A:$I,3,FALSE)),"0",(VLOOKUP($C811,CTEPULL!$A:$I,3,FALSE)))</f>
        <v>40</v>
      </c>
      <c r="X811" s="18">
        <f>IF(ISERROR(VLOOKUP($A811,PIVOTILC!$A:$I,3,FALSE)),"0",(VLOOKUP($A811,PIVOTILC!$A:$I,3,FALSE)))</f>
        <v>40</v>
      </c>
      <c r="Y811" s="13">
        <f t="shared" si="192"/>
        <v>0</v>
      </c>
      <c r="Z811" s="13" t="str">
        <f t="shared" si="201"/>
        <v>Good</v>
      </c>
      <c r="AA811" s="13">
        <f>IF(ISERROR(VLOOKUP($C811,CTEPULL!$A:$I,4,FALSE)),"0",(VLOOKUP($C811,CTEPULL!$A:$I,4,FALSE)))</f>
        <v>0</v>
      </c>
      <c r="AB811" s="18">
        <f>IF(ISERROR(VLOOKUP($A811,PIVOTILC!$A:$I,4,FALSE)),"0",(VLOOKUP($A811,PIVOTILC!$A:$I,4,FALSE)))</f>
        <v>0</v>
      </c>
      <c r="AC811" s="13">
        <f t="shared" si="193"/>
        <v>0</v>
      </c>
      <c r="AD811" s="13" t="str">
        <f t="shared" si="202"/>
        <v/>
      </c>
      <c r="AE811" s="13">
        <f>IF(ISERROR(VLOOKUP($C811,CTEPULL!$A:$I,5,FALSE)),"0",(VLOOKUP($C811,CTEPULL!$A:$I,5,FALSE)))</f>
        <v>0</v>
      </c>
      <c r="AF811" s="18">
        <f>IF(ISERROR(VLOOKUP($A811,PIVOTILC!$A:$I,5,FALSE)),"0",(VLOOKUP($A811,PIVOTILC!$A:$I,5,FALSE)))</f>
        <v>0</v>
      </c>
      <c r="AG811" s="13">
        <f t="shared" si="194"/>
        <v>0</v>
      </c>
      <c r="AH811" s="13" t="str">
        <f t="shared" si="203"/>
        <v/>
      </c>
      <c r="AI811" s="13">
        <f>IF(ISERROR(VLOOKUP($C811,CTEPULL!$A:$I,6,FALSE)),"0",(VLOOKUP($C811,CTEPULL!$A:$I,6,FALSE)))</f>
        <v>0</v>
      </c>
      <c r="AJ811" s="18">
        <f>IF(ISERROR(VLOOKUP($A811,PIVOTILC!$A:$I,6,FALSE)),"0",(VLOOKUP($A811,PIVOTILC!$A:$I,6,FALSE)))</f>
        <v>0</v>
      </c>
      <c r="AK811" s="13">
        <f t="shared" si="195"/>
        <v>0</v>
      </c>
      <c r="AL811" s="13" t="str">
        <f t="shared" si="204"/>
        <v/>
      </c>
      <c r="AM811" s="13">
        <f>IF(ISERROR(VLOOKUP($C811,CTEPULL!$A:$I,7,FALSE)),"0",(VLOOKUP($C811,CTEPULL!$A:$I,7,FALSE)))</f>
        <v>0</v>
      </c>
      <c r="AN811" s="18">
        <f>IF(ISERROR(VLOOKUP($A811,PIVOTILC!$A:$I,7,FALSE)),"0",(VLOOKUP($A811,PIVOTILC!$A:$I,7,FALSE)))</f>
        <v>0</v>
      </c>
      <c r="AO811" s="13">
        <f t="shared" si="196"/>
        <v>0</v>
      </c>
      <c r="AP811" s="13" t="str">
        <f t="shared" si="205"/>
        <v/>
      </c>
      <c r="AQ811" s="13">
        <f>IF(ISERROR(VLOOKUP($C811,CTEPULL!$A:$I,8,FALSE)),"0",(VLOOKUP($C811,CTEPULL!$A:$I,8,FALSE)))</f>
        <v>0</v>
      </c>
      <c r="AR811" s="18">
        <f>IF(ISERROR(VLOOKUP($A811,PIVOTILC!$A:$I,8,FALSE)),"0",(VLOOKUP($A811,PIVOTILC!$A:$I,8,FALSE)))</f>
        <v>0</v>
      </c>
      <c r="AS811" s="13">
        <f t="shared" si="197"/>
        <v>0</v>
      </c>
      <c r="AT811" s="13" t="str">
        <f t="shared" si="206"/>
        <v/>
      </c>
      <c r="AU811" s="19">
        <f>IF(ISERROR(VLOOKUP($C811,CTEPULL!$A:$I,9,FALSE)),"0",(VLOOKUP($C811,CTEPULL!$A:$I,9,FALSE)))</f>
        <v>40</v>
      </c>
      <c r="AV811" s="18">
        <f>IF(ISERROR(VLOOKUP($A811,PIVOTILC!$A:$I,8,FALSE)),"0",(VLOOKUP($A811,PIVOTILC!$A:$I,9,FALSE)))</f>
        <v>40</v>
      </c>
      <c r="AW811" s="18">
        <f t="shared" si="198"/>
        <v>0</v>
      </c>
      <c r="AX811" s="13">
        <f t="shared" si="199"/>
        <v>0</v>
      </c>
      <c r="AY811" s="13" t="str">
        <f t="shared" si="200"/>
        <v>No</v>
      </c>
      <c r="AZ811" s="13" t="str">
        <f t="shared" si="207"/>
        <v>No</v>
      </c>
    </row>
    <row r="812" spans="1:52" x14ac:dyDescent="0.2">
      <c r="A812" s="1" t="s">
        <v>7257</v>
      </c>
      <c r="B812" s="16" t="s">
        <v>3292</v>
      </c>
      <c r="C812" s="13" t="s">
        <v>1776</v>
      </c>
      <c r="D812" s="13" t="s">
        <v>1777</v>
      </c>
      <c r="E812" s="13" t="s">
        <v>601</v>
      </c>
      <c r="F812" s="13" t="s">
        <v>179</v>
      </c>
      <c r="G812" s="13" t="s">
        <v>1778</v>
      </c>
      <c r="H812" s="13" t="s">
        <v>2829</v>
      </c>
      <c r="I812" s="13" t="s">
        <v>98</v>
      </c>
      <c r="J812" s="13" t="s">
        <v>2378</v>
      </c>
      <c r="K812" s="13" t="s">
        <v>2379</v>
      </c>
      <c r="L812" s="13" t="s">
        <v>2380</v>
      </c>
      <c r="M812" s="13" t="s">
        <v>2433</v>
      </c>
      <c r="N812" s="13" t="s">
        <v>2698</v>
      </c>
      <c r="O812" s="17">
        <v>41975</v>
      </c>
      <c r="P812" s="23"/>
      <c r="Q812" s="41" t="s">
        <v>2699</v>
      </c>
      <c r="R812" s="13" t="s">
        <v>129</v>
      </c>
      <c r="S812" s="13" t="s">
        <v>2873</v>
      </c>
      <c r="T812" s="13" t="s">
        <v>8348</v>
      </c>
      <c r="U812" s="13" t="s">
        <v>6022</v>
      </c>
      <c r="V812" s="13" t="s">
        <v>8352</v>
      </c>
      <c r="W812" s="13">
        <f>IF(ISERROR(VLOOKUP($C812,CTEPULL!$A:$I,3,FALSE)),"0",(VLOOKUP($C812,CTEPULL!$A:$I,3,FALSE)))</f>
        <v>40</v>
      </c>
      <c r="X812" s="18">
        <f>IF(ISERROR(VLOOKUP($A812,PIVOTILC!$A:$I,3,FALSE)),"0",(VLOOKUP($A812,PIVOTILC!$A:$I,3,FALSE)))</f>
        <v>40</v>
      </c>
      <c r="Y812" s="13">
        <f t="shared" si="192"/>
        <v>0</v>
      </c>
      <c r="Z812" s="13" t="str">
        <f t="shared" si="201"/>
        <v>Good</v>
      </c>
      <c r="AA812" s="13">
        <f>IF(ISERROR(VLOOKUP($C812,CTEPULL!$A:$I,4,FALSE)),"0",(VLOOKUP($C812,CTEPULL!$A:$I,4,FALSE)))</f>
        <v>0</v>
      </c>
      <c r="AB812" s="18">
        <f>IF(ISERROR(VLOOKUP($A812,PIVOTILC!$A:$I,4,FALSE)),"0",(VLOOKUP($A812,PIVOTILC!$A:$I,4,FALSE)))</f>
        <v>0</v>
      </c>
      <c r="AC812" s="13">
        <f t="shared" si="193"/>
        <v>0</v>
      </c>
      <c r="AD812" s="13" t="str">
        <f t="shared" si="202"/>
        <v/>
      </c>
      <c r="AE812" s="13">
        <f>IF(ISERROR(VLOOKUP($C812,CTEPULL!$A:$I,5,FALSE)),"0",(VLOOKUP($C812,CTEPULL!$A:$I,5,FALSE)))</f>
        <v>0</v>
      </c>
      <c r="AF812" s="18">
        <f>IF(ISERROR(VLOOKUP($A812,PIVOTILC!$A:$I,5,FALSE)),"0",(VLOOKUP($A812,PIVOTILC!$A:$I,5,FALSE)))</f>
        <v>0</v>
      </c>
      <c r="AG812" s="13">
        <f t="shared" si="194"/>
        <v>0</v>
      </c>
      <c r="AH812" s="13" t="str">
        <f t="shared" si="203"/>
        <v/>
      </c>
      <c r="AI812" s="13">
        <f>IF(ISERROR(VLOOKUP($C812,CTEPULL!$A:$I,6,FALSE)),"0",(VLOOKUP($C812,CTEPULL!$A:$I,6,FALSE)))</f>
        <v>0</v>
      </c>
      <c r="AJ812" s="18">
        <f>IF(ISERROR(VLOOKUP($A812,PIVOTILC!$A:$I,6,FALSE)),"0",(VLOOKUP($A812,PIVOTILC!$A:$I,6,FALSE)))</f>
        <v>0</v>
      </c>
      <c r="AK812" s="13">
        <f t="shared" si="195"/>
        <v>0</v>
      </c>
      <c r="AL812" s="13" t="str">
        <f t="shared" si="204"/>
        <v/>
      </c>
      <c r="AM812" s="13">
        <f>IF(ISERROR(VLOOKUP($C812,CTEPULL!$A:$I,7,FALSE)),"0",(VLOOKUP($C812,CTEPULL!$A:$I,7,FALSE)))</f>
        <v>0</v>
      </c>
      <c r="AN812" s="18">
        <f>IF(ISERROR(VLOOKUP($A812,PIVOTILC!$A:$I,7,FALSE)),"0",(VLOOKUP($A812,PIVOTILC!$A:$I,7,FALSE)))</f>
        <v>0</v>
      </c>
      <c r="AO812" s="13">
        <f t="shared" si="196"/>
        <v>0</v>
      </c>
      <c r="AP812" s="13" t="str">
        <f t="shared" si="205"/>
        <v/>
      </c>
      <c r="AQ812" s="13">
        <f>IF(ISERROR(VLOOKUP($C812,CTEPULL!$A:$I,8,FALSE)),"0",(VLOOKUP($C812,CTEPULL!$A:$I,8,FALSE)))</f>
        <v>0</v>
      </c>
      <c r="AR812" s="18">
        <f>IF(ISERROR(VLOOKUP($A812,PIVOTILC!$A:$I,8,FALSE)),"0",(VLOOKUP($A812,PIVOTILC!$A:$I,8,FALSE)))</f>
        <v>0</v>
      </c>
      <c r="AS812" s="13">
        <f t="shared" si="197"/>
        <v>0</v>
      </c>
      <c r="AT812" s="13" t="str">
        <f t="shared" si="206"/>
        <v/>
      </c>
      <c r="AU812" s="19">
        <f>IF(ISERROR(VLOOKUP($C812,CTEPULL!$A:$I,9,FALSE)),"0",(VLOOKUP($C812,CTEPULL!$A:$I,9,FALSE)))</f>
        <v>40</v>
      </c>
      <c r="AV812" s="18">
        <f>IF(ISERROR(VLOOKUP($A812,PIVOTILC!$A:$I,8,FALSE)),"0",(VLOOKUP($A812,PIVOTILC!$A:$I,9,FALSE)))</f>
        <v>40</v>
      </c>
      <c r="AW812" s="18">
        <f t="shared" si="198"/>
        <v>0</v>
      </c>
      <c r="AX812" s="13">
        <f t="shared" si="199"/>
        <v>0</v>
      </c>
      <c r="AY812" s="13" t="str">
        <f t="shared" si="200"/>
        <v>No</v>
      </c>
      <c r="AZ812" s="13" t="str">
        <f t="shared" si="207"/>
        <v>No</v>
      </c>
    </row>
    <row r="813" spans="1:52" x14ac:dyDescent="0.2">
      <c r="A813" s="1" t="s">
        <v>7258</v>
      </c>
      <c r="B813" s="16" t="s">
        <v>3597</v>
      </c>
      <c r="C813" s="13" t="s">
        <v>3598</v>
      </c>
      <c r="D813" s="13" t="s">
        <v>3599</v>
      </c>
      <c r="E813" s="13" t="s">
        <v>428</v>
      </c>
      <c r="F813" s="13" t="s">
        <v>104</v>
      </c>
      <c r="G813" s="13" t="s">
        <v>3600</v>
      </c>
      <c r="H813" s="13" t="s">
        <v>2829</v>
      </c>
      <c r="I813" s="13" t="s">
        <v>98</v>
      </c>
      <c r="J813" s="13" t="s">
        <v>2378</v>
      </c>
      <c r="K813" s="13" t="s">
        <v>2381</v>
      </c>
      <c r="L813" s="13" t="s">
        <v>2387</v>
      </c>
      <c r="M813" s="13" t="s">
        <v>4327</v>
      </c>
      <c r="N813" s="13" t="s">
        <v>3601</v>
      </c>
      <c r="O813" s="17">
        <v>42527</v>
      </c>
      <c r="P813" s="23"/>
      <c r="Q813" s="41" t="s">
        <v>3602</v>
      </c>
      <c r="R813" s="13" t="s">
        <v>129</v>
      </c>
      <c r="S813" s="13" t="s">
        <v>2870</v>
      </c>
      <c r="T813" s="13" t="s">
        <v>8348</v>
      </c>
      <c r="U813" s="13" t="s">
        <v>6023</v>
      </c>
      <c r="V813" s="13" t="s">
        <v>8364</v>
      </c>
      <c r="W813" s="13">
        <f>IF(ISERROR(VLOOKUP($C813,CTEPULL!$A:$I,3,FALSE)),"0",(VLOOKUP($C813,CTEPULL!$A:$I,3,FALSE)))</f>
        <v>40</v>
      </c>
      <c r="X813" s="18">
        <f>IF(ISERROR(VLOOKUP($A813,PIVOTILC!$A:$I,3,FALSE)),"0",(VLOOKUP($A813,PIVOTILC!$A:$I,3,FALSE)))</f>
        <v>40</v>
      </c>
      <c r="Y813" s="13">
        <f t="shared" si="192"/>
        <v>0</v>
      </c>
      <c r="Z813" s="13" t="str">
        <f t="shared" si="201"/>
        <v>Good</v>
      </c>
      <c r="AA813" s="13">
        <f>IF(ISERROR(VLOOKUP($C813,CTEPULL!$A:$I,4,FALSE)),"0",(VLOOKUP($C813,CTEPULL!$A:$I,4,FALSE)))</f>
        <v>0</v>
      </c>
      <c r="AB813" s="18">
        <f>IF(ISERROR(VLOOKUP($A813,PIVOTILC!$A:$I,4,FALSE)),"0",(VLOOKUP($A813,PIVOTILC!$A:$I,4,FALSE)))</f>
        <v>0</v>
      </c>
      <c r="AC813" s="13">
        <f t="shared" si="193"/>
        <v>0</v>
      </c>
      <c r="AD813" s="13" t="str">
        <f t="shared" si="202"/>
        <v/>
      </c>
      <c r="AE813" s="13">
        <f>IF(ISERROR(VLOOKUP($C813,CTEPULL!$A:$I,5,FALSE)),"0",(VLOOKUP($C813,CTEPULL!$A:$I,5,FALSE)))</f>
        <v>0</v>
      </c>
      <c r="AF813" s="18">
        <f>IF(ISERROR(VLOOKUP($A813,PIVOTILC!$A:$I,5,FALSE)),"0",(VLOOKUP($A813,PIVOTILC!$A:$I,5,FALSE)))</f>
        <v>0</v>
      </c>
      <c r="AG813" s="13">
        <f t="shared" si="194"/>
        <v>0</v>
      </c>
      <c r="AH813" s="13" t="str">
        <f t="shared" si="203"/>
        <v/>
      </c>
      <c r="AI813" s="13">
        <f>IF(ISERROR(VLOOKUP($C813,CTEPULL!$A:$I,6,FALSE)),"0",(VLOOKUP($C813,CTEPULL!$A:$I,6,FALSE)))</f>
        <v>0</v>
      </c>
      <c r="AJ813" s="18">
        <f>IF(ISERROR(VLOOKUP($A813,PIVOTILC!$A:$I,6,FALSE)),"0",(VLOOKUP($A813,PIVOTILC!$A:$I,6,FALSE)))</f>
        <v>0</v>
      </c>
      <c r="AK813" s="13">
        <f t="shared" si="195"/>
        <v>0</v>
      </c>
      <c r="AL813" s="13" t="str">
        <f t="shared" si="204"/>
        <v/>
      </c>
      <c r="AM813" s="13">
        <f>IF(ISERROR(VLOOKUP($C813,CTEPULL!$A:$I,7,FALSE)),"0",(VLOOKUP($C813,CTEPULL!$A:$I,7,FALSE)))</f>
        <v>0</v>
      </c>
      <c r="AN813" s="18">
        <f>IF(ISERROR(VLOOKUP($A813,PIVOTILC!$A:$I,7,FALSE)),"0",(VLOOKUP($A813,PIVOTILC!$A:$I,7,FALSE)))</f>
        <v>0</v>
      </c>
      <c r="AO813" s="13">
        <f t="shared" si="196"/>
        <v>0</v>
      </c>
      <c r="AP813" s="13" t="str">
        <f t="shared" si="205"/>
        <v/>
      </c>
      <c r="AQ813" s="13">
        <f>IF(ISERROR(VLOOKUP($C813,CTEPULL!$A:$I,8,FALSE)),"0",(VLOOKUP($C813,CTEPULL!$A:$I,8,FALSE)))</f>
        <v>0</v>
      </c>
      <c r="AR813" s="18">
        <f>IF(ISERROR(VLOOKUP($A813,PIVOTILC!$A:$I,8,FALSE)),"0",(VLOOKUP($A813,PIVOTILC!$A:$I,8,FALSE)))</f>
        <v>0</v>
      </c>
      <c r="AS813" s="13">
        <f t="shared" si="197"/>
        <v>0</v>
      </c>
      <c r="AT813" s="13" t="str">
        <f t="shared" si="206"/>
        <v/>
      </c>
      <c r="AU813" s="19">
        <f>IF(ISERROR(VLOOKUP($C813,CTEPULL!$A:$I,9,FALSE)),"0",(VLOOKUP($C813,CTEPULL!$A:$I,9,FALSE)))</f>
        <v>40</v>
      </c>
      <c r="AV813" s="18">
        <f>IF(ISERROR(VLOOKUP($A813,PIVOTILC!$A:$I,8,FALSE)),"0",(VLOOKUP($A813,PIVOTILC!$A:$I,9,FALSE)))</f>
        <v>40</v>
      </c>
      <c r="AW813" s="18">
        <f t="shared" si="198"/>
        <v>0</v>
      </c>
      <c r="AX813" s="13">
        <f t="shared" si="199"/>
        <v>0</v>
      </c>
      <c r="AY813" s="13" t="str">
        <f t="shared" si="200"/>
        <v>No</v>
      </c>
      <c r="AZ813" s="13" t="str">
        <f t="shared" si="207"/>
        <v>No</v>
      </c>
    </row>
    <row r="814" spans="1:52" x14ac:dyDescent="0.2">
      <c r="A814" s="1" t="s">
        <v>7941</v>
      </c>
      <c r="B814" s="16" t="s">
        <v>7942</v>
      </c>
      <c r="C814" s="13" t="s">
        <v>7914</v>
      </c>
      <c r="D814" s="13" t="s">
        <v>1322</v>
      </c>
      <c r="E814" s="13" t="s">
        <v>7915</v>
      </c>
      <c r="F814" s="13" t="s">
        <v>179</v>
      </c>
      <c r="G814" s="13" t="s">
        <v>7916</v>
      </c>
      <c r="H814" s="13" t="s">
        <v>2829</v>
      </c>
      <c r="I814" s="13" t="s">
        <v>98</v>
      </c>
      <c r="J814" s="13" t="s">
        <v>2378</v>
      </c>
      <c r="K814" s="13" t="s">
        <v>2379</v>
      </c>
      <c r="L814" s="13" t="s">
        <v>2407</v>
      </c>
      <c r="M814" s="13" t="s">
        <v>2480</v>
      </c>
      <c r="N814" s="13" t="s">
        <v>7943</v>
      </c>
      <c r="O814" s="17">
        <v>43216</v>
      </c>
      <c r="P814" s="23"/>
      <c r="Q814" s="41" t="s">
        <v>7944</v>
      </c>
      <c r="R814" s="13" t="s">
        <v>187</v>
      </c>
      <c r="S814" s="13" t="s">
        <v>2873</v>
      </c>
      <c r="T814" s="13" t="s">
        <v>8348</v>
      </c>
      <c r="U814" s="13" t="s">
        <v>7954</v>
      </c>
      <c r="V814" s="13" t="s">
        <v>8349</v>
      </c>
      <c r="W814" s="13">
        <f>IF(ISERROR(VLOOKUP($C814,CTEPULL!$A:$I,3,FALSE)),"0",(VLOOKUP($C814,CTEPULL!$A:$I,3,FALSE)))</f>
        <v>45</v>
      </c>
      <c r="X814" s="18">
        <f>IF(ISERROR(VLOOKUP($A814,PIVOTILC!$A:$I,3,FALSE)),"0",(VLOOKUP($A814,PIVOTILC!$A:$I,3,FALSE)))</f>
        <v>45</v>
      </c>
      <c r="Y814" s="13">
        <f t="shared" si="192"/>
        <v>0</v>
      </c>
      <c r="Z814" s="13" t="str">
        <f t="shared" si="201"/>
        <v>Good</v>
      </c>
      <c r="AA814" s="13">
        <f>IF(ISERROR(VLOOKUP($C814,CTEPULL!$A:$I,4,FALSE)),"0",(VLOOKUP($C814,CTEPULL!$A:$I,4,FALSE)))</f>
        <v>0</v>
      </c>
      <c r="AB814" s="18">
        <f>IF(ISERROR(VLOOKUP($A814,PIVOTILC!$A:$I,4,FALSE)),"0",(VLOOKUP($A814,PIVOTILC!$A:$I,4,FALSE)))</f>
        <v>0</v>
      </c>
      <c r="AC814" s="13">
        <f t="shared" si="193"/>
        <v>0</v>
      </c>
      <c r="AD814" s="13" t="str">
        <f t="shared" si="202"/>
        <v/>
      </c>
      <c r="AE814" s="13">
        <f>IF(ISERROR(VLOOKUP($C814,CTEPULL!$A:$I,5,FALSE)),"0",(VLOOKUP($C814,CTEPULL!$A:$I,5,FALSE)))</f>
        <v>0</v>
      </c>
      <c r="AF814" s="18">
        <f>IF(ISERROR(VLOOKUP($A814,PIVOTILC!$A:$I,5,FALSE)),"0",(VLOOKUP($A814,PIVOTILC!$A:$I,5,FALSE)))</f>
        <v>0</v>
      </c>
      <c r="AG814" s="13">
        <f t="shared" si="194"/>
        <v>0</v>
      </c>
      <c r="AH814" s="13" t="str">
        <f t="shared" si="203"/>
        <v/>
      </c>
      <c r="AI814" s="13">
        <f>IF(ISERROR(VLOOKUP($C814,CTEPULL!$A:$I,6,FALSE)),"0",(VLOOKUP($C814,CTEPULL!$A:$I,6,FALSE)))</f>
        <v>0</v>
      </c>
      <c r="AJ814" s="18">
        <f>IF(ISERROR(VLOOKUP($A814,PIVOTILC!$A:$I,6,FALSE)),"0",(VLOOKUP($A814,PIVOTILC!$A:$I,6,FALSE)))</f>
        <v>0</v>
      </c>
      <c r="AK814" s="13">
        <f t="shared" si="195"/>
        <v>0</v>
      </c>
      <c r="AL814" s="13" t="str">
        <f t="shared" si="204"/>
        <v/>
      </c>
      <c r="AM814" s="13">
        <f>IF(ISERROR(VLOOKUP($C814,CTEPULL!$A:$I,7,FALSE)),"0",(VLOOKUP($C814,CTEPULL!$A:$I,7,FALSE)))</f>
        <v>0</v>
      </c>
      <c r="AN814" s="18">
        <f>IF(ISERROR(VLOOKUP($A814,PIVOTILC!$A:$I,7,FALSE)),"0",(VLOOKUP($A814,PIVOTILC!$A:$I,7,FALSE)))</f>
        <v>0</v>
      </c>
      <c r="AO814" s="13">
        <f t="shared" si="196"/>
        <v>0</v>
      </c>
      <c r="AP814" s="13" t="str">
        <f t="shared" si="205"/>
        <v/>
      </c>
      <c r="AQ814" s="13">
        <f>IF(ISERROR(VLOOKUP($C814,CTEPULL!$A:$I,8,FALSE)),"0",(VLOOKUP($C814,CTEPULL!$A:$I,8,FALSE)))</f>
        <v>0</v>
      </c>
      <c r="AR814" s="18">
        <f>IF(ISERROR(VLOOKUP($A814,PIVOTILC!$A:$I,8,FALSE)),"0",(VLOOKUP($A814,PIVOTILC!$A:$I,8,FALSE)))</f>
        <v>0</v>
      </c>
      <c r="AS814" s="13">
        <f t="shared" si="197"/>
        <v>0</v>
      </c>
      <c r="AT814" s="13" t="str">
        <f t="shared" si="206"/>
        <v/>
      </c>
      <c r="AU814" s="19">
        <f>IF(ISERROR(VLOOKUP($C814,CTEPULL!$A:$I,9,FALSE)),"0",(VLOOKUP($C814,CTEPULL!$A:$I,9,FALSE)))</f>
        <v>45</v>
      </c>
      <c r="AV814" s="18">
        <f>IF(ISERROR(VLOOKUP($A814,PIVOTILC!$A:$I,8,FALSE)),"0",(VLOOKUP($A814,PIVOTILC!$A:$I,9,FALSE)))</f>
        <v>45</v>
      </c>
      <c r="AW814" s="18">
        <f t="shared" si="198"/>
        <v>0</v>
      </c>
      <c r="AX814" s="13">
        <f t="shared" si="199"/>
        <v>0</v>
      </c>
      <c r="AY814" s="13" t="str">
        <f t="shared" si="200"/>
        <v>No</v>
      </c>
      <c r="AZ814" s="13" t="str">
        <f t="shared" si="207"/>
        <v>No</v>
      </c>
    </row>
    <row r="815" spans="1:52" x14ac:dyDescent="0.2">
      <c r="A815" s="1" t="s">
        <v>7259</v>
      </c>
      <c r="B815" s="16" t="s">
        <v>6496</v>
      </c>
      <c r="C815" s="13" t="s">
        <v>6497</v>
      </c>
      <c r="D815" s="13" t="s">
        <v>6498</v>
      </c>
      <c r="E815" s="13" t="s">
        <v>683</v>
      </c>
      <c r="F815" s="13" t="s">
        <v>2830</v>
      </c>
      <c r="G815" s="13" t="s">
        <v>6499</v>
      </c>
      <c r="H815" s="13" t="s">
        <v>99</v>
      </c>
      <c r="I815" s="13" t="s">
        <v>102</v>
      </c>
      <c r="J815" s="13" t="s">
        <v>2378</v>
      </c>
      <c r="K815" s="13" t="s">
        <v>2395</v>
      </c>
      <c r="L815" s="13" t="s">
        <v>4946</v>
      </c>
      <c r="M815" s="13" t="s">
        <v>4946</v>
      </c>
      <c r="N815" s="13" t="s">
        <v>6500</v>
      </c>
      <c r="O815" s="17">
        <v>43031</v>
      </c>
      <c r="P815" s="23"/>
      <c r="Q815" s="41" t="s">
        <v>6501</v>
      </c>
      <c r="R815" s="13" t="s">
        <v>129</v>
      </c>
      <c r="S815" s="13" t="s">
        <v>2868</v>
      </c>
      <c r="T815" s="13" t="s">
        <v>8348</v>
      </c>
      <c r="U815" s="13" t="s">
        <v>6515</v>
      </c>
      <c r="V815" s="13" t="s">
        <v>10169</v>
      </c>
      <c r="W815" s="13">
        <f>IF(ISERROR(VLOOKUP($C815,CTEPULL!$A:$I,3,FALSE)),"0",(VLOOKUP($C815,CTEPULL!$A:$I,3,FALSE)))</f>
        <v>48</v>
      </c>
      <c r="X815" s="18">
        <f>IF(ISERROR(VLOOKUP($A815,PIVOTILC!$A:$I,3,FALSE)),"0",(VLOOKUP($A815,PIVOTILC!$A:$I,3,FALSE)))</f>
        <v>48</v>
      </c>
      <c r="Y815" s="13">
        <f t="shared" si="192"/>
        <v>0</v>
      </c>
      <c r="Z815" s="13" t="str">
        <f t="shared" si="201"/>
        <v>Good</v>
      </c>
      <c r="AA815" s="13">
        <f>IF(ISERROR(VLOOKUP($C815,CTEPULL!$A:$I,4,FALSE)),"0",(VLOOKUP($C815,CTEPULL!$A:$I,4,FALSE)))</f>
        <v>0</v>
      </c>
      <c r="AB815" s="18">
        <f>IF(ISERROR(VLOOKUP($A815,PIVOTILC!$A:$I,4,FALSE)),"0",(VLOOKUP($A815,PIVOTILC!$A:$I,4,FALSE)))</f>
        <v>0</v>
      </c>
      <c r="AC815" s="13">
        <f t="shared" si="193"/>
        <v>0</v>
      </c>
      <c r="AD815" s="13" t="str">
        <f t="shared" si="202"/>
        <v/>
      </c>
      <c r="AE815" s="13">
        <f>IF(ISERROR(VLOOKUP($C815,CTEPULL!$A:$I,5,FALSE)),"0",(VLOOKUP($C815,CTEPULL!$A:$I,5,FALSE)))</f>
        <v>0</v>
      </c>
      <c r="AF815" s="18">
        <f>IF(ISERROR(VLOOKUP($A815,PIVOTILC!$A:$I,5,FALSE)),"0",(VLOOKUP($A815,PIVOTILC!$A:$I,5,FALSE)))</f>
        <v>0</v>
      </c>
      <c r="AG815" s="13">
        <f t="shared" si="194"/>
        <v>0</v>
      </c>
      <c r="AH815" s="13" t="str">
        <f t="shared" si="203"/>
        <v/>
      </c>
      <c r="AI815" s="13">
        <f>IF(ISERROR(VLOOKUP($C815,CTEPULL!$A:$I,6,FALSE)),"0",(VLOOKUP($C815,CTEPULL!$A:$I,6,FALSE)))</f>
        <v>0</v>
      </c>
      <c r="AJ815" s="18">
        <f>IF(ISERROR(VLOOKUP($A815,PIVOTILC!$A:$I,6,FALSE)),"0",(VLOOKUP($A815,PIVOTILC!$A:$I,6,FALSE)))</f>
        <v>0</v>
      </c>
      <c r="AK815" s="13">
        <f t="shared" si="195"/>
        <v>0</v>
      </c>
      <c r="AL815" s="13" t="str">
        <f t="shared" si="204"/>
        <v/>
      </c>
      <c r="AM815" s="13">
        <f>IF(ISERROR(VLOOKUP($C815,CTEPULL!$A:$I,7,FALSE)),"0",(VLOOKUP($C815,CTEPULL!$A:$I,7,FALSE)))</f>
        <v>0</v>
      </c>
      <c r="AN815" s="18">
        <f>IF(ISERROR(VLOOKUP($A815,PIVOTILC!$A:$I,7,FALSE)),"0",(VLOOKUP($A815,PIVOTILC!$A:$I,7,FALSE)))</f>
        <v>0</v>
      </c>
      <c r="AO815" s="13">
        <f t="shared" si="196"/>
        <v>0</v>
      </c>
      <c r="AP815" s="13" t="str">
        <f t="shared" si="205"/>
        <v/>
      </c>
      <c r="AQ815" s="13">
        <f>IF(ISERROR(VLOOKUP($C815,CTEPULL!$A:$I,8,FALSE)),"0",(VLOOKUP($C815,CTEPULL!$A:$I,8,FALSE)))</f>
        <v>0</v>
      </c>
      <c r="AR815" s="18">
        <f>IF(ISERROR(VLOOKUP($A815,PIVOTILC!$A:$I,8,FALSE)),"0",(VLOOKUP($A815,PIVOTILC!$A:$I,8,FALSE)))</f>
        <v>0</v>
      </c>
      <c r="AS815" s="13">
        <f t="shared" si="197"/>
        <v>0</v>
      </c>
      <c r="AT815" s="13" t="str">
        <f t="shared" si="206"/>
        <v/>
      </c>
      <c r="AU815" s="19">
        <f>IF(ISERROR(VLOOKUP($C815,CTEPULL!$A:$I,9,FALSE)),"0",(VLOOKUP($C815,CTEPULL!$A:$I,9,FALSE)))</f>
        <v>48</v>
      </c>
      <c r="AV815" s="18">
        <f>IF(ISERROR(VLOOKUP($A815,PIVOTILC!$A:$I,8,FALSE)),"0",(VLOOKUP($A815,PIVOTILC!$A:$I,9,FALSE)))</f>
        <v>48</v>
      </c>
      <c r="AW815" s="18">
        <f t="shared" si="198"/>
        <v>0</v>
      </c>
      <c r="AX815" s="13">
        <f t="shared" si="199"/>
        <v>0</v>
      </c>
      <c r="AY815" s="13" t="str">
        <f t="shared" si="200"/>
        <v>No</v>
      </c>
      <c r="AZ815" s="13" t="str">
        <f t="shared" si="207"/>
        <v>No</v>
      </c>
    </row>
    <row r="816" spans="1:52" x14ac:dyDescent="0.2">
      <c r="A816" s="1" t="s">
        <v>7260</v>
      </c>
      <c r="B816" s="16" t="s">
        <v>3293</v>
      </c>
      <c r="C816" s="13" t="s">
        <v>2264</v>
      </c>
      <c r="D816" s="13" t="s">
        <v>1243</v>
      </c>
      <c r="E816" s="13" t="s">
        <v>694</v>
      </c>
      <c r="F816" s="13" t="s">
        <v>2830</v>
      </c>
      <c r="G816" s="13" t="s">
        <v>2265</v>
      </c>
      <c r="H816" s="13" t="s">
        <v>2829</v>
      </c>
      <c r="I816" s="13" t="s">
        <v>98</v>
      </c>
      <c r="J816" s="13" t="s">
        <v>2378</v>
      </c>
      <c r="K816" s="13" t="s">
        <v>2381</v>
      </c>
      <c r="L816" s="13" t="s">
        <v>2387</v>
      </c>
      <c r="M816" s="13" t="s">
        <v>4327</v>
      </c>
      <c r="N816" s="13" t="s">
        <v>2271</v>
      </c>
      <c r="O816" s="17">
        <v>42205</v>
      </c>
      <c r="P816" s="23"/>
      <c r="Q816" s="41" t="s">
        <v>2700</v>
      </c>
      <c r="R816" s="13" t="s">
        <v>129</v>
      </c>
      <c r="S816" s="13" t="s">
        <v>2873</v>
      </c>
      <c r="T816" s="13" t="s">
        <v>8348</v>
      </c>
      <c r="U816" s="13" t="s">
        <v>6024</v>
      </c>
      <c r="V816" s="13" t="s">
        <v>8364</v>
      </c>
      <c r="W816" s="13">
        <f>IF(ISERROR(VLOOKUP($C816,CTEPULL!$A:$I,3,FALSE)),"0",(VLOOKUP($C816,CTEPULL!$A:$I,3,FALSE)))</f>
        <v>50</v>
      </c>
      <c r="X816" s="18">
        <f>IF(ISERROR(VLOOKUP($A816,PIVOTILC!$A:$I,3,FALSE)),"0",(VLOOKUP($A816,PIVOTILC!$A:$I,3,FALSE)))</f>
        <v>50</v>
      </c>
      <c r="Y816" s="13">
        <f t="shared" si="192"/>
        <v>0</v>
      </c>
      <c r="Z816" s="13" t="str">
        <f t="shared" si="201"/>
        <v>Good</v>
      </c>
      <c r="AA816" s="13">
        <f>IF(ISERROR(VLOOKUP($C816,CTEPULL!$A:$I,4,FALSE)),"0",(VLOOKUP($C816,CTEPULL!$A:$I,4,FALSE)))</f>
        <v>0</v>
      </c>
      <c r="AB816" s="18">
        <f>IF(ISERROR(VLOOKUP($A816,PIVOTILC!$A:$I,4,FALSE)),"0",(VLOOKUP($A816,PIVOTILC!$A:$I,4,FALSE)))</f>
        <v>0</v>
      </c>
      <c r="AC816" s="13">
        <f t="shared" si="193"/>
        <v>0</v>
      </c>
      <c r="AD816" s="13" t="str">
        <f t="shared" si="202"/>
        <v/>
      </c>
      <c r="AE816" s="13">
        <f>IF(ISERROR(VLOOKUP($C816,CTEPULL!$A:$I,5,FALSE)),"0",(VLOOKUP($C816,CTEPULL!$A:$I,5,FALSE)))</f>
        <v>0</v>
      </c>
      <c r="AF816" s="18">
        <f>IF(ISERROR(VLOOKUP($A816,PIVOTILC!$A:$I,5,FALSE)),"0",(VLOOKUP($A816,PIVOTILC!$A:$I,5,FALSE)))</f>
        <v>0</v>
      </c>
      <c r="AG816" s="13">
        <f t="shared" si="194"/>
        <v>0</v>
      </c>
      <c r="AH816" s="13" t="str">
        <f t="shared" si="203"/>
        <v/>
      </c>
      <c r="AI816" s="13">
        <f>IF(ISERROR(VLOOKUP($C816,CTEPULL!$A:$I,6,FALSE)),"0",(VLOOKUP($C816,CTEPULL!$A:$I,6,FALSE)))</f>
        <v>0</v>
      </c>
      <c r="AJ816" s="18">
        <f>IF(ISERROR(VLOOKUP($A816,PIVOTILC!$A:$I,6,FALSE)),"0",(VLOOKUP($A816,PIVOTILC!$A:$I,6,FALSE)))</f>
        <v>0</v>
      </c>
      <c r="AK816" s="13">
        <f t="shared" si="195"/>
        <v>0</v>
      </c>
      <c r="AL816" s="13" t="str">
        <f t="shared" si="204"/>
        <v/>
      </c>
      <c r="AM816" s="13">
        <f>IF(ISERROR(VLOOKUP($C816,CTEPULL!$A:$I,7,FALSE)),"0",(VLOOKUP($C816,CTEPULL!$A:$I,7,FALSE)))</f>
        <v>0</v>
      </c>
      <c r="AN816" s="18">
        <f>IF(ISERROR(VLOOKUP($A816,PIVOTILC!$A:$I,7,FALSE)),"0",(VLOOKUP($A816,PIVOTILC!$A:$I,7,FALSE)))</f>
        <v>0</v>
      </c>
      <c r="AO816" s="13">
        <f t="shared" si="196"/>
        <v>0</v>
      </c>
      <c r="AP816" s="13" t="str">
        <f t="shared" si="205"/>
        <v/>
      </c>
      <c r="AQ816" s="13">
        <f>IF(ISERROR(VLOOKUP($C816,CTEPULL!$A:$I,8,FALSE)),"0",(VLOOKUP($C816,CTEPULL!$A:$I,8,FALSE)))</f>
        <v>0</v>
      </c>
      <c r="AR816" s="18">
        <f>IF(ISERROR(VLOOKUP($A816,PIVOTILC!$A:$I,8,FALSE)),"0",(VLOOKUP($A816,PIVOTILC!$A:$I,8,FALSE)))</f>
        <v>0</v>
      </c>
      <c r="AS816" s="13">
        <f t="shared" si="197"/>
        <v>0</v>
      </c>
      <c r="AT816" s="13" t="str">
        <f t="shared" si="206"/>
        <v/>
      </c>
      <c r="AU816" s="19">
        <f>IF(ISERROR(VLOOKUP($C816,CTEPULL!$A:$I,9,FALSE)),"0",(VLOOKUP($C816,CTEPULL!$A:$I,9,FALSE)))</f>
        <v>50</v>
      </c>
      <c r="AV816" s="18">
        <f>IF(ISERROR(VLOOKUP($A816,PIVOTILC!$A:$I,8,FALSE)),"0",(VLOOKUP($A816,PIVOTILC!$A:$I,9,FALSE)))</f>
        <v>50</v>
      </c>
      <c r="AW816" s="18">
        <f t="shared" si="198"/>
        <v>0</v>
      </c>
      <c r="AX816" s="13">
        <f t="shared" si="199"/>
        <v>0</v>
      </c>
      <c r="AY816" s="13" t="str">
        <f t="shared" si="200"/>
        <v>No</v>
      </c>
      <c r="AZ816" s="13" t="str">
        <f t="shared" si="207"/>
        <v>No</v>
      </c>
    </row>
    <row r="817" spans="1:52" x14ac:dyDescent="0.2">
      <c r="A817" s="1" t="s">
        <v>7261</v>
      </c>
      <c r="B817" s="16" t="s">
        <v>4373</v>
      </c>
      <c r="C817" s="13" t="s">
        <v>4374</v>
      </c>
      <c r="D817" s="13" t="s">
        <v>1243</v>
      </c>
      <c r="E817" s="13" t="s">
        <v>4375</v>
      </c>
      <c r="F817" s="13" t="s">
        <v>179</v>
      </c>
      <c r="G817" s="13" t="s">
        <v>4376</v>
      </c>
      <c r="H817" s="13" t="s">
        <v>2829</v>
      </c>
      <c r="I817" s="13" t="s">
        <v>100</v>
      </c>
      <c r="J817" s="13" t="s">
        <v>2378</v>
      </c>
      <c r="K817" s="13" t="s">
        <v>2395</v>
      </c>
      <c r="L817" s="13" t="s">
        <v>2385</v>
      </c>
      <c r="M817" s="13" t="s">
        <v>10350</v>
      </c>
      <c r="N817" s="13" t="s">
        <v>4377</v>
      </c>
      <c r="O817" s="17">
        <v>42787</v>
      </c>
      <c r="P817" s="23"/>
      <c r="Q817" s="41" t="s">
        <v>4378</v>
      </c>
      <c r="R817" s="13" t="s">
        <v>129</v>
      </c>
      <c r="S817" s="13" t="s">
        <v>2870</v>
      </c>
      <c r="T817" s="13" t="s">
        <v>8348</v>
      </c>
      <c r="U817" s="13" t="s">
        <v>6025</v>
      </c>
      <c r="V817" s="13" t="s">
        <v>8352</v>
      </c>
      <c r="W817" s="13">
        <f>IF(ISERROR(VLOOKUP($C817,CTEPULL!$A:$I,3,FALSE)),"0",(VLOOKUP($C817,CTEPULL!$A:$I,3,FALSE)))</f>
        <v>40</v>
      </c>
      <c r="X817" s="18">
        <f>IF(ISERROR(VLOOKUP($A817,PIVOTILC!$A:$I,3,FALSE)),"0",(VLOOKUP($A817,PIVOTILC!$A:$I,3,FALSE)))</f>
        <v>40</v>
      </c>
      <c r="Y817" s="13">
        <f t="shared" si="192"/>
        <v>0</v>
      </c>
      <c r="Z817" s="13" t="str">
        <f t="shared" si="201"/>
        <v>Good</v>
      </c>
      <c r="AA817" s="13">
        <f>IF(ISERROR(VLOOKUP($C817,CTEPULL!$A:$I,4,FALSE)),"0",(VLOOKUP($C817,CTEPULL!$A:$I,4,FALSE)))</f>
        <v>0</v>
      </c>
      <c r="AB817" s="18">
        <f>IF(ISERROR(VLOOKUP($A817,PIVOTILC!$A:$I,4,FALSE)),"0",(VLOOKUP($A817,PIVOTILC!$A:$I,4,FALSE)))</f>
        <v>0</v>
      </c>
      <c r="AC817" s="13">
        <f t="shared" si="193"/>
        <v>0</v>
      </c>
      <c r="AD817" s="13" t="str">
        <f t="shared" si="202"/>
        <v/>
      </c>
      <c r="AE817" s="13">
        <f>IF(ISERROR(VLOOKUP($C817,CTEPULL!$A:$I,5,FALSE)),"0",(VLOOKUP($C817,CTEPULL!$A:$I,5,FALSE)))</f>
        <v>0</v>
      </c>
      <c r="AF817" s="18">
        <f>IF(ISERROR(VLOOKUP($A817,PIVOTILC!$A:$I,5,FALSE)),"0",(VLOOKUP($A817,PIVOTILC!$A:$I,5,FALSE)))</f>
        <v>0</v>
      </c>
      <c r="AG817" s="13">
        <f t="shared" si="194"/>
        <v>0</v>
      </c>
      <c r="AH817" s="13" t="str">
        <f t="shared" si="203"/>
        <v/>
      </c>
      <c r="AI817" s="13">
        <f>IF(ISERROR(VLOOKUP($C817,CTEPULL!$A:$I,6,FALSE)),"0",(VLOOKUP($C817,CTEPULL!$A:$I,6,FALSE)))</f>
        <v>0</v>
      </c>
      <c r="AJ817" s="18">
        <f>IF(ISERROR(VLOOKUP($A817,PIVOTILC!$A:$I,6,FALSE)),"0",(VLOOKUP($A817,PIVOTILC!$A:$I,6,FALSE)))</f>
        <v>0</v>
      </c>
      <c r="AK817" s="13">
        <f t="shared" si="195"/>
        <v>0</v>
      </c>
      <c r="AL817" s="13" t="str">
        <f t="shared" si="204"/>
        <v/>
      </c>
      <c r="AM817" s="13">
        <f>IF(ISERROR(VLOOKUP($C817,CTEPULL!$A:$I,7,FALSE)),"0",(VLOOKUP($C817,CTEPULL!$A:$I,7,FALSE)))</f>
        <v>0</v>
      </c>
      <c r="AN817" s="18">
        <f>IF(ISERROR(VLOOKUP($A817,PIVOTILC!$A:$I,7,FALSE)),"0",(VLOOKUP($A817,PIVOTILC!$A:$I,7,FALSE)))</f>
        <v>0</v>
      </c>
      <c r="AO817" s="13">
        <f t="shared" si="196"/>
        <v>0</v>
      </c>
      <c r="AP817" s="13" t="str">
        <f t="shared" si="205"/>
        <v/>
      </c>
      <c r="AQ817" s="13">
        <f>IF(ISERROR(VLOOKUP($C817,CTEPULL!$A:$I,8,FALSE)),"0",(VLOOKUP($C817,CTEPULL!$A:$I,8,FALSE)))</f>
        <v>0</v>
      </c>
      <c r="AR817" s="18">
        <f>IF(ISERROR(VLOOKUP($A817,PIVOTILC!$A:$I,8,FALSE)),"0",(VLOOKUP($A817,PIVOTILC!$A:$I,8,FALSE)))</f>
        <v>0</v>
      </c>
      <c r="AS817" s="13">
        <f t="shared" si="197"/>
        <v>0</v>
      </c>
      <c r="AT817" s="13" t="str">
        <f t="shared" si="206"/>
        <v/>
      </c>
      <c r="AU817" s="19">
        <f>IF(ISERROR(VLOOKUP($C817,CTEPULL!$A:$I,9,FALSE)),"0",(VLOOKUP($C817,CTEPULL!$A:$I,9,FALSE)))</f>
        <v>40</v>
      </c>
      <c r="AV817" s="18">
        <f>IF(ISERROR(VLOOKUP($A817,PIVOTILC!$A:$I,8,FALSE)),"0",(VLOOKUP($A817,PIVOTILC!$A:$I,9,FALSE)))</f>
        <v>40</v>
      </c>
      <c r="AW817" s="18">
        <f t="shared" si="198"/>
        <v>0</v>
      </c>
      <c r="AX817" s="13">
        <f t="shared" si="199"/>
        <v>0</v>
      </c>
      <c r="AY817" s="13" t="str">
        <f t="shared" si="200"/>
        <v>No</v>
      </c>
      <c r="AZ817" s="13" t="str">
        <f t="shared" si="207"/>
        <v>No</v>
      </c>
    </row>
    <row r="818" spans="1:52" x14ac:dyDescent="0.2">
      <c r="A818" s="1" t="s">
        <v>7262</v>
      </c>
      <c r="B818" s="16" t="s">
        <v>6551</v>
      </c>
      <c r="C818" s="13" t="s">
        <v>819</v>
      </c>
      <c r="D818" s="13" t="s">
        <v>472</v>
      </c>
      <c r="E818" s="13" t="s">
        <v>477</v>
      </c>
      <c r="F818" s="13" t="s">
        <v>105</v>
      </c>
      <c r="G818" s="13" t="s">
        <v>292</v>
      </c>
      <c r="H818" s="13" t="s">
        <v>99</v>
      </c>
      <c r="I818" s="13" t="s">
        <v>102</v>
      </c>
      <c r="J818" s="13" t="s">
        <v>2378</v>
      </c>
      <c r="K818" s="13" t="s">
        <v>2395</v>
      </c>
      <c r="L818" s="13" t="s">
        <v>4946</v>
      </c>
      <c r="M818" s="13" t="s">
        <v>4946</v>
      </c>
      <c r="N818" s="13" t="s">
        <v>186</v>
      </c>
      <c r="O818" s="17">
        <v>38343</v>
      </c>
      <c r="P818" s="23"/>
      <c r="Q818" s="41" t="s">
        <v>6552</v>
      </c>
      <c r="R818" s="13" t="s">
        <v>129</v>
      </c>
      <c r="S818" s="13" t="s">
        <v>2868</v>
      </c>
      <c r="T818" s="13" t="s">
        <v>8348</v>
      </c>
      <c r="U818" s="13" t="s">
        <v>6026</v>
      </c>
      <c r="V818" s="13" t="s">
        <v>8362</v>
      </c>
      <c r="W818" s="13">
        <f>IF(ISERROR(VLOOKUP($C818,CTEPULL!$A:$I,3,FALSE)),"0",(VLOOKUP($C818,CTEPULL!$A:$I,3,FALSE)))</f>
        <v>50</v>
      </c>
      <c r="X818" s="18">
        <f>IF(ISERROR(VLOOKUP($A818,PIVOTILC!$A:$I,3,FALSE)),"0",(VLOOKUP($A818,PIVOTILC!$A:$I,3,FALSE)))</f>
        <v>50</v>
      </c>
      <c r="Y818" s="13">
        <f t="shared" si="192"/>
        <v>0</v>
      </c>
      <c r="Z818" s="13" t="str">
        <f t="shared" si="201"/>
        <v>Good</v>
      </c>
      <c r="AA818" s="13">
        <f>IF(ISERROR(VLOOKUP($C818,CTEPULL!$A:$I,4,FALSE)),"0",(VLOOKUP($C818,CTEPULL!$A:$I,4,FALSE)))</f>
        <v>0</v>
      </c>
      <c r="AB818" s="18">
        <f>IF(ISERROR(VLOOKUP($A818,PIVOTILC!$A:$I,4,FALSE)),"0",(VLOOKUP($A818,PIVOTILC!$A:$I,4,FALSE)))</f>
        <v>0</v>
      </c>
      <c r="AC818" s="13">
        <f t="shared" si="193"/>
        <v>0</v>
      </c>
      <c r="AD818" s="13" t="str">
        <f t="shared" si="202"/>
        <v/>
      </c>
      <c r="AE818" s="13">
        <f>IF(ISERROR(VLOOKUP($C818,CTEPULL!$A:$I,5,FALSE)),"0",(VLOOKUP($C818,CTEPULL!$A:$I,5,FALSE)))</f>
        <v>0</v>
      </c>
      <c r="AF818" s="18">
        <f>IF(ISERROR(VLOOKUP($A818,PIVOTILC!$A:$I,5,FALSE)),"0",(VLOOKUP($A818,PIVOTILC!$A:$I,5,FALSE)))</f>
        <v>0</v>
      </c>
      <c r="AG818" s="13">
        <f t="shared" si="194"/>
        <v>0</v>
      </c>
      <c r="AH818" s="13" t="str">
        <f t="shared" si="203"/>
        <v/>
      </c>
      <c r="AI818" s="13">
        <f>IF(ISERROR(VLOOKUP($C818,CTEPULL!$A:$I,6,FALSE)),"0",(VLOOKUP($C818,CTEPULL!$A:$I,6,FALSE)))</f>
        <v>0</v>
      </c>
      <c r="AJ818" s="18">
        <f>IF(ISERROR(VLOOKUP($A818,PIVOTILC!$A:$I,6,FALSE)),"0",(VLOOKUP($A818,PIVOTILC!$A:$I,6,FALSE)))</f>
        <v>0</v>
      </c>
      <c r="AK818" s="13">
        <f t="shared" si="195"/>
        <v>0</v>
      </c>
      <c r="AL818" s="13" t="str">
        <f t="shared" si="204"/>
        <v/>
      </c>
      <c r="AM818" s="13">
        <f>IF(ISERROR(VLOOKUP($C818,CTEPULL!$A:$I,7,FALSE)),"0",(VLOOKUP($C818,CTEPULL!$A:$I,7,FALSE)))</f>
        <v>0</v>
      </c>
      <c r="AN818" s="18">
        <f>IF(ISERROR(VLOOKUP($A818,PIVOTILC!$A:$I,7,FALSE)),"0",(VLOOKUP($A818,PIVOTILC!$A:$I,7,FALSE)))</f>
        <v>0</v>
      </c>
      <c r="AO818" s="13">
        <f t="shared" si="196"/>
        <v>0</v>
      </c>
      <c r="AP818" s="13" t="str">
        <f t="shared" si="205"/>
        <v/>
      </c>
      <c r="AQ818" s="13">
        <f>IF(ISERROR(VLOOKUP($C818,CTEPULL!$A:$I,8,FALSE)),"0",(VLOOKUP($C818,CTEPULL!$A:$I,8,FALSE)))</f>
        <v>0</v>
      </c>
      <c r="AR818" s="18">
        <f>IF(ISERROR(VLOOKUP($A818,PIVOTILC!$A:$I,8,FALSE)),"0",(VLOOKUP($A818,PIVOTILC!$A:$I,8,FALSE)))</f>
        <v>0</v>
      </c>
      <c r="AS818" s="13">
        <f t="shared" si="197"/>
        <v>0</v>
      </c>
      <c r="AT818" s="13" t="str">
        <f t="shared" si="206"/>
        <v/>
      </c>
      <c r="AU818" s="19">
        <f>IF(ISERROR(VLOOKUP($C818,CTEPULL!$A:$I,9,FALSE)),"0",(VLOOKUP($C818,CTEPULL!$A:$I,9,FALSE)))</f>
        <v>50</v>
      </c>
      <c r="AV818" s="18">
        <f>IF(ISERROR(VLOOKUP($A818,PIVOTILC!$A:$I,8,FALSE)),"0",(VLOOKUP($A818,PIVOTILC!$A:$I,9,FALSE)))</f>
        <v>50</v>
      </c>
      <c r="AW818" s="18">
        <f t="shared" si="198"/>
        <v>0</v>
      </c>
      <c r="AX818" s="13">
        <f t="shared" si="199"/>
        <v>0</v>
      </c>
      <c r="AY818" s="13" t="str">
        <f t="shared" si="200"/>
        <v>No</v>
      </c>
      <c r="AZ818" s="13" t="str">
        <f t="shared" si="207"/>
        <v>No</v>
      </c>
    </row>
    <row r="819" spans="1:52" x14ac:dyDescent="0.2">
      <c r="A819" s="1" t="s">
        <v>7263</v>
      </c>
      <c r="B819" s="16" t="s">
        <v>4061</v>
      </c>
      <c r="C819" s="13" t="s">
        <v>4062</v>
      </c>
      <c r="D819" s="13" t="s">
        <v>472</v>
      </c>
      <c r="E819" s="13" t="s">
        <v>3593</v>
      </c>
      <c r="F819" s="13" t="s">
        <v>179</v>
      </c>
      <c r="G819" s="13" t="s">
        <v>4063</v>
      </c>
      <c r="H819" s="13" t="s">
        <v>2829</v>
      </c>
      <c r="I819" s="13" t="s">
        <v>98</v>
      </c>
      <c r="J819" s="13" t="s">
        <v>2378</v>
      </c>
      <c r="K819" s="13" t="s">
        <v>2389</v>
      </c>
      <c r="L819" s="13" t="s">
        <v>11236</v>
      </c>
      <c r="M819" s="13" t="s">
        <v>2948</v>
      </c>
      <c r="N819" s="13" t="s">
        <v>4098</v>
      </c>
      <c r="O819" s="17">
        <v>42688</v>
      </c>
      <c r="P819" s="23"/>
      <c r="Q819" s="41" t="s">
        <v>4064</v>
      </c>
      <c r="R819" s="13" t="s">
        <v>129</v>
      </c>
      <c r="S819" s="13" t="s">
        <v>2870</v>
      </c>
      <c r="T819" s="13" t="s">
        <v>8348</v>
      </c>
      <c r="U819" s="13" t="s">
        <v>6027</v>
      </c>
      <c r="V819" s="13" t="s">
        <v>8365</v>
      </c>
      <c r="W819" s="13">
        <f>IF(ISERROR(VLOOKUP($C819,CTEPULL!$A:$I,3,FALSE)),"0",(VLOOKUP($C819,CTEPULL!$A:$I,3,FALSE)))</f>
        <v>45</v>
      </c>
      <c r="X819" s="18">
        <f>IF(ISERROR(VLOOKUP($A819,PIVOTILC!$A:$I,3,FALSE)),"0",(VLOOKUP($A819,PIVOTILC!$A:$I,3,FALSE)))</f>
        <v>45</v>
      </c>
      <c r="Y819" s="13">
        <f t="shared" si="192"/>
        <v>0</v>
      </c>
      <c r="Z819" s="13" t="str">
        <f t="shared" si="201"/>
        <v>Good</v>
      </c>
      <c r="AA819" s="13">
        <f>IF(ISERROR(VLOOKUP($C819,CTEPULL!$A:$I,4,FALSE)),"0",(VLOOKUP($C819,CTEPULL!$A:$I,4,FALSE)))</f>
        <v>0</v>
      </c>
      <c r="AB819" s="18">
        <f>IF(ISERROR(VLOOKUP($A819,PIVOTILC!$A:$I,4,FALSE)),"0",(VLOOKUP($A819,PIVOTILC!$A:$I,4,FALSE)))</f>
        <v>0</v>
      </c>
      <c r="AC819" s="13">
        <f t="shared" si="193"/>
        <v>0</v>
      </c>
      <c r="AD819" s="13" t="str">
        <f t="shared" si="202"/>
        <v/>
      </c>
      <c r="AE819" s="13">
        <f>IF(ISERROR(VLOOKUP($C819,CTEPULL!$A:$I,5,FALSE)),"0",(VLOOKUP($C819,CTEPULL!$A:$I,5,FALSE)))</f>
        <v>0</v>
      </c>
      <c r="AF819" s="18">
        <f>IF(ISERROR(VLOOKUP($A819,PIVOTILC!$A:$I,5,FALSE)),"0",(VLOOKUP($A819,PIVOTILC!$A:$I,5,FALSE)))</f>
        <v>0</v>
      </c>
      <c r="AG819" s="13">
        <f t="shared" si="194"/>
        <v>0</v>
      </c>
      <c r="AH819" s="13" t="str">
        <f t="shared" si="203"/>
        <v/>
      </c>
      <c r="AI819" s="13">
        <f>IF(ISERROR(VLOOKUP($C819,CTEPULL!$A:$I,6,FALSE)),"0",(VLOOKUP($C819,CTEPULL!$A:$I,6,FALSE)))</f>
        <v>0</v>
      </c>
      <c r="AJ819" s="18">
        <f>IF(ISERROR(VLOOKUP($A819,PIVOTILC!$A:$I,6,FALSE)),"0",(VLOOKUP($A819,PIVOTILC!$A:$I,6,FALSE)))</f>
        <v>0</v>
      </c>
      <c r="AK819" s="13">
        <f t="shared" si="195"/>
        <v>0</v>
      </c>
      <c r="AL819" s="13" t="str">
        <f t="shared" si="204"/>
        <v/>
      </c>
      <c r="AM819" s="13">
        <f>IF(ISERROR(VLOOKUP($C819,CTEPULL!$A:$I,7,FALSE)),"0",(VLOOKUP($C819,CTEPULL!$A:$I,7,FALSE)))</f>
        <v>0</v>
      </c>
      <c r="AN819" s="18">
        <f>IF(ISERROR(VLOOKUP($A819,PIVOTILC!$A:$I,7,FALSE)),"0",(VLOOKUP($A819,PIVOTILC!$A:$I,7,FALSE)))</f>
        <v>0</v>
      </c>
      <c r="AO819" s="13">
        <f t="shared" si="196"/>
        <v>0</v>
      </c>
      <c r="AP819" s="13" t="str">
        <f t="shared" si="205"/>
        <v/>
      </c>
      <c r="AQ819" s="13">
        <f>IF(ISERROR(VLOOKUP($C819,CTEPULL!$A:$I,8,FALSE)),"0",(VLOOKUP($C819,CTEPULL!$A:$I,8,FALSE)))</f>
        <v>0</v>
      </c>
      <c r="AR819" s="18">
        <f>IF(ISERROR(VLOOKUP($A819,PIVOTILC!$A:$I,8,FALSE)),"0",(VLOOKUP($A819,PIVOTILC!$A:$I,8,FALSE)))</f>
        <v>0</v>
      </c>
      <c r="AS819" s="13">
        <f t="shared" si="197"/>
        <v>0</v>
      </c>
      <c r="AT819" s="13" t="str">
        <f t="shared" si="206"/>
        <v/>
      </c>
      <c r="AU819" s="19">
        <f>IF(ISERROR(VLOOKUP($C819,CTEPULL!$A:$I,9,FALSE)),"0",(VLOOKUP($C819,CTEPULL!$A:$I,9,FALSE)))</f>
        <v>45</v>
      </c>
      <c r="AV819" s="18">
        <f>IF(ISERROR(VLOOKUP($A819,PIVOTILC!$A:$I,8,FALSE)),"0",(VLOOKUP($A819,PIVOTILC!$A:$I,9,FALSE)))</f>
        <v>45</v>
      </c>
      <c r="AW819" s="18">
        <f t="shared" si="198"/>
        <v>0</v>
      </c>
      <c r="AX819" s="13">
        <f t="shared" si="199"/>
        <v>0</v>
      </c>
      <c r="AY819" s="13" t="str">
        <f t="shared" si="200"/>
        <v>No</v>
      </c>
      <c r="AZ819" s="13" t="str">
        <f t="shared" si="207"/>
        <v>No</v>
      </c>
    </row>
    <row r="820" spans="1:52" x14ac:dyDescent="0.2">
      <c r="A820" s="1" t="s">
        <v>11685</v>
      </c>
      <c r="B820" s="16" t="s">
        <v>11686</v>
      </c>
      <c r="C820" s="13" t="s">
        <v>11687</v>
      </c>
      <c r="D820" s="13" t="s">
        <v>11688</v>
      </c>
      <c r="E820" s="13" t="s">
        <v>11689</v>
      </c>
      <c r="F820" s="13" t="s">
        <v>179</v>
      </c>
      <c r="G820" s="13" t="s">
        <v>11690</v>
      </c>
      <c r="H820" s="13" t="s">
        <v>2829</v>
      </c>
      <c r="I820" s="13" t="s">
        <v>98</v>
      </c>
      <c r="J820" s="13" t="s">
        <v>2378</v>
      </c>
      <c r="K820" s="13" t="s">
        <v>2395</v>
      </c>
      <c r="L820" s="13" t="s">
        <v>4946</v>
      </c>
      <c r="M820" s="13" t="s">
        <v>2405</v>
      </c>
      <c r="N820" s="13" t="s">
        <v>11691</v>
      </c>
      <c r="O820" s="17">
        <v>43711</v>
      </c>
      <c r="P820" s="23"/>
      <c r="Q820" s="41" t="s">
        <v>11692</v>
      </c>
      <c r="R820" s="13" t="s">
        <v>187</v>
      </c>
      <c r="S820" s="13" t="s">
        <v>2866</v>
      </c>
      <c r="T820" s="13" t="s">
        <v>8348</v>
      </c>
      <c r="U820" s="13" t="s">
        <v>11716</v>
      </c>
      <c r="V820" s="13" t="s">
        <v>8349</v>
      </c>
      <c r="W820" s="13">
        <f>IF(ISERROR(VLOOKUP($C820,CTEPULL!$A:$I,3,FALSE)),"0",(VLOOKUP($C820,CTEPULL!$A:$I,3,FALSE)))</f>
        <v>40</v>
      </c>
      <c r="X820" s="18">
        <f>IF(ISERROR(VLOOKUP($A820,PIVOTILC!$A:$I,3,FALSE)),"0",(VLOOKUP($A820,PIVOTILC!$A:$I,3,FALSE)))</f>
        <v>40</v>
      </c>
      <c r="Y820" s="13">
        <f t="shared" si="192"/>
        <v>0</v>
      </c>
      <c r="Z820" s="13" t="str">
        <f t="shared" si="201"/>
        <v>Good</v>
      </c>
      <c r="AA820" s="13">
        <f>IF(ISERROR(VLOOKUP($C820,CTEPULL!$A:$I,4,FALSE)),"0",(VLOOKUP($C820,CTEPULL!$A:$I,4,FALSE)))</f>
        <v>0</v>
      </c>
      <c r="AB820" s="18">
        <f>IF(ISERROR(VLOOKUP($A820,PIVOTILC!$A:$I,4,FALSE)),"0",(VLOOKUP($A820,PIVOTILC!$A:$I,4,FALSE)))</f>
        <v>0</v>
      </c>
      <c r="AC820" s="13">
        <f t="shared" si="193"/>
        <v>0</v>
      </c>
      <c r="AD820" s="13" t="str">
        <f t="shared" si="202"/>
        <v/>
      </c>
      <c r="AE820" s="13">
        <f>IF(ISERROR(VLOOKUP($C820,CTEPULL!$A:$I,5,FALSE)),"0",(VLOOKUP($C820,CTEPULL!$A:$I,5,FALSE)))</f>
        <v>0</v>
      </c>
      <c r="AF820" s="18">
        <f>IF(ISERROR(VLOOKUP($A820,PIVOTILC!$A:$I,5,FALSE)),"0",(VLOOKUP($A820,PIVOTILC!$A:$I,5,FALSE)))</f>
        <v>0</v>
      </c>
      <c r="AG820" s="13">
        <f t="shared" si="194"/>
        <v>0</v>
      </c>
      <c r="AH820" s="13" t="str">
        <f t="shared" si="203"/>
        <v/>
      </c>
      <c r="AI820" s="13">
        <f>IF(ISERROR(VLOOKUP($C820,CTEPULL!$A:$I,6,FALSE)),"0",(VLOOKUP($C820,CTEPULL!$A:$I,6,FALSE)))</f>
        <v>0</v>
      </c>
      <c r="AJ820" s="18">
        <f>IF(ISERROR(VLOOKUP($A820,PIVOTILC!$A:$I,6,FALSE)),"0",(VLOOKUP($A820,PIVOTILC!$A:$I,6,FALSE)))</f>
        <v>0</v>
      </c>
      <c r="AK820" s="13">
        <f t="shared" si="195"/>
        <v>0</v>
      </c>
      <c r="AL820" s="13" t="str">
        <f t="shared" si="204"/>
        <v/>
      </c>
      <c r="AM820" s="13">
        <f>IF(ISERROR(VLOOKUP($C820,CTEPULL!$A:$I,7,FALSE)),"0",(VLOOKUP($C820,CTEPULL!$A:$I,7,FALSE)))</f>
        <v>0</v>
      </c>
      <c r="AN820" s="18">
        <f>IF(ISERROR(VLOOKUP($A820,PIVOTILC!$A:$I,7,FALSE)),"0",(VLOOKUP($A820,PIVOTILC!$A:$I,7,FALSE)))</f>
        <v>0</v>
      </c>
      <c r="AO820" s="13">
        <f t="shared" si="196"/>
        <v>0</v>
      </c>
      <c r="AP820" s="13" t="str">
        <f t="shared" si="205"/>
        <v/>
      </c>
      <c r="AQ820" s="13">
        <f>IF(ISERROR(VLOOKUP($C820,CTEPULL!$A:$I,8,FALSE)),"0",(VLOOKUP($C820,CTEPULL!$A:$I,8,FALSE)))</f>
        <v>0</v>
      </c>
      <c r="AR820" s="18">
        <f>IF(ISERROR(VLOOKUP($A820,PIVOTILC!$A:$I,8,FALSE)),"0",(VLOOKUP($A820,PIVOTILC!$A:$I,8,FALSE)))</f>
        <v>0</v>
      </c>
      <c r="AS820" s="13">
        <f t="shared" si="197"/>
        <v>0</v>
      </c>
      <c r="AT820" s="13" t="str">
        <f t="shared" si="206"/>
        <v/>
      </c>
      <c r="AU820" s="19">
        <f>IF(ISERROR(VLOOKUP($C820,CTEPULL!$A:$I,9,FALSE)),"0",(VLOOKUP($C820,CTEPULL!$A:$I,9,FALSE)))</f>
        <v>40</v>
      </c>
      <c r="AV820" s="18">
        <f>IF(ISERROR(VLOOKUP($A820,PIVOTILC!$A:$I,8,FALSE)),"0",(VLOOKUP($A820,PIVOTILC!$A:$I,9,FALSE)))</f>
        <v>40</v>
      </c>
      <c r="AW820" s="18">
        <f t="shared" si="198"/>
        <v>0</v>
      </c>
      <c r="AX820" s="13">
        <f t="shared" si="199"/>
        <v>0</v>
      </c>
      <c r="AY820" s="13" t="str">
        <f t="shared" si="200"/>
        <v>No</v>
      </c>
      <c r="AZ820" s="13" t="str">
        <f t="shared" si="207"/>
        <v>No</v>
      </c>
    </row>
    <row r="821" spans="1:52" x14ac:dyDescent="0.2">
      <c r="A821" s="1" t="s">
        <v>9387</v>
      </c>
      <c r="B821" s="16" t="s">
        <v>3501</v>
      </c>
      <c r="C821" s="13" t="s">
        <v>3502</v>
      </c>
      <c r="D821" s="13" t="s">
        <v>3503</v>
      </c>
      <c r="E821" s="13" t="s">
        <v>493</v>
      </c>
      <c r="F821" s="13" t="s">
        <v>570</v>
      </c>
      <c r="G821" s="13" t="s">
        <v>3504</v>
      </c>
      <c r="H821" s="13" t="s">
        <v>2831</v>
      </c>
      <c r="I821" s="13" t="s">
        <v>98</v>
      </c>
      <c r="J821" s="13" t="s">
        <v>2378</v>
      </c>
      <c r="K821" s="13" t="s">
        <v>4970</v>
      </c>
      <c r="L821" s="13" t="s">
        <v>11256</v>
      </c>
      <c r="M821" s="13" t="s">
        <v>2393</v>
      </c>
      <c r="N821" s="13" t="s">
        <v>3505</v>
      </c>
      <c r="O821" s="17">
        <v>42513</v>
      </c>
      <c r="P821" s="23"/>
      <c r="Q821" s="41" t="s">
        <v>3506</v>
      </c>
      <c r="R821" s="13" t="s">
        <v>129</v>
      </c>
      <c r="S821" s="13" t="s">
        <v>2867</v>
      </c>
      <c r="T821" s="13" t="s">
        <v>8348</v>
      </c>
      <c r="U821" s="13" t="s">
        <v>6028</v>
      </c>
      <c r="V821" s="13" t="s">
        <v>8352</v>
      </c>
      <c r="W821" s="13">
        <f>IF(ISERROR(VLOOKUP($C821,CTEPULL!$A:$I,3,FALSE)),"0",(VLOOKUP($C821,CTEPULL!$A:$I,3,FALSE)))</f>
        <v>40</v>
      </c>
      <c r="X821" s="18">
        <f>IF(ISERROR(VLOOKUP($A821,PIVOTILC!$A:$I,3,FALSE)),"0",(VLOOKUP($A821,PIVOTILC!$A:$I,3,FALSE)))</f>
        <v>40</v>
      </c>
      <c r="Y821" s="13">
        <f t="shared" si="192"/>
        <v>0</v>
      </c>
      <c r="Z821" s="13" t="str">
        <f t="shared" si="201"/>
        <v>Good</v>
      </c>
      <c r="AA821" s="13">
        <f>IF(ISERROR(VLOOKUP($C821,CTEPULL!$A:$I,4,FALSE)),"0",(VLOOKUP($C821,CTEPULL!$A:$I,4,FALSE)))</f>
        <v>0</v>
      </c>
      <c r="AB821" s="18">
        <f>IF(ISERROR(VLOOKUP($A821,PIVOTILC!$A:$I,4,FALSE)),"0",(VLOOKUP($A821,PIVOTILC!$A:$I,4,FALSE)))</f>
        <v>0</v>
      </c>
      <c r="AC821" s="13">
        <f t="shared" si="193"/>
        <v>0</v>
      </c>
      <c r="AD821" s="13" t="str">
        <f t="shared" si="202"/>
        <v/>
      </c>
      <c r="AE821" s="13">
        <f>IF(ISERROR(VLOOKUP($C821,CTEPULL!$A:$I,5,FALSE)),"0",(VLOOKUP($C821,CTEPULL!$A:$I,5,FALSE)))</f>
        <v>0</v>
      </c>
      <c r="AF821" s="18">
        <f>IF(ISERROR(VLOOKUP($A821,PIVOTILC!$A:$I,5,FALSE)),"0",(VLOOKUP($A821,PIVOTILC!$A:$I,5,FALSE)))</f>
        <v>0</v>
      </c>
      <c r="AG821" s="13">
        <f t="shared" si="194"/>
        <v>0</v>
      </c>
      <c r="AH821" s="13" t="str">
        <f t="shared" si="203"/>
        <v/>
      </c>
      <c r="AI821" s="13">
        <f>IF(ISERROR(VLOOKUP($C821,CTEPULL!$A:$I,6,FALSE)),"0",(VLOOKUP($C821,CTEPULL!$A:$I,6,FALSE)))</f>
        <v>0</v>
      </c>
      <c r="AJ821" s="18">
        <f>IF(ISERROR(VLOOKUP($A821,PIVOTILC!$A:$I,6,FALSE)),"0",(VLOOKUP($A821,PIVOTILC!$A:$I,6,FALSE)))</f>
        <v>0</v>
      </c>
      <c r="AK821" s="13">
        <f t="shared" si="195"/>
        <v>0</v>
      </c>
      <c r="AL821" s="13" t="str">
        <f t="shared" si="204"/>
        <v/>
      </c>
      <c r="AM821" s="13">
        <f>IF(ISERROR(VLOOKUP($C821,CTEPULL!$A:$I,7,FALSE)),"0",(VLOOKUP($C821,CTEPULL!$A:$I,7,FALSE)))</f>
        <v>0</v>
      </c>
      <c r="AN821" s="18">
        <f>IF(ISERROR(VLOOKUP($A821,PIVOTILC!$A:$I,7,FALSE)),"0",(VLOOKUP($A821,PIVOTILC!$A:$I,7,FALSE)))</f>
        <v>0</v>
      </c>
      <c r="AO821" s="13">
        <f t="shared" si="196"/>
        <v>0</v>
      </c>
      <c r="AP821" s="13" t="str">
        <f t="shared" si="205"/>
        <v/>
      </c>
      <c r="AQ821" s="13">
        <f>IF(ISERROR(VLOOKUP($C821,CTEPULL!$A:$I,8,FALSE)),"0",(VLOOKUP($C821,CTEPULL!$A:$I,8,FALSE)))</f>
        <v>0</v>
      </c>
      <c r="AR821" s="18">
        <f>IF(ISERROR(VLOOKUP($A821,PIVOTILC!$A:$I,8,FALSE)),"0",(VLOOKUP($A821,PIVOTILC!$A:$I,8,FALSE)))</f>
        <v>0</v>
      </c>
      <c r="AS821" s="13">
        <f t="shared" si="197"/>
        <v>0</v>
      </c>
      <c r="AT821" s="13" t="str">
        <f t="shared" si="206"/>
        <v/>
      </c>
      <c r="AU821" s="19">
        <f>IF(ISERROR(VLOOKUP($C821,CTEPULL!$A:$I,9,FALSE)),"0",(VLOOKUP($C821,CTEPULL!$A:$I,9,FALSE)))</f>
        <v>40</v>
      </c>
      <c r="AV821" s="18">
        <f>IF(ISERROR(VLOOKUP($A821,PIVOTILC!$A:$I,8,FALSE)),"0",(VLOOKUP($A821,PIVOTILC!$A:$I,9,FALSE)))</f>
        <v>40</v>
      </c>
      <c r="AW821" s="18">
        <f t="shared" si="198"/>
        <v>0</v>
      </c>
      <c r="AX821" s="13">
        <f t="shared" si="199"/>
        <v>0</v>
      </c>
      <c r="AY821" s="13" t="str">
        <f t="shared" si="200"/>
        <v>No</v>
      </c>
      <c r="AZ821" s="13" t="str">
        <f t="shared" si="207"/>
        <v>No</v>
      </c>
    </row>
    <row r="822" spans="1:52" x14ac:dyDescent="0.2">
      <c r="A822" s="1" t="s">
        <v>7264</v>
      </c>
      <c r="B822" s="16" t="s">
        <v>3294</v>
      </c>
      <c r="C822" s="13" t="s">
        <v>2223</v>
      </c>
      <c r="D822" s="13" t="s">
        <v>2203</v>
      </c>
      <c r="E822" s="13" t="s">
        <v>2204</v>
      </c>
      <c r="F822" s="13" t="s">
        <v>2830</v>
      </c>
      <c r="G822" s="13" t="s">
        <v>2205</v>
      </c>
      <c r="H822" s="13" t="s">
        <v>2828</v>
      </c>
      <c r="I822" s="13" t="s">
        <v>98</v>
      </c>
      <c r="J822" s="13" t="s">
        <v>2378</v>
      </c>
      <c r="K822" s="13" t="s">
        <v>2381</v>
      </c>
      <c r="L822" s="13" t="s">
        <v>2387</v>
      </c>
      <c r="M822" s="13" t="s">
        <v>3823</v>
      </c>
      <c r="N822" s="13" t="s">
        <v>2248</v>
      </c>
      <c r="O822" s="17">
        <v>42177</v>
      </c>
      <c r="P822" s="23"/>
      <c r="Q822" s="41" t="s">
        <v>2701</v>
      </c>
      <c r="R822" s="13" t="s">
        <v>129</v>
      </c>
      <c r="S822" s="13" t="s">
        <v>2870</v>
      </c>
      <c r="T822" s="13" t="s">
        <v>8348</v>
      </c>
      <c r="U822" s="13" t="s">
        <v>6029</v>
      </c>
      <c r="V822" s="13" t="s">
        <v>8364</v>
      </c>
      <c r="W822" s="13">
        <f>IF(ISERROR(VLOOKUP($C822,CTEPULL!$A:$I,3,FALSE)),"0",(VLOOKUP($C822,CTEPULL!$A:$I,3,FALSE)))</f>
        <v>40</v>
      </c>
      <c r="X822" s="18">
        <f>IF(ISERROR(VLOOKUP($A822,PIVOTILC!$A:$I,3,FALSE)),"0",(VLOOKUP($A822,PIVOTILC!$A:$I,3,FALSE)))</f>
        <v>40</v>
      </c>
      <c r="Y822" s="13">
        <f t="shared" si="192"/>
        <v>0</v>
      </c>
      <c r="Z822" s="13" t="str">
        <f t="shared" si="201"/>
        <v>Good</v>
      </c>
      <c r="AA822" s="13">
        <f>IF(ISERROR(VLOOKUP($C822,CTEPULL!$A:$I,4,FALSE)),"0",(VLOOKUP($C822,CTEPULL!$A:$I,4,FALSE)))</f>
        <v>0</v>
      </c>
      <c r="AB822" s="18">
        <f>IF(ISERROR(VLOOKUP($A822,PIVOTILC!$A:$I,4,FALSE)),"0",(VLOOKUP($A822,PIVOTILC!$A:$I,4,FALSE)))</f>
        <v>0</v>
      </c>
      <c r="AC822" s="13">
        <f t="shared" si="193"/>
        <v>0</v>
      </c>
      <c r="AD822" s="13" t="str">
        <f t="shared" si="202"/>
        <v/>
      </c>
      <c r="AE822" s="13">
        <f>IF(ISERROR(VLOOKUP($C822,CTEPULL!$A:$I,5,FALSE)),"0",(VLOOKUP($C822,CTEPULL!$A:$I,5,FALSE)))</f>
        <v>0</v>
      </c>
      <c r="AF822" s="18">
        <f>IF(ISERROR(VLOOKUP($A822,PIVOTILC!$A:$I,5,FALSE)),"0",(VLOOKUP($A822,PIVOTILC!$A:$I,5,FALSE)))</f>
        <v>0</v>
      </c>
      <c r="AG822" s="13">
        <f t="shared" si="194"/>
        <v>0</v>
      </c>
      <c r="AH822" s="13" t="str">
        <f t="shared" si="203"/>
        <v/>
      </c>
      <c r="AI822" s="13">
        <f>IF(ISERROR(VLOOKUP($C822,CTEPULL!$A:$I,6,FALSE)),"0",(VLOOKUP($C822,CTEPULL!$A:$I,6,FALSE)))</f>
        <v>0</v>
      </c>
      <c r="AJ822" s="18">
        <f>IF(ISERROR(VLOOKUP($A822,PIVOTILC!$A:$I,6,FALSE)),"0",(VLOOKUP($A822,PIVOTILC!$A:$I,6,FALSE)))</f>
        <v>0</v>
      </c>
      <c r="AK822" s="13">
        <f t="shared" si="195"/>
        <v>0</v>
      </c>
      <c r="AL822" s="13" t="str">
        <f t="shared" si="204"/>
        <v/>
      </c>
      <c r="AM822" s="13">
        <f>IF(ISERROR(VLOOKUP($C822,CTEPULL!$A:$I,7,FALSE)),"0",(VLOOKUP($C822,CTEPULL!$A:$I,7,FALSE)))</f>
        <v>0</v>
      </c>
      <c r="AN822" s="18">
        <f>IF(ISERROR(VLOOKUP($A822,PIVOTILC!$A:$I,7,FALSE)),"0",(VLOOKUP($A822,PIVOTILC!$A:$I,7,FALSE)))</f>
        <v>0</v>
      </c>
      <c r="AO822" s="13">
        <f t="shared" si="196"/>
        <v>0</v>
      </c>
      <c r="AP822" s="13" t="str">
        <f t="shared" si="205"/>
        <v/>
      </c>
      <c r="AQ822" s="13">
        <f>IF(ISERROR(VLOOKUP($C822,CTEPULL!$A:$I,8,FALSE)),"0",(VLOOKUP($C822,CTEPULL!$A:$I,8,FALSE)))</f>
        <v>0</v>
      </c>
      <c r="AR822" s="18">
        <f>IF(ISERROR(VLOOKUP($A822,PIVOTILC!$A:$I,8,FALSE)),"0",(VLOOKUP($A822,PIVOTILC!$A:$I,8,FALSE)))</f>
        <v>0</v>
      </c>
      <c r="AS822" s="13">
        <f t="shared" si="197"/>
        <v>0</v>
      </c>
      <c r="AT822" s="13" t="str">
        <f t="shared" si="206"/>
        <v/>
      </c>
      <c r="AU822" s="19">
        <f>IF(ISERROR(VLOOKUP($C822,CTEPULL!$A:$I,9,FALSE)),"0",(VLOOKUP($C822,CTEPULL!$A:$I,9,FALSE)))</f>
        <v>40</v>
      </c>
      <c r="AV822" s="18">
        <f>IF(ISERROR(VLOOKUP($A822,PIVOTILC!$A:$I,8,FALSE)),"0",(VLOOKUP($A822,PIVOTILC!$A:$I,9,FALSE)))</f>
        <v>40</v>
      </c>
      <c r="AW822" s="18">
        <f t="shared" si="198"/>
        <v>0</v>
      </c>
      <c r="AX822" s="13">
        <f t="shared" si="199"/>
        <v>0</v>
      </c>
      <c r="AY822" s="13" t="str">
        <f t="shared" si="200"/>
        <v>No</v>
      </c>
      <c r="AZ822" s="13" t="str">
        <f t="shared" si="207"/>
        <v>No</v>
      </c>
    </row>
    <row r="823" spans="1:52" x14ac:dyDescent="0.2">
      <c r="A823" s="1" t="s">
        <v>9388</v>
      </c>
      <c r="B823" s="16" t="s">
        <v>8540</v>
      </c>
      <c r="C823" s="13" t="s">
        <v>8541</v>
      </c>
      <c r="D823" s="13" t="s">
        <v>8542</v>
      </c>
      <c r="E823" s="13" t="s">
        <v>571</v>
      </c>
      <c r="F823" s="13" t="s">
        <v>4711</v>
      </c>
      <c r="G823" s="13" t="s">
        <v>8543</v>
      </c>
      <c r="H823" s="13" t="s">
        <v>2828</v>
      </c>
      <c r="I823" s="13" t="s">
        <v>98</v>
      </c>
      <c r="J823" s="13" t="s">
        <v>2378</v>
      </c>
      <c r="K823" s="13" t="s">
        <v>2880</v>
      </c>
      <c r="L823" s="13" t="s">
        <v>2880</v>
      </c>
      <c r="M823" s="13" t="s">
        <v>11908</v>
      </c>
      <c r="N823" s="13" t="s">
        <v>8541</v>
      </c>
      <c r="O823" s="17">
        <v>43346</v>
      </c>
      <c r="P823" s="23"/>
      <c r="Q823" s="41" t="s">
        <v>8544</v>
      </c>
      <c r="R823" s="13" t="s">
        <v>129</v>
      </c>
      <c r="S823" s="13" t="s">
        <v>2870</v>
      </c>
      <c r="T823" s="13" t="s">
        <v>8348</v>
      </c>
      <c r="U823" s="13" t="s">
        <v>8764</v>
      </c>
      <c r="V823" s="13" t="s">
        <v>8352</v>
      </c>
      <c r="W823" s="13">
        <f>IF(ISERROR(VLOOKUP($C823,CTEPULL!$A:$I,3,FALSE)),"0",(VLOOKUP($C823,CTEPULL!$A:$I,3,FALSE)))</f>
        <v>40</v>
      </c>
      <c r="X823" s="18">
        <f>IF(ISERROR(VLOOKUP($A823,PIVOTILC!$A:$I,3,FALSE)),"0",(VLOOKUP($A823,PIVOTILC!$A:$I,3,FALSE)))</f>
        <v>40</v>
      </c>
      <c r="Y823" s="13">
        <f t="shared" si="192"/>
        <v>0</v>
      </c>
      <c r="Z823" s="13" t="str">
        <f t="shared" si="201"/>
        <v>Good</v>
      </c>
      <c r="AA823" s="13">
        <f>IF(ISERROR(VLOOKUP($C823,CTEPULL!$A:$I,4,FALSE)),"0",(VLOOKUP($C823,CTEPULL!$A:$I,4,FALSE)))</f>
        <v>0</v>
      </c>
      <c r="AB823" s="18">
        <f>IF(ISERROR(VLOOKUP($A823,PIVOTILC!$A:$I,4,FALSE)),"0",(VLOOKUP($A823,PIVOTILC!$A:$I,4,FALSE)))</f>
        <v>0</v>
      </c>
      <c r="AC823" s="13">
        <f t="shared" si="193"/>
        <v>0</v>
      </c>
      <c r="AD823" s="13" t="str">
        <f t="shared" si="202"/>
        <v/>
      </c>
      <c r="AE823" s="13">
        <f>IF(ISERROR(VLOOKUP($C823,CTEPULL!$A:$I,5,FALSE)),"0",(VLOOKUP($C823,CTEPULL!$A:$I,5,FALSE)))</f>
        <v>0</v>
      </c>
      <c r="AF823" s="18">
        <f>IF(ISERROR(VLOOKUP($A823,PIVOTILC!$A:$I,5,FALSE)),"0",(VLOOKUP($A823,PIVOTILC!$A:$I,5,FALSE)))</f>
        <v>0</v>
      </c>
      <c r="AG823" s="13">
        <f t="shared" si="194"/>
        <v>0</v>
      </c>
      <c r="AH823" s="13" t="str">
        <f t="shared" si="203"/>
        <v/>
      </c>
      <c r="AI823" s="13">
        <f>IF(ISERROR(VLOOKUP($C823,CTEPULL!$A:$I,6,FALSE)),"0",(VLOOKUP($C823,CTEPULL!$A:$I,6,FALSE)))</f>
        <v>0</v>
      </c>
      <c r="AJ823" s="18">
        <f>IF(ISERROR(VLOOKUP($A823,PIVOTILC!$A:$I,6,FALSE)),"0",(VLOOKUP($A823,PIVOTILC!$A:$I,6,FALSE)))</f>
        <v>0</v>
      </c>
      <c r="AK823" s="13">
        <f t="shared" si="195"/>
        <v>0</v>
      </c>
      <c r="AL823" s="13" t="str">
        <f t="shared" si="204"/>
        <v/>
      </c>
      <c r="AM823" s="13">
        <f>IF(ISERROR(VLOOKUP($C823,CTEPULL!$A:$I,7,FALSE)),"0",(VLOOKUP($C823,CTEPULL!$A:$I,7,FALSE)))</f>
        <v>0</v>
      </c>
      <c r="AN823" s="18">
        <f>IF(ISERROR(VLOOKUP($A823,PIVOTILC!$A:$I,7,FALSE)),"0",(VLOOKUP($A823,PIVOTILC!$A:$I,7,FALSE)))</f>
        <v>0</v>
      </c>
      <c r="AO823" s="13">
        <f t="shared" si="196"/>
        <v>0</v>
      </c>
      <c r="AP823" s="13" t="str">
        <f t="shared" si="205"/>
        <v/>
      </c>
      <c r="AQ823" s="13">
        <f>IF(ISERROR(VLOOKUP($C823,CTEPULL!$A:$I,8,FALSE)),"0",(VLOOKUP($C823,CTEPULL!$A:$I,8,FALSE)))</f>
        <v>0</v>
      </c>
      <c r="AR823" s="18">
        <f>IF(ISERROR(VLOOKUP($A823,PIVOTILC!$A:$I,8,FALSE)),"0",(VLOOKUP($A823,PIVOTILC!$A:$I,8,FALSE)))</f>
        <v>0</v>
      </c>
      <c r="AS823" s="13">
        <f t="shared" si="197"/>
        <v>0</v>
      </c>
      <c r="AT823" s="13" t="str">
        <f t="shared" si="206"/>
        <v/>
      </c>
      <c r="AU823" s="19">
        <f>IF(ISERROR(VLOOKUP($C823,CTEPULL!$A:$I,9,FALSE)),"0",(VLOOKUP($C823,CTEPULL!$A:$I,9,FALSE)))</f>
        <v>40</v>
      </c>
      <c r="AV823" s="18">
        <f>IF(ISERROR(VLOOKUP($A823,PIVOTILC!$A:$I,8,FALSE)),"0",(VLOOKUP($A823,PIVOTILC!$A:$I,9,FALSE)))</f>
        <v>40</v>
      </c>
      <c r="AW823" s="18">
        <f t="shared" si="198"/>
        <v>0</v>
      </c>
      <c r="AX823" s="13">
        <f t="shared" si="199"/>
        <v>0</v>
      </c>
      <c r="AY823" s="13" t="str">
        <f t="shared" si="200"/>
        <v>No</v>
      </c>
      <c r="AZ823" s="13" t="str">
        <f t="shared" si="207"/>
        <v>No</v>
      </c>
    </row>
    <row r="824" spans="1:52" x14ac:dyDescent="0.2">
      <c r="A824" s="1" t="s">
        <v>9792</v>
      </c>
      <c r="B824" s="16" t="s">
        <v>9793</v>
      </c>
      <c r="C824" s="13" t="s">
        <v>9794</v>
      </c>
      <c r="D824" s="13" t="s">
        <v>4150</v>
      </c>
      <c r="E824" s="13" t="s">
        <v>9795</v>
      </c>
      <c r="F824" s="13" t="s">
        <v>603</v>
      </c>
      <c r="G824" s="13" t="s">
        <v>9796</v>
      </c>
      <c r="H824" s="13" t="s">
        <v>2833</v>
      </c>
      <c r="I824" s="13" t="s">
        <v>102</v>
      </c>
      <c r="J824" s="13" t="s">
        <v>2378</v>
      </c>
      <c r="K824" s="13" t="s">
        <v>2389</v>
      </c>
      <c r="L824" s="13" t="s">
        <v>11236</v>
      </c>
      <c r="M824" s="13" t="s">
        <v>2948</v>
      </c>
      <c r="N824" s="13" t="s">
        <v>9797</v>
      </c>
      <c r="O824" s="17">
        <v>43487</v>
      </c>
      <c r="P824" s="23"/>
      <c r="Q824" s="41" t="s">
        <v>9873</v>
      </c>
      <c r="R824" s="13" t="s">
        <v>187</v>
      </c>
      <c r="S824" s="13" t="s">
        <v>2873</v>
      </c>
      <c r="T824" s="13" t="s">
        <v>8348</v>
      </c>
      <c r="U824" s="13" t="s">
        <v>9833</v>
      </c>
      <c r="V824" s="13" t="s">
        <v>8366</v>
      </c>
      <c r="W824" s="13" t="str">
        <f>IF(ISERROR(VLOOKUP($C824,CTEPULL!$A:$I,3,FALSE)),"0",(VLOOKUP($C824,CTEPULL!$A:$I,3,FALSE)))</f>
        <v>0</v>
      </c>
      <c r="X824" s="18" t="str">
        <f>IF(ISERROR(VLOOKUP($A824,PIVOTILC!$A:$I,3,FALSE)),"0",(VLOOKUP($A824,PIVOTILC!$A:$I,3,FALSE)))</f>
        <v>0</v>
      </c>
      <c r="Y824" s="13">
        <f t="shared" si="192"/>
        <v>0</v>
      </c>
      <c r="Z824" s="13" t="str">
        <f t="shared" si="201"/>
        <v>Good</v>
      </c>
      <c r="AA824" s="13" t="str">
        <f>IF(ISERROR(VLOOKUP($C824,CTEPULL!$A:$I,4,FALSE)),"0",(VLOOKUP($C824,CTEPULL!$A:$I,4,FALSE)))</f>
        <v>0</v>
      </c>
      <c r="AB824" s="18" t="str">
        <f>IF(ISERROR(VLOOKUP($A824,PIVOTILC!$A:$I,4,FALSE)),"0",(VLOOKUP($A824,PIVOTILC!$A:$I,4,FALSE)))</f>
        <v>0</v>
      </c>
      <c r="AC824" s="13">
        <f t="shared" si="193"/>
        <v>0</v>
      </c>
      <c r="AD824" s="13" t="str">
        <f t="shared" si="202"/>
        <v/>
      </c>
      <c r="AE824" s="13" t="str">
        <f>IF(ISERROR(VLOOKUP($C824,CTEPULL!$A:$I,5,FALSE)),"0",(VLOOKUP($C824,CTEPULL!$A:$I,5,FALSE)))</f>
        <v>0</v>
      </c>
      <c r="AF824" s="18" t="str">
        <f>IF(ISERROR(VLOOKUP($A824,PIVOTILC!$A:$I,5,FALSE)),"0",(VLOOKUP($A824,PIVOTILC!$A:$I,5,FALSE)))</f>
        <v>0</v>
      </c>
      <c r="AG824" s="13">
        <f t="shared" si="194"/>
        <v>0</v>
      </c>
      <c r="AH824" s="13" t="str">
        <f t="shared" si="203"/>
        <v/>
      </c>
      <c r="AI824" s="13" t="str">
        <f>IF(ISERROR(VLOOKUP($C824,CTEPULL!$A:$I,6,FALSE)),"0",(VLOOKUP($C824,CTEPULL!$A:$I,6,FALSE)))</f>
        <v>0</v>
      </c>
      <c r="AJ824" s="18" t="str">
        <f>IF(ISERROR(VLOOKUP($A824,PIVOTILC!$A:$I,6,FALSE)),"0",(VLOOKUP($A824,PIVOTILC!$A:$I,6,FALSE)))</f>
        <v>0</v>
      </c>
      <c r="AK824" s="13">
        <f t="shared" si="195"/>
        <v>0</v>
      </c>
      <c r="AL824" s="13" t="str">
        <f t="shared" si="204"/>
        <v/>
      </c>
      <c r="AM824" s="13" t="str">
        <f>IF(ISERROR(VLOOKUP($C824,CTEPULL!$A:$I,7,FALSE)),"0",(VLOOKUP($C824,CTEPULL!$A:$I,7,FALSE)))</f>
        <v>0</v>
      </c>
      <c r="AN824" s="18" t="str">
        <f>IF(ISERROR(VLOOKUP($A824,PIVOTILC!$A:$I,7,FALSE)),"0",(VLOOKUP($A824,PIVOTILC!$A:$I,7,FALSE)))</f>
        <v>0</v>
      </c>
      <c r="AO824" s="13">
        <f t="shared" si="196"/>
        <v>0</v>
      </c>
      <c r="AP824" s="13" t="str">
        <f t="shared" si="205"/>
        <v/>
      </c>
      <c r="AQ824" s="13" t="str">
        <f>IF(ISERROR(VLOOKUP($C824,CTEPULL!$A:$I,8,FALSE)),"0",(VLOOKUP($C824,CTEPULL!$A:$I,8,FALSE)))</f>
        <v>0</v>
      </c>
      <c r="AR824" s="18" t="str">
        <f>IF(ISERROR(VLOOKUP($A824,PIVOTILC!$A:$I,8,FALSE)),"0",(VLOOKUP($A824,PIVOTILC!$A:$I,8,FALSE)))</f>
        <v>0</v>
      </c>
      <c r="AS824" s="13">
        <f t="shared" si="197"/>
        <v>0</v>
      </c>
      <c r="AT824" s="13" t="str">
        <f t="shared" si="206"/>
        <v/>
      </c>
      <c r="AU824" s="19" t="str">
        <f>IF(ISERROR(VLOOKUP($C824,CTEPULL!$A:$I,9,FALSE)),"0",(VLOOKUP($C824,CTEPULL!$A:$I,9,FALSE)))</f>
        <v>0</v>
      </c>
      <c r="AV824" s="18" t="str">
        <f>IF(ISERROR(VLOOKUP($A824,PIVOTILC!$A:$I,8,FALSE)),"0",(VLOOKUP($A824,PIVOTILC!$A:$I,9,FALSE)))</f>
        <v>0</v>
      </c>
      <c r="AW824" s="18">
        <f t="shared" si="198"/>
        <v>0</v>
      </c>
      <c r="AX824" s="13">
        <f t="shared" si="199"/>
        <v>0</v>
      </c>
      <c r="AY824" s="13" t="str">
        <f t="shared" si="200"/>
        <v>No</v>
      </c>
      <c r="AZ824" s="13" t="str">
        <f t="shared" si="207"/>
        <v>No</v>
      </c>
    </row>
    <row r="825" spans="1:52" x14ac:dyDescent="0.2">
      <c r="A825" s="1" t="s">
        <v>7265</v>
      </c>
      <c r="B825" s="16" t="s">
        <v>4148</v>
      </c>
      <c r="C825" s="13" t="s">
        <v>4149</v>
      </c>
      <c r="D825" s="13" t="s">
        <v>4150</v>
      </c>
      <c r="E825" s="13" t="s">
        <v>4151</v>
      </c>
      <c r="F825" s="13" t="s">
        <v>179</v>
      </c>
      <c r="G825" s="13" t="s">
        <v>4152</v>
      </c>
      <c r="H825" s="13" t="s">
        <v>2832</v>
      </c>
      <c r="I825" s="13" t="s">
        <v>100</v>
      </c>
      <c r="J825" s="13" t="s">
        <v>2378</v>
      </c>
      <c r="K825" s="13" t="s">
        <v>2396</v>
      </c>
      <c r="L825" s="13" t="s">
        <v>2392</v>
      </c>
      <c r="M825" s="13" t="s">
        <v>8943</v>
      </c>
      <c r="N825" s="13" t="s">
        <v>4153</v>
      </c>
      <c r="O825" s="17">
        <v>42710</v>
      </c>
      <c r="P825" s="23"/>
      <c r="Q825" s="41" t="s">
        <v>4154</v>
      </c>
      <c r="R825" s="13" t="s">
        <v>129</v>
      </c>
      <c r="S825" s="13" t="s">
        <v>2871</v>
      </c>
      <c r="T825" s="13" t="s">
        <v>8348</v>
      </c>
      <c r="U825" s="13" t="s">
        <v>6030</v>
      </c>
      <c r="V825" s="13" t="s">
        <v>8352</v>
      </c>
      <c r="W825" s="13">
        <f>IF(ISERROR(VLOOKUP($C825,CTEPULL!$A:$I,3,FALSE)),"0",(VLOOKUP($C825,CTEPULL!$A:$I,3,FALSE)))</f>
        <v>54</v>
      </c>
      <c r="X825" s="18">
        <f>IF(ISERROR(VLOOKUP($A825,PIVOTILC!$A:$I,3,FALSE)),"0",(VLOOKUP($A825,PIVOTILC!$A:$I,3,FALSE)))</f>
        <v>54</v>
      </c>
      <c r="Y825" s="13">
        <f t="shared" si="192"/>
        <v>0</v>
      </c>
      <c r="Z825" s="13" t="str">
        <f t="shared" si="201"/>
        <v>Good</v>
      </c>
      <c r="AA825" s="13">
        <f>IF(ISERROR(VLOOKUP($C825,CTEPULL!$A:$I,4,FALSE)),"0",(VLOOKUP($C825,CTEPULL!$A:$I,4,FALSE)))</f>
        <v>0</v>
      </c>
      <c r="AB825" s="18">
        <f>IF(ISERROR(VLOOKUP($A825,PIVOTILC!$A:$I,4,FALSE)),"0",(VLOOKUP($A825,PIVOTILC!$A:$I,4,FALSE)))</f>
        <v>0</v>
      </c>
      <c r="AC825" s="13">
        <f t="shared" si="193"/>
        <v>0</v>
      </c>
      <c r="AD825" s="13" t="str">
        <f t="shared" si="202"/>
        <v/>
      </c>
      <c r="AE825" s="13">
        <f>IF(ISERROR(VLOOKUP($C825,CTEPULL!$A:$I,5,FALSE)),"0",(VLOOKUP($C825,CTEPULL!$A:$I,5,FALSE)))</f>
        <v>0</v>
      </c>
      <c r="AF825" s="18">
        <f>IF(ISERROR(VLOOKUP($A825,PIVOTILC!$A:$I,5,FALSE)),"0",(VLOOKUP($A825,PIVOTILC!$A:$I,5,FALSE)))</f>
        <v>0</v>
      </c>
      <c r="AG825" s="13">
        <f t="shared" si="194"/>
        <v>0</v>
      </c>
      <c r="AH825" s="13" t="str">
        <f t="shared" si="203"/>
        <v/>
      </c>
      <c r="AI825" s="13">
        <f>IF(ISERROR(VLOOKUP($C825,CTEPULL!$A:$I,6,FALSE)),"0",(VLOOKUP($C825,CTEPULL!$A:$I,6,FALSE)))</f>
        <v>0</v>
      </c>
      <c r="AJ825" s="18">
        <f>IF(ISERROR(VLOOKUP($A825,PIVOTILC!$A:$I,6,FALSE)),"0",(VLOOKUP($A825,PIVOTILC!$A:$I,6,FALSE)))</f>
        <v>0</v>
      </c>
      <c r="AK825" s="13">
        <f t="shared" si="195"/>
        <v>0</v>
      </c>
      <c r="AL825" s="13" t="str">
        <f t="shared" si="204"/>
        <v/>
      </c>
      <c r="AM825" s="13">
        <f>IF(ISERROR(VLOOKUP($C825,CTEPULL!$A:$I,7,FALSE)),"0",(VLOOKUP($C825,CTEPULL!$A:$I,7,FALSE)))</f>
        <v>0</v>
      </c>
      <c r="AN825" s="18">
        <f>IF(ISERROR(VLOOKUP($A825,PIVOTILC!$A:$I,7,FALSE)),"0",(VLOOKUP($A825,PIVOTILC!$A:$I,7,FALSE)))</f>
        <v>0</v>
      </c>
      <c r="AO825" s="13">
        <f t="shared" si="196"/>
        <v>0</v>
      </c>
      <c r="AP825" s="13" t="str">
        <f t="shared" si="205"/>
        <v/>
      </c>
      <c r="AQ825" s="13">
        <f>IF(ISERROR(VLOOKUP($C825,CTEPULL!$A:$I,8,FALSE)),"0",(VLOOKUP($C825,CTEPULL!$A:$I,8,FALSE)))</f>
        <v>0</v>
      </c>
      <c r="AR825" s="18">
        <f>IF(ISERROR(VLOOKUP($A825,PIVOTILC!$A:$I,8,FALSE)),"0",(VLOOKUP($A825,PIVOTILC!$A:$I,8,FALSE)))</f>
        <v>0</v>
      </c>
      <c r="AS825" s="13">
        <f t="shared" si="197"/>
        <v>0</v>
      </c>
      <c r="AT825" s="13" t="str">
        <f t="shared" si="206"/>
        <v/>
      </c>
      <c r="AU825" s="19">
        <f>IF(ISERROR(VLOOKUP($C825,CTEPULL!$A:$I,9,FALSE)),"0",(VLOOKUP($C825,CTEPULL!$A:$I,9,FALSE)))</f>
        <v>54</v>
      </c>
      <c r="AV825" s="18">
        <f>IF(ISERROR(VLOOKUP($A825,PIVOTILC!$A:$I,8,FALSE)),"0",(VLOOKUP($A825,PIVOTILC!$A:$I,9,FALSE)))</f>
        <v>54</v>
      </c>
      <c r="AW825" s="18">
        <f t="shared" si="198"/>
        <v>0</v>
      </c>
      <c r="AX825" s="13">
        <f t="shared" si="199"/>
        <v>0</v>
      </c>
      <c r="AY825" s="13" t="str">
        <f t="shared" si="200"/>
        <v>No</v>
      </c>
      <c r="AZ825" s="13" t="str">
        <f t="shared" si="207"/>
        <v>No</v>
      </c>
    </row>
    <row r="826" spans="1:52" x14ac:dyDescent="0.2">
      <c r="A826" s="1" t="s">
        <v>7266</v>
      </c>
      <c r="B826" s="16" t="s">
        <v>3295</v>
      </c>
      <c r="C826" s="13" t="s">
        <v>893</v>
      </c>
      <c r="D826" s="13" t="s">
        <v>644</v>
      </c>
      <c r="E826" s="13" t="s">
        <v>645</v>
      </c>
      <c r="F826" s="13" t="s">
        <v>263</v>
      </c>
      <c r="G826" s="13" t="s">
        <v>363</v>
      </c>
      <c r="H826" s="13" t="s">
        <v>2829</v>
      </c>
      <c r="I826" s="13" t="s">
        <v>98</v>
      </c>
      <c r="J826" s="13" t="s">
        <v>2378</v>
      </c>
      <c r="K826" s="13" t="s">
        <v>2382</v>
      </c>
      <c r="L826" s="13" t="s">
        <v>3758</v>
      </c>
      <c r="M826" s="13" t="s">
        <v>2423</v>
      </c>
      <c r="N826" s="13" t="s">
        <v>264</v>
      </c>
      <c r="O826" s="17">
        <v>41015</v>
      </c>
      <c r="P826" s="23"/>
      <c r="Q826" s="41" t="s">
        <v>2702</v>
      </c>
      <c r="R826" s="13" t="s">
        <v>129</v>
      </c>
      <c r="S826" s="13" t="s">
        <v>2870</v>
      </c>
      <c r="T826" s="13" t="s">
        <v>8348</v>
      </c>
      <c r="U826" s="13" t="s">
        <v>6031</v>
      </c>
      <c r="V826" s="13" t="s">
        <v>8361</v>
      </c>
      <c r="W826" s="13">
        <f>IF(ISERROR(VLOOKUP($C826,CTEPULL!$A:$I,3,FALSE)),"0",(VLOOKUP($C826,CTEPULL!$A:$I,3,FALSE)))</f>
        <v>32</v>
      </c>
      <c r="X826" s="18">
        <f>IF(ISERROR(VLOOKUP($A826,PIVOTILC!$A:$I,3,FALSE)),"0",(VLOOKUP($A826,PIVOTILC!$A:$I,3,FALSE)))</f>
        <v>32</v>
      </c>
      <c r="Y826" s="13">
        <f t="shared" si="192"/>
        <v>0</v>
      </c>
      <c r="Z826" s="13" t="str">
        <f t="shared" si="201"/>
        <v>Good</v>
      </c>
      <c r="AA826" s="13">
        <f>IF(ISERROR(VLOOKUP($C826,CTEPULL!$A:$I,4,FALSE)),"0",(VLOOKUP($C826,CTEPULL!$A:$I,4,FALSE)))</f>
        <v>0</v>
      </c>
      <c r="AB826" s="18">
        <f>IF(ISERROR(VLOOKUP($A826,PIVOTILC!$A:$I,4,FALSE)),"0",(VLOOKUP($A826,PIVOTILC!$A:$I,4,FALSE)))</f>
        <v>0</v>
      </c>
      <c r="AC826" s="13">
        <f t="shared" si="193"/>
        <v>0</v>
      </c>
      <c r="AD826" s="13" t="str">
        <f t="shared" si="202"/>
        <v/>
      </c>
      <c r="AE826" s="13">
        <f>IF(ISERROR(VLOOKUP($C826,CTEPULL!$A:$I,5,FALSE)),"0",(VLOOKUP($C826,CTEPULL!$A:$I,5,FALSE)))</f>
        <v>0</v>
      </c>
      <c r="AF826" s="18">
        <f>IF(ISERROR(VLOOKUP($A826,PIVOTILC!$A:$I,5,FALSE)),"0",(VLOOKUP($A826,PIVOTILC!$A:$I,5,FALSE)))</f>
        <v>0</v>
      </c>
      <c r="AG826" s="13">
        <f t="shared" si="194"/>
        <v>0</v>
      </c>
      <c r="AH826" s="13" t="str">
        <f t="shared" si="203"/>
        <v/>
      </c>
      <c r="AI826" s="13">
        <f>IF(ISERROR(VLOOKUP($C826,CTEPULL!$A:$I,6,FALSE)),"0",(VLOOKUP($C826,CTEPULL!$A:$I,6,FALSE)))</f>
        <v>0</v>
      </c>
      <c r="AJ826" s="18">
        <f>IF(ISERROR(VLOOKUP($A826,PIVOTILC!$A:$I,6,FALSE)),"0",(VLOOKUP($A826,PIVOTILC!$A:$I,6,FALSE)))</f>
        <v>0</v>
      </c>
      <c r="AK826" s="13">
        <f t="shared" si="195"/>
        <v>0</v>
      </c>
      <c r="AL826" s="13" t="str">
        <f t="shared" si="204"/>
        <v/>
      </c>
      <c r="AM826" s="13">
        <f>IF(ISERROR(VLOOKUP($C826,CTEPULL!$A:$I,7,FALSE)),"0",(VLOOKUP($C826,CTEPULL!$A:$I,7,FALSE)))</f>
        <v>0</v>
      </c>
      <c r="AN826" s="18">
        <f>IF(ISERROR(VLOOKUP($A826,PIVOTILC!$A:$I,7,FALSE)),"0",(VLOOKUP($A826,PIVOTILC!$A:$I,7,FALSE)))</f>
        <v>0</v>
      </c>
      <c r="AO826" s="13">
        <f t="shared" si="196"/>
        <v>0</v>
      </c>
      <c r="AP826" s="13" t="str">
        <f t="shared" si="205"/>
        <v/>
      </c>
      <c r="AQ826" s="13">
        <f>IF(ISERROR(VLOOKUP($C826,CTEPULL!$A:$I,8,FALSE)),"0",(VLOOKUP($C826,CTEPULL!$A:$I,8,FALSE)))</f>
        <v>0</v>
      </c>
      <c r="AR826" s="18">
        <f>IF(ISERROR(VLOOKUP($A826,PIVOTILC!$A:$I,8,FALSE)),"0",(VLOOKUP($A826,PIVOTILC!$A:$I,8,FALSE)))</f>
        <v>0</v>
      </c>
      <c r="AS826" s="13">
        <f t="shared" si="197"/>
        <v>0</v>
      </c>
      <c r="AT826" s="13" t="str">
        <f t="shared" si="206"/>
        <v/>
      </c>
      <c r="AU826" s="19">
        <f>IF(ISERROR(VLOOKUP($C826,CTEPULL!$A:$I,9,FALSE)),"0",(VLOOKUP($C826,CTEPULL!$A:$I,9,FALSE)))</f>
        <v>32</v>
      </c>
      <c r="AV826" s="18">
        <f>IF(ISERROR(VLOOKUP($A826,PIVOTILC!$A:$I,8,FALSE)),"0",(VLOOKUP($A826,PIVOTILC!$A:$I,9,FALSE)))</f>
        <v>32</v>
      </c>
      <c r="AW826" s="18">
        <f t="shared" si="198"/>
        <v>0</v>
      </c>
      <c r="AX826" s="13">
        <f t="shared" si="199"/>
        <v>0</v>
      </c>
      <c r="AY826" s="13" t="str">
        <f t="shared" si="200"/>
        <v>No</v>
      </c>
      <c r="AZ826" s="13" t="str">
        <f t="shared" si="207"/>
        <v>No</v>
      </c>
    </row>
    <row r="827" spans="1:52" x14ac:dyDescent="0.2">
      <c r="A827" s="1" t="s">
        <v>9083</v>
      </c>
      <c r="B827" s="16" t="s">
        <v>9084</v>
      </c>
      <c r="C827" s="13" t="s">
        <v>9028</v>
      </c>
      <c r="D827" s="13" t="s">
        <v>9029</v>
      </c>
      <c r="E827" s="13" t="s">
        <v>9030</v>
      </c>
      <c r="F827" s="13" t="s">
        <v>179</v>
      </c>
      <c r="G827" s="13" t="s">
        <v>9031</v>
      </c>
      <c r="H827" s="13" t="s">
        <v>2829</v>
      </c>
      <c r="I827" s="13" t="s">
        <v>100</v>
      </c>
      <c r="J827" s="13" t="s">
        <v>2378</v>
      </c>
      <c r="K827" s="13" t="s">
        <v>2395</v>
      </c>
      <c r="L827" s="13" t="s">
        <v>2385</v>
      </c>
      <c r="M827" s="13" t="s">
        <v>10350</v>
      </c>
      <c r="N827" s="13" t="s">
        <v>9032</v>
      </c>
      <c r="O827" s="17">
        <v>43418</v>
      </c>
      <c r="P827" s="23"/>
      <c r="Q827" s="41" t="s">
        <v>9085</v>
      </c>
      <c r="R827" s="13" t="s">
        <v>129</v>
      </c>
      <c r="S827" s="13" t="s">
        <v>2877</v>
      </c>
      <c r="T827" s="13" t="s">
        <v>8348</v>
      </c>
      <c r="U827" s="13" t="s">
        <v>9092</v>
      </c>
      <c r="V827" s="13" t="s">
        <v>8352</v>
      </c>
      <c r="W827" s="13">
        <f>IF(ISERROR(VLOOKUP($C827,CTEPULL!$A:$I,3,FALSE)),"0",(VLOOKUP($C827,CTEPULL!$A:$I,3,FALSE)))</f>
        <v>40</v>
      </c>
      <c r="X827" s="18">
        <f>IF(ISERROR(VLOOKUP($A827,PIVOTILC!$A:$I,3,FALSE)),"0",(VLOOKUP($A827,PIVOTILC!$A:$I,3,FALSE)))</f>
        <v>24</v>
      </c>
      <c r="Y827" s="13">
        <f t="shared" si="192"/>
        <v>16</v>
      </c>
      <c r="Z827" s="13" t="str">
        <f t="shared" si="201"/>
        <v>With Variance</v>
      </c>
      <c r="AA827" s="13">
        <f>IF(ISERROR(VLOOKUP($C827,CTEPULL!$A:$I,4,FALSE)),"0",(VLOOKUP($C827,CTEPULL!$A:$I,4,FALSE)))</f>
        <v>0</v>
      </c>
      <c r="AB827" s="18">
        <f>IF(ISERROR(VLOOKUP($A827,PIVOTILC!$A:$I,4,FALSE)),"0",(VLOOKUP($A827,PIVOTILC!$A:$I,4,FALSE)))</f>
        <v>0</v>
      </c>
      <c r="AC827" s="13">
        <f t="shared" si="193"/>
        <v>0</v>
      </c>
      <c r="AD827" s="13" t="str">
        <f t="shared" si="202"/>
        <v/>
      </c>
      <c r="AE827" s="13">
        <f>IF(ISERROR(VLOOKUP($C827,CTEPULL!$A:$I,5,FALSE)),"0",(VLOOKUP($C827,CTEPULL!$A:$I,5,FALSE)))</f>
        <v>0</v>
      </c>
      <c r="AF827" s="18">
        <f>IF(ISERROR(VLOOKUP($A827,PIVOTILC!$A:$I,5,FALSE)),"0",(VLOOKUP($A827,PIVOTILC!$A:$I,5,FALSE)))</f>
        <v>0</v>
      </c>
      <c r="AG827" s="13">
        <f t="shared" si="194"/>
        <v>0</v>
      </c>
      <c r="AH827" s="13" t="str">
        <f t="shared" si="203"/>
        <v/>
      </c>
      <c r="AI827" s="13">
        <f>IF(ISERROR(VLOOKUP($C827,CTEPULL!$A:$I,6,FALSE)),"0",(VLOOKUP($C827,CTEPULL!$A:$I,6,FALSE)))</f>
        <v>0</v>
      </c>
      <c r="AJ827" s="18">
        <f>IF(ISERROR(VLOOKUP($A827,PIVOTILC!$A:$I,6,FALSE)),"0",(VLOOKUP($A827,PIVOTILC!$A:$I,6,FALSE)))</f>
        <v>0</v>
      </c>
      <c r="AK827" s="13">
        <f t="shared" si="195"/>
        <v>0</v>
      </c>
      <c r="AL827" s="13" t="str">
        <f t="shared" si="204"/>
        <v/>
      </c>
      <c r="AM827" s="13">
        <f>IF(ISERROR(VLOOKUP($C827,CTEPULL!$A:$I,7,FALSE)),"0",(VLOOKUP($C827,CTEPULL!$A:$I,7,FALSE)))</f>
        <v>0</v>
      </c>
      <c r="AN827" s="18">
        <f>IF(ISERROR(VLOOKUP($A827,PIVOTILC!$A:$I,7,FALSE)),"0",(VLOOKUP($A827,PIVOTILC!$A:$I,7,FALSE)))</f>
        <v>0</v>
      </c>
      <c r="AO827" s="13">
        <f t="shared" si="196"/>
        <v>0</v>
      </c>
      <c r="AP827" s="13" t="str">
        <f t="shared" si="205"/>
        <v/>
      </c>
      <c r="AQ827" s="13">
        <f>IF(ISERROR(VLOOKUP($C827,CTEPULL!$A:$I,8,FALSE)),"0",(VLOOKUP($C827,CTEPULL!$A:$I,8,FALSE)))</f>
        <v>0</v>
      </c>
      <c r="AR827" s="18">
        <f>IF(ISERROR(VLOOKUP($A827,PIVOTILC!$A:$I,8,FALSE)),"0",(VLOOKUP($A827,PIVOTILC!$A:$I,8,FALSE)))</f>
        <v>0</v>
      </c>
      <c r="AS827" s="13">
        <f t="shared" si="197"/>
        <v>0</v>
      </c>
      <c r="AT827" s="13" t="str">
        <f t="shared" si="206"/>
        <v/>
      </c>
      <c r="AU827" s="19">
        <f>IF(ISERROR(VLOOKUP($C827,CTEPULL!$A:$I,9,FALSE)),"0",(VLOOKUP($C827,CTEPULL!$A:$I,9,FALSE)))</f>
        <v>40</v>
      </c>
      <c r="AV827" s="18">
        <f>IF(ISERROR(VLOOKUP($A827,PIVOTILC!$A:$I,8,FALSE)),"0",(VLOOKUP($A827,PIVOTILC!$A:$I,9,FALSE)))</f>
        <v>24</v>
      </c>
      <c r="AW827" s="18">
        <f t="shared" si="198"/>
        <v>16</v>
      </c>
      <c r="AX827" s="13">
        <f t="shared" si="199"/>
        <v>0</v>
      </c>
      <c r="AY827" s="13" t="str">
        <f t="shared" si="200"/>
        <v>Yes</v>
      </c>
      <c r="AZ827" s="13" t="str">
        <f t="shared" si="207"/>
        <v>No</v>
      </c>
    </row>
    <row r="828" spans="1:52" x14ac:dyDescent="0.2">
      <c r="A828" s="1" t="s">
        <v>7267</v>
      </c>
      <c r="B828" s="16" t="s">
        <v>3296</v>
      </c>
      <c r="C828" s="13" t="s">
        <v>1244</v>
      </c>
      <c r="D828" s="13" t="s">
        <v>1245</v>
      </c>
      <c r="E828" s="13" t="s">
        <v>1246</v>
      </c>
      <c r="F828" s="13" t="s">
        <v>179</v>
      </c>
      <c r="G828" s="13" t="s">
        <v>1247</v>
      </c>
      <c r="H828" s="13" t="s">
        <v>2829</v>
      </c>
      <c r="I828" s="13" t="s">
        <v>98</v>
      </c>
      <c r="J828" s="13" t="s">
        <v>2378</v>
      </c>
      <c r="K828" s="13" t="s">
        <v>2379</v>
      </c>
      <c r="L828" s="13" t="s">
        <v>2380</v>
      </c>
      <c r="M828" s="13" t="s">
        <v>2433</v>
      </c>
      <c r="N828" s="13" t="s">
        <v>1248</v>
      </c>
      <c r="O828" s="17">
        <v>41583</v>
      </c>
      <c r="P828" s="23"/>
      <c r="Q828" s="41" t="s">
        <v>2703</v>
      </c>
      <c r="R828" s="13" t="s">
        <v>129</v>
      </c>
      <c r="S828" s="13" t="s">
        <v>2870</v>
      </c>
      <c r="T828" s="13" t="s">
        <v>8348</v>
      </c>
      <c r="U828" s="13" t="s">
        <v>6032</v>
      </c>
      <c r="V828" s="13" t="s">
        <v>8352</v>
      </c>
      <c r="W828" s="13">
        <f>IF(ISERROR(VLOOKUP($C828,CTEPULL!$A:$I,3,FALSE)),"0",(VLOOKUP($C828,CTEPULL!$A:$I,3,FALSE)))</f>
        <v>38</v>
      </c>
      <c r="X828" s="18">
        <f>IF(ISERROR(VLOOKUP($A828,PIVOTILC!$A:$I,3,FALSE)),"0",(VLOOKUP($A828,PIVOTILC!$A:$I,3,FALSE)))</f>
        <v>38</v>
      </c>
      <c r="Y828" s="13">
        <f t="shared" si="192"/>
        <v>0</v>
      </c>
      <c r="Z828" s="13" t="str">
        <f t="shared" si="201"/>
        <v>Good</v>
      </c>
      <c r="AA828" s="13">
        <f>IF(ISERROR(VLOOKUP($C828,CTEPULL!$A:$I,4,FALSE)),"0",(VLOOKUP($C828,CTEPULL!$A:$I,4,FALSE)))</f>
        <v>0</v>
      </c>
      <c r="AB828" s="18">
        <f>IF(ISERROR(VLOOKUP($A828,PIVOTILC!$A:$I,4,FALSE)),"0",(VLOOKUP($A828,PIVOTILC!$A:$I,4,FALSE)))</f>
        <v>0</v>
      </c>
      <c r="AC828" s="13">
        <f t="shared" si="193"/>
        <v>0</v>
      </c>
      <c r="AD828" s="13" t="str">
        <f t="shared" si="202"/>
        <v/>
      </c>
      <c r="AE828" s="13">
        <f>IF(ISERROR(VLOOKUP($C828,CTEPULL!$A:$I,5,FALSE)),"0",(VLOOKUP($C828,CTEPULL!$A:$I,5,FALSE)))</f>
        <v>0</v>
      </c>
      <c r="AF828" s="18">
        <f>IF(ISERROR(VLOOKUP($A828,PIVOTILC!$A:$I,5,FALSE)),"0",(VLOOKUP($A828,PIVOTILC!$A:$I,5,FALSE)))</f>
        <v>0</v>
      </c>
      <c r="AG828" s="13">
        <f t="shared" si="194"/>
        <v>0</v>
      </c>
      <c r="AH828" s="13" t="str">
        <f t="shared" si="203"/>
        <v/>
      </c>
      <c r="AI828" s="13">
        <f>IF(ISERROR(VLOOKUP($C828,CTEPULL!$A:$I,6,FALSE)),"0",(VLOOKUP($C828,CTEPULL!$A:$I,6,FALSE)))</f>
        <v>0</v>
      </c>
      <c r="AJ828" s="18">
        <f>IF(ISERROR(VLOOKUP($A828,PIVOTILC!$A:$I,6,FALSE)),"0",(VLOOKUP($A828,PIVOTILC!$A:$I,6,FALSE)))</f>
        <v>0</v>
      </c>
      <c r="AK828" s="13">
        <f t="shared" si="195"/>
        <v>0</v>
      </c>
      <c r="AL828" s="13" t="str">
        <f t="shared" si="204"/>
        <v/>
      </c>
      <c r="AM828" s="13">
        <f>IF(ISERROR(VLOOKUP($C828,CTEPULL!$A:$I,7,FALSE)),"0",(VLOOKUP($C828,CTEPULL!$A:$I,7,FALSE)))</f>
        <v>0</v>
      </c>
      <c r="AN828" s="18">
        <f>IF(ISERROR(VLOOKUP($A828,PIVOTILC!$A:$I,7,FALSE)),"0",(VLOOKUP($A828,PIVOTILC!$A:$I,7,FALSE)))</f>
        <v>0</v>
      </c>
      <c r="AO828" s="13">
        <f t="shared" si="196"/>
        <v>0</v>
      </c>
      <c r="AP828" s="13" t="str">
        <f t="shared" si="205"/>
        <v/>
      </c>
      <c r="AQ828" s="13">
        <f>IF(ISERROR(VLOOKUP($C828,CTEPULL!$A:$I,8,FALSE)),"0",(VLOOKUP($C828,CTEPULL!$A:$I,8,FALSE)))</f>
        <v>0</v>
      </c>
      <c r="AR828" s="18">
        <f>IF(ISERROR(VLOOKUP($A828,PIVOTILC!$A:$I,8,FALSE)),"0",(VLOOKUP($A828,PIVOTILC!$A:$I,8,FALSE)))</f>
        <v>0</v>
      </c>
      <c r="AS828" s="13">
        <f t="shared" si="197"/>
        <v>0</v>
      </c>
      <c r="AT828" s="13" t="str">
        <f t="shared" si="206"/>
        <v/>
      </c>
      <c r="AU828" s="19">
        <f>IF(ISERROR(VLOOKUP($C828,CTEPULL!$A:$I,9,FALSE)),"0",(VLOOKUP($C828,CTEPULL!$A:$I,9,FALSE)))</f>
        <v>38</v>
      </c>
      <c r="AV828" s="18">
        <f>IF(ISERROR(VLOOKUP($A828,PIVOTILC!$A:$I,8,FALSE)),"0",(VLOOKUP($A828,PIVOTILC!$A:$I,9,FALSE)))</f>
        <v>38</v>
      </c>
      <c r="AW828" s="18">
        <f t="shared" si="198"/>
        <v>0</v>
      </c>
      <c r="AX828" s="13">
        <f t="shared" si="199"/>
        <v>0</v>
      </c>
      <c r="AY828" s="13" t="str">
        <f t="shared" si="200"/>
        <v>No</v>
      </c>
      <c r="AZ828" s="13" t="str">
        <f t="shared" si="207"/>
        <v>No</v>
      </c>
    </row>
    <row r="829" spans="1:52" x14ac:dyDescent="0.2">
      <c r="A829" s="1" t="s">
        <v>7268</v>
      </c>
      <c r="B829" s="16" t="s">
        <v>3297</v>
      </c>
      <c r="C829" s="13" t="s">
        <v>2111</v>
      </c>
      <c r="D829" s="13" t="s">
        <v>2102</v>
      </c>
      <c r="E829" s="13" t="s">
        <v>1519</v>
      </c>
      <c r="F829" s="13" t="s">
        <v>128</v>
      </c>
      <c r="G829" s="13" t="s">
        <v>2103</v>
      </c>
      <c r="H829" s="13" t="s">
        <v>2829</v>
      </c>
      <c r="I829" s="13" t="s">
        <v>98</v>
      </c>
      <c r="J829" s="13" t="s">
        <v>2378</v>
      </c>
      <c r="K829" s="13" t="s">
        <v>2395</v>
      </c>
      <c r="L829" s="13" t="s">
        <v>4946</v>
      </c>
      <c r="M829" s="13" t="s">
        <v>2405</v>
      </c>
      <c r="N829" s="13" t="s">
        <v>2123</v>
      </c>
      <c r="O829" s="17">
        <v>42121</v>
      </c>
      <c r="P829" s="23"/>
      <c r="Q829" s="41" t="s">
        <v>2704</v>
      </c>
      <c r="R829" s="13" t="s">
        <v>129</v>
      </c>
      <c r="S829" s="13" t="s">
        <v>2867</v>
      </c>
      <c r="T829" s="13" t="s">
        <v>8348</v>
      </c>
      <c r="U829" s="13" t="s">
        <v>6033</v>
      </c>
      <c r="V829" s="13" t="s">
        <v>8354</v>
      </c>
      <c r="W829" s="13">
        <f>IF(ISERROR(VLOOKUP($C829,CTEPULL!$A:$I,3,FALSE)),"0",(VLOOKUP($C829,CTEPULL!$A:$I,3,FALSE)))</f>
        <v>24</v>
      </c>
      <c r="X829" s="18">
        <f>IF(ISERROR(VLOOKUP($A829,PIVOTILC!$A:$I,3,FALSE)),"0",(VLOOKUP($A829,PIVOTILC!$A:$I,3,FALSE)))</f>
        <v>24</v>
      </c>
      <c r="Y829" s="13">
        <f t="shared" si="192"/>
        <v>0</v>
      </c>
      <c r="Z829" s="13" t="str">
        <f t="shared" si="201"/>
        <v>Good</v>
      </c>
      <c r="AA829" s="13">
        <f>IF(ISERROR(VLOOKUP($C829,CTEPULL!$A:$I,4,FALSE)),"0",(VLOOKUP($C829,CTEPULL!$A:$I,4,FALSE)))</f>
        <v>0</v>
      </c>
      <c r="AB829" s="18">
        <f>IF(ISERROR(VLOOKUP($A829,PIVOTILC!$A:$I,4,FALSE)),"0",(VLOOKUP($A829,PIVOTILC!$A:$I,4,FALSE)))</f>
        <v>0</v>
      </c>
      <c r="AC829" s="13">
        <f t="shared" si="193"/>
        <v>0</v>
      </c>
      <c r="AD829" s="13" t="str">
        <f t="shared" si="202"/>
        <v/>
      </c>
      <c r="AE829" s="13">
        <f>IF(ISERROR(VLOOKUP($C829,CTEPULL!$A:$I,5,FALSE)),"0",(VLOOKUP($C829,CTEPULL!$A:$I,5,FALSE)))</f>
        <v>0</v>
      </c>
      <c r="AF829" s="18">
        <f>IF(ISERROR(VLOOKUP($A829,PIVOTILC!$A:$I,5,FALSE)),"0",(VLOOKUP($A829,PIVOTILC!$A:$I,5,FALSE)))</f>
        <v>0</v>
      </c>
      <c r="AG829" s="13">
        <f t="shared" si="194"/>
        <v>0</v>
      </c>
      <c r="AH829" s="13" t="str">
        <f t="shared" si="203"/>
        <v/>
      </c>
      <c r="AI829" s="13">
        <f>IF(ISERROR(VLOOKUP($C829,CTEPULL!$A:$I,6,FALSE)),"0",(VLOOKUP($C829,CTEPULL!$A:$I,6,FALSE)))</f>
        <v>0</v>
      </c>
      <c r="AJ829" s="18">
        <f>IF(ISERROR(VLOOKUP($A829,PIVOTILC!$A:$I,6,FALSE)),"0",(VLOOKUP($A829,PIVOTILC!$A:$I,6,FALSE)))</f>
        <v>0</v>
      </c>
      <c r="AK829" s="13">
        <f t="shared" si="195"/>
        <v>0</v>
      </c>
      <c r="AL829" s="13" t="str">
        <f t="shared" si="204"/>
        <v/>
      </c>
      <c r="AM829" s="13">
        <f>IF(ISERROR(VLOOKUP($C829,CTEPULL!$A:$I,7,FALSE)),"0",(VLOOKUP($C829,CTEPULL!$A:$I,7,FALSE)))</f>
        <v>0</v>
      </c>
      <c r="AN829" s="18">
        <f>IF(ISERROR(VLOOKUP($A829,PIVOTILC!$A:$I,7,FALSE)),"0",(VLOOKUP($A829,PIVOTILC!$A:$I,7,FALSE)))</f>
        <v>0</v>
      </c>
      <c r="AO829" s="13">
        <f t="shared" si="196"/>
        <v>0</v>
      </c>
      <c r="AP829" s="13" t="str">
        <f t="shared" si="205"/>
        <v/>
      </c>
      <c r="AQ829" s="13">
        <f>IF(ISERROR(VLOOKUP($C829,CTEPULL!$A:$I,8,FALSE)),"0",(VLOOKUP($C829,CTEPULL!$A:$I,8,FALSE)))</f>
        <v>0</v>
      </c>
      <c r="AR829" s="18">
        <f>IF(ISERROR(VLOOKUP($A829,PIVOTILC!$A:$I,8,FALSE)),"0",(VLOOKUP($A829,PIVOTILC!$A:$I,8,FALSE)))</f>
        <v>0</v>
      </c>
      <c r="AS829" s="13">
        <f t="shared" si="197"/>
        <v>0</v>
      </c>
      <c r="AT829" s="13" t="str">
        <f t="shared" si="206"/>
        <v/>
      </c>
      <c r="AU829" s="19">
        <f>IF(ISERROR(VLOOKUP($C829,CTEPULL!$A:$I,9,FALSE)),"0",(VLOOKUP($C829,CTEPULL!$A:$I,9,FALSE)))</f>
        <v>24</v>
      </c>
      <c r="AV829" s="18">
        <f>IF(ISERROR(VLOOKUP($A829,PIVOTILC!$A:$I,8,FALSE)),"0",(VLOOKUP($A829,PIVOTILC!$A:$I,9,FALSE)))</f>
        <v>24</v>
      </c>
      <c r="AW829" s="18">
        <f t="shared" si="198"/>
        <v>0</v>
      </c>
      <c r="AX829" s="13">
        <f t="shared" si="199"/>
        <v>0</v>
      </c>
      <c r="AY829" s="13" t="str">
        <f t="shared" si="200"/>
        <v>No</v>
      </c>
      <c r="AZ829" s="13" t="str">
        <f t="shared" si="207"/>
        <v>No</v>
      </c>
    </row>
    <row r="830" spans="1:52" x14ac:dyDescent="0.2">
      <c r="A830" s="1" t="s">
        <v>8282</v>
      </c>
      <c r="B830" s="16" t="s">
        <v>8283</v>
      </c>
      <c r="C830" s="13" t="s">
        <v>8284</v>
      </c>
      <c r="D830" s="13" t="s">
        <v>8285</v>
      </c>
      <c r="E830" s="13" t="s">
        <v>502</v>
      </c>
      <c r="F830" s="13" t="s">
        <v>8286</v>
      </c>
      <c r="G830" s="13" t="s">
        <v>8287</v>
      </c>
      <c r="H830" s="13" t="s">
        <v>2831</v>
      </c>
      <c r="I830" s="13" t="s">
        <v>100</v>
      </c>
      <c r="J830" s="13" t="s">
        <v>2378</v>
      </c>
      <c r="K830" s="13" t="s">
        <v>2396</v>
      </c>
      <c r="L830" s="13" t="s">
        <v>2392</v>
      </c>
      <c r="M830" s="13" t="s">
        <v>2393</v>
      </c>
      <c r="N830" s="13" t="s">
        <v>8288</v>
      </c>
      <c r="O830" s="17">
        <v>43304</v>
      </c>
      <c r="P830" s="23"/>
      <c r="Q830" s="41" t="s">
        <v>8289</v>
      </c>
      <c r="R830" s="13" t="s">
        <v>187</v>
      </c>
      <c r="S830" s="13" t="s">
        <v>2873</v>
      </c>
      <c r="T830" s="13" t="s">
        <v>8348</v>
      </c>
      <c r="U830" s="13" t="s">
        <v>8308</v>
      </c>
      <c r="V830" s="13" t="s">
        <v>8349</v>
      </c>
      <c r="W830" s="13">
        <f>IF(ISERROR(VLOOKUP($C830,CTEPULL!$A:$I,3,FALSE)),"0",(VLOOKUP($C830,CTEPULL!$A:$I,3,FALSE)))</f>
        <v>40</v>
      </c>
      <c r="X830" s="18">
        <f>IF(ISERROR(VLOOKUP($A830,PIVOTILC!$A:$I,3,FALSE)),"0",(VLOOKUP($A830,PIVOTILC!$A:$I,3,FALSE)))</f>
        <v>40</v>
      </c>
      <c r="Y830" s="13">
        <f t="shared" si="192"/>
        <v>0</v>
      </c>
      <c r="Z830" s="13" t="str">
        <f t="shared" si="201"/>
        <v>Good</v>
      </c>
      <c r="AA830" s="13">
        <f>IF(ISERROR(VLOOKUP($C830,CTEPULL!$A:$I,4,FALSE)),"0",(VLOOKUP($C830,CTEPULL!$A:$I,4,FALSE)))</f>
        <v>0</v>
      </c>
      <c r="AB830" s="18">
        <f>IF(ISERROR(VLOOKUP($A830,PIVOTILC!$A:$I,4,FALSE)),"0",(VLOOKUP($A830,PIVOTILC!$A:$I,4,FALSE)))</f>
        <v>0</v>
      </c>
      <c r="AC830" s="13">
        <f t="shared" si="193"/>
        <v>0</v>
      </c>
      <c r="AD830" s="13" t="str">
        <f t="shared" si="202"/>
        <v/>
      </c>
      <c r="AE830" s="13">
        <f>IF(ISERROR(VLOOKUP($C830,CTEPULL!$A:$I,5,FALSE)),"0",(VLOOKUP($C830,CTEPULL!$A:$I,5,FALSE)))</f>
        <v>0</v>
      </c>
      <c r="AF830" s="18">
        <f>IF(ISERROR(VLOOKUP($A830,PIVOTILC!$A:$I,5,FALSE)),"0",(VLOOKUP($A830,PIVOTILC!$A:$I,5,FALSE)))</f>
        <v>0</v>
      </c>
      <c r="AG830" s="13">
        <f t="shared" si="194"/>
        <v>0</v>
      </c>
      <c r="AH830" s="13" t="str">
        <f t="shared" si="203"/>
        <v/>
      </c>
      <c r="AI830" s="13">
        <f>IF(ISERROR(VLOOKUP($C830,CTEPULL!$A:$I,6,FALSE)),"0",(VLOOKUP($C830,CTEPULL!$A:$I,6,FALSE)))</f>
        <v>0</v>
      </c>
      <c r="AJ830" s="18">
        <f>IF(ISERROR(VLOOKUP($A830,PIVOTILC!$A:$I,6,FALSE)),"0",(VLOOKUP($A830,PIVOTILC!$A:$I,6,FALSE)))</f>
        <v>0</v>
      </c>
      <c r="AK830" s="13">
        <f t="shared" si="195"/>
        <v>0</v>
      </c>
      <c r="AL830" s="13" t="str">
        <f t="shared" si="204"/>
        <v/>
      </c>
      <c r="AM830" s="13">
        <f>IF(ISERROR(VLOOKUP($C830,CTEPULL!$A:$I,7,FALSE)),"0",(VLOOKUP($C830,CTEPULL!$A:$I,7,FALSE)))</f>
        <v>0</v>
      </c>
      <c r="AN830" s="18">
        <f>IF(ISERROR(VLOOKUP($A830,PIVOTILC!$A:$I,7,FALSE)),"0",(VLOOKUP($A830,PIVOTILC!$A:$I,7,FALSE)))</f>
        <v>0</v>
      </c>
      <c r="AO830" s="13">
        <f t="shared" si="196"/>
        <v>0</v>
      </c>
      <c r="AP830" s="13" t="str">
        <f t="shared" si="205"/>
        <v/>
      </c>
      <c r="AQ830" s="13">
        <f>IF(ISERROR(VLOOKUP($C830,CTEPULL!$A:$I,8,FALSE)),"0",(VLOOKUP($C830,CTEPULL!$A:$I,8,FALSE)))</f>
        <v>0</v>
      </c>
      <c r="AR830" s="18">
        <f>IF(ISERROR(VLOOKUP($A830,PIVOTILC!$A:$I,8,FALSE)),"0",(VLOOKUP($A830,PIVOTILC!$A:$I,8,FALSE)))</f>
        <v>0</v>
      </c>
      <c r="AS830" s="13">
        <f t="shared" si="197"/>
        <v>0</v>
      </c>
      <c r="AT830" s="13" t="str">
        <f t="shared" si="206"/>
        <v/>
      </c>
      <c r="AU830" s="19">
        <f>IF(ISERROR(VLOOKUP($C830,CTEPULL!$A:$I,9,FALSE)),"0",(VLOOKUP($C830,CTEPULL!$A:$I,9,FALSE)))</f>
        <v>40</v>
      </c>
      <c r="AV830" s="18">
        <f>IF(ISERROR(VLOOKUP($A830,PIVOTILC!$A:$I,8,FALSE)),"0",(VLOOKUP($A830,PIVOTILC!$A:$I,9,FALSE)))</f>
        <v>40</v>
      </c>
      <c r="AW830" s="18">
        <f t="shared" si="198"/>
        <v>0</v>
      </c>
      <c r="AX830" s="13">
        <f t="shared" si="199"/>
        <v>0</v>
      </c>
      <c r="AY830" s="13" t="str">
        <f t="shared" si="200"/>
        <v>No</v>
      </c>
      <c r="AZ830" s="13" t="str">
        <f t="shared" si="207"/>
        <v>No</v>
      </c>
    </row>
    <row r="831" spans="1:52" x14ac:dyDescent="0.2">
      <c r="A831" s="1" t="s">
        <v>9389</v>
      </c>
      <c r="B831" s="16" t="s">
        <v>8596</v>
      </c>
      <c r="C831" s="13" t="s">
        <v>8597</v>
      </c>
      <c r="D831" s="13" t="s">
        <v>8598</v>
      </c>
      <c r="E831" s="13" t="s">
        <v>8599</v>
      </c>
      <c r="F831" s="13" t="s">
        <v>3740</v>
      </c>
      <c r="G831" s="13" t="s">
        <v>8600</v>
      </c>
      <c r="H831" s="13" t="s">
        <v>2828</v>
      </c>
      <c r="I831" s="13" t="s">
        <v>98</v>
      </c>
      <c r="J831" s="13" t="s">
        <v>2378</v>
      </c>
      <c r="K831" s="13" t="s">
        <v>2379</v>
      </c>
      <c r="L831" s="13" t="s">
        <v>2380</v>
      </c>
      <c r="M831" s="13" t="s">
        <v>2403</v>
      </c>
      <c r="N831" s="13" t="s">
        <v>8692</v>
      </c>
      <c r="O831" s="17">
        <v>43353</v>
      </c>
      <c r="P831" s="23"/>
      <c r="Q831" s="41" t="s">
        <v>8601</v>
      </c>
      <c r="R831" s="13" t="s">
        <v>187</v>
      </c>
      <c r="S831" s="13" t="s">
        <v>2867</v>
      </c>
      <c r="T831" s="13" t="s">
        <v>8348</v>
      </c>
      <c r="U831" s="13" t="s">
        <v>8699</v>
      </c>
      <c r="V831" s="13" t="s">
        <v>8352</v>
      </c>
      <c r="W831" s="13">
        <f>IF(ISERROR(VLOOKUP($C831,CTEPULL!$A:$I,3,FALSE)),"0",(VLOOKUP($C831,CTEPULL!$A:$I,3,FALSE)))</f>
        <v>40</v>
      </c>
      <c r="X831" s="18">
        <f>IF(ISERROR(VLOOKUP($A831,PIVOTILC!$A:$I,3,FALSE)),"0",(VLOOKUP($A831,PIVOTILC!$A:$I,3,FALSE)))</f>
        <v>40</v>
      </c>
      <c r="Y831" s="13">
        <f t="shared" si="192"/>
        <v>0</v>
      </c>
      <c r="Z831" s="13" t="str">
        <f t="shared" si="201"/>
        <v>Good</v>
      </c>
      <c r="AA831" s="13">
        <f>IF(ISERROR(VLOOKUP($C831,CTEPULL!$A:$I,4,FALSE)),"0",(VLOOKUP($C831,CTEPULL!$A:$I,4,FALSE)))</f>
        <v>0</v>
      </c>
      <c r="AB831" s="18">
        <f>IF(ISERROR(VLOOKUP($A831,PIVOTILC!$A:$I,4,FALSE)),"0",(VLOOKUP($A831,PIVOTILC!$A:$I,4,FALSE)))</f>
        <v>0</v>
      </c>
      <c r="AC831" s="13">
        <f t="shared" si="193"/>
        <v>0</v>
      </c>
      <c r="AD831" s="13" t="str">
        <f t="shared" si="202"/>
        <v/>
      </c>
      <c r="AE831" s="13">
        <f>IF(ISERROR(VLOOKUP($C831,CTEPULL!$A:$I,5,FALSE)),"0",(VLOOKUP($C831,CTEPULL!$A:$I,5,FALSE)))</f>
        <v>0</v>
      </c>
      <c r="AF831" s="18">
        <f>IF(ISERROR(VLOOKUP($A831,PIVOTILC!$A:$I,5,FALSE)),"0",(VLOOKUP($A831,PIVOTILC!$A:$I,5,FALSE)))</f>
        <v>0</v>
      </c>
      <c r="AG831" s="13">
        <f t="shared" si="194"/>
        <v>0</v>
      </c>
      <c r="AH831" s="13" t="str">
        <f t="shared" si="203"/>
        <v/>
      </c>
      <c r="AI831" s="13">
        <f>IF(ISERROR(VLOOKUP($C831,CTEPULL!$A:$I,6,FALSE)),"0",(VLOOKUP($C831,CTEPULL!$A:$I,6,FALSE)))</f>
        <v>0</v>
      </c>
      <c r="AJ831" s="18">
        <f>IF(ISERROR(VLOOKUP($A831,PIVOTILC!$A:$I,6,FALSE)),"0",(VLOOKUP($A831,PIVOTILC!$A:$I,6,FALSE)))</f>
        <v>0</v>
      </c>
      <c r="AK831" s="13">
        <f t="shared" si="195"/>
        <v>0</v>
      </c>
      <c r="AL831" s="13" t="str">
        <f t="shared" si="204"/>
        <v/>
      </c>
      <c r="AM831" s="13">
        <f>IF(ISERROR(VLOOKUP($C831,CTEPULL!$A:$I,7,FALSE)),"0",(VLOOKUP($C831,CTEPULL!$A:$I,7,FALSE)))</f>
        <v>0</v>
      </c>
      <c r="AN831" s="18">
        <f>IF(ISERROR(VLOOKUP($A831,PIVOTILC!$A:$I,7,FALSE)),"0",(VLOOKUP($A831,PIVOTILC!$A:$I,7,FALSE)))</f>
        <v>0</v>
      </c>
      <c r="AO831" s="13">
        <f t="shared" si="196"/>
        <v>0</v>
      </c>
      <c r="AP831" s="13" t="str">
        <f t="shared" si="205"/>
        <v/>
      </c>
      <c r="AQ831" s="13">
        <f>IF(ISERROR(VLOOKUP($C831,CTEPULL!$A:$I,8,FALSE)),"0",(VLOOKUP($C831,CTEPULL!$A:$I,8,FALSE)))</f>
        <v>0</v>
      </c>
      <c r="AR831" s="18">
        <f>IF(ISERROR(VLOOKUP($A831,PIVOTILC!$A:$I,8,FALSE)),"0",(VLOOKUP($A831,PIVOTILC!$A:$I,8,FALSE)))</f>
        <v>0</v>
      </c>
      <c r="AS831" s="13">
        <f t="shared" si="197"/>
        <v>0</v>
      </c>
      <c r="AT831" s="13" t="str">
        <f t="shared" si="206"/>
        <v/>
      </c>
      <c r="AU831" s="19">
        <f>IF(ISERROR(VLOOKUP($C831,CTEPULL!$A:$I,9,FALSE)),"0",(VLOOKUP($C831,CTEPULL!$A:$I,9,FALSE)))</f>
        <v>40</v>
      </c>
      <c r="AV831" s="18">
        <f>IF(ISERROR(VLOOKUP($A831,PIVOTILC!$A:$I,8,FALSE)),"0",(VLOOKUP($A831,PIVOTILC!$A:$I,9,FALSE)))</f>
        <v>40</v>
      </c>
      <c r="AW831" s="18">
        <f t="shared" si="198"/>
        <v>0</v>
      </c>
      <c r="AX831" s="13">
        <f t="shared" si="199"/>
        <v>0</v>
      </c>
      <c r="AY831" s="13" t="str">
        <f t="shared" si="200"/>
        <v>No</v>
      </c>
      <c r="AZ831" s="13" t="str">
        <f t="shared" si="207"/>
        <v>No</v>
      </c>
    </row>
    <row r="832" spans="1:52" x14ac:dyDescent="0.2">
      <c r="A832" s="1" t="s">
        <v>9390</v>
      </c>
      <c r="B832" s="16" t="s">
        <v>4353</v>
      </c>
      <c r="C832" s="13" t="s">
        <v>4354</v>
      </c>
      <c r="D832" s="13" t="s">
        <v>4355</v>
      </c>
      <c r="E832" s="13" t="s">
        <v>1001</v>
      </c>
      <c r="F832" s="13" t="s">
        <v>185</v>
      </c>
      <c r="G832" s="13" t="s">
        <v>4356</v>
      </c>
      <c r="H832" s="13" t="s">
        <v>2828</v>
      </c>
      <c r="I832" s="13" t="s">
        <v>98</v>
      </c>
      <c r="J832" s="13" t="s">
        <v>2378</v>
      </c>
      <c r="K832" s="13" t="s">
        <v>2395</v>
      </c>
      <c r="L832" s="13" t="s">
        <v>2385</v>
      </c>
      <c r="M832" s="13" t="s">
        <v>3823</v>
      </c>
      <c r="N832" s="13" t="s">
        <v>4357</v>
      </c>
      <c r="O832" s="17">
        <v>42779</v>
      </c>
      <c r="P832" s="23"/>
      <c r="Q832" s="41" t="s">
        <v>4358</v>
      </c>
      <c r="R832" s="13" t="s">
        <v>129</v>
      </c>
      <c r="S832" s="13" t="s">
        <v>2870</v>
      </c>
      <c r="T832" s="13" t="s">
        <v>8348</v>
      </c>
      <c r="U832" s="13" t="s">
        <v>6034</v>
      </c>
      <c r="V832" s="13" t="s">
        <v>8352</v>
      </c>
      <c r="W832" s="13">
        <f>IF(ISERROR(VLOOKUP($C832,CTEPULL!$A:$I,3,FALSE)),"0",(VLOOKUP($C832,CTEPULL!$A:$I,3,FALSE)))</f>
        <v>40</v>
      </c>
      <c r="X832" s="18">
        <f>IF(ISERROR(VLOOKUP($A832,PIVOTILC!$A:$I,3,FALSE)),"0",(VLOOKUP($A832,PIVOTILC!$A:$I,3,FALSE)))</f>
        <v>40</v>
      </c>
      <c r="Y832" s="13">
        <f t="shared" si="192"/>
        <v>0</v>
      </c>
      <c r="Z832" s="13" t="str">
        <f t="shared" si="201"/>
        <v>Good</v>
      </c>
      <c r="AA832" s="13">
        <f>IF(ISERROR(VLOOKUP($C832,CTEPULL!$A:$I,4,FALSE)),"0",(VLOOKUP($C832,CTEPULL!$A:$I,4,FALSE)))</f>
        <v>0</v>
      </c>
      <c r="AB832" s="18">
        <f>IF(ISERROR(VLOOKUP($A832,PIVOTILC!$A:$I,4,FALSE)),"0",(VLOOKUP($A832,PIVOTILC!$A:$I,4,FALSE)))</f>
        <v>0</v>
      </c>
      <c r="AC832" s="13">
        <f t="shared" si="193"/>
        <v>0</v>
      </c>
      <c r="AD832" s="13" t="str">
        <f t="shared" si="202"/>
        <v/>
      </c>
      <c r="AE832" s="13">
        <f>IF(ISERROR(VLOOKUP($C832,CTEPULL!$A:$I,5,FALSE)),"0",(VLOOKUP($C832,CTEPULL!$A:$I,5,FALSE)))</f>
        <v>0</v>
      </c>
      <c r="AF832" s="18">
        <f>IF(ISERROR(VLOOKUP($A832,PIVOTILC!$A:$I,5,FALSE)),"0",(VLOOKUP($A832,PIVOTILC!$A:$I,5,FALSE)))</f>
        <v>0</v>
      </c>
      <c r="AG832" s="13">
        <f t="shared" si="194"/>
        <v>0</v>
      </c>
      <c r="AH832" s="13" t="str">
        <f t="shared" si="203"/>
        <v/>
      </c>
      <c r="AI832" s="13">
        <f>IF(ISERROR(VLOOKUP($C832,CTEPULL!$A:$I,6,FALSE)),"0",(VLOOKUP($C832,CTEPULL!$A:$I,6,FALSE)))</f>
        <v>0</v>
      </c>
      <c r="AJ832" s="18">
        <f>IF(ISERROR(VLOOKUP($A832,PIVOTILC!$A:$I,6,FALSE)),"0",(VLOOKUP($A832,PIVOTILC!$A:$I,6,FALSE)))</f>
        <v>0</v>
      </c>
      <c r="AK832" s="13">
        <f t="shared" si="195"/>
        <v>0</v>
      </c>
      <c r="AL832" s="13" t="str">
        <f t="shared" si="204"/>
        <v/>
      </c>
      <c r="AM832" s="13">
        <f>IF(ISERROR(VLOOKUP($C832,CTEPULL!$A:$I,7,FALSE)),"0",(VLOOKUP($C832,CTEPULL!$A:$I,7,FALSE)))</f>
        <v>0</v>
      </c>
      <c r="AN832" s="18">
        <f>IF(ISERROR(VLOOKUP($A832,PIVOTILC!$A:$I,7,FALSE)),"0",(VLOOKUP($A832,PIVOTILC!$A:$I,7,FALSE)))</f>
        <v>0</v>
      </c>
      <c r="AO832" s="13">
        <f t="shared" si="196"/>
        <v>0</v>
      </c>
      <c r="AP832" s="13" t="str">
        <f t="shared" si="205"/>
        <v/>
      </c>
      <c r="AQ832" s="13">
        <f>IF(ISERROR(VLOOKUP($C832,CTEPULL!$A:$I,8,FALSE)),"0",(VLOOKUP($C832,CTEPULL!$A:$I,8,FALSE)))</f>
        <v>0</v>
      </c>
      <c r="AR832" s="18">
        <f>IF(ISERROR(VLOOKUP($A832,PIVOTILC!$A:$I,8,FALSE)),"0",(VLOOKUP($A832,PIVOTILC!$A:$I,8,FALSE)))</f>
        <v>0</v>
      </c>
      <c r="AS832" s="13">
        <f t="shared" si="197"/>
        <v>0</v>
      </c>
      <c r="AT832" s="13" t="str">
        <f t="shared" si="206"/>
        <v/>
      </c>
      <c r="AU832" s="19">
        <f>IF(ISERROR(VLOOKUP($C832,CTEPULL!$A:$I,9,FALSE)),"0",(VLOOKUP($C832,CTEPULL!$A:$I,9,FALSE)))</f>
        <v>40</v>
      </c>
      <c r="AV832" s="18">
        <f>IF(ISERROR(VLOOKUP($A832,PIVOTILC!$A:$I,8,FALSE)),"0",(VLOOKUP($A832,PIVOTILC!$A:$I,9,FALSE)))</f>
        <v>40</v>
      </c>
      <c r="AW832" s="18">
        <f t="shared" si="198"/>
        <v>0</v>
      </c>
      <c r="AX832" s="13">
        <f t="shared" si="199"/>
        <v>0</v>
      </c>
      <c r="AY832" s="13" t="str">
        <f t="shared" si="200"/>
        <v>No</v>
      </c>
      <c r="AZ832" s="13" t="str">
        <f t="shared" si="207"/>
        <v>No</v>
      </c>
    </row>
    <row r="833" spans="1:52" x14ac:dyDescent="0.2">
      <c r="A833" s="1" t="s">
        <v>10244</v>
      </c>
      <c r="B833" s="16" t="s">
        <v>10245</v>
      </c>
      <c r="C833" s="13" t="s">
        <v>10246</v>
      </c>
      <c r="D833" s="13" t="s">
        <v>10247</v>
      </c>
      <c r="E833" s="13" t="s">
        <v>600</v>
      </c>
      <c r="F833" s="13" t="s">
        <v>179</v>
      </c>
      <c r="G833" s="13" t="s">
        <v>10248</v>
      </c>
      <c r="H833" s="13" t="s">
        <v>2829</v>
      </c>
      <c r="I833" s="13" t="s">
        <v>98</v>
      </c>
      <c r="J833" s="13" t="s">
        <v>2378</v>
      </c>
      <c r="K833" s="13" t="s">
        <v>2395</v>
      </c>
      <c r="L833" s="13" t="s">
        <v>2385</v>
      </c>
      <c r="M833" s="13" t="s">
        <v>10350</v>
      </c>
      <c r="N833" s="13" t="s">
        <v>10379</v>
      </c>
      <c r="O833" s="17">
        <v>43563</v>
      </c>
      <c r="P833" s="23"/>
      <c r="Q833" s="41" t="s">
        <v>10249</v>
      </c>
      <c r="R833" s="13" t="s">
        <v>129</v>
      </c>
      <c r="S833" s="13" t="s">
        <v>2871</v>
      </c>
      <c r="T833" s="13" t="s">
        <v>8348</v>
      </c>
      <c r="U833" s="13" t="s">
        <v>12001</v>
      </c>
      <c r="V833" s="13" t="s">
        <v>8917</v>
      </c>
      <c r="W833" s="13">
        <f>IF(ISERROR(VLOOKUP($C833,CTEPULL!$A:$I,3,FALSE)),"0",(VLOOKUP($C833,CTEPULL!$A:$I,3,FALSE)))</f>
        <v>36</v>
      </c>
      <c r="X833" s="18">
        <f>IF(ISERROR(VLOOKUP($A833,PIVOTILC!$A:$I,3,FALSE)),"0",(VLOOKUP($A833,PIVOTILC!$A:$I,3,FALSE)))</f>
        <v>36</v>
      </c>
      <c r="Y833" s="13">
        <f t="shared" si="192"/>
        <v>0</v>
      </c>
      <c r="Z833" s="13" t="str">
        <f t="shared" si="201"/>
        <v>Good</v>
      </c>
      <c r="AA833" s="13">
        <f>IF(ISERROR(VLOOKUP($C833,CTEPULL!$A:$I,4,FALSE)),"0",(VLOOKUP($C833,CTEPULL!$A:$I,4,FALSE)))</f>
        <v>0</v>
      </c>
      <c r="AB833" s="18">
        <f>IF(ISERROR(VLOOKUP($A833,PIVOTILC!$A:$I,4,FALSE)),"0",(VLOOKUP($A833,PIVOTILC!$A:$I,4,FALSE)))</f>
        <v>0</v>
      </c>
      <c r="AC833" s="13">
        <f t="shared" si="193"/>
        <v>0</v>
      </c>
      <c r="AD833" s="13" t="str">
        <f t="shared" si="202"/>
        <v/>
      </c>
      <c r="AE833" s="13">
        <f>IF(ISERROR(VLOOKUP($C833,CTEPULL!$A:$I,5,FALSE)),"0",(VLOOKUP($C833,CTEPULL!$A:$I,5,FALSE)))</f>
        <v>0</v>
      </c>
      <c r="AF833" s="18">
        <f>IF(ISERROR(VLOOKUP($A833,PIVOTILC!$A:$I,5,FALSE)),"0",(VLOOKUP($A833,PIVOTILC!$A:$I,5,FALSE)))</f>
        <v>0</v>
      </c>
      <c r="AG833" s="13">
        <f t="shared" si="194"/>
        <v>0</v>
      </c>
      <c r="AH833" s="13" t="str">
        <f t="shared" si="203"/>
        <v/>
      </c>
      <c r="AI833" s="13">
        <f>IF(ISERROR(VLOOKUP($C833,CTEPULL!$A:$I,6,FALSE)),"0",(VLOOKUP($C833,CTEPULL!$A:$I,6,FALSE)))</f>
        <v>0</v>
      </c>
      <c r="AJ833" s="18">
        <f>IF(ISERROR(VLOOKUP($A833,PIVOTILC!$A:$I,6,FALSE)),"0",(VLOOKUP($A833,PIVOTILC!$A:$I,6,FALSE)))</f>
        <v>0</v>
      </c>
      <c r="AK833" s="13">
        <f t="shared" si="195"/>
        <v>0</v>
      </c>
      <c r="AL833" s="13" t="str">
        <f t="shared" si="204"/>
        <v/>
      </c>
      <c r="AM833" s="13">
        <f>IF(ISERROR(VLOOKUP($C833,CTEPULL!$A:$I,7,FALSE)),"0",(VLOOKUP($C833,CTEPULL!$A:$I,7,FALSE)))</f>
        <v>0</v>
      </c>
      <c r="AN833" s="18">
        <f>IF(ISERROR(VLOOKUP($A833,PIVOTILC!$A:$I,7,FALSE)),"0",(VLOOKUP($A833,PIVOTILC!$A:$I,7,FALSE)))</f>
        <v>0</v>
      </c>
      <c r="AO833" s="13">
        <f t="shared" si="196"/>
        <v>0</v>
      </c>
      <c r="AP833" s="13" t="str">
        <f t="shared" si="205"/>
        <v/>
      </c>
      <c r="AQ833" s="13">
        <f>IF(ISERROR(VLOOKUP($C833,CTEPULL!$A:$I,8,FALSE)),"0",(VLOOKUP($C833,CTEPULL!$A:$I,8,FALSE)))</f>
        <v>0</v>
      </c>
      <c r="AR833" s="18">
        <f>IF(ISERROR(VLOOKUP($A833,PIVOTILC!$A:$I,8,FALSE)),"0",(VLOOKUP($A833,PIVOTILC!$A:$I,8,FALSE)))</f>
        <v>0</v>
      </c>
      <c r="AS833" s="13">
        <f t="shared" si="197"/>
        <v>0</v>
      </c>
      <c r="AT833" s="13" t="str">
        <f t="shared" si="206"/>
        <v/>
      </c>
      <c r="AU833" s="19">
        <f>IF(ISERROR(VLOOKUP($C833,CTEPULL!$A:$I,9,FALSE)),"0",(VLOOKUP($C833,CTEPULL!$A:$I,9,FALSE)))</f>
        <v>36</v>
      </c>
      <c r="AV833" s="18">
        <f>IF(ISERROR(VLOOKUP($A833,PIVOTILC!$A:$I,8,FALSE)),"0",(VLOOKUP($A833,PIVOTILC!$A:$I,9,FALSE)))</f>
        <v>36</v>
      </c>
      <c r="AW833" s="18">
        <f t="shared" si="198"/>
        <v>0</v>
      </c>
      <c r="AX833" s="13">
        <f t="shared" si="199"/>
        <v>0</v>
      </c>
      <c r="AY833" s="13" t="str">
        <f t="shared" si="200"/>
        <v>No</v>
      </c>
      <c r="AZ833" s="13" t="str">
        <f t="shared" si="207"/>
        <v>No</v>
      </c>
    </row>
    <row r="834" spans="1:52" x14ac:dyDescent="0.2">
      <c r="A834" s="1" t="s">
        <v>7269</v>
      </c>
      <c r="B834" s="16" t="s">
        <v>3298</v>
      </c>
      <c r="C834" s="13" t="s">
        <v>1563</v>
      </c>
      <c r="D834" s="13" t="s">
        <v>631</v>
      </c>
      <c r="E834" s="13" t="s">
        <v>483</v>
      </c>
      <c r="F834" s="13" t="s">
        <v>105</v>
      </c>
      <c r="G834" s="13" t="s">
        <v>1564</v>
      </c>
      <c r="H834" s="13" t="s">
        <v>2829</v>
      </c>
      <c r="I834" s="13" t="s">
        <v>98</v>
      </c>
      <c r="J834" s="13" t="s">
        <v>2378</v>
      </c>
      <c r="K834" s="13" t="s">
        <v>2395</v>
      </c>
      <c r="L834" s="13" t="s">
        <v>4946</v>
      </c>
      <c r="M834" s="13" t="s">
        <v>2405</v>
      </c>
      <c r="N834" s="13" t="s">
        <v>1565</v>
      </c>
      <c r="O834" s="17">
        <v>41872</v>
      </c>
      <c r="P834" s="23"/>
      <c r="Q834" s="41" t="s">
        <v>2705</v>
      </c>
      <c r="R834" s="13" t="s">
        <v>129</v>
      </c>
      <c r="S834" s="13" t="s">
        <v>2871</v>
      </c>
      <c r="T834" s="13" t="s">
        <v>8348</v>
      </c>
      <c r="U834" s="13" t="s">
        <v>6035</v>
      </c>
      <c r="V834" s="13" t="s">
        <v>8351</v>
      </c>
      <c r="W834" s="13">
        <f>IF(ISERROR(VLOOKUP($C834,CTEPULL!$A:$I,3,FALSE)),"0",(VLOOKUP($C834,CTEPULL!$A:$I,3,FALSE)))</f>
        <v>40</v>
      </c>
      <c r="X834" s="18">
        <f>IF(ISERROR(VLOOKUP($A834,PIVOTILC!$A:$I,3,FALSE)),"0",(VLOOKUP($A834,PIVOTILC!$A:$I,3,FALSE)))</f>
        <v>40</v>
      </c>
      <c r="Y834" s="13">
        <f t="shared" ref="Y834:Y897" si="208">W834-X834</f>
        <v>0</v>
      </c>
      <c r="Z834" s="13" t="str">
        <f t="shared" si="201"/>
        <v>Good</v>
      </c>
      <c r="AA834" s="13">
        <f>IF(ISERROR(VLOOKUP($C834,CTEPULL!$A:$I,4,FALSE)),"0",(VLOOKUP($C834,CTEPULL!$A:$I,4,FALSE)))</f>
        <v>0</v>
      </c>
      <c r="AB834" s="18">
        <f>IF(ISERROR(VLOOKUP($A834,PIVOTILC!$A:$I,4,FALSE)),"0",(VLOOKUP($A834,PIVOTILC!$A:$I,4,FALSE)))</f>
        <v>0</v>
      </c>
      <c r="AC834" s="13">
        <f t="shared" ref="AC834:AC897" si="209">AA834-AB834</f>
        <v>0</v>
      </c>
      <c r="AD834" s="13" t="str">
        <f t="shared" si="202"/>
        <v/>
      </c>
      <c r="AE834" s="13">
        <f>IF(ISERROR(VLOOKUP($C834,CTEPULL!$A:$I,5,FALSE)),"0",(VLOOKUP($C834,CTEPULL!$A:$I,5,FALSE)))</f>
        <v>0</v>
      </c>
      <c r="AF834" s="18">
        <f>IF(ISERROR(VLOOKUP($A834,PIVOTILC!$A:$I,5,FALSE)),"0",(VLOOKUP($A834,PIVOTILC!$A:$I,5,FALSE)))</f>
        <v>0</v>
      </c>
      <c r="AG834" s="13">
        <f t="shared" ref="AG834:AG897" si="210">AE834-AF834</f>
        <v>0</v>
      </c>
      <c r="AH834" s="13" t="str">
        <f t="shared" si="203"/>
        <v/>
      </c>
      <c r="AI834" s="13">
        <f>IF(ISERROR(VLOOKUP($C834,CTEPULL!$A:$I,6,FALSE)),"0",(VLOOKUP($C834,CTEPULL!$A:$I,6,FALSE)))</f>
        <v>0</v>
      </c>
      <c r="AJ834" s="18">
        <f>IF(ISERROR(VLOOKUP($A834,PIVOTILC!$A:$I,6,FALSE)),"0",(VLOOKUP($A834,PIVOTILC!$A:$I,6,FALSE)))</f>
        <v>0</v>
      </c>
      <c r="AK834" s="13">
        <f t="shared" ref="AK834:AK897" si="211">AI834-AJ834</f>
        <v>0</v>
      </c>
      <c r="AL834" s="13" t="str">
        <f t="shared" si="204"/>
        <v/>
      </c>
      <c r="AM834" s="13">
        <f>IF(ISERROR(VLOOKUP($C834,CTEPULL!$A:$I,7,FALSE)),"0",(VLOOKUP($C834,CTEPULL!$A:$I,7,FALSE)))</f>
        <v>0</v>
      </c>
      <c r="AN834" s="18">
        <f>IF(ISERROR(VLOOKUP($A834,PIVOTILC!$A:$I,7,FALSE)),"0",(VLOOKUP($A834,PIVOTILC!$A:$I,7,FALSE)))</f>
        <v>0</v>
      </c>
      <c r="AO834" s="13">
        <f t="shared" ref="AO834:AO897" si="212">AM834-AN834</f>
        <v>0</v>
      </c>
      <c r="AP834" s="13" t="str">
        <f t="shared" si="205"/>
        <v/>
      </c>
      <c r="AQ834" s="13">
        <f>IF(ISERROR(VLOOKUP($C834,CTEPULL!$A:$I,8,FALSE)),"0",(VLOOKUP($C834,CTEPULL!$A:$I,8,FALSE)))</f>
        <v>0</v>
      </c>
      <c r="AR834" s="18">
        <f>IF(ISERROR(VLOOKUP($A834,PIVOTILC!$A:$I,8,FALSE)),"0",(VLOOKUP($A834,PIVOTILC!$A:$I,8,FALSE)))</f>
        <v>0</v>
      </c>
      <c r="AS834" s="13">
        <f t="shared" ref="AS834:AS897" si="213">AQ834-AR834</f>
        <v>0</v>
      </c>
      <c r="AT834" s="13" t="str">
        <f t="shared" si="206"/>
        <v/>
      </c>
      <c r="AU834" s="19">
        <f>IF(ISERROR(VLOOKUP($C834,CTEPULL!$A:$I,9,FALSE)),"0",(VLOOKUP($C834,CTEPULL!$A:$I,9,FALSE)))</f>
        <v>40</v>
      </c>
      <c r="AV834" s="18">
        <f>IF(ISERROR(VLOOKUP($A834,PIVOTILC!$A:$I,8,FALSE)),"0",(VLOOKUP($A834,PIVOTILC!$A:$I,9,FALSE)))</f>
        <v>40</v>
      </c>
      <c r="AW834" s="18">
        <f t="shared" ref="AW834:AW897" si="214">SUMIF(AS834, "&gt;0")+ SUMIF(AO834, "&gt;0")+ SUMIF(AK834, "&gt;0")+ SUMIF(AG834, "&gt;0")+ SUMIF(AC834, "&gt;0")+ SUMIF(Y834, "&gt;0")</f>
        <v>0</v>
      </c>
      <c r="AX834" s="13">
        <f t="shared" ref="AX834:AX897" si="215">SUMIF(AS834, "&lt;0")+ SUMIF(AO834, "&lt;0")+ SUMIF(AK834, "&lt;0")+ SUMIF(AG834, "&lt;0")+ SUMIF(AC834, "&lt;0")+ SUMIF(Y834, "&lt;0")</f>
        <v>0</v>
      </c>
      <c r="AY834" s="13" t="str">
        <f t="shared" ref="AY834:AY897" si="216">IF(AND(AW834=0, AX834=0), "No", "Yes")</f>
        <v>No</v>
      </c>
      <c r="AZ834" s="13" t="str">
        <f t="shared" si="207"/>
        <v>No</v>
      </c>
    </row>
    <row r="835" spans="1:52" x14ac:dyDescent="0.2">
      <c r="A835" s="1" t="s">
        <v>8984</v>
      </c>
      <c r="B835" s="16" t="s">
        <v>8985</v>
      </c>
      <c r="C835" s="13" t="s">
        <v>6300</v>
      </c>
      <c r="D835" s="13" t="s">
        <v>6301</v>
      </c>
      <c r="E835" s="13" t="s">
        <v>6302</v>
      </c>
      <c r="F835" s="13" t="s">
        <v>179</v>
      </c>
      <c r="G835" s="13" t="s">
        <v>6303</v>
      </c>
      <c r="H835" s="13" t="s">
        <v>2829</v>
      </c>
      <c r="I835" s="13" t="s">
        <v>98</v>
      </c>
      <c r="J835" s="13" t="s">
        <v>2378</v>
      </c>
      <c r="K835" s="13" t="s">
        <v>2395</v>
      </c>
      <c r="L835" s="13" t="s">
        <v>2385</v>
      </c>
      <c r="M835" s="13" t="s">
        <v>10350</v>
      </c>
      <c r="N835" s="13" t="s">
        <v>6359</v>
      </c>
      <c r="O835" s="17">
        <v>43013</v>
      </c>
      <c r="P835" s="23"/>
      <c r="Q835" s="41" t="s">
        <v>9832</v>
      </c>
      <c r="R835" s="13" t="s">
        <v>129</v>
      </c>
      <c r="S835" s="13" t="s">
        <v>2870</v>
      </c>
      <c r="T835" s="13" t="s">
        <v>8348</v>
      </c>
      <c r="U835" s="13" t="s">
        <v>6390</v>
      </c>
      <c r="V835" s="13" t="s">
        <v>8352</v>
      </c>
      <c r="W835" s="13">
        <f>IF(ISERROR(VLOOKUP($C835,CTEPULL!$A:$I,3,FALSE)),"0",(VLOOKUP($C835,CTEPULL!$A:$I,3,FALSE)))</f>
        <v>40</v>
      </c>
      <c r="X835" s="18">
        <f>IF(ISERROR(VLOOKUP($A835,PIVOTILC!$A:$I,3,FALSE)),"0",(VLOOKUP($A835,PIVOTILC!$A:$I,3,FALSE)))</f>
        <v>40</v>
      </c>
      <c r="Y835" s="13">
        <f t="shared" si="208"/>
        <v>0</v>
      </c>
      <c r="Z835" s="13" t="str">
        <f t="shared" ref="Z835:Z898" si="217">IF(ISBLANK(Z$1), IF(AND(W835=0, X835=0), "0 Entry Verify", IF(Y835&lt;&gt;0, "With Variance", "Good")), "")</f>
        <v>Good</v>
      </c>
      <c r="AA835" s="13">
        <f>IF(ISERROR(VLOOKUP($C835,CTEPULL!$A:$I,4,FALSE)),"0",(VLOOKUP($C835,CTEPULL!$A:$I,4,FALSE)))</f>
        <v>0</v>
      </c>
      <c r="AB835" s="18">
        <f>IF(ISERROR(VLOOKUP($A835,PIVOTILC!$A:$I,4,FALSE)),"0",(VLOOKUP($A835,PIVOTILC!$A:$I,4,FALSE)))</f>
        <v>0</v>
      </c>
      <c r="AC835" s="13">
        <f t="shared" si="209"/>
        <v>0</v>
      </c>
      <c r="AD835" s="13" t="str">
        <f t="shared" ref="AD835:AD898" si="218">IF(ISBLANK(AD$1), IF(AND(AA835=0, AB835=0), "0 Entry Verify", IF(AC835&lt;&gt;0, "With Variance", "Good")), "")</f>
        <v/>
      </c>
      <c r="AE835" s="13">
        <f>IF(ISERROR(VLOOKUP($C835,CTEPULL!$A:$I,5,FALSE)),"0",(VLOOKUP($C835,CTEPULL!$A:$I,5,FALSE)))</f>
        <v>0</v>
      </c>
      <c r="AF835" s="18">
        <f>IF(ISERROR(VLOOKUP($A835,PIVOTILC!$A:$I,5,FALSE)),"0",(VLOOKUP($A835,PIVOTILC!$A:$I,5,FALSE)))</f>
        <v>0</v>
      </c>
      <c r="AG835" s="13">
        <f t="shared" si="210"/>
        <v>0</v>
      </c>
      <c r="AH835" s="13" t="str">
        <f t="shared" ref="AH835:AH898" si="219">IF(ISBLANK(AH$1), IF(AND(AE835=0, AF835=0), "0 Entry Verify", IF(AG835&lt;&gt;0, "With Variance", "Good")), "")</f>
        <v/>
      </c>
      <c r="AI835" s="13">
        <f>IF(ISERROR(VLOOKUP($C835,CTEPULL!$A:$I,6,FALSE)),"0",(VLOOKUP($C835,CTEPULL!$A:$I,6,FALSE)))</f>
        <v>0</v>
      </c>
      <c r="AJ835" s="18">
        <f>IF(ISERROR(VLOOKUP($A835,PIVOTILC!$A:$I,6,FALSE)),"0",(VLOOKUP($A835,PIVOTILC!$A:$I,6,FALSE)))</f>
        <v>0</v>
      </c>
      <c r="AK835" s="13">
        <f t="shared" si="211"/>
        <v>0</v>
      </c>
      <c r="AL835" s="13" t="str">
        <f t="shared" ref="AL835:AL898" si="220">IF(ISBLANK(AL$1), IF(AND(AI835=0, AJ835=0), "0 Entry Verify", IF(AK835&lt;&gt;0, "With Variance", "Good")), "")</f>
        <v/>
      </c>
      <c r="AM835" s="13">
        <f>IF(ISERROR(VLOOKUP($C835,CTEPULL!$A:$I,7,FALSE)),"0",(VLOOKUP($C835,CTEPULL!$A:$I,7,FALSE)))</f>
        <v>0</v>
      </c>
      <c r="AN835" s="18">
        <f>IF(ISERROR(VLOOKUP($A835,PIVOTILC!$A:$I,7,FALSE)),"0",(VLOOKUP($A835,PIVOTILC!$A:$I,7,FALSE)))</f>
        <v>0</v>
      </c>
      <c r="AO835" s="13">
        <f t="shared" si="212"/>
        <v>0</v>
      </c>
      <c r="AP835" s="13" t="str">
        <f t="shared" ref="AP835:AP898" si="221">IF(ISBLANK(AP$1), IF(AND(AM835=0, AN835=0), "0 Entry Verify", IF(AO835&lt;&gt;0, "With Variance", "Good")), "")</f>
        <v/>
      </c>
      <c r="AQ835" s="13">
        <f>IF(ISERROR(VLOOKUP($C835,CTEPULL!$A:$I,8,FALSE)),"0",(VLOOKUP($C835,CTEPULL!$A:$I,8,FALSE)))</f>
        <v>0</v>
      </c>
      <c r="AR835" s="18">
        <f>IF(ISERROR(VLOOKUP($A835,PIVOTILC!$A:$I,8,FALSE)),"0",(VLOOKUP($A835,PIVOTILC!$A:$I,8,FALSE)))</f>
        <v>0</v>
      </c>
      <c r="AS835" s="13">
        <f t="shared" si="213"/>
        <v>0</v>
      </c>
      <c r="AT835" s="13" t="str">
        <f t="shared" ref="AT835:AT898" si="222">IF(ISBLANK(AT$1), IF(AND(AQ835=0, AR835=0), "0 Entry Verify", IF(AS835&lt;&gt;0, "With Variance", "Good")), "")</f>
        <v/>
      </c>
      <c r="AU835" s="19">
        <f>IF(ISERROR(VLOOKUP($C835,CTEPULL!$A:$I,9,FALSE)),"0",(VLOOKUP($C835,CTEPULL!$A:$I,9,FALSE)))</f>
        <v>40</v>
      </c>
      <c r="AV835" s="18">
        <f>IF(ISERROR(VLOOKUP($A835,PIVOTILC!$A:$I,8,FALSE)),"0",(VLOOKUP($A835,PIVOTILC!$A:$I,9,FALSE)))</f>
        <v>40</v>
      </c>
      <c r="AW835" s="18">
        <f t="shared" si="214"/>
        <v>0</v>
      </c>
      <c r="AX835" s="13">
        <f t="shared" si="215"/>
        <v>0</v>
      </c>
      <c r="AY835" s="13" t="str">
        <f t="shared" si="216"/>
        <v>No</v>
      </c>
      <c r="AZ835" s="13" t="str">
        <f t="shared" ref="AZ835:AZ898" si="223">IF(OR($Z835="0 Entry Verify", $AD835="0 Entry Verify", $AH835="0 Entry Verify", $AL835="0 Entry Verify", $AP835="0 Entry Verify", $AT835="0 Entry Verify"), "Yes", "No")</f>
        <v>No</v>
      </c>
    </row>
    <row r="836" spans="1:52" x14ac:dyDescent="0.2">
      <c r="A836" s="1" t="s">
        <v>7270</v>
      </c>
      <c r="B836" s="16" t="s">
        <v>3299</v>
      </c>
      <c r="C836" s="13" t="s">
        <v>1148</v>
      </c>
      <c r="D836" s="13" t="s">
        <v>612</v>
      </c>
      <c r="E836" s="13" t="s">
        <v>1149</v>
      </c>
      <c r="F836" s="13" t="s">
        <v>179</v>
      </c>
      <c r="G836" s="13" t="s">
        <v>1150</v>
      </c>
      <c r="H836" s="13" t="s">
        <v>2829</v>
      </c>
      <c r="I836" s="13" t="s">
        <v>98</v>
      </c>
      <c r="J836" s="13" t="s">
        <v>2378</v>
      </c>
      <c r="K836" s="13" t="s">
        <v>2379</v>
      </c>
      <c r="L836" s="13" t="s">
        <v>2407</v>
      </c>
      <c r="M836" s="13" t="s">
        <v>2480</v>
      </c>
      <c r="N836" s="13" t="s">
        <v>1151</v>
      </c>
      <c r="O836" s="17">
        <v>41498</v>
      </c>
      <c r="P836" s="23"/>
      <c r="Q836" s="41" t="s">
        <v>2706</v>
      </c>
      <c r="R836" s="13" t="s">
        <v>129</v>
      </c>
      <c r="S836" s="13" t="s">
        <v>2867</v>
      </c>
      <c r="T836" s="13" t="s">
        <v>8348</v>
      </c>
      <c r="U836" s="13" t="s">
        <v>6036</v>
      </c>
      <c r="V836" s="13" t="s">
        <v>8352</v>
      </c>
      <c r="W836" s="13">
        <f>IF(ISERROR(VLOOKUP($C836,CTEPULL!$A:$I,3,FALSE)),"0",(VLOOKUP($C836,CTEPULL!$A:$I,3,FALSE)))</f>
        <v>45</v>
      </c>
      <c r="X836" s="18">
        <f>IF(ISERROR(VLOOKUP($A836,PIVOTILC!$A:$I,3,FALSE)),"0",(VLOOKUP($A836,PIVOTILC!$A:$I,3,FALSE)))</f>
        <v>45</v>
      </c>
      <c r="Y836" s="13">
        <f t="shared" si="208"/>
        <v>0</v>
      </c>
      <c r="Z836" s="13" t="str">
        <f t="shared" si="217"/>
        <v>Good</v>
      </c>
      <c r="AA836" s="13">
        <f>IF(ISERROR(VLOOKUP($C836,CTEPULL!$A:$I,4,FALSE)),"0",(VLOOKUP($C836,CTEPULL!$A:$I,4,FALSE)))</f>
        <v>0</v>
      </c>
      <c r="AB836" s="18">
        <f>IF(ISERROR(VLOOKUP($A836,PIVOTILC!$A:$I,4,FALSE)),"0",(VLOOKUP($A836,PIVOTILC!$A:$I,4,FALSE)))</f>
        <v>0</v>
      </c>
      <c r="AC836" s="13">
        <f t="shared" si="209"/>
        <v>0</v>
      </c>
      <c r="AD836" s="13" t="str">
        <f t="shared" si="218"/>
        <v/>
      </c>
      <c r="AE836" s="13">
        <f>IF(ISERROR(VLOOKUP($C836,CTEPULL!$A:$I,5,FALSE)),"0",(VLOOKUP($C836,CTEPULL!$A:$I,5,FALSE)))</f>
        <v>0</v>
      </c>
      <c r="AF836" s="18">
        <f>IF(ISERROR(VLOOKUP($A836,PIVOTILC!$A:$I,5,FALSE)),"0",(VLOOKUP($A836,PIVOTILC!$A:$I,5,FALSE)))</f>
        <v>0</v>
      </c>
      <c r="AG836" s="13">
        <f t="shared" si="210"/>
        <v>0</v>
      </c>
      <c r="AH836" s="13" t="str">
        <f t="shared" si="219"/>
        <v/>
      </c>
      <c r="AI836" s="13">
        <f>IF(ISERROR(VLOOKUP($C836,CTEPULL!$A:$I,6,FALSE)),"0",(VLOOKUP($C836,CTEPULL!$A:$I,6,FALSE)))</f>
        <v>0</v>
      </c>
      <c r="AJ836" s="18">
        <f>IF(ISERROR(VLOOKUP($A836,PIVOTILC!$A:$I,6,FALSE)),"0",(VLOOKUP($A836,PIVOTILC!$A:$I,6,FALSE)))</f>
        <v>0</v>
      </c>
      <c r="AK836" s="13">
        <f t="shared" si="211"/>
        <v>0</v>
      </c>
      <c r="AL836" s="13" t="str">
        <f t="shared" si="220"/>
        <v/>
      </c>
      <c r="AM836" s="13">
        <f>IF(ISERROR(VLOOKUP($C836,CTEPULL!$A:$I,7,FALSE)),"0",(VLOOKUP($C836,CTEPULL!$A:$I,7,FALSE)))</f>
        <v>0</v>
      </c>
      <c r="AN836" s="18">
        <f>IF(ISERROR(VLOOKUP($A836,PIVOTILC!$A:$I,7,FALSE)),"0",(VLOOKUP($A836,PIVOTILC!$A:$I,7,FALSE)))</f>
        <v>0</v>
      </c>
      <c r="AO836" s="13">
        <f t="shared" si="212"/>
        <v>0</v>
      </c>
      <c r="AP836" s="13" t="str">
        <f t="shared" si="221"/>
        <v/>
      </c>
      <c r="AQ836" s="13">
        <f>IF(ISERROR(VLOOKUP($C836,CTEPULL!$A:$I,8,FALSE)),"0",(VLOOKUP($C836,CTEPULL!$A:$I,8,FALSE)))</f>
        <v>0</v>
      </c>
      <c r="AR836" s="18">
        <f>IF(ISERROR(VLOOKUP($A836,PIVOTILC!$A:$I,8,FALSE)),"0",(VLOOKUP($A836,PIVOTILC!$A:$I,8,FALSE)))</f>
        <v>0</v>
      </c>
      <c r="AS836" s="13">
        <f t="shared" si="213"/>
        <v>0</v>
      </c>
      <c r="AT836" s="13" t="str">
        <f t="shared" si="222"/>
        <v/>
      </c>
      <c r="AU836" s="19">
        <f>IF(ISERROR(VLOOKUP($C836,CTEPULL!$A:$I,9,FALSE)),"0",(VLOOKUP($C836,CTEPULL!$A:$I,9,FALSE)))</f>
        <v>45</v>
      </c>
      <c r="AV836" s="18">
        <f>IF(ISERROR(VLOOKUP($A836,PIVOTILC!$A:$I,8,FALSE)),"0",(VLOOKUP($A836,PIVOTILC!$A:$I,9,FALSE)))</f>
        <v>45</v>
      </c>
      <c r="AW836" s="18">
        <f t="shared" si="214"/>
        <v>0</v>
      </c>
      <c r="AX836" s="13">
        <f t="shared" si="215"/>
        <v>0</v>
      </c>
      <c r="AY836" s="13" t="str">
        <f t="shared" si="216"/>
        <v>No</v>
      </c>
      <c r="AZ836" s="13" t="str">
        <f t="shared" si="223"/>
        <v>No</v>
      </c>
    </row>
    <row r="837" spans="1:52" x14ac:dyDescent="0.2">
      <c r="A837" s="1" t="s">
        <v>7271</v>
      </c>
      <c r="B837" s="16" t="s">
        <v>4932</v>
      </c>
      <c r="C837" s="13" t="s">
        <v>4933</v>
      </c>
      <c r="D837" s="13" t="s">
        <v>4934</v>
      </c>
      <c r="E837" s="13" t="s">
        <v>4935</v>
      </c>
      <c r="F837" s="13" t="s">
        <v>2830</v>
      </c>
      <c r="G837" s="13" t="s">
        <v>4936</v>
      </c>
      <c r="H837" s="13" t="s">
        <v>2832</v>
      </c>
      <c r="I837" s="13" t="s">
        <v>102</v>
      </c>
      <c r="J837" s="13" t="s">
        <v>2378</v>
      </c>
      <c r="K837" s="13" t="s">
        <v>2395</v>
      </c>
      <c r="L837" s="13" t="s">
        <v>4946</v>
      </c>
      <c r="M837" s="13" t="s">
        <v>2405</v>
      </c>
      <c r="N837" s="13" t="s">
        <v>4937</v>
      </c>
      <c r="O837" s="17">
        <v>42905</v>
      </c>
      <c r="P837" s="23"/>
      <c r="Q837" s="41" t="s">
        <v>4938</v>
      </c>
      <c r="R837" s="13" t="s">
        <v>129</v>
      </c>
      <c r="S837" s="13" t="s">
        <v>2870</v>
      </c>
      <c r="T837" s="13" t="s">
        <v>8348</v>
      </c>
      <c r="U837" s="13" t="s">
        <v>6037</v>
      </c>
      <c r="V837" s="13" t="s">
        <v>8352</v>
      </c>
      <c r="W837" s="13">
        <f>IF(ISERROR(VLOOKUP($C837,CTEPULL!$A:$I,3,FALSE)),"0",(VLOOKUP($C837,CTEPULL!$A:$I,3,FALSE)))</f>
        <v>40</v>
      </c>
      <c r="X837" s="18">
        <f>IF(ISERROR(VLOOKUP($A837,PIVOTILC!$A:$I,3,FALSE)),"0",(VLOOKUP($A837,PIVOTILC!$A:$I,3,FALSE)))</f>
        <v>40</v>
      </c>
      <c r="Y837" s="13">
        <f t="shared" si="208"/>
        <v>0</v>
      </c>
      <c r="Z837" s="13" t="str">
        <f t="shared" si="217"/>
        <v>Good</v>
      </c>
      <c r="AA837" s="13">
        <f>IF(ISERROR(VLOOKUP($C837,CTEPULL!$A:$I,4,FALSE)),"0",(VLOOKUP($C837,CTEPULL!$A:$I,4,FALSE)))</f>
        <v>0</v>
      </c>
      <c r="AB837" s="18">
        <f>IF(ISERROR(VLOOKUP($A837,PIVOTILC!$A:$I,4,FALSE)),"0",(VLOOKUP($A837,PIVOTILC!$A:$I,4,FALSE)))</f>
        <v>0</v>
      </c>
      <c r="AC837" s="13">
        <f t="shared" si="209"/>
        <v>0</v>
      </c>
      <c r="AD837" s="13" t="str">
        <f t="shared" si="218"/>
        <v/>
      </c>
      <c r="AE837" s="13">
        <f>IF(ISERROR(VLOOKUP($C837,CTEPULL!$A:$I,5,FALSE)),"0",(VLOOKUP($C837,CTEPULL!$A:$I,5,FALSE)))</f>
        <v>0</v>
      </c>
      <c r="AF837" s="18">
        <f>IF(ISERROR(VLOOKUP($A837,PIVOTILC!$A:$I,5,FALSE)),"0",(VLOOKUP($A837,PIVOTILC!$A:$I,5,FALSE)))</f>
        <v>0</v>
      </c>
      <c r="AG837" s="13">
        <f t="shared" si="210"/>
        <v>0</v>
      </c>
      <c r="AH837" s="13" t="str">
        <f t="shared" si="219"/>
        <v/>
      </c>
      <c r="AI837" s="13">
        <f>IF(ISERROR(VLOOKUP($C837,CTEPULL!$A:$I,6,FALSE)),"0",(VLOOKUP($C837,CTEPULL!$A:$I,6,FALSE)))</f>
        <v>0</v>
      </c>
      <c r="AJ837" s="18">
        <f>IF(ISERROR(VLOOKUP($A837,PIVOTILC!$A:$I,6,FALSE)),"0",(VLOOKUP($A837,PIVOTILC!$A:$I,6,FALSE)))</f>
        <v>0</v>
      </c>
      <c r="AK837" s="13">
        <f t="shared" si="211"/>
        <v>0</v>
      </c>
      <c r="AL837" s="13" t="str">
        <f t="shared" si="220"/>
        <v/>
      </c>
      <c r="AM837" s="13">
        <f>IF(ISERROR(VLOOKUP($C837,CTEPULL!$A:$I,7,FALSE)),"0",(VLOOKUP($C837,CTEPULL!$A:$I,7,FALSE)))</f>
        <v>0</v>
      </c>
      <c r="AN837" s="18">
        <f>IF(ISERROR(VLOOKUP($A837,PIVOTILC!$A:$I,7,FALSE)),"0",(VLOOKUP($A837,PIVOTILC!$A:$I,7,FALSE)))</f>
        <v>0</v>
      </c>
      <c r="AO837" s="13">
        <f t="shared" si="212"/>
        <v>0</v>
      </c>
      <c r="AP837" s="13" t="str">
        <f t="shared" si="221"/>
        <v/>
      </c>
      <c r="AQ837" s="13">
        <f>IF(ISERROR(VLOOKUP($C837,CTEPULL!$A:$I,8,FALSE)),"0",(VLOOKUP($C837,CTEPULL!$A:$I,8,FALSE)))</f>
        <v>0</v>
      </c>
      <c r="AR837" s="18">
        <f>IF(ISERROR(VLOOKUP($A837,PIVOTILC!$A:$I,8,FALSE)),"0",(VLOOKUP($A837,PIVOTILC!$A:$I,8,FALSE)))</f>
        <v>0</v>
      </c>
      <c r="AS837" s="13">
        <f t="shared" si="213"/>
        <v>0</v>
      </c>
      <c r="AT837" s="13" t="str">
        <f t="shared" si="222"/>
        <v/>
      </c>
      <c r="AU837" s="19">
        <f>IF(ISERROR(VLOOKUP($C837,CTEPULL!$A:$I,9,FALSE)),"0",(VLOOKUP($C837,CTEPULL!$A:$I,9,FALSE)))</f>
        <v>40</v>
      </c>
      <c r="AV837" s="18">
        <f>IF(ISERROR(VLOOKUP($A837,PIVOTILC!$A:$I,8,FALSE)),"0",(VLOOKUP($A837,PIVOTILC!$A:$I,9,FALSE)))</f>
        <v>40</v>
      </c>
      <c r="AW837" s="18">
        <f t="shared" si="214"/>
        <v>0</v>
      </c>
      <c r="AX837" s="13">
        <f t="shared" si="215"/>
        <v>0</v>
      </c>
      <c r="AY837" s="13" t="str">
        <f t="shared" si="216"/>
        <v>No</v>
      </c>
      <c r="AZ837" s="13" t="str">
        <f t="shared" si="223"/>
        <v>No</v>
      </c>
    </row>
    <row r="838" spans="1:52" x14ac:dyDescent="0.2">
      <c r="A838" s="1" t="s">
        <v>10437</v>
      </c>
      <c r="B838" s="16" t="s">
        <v>10438</v>
      </c>
      <c r="C838" s="13" t="s">
        <v>10439</v>
      </c>
      <c r="D838" s="13" t="s">
        <v>10440</v>
      </c>
      <c r="E838" s="13" t="s">
        <v>10441</v>
      </c>
      <c r="F838" s="13" t="s">
        <v>179</v>
      </c>
      <c r="G838" s="13" t="s">
        <v>10442</v>
      </c>
      <c r="H838" s="13" t="s">
        <v>2829</v>
      </c>
      <c r="I838" s="13" t="s">
        <v>98</v>
      </c>
      <c r="J838" s="13" t="s">
        <v>2378</v>
      </c>
      <c r="K838" s="13" t="s">
        <v>2389</v>
      </c>
      <c r="L838" s="13" t="s">
        <v>11236</v>
      </c>
      <c r="M838" s="13" t="s">
        <v>2948</v>
      </c>
      <c r="N838" s="13" t="s">
        <v>10443</v>
      </c>
      <c r="O838" s="17">
        <v>43591</v>
      </c>
      <c r="P838" s="23"/>
      <c r="Q838" s="41" t="s">
        <v>10444</v>
      </c>
      <c r="R838" s="13" t="s">
        <v>129</v>
      </c>
      <c r="S838" s="13" t="s">
        <v>2870</v>
      </c>
      <c r="T838" s="13" t="s">
        <v>8348</v>
      </c>
      <c r="U838" s="13" t="s">
        <v>10475</v>
      </c>
      <c r="V838" s="13" t="s">
        <v>8365</v>
      </c>
      <c r="W838" s="13">
        <f>IF(ISERROR(VLOOKUP($C838,CTEPULL!$A:$I,3,FALSE)),"0",(VLOOKUP($C838,CTEPULL!$A:$I,3,FALSE)))</f>
        <v>45</v>
      </c>
      <c r="X838" s="18">
        <f>IF(ISERROR(VLOOKUP($A838,PIVOTILC!$A:$I,3,FALSE)),"0",(VLOOKUP($A838,PIVOTILC!$A:$I,3,FALSE)))</f>
        <v>45</v>
      </c>
      <c r="Y838" s="13">
        <f t="shared" si="208"/>
        <v>0</v>
      </c>
      <c r="Z838" s="13" t="str">
        <f t="shared" si="217"/>
        <v>Good</v>
      </c>
      <c r="AA838" s="13">
        <f>IF(ISERROR(VLOOKUP($C838,CTEPULL!$A:$I,4,FALSE)),"0",(VLOOKUP($C838,CTEPULL!$A:$I,4,FALSE)))</f>
        <v>0</v>
      </c>
      <c r="AB838" s="18">
        <f>IF(ISERROR(VLOOKUP($A838,PIVOTILC!$A:$I,4,FALSE)),"0",(VLOOKUP($A838,PIVOTILC!$A:$I,4,FALSE)))</f>
        <v>0</v>
      </c>
      <c r="AC838" s="13">
        <f t="shared" si="209"/>
        <v>0</v>
      </c>
      <c r="AD838" s="13" t="str">
        <f t="shared" si="218"/>
        <v/>
      </c>
      <c r="AE838" s="13">
        <f>IF(ISERROR(VLOOKUP($C838,CTEPULL!$A:$I,5,FALSE)),"0",(VLOOKUP($C838,CTEPULL!$A:$I,5,FALSE)))</f>
        <v>0</v>
      </c>
      <c r="AF838" s="18">
        <f>IF(ISERROR(VLOOKUP($A838,PIVOTILC!$A:$I,5,FALSE)),"0",(VLOOKUP($A838,PIVOTILC!$A:$I,5,FALSE)))</f>
        <v>0</v>
      </c>
      <c r="AG838" s="13">
        <f t="shared" si="210"/>
        <v>0</v>
      </c>
      <c r="AH838" s="13" t="str">
        <f t="shared" si="219"/>
        <v/>
      </c>
      <c r="AI838" s="13">
        <f>IF(ISERROR(VLOOKUP($C838,CTEPULL!$A:$I,6,FALSE)),"0",(VLOOKUP($C838,CTEPULL!$A:$I,6,FALSE)))</f>
        <v>0</v>
      </c>
      <c r="AJ838" s="18">
        <f>IF(ISERROR(VLOOKUP($A838,PIVOTILC!$A:$I,6,FALSE)),"0",(VLOOKUP($A838,PIVOTILC!$A:$I,6,FALSE)))</f>
        <v>0</v>
      </c>
      <c r="AK838" s="13">
        <f t="shared" si="211"/>
        <v>0</v>
      </c>
      <c r="AL838" s="13" t="str">
        <f t="shared" si="220"/>
        <v/>
      </c>
      <c r="AM838" s="13">
        <f>IF(ISERROR(VLOOKUP($C838,CTEPULL!$A:$I,7,FALSE)),"0",(VLOOKUP($C838,CTEPULL!$A:$I,7,FALSE)))</f>
        <v>0</v>
      </c>
      <c r="AN838" s="18">
        <f>IF(ISERROR(VLOOKUP($A838,PIVOTILC!$A:$I,7,FALSE)),"0",(VLOOKUP($A838,PIVOTILC!$A:$I,7,FALSE)))</f>
        <v>0</v>
      </c>
      <c r="AO838" s="13">
        <f t="shared" si="212"/>
        <v>0</v>
      </c>
      <c r="AP838" s="13" t="str">
        <f t="shared" si="221"/>
        <v/>
      </c>
      <c r="AQ838" s="13">
        <f>IF(ISERROR(VLOOKUP($C838,CTEPULL!$A:$I,8,FALSE)),"0",(VLOOKUP($C838,CTEPULL!$A:$I,8,FALSE)))</f>
        <v>0</v>
      </c>
      <c r="AR838" s="18">
        <f>IF(ISERROR(VLOOKUP($A838,PIVOTILC!$A:$I,8,FALSE)),"0",(VLOOKUP($A838,PIVOTILC!$A:$I,8,FALSE)))</f>
        <v>0</v>
      </c>
      <c r="AS838" s="13">
        <f t="shared" si="213"/>
        <v>0</v>
      </c>
      <c r="AT838" s="13" t="str">
        <f t="shared" si="222"/>
        <v/>
      </c>
      <c r="AU838" s="19">
        <f>IF(ISERROR(VLOOKUP($C838,CTEPULL!$A:$I,9,FALSE)),"0",(VLOOKUP($C838,CTEPULL!$A:$I,9,FALSE)))</f>
        <v>45</v>
      </c>
      <c r="AV838" s="18">
        <f>IF(ISERROR(VLOOKUP($A838,PIVOTILC!$A:$I,8,FALSE)),"0",(VLOOKUP($A838,PIVOTILC!$A:$I,9,FALSE)))</f>
        <v>45</v>
      </c>
      <c r="AW838" s="18">
        <f t="shared" si="214"/>
        <v>0</v>
      </c>
      <c r="AX838" s="13">
        <f t="shared" si="215"/>
        <v>0</v>
      </c>
      <c r="AY838" s="13" t="str">
        <f t="shared" si="216"/>
        <v>No</v>
      </c>
      <c r="AZ838" s="13" t="str">
        <f t="shared" si="223"/>
        <v>No</v>
      </c>
    </row>
    <row r="839" spans="1:52" x14ac:dyDescent="0.2">
      <c r="A839" s="1" t="s">
        <v>7272</v>
      </c>
      <c r="B839" s="16" t="s">
        <v>3802</v>
      </c>
      <c r="C839" s="13" t="s">
        <v>3803</v>
      </c>
      <c r="D839" s="13" t="s">
        <v>3804</v>
      </c>
      <c r="E839" s="13" t="s">
        <v>3805</v>
      </c>
      <c r="F839" s="13" t="s">
        <v>179</v>
      </c>
      <c r="G839" s="13" t="s">
        <v>3806</v>
      </c>
      <c r="H839" s="13" t="s">
        <v>2829</v>
      </c>
      <c r="I839" s="13" t="s">
        <v>98</v>
      </c>
      <c r="J839" s="13" t="s">
        <v>2378</v>
      </c>
      <c r="K839" s="13" t="s">
        <v>2389</v>
      </c>
      <c r="L839" s="13" t="s">
        <v>11236</v>
      </c>
      <c r="M839" s="13" t="s">
        <v>2420</v>
      </c>
      <c r="N839" s="13" t="s">
        <v>3807</v>
      </c>
      <c r="O839" s="17">
        <v>42576</v>
      </c>
      <c r="P839" s="23"/>
      <c r="Q839" s="41" t="s">
        <v>3808</v>
      </c>
      <c r="R839" s="13" t="s">
        <v>112</v>
      </c>
      <c r="S839" s="13" t="s">
        <v>2866</v>
      </c>
      <c r="T839" s="13" t="s">
        <v>8348</v>
      </c>
      <c r="U839" s="13" t="s">
        <v>6038</v>
      </c>
      <c r="V839" s="13" t="s">
        <v>8358</v>
      </c>
      <c r="W839" s="13">
        <f>IF(ISERROR(VLOOKUP($C839,CTEPULL!$A:$I,3,FALSE)),"0",(VLOOKUP($C839,CTEPULL!$A:$I,3,FALSE)))</f>
        <v>45</v>
      </c>
      <c r="X839" s="18">
        <f>IF(ISERROR(VLOOKUP($A839,PIVOTILC!$A:$I,3,FALSE)),"0",(VLOOKUP($A839,PIVOTILC!$A:$I,3,FALSE)))</f>
        <v>45</v>
      </c>
      <c r="Y839" s="13">
        <f t="shared" si="208"/>
        <v>0</v>
      </c>
      <c r="Z839" s="13" t="str">
        <f t="shared" si="217"/>
        <v>Good</v>
      </c>
      <c r="AA839" s="13">
        <f>IF(ISERROR(VLOOKUP($C839,CTEPULL!$A:$I,4,FALSE)),"0",(VLOOKUP($C839,CTEPULL!$A:$I,4,FALSE)))</f>
        <v>0</v>
      </c>
      <c r="AB839" s="18">
        <f>IF(ISERROR(VLOOKUP($A839,PIVOTILC!$A:$I,4,FALSE)),"0",(VLOOKUP($A839,PIVOTILC!$A:$I,4,FALSE)))</f>
        <v>0</v>
      </c>
      <c r="AC839" s="13">
        <f t="shared" si="209"/>
        <v>0</v>
      </c>
      <c r="AD839" s="13" t="str">
        <f t="shared" si="218"/>
        <v/>
      </c>
      <c r="AE839" s="13">
        <f>IF(ISERROR(VLOOKUP($C839,CTEPULL!$A:$I,5,FALSE)),"0",(VLOOKUP($C839,CTEPULL!$A:$I,5,FALSE)))</f>
        <v>0</v>
      </c>
      <c r="AF839" s="18">
        <f>IF(ISERROR(VLOOKUP($A839,PIVOTILC!$A:$I,5,FALSE)),"0",(VLOOKUP($A839,PIVOTILC!$A:$I,5,FALSE)))</f>
        <v>0</v>
      </c>
      <c r="AG839" s="13">
        <f t="shared" si="210"/>
        <v>0</v>
      </c>
      <c r="AH839" s="13" t="str">
        <f t="shared" si="219"/>
        <v/>
      </c>
      <c r="AI839" s="13">
        <f>IF(ISERROR(VLOOKUP($C839,CTEPULL!$A:$I,6,FALSE)),"0",(VLOOKUP($C839,CTEPULL!$A:$I,6,FALSE)))</f>
        <v>0</v>
      </c>
      <c r="AJ839" s="18">
        <f>IF(ISERROR(VLOOKUP($A839,PIVOTILC!$A:$I,6,FALSE)),"0",(VLOOKUP($A839,PIVOTILC!$A:$I,6,FALSE)))</f>
        <v>0</v>
      </c>
      <c r="AK839" s="13">
        <f t="shared" si="211"/>
        <v>0</v>
      </c>
      <c r="AL839" s="13" t="str">
        <f t="shared" si="220"/>
        <v/>
      </c>
      <c r="AM839" s="13">
        <f>IF(ISERROR(VLOOKUP($C839,CTEPULL!$A:$I,7,FALSE)),"0",(VLOOKUP($C839,CTEPULL!$A:$I,7,FALSE)))</f>
        <v>0</v>
      </c>
      <c r="AN839" s="18">
        <f>IF(ISERROR(VLOOKUP($A839,PIVOTILC!$A:$I,7,FALSE)),"0",(VLOOKUP($A839,PIVOTILC!$A:$I,7,FALSE)))</f>
        <v>0</v>
      </c>
      <c r="AO839" s="13">
        <f t="shared" si="212"/>
        <v>0</v>
      </c>
      <c r="AP839" s="13" t="str">
        <f t="shared" si="221"/>
        <v/>
      </c>
      <c r="AQ839" s="13">
        <f>IF(ISERROR(VLOOKUP($C839,CTEPULL!$A:$I,8,FALSE)),"0",(VLOOKUP($C839,CTEPULL!$A:$I,8,FALSE)))</f>
        <v>0</v>
      </c>
      <c r="AR839" s="18">
        <f>IF(ISERROR(VLOOKUP($A839,PIVOTILC!$A:$I,8,FALSE)),"0",(VLOOKUP($A839,PIVOTILC!$A:$I,8,FALSE)))</f>
        <v>0</v>
      </c>
      <c r="AS839" s="13">
        <f t="shared" si="213"/>
        <v>0</v>
      </c>
      <c r="AT839" s="13" t="str">
        <f t="shared" si="222"/>
        <v/>
      </c>
      <c r="AU839" s="19">
        <f>IF(ISERROR(VLOOKUP($C839,CTEPULL!$A:$I,9,FALSE)),"0",(VLOOKUP($C839,CTEPULL!$A:$I,9,FALSE)))</f>
        <v>45</v>
      </c>
      <c r="AV839" s="18">
        <f>IF(ISERROR(VLOOKUP($A839,PIVOTILC!$A:$I,8,FALSE)),"0",(VLOOKUP($A839,PIVOTILC!$A:$I,9,FALSE)))</f>
        <v>45</v>
      </c>
      <c r="AW839" s="18">
        <f t="shared" si="214"/>
        <v>0</v>
      </c>
      <c r="AX839" s="13">
        <f t="shared" si="215"/>
        <v>0</v>
      </c>
      <c r="AY839" s="13" t="str">
        <f t="shared" si="216"/>
        <v>No</v>
      </c>
      <c r="AZ839" s="13" t="str">
        <f t="shared" si="223"/>
        <v>No</v>
      </c>
    </row>
    <row r="840" spans="1:52" x14ac:dyDescent="0.2">
      <c r="A840" s="1" t="s">
        <v>10206</v>
      </c>
      <c r="B840" s="16" t="s">
        <v>10207</v>
      </c>
      <c r="C840" s="13" t="s">
        <v>10208</v>
      </c>
      <c r="D840" s="13" t="s">
        <v>10209</v>
      </c>
      <c r="E840" s="13" t="s">
        <v>634</v>
      </c>
      <c r="F840" s="13" t="s">
        <v>179</v>
      </c>
      <c r="G840" s="13" t="s">
        <v>10210</v>
      </c>
      <c r="H840" s="13" t="s">
        <v>2829</v>
      </c>
      <c r="I840" s="13" t="s">
        <v>98</v>
      </c>
      <c r="J840" s="13" t="s">
        <v>2378</v>
      </c>
      <c r="K840" s="13" t="s">
        <v>2382</v>
      </c>
      <c r="L840" s="13" t="s">
        <v>3758</v>
      </c>
      <c r="M840" s="13" t="s">
        <v>2423</v>
      </c>
      <c r="N840" s="13" t="s">
        <v>10211</v>
      </c>
      <c r="O840" s="17">
        <v>43549</v>
      </c>
      <c r="P840" s="23"/>
      <c r="Q840" s="41" t="s">
        <v>10212</v>
      </c>
      <c r="R840" s="13" t="s">
        <v>129</v>
      </c>
      <c r="S840" s="13" t="s">
        <v>2870</v>
      </c>
      <c r="T840" s="13" t="s">
        <v>8348</v>
      </c>
      <c r="U840" s="13" t="s">
        <v>10218</v>
      </c>
      <c r="V840" s="13" t="s">
        <v>8361</v>
      </c>
      <c r="W840" s="13">
        <f>IF(ISERROR(VLOOKUP($C840,CTEPULL!$A:$I,3,FALSE)),"0",(VLOOKUP($C840,CTEPULL!$A:$I,3,FALSE)))</f>
        <v>16</v>
      </c>
      <c r="X840" s="18">
        <f>IF(ISERROR(VLOOKUP($A840,PIVOTILC!$A:$I,3,FALSE)),"0",(VLOOKUP($A840,PIVOTILC!$A:$I,3,FALSE)))</f>
        <v>16</v>
      </c>
      <c r="Y840" s="13">
        <f t="shared" si="208"/>
        <v>0</v>
      </c>
      <c r="Z840" s="13" t="str">
        <f t="shared" si="217"/>
        <v>Good</v>
      </c>
      <c r="AA840" s="13">
        <f>IF(ISERROR(VLOOKUP($C840,CTEPULL!$A:$I,4,FALSE)),"0",(VLOOKUP($C840,CTEPULL!$A:$I,4,FALSE)))</f>
        <v>0</v>
      </c>
      <c r="AB840" s="18">
        <f>IF(ISERROR(VLOOKUP($A840,PIVOTILC!$A:$I,4,FALSE)),"0",(VLOOKUP($A840,PIVOTILC!$A:$I,4,FALSE)))</f>
        <v>0</v>
      </c>
      <c r="AC840" s="13">
        <f t="shared" si="209"/>
        <v>0</v>
      </c>
      <c r="AD840" s="13" t="str">
        <f t="shared" si="218"/>
        <v/>
      </c>
      <c r="AE840" s="13">
        <f>IF(ISERROR(VLOOKUP($C840,CTEPULL!$A:$I,5,FALSE)),"0",(VLOOKUP($C840,CTEPULL!$A:$I,5,FALSE)))</f>
        <v>0</v>
      </c>
      <c r="AF840" s="18">
        <f>IF(ISERROR(VLOOKUP($A840,PIVOTILC!$A:$I,5,FALSE)),"0",(VLOOKUP($A840,PIVOTILC!$A:$I,5,FALSE)))</f>
        <v>0</v>
      </c>
      <c r="AG840" s="13">
        <f t="shared" si="210"/>
        <v>0</v>
      </c>
      <c r="AH840" s="13" t="str">
        <f t="shared" si="219"/>
        <v/>
      </c>
      <c r="AI840" s="13">
        <f>IF(ISERROR(VLOOKUP($C840,CTEPULL!$A:$I,6,FALSE)),"0",(VLOOKUP($C840,CTEPULL!$A:$I,6,FALSE)))</f>
        <v>0</v>
      </c>
      <c r="AJ840" s="18">
        <f>IF(ISERROR(VLOOKUP($A840,PIVOTILC!$A:$I,6,FALSE)),"0",(VLOOKUP($A840,PIVOTILC!$A:$I,6,FALSE)))</f>
        <v>0</v>
      </c>
      <c r="AK840" s="13">
        <f t="shared" si="211"/>
        <v>0</v>
      </c>
      <c r="AL840" s="13" t="str">
        <f t="shared" si="220"/>
        <v/>
      </c>
      <c r="AM840" s="13">
        <f>IF(ISERROR(VLOOKUP($C840,CTEPULL!$A:$I,7,FALSE)),"0",(VLOOKUP($C840,CTEPULL!$A:$I,7,FALSE)))</f>
        <v>0</v>
      </c>
      <c r="AN840" s="18">
        <f>IF(ISERROR(VLOOKUP($A840,PIVOTILC!$A:$I,7,FALSE)),"0",(VLOOKUP($A840,PIVOTILC!$A:$I,7,FALSE)))</f>
        <v>0</v>
      </c>
      <c r="AO840" s="13">
        <f t="shared" si="212"/>
        <v>0</v>
      </c>
      <c r="AP840" s="13" t="str">
        <f t="shared" si="221"/>
        <v/>
      </c>
      <c r="AQ840" s="13">
        <f>IF(ISERROR(VLOOKUP($C840,CTEPULL!$A:$I,8,FALSE)),"0",(VLOOKUP($C840,CTEPULL!$A:$I,8,FALSE)))</f>
        <v>0</v>
      </c>
      <c r="AR840" s="18">
        <f>IF(ISERROR(VLOOKUP($A840,PIVOTILC!$A:$I,8,FALSE)),"0",(VLOOKUP($A840,PIVOTILC!$A:$I,8,FALSE)))</f>
        <v>0</v>
      </c>
      <c r="AS840" s="13">
        <f t="shared" si="213"/>
        <v>0</v>
      </c>
      <c r="AT840" s="13" t="str">
        <f t="shared" si="222"/>
        <v/>
      </c>
      <c r="AU840" s="19">
        <f>IF(ISERROR(VLOOKUP($C840,CTEPULL!$A:$I,9,FALSE)),"0",(VLOOKUP($C840,CTEPULL!$A:$I,9,FALSE)))</f>
        <v>16</v>
      </c>
      <c r="AV840" s="18">
        <f>IF(ISERROR(VLOOKUP($A840,PIVOTILC!$A:$I,8,FALSE)),"0",(VLOOKUP($A840,PIVOTILC!$A:$I,9,FALSE)))</f>
        <v>16</v>
      </c>
      <c r="AW840" s="18">
        <f t="shared" si="214"/>
        <v>0</v>
      </c>
      <c r="AX840" s="13">
        <f t="shared" si="215"/>
        <v>0</v>
      </c>
      <c r="AY840" s="13" t="str">
        <f t="shared" si="216"/>
        <v>No</v>
      </c>
      <c r="AZ840" s="13" t="str">
        <f t="shared" si="223"/>
        <v>No</v>
      </c>
    </row>
    <row r="841" spans="1:52" x14ac:dyDescent="0.2">
      <c r="A841" s="1" t="s">
        <v>9391</v>
      </c>
      <c r="B841" s="16" t="s">
        <v>3300</v>
      </c>
      <c r="C841" s="13" t="s">
        <v>908</v>
      </c>
      <c r="D841" s="13" t="s">
        <v>457</v>
      </c>
      <c r="E841" s="13" t="s">
        <v>674</v>
      </c>
      <c r="F841" s="13" t="s">
        <v>113</v>
      </c>
      <c r="G841" s="13" t="s">
        <v>377</v>
      </c>
      <c r="H841" s="13" t="s">
        <v>2829</v>
      </c>
      <c r="I841" s="13" t="s">
        <v>100</v>
      </c>
      <c r="J841" s="13" t="s">
        <v>2378</v>
      </c>
      <c r="K841" s="13" t="s">
        <v>2395</v>
      </c>
      <c r="L841" s="13" t="s">
        <v>2385</v>
      </c>
      <c r="M841" s="13" t="s">
        <v>10350</v>
      </c>
      <c r="N841" s="13" t="s">
        <v>118</v>
      </c>
      <c r="O841" s="17">
        <v>39419</v>
      </c>
      <c r="P841" s="23"/>
      <c r="Q841" s="41" t="s">
        <v>2707</v>
      </c>
      <c r="R841" s="13" t="s">
        <v>129</v>
      </c>
      <c r="S841" s="13" t="s">
        <v>2871</v>
      </c>
      <c r="T841" s="13" t="s">
        <v>8348</v>
      </c>
      <c r="U841" s="13" t="s">
        <v>6039</v>
      </c>
      <c r="V841" s="13" t="s">
        <v>8361</v>
      </c>
      <c r="W841" s="13">
        <f>IF(ISERROR(VLOOKUP($C841,CTEPULL!$A:$I,3,FALSE)),"0",(VLOOKUP($C841,CTEPULL!$A:$I,3,FALSE)))</f>
        <v>35</v>
      </c>
      <c r="X841" s="18">
        <f>IF(ISERROR(VLOOKUP($A841,PIVOTILC!$A:$I,3,FALSE)),"0",(VLOOKUP($A841,PIVOTILC!$A:$I,3,FALSE)))</f>
        <v>35</v>
      </c>
      <c r="Y841" s="13">
        <f t="shared" si="208"/>
        <v>0</v>
      </c>
      <c r="Z841" s="13" t="str">
        <f t="shared" si="217"/>
        <v>Good</v>
      </c>
      <c r="AA841" s="13">
        <f>IF(ISERROR(VLOOKUP($C841,CTEPULL!$A:$I,4,FALSE)),"0",(VLOOKUP($C841,CTEPULL!$A:$I,4,FALSE)))</f>
        <v>0</v>
      </c>
      <c r="AB841" s="18">
        <f>IF(ISERROR(VLOOKUP($A841,PIVOTILC!$A:$I,4,FALSE)),"0",(VLOOKUP($A841,PIVOTILC!$A:$I,4,FALSE)))</f>
        <v>0</v>
      </c>
      <c r="AC841" s="13">
        <f t="shared" si="209"/>
        <v>0</v>
      </c>
      <c r="AD841" s="13" t="str">
        <f t="shared" si="218"/>
        <v/>
      </c>
      <c r="AE841" s="13">
        <f>IF(ISERROR(VLOOKUP($C841,CTEPULL!$A:$I,5,FALSE)),"0",(VLOOKUP($C841,CTEPULL!$A:$I,5,FALSE)))</f>
        <v>0</v>
      </c>
      <c r="AF841" s="18">
        <f>IF(ISERROR(VLOOKUP($A841,PIVOTILC!$A:$I,5,FALSE)),"0",(VLOOKUP($A841,PIVOTILC!$A:$I,5,FALSE)))</f>
        <v>0</v>
      </c>
      <c r="AG841" s="13">
        <f t="shared" si="210"/>
        <v>0</v>
      </c>
      <c r="AH841" s="13" t="str">
        <f t="shared" si="219"/>
        <v/>
      </c>
      <c r="AI841" s="13">
        <f>IF(ISERROR(VLOOKUP($C841,CTEPULL!$A:$I,6,FALSE)),"0",(VLOOKUP($C841,CTEPULL!$A:$I,6,FALSE)))</f>
        <v>0</v>
      </c>
      <c r="AJ841" s="18">
        <f>IF(ISERROR(VLOOKUP($A841,PIVOTILC!$A:$I,6,FALSE)),"0",(VLOOKUP($A841,PIVOTILC!$A:$I,6,FALSE)))</f>
        <v>0</v>
      </c>
      <c r="AK841" s="13">
        <f t="shared" si="211"/>
        <v>0</v>
      </c>
      <c r="AL841" s="13" t="str">
        <f t="shared" si="220"/>
        <v/>
      </c>
      <c r="AM841" s="13">
        <f>IF(ISERROR(VLOOKUP($C841,CTEPULL!$A:$I,7,FALSE)),"0",(VLOOKUP($C841,CTEPULL!$A:$I,7,FALSE)))</f>
        <v>0</v>
      </c>
      <c r="AN841" s="18">
        <f>IF(ISERROR(VLOOKUP($A841,PIVOTILC!$A:$I,7,FALSE)),"0",(VLOOKUP($A841,PIVOTILC!$A:$I,7,FALSE)))</f>
        <v>0</v>
      </c>
      <c r="AO841" s="13">
        <f t="shared" si="212"/>
        <v>0</v>
      </c>
      <c r="AP841" s="13" t="str">
        <f t="shared" si="221"/>
        <v/>
      </c>
      <c r="AQ841" s="13">
        <f>IF(ISERROR(VLOOKUP($C841,CTEPULL!$A:$I,8,FALSE)),"0",(VLOOKUP($C841,CTEPULL!$A:$I,8,FALSE)))</f>
        <v>0</v>
      </c>
      <c r="AR841" s="18">
        <f>IF(ISERROR(VLOOKUP($A841,PIVOTILC!$A:$I,8,FALSE)),"0",(VLOOKUP($A841,PIVOTILC!$A:$I,8,FALSE)))</f>
        <v>0</v>
      </c>
      <c r="AS841" s="13">
        <f t="shared" si="213"/>
        <v>0</v>
      </c>
      <c r="AT841" s="13" t="str">
        <f t="shared" si="222"/>
        <v/>
      </c>
      <c r="AU841" s="19">
        <f>IF(ISERROR(VLOOKUP($C841,CTEPULL!$A:$I,9,FALSE)),"0",(VLOOKUP($C841,CTEPULL!$A:$I,9,FALSE)))</f>
        <v>35</v>
      </c>
      <c r="AV841" s="18">
        <f>IF(ISERROR(VLOOKUP($A841,PIVOTILC!$A:$I,8,FALSE)),"0",(VLOOKUP($A841,PIVOTILC!$A:$I,9,FALSE)))</f>
        <v>35</v>
      </c>
      <c r="AW841" s="18">
        <f t="shared" si="214"/>
        <v>0</v>
      </c>
      <c r="AX841" s="13">
        <f t="shared" si="215"/>
        <v>0</v>
      </c>
      <c r="AY841" s="13" t="str">
        <f t="shared" si="216"/>
        <v>No</v>
      </c>
      <c r="AZ841" s="13" t="str">
        <f t="shared" si="223"/>
        <v>No</v>
      </c>
    </row>
    <row r="842" spans="1:52" x14ac:dyDescent="0.2">
      <c r="A842" s="1" t="s">
        <v>7273</v>
      </c>
      <c r="B842" s="16" t="s">
        <v>3301</v>
      </c>
      <c r="C842" s="13" t="s">
        <v>1434</v>
      </c>
      <c r="D842" s="13" t="s">
        <v>617</v>
      </c>
      <c r="E842" s="13" t="s">
        <v>1435</v>
      </c>
      <c r="F842" s="13" t="s">
        <v>179</v>
      </c>
      <c r="G842" s="13" t="s">
        <v>1436</v>
      </c>
      <c r="H842" s="13" t="s">
        <v>2829</v>
      </c>
      <c r="I842" s="13" t="s">
        <v>100</v>
      </c>
      <c r="J842" s="13" t="s">
        <v>2378</v>
      </c>
      <c r="K842" s="13" t="s">
        <v>2396</v>
      </c>
      <c r="L842" s="13" t="s">
        <v>2392</v>
      </c>
      <c r="M842" s="13" t="s">
        <v>8943</v>
      </c>
      <c r="N842" s="13" t="s">
        <v>1437</v>
      </c>
      <c r="O842" s="17">
        <v>41752</v>
      </c>
      <c r="P842" s="23"/>
      <c r="Q842" s="41" t="s">
        <v>2708</v>
      </c>
      <c r="R842" s="13" t="s">
        <v>187</v>
      </c>
      <c r="S842" s="13" t="s">
        <v>2867</v>
      </c>
      <c r="T842" s="13" t="s">
        <v>8348</v>
      </c>
      <c r="U842" s="13" t="s">
        <v>6040</v>
      </c>
      <c r="V842" s="13" t="s">
        <v>8349</v>
      </c>
      <c r="W842" s="13">
        <f>IF(ISERROR(VLOOKUP($C842,CTEPULL!$A:$I,3,FALSE)),"0",(VLOOKUP($C842,CTEPULL!$A:$I,3,FALSE)))</f>
        <v>54</v>
      </c>
      <c r="X842" s="18">
        <f>IF(ISERROR(VLOOKUP($A842,PIVOTILC!$A:$I,3,FALSE)),"0",(VLOOKUP($A842,PIVOTILC!$A:$I,3,FALSE)))</f>
        <v>54</v>
      </c>
      <c r="Y842" s="13">
        <f t="shared" si="208"/>
        <v>0</v>
      </c>
      <c r="Z842" s="13" t="str">
        <f t="shared" si="217"/>
        <v>Good</v>
      </c>
      <c r="AA842" s="13">
        <f>IF(ISERROR(VLOOKUP($C842,CTEPULL!$A:$I,4,FALSE)),"0",(VLOOKUP($C842,CTEPULL!$A:$I,4,FALSE)))</f>
        <v>0</v>
      </c>
      <c r="AB842" s="18">
        <f>IF(ISERROR(VLOOKUP($A842,PIVOTILC!$A:$I,4,FALSE)),"0",(VLOOKUP($A842,PIVOTILC!$A:$I,4,FALSE)))</f>
        <v>0</v>
      </c>
      <c r="AC842" s="13">
        <f t="shared" si="209"/>
        <v>0</v>
      </c>
      <c r="AD842" s="13" t="str">
        <f t="shared" si="218"/>
        <v/>
      </c>
      <c r="AE842" s="13">
        <f>IF(ISERROR(VLOOKUP($C842,CTEPULL!$A:$I,5,FALSE)),"0",(VLOOKUP($C842,CTEPULL!$A:$I,5,FALSE)))</f>
        <v>0</v>
      </c>
      <c r="AF842" s="18">
        <f>IF(ISERROR(VLOOKUP($A842,PIVOTILC!$A:$I,5,FALSE)),"0",(VLOOKUP($A842,PIVOTILC!$A:$I,5,FALSE)))</f>
        <v>0</v>
      </c>
      <c r="AG842" s="13">
        <f t="shared" si="210"/>
        <v>0</v>
      </c>
      <c r="AH842" s="13" t="str">
        <f t="shared" si="219"/>
        <v/>
      </c>
      <c r="AI842" s="13">
        <f>IF(ISERROR(VLOOKUP($C842,CTEPULL!$A:$I,6,FALSE)),"0",(VLOOKUP($C842,CTEPULL!$A:$I,6,FALSE)))</f>
        <v>0</v>
      </c>
      <c r="AJ842" s="18">
        <f>IF(ISERROR(VLOOKUP($A842,PIVOTILC!$A:$I,6,FALSE)),"0",(VLOOKUP($A842,PIVOTILC!$A:$I,6,FALSE)))</f>
        <v>0</v>
      </c>
      <c r="AK842" s="13">
        <f t="shared" si="211"/>
        <v>0</v>
      </c>
      <c r="AL842" s="13" t="str">
        <f t="shared" si="220"/>
        <v/>
      </c>
      <c r="AM842" s="13">
        <f>IF(ISERROR(VLOOKUP($C842,CTEPULL!$A:$I,7,FALSE)),"0",(VLOOKUP($C842,CTEPULL!$A:$I,7,FALSE)))</f>
        <v>0</v>
      </c>
      <c r="AN842" s="18">
        <f>IF(ISERROR(VLOOKUP($A842,PIVOTILC!$A:$I,7,FALSE)),"0",(VLOOKUP($A842,PIVOTILC!$A:$I,7,FALSE)))</f>
        <v>0</v>
      </c>
      <c r="AO842" s="13">
        <f t="shared" si="212"/>
        <v>0</v>
      </c>
      <c r="AP842" s="13" t="str">
        <f t="shared" si="221"/>
        <v/>
      </c>
      <c r="AQ842" s="13">
        <f>IF(ISERROR(VLOOKUP($C842,CTEPULL!$A:$I,8,FALSE)),"0",(VLOOKUP($C842,CTEPULL!$A:$I,8,FALSE)))</f>
        <v>0</v>
      </c>
      <c r="AR842" s="18">
        <f>IF(ISERROR(VLOOKUP($A842,PIVOTILC!$A:$I,8,FALSE)),"0",(VLOOKUP($A842,PIVOTILC!$A:$I,8,FALSE)))</f>
        <v>0</v>
      </c>
      <c r="AS842" s="13">
        <f t="shared" si="213"/>
        <v>0</v>
      </c>
      <c r="AT842" s="13" t="str">
        <f t="shared" si="222"/>
        <v/>
      </c>
      <c r="AU842" s="19">
        <f>IF(ISERROR(VLOOKUP($C842,CTEPULL!$A:$I,9,FALSE)),"0",(VLOOKUP($C842,CTEPULL!$A:$I,9,FALSE)))</f>
        <v>54</v>
      </c>
      <c r="AV842" s="18">
        <f>IF(ISERROR(VLOOKUP($A842,PIVOTILC!$A:$I,8,FALSE)),"0",(VLOOKUP($A842,PIVOTILC!$A:$I,9,FALSE)))</f>
        <v>54</v>
      </c>
      <c r="AW842" s="18">
        <f t="shared" si="214"/>
        <v>0</v>
      </c>
      <c r="AX842" s="13">
        <f t="shared" si="215"/>
        <v>0</v>
      </c>
      <c r="AY842" s="13" t="str">
        <f t="shared" si="216"/>
        <v>No</v>
      </c>
      <c r="AZ842" s="13" t="str">
        <f t="shared" si="223"/>
        <v>No</v>
      </c>
    </row>
    <row r="843" spans="1:52" x14ac:dyDescent="0.2">
      <c r="A843" s="1" t="s">
        <v>9392</v>
      </c>
      <c r="B843" s="16" t="s">
        <v>3302</v>
      </c>
      <c r="C843" s="13" t="s">
        <v>889</v>
      </c>
      <c r="D843" s="13" t="s">
        <v>627</v>
      </c>
      <c r="E843" s="13" t="s">
        <v>612</v>
      </c>
      <c r="F843" s="13" t="s">
        <v>39</v>
      </c>
      <c r="G843" s="13" t="s">
        <v>359</v>
      </c>
      <c r="H843" s="13" t="s">
        <v>2829</v>
      </c>
      <c r="I843" s="13" t="s">
        <v>98</v>
      </c>
      <c r="J843" s="13" t="s">
        <v>2378</v>
      </c>
      <c r="K843" s="13" t="s">
        <v>2382</v>
      </c>
      <c r="L843" s="13" t="s">
        <v>3758</v>
      </c>
      <c r="M843" s="13" t="s">
        <v>2423</v>
      </c>
      <c r="N843" s="13" t="s">
        <v>40</v>
      </c>
      <c r="O843" s="17">
        <v>40429</v>
      </c>
      <c r="P843" s="23"/>
      <c r="Q843" s="41" t="s">
        <v>2709</v>
      </c>
      <c r="R843" s="13" t="s">
        <v>129</v>
      </c>
      <c r="S843" s="13" t="s">
        <v>2870</v>
      </c>
      <c r="T843" s="13" t="s">
        <v>8348</v>
      </c>
      <c r="U843" s="13" t="s">
        <v>6041</v>
      </c>
      <c r="V843" s="13" t="s">
        <v>8361</v>
      </c>
      <c r="W843" s="13">
        <f>IF(ISERROR(VLOOKUP($C843,CTEPULL!$A:$I,3,FALSE)),"0",(VLOOKUP($C843,CTEPULL!$A:$I,3,FALSE)))</f>
        <v>40</v>
      </c>
      <c r="X843" s="18">
        <f>IF(ISERROR(VLOOKUP($A843,PIVOTILC!$A:$I,3,FALSE)),"0",(VLOOKUP($A843,PIVOTILC!$A:$I,3,FALSE)))</f>
        <v>40</v>
      </c>
      <c r="Y843" s="13">
        <f t="shared" si="208"/>
        <v>0</v>
      </c>
      <c r="Z843" s="13" t="str">
        <f t="shared" si="217"/>
        <v>Good</v>
      </c>
      <c r="AA843" s="13">
        <f>IF(ISERROR(VLOOKUP($C843,CTEPULL!$A:$I,4,FALSE)),"0",(VLOOKUP($C843,CTEPULL!$A:$I,4,FALSE)))</f>
        <v>0</v>
      </c>
      <c r="AB843" s="18">
        <f>IF(ISERROR(VLOOKUP($A843,PIVOTILC!$A:$I,4,FALSE)),"0",(VLOOKUP($A843,PIVOTILC!$A:$I,4,FALSE)))</f>
        <v>0</v>
      </c>
      <c r="AC843" s="13">
        <f t="shared" si="209"/>
        <v>0</v>
      </c>
      <c r="AD843" s="13" t="str">
        <f t="shared" si="218"/>
        <v/>
      </c>
      <c r="AE843" s="13">
        <f>IF(ISERROR(VLOOKUP($C843,CTEPULL!$A:$I,5,FALSE)),"0",(VLOOKUP($C843,CTEPULL!$A:$I,5,FALSE)))</f>
        <v>0</v>
      </c>
      <c r="AF843" s="18">
        <f>IF(ISERROR(VLOOKUP($A843,PIVOTILC!$A:$I,5,FALSE)),"0",(VLOOKUP($A843,PIVOTILC!$A:$I,5,FALSE)))</f>
        <v>0</v>
      </c>
      <c r="AG843" s="13">
        <f t="shared" si="210"/>
        <v>0</v>
      </c>
      <c r="AH843" s="13" t="str">
        <f t="shared" si="219"/>
        <v/>
      </c>
      <c r="AI843" s="13">
        <f>IF(ISERROR(VLOOKUP($C843,CTEPULL!$A:$I,6,FALSE)),"0",(VLOOKUP($C843,CTEPULL!$A:$I,6,FALSE)))</f>
        <v>0</v>
      </c>
      <c r="AJ843" s="18">
        <f>IF(ISERROR(VLOOKUP($A843,PIVOTILC!$A:$I,6,FALSE)),"0",(VLOOKUP($A843,PIVOTILC!$A:$I,6,FALSE)))</f>
        <v>0</v>
      </c>
      <c r="AK843" s="13">
        <f t="shared" si="211"/>
        <v>0</v>
      </c>
      <c r="AL843" s="13" t="str">
        <f t="shared" si="220"/>
        <v/>
      </c>
      <c r="AM843" s="13">
        <f>IF(ISERROR(VLOOKUP($C843,CTEPULL!$A:$I,7,FALSE)),"0",(VLOOKUP($C843,CTEPULL!$A:$I,7,FALSE)))</f>
        <v>0</v>
      </c>
      <c r="AN843" s="18">
        <f>IF(ISERROR(VLOOKUP($A843,PIVOTILC!$A:$I,7,FALSE)),"0",(VLOOKUP($A843,PIVOTILC!$A:$I,7,FALSE)))</f>
        <v>0</v>
      </c>
      <c r="AO843" s="13">
        <f t="shared" si="212"/>
        <v>0</v>
      </c>
      <c r="AP843" s="13" t="str">
        <f t="shared" si="221"/>
        <v/>
      </c>
      <c r="AQ843" s="13">
        <f>IF(ISERROR(VLOOKUP($C843,CTEPULL!$A:$I,8,FALSE)),"0",(VLOOKUP($C843,CTEPULL!$A:$I,8,FALSE)))</f>
        <v>0</v>
      </c>
      <c r="AR843" s="18">
        <f>IF(ISERROR(VLOOKUP($A843,PIVOTILC!$A:$I,8,FALSE)),"0",(VLOOKUP($A843,PIVOTILC!$A:$I,8,FALSE)))</f>
        <v>0</v>
      </c>
      <c r="AS843" s="13">
        <f t="shared" si="213"/>
        <v>0</v>
      </c>
      <c r="AT843" s="13" t="str">
        <f t="shared" si="222"/>
        <v/>
      </c>
      <c r="AU843" s="19">
        <f>IF(ISERROR(VLOOKUP($C843,CTEPULL!$A:$I,9,FALSE)),"0",(VLOOKUP($C843,CTEPULL!$A:$I,9,FALSE)))</f>
        <v>40</v>
      </c>
      <c r="AV843" s="18">
        <f>IF(ISERROR(VLOOKUP($A843,PIVOTILC!$A:$I,8,FALSE)),"0",(VLOOKUP($A843,PIVOTILC!$A:$I,9,FALSE)))</f>
        <v>40</v>
      </c>
      <c r="AW843" s="18">
        <f t="shared" si="214"/>
        <v>0</v>
      </c>
      <c r="AX843" s="13">
        <f t="shared" si="215"/>
        <v>0</v>
      </c>
      <c r="AY843" s="13" t="str">
        <f t="shared" si="216"/>
        <v>No</v>
      </c>
      <c r="AZ843" s="13" t="str">
        <f t="shared" si="223"/>
        <v>No</v>
      </c>
    </row>
    <row r="844" spans="1:52" x14ac:dyDescent="0.2">
      <c r="A844" s="1" t="s">
        <v>8390</v>
      </c>
      <c r="B844" s="16" t="s">
        <v>8391</v>
      </c>
      <c r="C844" s="13" t="s">
        <v>8392</v>
      </c>
      <c r="D844" s="13" t="s">
        <v>8393</v>
      </c>
      <c r="E844" s="13" t="s">
        <v>445</v>
      </c>
      <c r="F844" s="13" t="s">
        <v>179</v>
      </c>
      <c r="G844" s="13" t="s">
        <v>8394</v>
      </c>
      <c r="H844" s="13" t="s">
        <v>2832</v>
      </c>
      <c r="I844" s="13" t="s">
        <v>102</v>
      </c>
      <c r="J844" s="13" t="s">
        <v>2378</v>
      </c>
      <c r="K844" s="13" t="s">
        <v>2395</v>
      </c>
      <c r="L844" s="13" t="s">
        <v>4946</v>
      </c>
      <c r="M844" s="13" t="s">
        <v>2405</v>
      </c>
      <c r="N844" s="13" t="s">
        <v>8425</v>
      </c>
      <c r="O844" s="17">
        <v>43322</v>
      </c>
      <c r="P844" s="23"/>
      <c r="Q844" s="41" t="s">
        <v>8395</v>
      </c>
      <c r="R844" s="13" t="s">
        <v>129</v>
      </c>
      <c r="S844" s="13" t="s">
        <v>2868</v>
      </c>
      <c r="T844" s="13" t="s">
        <v>8348</v>
      </c>
      <c r="U844" s="13" t="s">
        <v>8426</v>
      </c>
      <c r="V844" s="13" t="s">
        <v>8362</v>
      </c>
      <c r="W844" s="13">
        <f>IF(ISERROR(VLOOKUP($C844,CTEPULL!$A:$I,3,FALSE)),"0",(VLOOKUP($C844,CTEPULL!$A:$I,3,FALSE)))</f>
        <v>40</v>
      </c>
      <c r="X844" s="18">
        <f>IF(ISERROR(VLOOKUP($A844,PIVOTILC!$A:$I,3,FALSE)),"0",(VLOOKUP($A844,PIVOTILC!$A:$I,3,FALSE)))</f>
        <v>40</v>
      </c>
      <c r="Y844" s="13">
        <f t="shared" si="208"/>
        <v>0</v>
      </c>
      <c r="Z844" s="13" t="str">
        <f t="shared" si="217"/>
        <v>Good</v>
      </c>
      <c r="AA844" s="13">
        <f>IF(ISERROR(VLOOKUP($C844,CTEPULL!$A:$I,4,FALSE)),"0",(VLOOKUP($C844,CTEPULL!$A:$I,4,FALSE)))</f>
        <v>0</v>
      </c>
      <c r="AB844" s="18">
        <f>IF(ISERROR(VLOOKUP($A844,PIVOTILC!$A:$I,4,FALSE)),"0",(VLOOKUP($A844,PIVOTILC!$A:$I,4,FALSE)))</f>
        <v>0</v>
      </c>
      <c r="AC844" s="13">
        <f t="shared" si="209"/>
        <v>0</v>
      </c>
      <c r="AD844" s="13" t="str">
        <f t="shared" si="218"/>
        <v/>
      </c>
      <c r="AE844" s="13">
        <f>IF(ISERROR(VLOOKUP($C844,CTEPULL!$A:$I,5,FALSE)),"0",(VLOOKUP($C844,CTEPULL!$A:$I,5,FALSE)))</f>
        <v>0</v>
      </c>
      <c r="AF844" s="18">
        <f>IF(ISERROR(VLOOKUP($A844,PIVOTILC!$A:$I,5,FALSE)),"0",(VLOOKUP($A844,PIVOTILC!$A:$I,5,FALSE)))</f>
        <v>0</v>
      </c>
      <c r="AG844" s="13">
        <f t="shared" si="210"/>
        <v>0</v>
      </c>
      <c r="AH844" s="13" t="str">
        <f t="shared" si="219"/>
        <v/>
      </c>
      <c r="AI844" s="13">
        <f>IF(ISERROR(VLOOKUP($C844,CTEPULL!$A:$I,6,FALSE)),"0",(VLOOKUP($C844,CTEPULL!$A:$I,6,FALSE)))</f>
        <v>0</v>
      </c>
      <c r="AJ844" s="18">
        <f>IF(ISERROR(VLOOKUP($A844,PIVOTILC!$A:$I,6,FALSE)),"0",(VLOOKUP($A844,PIVOTILC!$A:$I,6,FALSE)))</f>
        <v>0</v>
      </c>
      <c r="AK844" s="13">
        <f t="shared" si="211"/>
        <v>0</v>
      </c>
      <c r="AL844" s="13" t="str">
        <f t="shared" si="220"/>
        <v/>
      </c>
      <c r="AM844" s="13">
        <f>IF(ISERROR(VLOOKUP($C844,CTEPULL!$A:$I,7,FALSE)),"0",(VLOOKUP($C844,CTEPULL!$A:$I,7,FALSE)))</f>
        <v>0</v>
      </c>
      <c r="AN844" s="18">
        <f>IF(ISERROR(VLOOKUP($A844,PIVOTILC!$A:$I,7,FALSE)),"0",(VLOOKUP($A844,PIVOTILC!$A:$I,7,FALSE)))</f>
        <v>0</v>
      </c>
      <c r="AO844" s="13">
        <f t="shared" si="212"/>
        <v>0</v>
      </c>
      <c r="AP844" s="13" t="str">
        <f t="shared" si="221"/>
        <v/>
      </c>
      <c r="AQ844" s="13">
        <f>IF(ISERROR(VLOOKUP($C844,CTEPULL!$A:$I,8,FALSE)),"0",(VLOOKUP($C844,CTEPULL!$A:$I,8,FALSE)))</f>
        <v>0</v>
      </c>
      <c r="AR844" s="18">
        <f>IF(ISERROR(VLOOKUP($A844,PIVOTILC!$A:$I,8,FALSE)),"0",(VLOOKUP($A844,PIVOTILC!$A:$I,8,FALSE)))</f>
        <v>0</v>
      </c>
      <c r="AS844" s="13">
        <f t="shared" si="213"/>
        <v>0</v>
      </c>
      <c r="AT844" s="13" t="str">
        <f t="shared" si="222"/>
        <v/>
      </c>
      <c r="AU844" s="19">
        <f>IF(ISERROR(VLOOKUP($C844,CTEPULL!$A:$I,9,FALSE)),"0",(VLOOKUP($C844,CTEPULL!$A:$I,9,FALSE)))</f>
        <v>40</v>
      </c>
      <c r="AV844" s="18">
        <f>IF(ISERROR(VLOOKUP($A844,PIVOTILC!$A:$I,8,FALSE)),"0",(VLOOKUP($A844,PIVOTILC!$A:$I,9,FALSE)))</f>
        <v>40</v>
      </c>
      <c r="AW844" s="18">
        <f t="shared" si="214"/>
        <v>0</v>
      </c>
      <c r="AX844" s="13">
        <f t="shared" si="215"/>
        <v>0</v>
      </c>
      <c r="AY844" s="13" t="str">
        <f t="shared" si="216"/>
        <v>No</v>
      </c>
      <c r="AZ844" s="13" t="str">
        <f t="shared" si="223"/>
        <v>No</v>
      </c>
    </row>
    <row r="845" spans="1:52" x14ac:dyDescent="0.2">
      <c r="A845" s="1" t="s">
        <v>9393</v>
      </c>
      <c r="B845" s="16" t="s">
        <v>3303</v>
      </c>
      <c r="C845" s="13" t="s">
        <v>927</v>
      </c>
      <c r="D845" s="13" t="s">
        <v>712</v>
      </c>
      <c r="E845" s="13" t="s">
        <v>699</v>
      </c>
      <c r="F845" s="13" t="s">
        <v>2830</v>
      </c>
      <c r="G845" s="13" t="s">
        <v>394</v>
      </c>
      <c r="H845" s="13" t="s">
        <v>2829</v>
      </c>
      <c r="I845" s="13" t="s">
        <v>98</v>
      </c>
      <c r="J845" s="13" t="s">
        <v>2378</v>
      </c>
      <c r="K845" s="13" t="s">
        <v>2395</v>
      </c>
      <c r="L845" s="13" t="s">
        <v>4946</v>
      </c>
      <c r="M845" s="13" t="s">
        <v>2405</v>
      </c>
      <c r="N845" s="13" t="s">
        <v>5</v>
      </c>
      <c r="O845" s="17">
        <v>39630</v>
      </c>
      <c r="P845" s="23"/>
      <c r="Q845" s="41" t="s">
        <v>2710</v>
      </c>
      <c r="R845" s="13" t="s">
        <v>129</v>
      </c>
      <c r="S845" s="13" t="s">
        <v>2871</v>
      </c>
      <c r="T845" s="13" t="s">
        <v>8348</v>
      </c>
      <c r="U845" s="13" t="s">
        <v>6042</v>
      </c>
      <c r="V845" s="13" t="s">
        <v>10280</v>
      </c>
      <c r="W845" s="13">
        <f>IF(ISERROR(VLOOKUP($C845,CTEPULL!$A:$I,3,FALSE)),"0",(VLOOKUP($C845,CTEPULL!$A:$I,3,FALSE)))</f>
        <v>40</v>
      </c>
      <c r="X845" s="18">
        <f>IF(ISERROR(VLOOKUP($A845,PIVOTILC!$A:$I,3,FALSE)),"0",(VLOOKUP($A845,PIVOTILC!$A:$I,3,FALSE)))</f>
        <v>40</v>
      </c>
      <c r="Y845" s="13">
        <f t="shared" si="208"/>
        <v>0</v>
      </c>
      <c r="Z845" s="13" t="str">
        <f t="shared" si="217"/>
        <v>Good</v>
      </c>
      <c r="AA845" s="13">
        <f>IF(ISERROR(VLOOKUP($C845,CTEPULL!$A:$I,4,FALSE)),"0",(VLOOKUP($C845,CTEPULL!$A:$I,4,FALSE)))</f>
        <v>0</v>
      </c>
      <c r="AB845" s="18">
        <f>IF(ISERROR(VLOOKUP($A845,PIVOTILC!$A:$I,4,FALSE)),"0",(VLOOKUP($A845,PIVOTILC!$A:$I,4,FALSE)))</f>
        <v>0</v>
      </c>
      <c r="AC845" s="13">
        <f t="shared" si="209"/>
        <v>0</v>
      </c>
      <c r="AD845" s="13" t="str">
        <f t="shared" si="218"/>
        <v/>
      </c>
      <c r="AE845" s="13">
        <f>IF(ISERROR(VLOOKUP($C845,CTEPULL!$A:$I,5,FALSE)),"0",(VLOOKUP($C845,CTEPULL!$A:$I,5,FALSE)))</f>
        <v>0</v>
      </c>
      <c r="AF845" s="18">
        <f>IF(ISERROR(VLOOKUP($A845,PIVOTILC!$A:$I,5,FALSE)),"0",(VLOOKUP($A845,PIVOTILC!$A:$I,5,FALSE)))</f>
        <v>0</v>
      </c>
      <c r="AG845" s="13">
        <f t="shared" si="210"/>
        <v>0</v>
      </c>
      <c r="AH845" s="13" t="str">
        <f t="shared" si="219"/>
        <v/>
      </c>
      <c r="AI845" s="13">
        <f>IF(ISERROR(VLOOKUP($C845,CTEPULL!$A:$I,6,FALSE)),"0",(VLOOKUP($C845,CTEPULL!$A:$I,6,FALSE)))</f>
        <v>0</v>
      </c>
      <c r="AJ845" s="18">
        <f>IF(ISERROR(VLOOKUP($A845,PIVOTILC!$A:$I,6,FALSE)),"0",(VLOOKUP($A845,PIVOTILC!$A:$I,6,FALSE)))</f>
        <v>0</v>
      </c>
      <c r="AK845" s="13">
        <f t="shared" si="211"/>
        <v>0</v>
      </c>
      <c r="AL845" s="13" t="str">
        <f t="shared" si="220"/>
        <v/>
      </c>
      <c r="AM845" s="13">
        <f>IF(ISERROR(VLOOKUP($C845,CTEPULL!$A:$I,7,FALSE)),"0",(VLOOKUP($C845,CTEPULL!$A:$I,7,FALSE)))</f>
        <v>0</v>
      </c>
      <c r="AN845" s="18">
        <f>IF(ISERROR(VLOOKUP($A845,PIVOTILC!$A:$I,7,FALSE)),"0",(VLOOKUP($A845,PIVOTILC!$A:$I,7,FALSE)))</f>
        <v>0</v>
      </c>
      <c r="AO845" s="13">
        <f t="shared" si="212"/>
        <v>0</v>
      </c>
      <c r="AP845" s="13" t="str">
        <f t="shared" si="221"/>
        <v/>
      </c>
      <c r="AQ845" s="13">
        <f>IF(ISERROR(VLOOKUP($C845,CTEPULL!$A:$I,8,FALSE)),"0",(VLOOKUP($C845,CTEPULL!$A:$I,8,FALSE)))</f>
        <v>0</v>
      </c>
      <c r="AR845" s="18">
        <f>IF(ISERROR(VLOOKUP($A845,PIVOTILC!$A:$I,8,FALSE)),"0",(VLOOKUP($A845,PIVOTILC!$A:$I,8,FALSE)))</f>
        <v>0</v>
      </c>
      <c r="AS845" s="13">
        <f t="shared" si="213"/>
        <v>0</v>
      </c>
      <c r="AT845" s="13" t="str">
        <f t="shared" si="222"/>
        <v/>
      </c>
      <c r="AU845" s="19">
        <f>IF(ISERROR(VLOOKUP($C845,CTEPULL!$A:$I,9,FALSE)),"0",(VLOOKUP($C845,CTEPULL!$A:$I,9,FALSE)))</f>
        <v>40</v>
      </c>
      <c r="AV845" s="18">
        <f>IF(ISERROR(VLOOKUP($A845,PIVOTILC!$A:$I,8,FALSE)),"0",(VLOOKUP($A845,PIVOTILC!$A:$I,9,FALSE)))</f>
        <v>40</v>
      </c>
      <c r="AW845" s="18">
        <f t="shared" si="214"/>
        <v>0</v>
      </c>
      <c r="AX845" s="13">
        <f t="shared" si="215"/>
        <v>0</v>
      </c>
      <c r="AY845" s="13" t="str">
        <f t="shared" si="216"/>
        <v>No</v>
      </c>
      <c r="AZ845" s="13" t="str">
        <f t="shared" si="223"/>
        <v>No</v>
      </c>
    </row>
    <row r="846" spans="1:52" x14ac:dyDescent="0.2">
      <c r="A846" s="1" t="s">
        <v>9394</v>
      </c>
      <c r="B846" s="16" t="s">
        <v>5169</v>
      </c>
      <c r="C846" s="13" t="s">
        <v>5170</v>
      </c>
      <c r="D846" s="13" t="s">
        <v>5171</v>
      </c>
      <c r="E846" s="13" t="s">
        <v>5172</v>
      </c>
      <c r="F846" s="13" t="s">
        <v>101</v>
      </c>
      <c r="G846" s="13" t="s">
        <v>5173</v>
      </c>
      <c r="H846" s="13" t="s">
        <v>4974</v>
      </c>
      <c r="I846" s="13" t="s">
        <v>98</v>
      </c>
      <c r="J846" s="13" t="s">
        <v>2378</v>
      </c>
      <c r="K846" s="13" t="s">
        <v>4970</v>
      </c>
      <c r="L846" s="13" t="s">
        <v>4970</v>
      </c>
      <c r="M846" s="13" t="s">
        <v>11959</v>
      </c>
      <c r="N846" s="13" t="s">
        <v>5174</v>
      </c>
      <c r="O846" s="17">
        <v>42017</v>
      </c>
      <c r="P846" s="23"/>
      <c r="Q846" s="41" t="s">
        <v>5175</v>
      </c>
      <c r="R846" s="13" t="s">
        <v>112</v>
      </c>
      <c r="S846" s="13" t="s">
        <v>2868</v>
      </c>
      <c r="T846" s="13" t="s">
        <v>8359</v>
      </c>
      <c r="U846" s="13" t="s">
        <v>6043</v>
      </c>
      <c r="V846" s="13" t="s">
        <v>8352</v>
      </c>
      <c r="W846" s="13">
        <f>IF(ISERROR(VLOOKUP($C846,CTEPULL!$A:$I,3,FALSE)),"0",(VLOOKUP($C846,CTEPULL!$A:$I,3,FALSE)))</f>
        <v>40</v>
      </c>
      <c r="X846" s="18">
        <f>IF(ISERROR(VLOOKUP($A846,PIVOTILC!$A:$I,3,FALSE)),"0",(VLOOKUP($A846,PIVOTILC!$A:$I,3,FALSE)))</f>
        <v>40</v>
      </c>
      <c r="Y846" s="13">
        <f t="shared" si="208"/>
        <v>0</v>
      </c>
      <c r="Z846" s="13" t="str">
        <f t="shared" si="217"/>
        <v>Good</v>
      </c>
      <c r="AA846" s="13">
        <f>IF(ISERROR(VLOOKUP($C846,CTEPULL!$A:$I,4,FALSE)),"0",(VLOOKUP($C846,CTEPULL!$A:$I,4,FALSE)))</f>
        <v>0</v>
      </c>
      <c r="AB846" s="18">
        <f>IF(ISERROR(VLOOKUP($A846,PIVOTILC!$A:$I,4,FALSE)),"0",(VLOOKUP($A846,PIVOTILC!$A:$I,4,FALSE)))</f>
        <v>0</v>
      </c>
      <c r="AC846" s="13">
        <f t="shared" si="209"/>
        <v>0</v>
      </c>
      <c r="AD846" s="13" t="str">
        <f t="shared" si="218"/>
        <v/>
      </c>
      <c r="AE846" s="13">
        <f>IF(ISERROR(VLOOKUP($C846,CTEPULL!$A:$I,5,FALSE)),"0",(VLOOKUP($C846,CTEPULL!$A:$I,5,FALSE)))</f>
        <v>0</v>
      </c>
      <c r="AF846" s="18">
        <f>IF(ISERROR(VLOOKUP($A846,PIVOTILC!$A:$I,5,FALSE)),"0",(VLOOKUP($A846,PIVOTILC!$A:$I,5,FALSE)))</f>
        <v>0</v>
      </c>
      <c r="AG846" s="13">
        <f t="shared" si="210"/>
        <v>0</v>
      </c>
      <c r="AH846" s="13" t="str">
        <f t="shared" si="219"/>
        <v/>
      </c>
      <c r="AI846" s="13">
        <f>IF(ISERROR(VLOOKUP($C846,CTEPULL!$A:$I,6,FALSE)),"0",(VLOOKUP($C846,CTEPULL!$A:$I,6,FALSE)))</f>
        <v>0</v>
      </c>
      <c r="AJ846" s="18">
        <f>IF(ISERROR(VLOOKUP($A846,PIVOTILC!$A:$I,6,FALSE)),"0",(VLOOKUP($A846,PIVOTILC!$A:$I,6,FALSE)))</f>
        <v>0</v>
      </c>
      <c r="AK846" s="13">
        <f t="shared" si="211"/>
        <v>0</v>
      </c>
      <c r="AL846" s="13" t="str">
        <f t="shared" si="220"/>
        <v/>
      </c>
      <c r="AM846" s="13">
        <f>IF(ISERROR(VLOOKUP($C846,CTEPULL!$A:$I,7,FALSE)),"0",(VLOOKUP($C846,CTEPULL!$A:$I,7,FALSE)))</f>
        <v>0</v>
      </c>
      <c r="AN846" s="18">
        <f>IF(ISERROR(VLOOKUP($A846,PIVOTILC!$A:$I,7,FALSE)),"0",(VLOOKUP($A846,PIVOTILC!$A:$I,7,FALSE)))</f>
        <v>0</v>
      </c>
      <c r="AO846" s="13">
        <f t="shared" si="212"/>
        <v>0</v>
      </c>
      <c r="AP846" s="13" t="str">
        <f t="shared" si="221"/>
        <v/>
      </c>
      <c r="AQ846" s="13">
        <f>IF(ISERROR(VLOOKUP($C846,CTEPULL!$A:$I,8,FALSE)),"0",(VLOOKUP($C846,CTEPULL!$A:$I,8,FALSE)))</f>
        <v>0</v>
      </c>
      <c r="AR846" s="18">
        <f>IF(ISERROR(VLOOKUP($A846,PIVOTILC!$A:$I,8,FALSE)),"0",(VLOOKUP($A846,PIVOTILC!$A:$I,8,FALSE)))</f>
        <v>0</v>
      </c>
      <c r="AS846" s="13">
        <f t="shared" si="213"/>
        <v>0</v>
      </c>
      <c r="AT846" s="13" t="str">
        <f t="shared" si="222"/>
        <v/>
      </c>
      <c r="AU846" s="19">
        <f>IF(ISERROR(VLOOKUP($C846,CTEPULL!$A:$I,9,FALSE)),"0",(VLOOKUP($C846,CTEPULL!$A:$I,9,FALSE)))</f>
        <v>40</v>
      </c>
      <c r="AV846" s="18">
        <f>IF(ISERROR(VLOOKUP($A846,PIVOTILC!$A:$I,8,FALSE)),"0",(VLOOKUP($A846,PIVOTILC!$A:$I,9,FALSE)))</f>
        <v>40</v>
      </c>
      <c r="AW846" s="18">
        <f t="shared" si="214"/>
        <v>0</v>
      </c>
      <c r="AX846" s="13">
        <f t="shared" si="215"/>
        <v>0</v>
      </c>
      <c r="AY846" s="13" t="str">
        <f t="shared" si="216"/>
        <v>No</v>
      </c>
      <c r="AZ846" s="13" t="str">
        <f t="shared" si="223"/>
        <v>No</v>
      </c>
    </row>
    <row r="847" spans="1:52" x14ac:dyDescent="0.2">
      <c r="A847" s="1" t="s">
        <v>9395</v>
      </c>
      <c r="B847" s="16" t="s">
        <v>3304</v>
      </c>
      <c r="C847" s="13" t="s">
        <v>860</v>
      </c>
      <c r="D847" s="13" t="s">
        <v>574</v>
      </c>
      <c r="E847" s="13" t="s">
        <v>566</v>
      </c>
      <c r="F847" s="13" t="s">
        <v>104</v>
      </c>
      <c r="G847" s="13" t="s">
        <v>331</v>
      </c>
      <c r="H847" s="13" t="s">
        <v>2831</v>
      </c>
      <c r="I847" s="13" t="s">
        <v>98</v>
      </c>
      <c r="J847" s="13" t="s">
        <v>2378</v>
      </c>
      <c r="K847" s="13" t="s">
        <v>2379</v>
      </c>
      <c r="L847" s="13" t="s">
        <v>2383</v>
      </c>
      <c r="M847" s="13" t="s">
        <v>2409</v>
      </c>
      <c r="N847" s="13" t="s">
        <v>53</v>
      </c>
      <c r="O847" s="17">
        <v>38854</v>
      </c>
      <c r="P847" s="23"/>
      <c r="Q847" s="41" t="s">
        <v>2711</v>
      </c>
      <c r="R847" s="13" t="s">
        <v>129</v>
      </c>
      <c r="S847" s="13" t="s">
        <v>2868</v>
      </c>
      <c r="T847" s="13" t="s">
        <v>8348</v>
      </c>
      <c r="U847" s="13" t="s">
        <v>6044</v>
      </c>
      <c r="V847" s="13" t="s">
        <v>8352</v>
      </c>
      <c r="W847" s="13">
        <f>IF(ISERROR(VLOOKUP($C847,CTEPULL!$A:$I,3,FALSE)),"0",(VLOOKUP($C847,CTEPULL!$A:$I,3,FALSE)))</f>
        <v>40</v>
      </c>
      <c r="X847" s="18">
        <f>IF(ISERROR(VLOOKUP($A847,PIVOTILC!$A:$I,3,FALSE)),"0",(VLOOKUP($A847,PIVOTILC!$A:$I,3,FALSE)))</f>
        <v>40</v>
      </c>
      <c r="Y847" s="13">
        <f t="shared" si="208"/>
        <v>0</v>
      </c>
      <c r="Z847" s="13" t="str">
        <f t="shared" si="217"/>
        <v>Good</v>
      </c>
      <c r="AA847" s="13">
        <f>IF(ISERROR(VLOOKUP($C847,CTEPULL!$A:$I,4,FALSE)),"0",(VLOOKUP($C847,CTEPULL!$A:$I,4,FALSE)))</f>
        <v>0</v>
      </c>
      <c r="AB847" s="18">
        <f>IF(ISERROR(VLOOKUP($A847,PIVOTILC!$A:$I,4,FALSE)),"0",(VLOOKUP($A847,PIVOTILC!$A:$I,4,FALSE)))</f>
        <v>0</v>
      </c>
      <c r="AC847" s="13">
        <f t="shared" si="209"/>
        <v>0</v>
      </c>
      <c r="AD847" s="13" t="str">
        <f t="shared" si="218"/>
        <v/>
      </c>
      <c r="AE847" s="13">
        <f>IF(ISERROR(VLOOKUP($C847,CTEPULL!$A:$I,5,FALSE)),"0",(VLOOKUP($C847,CTEPULL!$A:$I,5,FALSE)))</f>
        <v>0</v>
      </c>
      <c r="AF847" s="18">
        <f>IF(ISERROR(VLOOKUP($A847,PIVOTILC!$A:$I,5,FALSE)),"0",(VLOOKUP($A847,PIVOTILC!$A:$I,5,FALSE)))</f>
        <v>0</v>
      </c>
      <c r="AG847" s="13">
        <f t="shared" si="210"/>
        <v>0</v>
      </c>
      <c r="AH847" s="13" t="str">
        <f t="shared" si="219"/>
        <v/>
      </c>
      <c r="AI847" s="13">
        <f>IF(ISERROR(VLOOKUP($C847,CTEPULL!$A:$I,6,FALSE)),"0",(VLOOKUP($C847,CTEPULL!$A:$I,6,FALSE)))</f>
        <v>0</v>
      </c>
      <c r="AJ847" s="18">
        <f>IF(ISERROR(VLOOKUP($A847,PIVOTILC!$A:$I,6,FALSE)),"0",(VLOOKUP($A847,PIVOTILC!$A:$I,6,FALSE)))</f>
        <v>0</v>
      </c>
      <c r="AK847" s="13">
        <f t="shared" si="211"/>
        <v>0</v>
      </c>
      <c r="AL847" s="13" t="str">
        <f t="shared" si="220"/>
        <v/>
      </c>
      <c r="AM847" s="13">
        <f>IF(ISERROR(VLOOKUP($C847,CTEPULL!$A:$I,7,FALSE)),"0",(VLOOKUP($C847,CTEPULL!$A:$I,7,FALSE)))</f>
        <v>0</v>
      </c>
      <c r="AN847" s="18">
        <f>IF(ISERROR(VLOOKUP($A847,PIVOTILC!$A:$I,7,FALSE)),"0",(VLOOKUP($A847,PIVOTILC!$A:$I,7,FALSE)))</f>
        <v>0</v>
      </c>
      <c r="AO847" s="13">
        <f t="shared" si="212"/>
        <v>0</v>
      </c>
      <c r="AP847" s="13" t="str">
        <f t="shared" si="221"/>
        <v/>
      </c>
      <c r="AQ847" s="13">
        <f>IF(ISERROR(VLOOKUP($C847,CTEPULL!$A:$I,8,FALSE)),"0",(VLOOKUP($C847,CTEPULL!$A:$I,8,FALSE)))</f>
        <v>0</v>
      </c>
      <c r="AR847" s="18">
        <f>IF(ISERROR(VLOOKUP($A847,PIVOTILC!$A:$I,8,FALSE)),"0",(VLOOKUP($A847,PIVOTILC!$A:$I,8,FALSE)))</f>
        <v>0</v>
      </c>
      <c r="AS847" s="13">
        <f t="shared" si="213"/>
        <v>0</v>
      </c>
      <c r="AT847" s="13" t="str">
        <f t="shared" si="222"/>
        <v/>
      </c>
      <c r="AU847" s="19">
        <f>IF(ISERROR(VLOOKUP($C847,CTEPULL!$A:$I,9,FALSE)),"0",(VLOOKUP($C847,CTEPULL!$A:$I,9,FALSE)))</f>
        <v>40</v>
      </c>
      <c r="AV847" s="18">
        <f>IF(ISERROR(VLOOKUP($A847,PIVOTILC!$A:$I,8,FALSE)),"0",(VLOOKUP($A847,PIVOTILC!$A:$I,9,FALSE)))</f>
        <v>40</v>
      </c>
      <c r="AW847" s="18">
        <f t="shared" si="214"/>
        <v>0</v>
      </c>
      <c r="AX847" s="13">
        <f t="shared" si="215"/>
        <v>0</v>
      </c>
      <c r="AY847" s="13" t="str">
        <f t="shared" si="216"/>
        <v>No</v>
      </c>
      <c r="AZ847" s="13" t="str">
        <f t="shared" si="223"/>
        <v>No</v>
      </c>
    </row>
    <row r="848" spans="1:52" x14ac:dyDescent="0.2">
      <c r="A848" s="1" t="s">
        <v>9396</v>
      </c>
      <c r="B848" s="16" t="s">
        <v>3507</v>
      </c>
      <c r="C848" s="13" t="s">
        <v>3508</v>
      </c>
      <c r="D848" s="13" t="s">
        <v>574</v>
      </c>
      <c r="E848" s="13" t="s">
        <v>717</v>
      </c>
      <c r="F848" s="13" t="s">
        <v>12730</v>
      </c>
      <c r="G848" s="13" t="s">
        <v>3509</v>
      </c>
      <c r="H848" s="13" t="s">
        <v>2828</v>
      </c>
      <c r="I848" s="13" t="s">
        <v>98</v>
      </c>
      <c r="J848" s="13" t="s">
        <v>2378</v>
      </c>
      <c r="K848" s="13" t="s">
        <v>2395</v>
      </c>
      <c r="L848" s="13" t="s">
        <v>4946</v>
      </c>
      <c r="M848" s="13" t="s">
        <v>2384</v>
      </c>
      <c r="N848" s="13" t="s">
        <v>3510</v>
      </c>
      <c r="O848" s="17">
        <v>42513</v>
      </c>
      <c r="P848" s="23"/>
      <c r="Q848" s="41" t="s">
        <v>3511</v>
      </c>
      <c r="R848" s="13" t="s">
        <v>129</v>
      </c>
      <c r="S848" s="13" t="s">
        <v>2871</v>
      </c>
      <c r="T848" s="13" t="s">
        <v>8348</v>
      </c>
      <c r="U848" s="13" t="s">
        <v>6045</v>
      </c>
      <c r="V848" s="13" t="s">
        <v>10280</v>
      </c>
      <c r="W848" s="13">
        <f>IF(ISERROR(VLOOKUP($C848,CTEPULL!$A:$I,3,FALSE)),"0",(VLOOKUP($C848,CTEPULL!$A:$I,3,FALSE)))</f>
        <v>40</v>
      </c>
      <c r="X848" s="18">
        <f>IF(ISERROR(VLOOKUP($A848,PIVOTILC!$A:$I,3,FALSE)),"0",(VLOOKUP($A848,PIVOTILC!$A:$I,3,FALSE)))</f>
        <v>40</v>
      </c>
      <c r="Y848" s="13">
        <f t="shared" si="208"/>
        <v>0</v>
      </c>
      <c r="Z848" s="13" t="str">
        <f t="shared" si="217"/>
        <v>Good</v>
      </c>
      <c r="AA848" s="13">
        <f>IF(ISERROR(VLOOKUP($C848,CTEPULL!$A:$I,4,FALSE)),"0",(VLOOKUP($C848,CTEPULL!$A:$I,4,FALSE)))</f>
        <v>0</v>
      </c>
      <c r="AB848" s="18">
        <f>IF(ISERROR(VLOOKUP($A848,PIVOTILC!$A:$I,4,FALSE)),"0",(VLOOKUP($A848,PIVOTILC!$A:$I,4,FALSE)))</f>
        <v>0</v>
      </c>
      <c r="AC848" s="13">
        <f t="shared" si="209"/>
        <v>0</v>
      </c>
      <c r="AD848" s="13" t="str">
        <f t="shared" si="218"/>
        <v/>
      </c>
      <c r="AE848" s="13">
        <f>IF(ISERROR(VLOOKUP($C848,CTEPULL!$A:$I,5,FALSE)),"0",(VLOOKUP($C848,CTEPULL!$A:$I,5,FALSE)))</f>
        <v>0</v>
      </c>
      <c r="AF848" s="18">
        <f>IF(ISERROR(VLOOKUP($A848,PIVOTILC!$A:$I,5,FALSE)),"0",(VLOOKUP($A848,PIVOTILC!$A:$I,5,FALSE)))</f>
        <v>0</v>
      </c>
      <c r="AG848" s="13">
        <f t="shared" si="210"/>
        <v>0</v>
      </c>
      <c r="AH848" s="13" t="str">
        <f t="shared" si="219"/>
        <v/>
      </c>
      <c r="AI848" s="13">
        <f>IF(ISERROR(VLOOKUP($C848,CTEPULL!$A:$I,6,FALSE)),"0",(VLOOKUP($C848,CTEPULL!$A:$I,6,FALSE)))</f>
        <v>0</v>
      </c>
      <c r="AJ848" s="18">
        <f>IF(ISERROR(VLOOKUP($A848,PIVOTILC!$A:$I,6,FALSE)),"0",(VLOOKUP($A848,PIVOTILC!$A:$I,6,FALSE)))</f>
        <v>0</v>
      </c>
      <c r="AK848" s="13">
        <f t="shared" si="211"/>
        <v>0</v>
      </c>
      <c r="AL848" s="13" t="str">
        <f t="shared" si="220"/>
        <v/>
      </c>
      <c r="AM848" s="13">
        <f>IF(ISERROR(VLOOKUP($C848,CTEPULL!$A:$I,7,FALSE)),"0",(VLOOKUP($C848,CTEPULL!$A:$I,7,FALSE)))</f>
        <v>0</v>
      </c>
      <c r="AN848" s="18">
        <f>IF(ISERROR(VLOOKUP($A848,PIVOTILC!$A:$I,7,FALSE)),"0",(VLOOKUP($A848,PIVOTILC!$A:$I,7,FALSE)))</f>
        <v>0</v>
      </c>
      <c r="AO848" s="13">
        <f t="shared" si="212"/>
        <v>0</v>
      </c>
      <c r="AP848" s="13" t="str">
        <f t="shared" si="221"/>
        <v/>
      </c>
      <c r="AQ848" s="13">
        <f>IF(ISERROR(VLOOKUP($C848,CTEPULL!$A:$I,8,FALSE)),"0",(VLOOKUP($C848,CTEPULL!$A:$I,8,FALSE)))</f>
        <v>0</v>
      </c>
      <c r="AR848" s="18">
        <f>IF(ISERROR(VLOOKUP($A848,PIVOTILC!$A:$I,8,FALSE)),"0",(VLOOKUP($A848,PIVOTILC!$A:$I,8,FALSE)))</f>
        <v>0</v>
      </c>
      <c r="AS848" s="13">
        <f t="shared" si="213"/>
        <v>0</v>
      </c>
      <c r="AT848" s="13" t="str">
        <f t="shared" si="222"/>
        <v/>
      </c>
      <c r="AU848" s="19">
        <f>IF(ISERROR(VLOOKUP($C848,CTEPULL!$A:$I,9,FALSE)),"0",(VLOOKUP($C848,CTEPULL!$A:$I,9,FALSE)))</f>
        <v>40</v>
      </c>
      <c r="AV848" s="18">
        <f>IF(ISERROR(VLOOKUP($A848,PIVOTILC!$A:$I,8,FALSE)),"0",(VLOOKUP($A848,PIVOTILC!$A:$I,9,FALSE)))</f>
        <v>40</v>
      </c>
      <c r="AW848" s="18">
        <f t="shared" si="214"/>
        <v>0</v>
      </c>
      <c r="AX848" s="13">
        <f t="shared" si="215"/>
        <v>0</v>
      </c>
      <c r="AY848" s="13" t="str">
        <f t="shared" si="216"/>
        <v>No</v>
      </c>
      <c r="AZ848" s="13" t="str">
        <f t="shared" si="223"/>
        <v>No</v>
      </c>
    </row>
    <row r="849" spans="1:52" x14ac:dyDescent="0.2">
      <c r="A849" s="1" t="s">
        <v>9397</v>
      </c>
      <c r="B849" s="16" t="s">
        <v>5274</v>
      </c>
      <c r="C849" s="13" t="s">
        <v>5289</v>
      </c>
      <c r="D849" s="13" t="s">
        <v>5275</v>
      </c>
      <c r="E849" s="13" t="s">
        <v>5276</v>
      </c>
      <c r="F849" s="13" t="s">
        <v>4931</v>
      </c>
      <c r="G849" s="13" t="s">
        <v>5277</v>
      </c>
      <c r="H849" s="13" t="s">
        <v>2828</v>
      </c>
      <c r="I849" s="13" t="s">
        <v>98</v>
      </c>
      <c r="J849" s="13" t="s">
        <v>2378</v>
      </c>
      <c r="K849" s="13" t="s">
        <v>2382</v>
      </c>
      <c r="L849" s="13" t="s">
        <v>3758</v>
      </c>
      <c r="M849" s="13" t="s">
        <v>2384</v>
      </c>
      <c r="N849" s="13" t="s">
        <v>5290</v>
      </c>
      <c r="O849" s="17">
        <v>42926</v>
      </c>
      <c r="P849" s="23"/>
      <c r="Q849" s="41" t="s">
        <v>5278</v>
      </c>
      <c r="R849" s="13" t="s">
        <v>187</v>
      </c>
      <c r="S849" s="13" t="s">
        <v>2867</v>
      </c>
      <c r="T849" s="13" t="s">
        <v>8348</v>
      </c>
      <c r="U849" s="13" t="s">
        <v>6046</v>
      </c>
      <c r="V849" s="13" t="s">
        <v>8362</v>
      </c>
      <c r="W849" s="13">
        <f>IF(ISERROR(VLOOKUP($C849,CTEPULL!$A:$I,3,FALSE)),"0",(VLOOKUP($C849,CTEPULL!$A:$I,3,FALSE)))</f>
        <v>48</v>
      </c>
      <c r="X849" s="18">
        <f>IF(ISERROR(VLOOKUP($A849,PIVOTILC!$A:$I,3,FALSE)),"0",(VLOOKUP($A849,PIVOTILC!$A:$I,3,FALSE)))</f>
        <v>48</v>
      </c>
      <c r="Y849" s="13">
        <f t="shared" si="208"/>
        <v>0</v>
      </c>
      <c r="Z849" s="13" t="str">
        <f t="shared" si="217"/>
        <v>Good</v>
      </c>
      <c r="AA849" s="13">
        <f>IF(ISERROR(VLOOKUP($C849,CTEPULL!$A:$I,4,FALSE)),"0",(VLOOKUP($C849,CTEPULL!$A:$I,4,FALSE)))</f>
        <v>0</v>
      </c>
      <c r="AB849" s="18">
        <f>IF(ISERROR(VLOOKUP($A849,PIVOTILC!$A:$I,4,FALSE)),"0",(VLOOKUP($A849,PIVOTILC!$A:$I,4,FALSE)))</f>
        <v>0</v>
      </c>
      <c r="AC849" s="13">
        <f t="shared" si="209"/>
        <v>0</v>
      </c>
      <c r="AD849" s="13" t="str">
        <f t="shared" si="218"/>
        <v/>
      </c>
      <c r="AE849" s="13">
        <f>IF(ISERROR(VLOOKUP($C849,CTEPULL!$A:$I,5,FALSE)),"0",(VLOOKUP($C849,CTEPULL!$A:$I,5,FALSE)))</f>
        <v>0</v>
      </c>
      <c r="AF849" s="18">
        <f>IF(ISERROR(VLOOKUP($A849,PIVOTILC!$A:$I,5,FALSE)),"0",(VLOOKUP($A849,PIVOTILC!$A:$I,5,FALSE)))</f>
        <v>0</v>
      </c>
      <c r="AG849" s="13">
        <f t="shared" si="210"/>
        <v>0</v>
      </c>
      <c r="AH849" s="13" t="str">
        <f t="shared" si="219"/>
        <v/>
      </c>
      <c r="AI849" s="13">
        <f>IF(ISERROR(VLOOKUP($C849,CTEPULL!$A:$I,6,FALSE)),"0",(VLOOKUP($C849,CTEPULL!$A:$I,6,FALSE)))</f>
        <v>0</v>
      </c>
      <c r="AJ849" s="18">
        <f>IF(ISERROR(VLOOKUP($A849,PIVOTILC!$A:$I,6,FALSE)),"0",(VLOOKUP($A849,PIVOTILC!$A:$I,6,FALSE)))</f>
        <v>0</v>
      </c>
      <c r="AK849" s="13">
        <f t="shared" si="211"/>
        <v>0</v>
      </c>
      <c r="AL849" s="13" t="str">
        <f t="shared" si="220"/>
        <v/>
      </c>
      <c r="AM849" s="13">
        <f>IF(ISERROR(VLOOKUP($C849,CTEPULL!$A:$I,7,FALSE)),"0",(VLOOKUP($C849,CTEPULL!$A:$I,7,FALSE)))</f>
        <v>0</v>
      </c>
      <c r="AN849" s="18">
        <f>IF(ISERROR(VLOOKUP($A849,PIVOTILC!$A:$I,7,FALSE)),"0",(VLOOKUP($A849,PIVOTILC!$A:$I,7,FALSE)))</f>
        <v>0</v>
      </c>
      <c r="AO849" s="13">
        <f t="shared" si="212"/>
        <v>0</v>
      </c>
      <c r="AP849" s="13" t="str">
        <f t="shared" si="221"/>
        <v/>
      </c>
      <c r="AQ849" s="13">
        <f>IF(ISERROR(VLOOKUP($C849,CTEPULL!$A:$I,8,FALSE)),"0",(VLOOKUP($C849,CTEPULL!$A:$I,8,FALSE)))</f>
        <v>0</v>
      </c>
      <c r="AR849" s="18">
        <f>IF(ISERROR(VLOOKUP($A849,PIVOTILC!$A:$I,8,FALSE)),"0",(VLOOKUP($A849,PIVOTILC!$A:$I,8,FALSE)))</f>
        <v>0</v>
      </c>
      <c r="AS849" s="13">
        <f t="shared" si="213"/>
        <v>0</v>
      </c>
      <c r="AT849" s="13" t="str">
        <f t="shared" si="222"/>
        <v/>
      </c>
      <c r="AU849" s="19">
        <f>IF(ISERROR(VLOOKUP($C849,CTEPULL!$A:$I,9,FALSE)),"0",(VLOOKUP($C849,CTEPULL!$A:$I,9,FALSE)))</f>
        <v>48</v>
      </c>
      <c r="AV849" s="18">
        <f>IF(ISERROR(VLOOKUP($A849,PIVOTILC!$A:$I,8,FALSE)),"0",(VLOOKUP($A849,PIVOTILC!$A:$I,9,FALSE)))</f>
        <v>48</v>
      </c>
      <c r="AW849" s="18">
        <f t="shared" si="214"/>
        <v>0</v>
      </c>
      <c r="AX849" s="13">
        <f t="shared" si="215"/>
        <v>0</v>
      </c>
      <c r="AY849" s="13" t="str">
        <f t="shared" si="216"/>
        <v>No</v>
      </c>
      <c r="AZ849" s="13" t="str">
        <f t="shared" si="223"/>
        <v>No</v>
      </c>
    </row>
    <row r="850" spans="1:52" x14ac:dyDescent="0.2">
      <c r="A850" s="1" t="s">
        <v>9398</v>
      </c>
      <c r="B850" s="16" t="s">
        <v>5176</v>
      </c>
      <c r="C850" s="13" t="s">
        <v>5177</v>
      </c>
      <c r="D850" s="13" t="s">
        <v>5178</v>
      </c>
      <c r="E850" s="13" t="s">
        <v>616</v>
      </c>
      <c r="F850" s="13" t="s">
        <v>2830</v>
      </c>
      <c r="G850" s="13" t="s">
        <v>5179</v>
      </c>
      <c r="H850" s="13" t="s">
        <v>2829</v>
      </c>
      <c r="I850" s="13" t="s">
        <v>98</v>
      </c>
      <c r="J850" s="13" t="s">
        <v>2378</v>
      </c>
      <c r="K850" s="13" t="s">
        <v>4970</v>
      </c>
      <c r="L850" s="13" t="s">
        <v>4970</v>
      </c>
      <c r="M850" s="13" t="s">
        <v>5520</v>
      </c>
      <c r="N850" s="13" t="s">
        <v>5180</v>
      </c>
      <c r="O850" s="17">
        <v>39965</v>
      </c>
      <c r="P850" s="23"/>
      <c r="Q850" s="41" t="s">
        <v>5181</v>
      </c>
      <c r="R850" s="13" t="s">
        <v>129</v>
      </c>
      <c r="S850" s="13" t="s">
        <v>2871</v>
      </c>
      <c r="T850" s="13" t="s">
        <v>8359</v>
      </c>
      <c r="U850" s="13" t="s">
        <v>6047</v>
      </c>
      <c r="V850" s="13" t="s">
        <v>8352</v>
      </c>
      <c r="W850" s="13">
        <f>IF(ISERROR(VLOOKUP($C850,CTEPULL!$A:$I,3,FALSE)),"0",(VLOOKUP($C850,CTEPULL!$A:$I,3,FALSE)))</f>
        <v>32</v>
      </c>
      <c r="X850" s="18">
        <f>IF(ISERROR(VLOOKUP($A850,PIVOTILC!$A:$I,3,FALSE)),"0",(VLOOKUP($A850,PIVOTILC!$A:$I,3,FALSE)))</f>
        <v>32</v>
      </c>
      <c r="Y850" s="13">
        <f t="shared" si="208"/>
        <v>0</v>
      </c>
      <c r="Z850" s="13" t="str">
        <f t="shared" si="217"/>
        <v>Good</v>
      </c>
      <c r="AA850" s="13">
        <f>IF(ISERROR(VLOOKUP($C850,CTEPULL!$A:$I,4,FALSE)),"0",(VLOOKUP($C850,CTEPULL!$A:$I,4,FALSE)))</f>
        <v>0</v>
      </c>
      <c r="AB850" s="18">
        <f>IF(ISERROR(VLOOKUP($A850,PIVOTILC!$A:$I,4,FALSE)),"0",(VLOOKUP($A850,PIVOTILC!$A:$I,4,FALSE)))</f>
        <v>0</v>
      </c>
      <c r="AC850" s="13">
        <f t="shared" si="209"/>
        <v>0</v>
      </c>
      <c r="AD850" s="13" t="str">
        <f t="shared" si="218"/>
        <v/>
      </c>
      <c r="AE850" s="13">
        <f>IF(ISERROR(VLOOKUP($C850,CTEPULL!$A:$I,5,FALSE)),"0",(VLOOKUP($C850,CTEPULL!$A:$I,5,FALSE)))</f>
        <v>0</v>
      </c>
      <c r="AF850" s="18">
        <f>IF(ISERROR(VLOOKUP($A850,PIVOTILC!$A:$I,5,FALSE)),"0",(VLOOKUP($A850,PIVOTILC!$A:$I,5,FALSE)))</f>
        <v>0</v>
      </c>
      <c r="AG850" s="13">
        <f t="shared" si="210"/>
        <v>0</v>
      </c>
      <c r="AH850" s="13" t="str">
        <f t="shared" si="219"/>
        <v/>
      </c>
      <c r="AI850" s="13">
        <f>IF(ISERROR(VLOOKUP($C850,CTEPULL!$A:$I,6,FALSE)),"0",(VLOOKUP($C850,CTEPULL!$A:$I,6,FALSE)))</f>
        <v>0</v>
      </c>
      <c r="AJ850" s="18">
        <f>IF(ISERROR(VLOOKUP($A850,PIVOTILC!$A:$I,6,FALSE)),"0",(VLOOKUP($A850,PIVOTILC!$A:$I,6,FALSE)))</f>
        <v>0</v>
      </c>
      <c r="AK850" s="13">
        <f t="shared" si="211"/>
        <v>0</v>
      </c>
      <c r="AL850" s="13" t="str">
        <f t="shared" si="220"/>
        <v/>
      </c>
      <c r="AM850" s="13">
        <f>IF(ISERROR(VLOOKUP($C850,CTEPULL!$A:$I,7,FALSE)),"0",(VLOOKUP($C850,CTEPULL!$A:$I,7,FALSE)))</f>
        <v>0</v>
      </c>
      <c r="AN850" s="18">
        <f>IF(ISERROR(VLOOKUP($A850,PIVOTILC!$A:$I,7,FALSE)),"0",(VLOOKUP($A850,PIVOTILC!$A:$I,7,FALSE)))</f>
        <v>0</v>
      </c>
      <c r="AO850" s="13">
        <f t="shared" si="212"/>
        <v>0</v>
      </c>
      <c r="AP850" s="13" t="str">
        <f t="shared" si="221"/>
        <v/>
      </c>
      <c r="AQ850" s="13">
        <f>IF(ISERROR(VLOOKUP($C850,CTEPULL!$A:$I,8,FALSE)),"0",(VLOOKUP($C850,CTEPULL!$A:$I,8,FALSE)))</f>
        <v>0</v>
      </c>
      <c r="AR850" s="18">
        <f>IF(ISERROR(VLOOKUP($A850,PIVOTILC!$A:$I,8,FALSE)),"0",(VLOOKUP($A850,PIVOTILC!$A:$I,8,FALSE)))</f>
        <v>0</v>
      </c>
      <c r="AS850" s="13">
        <f t="shared" si="213"/>
        <v>0</v>
      </c>
      <c r="AT850" s="13" t="str">
        <f t="shared" si="222"/>
        <v/>
      </c>
      <c r="AU850" s="19">
        <f>IF(ISERROR(VLOOKUP($C850,CTEPULL!$A:$I,9,FALSE)),"0",(VLOOKUP($C850,CTEPULL!$A:$I,9,FALSE)))</f>
        <v>32</v>
      </c>
      <c r="AV850" s="18">
        <f>IF(ISERROR(VLOOKUP($A850,PIVOTILC!$A:$I,8,FALSE)),"0",(VLOOKUP($A850,PIVOTILC!$A:$I,9,FALSE)))</f>
        <v>32</v>
      </c>
      <c r="AW850" s="18">
        <f t="shared" si="214"/>
        <v>0</v>
      </c>
      <c r="AX850" s="13">
        <f t="shared" si="215"/>
        <v>0</v>
      </c>
      <c r="AY850" s="13" t="str">
        <f t="shared" si="216"/>
        <v>No</v>
      </c>
      <c r="AZ850" s="13" t="str">
        <f t="shared" si="223"/>
        <v>No</v>
      </c>
    </row>
    <row r="851" spans="1:52" x14ac:dyDescent="0.2">
      <c r="A851" s="1" t="s">
        <v>9399</v>
      </c>
      <c r="B851" s="16" t="s">
        <v>4155</v>
      </c>
      <c r="C851" s="13" t="s">
        <v>4156</v>
      </c>
      <c r="D851" s="13" t="s">
        <v>4157</v>
      </c>
      <c r="E851" s="13" t="s">
        <v>1950</v>
      </c>
      <c r="F851" s="13" t="s">
        <v>4158</v>
      </c>
      <c r="G851" s="13" t="s">
        <v>4159</v>
      </c>
      <c r="H851" s="13" t="s">
        <v>2832</v>
      </c>
      <c r="I851" s="13" t="s">
        <v>100</v>
      </c>
      <c r="J851" s="13" t="s">
        <v>2378</v>
      </c>
      <c r="K851" s="13" t="s">
        <v>2395</v>
      </c>
      <c r="L851" s="13" t="s">
        <v>2385</v>
      </c>
      <c r="M851" s="13" t="s">
        <v>10350</v>
      </c>
      <c r="N851" s="13" t="s">
        <v>4160</v>
      </c>
      <c r="O851" s="17">
        <v>42709</v>
      </c>
      <c r="P851" s="23"/>
      <c r="Q851" s="41" t="s">
        <v>4161</v>
      </c>
      <c r="R851" s="13" t="s">
        <v>129</v>
      </c>
      <c r="S851" s="13" t="s">
        <v>2871</v>
      </c>
      <c r="T851" s="13" t="s">
        <v>8348</v>
      </c>
      <c r="U851" s="13" t="s">
        <v>6048</v>
      </c>
      <c r="V851" s="13" t="s">
        <v>8351</v>
      </c>
      <c r="W851" s="13">
        <f>IF(ISERROR(VLOOKUP($C851,CTEPULL!$A:$I,3,FALSE)),"0",(VLOOKUP($C851,CTEPULL!$A:$I,3,FALSE)))</f>
        <v>45</v>
      </c>
      <c r="X851" s="18">
        <f>IF(ISERROR(VLOOKUP($A851,PIVOTILC!$A:$I,3,FALSE)),"0",(VLOOKUP($A851,PIVOTILC!$A:$I,3,FALSE)))</f>
        <v>45</v>
      </c>
      <c r="Y851" s="13">
        <f t="shared" si="208"/>
        <v>0</v>
      </c>
      <c r="Z851" s="13" t="str">
        <f t="shared" si="217"/>
        <v>Good</v>
      </c>
      <c r="AA851" s="13">
        <f>IF(ISERROR(VLOOKUP($C851,CTEPULL!$A:$I,4,FALSE)),"0",(VLOOKUP($C851,CTEPULL!$A:$I,4,FALSE)))</f>
        <v>0</v>
      </c>
      <c r="AB851" s="18">
        <f>IF(ISERROR(VLOOKUP($A851,PIVOTILC!$A:$I,4,FALSE)),"0",(VLOOKUP($A851,PIVOTILC!$A:$I,4,FALSE)))</f>
        <v>0</v>
      </c>
      <c r="AC851" s="13">
        <f t="shared" si="209"/>
        <v>0</v>
      </c>
      <c r="AD851" s="13" t="str">
        <f t="shared" si="218"/>
        <v/>
      </c>
      <c r="AE851" s="13">
        <f>IF(ISERROR(VLOOKUP($C851,CTEPULL!$A:$I,5,FALSE)),"0",(VLOOKUP($C851,CTEPULL!$A:$I,5,FALSE)))</f>
        <v>0</v>
      </c>
      <c r="AF851" s="18">
        <f>IF(ISERROR(VLOOKUP($A851,PIVOTILC!$A:$I,5,FALSE)),"0",(VLOOKUP($A851,PIVOTILC!$A:$I,5,FALSE)))</f>
        <v>0</v>
      </c>
      <c r="AG851" s="13">
        <f t="shared" si="210"/>
        <v>0</v>
      </c>
      <c r="AH851" s="13" t="str">
        <f t="shared" si="219"/>
        <v/>
      </c>
      <c r="AI851" s="13">
        <f>IF(ISERROR(VLOOKUP($C851,CTEPULL!$A:$I,6,FALSE)),"0",(VLOOKUP($C851,CTEPULL!$A:$I,6,FALSE)))</f>
        <v>0</v>
      </c>
      <c r="AJ851" s="18">
        <f>IF(ISERROR(VLOOKUP($A851,PIVOTILC!$A:$I,6,FALSE)),"0",(VLOOKUP($A851,PIVOTILC!$A:$I,6,FALSE)))</f>
        <v>0</v>
      </c>
      <c r="AK851" s="13">
        <f t="shared" si="211"/>
        <v>0</v>
      </c>
      <c r="AL851" s="13" t="str">
        <f t="shared" si="220"/>
        <v/>
      </c>
      <c r="AM851" s="13">
        <f>IF(ISERROR(VLOOKUP($C851,CTEPULL!$A:$I,7,FALSE)),"0",(VLOOKUP($C851,CTEPULL!$A:$I,7,FALSE)))</f>
        <v>0</v>
      </c>
      <c r="AN851" s="18">
        <f>IF(ISERROR(VLOOKUP($A851,PIVOTILC!$A:$I,7,FALSE)),"0",(VLOOKUP($A851,PIVOTILC!$A:$I,7,FALSE)))</f>
        <v>0</v>
      </c>
      <c r="AO851" s="13">
        <f t="shared" si="212"/>
        <v>0</v>
      </c>
      <c r="AP851" s="13" t="str">
        <f t="shared" si="221"/>
        <v/>
      </c>
      <c r="AQ851" s="13">
        <f>IF(ISERROR(VLOOKUP($C851,CTEPULL!$A:$I,8,FALSE)),"0",(VLOOKUP($C851,CTEPULL!$A:$I,8,FALSE)))</f>
        <v>0</v>
      </c>
      <c r="AR851" s="18">
        <f>IF(ISERROR(VLOOKUP($A851,PIVOTILC!$A:$I,8,FALSE)),"0",(VLOOKUP($A851,PIVOTILC!$A:$I,8,FALSE)))</f>
        <v>0</v>
      </c>
      <c r="AS851" s="13">
        <f t="shared" si="213"/>
        <v>0</v>
      </c>
      <c r="AT851" s="13" t="str">
        <f t="shared" si="222"/>
        <v/>
      </c>
      <c r="AU851" s="19">
        <f>IF(ISERROR(VLOOKUP($C851,CTEPULL!$A:$I,9,FALSE)),"0",(VLOOKUP($C851,CTEPULL!$A:$I,9,FALSE)))</f>
        <v>45</v>
      </c>
      <c r="AV851" s="18">
        <f>IF(ISERROR(VLOOKUP($A851,PIVOTILC!$A:$I,8,FALSE)),"0",(VLOOKUP($A851,PIVOTILC!$A:$I,9,FALSE)))</f>
        <v>45</v>
      </c>
      <c r="AW851" s="18">
        <f t="shared" si="214"/>
        <v>0</v>
      </c>
      <c r="AX851" s="13">
        <f t="shared" si="215"/>
        <v>0</v>
      </c>
      <c r="AY851" s="13" t="str">
        <f t="shared" si="216"/>
        <v>No</v>
      </c>
      <c r="AZ851" s="13" t="str">
        <f t="shared" si="223"/>
        <v>No</v>
      </c>
    </row>
    <row r="852" spans="1:52" x14ac:dyDescent="0.2">
      <c r="A852" s="1" t="s">
        <v>10805</v>
      </c>
      <c r="B852" s="16" t="s">
        <v>10680</v>
      </c>
      <c r="C852" s="13" t="s">
        <v>10681</v>
      </c>
      <c r="D852" s="13" t="s">
        <v>10682</v>
      </c>
      <c r="E852" s="13" t="s">
        <v>10683</v>
      </c>
      <c r="F852" s="13" t="s">
        <v>129</v>
      </c>
      <c r="G852" s="13" t="s">
        <v>10684</v>
      </c>
      <c r="H852" s="13" t="s">
        <v>2833</v>
      </c>
      <c r="I852" s="13" t="s">
        <v>102</v>
      </c>
      <c r="J852" s="13" t="s">
        <v>2378</v>
      </c>
      <c r="K852" s="13" t="s">
        <v>4970</v>
      </c>
      <c r="L852" s="13" t="s">
        <v>11256</v>
      </c>
      <c r="M852" s="13" t="s">
        <v>11256</v>
      </c>
      <c r="N852" s="13" t="s">
        <v>10806</v>
      </c>
      <c r="O852" s="17">
        <v>43633</v>
      </c>
      <c r="P852" s="23"/>
      <c r="Q852" s="41" t="s">
        <v>10685</v>
      </c>
      <c r="R852" s="13" t="s">
        <v>129</v>
      </c>
      <c r="S852" s="13" t="s">
        <v>9769</v>
      </c>
      <c r="T852" s="13" t="s">
        <v>8348</v>
      </c>
      <c r="U852" s="13" t="s">
        <v>10817</v>
      </c>
      <c r="V852" s="13" t="s">
        <v>8352</v>
      </c>
      <c r="W852" s="13">
        <f>IF(ISERROR(VLOOKUP($C852,CTEPULL!$A:$I,3,FALSE)),"0",(VLOOKUP($C852,CTEPULL!$A:$I,3,FALSE)))</f>
        <v>40</v>
      </c>
      <c r="X852" s="18">
        <f>IF(ISERROR(VLOOKUP($A852,PIVOTILC!$A:$I,3,FALSE)),"0",(VLOOKUP($A852,PIVOTILC!$A:$I,3,FALSE)))</f>
        <v>40</v>
      </c>
      <c r="Y852" s="13">
        <f t="shared" si="208"/>
        <v>0</v>
      </c>
      <c r="Z852" s="13" t="str">
        <f t="shared" si="217"/>
        <v>Good</v>
      </c>
      <c r="AA852" s="13">
        <f>IF(ISERROR(VLOOKUP($C852,CTEPULL!$A:$I,4,FALSE)),"0",(VLOOKUP($C852,CTEPULL!$A:$I,4,FALSE)))</f>
        <v>0</v>
      </c>
      <c r="AB852" s="18">
        <f>IF(ISERROR(VLOOKUP($A852,PIVOTILC!$A:$I,4,FALSE)),"0",(VLOOKUP($A852,PIVOTILC!$A:$I,4,FALSE)))</f>
        <v>0</v>
      </c>
      <c r="AC852" s="13">
        <f t="shared" si="209"/>
        <v>0</v>
      </c>
      <c r="AD852" s="13" t="str">
        <f t="shared" si="218"/>
        <v/>
      </c>
      <c r="AE852" s="13">
        <f>IF(ISERROR(VLOOKUP($C852,CTEPULL!$A:$I,5,FALSE)),"0",(VLOOKUP($C852,CTEPULL!$A:$I,5,FALSE)))</f>
        <v>0</v>
      </c>
      <c r="AF852" s="18">
        <f>IF(ISERROR(VLOOKUP($A852,PIVOTILC!$A:$I,5,FALSE)),"0",(VLOOKUP($A852,PIVOTILC!$A:$I,5,FALSE)))</f>
        <v>0</v>
      </c>
      <c r="AG852" s="13">
        <f t="shared" si="210"/>
        <v>0</v>
      </c>
      <c r="AH852" s="13" t="str">
        <f t="shared" si="219"/>
        <v/>
      </c>
      <c r="AI852" s="13">
        <f>IF(ISERROR(VLOOKUP($C852,CTEPULL!$A:$I,6,FALSE)),"0",(VLOOKUP($C852,CTEPULL!$A:$I,6,FALSE)))</f>
        <v>0</v>
      </c>
      <c r="AJ852" s="18">
        <f>IF(ISERROR(VLOOKUP($A852,PIVOTILC!$A:$I,6,FALSE)),"0",(VLOOKUP($A852,PIVOTILC!$A:$I,6,FALSE)))</f>
        <v>0</v>
      </c>
      <c r="AK852" s="13">
        <f t="shared" si="211"/>
        <v>0</v>
      </c>
      <c r="AL852" s="13" t="str">
        <f t="shared" si="220"/>
        <v/>
      </c>
      <c r="AM852" s="13">
        <f>IF(ISERROR(VLOOKUP($C852,CTEPULL!$A:$I,7,FALSE)),"0",(VLOOKUP($C852,CTEPULL!$A:$I,7,FALSE)))</f>
        <v>0</v>
      </c>
      <c r="AN852" s="18">
        <f>IF(ISERROR(VLOOKUP($A852,PIVOTILC!$A:$I,7,FALSE)),"0",(VLOOKUP($A852,PIVOTILC!$A:$I,7,FALSE)))</f>
        <v>0</v>
      </c>
      <c r="AO852" s="13">
        <f t="shared" si="212"/>
        <v>0</v>
      </c>
      <c r="AP852" s="13" t="str">
        <f t="shared" si="221"/>
        <v/>
      </c>
      <c r="AQ852" s="13">
        <f>IF(ISERROR(VLOOKUP($C852,CTEPULL!$A:$I,8,FALSE)),"0",(VLOOKUP($C852,CTEPULL!$A:$I,8,FALSE)))</f>
        <v>0</v>
      </c>
      <c r="AR852" s="18">
        <f>IF(ISERROR(VLOOKUP($A852,PIVOTILC!$A:$I,8,FALSE)),"0",(VLOOKUP($A852,PIVOTILC!$A:$I,8,FALSE)))</f>
        <v>0</v>
      </c>
      <c r="AS852" s="13">
        <f t="shared" si="213"/>
        <v>0</v>
      </c>
      <c r="AT852" s="13" t="str">
        <f t="shared" si="222"/>
        <v/>
      </c>
      <c r="AU852" s="19">
        <f>IF(ISERROR(VLOOKUP($C852,CTEPULL!$A:$I,9,FALSE)),"0",(VLOOKUP($C852,CTEPULL!$A:$I,9,FALSE)))</f>
        <v>40</v>
      </c>
      <c r="AV852" s="18">
        <f>IF(ISERROR(VLOOKUP($A852,PIVOTILC!$A:$I,8,FALSE)),"0",(VLOOKUP($A852,PIVOTILC!$A:$I,9,FALSE)))</f>
        <v>40</v>
      </c>
      <c r="AW852" s="18">
        <f t="shared" si="214"/>
        <v>0</v>
      </c>
      <c r="AX852" s="13">
        <f t="shared" si="215"/>
        <v>0</v>
      </c>
      <c r="AY852" s="13" t="str">
        <f t="shared" si="216"/>
        <v>No</v>
      </c>
      <c r="AZ852" s="13" t="str">
        <f t="shared" si="223"/>
        <v>No</v>
      </c>
    </row>
    <row r="853" spans="1:52" x14ac:dyDescent="0.2">
      <c r="A853" s="1" t="s">
        <v>9400</v>
      </c>
      <c r="B853" s="16" t="s">
        <v>8453</v>
      </c>
      <c r="C853" s="13" t="s">
        <v>8454</v>
      </c>
      <c r="D853" s="13" t="s">
        <v>8455</v>
      </c>
      <c r="E853" s="13" t="s">
        <v>1546</v>
      </c>
      <c r="F853" s="13" t="s">
        <v>99</v>
      </c>
      <c r="G853" s="13" t="s">
        <v>8456</v>
      </c>
      <c r="H853" s="13" t="s">
        <v>2831</v>
      </c>
      <c r="I853" s="13" t="s">
        <v>100</v>
      </c>
      <c r="J853" s="13" t="s">
        <v>2378</v>
      </c>
      <c r="K853" s="13" t="s">
        <v>2396</v>
      </c>
      <c r="L853" s="13" t="s">
        <v>2392</v>
      </c>
      <c r="M853" s="13" t="s">
        <v>2393</v>
      </c>
      <c r="N853" s="13" t="s">
        <v>8490</v>
      </c>
      <c r="O853" s="17">
        <v>43339</v>
      </c>
      <c r="P853" s="23"/>
      <c r="Q853" s="41" t="s">
        <v>8457</v>
      </c>
      <c r="R853" s="13" t="s">
        <v>112</v>
      </c>
      <c r="S853" s="13" t="s">
        <v>2872</v>
      </c>
      <c r="T853" s="13" t="s">
        <v>8348</v>
      </c>
      <c r="U853" s="13" t="s">
        <v>8495</v>
      </c>
      <c r="V853" s="13" t="s">
        <v>8354</v>
      </c>
      <c r="W853" s="13">
        <f>IF(ISERROR(VLOOKUP($C853,CTEPULL!$A:$I,3,FALSE)),"0",(VLOOKUP($C853,CTEPULL!$A:$I,3,FALSE)))</f>
        <v>36</v>
      </c>
      <c r="X853" s="18">
        <f>IF(ISERROR(VLOOKUP($A853,PIVOTILC!$A:$I,3,FALSE)),"0",(VLOOKUP($A853,PIVOTILC!$A:$I,3,FALSE)))</f>
        <v>36</v>
      </c>
      <c r="Y853" s="13">
        <f t="shared" si="208"/>
        <v>0</v>
      </c>
      <c r="Z853" s="13" t="str">
        <f t="shared" si="217"/>
        <v>Good</v>
      </c>
      <c r="AA853" s="13">
        <f>IF(ISERROR(VLOOKUP($C853,CTEPULL!$A:$I,4,FALSE)),"0",(VLOOKUP($C853,CTEPULL!$A:$I,4,FALSE)))</f>
        <v>0</v>
      </c>
      <c r="AB853" s="18">
        <f>IF(ISERROR(VLOOKUP($A853,PIVOTILC!$A:$I,4,FALSE)),"0",(VLOOKUP($A853,PIVOTILC!$A:$I,4,FALSE)))</f>
        <v>0</v>
      </c>
      <c r="AC853" s="13">
        <f t="shared" si="209"/>
        <v>0</v>
      </c>
      <c r="AD853" s="13" t="str">
        <f t="shared" si="218"/>
        <v/>
      </c>
      <c r="AE853" s="13">
        <f>IF(ISERROR(VLOOKUP($C853,CTEPULL!$A:$I,5,FALSE)),"0",(VLOOKUP($C853,CTEPULL!$A:$I,5,FALSE)))</f>
        <v>0</v>
      </c>
      <c r="AF853" s="18">
        <f>IF(ISERROR(VLOOKUP($A853,PIVOTILC!$A:$I,5,FALSE)),"0",(VLOOKUP($A853,PIVOTILC!$A:$I,5,FALSE)))</f>
        <v>0</v>
      </c>
      <c r="AG853" s="13">
        <f t="shared" si="210"/>
        <v>0</v>
      </c>
      <c r="AH853" s="13" t="str">
        <f t="shared" si="219"/>
        <v/>
      </c>
      <c r="AI853" s="13">
        <f>IF(ISERROR(VLOOKUP($C853,CTEPULL!$A:$I,6,FALSE)),"0",(VLOOKUP($C853,CTEPULL!$A:$I,6,FALSE)))</f>
        <v>0</v>
      </c>
      <c r="AJ853" s="18">
        <f>IF(ISERROR(VLOOKUP($A853,PIVOTILC!$A:$I,6,FALSE)),"0",(VLOOKUP($A853,PIVOTILC!$A:$I,6,FALSE)))</f>
        <v>0</v>
      </c>
      <c r="AK853" s="13">
        <f t="shared" si="211"/>
        <v>0</v>
      </c>
      <c r="AL853" s="13" t="str">
        <f t="shared" si="220"/>
        <v/>
      </c>
      <c r="AM853" s="13">
        <f>IF(ISERROR(VLOOKUP($C853,CTEPULL!$A:$I,7,FALSE)),"0",(VLOOKUP($C853,CTEPULL!$A:$I,7,FALSE)))</f>
        <v>0</v>
      </c>
      <c r="AN853" s="18">
        <f>IF(ISERROR(VLOOKUP($A853,PIVOTILC!$A:$I,7,FALSE)),"0",(VLOOKUP($A853,PIVOTILC!$A:$I,7,FALSE)))</f>
        <v>0</v>
      </c>
      <c r="AO853" s="13">
        <f t="shared" si="212"/>
        <v>0</v>
      </c>
      <c r="AP853" s="13" t="str">
        <f t="shared" si="221"/>
        <v/>
      </c>
      <c r="AQ853" s="13">
        <f>IF(ISERROR(VLOOKUP($C853,CTEPULL!$A:$I,8,FALSE)),"0",(VLOOKUP($C853,CTEPULL!$A:$I,8,FALSE)))</f>
        <v>0</v>
      </c>
      <c r="AR853" s="18">
        <f>IF(ISERROR(VLOOKUP($A853,PIVOTILC!$A:$I,8,FALSE)),"0",(VLOOKUP($A853,PIVOTILC!$A:$I,8,FALSE)))</f>
        <v>0</v>
      </c>
      <c r="AS853" s="13">
        <f t="shared" si="213"/>
        <v>0</v>
      </c>
      <c r="AT853" s="13" t="str">
        <f t="shared" si="222"/>
        <v/>
      </c>
      <c r="AU853" s="19">
        <f>IF(ISERROR(VLOOKUP($C853,CTEPULL!$A:$I,9,FALSE)),"0",(VLOOKUP($C853,CTEPULL!$A:$I,9,FALSE)))</f>
        <v>36</v>
      </c>
      <c r="AV853" s="18">
        <f>IF(ISERROR(VLOOKUP($A853,PIVOTILC!$A:$I,8,FALSE)),"0",(VLOOKUP($A853,PIVOTILC!$A:$I,9,FALSE)))</f>
        <v>36</v>
      </c>
      <c r="AW853" s="18">
        <f t="shared" si="214"/>
        <v>0</v>
      </c>
      <c r="AX853" s="13">
        <f t="shared" si="215"/>
        <v>0</v>
      </c>
      <c r="AY853" s="13" t="str">
        <f t="shared" si="216"/>
        <v>No</v>
      </c>
      <c r="AZ853" s="13" t="str">
        <f t="shared" si="223"/>
        <v>No</v>
      </c>
    </row>
    <row r="854" spans="1:52" x14ac:dyDescent="0.2">
      <c r="A854" s="1" t="s">
        <v>9401</v>
      </c>
      <c r="B854" s="16" t="s">
        <v>5333</v>
      </c>
      <c r="C854" s="13" t="s">
        <v>5334</v>
      </c>
      <c r="D854" s="13" t="s">
        <v>5335</v>
      </c>
      <c r="E854" s="13" t="s">
        <v>5336</v>
      </c>
      <c r="F854" s="13" t="s">
        <v>2830</v>
      </c>
      <c r="G854" s="13" t="s">
        <v>5337</v>
      </c>
      <c r="H854" s="13" t="s">
        <v>2832</v>
      </c>
      <c r="I854" s="13" t="s">
        <v>102</v>
      </c>
      <c r="J854" s="13" t="s">
        <v>2378</v>
      </c>
      <c r="K854" s="13" t="s">
        <v>2396</v>
      </c>
      <c r="L854" s="13" t="s">
        <v>2392</v>
      </c>
      <c r="M854" s="13" t="s">
        <v>8943</v>
      </c>
      <c r="N854" s="13" t="s">
        <v>5338</v>
      </c>
      <c r="O854" s="17">
        <v>42948</v>
      </c>
      <c r="P854" s="23"/>
      <c r="Q854" s="41" t="s">
        <v>5339</v>
      </c>
      <c r="R854" s="13" t="s">
        <v>129</v>
      </c>
      <c r="S854" s="13" t="s">
        <v>2871</v>
      </c>
      <c r="T854" s="13" t="s">
        <v>8348</v>
      </c>
      <c r="U854" s="13" t="s">
        <v>6049</v>
      </c>
      <c r="V854" s="13" t="s">
        <v>8351</v>
      </c>
      <c r="W854" s="13" t="str">
        <f>IF(ISERROR(VLOOKUP($C854,CTEPULL!$A:$I,3,FALSE)),"0",(VLOOKUP($C854,CTEPULL!$A:$I,3,FALSE)))</f>
        <v>0</v>
      </c>
      <c r="X854" s="18" t="str">
        <f>IF(ISERROR(VLOOKUP($A854,PIVOTILC!$A:$I,3,FALSE)),"0",(VLOOKUP($A854,PIVOTILC!$A:$I,3,FALSE)))</f>
        <v>0</v>
      </c>
      <c r="Y854" s="13">
        <f t="shared" si="208"/>
        <v>0</v>
      </c>
      <c r="Z854" s="13" t="str">
        <f t="shared" si="217"/>
        <v>Good</v>
      </c>
      <c r="AA854" s="13" t="str">
        <f>IF(ISERROR(VLOOKUP($C854,CTEPULL!$A:$I,4,FALSE)),"0",(VLOOKUP($C854,CTEPULL!$A:$I,4,FALSE)))</f>
        <v>0</v>
      </c>
      <c r="AB854" s="18" t="str">
        <f>IF(ISERROR(VLOOKUP($A854,PIVOTILC!$A:$I,4,FALSE)),"0",(VLOOKUP($A854,PIVOTILC!$A:$I,4,FALSE)))</f>
        <v>0</v>
      </c>
      <c r="AC854" s="13">
        <f t="shared" si="209"/>
        <v>0</v>
      </c>
      <c r="AD854" s="13" t="str">
        <f t="shared" si="218"/>
        <v/>
      </c>
      <c r="AE854" s="13" t="str">
        <f>IF(ISERROR(VLOOKUP($C854,CTEPULL!$A:$I,5,FALSE)),"0",(VLOOKUP($C854,CTEPULL!$A:$I,5,FALSE)))</f>
        <v>0</v>
      </c>
      <c r="AF854" s="18" t="str">
        <f>IF(ISERROR(VLOOKUP($A854,PIVOTILC!$A:$I,5,FALSE)),"0",(VLOOKUP($A854,PIVOTILC!$A:$I,5,FALSE)))</f>
        <v>0</v>
      </c>
      <c r="AG854" s="13">
        <f t="shared" si="210"/>
        <v>0</v>
      </c>
      <c r="AH854" s="13" t="str">
        <f t="shared" si="219"/>
        <v/>
      </c>
      <c r="AI854" s="13" t="str">
        <f>IF(ISERROR(VLOOKUP($C854,CTEPULL!$A:$I,6,FALSE)),"0",(VLOOKUP($C854,CTEPULL!$A:$I,6,FALSE)))</f>
        <v>0</v>
      </c>
      <c r="AJ854" s="18" t="str">
        <f>IF(ISERROR(VLOOKUP($A854,PIVOTILC!$A:$I,6,FALSE)),"0",(VLOOKUP($A854,PIVOTILC!$A:$I,6,FALSE)))</f>
        <v>0</v>
      </c>
      <c r="AK854" s="13">
        <f t="shared" si="211"/>
        <v>0</v>
      </c>
      <c r="AL854" s="13" t="str">
        <f t="shared" si="220"/>
        <v/>
      </c>
      <c r="AM854" s="13" t="str">
        <f>IF(ISERROR(VLOOKUP($C854,CTEPULL!$A:$I,7,FALSE)),"0",(VLOOKUP($C854,CTEPULL!$A:$I,7,FALSE)))</f>
        <v>0</v>
      </c>
      <c r="AN854" s="18" t="str">
        <f>IF(ISERROR(VLOOKUP($A854,PIVOTILC!$A:$I,7,FALSE)),"0",(VLOOKUP($A854,PIVOTILC!$A:$I,7,FALSE)))</f>
        <v>0</v>
      </c>
      <c r="AO854" s="13">
        <f t="shared" si="212"/>
        <v>0</v>
      </c>
      <c r="AP854" s="13" t="str">
        <f t="shared" si="221"/>
        <v/>
      </c>
      <c r="AQ854" s="13" t="str">
        <f>IF(ISERROR(VLOOKUP($C854,CTEPULL!$A:$I,8,FALSE)),"0",(VLOOKUP($C854,CTEPULL!$A:$I,8,FALSE)))</f>
        <v>0</v>
      </c>
      <c r="AR854" s="18" t="str">
        <f>IF(ISERROR(VLOOKUP($A854,PIVOTILC!$A:$I,8,FALSE)),"0",(VLOOKUP($A854,PIVOTILC!$A:$I,8,FALSE)))</f>
        <v>0</v>
      </c>
      <c r="AS854" s="13">
        <f t="shared" si="213"/>
        <v>0</v>
      </c>
      <c r="AT854" s="13" t="str">
        <f t="shared" si="222"/>
        <v/>
      </c>
      <c r="AU854" s="19" t="str">
        <f>IF(ISERROR(VLOOKUP($C854,CTEPULL!$A:$I,9,FALSE)),"0",(VLOOKUP($C854,CTEPULL!$A:$I,9,FALSE)))</f>
        <v>0</v>
      </c>
      <c r="AV854" s="18" t="str">
        <f>IF(ISERROR(VLOOKUP($A854,PIVOTILC!$A:$I,8,FALSE)),"0",(VLOOKUP($A854,PIVOTILC!$A:$I,9,FALSE)))</f>
        <v>0</v>
      </c>
      <c r="AW854" s="18">
        <f t="shared" si="214"/>
        <v>0</v>
      </c>
      <c r="AX854" s="13">
        <f t="shared" si="215"/>
        <v>0</v>
      </c>
      <c r="AY854" s="13" t="str">
        <f t="shared" si="216"/>
        <v>No</v>
      </c>
      <c r="AZ854" s="13" t="str">
        <f t="shared" si="223"/>
        <v>No</v>
      </c>
    </row>
    <row r="855" spans="1:52" x14ac:dyDescent="0.2">
      <c r="A855" s="1" t="s">
        <v>9402</v>
      </c>
      <c r="B855" s="16" t="s">
        <v>3305</v>
      </c>
      <c r="C855" s="13" t="s">
        <v>2011</v>
      </c>
      <c r="D855" s="13" t="s">
        <v>2012</v>
      </c>
      <c r="E855" s="13" t="s">
        <v>2013</v>
      </c>
      <c r="F855" s="13" t="s">
        <v>179</v>
      </c>
      <c r="G855" s="13" t="s">
        <v>2014</v>
      </c>
      <c r="H855" s="13" t="s">
        <v>2828</v>
      </c>
      <c r="I855" s="13" t="s">
        <v>98</v>
      </c>
      <c r="J855" s="13" t="s">
        <v>2378</v>
      </c>
      <c r="K855" s="13" t="s">
        <v>2395</v>
      </c>
      <c r="L855" s="13" t="s">
        <v>2385</v>
      </c>
      <c r="M855" s="13" t="s">
        <v>3823</v>
      </c>
      <c r="N855" s="13" t="s">
        <v>2015</v>
      </c>
      <c r="O855" s="17">
        <v>42060</v>
      </c>
      <c r="P855" s="23"/>
      <c r="Q855" s="41" t="s">
        <v>2712</v>
      </c>
      <c r="R855" s="13" t="s">
        <v>129</v>
      </c>
      <c r="S855" s="13" t="s">
        <v>2866</v>
      </c>
      <c r="T855" s="13" t="s">
        <v>8348</v>
      </c>
      <c r="U855" s="13" t="s">
        <v>6050</v>
      </c>
      <c r="V855" s="13" t="s">
        <v>8352</v>
      </c>
      <c r="W855" s="13">
        <f>IF(ISERROR(VLOOKUP($C855,CTEPULL!$A:$I,3,FALSE)),"0",(VLOOKUP($C855,CTEPULL!$A:$I,3,FALSE)))</f>
        <v>41</v>
      </c>
      <c r="X855" s="18">
        <f>IF(ISERROR(VLOOKUP($A855,PIVOTILC!$A:$I,3,FALSE)),"0",(VLOOKUP($A855,PIVOTILC!$A:$I,3,FALSE)))</f>
        <v>41</v>
      </c>
      <c r="Y855" s="13">
        <f t="shared" si="208"/>
        <v>0</v>
      </c>
      <c r="Z855" s="13" t="str">
        <f t="shared" si="217"/>
        <v>Good</v>
      </c>
      <c r="AA855" s="13">
        <f>IF(ISERROR(VLOOKUP($C855,CTEPULL!$A:$I,4,FALSE)),"0",(VLOOKUP($C855,CTEPULL!$A:$I,4,FALSE)))</f>
        <v>0</v>
      </c>
      <c r="AB855" s="18">
        <f>IF(ISERROR(VLOOKUP($A855,PIVOTILC!$A:$I,4,FALSE)),"0",(VLOOKUP($A855,PIVOTILC!$A:$I,4,FALSE)))</f>
        <v>0</v>
      </c>
      <c r="AC855" s="13">
        <f t="shared" si="209"/>
        <v>0</v>
      </c>
      <c r="AD855" s="13" t="str">
        <f t="shared" si="218"/>
        <v/>
      </c>
      <c r="AE855" s="13">
        <f>IF(ISERROR(VLOOKUP($C855,CTEPULL!$A:$I,5,FALSE)),"0",(VLOOKUP($C855,CTEPULL!$A:$I,5,FALSE)))</f>
        <v>0</v>
      </c>
      <c r="AF855" s="18">
        <f>IF(ISERROR(VLOOKUP($A855,PIVOTILC!$A:$I,5,FALSE)),"0",(VLOOKUP($A855,PIVOTILC!$A:$I,5,FALSE)))</f>
        <v>0</v>
      </c>
      <c r="AG855" s="13">
        <f t="shared" si="210"/>
        <v>0</v>
      </c>
      <c r="AH855" s="13" t="str">
        <f t="shared" si="219"/>
        <v/>
      </c>
      <c r="AI855" s="13">
        <f>IF(ISERROR(VLOOKUP($C855,CTEPULL!$A:$I,6,FALSE)),"0",(VLOOKUP($C855,CTEPULL!$A:$I,6,FALSE)))</f>
        <v>0</v>
      </c>
      <c r="AJ855" s="18">
        <f>IF(ISERROR(VLOOKUP($A855,PIVOTILC!$A:$I,6,FALSE)),"0",(VLOOKUP($A855,PIVOTILC!$A:$I,6,FALSE)))</f>
        <v>0</v>
      </c>
      <c r="AK855" s="13">
        <f t="shared" si="211"/>
        <v>0</v>
      </c>
      <c r="AL855" s="13" t="str">
        <f t="shared" si="220"/>
        <v/>
      </c>
      <c r="AM855" s="13">
        <f>IF(ISERROR(VLOOKUP($C855,CTEPULL!$A:$I,7,FALSE)),"0",(VLOOKUP($C855,CTEPULL!$A:$I,7,FALSE)))</f>
        <v>0</v>
      </c>
      <c r="AN855" s="18">
        <f>IF(ISERROR(VLOOKUP($A855,PIVOTILC!$A:$I,7,FALSE)),"0",(VLOOKUP($A855,PIVOTILC!$A:$I,7,FALSE)))</f>
        <v>0</v>
      </c>
      <c r="AO855" s="13">
        <f t="shared" si="212"/>
        <v>0</v>
      </c>
      <c r="AP855" s="13" t="str">
        <f t="shared" si="221"/>
        <v/>
      </c>
      <c r="AQ855" s="13">
        <f>IF(ISERROR(VLOOKUP($C855,CTEPULL!$A:$I,8,FALSE)),"0",(VLOOKUP($C855,CTEPULL!$A:$I,8,FALSE)))</f>
        <v>0</v>
      </c>
      <c r="AR855" s="18">
        <f>IF(ISERROR(VLOOKUP($A855,PIVOTILC!$A:$I,8,FALSE)),"0",(VLOOKUP($A855,PIVOTILC!$A:$I,8,FALSE)))</f>
        <v>0</v>
      </c>
      <c r="AS855" s="13">
        <f t="shared" si="213"/>
        <v>0</v>
      </c>
      <c r="AT855" s="13" t="str">
        <f t="shared" si="222"/>
        <v/>
      </c>
      <c r="AU855" s="19">
        <f>IF(ISERROR(VLOOKUP($C855,CTEPULL!$A:$I,9,FALSE)),"0",(VLOOKUP($C855,CTEPULL!$A:$I,9,FALSE)))</f>
        <v>41</v>
      </c>
      <c r="AV855" s="18">
        <f>IF(ISERROR(VLOOKUP($A855,PIVOTILC!$A:$I,8,FALSE)),"0",(VLOOKUP($A855,PIVOTILC!$A:$I,9,FALSE)))</f>
        <v>41</v>
      </c>
      <c r="AW855" s="18">
        <f t="shared" si="214"/>
        <v>0</v>
      </c>
      <c r="AX855" s="13">
        <f t="shared" si="215"/>
        <v>0</v>
      </c>
      <c r="AY855" s="13" t="str">
        <f t="shared" si="216"/>
        <v>No</v>
      </c>
      <c r="AZ855" s="13" t="str">
        <f t="shared" si="223"/>
        <v>No</v>
      </c>
    </row>
    <row r="856" spans="1:52" x14ac:dyDescent="0.2">
      <c r="A856" s="1" t="s">
        <v>7274</v>
      </c>
      <c r="B856" s="16" t="s">
        <v>3306</v>
      </c>
      <c r="C856" s="13" t="s">
        <v>1086</v>
      </c>
      <c r="D856" s="13" t="s">
        <v>596</v>
      </c>
      <c r="E856" s="13" t="s">
        <v>1087</v>
      </c>
      <c r="F856" s="13" t="s">
        <v>1088</v>
      </c>
      <c r="G856" s="13" t="s">
        <v>1089</v>
      </c>
      <c r="H856" s="13" t="s">
        <v>2829</v>
      </c>
      <c r="I856" s="13" t="s">
        <v>98</v>
      </c>
      <c r="J856" s="13" t="s">
        <v>2378</v>
      </c>
      <c r="K856" s="13" t="s">
        <v>2381</v>
      </c>
      <c r="L856" s="13" t="s">
        <v>2387</v>
      </c>
      <c r="M856" s="13" t="s">
        <v>4327</v>
      </c>
      <c r="N856" s="13" t="s">
        <v>1090</v>
      </c>
      <c r="O856" s="17">
        <v>41456</v>
      </c>
      <c r="P856" s="23"/>
      <c r="Q856" s="41" t="s">
        <v>2713</v>
      </c>
      <c r="R856" s="13" t="s">
        <v>129</v>
      </c>
      <c r="S856" s="13" t="s">
        <v>2870</v>
      </c>
      <c r="T856" s="13" t="s">
        <v>8348</v>
      </c>
      <c r="U856" s="13" t="s">
        <v>6051</v>
      </c>
      <c r="V856" s="13" t="s">
        <v>8364</v>
      </c>
      <c r="W856" s="13">
        <f>IF(ISERROR(VLOOKUP($C856,CTEPULL!$A:$I,3,FALSE)),"0",(VLOOKUP($C856,CTEPULL!$A:$I,3,FALSE)))</f>
        <v>44</v>
      </c>
      <c r="X856" s="18">
        <f>IF(ISERROR(VLOOKUP($A856,PIVOTILC!$A:$I,3,FALSE)),"0",(VLOOKUP($A856,PIVOTILC!$A:$I,3,FALSE)))</f>
        <v>44</v>
      </c>
      <c r="Y856" s="13">
        <f t="shared" si="208"/>
        <v>0</v>
      </c>
      <c r="Z856" s="13" t="str">
        <f t="shared" si="217"/>
        <v>Good</v>
      </c>
      <c r="AA856" s="13">
        <f>IF(ISERROR(VLOOKUP($C856,CTEPULL!$A:$I,4,FALSE)),"0",(VLOOKUP($C856,CTEPULL!$A:$I,4,FALSE)))</f>
        <v>0</v>
      </c>
      <c r="AB856" s="18">
        <f>IF(ISERROR(VLOOKUP($A856,PIVOTILC!$A:$I,4,FALSE)),"0",(VLOOKUP($A856,PIVOTILC!$A:$I,4,FALSE)))</f>
        <v>0</v>
      </c>
      <c r="AC856" s="13">
        <f t="shared" si="209"/>
        <v>0</v>
      </c>
      <c r="AD856" s="13" t="str">
        <f t="shared" si="218"/>
        <v/>
      </c>
      <c r="AE856" s="13">
        <f>IF(ISERROR(VLOOKUP($C856,CTEPULL!$A:$I,5,FALSE)),"0",(VLOOKUP($C856,CTEPULL!$A:$I,5,FALSE)))</f>
        <v>0</v>
      </c>
      <c r="AF856" s="18">
        <f>IF(ISERROR(VLOOKUP($A856,PIVOTILC!$A:$I,5,FALSE)),"0",(VLOOKUP($A856,PIVOTILC!$A:$I,5,FALSE)))</f>
        <v>0</v>
      </c>
      <c r="AG856" s="13">
        <f t="shared" si="210"/>
        <v>0</v>
      </c>
      <c r="AH856" s="13" t="str">
        <f t="shared" si="219"/>
        <v/>
      </c>
      <c r="AI856" s="13">
        <f>IF(ISERROR(VLOOKUP($C856,CTEPULL!$A:$I,6,FALSE)),"0",(VLOOKUP($C856,CTEPULL!$A:$I,6,FALSE)))</f>
        <v>0</v>
      </c>
      <c r="AJ856" s="18">
        <f>IF(ISERROR(VLOOKUP($A856,PIVOTILC!$A:$I,6,FALSE)),"0",(VLOOKUP($A856,PIVOTILC!$A:$I,6,FALSE)))</f>
        <v>0</v>
      </c>
      <c r="AK856" s="13">
        <f t="shared" si="211"/>
        <v>0</v>
      </c>
      <c r="AL856" s="13" t="str">
        <f t="shared" si="220"/>
        <v/>
      </c>
      <c r="AM856" s="13">
        <f>IF(ISERROR(VLOOKUP($C856,CTEPULL!$A:$I,7,FALSE)),"0",(VLOOKUP($C856,CTEPULL!$A:$I,7,FALSE)))</f>
        <v>0</v>
      </c>
      <c r="AN856" s="18">
        <f>IF(ISERROR(VLOOKUP($A856,PIVOTILC!$A:$I,7,FALSE)),"0",(VLOOKUP($A856,PIVOTILC!$A:$I,7,FALSE)))</f>
        <v>0</v>
      </c>
      <c r="AO856" s="13">
        <f t="shared" si="212"/>
        <v>0</v>
      </c>
      <c r="AP856" s="13" t="str">
        <f t="shared" si="221"/>
        <v/>
      </c>
      <c r="AQ856" s="13">
        <f>IF(ISERROR(VLOOKUP($C856,CTEPULL!$A:$I,8,FALSE)),"0",(VLOOKUP($C856,CTEPULL!$A:$I,8,FALSE)))</f>
        <v>0</v>
      </c>
      <c r="AR856" s="18">
        <f>IF(ISERROR(VLOOKUP($A856,PIVOTILC!$A:$I,8,FALSE)),"0",(VLOOKUP($A856,PIVOTILC!$A:$I,8,FALSE)))</f>
        <v>0</v>
      </c>
      <c r="AS856" s="13">
        <f t="shared" si="213"/>
        <v>0</v>
      </c>
      <c r="AT856" s="13" t="str">
        <f t="shared" si="222"/>
        <v/>
      </c>
      <c r="AU856" s="19">
        <f>IF(ISERROR(VLOOKUP($C856,CTEPULL!$A:$I,9,FALSE)),"0",(VLOOKUP($C856,CTEPULL!$A:$I,9,FALSE)))</f>
        <v>44</v>
      </c>
      <c r="AV856" s="18">
        <f>IF(ISERROR(VLOOKUP($A856,PIVOTILC!$A:$I,8,FALSE)),"0",(VLOOKUP($A856,PIVOTILC!$A:$I,9,FALSE)))</f>
        <v>44</v>
      </c>
      <c r="AW856" s="18">
        <f t="shared" si="214"/>
        <v>0</v>
      </c>
      <c r="AX856" s="13">
        <f t="shared" si="215"/>
        <v>0</v>
      </c>
      <c r="AY856" s="13" t="str">
        <f t="shared" si="216"/>
        <v>No</v>
      </c>
      <c r="AZ856" s="13" t="str">
        <f t="shared" si="223"/>
        <v>No</v>
      </c>
    </row>
    <row r="857" spans="1:52" x14ac:dyDescent="0.2">
      <c r="A857" s="1" t="s">
        <v>9403</v>
      </c>
      <c r="B857" s="16" t="s">
        <v>3307</v>
      </c>
      <c r="C857" s="13" t="s">
        <v>879</v>
      </c>
      <c r="D857" s="13" t="s">
        <v>596</v>
      </c>
      <c r="E857" s="13" t="s">
        <v>597</v>
      </c>
      <c r="F857" s="13" t="s">
        <v>128</v>
      </c>
      <c r="G857" s="13" t="s">
        <v>350</v>
      </c>
      <c r="H857" s="13" t="s">
        <v>2829</v>
      </c>
      <c r="I857" s="13" t="s">
        <v>98</v>
      </c>
      <c r="J857" s="13" t="s">
        <v>2378</v>
      </c>
      <c r="K857" s="13" t="s">
        <v>2382</v>
      </c>
      <c r="L857" s="13" t="s">
        <v>3758</v>
      </c>
      <c r="M857" s="13" t="s">
        <v>2423</v>
      </c>
      <c r="N857" s="13" t="s">
        <v>36</v>
      </c>
      <c r="O857" s="17">
        <v>38813</v>
      </c>
      <c r="P857" s="23"/>
      <c r="Q857" s="41" t="s">
        <v>2714</v>
      </c>
      <c r="R857" s="13" t="s">
        <v>129</v>
      </c>
      <c r="S857" s="13" t="s">
        <v>2871</v>
      </c>
      <c r="T857" s="13" t="s">
        <v>8348</v>
      </c>
      <c r="U857" s="13" t="s">
        <v>6052</v>
      </c>
      <c r="V857" s="13" t="s">
        <v>8367</v>
      </c>
      <c r="W857" s="13">
        <f>IF(ISERROR(VLOOKUP($C857,CTEPULL!$A:$I,3,FALSE)),"0",(VLOOKUP($C857,CTEPULL!$A:$I,3,FALSE)))</f>
        <v>45</v>
      </c>
      <c r="X857" s="18">
        <f>IF(ISERROR(VLOOKUP($A857,PIVOTILC!$A:$I,3,FALSE)),"0",(VLOOKUP($A857,PIVOTILC!$A:$I,3,FALSE)))</f>
        <v>45</v>
      </c>
      <c r="Y857" s="13">
        <f t="shared" si="208"/>
        <v>0</v>
      </c>
      <c r="Z857" s="13" t="str">
        <f t="shared" si="217"/>
        <v>Good</v>
      </c>
      <c r="AA857" s="13">
        <f>IF(ISERROR(VLOOKUP($C857,CTEPULL!$A:$I,4,FALSE)),"0",(VLOOKUP($C857,CTEPULL!$A:$I,4,FALSE)))</f>
        <v>0</v>
      </c>
      <c r="AB857" s="18">
        <f>IF(ISERROR(VLOOKUP($A857,PIVOTILC!$A:$I,4,FALSE)),"0",(VLOOKUP($A857,PIVOTILC!$A:$I,4,FALSE)))</f>
        <v>0</v>
      </c>
      <c r="AC857" s="13">
        <f t="shared" si="209"/>
        <v>0</v>
      </c>
      <c r="AD857" s="13" t="str">
        <f t="shared" si="218"/>
        <v/>
      </c>
      <c r="AE857" s="13">
        <f>IF(ISERROR(VLOOKUP($C857,CTEPULL!$A:$I,5,FALSE)),"0",(VLOOKUP($C857,CTEPULL!$A:$I,5,FALSE)))</f>
        <v>0</v>
      </c>
      <c r="AF857" s="18">
        <f>IF(ISERROR(VLOOKUP($A857,PIVOTILC!$A:$I,5,FALSE)),"0",(VLOOKUP($A857,PIVOTILC!$A:$I,5,FALSE)))</f>
        <v>0</v>
      </c>
      <c r="AG857" s="13">
        <f t="shared" si="210"/>
        <v>0</v>
      </c>
      <c r="AH857" s="13" t="str">
        <f t="shared" si="219"/>
        <v/>
      </c>
      <c r="AI857" s="13">
        <f>IF(ISERROR(VLOOKUP($C857,CTEPULL!$A:$I,6,FALSE)),"0",(VLOOKUP($C857,CTEPULL!$A:$I,6,FALSE)))</f>
        <v>0</v>
      </c>
      <c r="AJ857" s="18">
        <f>IF(ISERROR(VLOOKUP($A857,PIVOTILC!$A:$I,6,FALSE)),"0",(VLOOKUP($A857,PIVOTILC!$A:$I,6,FALSE)))</f>
        <v>0</v>
      </c>
      <c r="AK857" s="13">
        <f t="shared" si="211"/>
        <v>0</v>
      </c>
      <c r="AL857" s="13" t="str">
        <f t="shared" si="220"/>
        <v/>
      </c>
      <c r="AM857" s="13">
        <f>IF(ISERROR(VLOOKUP($C857,CTEPULL!$A:$I,7,FALSE)),"0",(VLOOKUP($C857,CTEPULL!$A:$I,7,FALSE)))</f>
        <v>0</v>
      </c>
      <c r="AN857" s="18">
        <f>IF(ISERROR(VLOOKUP($A857,PIVOTILC!$A:$I,7,FALSE)),"0",(VLOOKUP($A857,PIVOTILC!$A:$I,7,FALSE)))</f>
        <v>0</v>
      </c>
      <c r="AO857" s="13">
        <f t="shared" si="212"/>
        <v>0</v>
      </c>
      <c r="AP857" s="13" t="str">
        <f t="shared" si="221"/>
        <v/>
      </c>
      <c r="AQ857" s="13">
        <f>IF(ISERROR(VLOOKUP($C857,CTEPULL!$A:$I,8,FALSE)),"0",(VLOOKUP($C857,CTEPULL!$A:$I,8,FALSE)))</f>
        <v>0</v>
      </c>
      <c r="AR857" s="18">
        <f>IF(ISERROR(VLOOKUP($A857,PIVOTILC!$A:$I,8,FALSE)),"0",(VLOOKUP($A857,PIVOTILC!$A:$I,8,FALSE)))</f>
        <v>0</v>
      </c>
      <c r="AS857" s="13">
        <f t="shared" si="213"/>
        <v>0</v>
      </c>
      <c r="AT857" s="13" t="str">
        <f t="shared" si="222"/>
        <v/>
      </c>
      <c r="AU857" s="19">
        <f>IF(ISERROR(VLOOKUP($C857,CTEPULL!$A:$I,9,FALSE)),"0",(VLOOKUP($C857,CTEPULL!$A:$I,9,FALSE)))</f>
        <v>45</v>
      </c>
      <c r="AV857" s="18">
        <f>IF(ISERROR(VLOOKUP($A857,PIVOTILC!$A:$I,8,FALSE)),"0",(VLOOKUP($A857,PIVOTILC!$A:$I,9,FALSE)))</f>
        <v>45</v>
      </c>
      <c r="AW857" s="18">
        <f t="shared" si="214"/>
        <v>0</v>
      </c>
      <c r="AX857" s="13">
        <f t="shared" si="215"/>
        <v>0</v>
      </c>
      <c r="AY857" s="13" t="str">
        <f t="shared" si="216"/>
        <v>No</v>
      </c>
      <c r="AZ857" s="13" t="str">
        <f t="shared" si="223"/>
        <v>No</v>
      </c>
    </row>
    <row r="858" spans="1:52" x14ac:dyDescent="0.2">
      <c r="A858" s="1" t="s">
        <v>8122</v>
      </c>
      <c r="B858" s="16" t="s">
        <v>8123</v>
      </c>
      <c r="C858" s="13" t="s">
        <v>8124</v>
      </c>
      <c r="D858" s="13" t="s">
        <v>596</v>
      </c>
      <c r="E858" s="13" t="s">
        <v>8125</v>
      </c>
      <c r="F858" s="13" t="s">
        <v>180</v>
      </c>
      <c r="G858" s="13" t="s">
        <v>8126</v>
      </c>
      <c r="H858" s="13" t="s">
        <v>2829</v>
      </c>
      <c r="I858" s="13" t="s">
        <v>98</v>
      </c>
      <c r="J858" s="13" t="s">
        <v>2378</v>
      </c>
      <c r="K858" s="13" t="s">
        <v>2381</v>
      </c>
      <c r="L858" s="13" t="s">
        <v>2387</v>
      </c>
      <c r="M858" s="13" t="s">
        <v>4327</v>
      </c>
      <c r="N858" s="13" t="s">
        <v>8127</v>
      </c>
      <c r="O858" s="17">
        <v>43270</v>
      </c>
      <c r="P858" s="23"/>
      <c r="Q858" s="41" t="s">
        <v>8128</v>
      </c>
      <c r="R858" s="13" t="s">
        <v>187</v>
      </c>
      <c r="S858" s="13" t="s">
        <v>2873</v>
      </c>
      <c r="T858" s="13" t="s">
        <v>8348</v>
      </c>
      <c r="U858" s="13" t="s">
        <v>8151</v>
      </c>
      <c r="V858" s="13" t="s">
        <v>8357</v>
      </c>
      <c r="W858" s="13">
        <f>IF(ISERROR(VLOOKUP($C858,CTEPULL!$A:$I,3,FALSE)),"0",(VLOOKUP($C858,CTEPULL!$A:$I,3,FALSE)))</f>
        <v>40</v>
      </c>
      <c r="X858" s="18">
        <f>IF(ISERROR(VLOOKUP($A858,PIVOTILC!$A:$I,3,FALSE)),"0",(VLOOKUP($A858,PIVOTILC!$A:$I,3,FALSE)))</f>
        <v>40</v>
      </c>
      <c r="Y858" s="13">
        <f t="shared" si="208"/>
        <v>0</v>
      </c>
      <c r="Z858" s="13" t="str">
        <f t="shared" si="217"/>
        <v>Good</v>
      </c>
      <c r="AA858" s="13">
        <f>IF(ISERROR(VLOOKUP($C858,CTEPULL!$A:$I,4,FALSE)),"0",(VLOOKUP($C858,CTEPULL!$A:$I,4,FALSE)))</f>
        <v>0</v>
      </c>
      <c r="AB858" s="18">
        <f>IF(ISERROR(VLOOKUP($A858,PIVOTILC!$A:$I,4,FALSE)),"0",(VLOOKUP($A858,PIVOTILC!$A:$I,4,FALSE)))</f>
        <v>0</v>
      </c>
      <c r="AC858" s="13">
        <f t="shared" si="209"/>
        <v>0</v>
      </c>
      <c r="AD858" s="13" t="str">
        <f t="shared" si="218"/>
        <v/>
      </c>
      <c r="AE858" s="13">
        <f>IF(ISERROR(VLOOKUP($C858,CTEPULL!$A:$I,5,FALSE)),"0",(VLOOKUP($C858,CTEPULL!$A:$I,5,FALSE)))</f>
        <v>0</v>
      </c>
      <c r="AF858" s="18">
        <f>IF(ISERROR(VLOOKUP($A858,PIVOTILC!$A:$I,5,FALSE)),"0",(VLOOKUP($A858,PIVOTILC!$A:$I,5,FALSE)))</f>
        <v>0</v>
      </c>
      <c r="AG858" s="13">
        <f t="shared" si="210"/>
        <v>0</v>
      </c>
      <c r="AH858" s="13" t="str">
        <f t="shared" si="219"/>
        <v/>
      </c>
      <c r="AI858" s="13">
        <f>IF(ISERROR(VLOOKUP($C858,CTEPULL!$A:$I,6,FALSE)),"0",(VLOOKUP($C858,CTEPULL!$A:$I,6,FALSE)))</f>
        <v>0</v>
      </c>
      <c r="AJ858" s="18">
        <f>IF(ISERROR(VLOOKUP($A858,PIVOTILC!$A:$I,6,FALSE)),"0",(VLOOKUP($A858,PIVOTILC!$A:$I,6,FALSE)))</f>
        <v>0</v>
      </c>
      <c r="AK858" s="13">
        <f t="shared" si="211"/>
        <v>0</v>
      </c>
      <c r="AL858" s="13" t="str">
        <f t="shared" si="220"/>
        <v/>
      </c>
      <c r="AM858" s="13">
        <f>IF(ISERROR(VLOOKUP($C858,CTEPULL!$A:$I,7,FALSE)),"0",(VLOOKUP($C858,CTEPULL!$A:$I,7,FALSE)))</f>
        <v>0</v>
      </c>
      <c r="AN858" s="18">
        <f>IF(ISERROR(VLOOKUP($A858,PIVOTILC!$A:$I,7,FALSE)),"0",(VLOOKUP($A858,PIVOTILC!$A:$I,7,FALSE)))</f>
        <v>0</v>
      </c>
      <c r="AO858" s="13">
        <f t="shared" si="212"/>
        <v>0</v>
      </c>
      <c r="AP858" s="13" t="str">
        <f t="shared" si="221"/>
        <v/>
      </c>
      <c r="AQ858" s="13">
        <f>IF(ISERROR(VLOOKUP($C858,CTEPULL!$A:$I,8,FALSE)),"0",(VLOOKUP($C858,CTEPULL!$A:$I,8,FALSE)))</f>
        <v>0</v>
      </c>
      <c r="AR858" s="18">
        <f>IF(ISERROR(VLOOKUP($A858,PIVOTILC!$A:$I,8,FALSE)),"0",(VLOOKUP($A858,PIVOTILC!$A:$I,8,FALSE)))</f>
        <v>0</v>
      </c>
      <c r="AS858" s="13">
        <f t="shared" si="213"/>
        <v>0</v>
      </c>
      <c r="AT858" s="13" t="str">
        <f t="shared" si="222"/>
        <v/>
      </c>
      <c r="AU858" s="19">
        <f>IF(ISERROR(VLOOKUP($C858,CTEPULL!$A:$I,9,FALSE)),"0",(VLOOKUP($C858,CTEPULL!$A:$I,9,FALSE)))</f>
        <v>40</v>
      </c>
      <c r="AV858" s="18">
        <f>IF(ISERROR(VLOOKUP($A858,PIVOTILC!$A:$I,8,FALSE)),"0",(VLOOKUP($A858,PIVOTILC!$A:$I,9,FALSE)))</f>
        <v>40</v>
      </c>
      <c r="AW858" s="18">
        <f t="shared" si="214"/>
        <v>0</v>
      </c>
      <c r="AX858" s="13">
        <f t="shared" si="215"/>
        <v>0</v>
      </c>
      <c r="AY858" s="13" t="str">
        <f t="shared" si="216"/>
        <v>No</v>
      </c>
      <c r="AZ858" s="13" t="str">
        <f t="shared" si="223"/>
        <v>No</v>
      </c>
    </row>
    <row r="859" spans="1:52" x14ac:dyDescent="0.2">
      <c r="A859" s="1" t="s">
        <v>9404</v>
      </c>
      <c r="B859" s="16" t="s">
        <v>3308</v>
      </c>
      <c r="C859" s="13" t="s">
        <v>1902</v>
      </c>
      <c r="D859" s="13" t="s">
        <v>1903</v>
      </c>
      <c r="E859" s="13" t="s">
        <v>1904</v>
      </c>
      <c r="F859" s="13" t="s">
        <v>112</v>
      </c>
      <c r="G859" s="13" t="s">
        <v>1905</v>
      </c>
      <c r="H859" s="13" t="s">
        <v>2828</v>
      </c>
      <c r="I859" s="13" t="s">
        <v>98</v>
      </c>
      <c r="J859" s="13" t="s">
        <v>2378</v>
      </c>
      <c r="K859" s="13" t="s">
        <v>2379</v>
      </c>
      <c r="L859" s="13" t="s">
        <v>2380</v>
      </c>
      <c r="M859" s="13" t="s">
        <v>2403</v>
      </c>
      <c r="N859" s="13" t="s">
        <v>1906</v>
      </c>
      <c r="O859" s="17">
        <v>42016</v>
      </c>
      <c r="P859" s="23"/>
      <c r="Q859" s="41" t="s">
        <v>2715</v>
      </c>
      <c r="R859" s="13" t="s">
        <v>129</v>
      </c>
      <c r="S859" s="13" t="s">
        <v>2870</v>
      </c>
      <c r="T859" s="13" t="s">
        <v>8348</v>
      </c>
      <c r="U859" s="13" t="s">
        <v>6053</v>
      </c>
      <c r="V859" s="13" t="s">
        <v>8352</v>
      </c>
      <c r="W859" s="13">
        <f>IF(ISERROR(VLOOKUP($C859,CTEPULL!$A:$I,3,FALSE)),"0",(VLOOKUP($C859,CTEPULL!$A:$I,3,FALSE)))</f>
        <v>40</v>
      </c>
      <c r="X859" s="18">
        <f>IF(ISERROR(VLOOKUP($A859,PIVOTILC!$A:$I,3,FALSE)),"0",(VLOOKUP($A859,PIVOTILC!$A:$I,3,FALSE)))</f>
        <v>40</v>
      </c>
      <c r="Y859" s="13">
        <f t="shared" si="208"/>
        <v>0</v>
      </c>
      <c r="Z859" s="13" t="str">
        <f t="shared" si="217"/>
        <v>Good</v>
      </c>
      <c r="AA859" s="13">
        <f>IF(ISERROR(VLOOKUP($C859,CTEPULL!$A:$I,4,FALSE)),"0",(VLOOKUP($C859,CTEPULL!$A:$I,4,FALSE)))</f>
        <v>0</v>
      </c>
      <c r="AB859" s="18">
        <f>IF(ISERROR(VLOOKUP($A859,PIVOTILC!$A:$I,4,FALSE)),"0",(VLOOKUP($A859,PIVOTILC!$A:$I,4,FALSE)))</f>
        <v>0</v>
      </c>
      <c r="AC859" s="13">
        <f t="shared" si="209"/>
        <v>0</v>
      </c>
      <c r="AD859" s="13" t="str">
        <f t="shared" si="218"/>
        <v/>
      </c>
      <c r="AE859" s="13">
        <f>IF(ISERROR(VLOOKUP($C859,CTEPULL!$A:$I,5,FALSE)),"0",(VLOOKUP($C859,CTEPULL!$A:$I,5,FALSE)))</f>
        <v>0</v>
      </c>
      <c r="AF859" s="18">
        <f>IF(ISERROR(VLOOKUP($A859,PIVOTILC!$A:$I,5,FALSE)),"0",(VLOOKUP($A859,PIVOTILC!$A:$I,5,FALSE)))</f>
        <v>0</v>
      </c>
      <c r="AG859" s="13">
        <f t="shared" si="210"/>
        <v>0</v>
      </c>
      <c r="AH859" s="13" t="str">
        <f t="shared" si="219"/>
        <v/>
      </c>
      <c r="AI859" s="13">
        <f>IF(ISERROR(VLOOKUP($C859,CTEPULL!$A:$I,6,FALSE)),"0",(VLOOKUP($C859,CTEPULL!$A:$I,6,FALSE)))</f>
        <v>0</v>
      </c>
      <c r="AJ859" s="18">
        <f>IF(ISERROR(VLOOKUP($A859,PIVOTILC!$A:$I,6,FALSE)),"0",(VLOOKUP($A859,PIVOTILC!$A:$I,6,FALSE)))</f>
        <v>0</v>
      </c>
      <c r="AK859" s="13">
        <f t="shared" si="211"/>
        <v>0</v>
      </c>
      <c r="AL859" s="13" t="str">
        <f t="shared" si="220"/>
        <v/>
      </c>
      <c r="AM859" s="13">
        <f>IF(ISERROR(VLOOKUP($C859,CTEPULL!$A:$I,7,FALSE)),"0",(VLOOKUP($C859,CTEPULL!$A:$I,7,FALSE)))</f>
        <v>0</v>
      </c>
      <c r="AN859" s="18">
        <f>IF(ISERROR(VLOOKUP($A859,PIVOTILC!$A:$I,7,FALSE)),"0",(VLOOKUP($A859,PIVOTILC!$A:$I,7,FALSE)))</f>
        <v>0</v>
      </c>
      <c r="AO859" s="13">
        <f t="shared" si="212"/>
        <v>0</v>
      </c>
      <c r="AP859" s="13" t="str">
        <f t="shared" si="221"/>
        <v/>
      </c>
      <c r="AQ859" s="13">
        <f>IF(ISERROR(VLOOKUP($C859,CTEPULL!$A:$I,8,FALSE)),"0",(VLOOKUP($C859,CTEPULL!$A:$I,8,FALSE)))</f>
        <v>0</v>
      </c>
      <c r="AR859" s="18">
        <f>IF(ISERROR(VLOOKUP($A859,PIVOTILC!$A:$I,8,FALSE)),"0",(VLOOKUP($A859,PIVOTILC!$A:$I,8,FALSE)))</f>
        <v>0</v>
      </c>
      <c r="AS859" s="13">
        <f t="shared" si="213"/>
        <v>0</v>
      </c>
      <c r="AT859" s="13" t="str">
        <f t="shared" si="222"/>
        <v/>
      </c>
      <c r="AU859" s="19">
        <f>IF(ISERROR(VLOOKUP($C859,CTEPULL!$A:$I,9,FALSE)),"0",(VLOOKUP($C859,CTEPULL!$A:$I,9,FALSE)))</f>
        <v>40</v>
      </c>
      <c r="AV859" s="18">
        <f>IF(ISERROR(VLOOKUP($A859,PIVOTILC!$A:$I,8,FALSE)),"0",(VLOOKUP($A859,PIVOTILC!$A:$I,9,FALSE)))</f>
        <v>40</v>
      </c>
      <c r="AW859" s="18">
        <f t="shared" si="214"/>
        <v>0</v>
      </c>
      <c r="AX859" s="13">
        <f t="shared" si="215"/>
        <v>0</v>
      </c>
      <c r="AY859" s="13" t="str">
        <f t="shared" si="216"/>
        <v>No</v>
      </c>
      <c r="AZ859" s="13" t="str">
        <f t="shared" si="223"/>
        <v>No</v>
      </c>
    </row>
    <row r="860" spans="1:52" x14ac:dyDescent="0.2">
      <c r="A860" s="1" t="s">
        <v>7275</v>
      </c>
      <c r="B860" s="16" t="s">
        <v>3309</v>
      </c>
      <c r="C860" s="13" t="s">
        <v>1600</v>
      </c>
      <c r="D860" s="13" t="s">
        <v>1601</v>
      </c>
      <c r="E860" s="13" t="s">
        <v>1602</v>
      </c>
      <c r="F860" s="13" t="s">
        <v>179</v>
      </c>
      <c r="G860" s="13" t="s">
        <v>1603</v>
      </c>
      <c r="H860" s="13" t="s">
        <v>2829</v>
      </c>
      <c r="I860" s="13" t="s">
        <v>100</v>
      </c>
      <c r="J860" s="13" t="s">
        <v>2378</v>
      </c>
      <c r="K860" s="13" t="s">
        <v>2396</v>
      </c>
      <c r="L860" s="13" t="s">
        <v>2392</v>
      </c>
      <c r="M860" s="13" t="s">
        <v>8943</v>
      </c>
      <c r="N860" s="13" t="s">
        <v>1604</v>
      </c>
      <c r="O860" s="17">
        <v>41890</v>
      </c>
      <c r="P860" s="23"/>
      <c r="Q860" s="41" t="s">
        <v>2716</v>
      </c>
      <c r="R860" s="13" t="s">
        <v>187</v>
      </c>
      <c r="S860" s="13" t="s">
        <v>2867</v>
      </c>
      <c r="T860" s="13" t="s">
        <v>8348</v>
      </c>
      <c r="U860" s="13" t="s">
        <v>6054</v>
      </c>
      <c r="V860" s="13" t="s">
        <v>8350</v>
      </c>
      <c r="W860" s="13">
        <f>IF(ISERROR(VLOOKUP($C860,CTEPULL!$A:$I,3,FALSE)),"0",(VLOOKUP($C860,CTEPULL!$A:$I,3,FALSE)))</f>
        <v>53</v>
      </c>
      <c r="X860" s="18">
        <f>IF(ISERROR(VLOOKUP($A860,PIVOTILC!$A:$I,3,FALSE)),"0",(VLOOKUP($A860,PIVOTILC!$A:$I,3,FALSE)))</f>
        <v>53</v>
      </c>
      <c r="Y860" s="13">
        <f t="shared" si="208"/>
        <v>0</v>
      </c>
      <c r="Z860" s="13" t="str">
        <f t="shared" si="217"/>
        <v>Good</v>
      </c>
      <c r="AA860" s="13">
        <f>IF(ISERROR(VLOOKUP($C860,CTEPULL!$A:$I,4,FALSE)),"0",(VLOOKUP($C860,CTEPULL!$A:$I,4,FALSE)))</f>
        <v>0</v>
      </c>
      <c r="AB860" s="18">
        <f>IF(ISERROR(VLOOKUP($A860,PIVOTILC!$A:$I,4,FALSE)),"0",(VLOOKUP($A860,PIVOTILC!$A:$I,4,FALSE)))</f>
        <v>0</v>
      </c>
      <c r="AC860" s="13">
        <f t="shared" si="209"/>
        <v>0</v>
      </c>
      <c r="AD860" s="13" t="str">
        <f t="shared" si="218"/>
        <v/>
      </c>
      <c r="AE860" s="13">
        <f>IF(ISERROR(VLOOKUP($C860,CTEPULL!$A:$I,5,FALSE)),"0",(VLOOKUP($C860,CTEPULL!$A:$I,5,FALSE)))</f>
        <v>0</v>
      </c>
      <c r="AF860" s="18">
        <f>IF(ISERROR(VLOOKUP($A860,PIVOTILC!$A:$I,5,FALSE)),"0",(VLOOKUP($A860,PIVOTILC!$A:$I,5,FALSE)))</f>
        <v>0</v>
      </c>
      <c r="AG860" s="13">
        <f t="shared" si="210"/>
        <v>0</v>
      </c>
      <c r="AH860" s="13" t="str">
        <f t="shared" si="219"/>
        <v/>
      </c>
      <c r="AI860" s="13">
        <f>IF(ISERROR(VLOOKUP($C860,CTEPULL!$A:$I,6,FALSE)),"0",(VLOOKUP($C860,CTEPULL!$A:$I,6,FALSE)))</f>
        <v>0</v>
      </c>
      <c r="AJ860" s="18">
        <f>IF(ISERROR(VLOOKUP($A860,PIVOTILC!$A:$I,6,FALSE)),"0",(VLOOKUP($A860,PIVOTILC!$A:$I,6,FALSE)))</f>
        <v>0</v>
      </c>
      <c r="AK860" s="13">
        <f t="shared" si="211"/>
        <v>0</v>
      </c>
      <c r="AL860" s="13" t="str">
        <f t="shared" si="220"/>
        <v/>
      </c>
      <c r="AM860" s="13">
        <f>IF(ISERROR(VLOOKUP($C860,CTEPULL!$A:$I,7,FALSE)),"0",(VLOOKUP($C860,CTEPULL!$A:$I,7,FALSE)))</f>
        <v>0</v>
      </c>
      <c r="AN860" s="18">
        <f>IF(ISERROR(VLOOKUP($A860,PIVOTILC!$A:$I,7,FALSE)),"0",(VLOOKUP($A860,PIVOTILC!$A:$I,7,FALSE)))</f>
        <v>0</v>
      </c>
      <c r="AO860" s="13">
        <f t="shared" si="212"/>
        <v>0</v>
      </c>
      <c r="AP860" s="13" t="str">
        <f t="shared" si="221"/>
        <v/>
      </c>
      <c r="AQ860" s="13">
        <f>IF(ISERROR(VLOOKUP($C860,CTEPULL!$A:$I,8,FALSE)),"0",(VLOOKUP($C860,CTEPULL!$A:$I,8,FALSE)))</f>
        <v>0</v>
      </c>
      <c r="AR860" s="18">
        <f>IF(ISERROR(VLOOKUP($A860,PIVOTILC!$A:$I,8,FALSE)),"0",(VLOOKUP($A860,PIVOTILC!$A:$I,8,FALSE)))</f>
        <v>0</v>
      </c>
      <c r="AS860" s="13">
        <f t="shared" si="213"/>
        <v>0</v>
      </c>
      <c r="AT860" s="13" t="str">
        <f t="shared" si="222"/>
        <v/>
      </c>
      <c r="AU860" s="19">
        <f>IF(ISERROR(VLOOKUP($C860,CTEPULL!$A:$I,9,FALSE)),"0",(VLOOKUP($C860,CTEPULL!$A:$I,9,FALSE)))</f>
        <v>53</v>
      </c>
      <c r="AV860" s="18">
        <f>IF(ISERROR(VLOOKUP($A860,PIVOTILC!$A:$I,8,FALSE)),"0",(VLOOKUP($A860,PIVOTILC!$A:$I,9,FALSE)))</f>
        <v>53</v>
      </c>
      <c r="AW860" s="18">
        <f t="shared" si="214"/>
        <v>0</v>
      </c>
      <c r="AX860" s="13">
        <f t="shared" si="215"/>
        <v>0</v>
      </c>
      <c r="AY860" s="13" t="str">
        <f t="shared" si="216"/>
        <v>No</v>
      </c>
      <c r="AZ860" s="13" t="str">
        <f t="shared" si="223"/>
        <v>No</v>
      </c>
    </row>
    <row r="861" spans="1:52" x14ac:dyDescent="0.2">
      <c r="A861" s="1" t="s">
        <v>7276</v>
      </c>
      <c r="B861" s="16" t="s">
        <v>6608</v>
      </c>
      <c r="C861" s="13" t="s">
        <v>6583</v>
      </c>
      <c r="D861" s="13" t="s">
        <v>6584</v>
      </c>
      <c r="E861" s="13" t="s">
        <v>6585</v>
      </c>
      <c r="F861" s="13" t="s">
        <v>179</v>
      </c>
      <c r="G861" s="13" t="s">
        <v>6586</v>
      </c>
      <c r="H861" s="13" t="s">
        <v>2829</v>
      </c>
      <c r="I861" s="13" t="s">
        <v>98</v>
      </c>
      <c r="J861" s="13" t="s">
        <v>2378</v>
      </c>
      <c r="K861" s="13" t="s">
        <v>2389</v>
      </c>
      <c r="L861" s="13" t="s">
        <v>11236</v>
      </c>
      <c r="M861" s="13" t="s">
        <v>2948</v>
      </c>
      <c r="N861" s="13" t="s">
        <v>6587</v>
      </c>
      <c r="O861" s="17">
        <v>43053</v>
      </c>
      <c r="P861" s="23"/>
      <c r="Q861" s="41" t="s">
        <v>6609</v>
      </c>
      <c r="R861" s="13" t="s">
        <v>187</v>
      </c>
      <c r="S861" s="13" t="s">
        <v>2877</v>
      </c>
      <c r="T861" s="13" t="s">
        <v>8348</v>
      </c>
      <c r="U861" s="13" t="s">
        <v>6599</v>
      </c>
      <c r="V861" s="13" t="s">
        <v>8366</v>
      </c>
      <c r="W861" s="13">
        <f>IF(ISERROR(VLOOKUP($C861,CTEPULL!$A:$I,3,FALSE)),"0",(VLOOKUP($C861,CTEPULL!$A:$I,3,FALSE)))</f>
        <v>40</v>
      </c>
      <c r="X861" s="18">
        <f>IF(ISERROR(VLOOKUP($A861,PIVOTILC!$A:$I,3,FALSE)),"0",(VLOOKUP($A861,PIVOTILC!$A:$I,3,FALSE)))</f>
        <v>40</v>
      </c>
      <c r="Y861" s="13">
        <f t="shared" si="208"/>
        <v>0</v>
      </c>
      <c r="Z861" s="13" t="str">
        <f t="shared" si="217"/>
        <v>Good</v>
      </c>
      <c r="AA861" s="13">
        <f>IF(ISERROR(VLOOKUP($C861,CTEPULL!$A:$I,4,FALSE)),"0",(VLOOKUP($C861,CTEPULL!$A:$I,4,FALSE)))</f>
        <v>0</v>
      </c>
      <c r="AB861" s="18">
        <f>IF(ISERROR(VLOOKUP($A861,PIVOTILC!$A:$I,4,FALSE)),"0",(VLOOKUP($A861,PIVOTILC!$A:$I,4,FALSE)))</f>
        <v>0</v>
      </c>
      <c r="AC861" s="13">
        <f t="shared" si="209"/>
        <v>0</v>
      </c>
      <c r="AD861" s="13" t="str">
        <f t="shared" si="218"/>
        <v/>
      </c>
      <c r="AE861" s="13">
        <f>IF(ISERROR(VLOOKUP($C861,CTEPULL!$A:$I,5,FALSE)),"0",(VLOOKUP($C861,CTEPULL!$A:$I,5,FALSE)))</f>
        <v>0</v>
      </c>
      <c r="AF861" s="18">
        <f>IF(ISERROR(VLOOKUP($A861,PIVOTILC!$A:$I,5,FALSE)),"0",(VLOOKUP($A861,PIVOTILC!$A:$I,5,FALSE)))</f>
        <v>0</v>
      </c>
      <c r="AG861" s="13">
        <f t="shared" si="210"/>
        <v>0</v>
      </c>
      <c r="AH861" s="13" t="str">
        <f t="shared" si="219"/>
        <v/>
      </c>
      <c r="AI861" s="13">
        <f>IF(ISERROR(VLOOKUP($C861,CTEPULL!$A:$I,6,FALSE)),"0",(VLOOKUP($C861,CTEPULL!$A:$I,6,FALSE)))</f>
        <v>0</v>
      </c>
      <c r="AJ861" s="18">
        <f>IF(ISERROR(VLOOKUP($A861,PIVOTILC!$A:$I,6,FALSE)),"0",(VLOOKUP($A861,PIVOTILC!$A:$I,6,FALSE)))</f>
        <v>0</v>
      </c>
      <c r="AK861" s="13">
        <f t="shared" si="211"/>
        <v>0</v>
      </c>
      <c r="AL861" s="13" t="str">
        <f t="shared" si="220"/>
        <v/>
      </c>
      <c r="AM861" s="13">
        <f>IF(ISERROR(VLOOKUP($C861,CTEPULL!$A:$I,7,FALSE)),"0",(VLOOKUP($C861,CTEPULL!$A:$I,7,FALSE)))</f>
        <v>0</v>
      </c>
      <c r="AN861" s="18">
        <f>IF(ISERROR(VLOOKUP($A861,PIVOTILC!$A:$I,7,FALSE)),"0",(VLOOKUP($A861,PIVOTILC!$A:$I,7,FALSE)))</f>
        <v>0</v>
      </c>
      <c r="AO861" s="13">
        <f t="shared" si="212"/>
        <v>0</v>
      </c>
      <c r="AP861" s="13" t="str">
        <f t="shared" si="221"/>
        <v/>
      </c>
      <c r="AQ861" s="13">
        <f>IF(ISERROR(VLOOKUP($C861,CTEPULL!$A:$I,8,FALSE)),"0",(VLOOKUP($C861,CTEPULL!$A:$I,8,FALSE)))</f>
        <v>0</v>
      </c>
      <c r="AR861" s="18">
        <f>IF(ISERROR(VLOOKUP($A861,PIVOTILC!$A:$I,8,FALSE)),"0",(VLOOKUP($A861,PIVOTILC!$A:$I,8,FALSE)))</f>
        <v>0</v>
      </c>
      <c r="AS861" s="13">
        <f t="shared" si="213"/>
        <v>0</v>
      </c>
      <c r="AT861" s="13" t="str">
        <f t="shared" si="222"/>
        <v/>
      </c>
      <c r="AU861" s="19">
        <f>IF(ISERROR(VLOOKUP($C861,CTEPULL!$A:$I,9,FALSE)),"0",(VLOOKUP($C861,CTEPULL!$A:$I,9,FALSE)))</f>
        <v>40</v>
      </c>
      <c r="AV861" s="18">
        <f>IF(ISERROR(VLOOKUP($A861,PIVOTILC!$A:$I,8,FALSE)),"0",(VLOOKUP($A861,PIVOTILC!$A:$I,9,FALSE)))</f>
        <v>40</v>
      </c>
      <c r="AW861" s="18">
        <f t="shared" si="214"/>
        <v>0</v>
      </c>
      <c r="AX861" s="13">
        <f t="shared" si="215"/>
        <v>0</v>
      </c>
      <c r="AY861" s="13" t="str">
        <f t="shared" si="216"/>
        <v>No</v>
      </c>
      <c r="AZ861" s="13" t="str">
        <f t="shared" si="223"/>
        <v>No</v>
      </c>
    </row>
    <row r="862" spans="1:52" x14ac:dyDescent="0.2">
      <c r="A862" s="1" t="s">
        <v>7277</v>
      </c>
      <c r="B862" s="16" t="s">
        <v>3839</v>
      </c>
      <c r="C862" s="13" t="s">
        <v>3840</v>
      </c>
      <c r="D862" s="13" t="s">
        <v>3841</v>
      </c>
      <c r="E862" s="13" t="s">
        <v>525</v>
      </c>
      <c r="F862" s="13" t="s">
        <v>179</v>
      </c>
      <c r="G862" s="13" t="s">
        <v>3842</v>
      </c>
      <c r="H862" s="13" t="s">
        <v>2828</v>
      </c>
      <c r="I862" s="13" t="s">
        <v>98</v>
      </c>
      <c r="J862" s="13" t="s">
        <v>2378</v>
      </c>
      <c r="K862" s="13" t="s">
        <v>4970</v>
      </c>
      <c r="L862" s="13" t="s">
        <v>4970</v>
      </c>
      <c r="M862" s="13" t="s">
        <v>4971</v>
      </c>
      <c r="N862" s="13" t="s">
        <v>3843</v>
      </c>
      <c r="O862" s="17">
        <v>42611</v>
      </c>
      <c r="P862" s="23"/>
      <c r="Q862" s="41" t="s">
        <v>3844</v>
      </c>
      <c r="R862" s="13" t="s">
        <v>129</v>
      </c>
      <c r="S862" s="13" t="s">
        <v>2871</v>
      </c>
      <c r="T862" s="13" t="s">
        <v>8359</v>
      </c>
      <c r="U862" s="13" t="s">
        <v>6055</v>
      </c>
      <c r="V862" s="13" t="s">
        <v>8354</v>
      </c>
      <c r="W862" s="13">
        <f>IF(ISERROR(VLOOKUP($C862,CTEPULL!$A:$I,3,FALSE)),"0",(VLOOKUP($C862,CTEPULL!$A:$I,3,FALSE)))</f>
        <v>40</v>
      </c>
      <c r="X862" s="18">
        <f>IF(ISERROR(VLOOKUP($A862,PIVOTILC!$A:$I,3,FALSE)),"0",(VLOOKUP($A862,PIVOTILC!$A:$I,3,FALSE)))</f>
        <v>40</v>
      </c>
      <c r="Y862" s="13">
        <f t="shared" si="208"/>
        <v>0</v>
      </c>
      <c r="Z862" s="13" t="str">
        <f t="shared" si="217"/>
        <v>Good</v>
      </c>
      <c r="AA862" s="13">
        <f>IF(ISERROR(VLOOKUP($C862,CTEPULL!$A:$I,4,FALSE)),"0",(VLOOKUP($C862,CTEPULL!$A:$I,4,FALSE)))</f>
        <v>0</v>
      </c>
      <c r="AB862" s="18">
        <f>IF(ISERROR(VLOOKUP($A862,PIVOTILC!$A:$I,4,FALSE)),"0",(VLOOKUP($A862,PIVOTILC!$A:$I,4,FALSE)))</f>
        <v>0</v>
      </c>
      <c r="AC862" s="13">
        <f t="shared" si="209"/>
        <v>0</v>
      </c>
      <c r="AD862" s="13" t="str">
        <f t="shared" si="218"/>
        <v/>
      </c>
      <c r="AE862" s="13">
        <f>IF(ISERROR(VLOOKUP($C862,CTEPULL!$A:$I,5,FALSE)),"0",(VLOOKUP($C862,CTEPULL!$A:$I,5,FALSE)))</f>
        <v>0</v>
      </c>
      <c r="AF862" s="18">
        <f>IF(ISERROR(VLOOKUP($A862,PIVOTILC!$A:$I,5,FALSE)),"0",(VLOOKUP($A862,PIVOTILC!$A:$I,5,FALSE)))</f>
        <v>0</v>
      </c>
      <c r="AG862" s="13">
        <f t="shared" si="210"/>
        <v>0</v>
      </c>
      <c r="AH862" s="13" t="str">
        <f t="shared" si="219"/>
        <v/>
      </c>
      <c r="AI862" s="13">
        <f>IF(ISERROR(VLOOKUP($C862,CTEPULL!$A:$I,6,FALSE)),"0",(VLOOKUP($C862,CTEPULL!$A:$I,6,FALSE)))</f>
        <v>0</v>
      </c>
      <c r="AJ862" s="18">
        <f>IF(ISERROR(VLOOKUP($A862,PIVOTILC!$A:$I,6,FALSE)),"0",(VLOOKUP($A862,PIVOTILC!$A:$I,6,FALSE)))</f>
        <v>0</v>
      </c>
      <c r="AK862" s="13">
        <f t="shared" si="211"/>
        <v>0</v>
      </c>
      <c r="AL862" s="13" t="str">
        <f t="shared" si="220"/>
        <v/>
      </c>
      <c r="AM862" s="13">
        <f>IF(ISERROR(VLOOKUP($C862,CTEPULL!$A:$I,7,FALSE)),"0",(VLOOKUP($C862,CTEPULL!$A:$I,7,FALSE)))</f>
        <v>0</v>
      </c>
      <c r="AN862" s="18">
        <f>IF(ISERROR(VLOOKUP($A862,PIVOTILC!$A:$I,7,FALSE)),"0",(VLOOKUP($A862,PIVOTILC!$A:$I,7,FALSE)))</f>
        <v>0</v>
      </c>
      <c r="AO862" s="13">
        <f t="shared" si="212"/>
        <v>0</v>
      </c>
      <c r="AP862" s="13" t="str">
        <f t="shared" si="221"/>
        <v/>
      </c>
      <c r="AQ862" s="13">
        <f>IF(ISERROR(VLOOKUP($C862,CTEPULL!$A:$I,8,FALSE)),"0",(VLOOKUP($C862,CTEPULL!$A:$I,8,FALSE)))</f>
        <v>0</v>
      </c>
      <c r="AR862" s="18">
        <f>IF(ISERROR(VLOOKUP($A862,PIVOTILC!$A:$I,8,FALSE)),"0",(VLOOKUP($A862,PIVOTILC!$A:$I,8,FALSE)))</f>
        <v>0</v>
      </c>
      <c r="AS862" s="13">
        <f t="shared" si="213"/>
        <v>0</v>
      </c>
      <c r="AT862" s="13" t="str">
        <f t="shared" si="222"/>
        <v/>
      </c>
      <c r="AU862" s="19">
        <f>IF(ISERROR(VLOOKUP($C862,CTEPULL!$A:$I,9,FALSE)),"0",(VLOOKUP($C862,CTEPULL!$A:$I,9,FALSE)))</f>
        <v>40</v>
      </c>
      <c r="AV862" s="18">
        <f>IF(ISERROR(VLOOKUP($A862,PIVOTILC!$A:$I,8,FALSE)),"0",(VLOOKUP($A862,PIVOTILC!$A:$I,9,FALSE)))</f>
        <v>40</v>
      </c>
      <c r="AW862" s="18">
        <f t="shared" si="214"/>
        <v>0</v>
      </c>
      <c r="AX862" s="13">
        <f t="shared" si="215"/>
        <v>0</v>
      </c>
      <c r="AY862" s="13" t="str">
        <f t="shared" si="216"/>
        <v>No</v>
      </c>
      <c r="AZ862" s="13" t="str">
        <f t="shared" si="223"/>
        <v>No</v>
      </c>
    </row>
    <row r="863" spans="1:52" x14ac:dyDescent="0.2">
      <c r="A863" s="1" t="s">
        <v>7278</v>
      </c>
      <c r="B863" s="16" t="s">
        <v>4621</v>
      </c>
      <c r="C863" s="13" t="s">
        <v>4622</v>
      </c>
      <c r="D863" s="13" t="s">
        <v>4623</v>
      </c>
      <c r="E863" s="13" t="s">
        <v>4624</v>
      </c>
      <c r="F863" s="13" t="s">
        <v>3740</v>
      </c>
      <c r="G863" s="13" t="s">
        <v>4625</v>
      </c>
      <c r="H863" s="13" t="s">
        <v>2828</v>
      </c>
      <c r="I863" s="13" t="s">
        <v>98</v>
      </c>
      <c r="J863" s="13" t="s">
        <v>2378</v>
      </c>
      <c r="K863" s="13" t="s">
        <v>2379</v>
      </c>
      <c r="L863" s="13" t="s">
        <v>2380</v>
      </c>
      <c r="M863" s="13" t="s">
        <v>2403</v>
      </c>
      <c r="N863" s="13" t="s">
        <v>4676</v>
      </c>
      <c r="O863" s="17">
        <v>42845</v>
      </c>
      <c r="P863" s="23"/>
      <c r="Q863" s="41" t="s">
        <v>4626</v>
      </c>
      <c r="R863" s="13" t="s">
        <v>187</v>
      </c>
      <c r="S863" s="13" t="s">
        <v>2867</v>
      </c>
      <c r="T863" s="13" t="s">
        <v>8348</v>
      </c>
      <c r="U863" s="13" t="s">
        <v>6056</v>
      </c>
      <c r="V863" s="13" t="s">
        <v>8349</v>
      </c>
      <c r="W863" s="13">
        <f>IF(ISERROR(VLOOKUP($C863,CTEPULL!$A:$I,3,FALSE)),"0",(VLOOKUP($C863,CTEPULL!$A:$I,3,FALSE)))</f>
        <v>40</v>
      </c>
      <c r="X863" s="18">
        <f>IF(ISERROR(VLOOKUP($A863,PIVOTILC!$A:$I,3,FALSE)),"0",(VLOOKUP($A863,PIVOTILC!$A:$I,3,FALSE)))</f>
        <v>40</v>
      </c>
      <c r="Y863" s="13">
        <f t="shared" si="208"/>
        <v>0</v>
      </c>
      <c r="Z863" s="13" t="str">
        <f t="shared" si="217"/>
        <v>Good</v>
      </c>
      <c r="AA863" s="13">
        <f>IF(ISERROR(VLOOKUP($C863,CTEPULL!$A:$I,4,FALSE)),"0",(VLOOKUP($C863,CTEPULL!$A:$I,4,FALSE)))</f>
        <v>0</v>
      </c>
      <c r="AB863" s="18">
        <f>IF(ISERROR(VLOOKUP($A863,PIVOTILC!$A:$I,4,FALSE)),"0",(VLOOKUP($A863,PIVOTILC!$A:$I,4,FALSE)))</f>
        <v>0</v>
      </c>
      <c r="AC863" s="13">
        <f t="shared" si="209"/>
        <v>0</v>
      </c>
      <c r="AD863" s="13" t="str">
        <f t="shared" si="218"/>
        <v/>
      </c>
      <c r="AE863" s="13">
        <f>IF(ISERROR(VLOOKUP($C863,CTEPULL!$A:$I,5,FALSE)),"0",(VLOOKUP($C863,CTEPULL!$A:$I,5,FALSE)))</f>
        <v>0</v>
      </c>
      <c r="AF863" s="18">
        <f>IF(ISERROR(VLOOKUP($A863,PIVOTILC!$A:$I,5,FALSE)),"0",(VLOOKUP($A863,PIVOTILC!$A:$I,5,FALSE)))</f>
        <v>0</v>
      </c>
      <c r="AG863" s="13">
        <f t="shared" si="210"/>
        <v>0</v>
      </c>
      <c r="AH863" s="13" t="str">
        <f t="shared" si="219"/>
        <v/>
      </c>
      <c r="AI863" s="13">
        <f>IF(ISERROR(VLOOKUP($C863,CTEPULL!$A:$I,6,FALSE)),"0",(VLOOKUP($C863,CTEPULL!$A:$I,6,FALSE)))</f>
        <v>0</v>
      </c>
      <c r="AJ863" s="18">
        <f>IF(ISERROR(VLOOKUP($A863,PIVOTILC!$A:$I,6,FALSE)),"0",(VLOOKUP($A863,PIVOTILC!$A:$I,6,FALSE)))</f>
        <v>0</v>
      </c>
      <c r="AK863" s="13">
        <f t="shared" si="211"/>
        <v>0</v>
      </c>
      <c r="AL863" s="13" t="str">
        <f t="shared" si="220"/>
        <v/>
      </c>
      <c r="AM863" s="13">
        <f>IF(ISERROR(VLOOKUP($C863,CTEPULL!$A:$I,7,FALSE)),"0",(VLOOKUP($C863,CTEPULL!$A:$I,7,FALSE)))</f>
        <v>0</v>
      </c>
      <c r="AN863" s="18">
        <f>IF(ISERROR(VLOOKUP($A863,PIVOTILC!$A:$I,7,FALSE)),"0",(VLOOKUP($A863,PIVOTILC!$A:$I,7,FALSE)))</f>
        <v>0</v>
      </c>
      <c r="AO863" s="13">
        <f t="shared" si="212"/>
        <v>0</v>
      </c>
      <c r="AP863" s="13" t="str">
        <f t="shared" si="221"/>
        <v/>
      </c>
      <c r="AQ863" s="13">
        <f>IF(ISERROR(VLOOKUP($C863,CTEPULL!$A:$I,8,FALSE)),"0",(VLOOKUP($C863,CTEPULL!$A:$I,8,FALSE)))</f>
        <v>0</v>
      </c>
      <c r="AR863" s="18">
        <f>IF(ISERROR(VLOOKUP($A863,PIVOTILC!$A:$I,8,FALSE)),"0",(VLOOKUP($A863,PIVOTILC!$A:$I,8,FALSE)))</f>
        <v>0</v>
      </c>
      <c r="AS863" s="13">
        <f t="shared" si="213"/>
        <v>0</v>
      </c>
      <c r="AT863" s="13" t="str">
        <f t="shared" si="222"/>
        <v/>
      </c>
      <c r="AU863" s="19">
        <f>IF(ISERROR(VLOOKUP($C863,CTEPULL!$A:$I,9,FALSE)),"0",(VLOOKUP($C863,CTEPULL!$A:$I,9,FALSE)))</f>
        <v>40</v>
      </c>
      <c r="AV863" s="18">
        <f>IF(ISERROR(VLOOKUP($A863,PIVOTILC!$A:$I,8,FALSE)),"0",(VLOOKUP($A863,PIVOTILC!$A:$I,9,FALSE)))</f>
        <v>40</v>
      </c>
      <c r="AW863" s="18">
        <f t="shared" si="214"/>
        <v>0</v>
      </c>
      <c r="AX863" s="13">
        <f t="shared" si="215"/>
        <v>0</v>
      </c>
      <c r="AY863" s="13" t="str">
        <f t="shared" si="216"/>
        <v>No</v>
      </c>
      <c r="AZ863" s="13" t="str">
        <f t="shared" si="223"/>
        <v>No</v>
      </c>
    </row>
    <row r="864" spans="1:52" x14ac:dyDescent="0.2">
      <c r="A864" s="1" t="s">
        <v>7762</v>
      </c>
      <c r="B864" s="16" t="s">
        <v>7763</v>
      </c>
      <c r="C864" s="13" t="s">
        <v>7764</v>
      </c>
      <c r="D864" s="13" t="s">
        <v>7765</v>
      </c>
      <c r="E864" s="13" t="s">
        <v>7766</v>
      </c>
      <c r="F864" s="13" t="s">
        <v>3740</v>
      </c>
      <c r="G864" s="13" t="s">
        <v>7767</v>
      </c>
      <c r="H864" s="13" t="s">
        <v>2828</v>
      </c>
      <c r="I864" s="13" t="s">
        <v>98</v>
      </c>
      <c r="J864" s="13" t="s">
        <v>2378</v>
      </c>
      <c r="K864" s="13" t="s">
        <v>2379</v>
      </c>
      <c r="L864" s="13" t="s">
        <v>2380</v>
      </c>
      <c r="M864" s="13" t="s">
        <v>2403</v>
      </c>
      <c r="N864" s="13" t="s">
        <v>7768</v>
      </c>
      <c r="O864" s="17">
        <v>43180</v>
      </c>
      <c r="P864" s="23"/>
      <c r="Q864" s="41" t="s">
        <v>7769</v>
      </c>
      <c r="R864" s="13" t="s">
        <v>187</v>
      </c>
      <c r="S864" s="13" t="s">
        <v>2866</v>
      </c>
      <c r="T864" s="13" t="s">
        <v>8348</v>
      </c>
      <c r="U864" s="13" t="s">
        <v>7774</v>
      </c>
      <c r="V864" s="13" t="s">
        <v>8358</v>
      </c>
      <c r="W864" s="13" t="str">
        <f>IF(ISERROR(VLOOKUP($C864,CTEPULL!$A:$I,3,FALSE)),"0",(VLOOKUP($C864,CTEPULL!$A:$I,3,FALSE)))</f>
        <v>0</v>
      </c>
      <c r="X864" s="18">
        <f>IF(ISERROR(VLOOKUP($A864,PIVOTILC!$A:$I,3,FALSE)),"0",(VLOOKUP($A864,PIVOTILC!$A:$I,3,FALSE)))</f>
        <v>44</v>
      </c>
      <c r="Y864" s="13">
        <f t="shared" si="208"/>
        <v>-44</v>
      </c>
      <c r="Z864" s="13" t="str">
        <f t="shared" si="217"/>
        <v>With Variance</v>
      </c>
      <c r="AA864" s="13" t="str">
        <f>IF(ISERROR(VLOOKUP($C864,CTEPULL!$A:$I,4,FALSE)),"0",(VLOOKUP($C864,CTEPULL!$A:$I,4,FALSE)))</f>
        <v>0</v>
      </c>
      <c r="AB864" s="18">
        <f>IF(ISERROR(VLOOKUP($A864,PIVOTILC!$A:$I,4,FALSE)),"0",(VLOOKUP($A864,PIVOTILC!$A:$I,4,FALSE)))</f>
        <v>0</v>
      </c>
      <c r="AC864" s="13">
        <f t="shared" si="209"/>
        <v>0</v>
      </c>
      <c r="AD864" s="13" t="str">
        <f t="shared" si="218"/>
        <v/>
      </c>
      <c r="AE864" s="13" t="str">
        <f>IF(ISERROR(VLOOKUP($C864,CTEPULL!$A:$I,5,FALSE)),"0",(VLOOKUP($C864,CTEPULL!$A:$I,5,FALSE)))</f>
        <v>0</v>
      </c>
      <c r="AF864" s="18">
        <f>IF(ISERROR(VLOOKUP($A864,PIVOTILC!$A:$I,5,FALSE)),"0",(VLOOKUP($A864,PIVOTILC!$A:$I,5,FALSE)))</f>
        <v>0</v>
      </c>
      <c r="AG864" s="13">
        <f t="shared" si="210"/>
        <v>0</v>
      </c>
      <c r="AH864" s="13" t="str">
        <f t="shared" si="219"/>
        <v/>
      </c>
      <c r="AI864" s="13" t="str">
        <f>IF(ISERROR(VLOOKUP($C864,CTEPULL!$A:$I,6,FALSE)),"0",(VLOOKUP($C864,CTEPULL!$A:$I,6,FALSE)))</f>
        <v>0</v>
      </c>
      <c r="AJ864" s="18">
        <f>IF(ISERROR(VLOOKUP($A864,PIVOTILC!$A:$I,6,FALSE)),"0",(VLOOKUP($A864,PIVOTILC!$A:$I,6,FALSE)))</f>
        <v>0</v>
      </c>
      <c r="AK864" s="13">
        <f t="shared" si="211"/>
        <v>0</v>
      </c>
      <c r="AL864" s="13" t="str">
        <f t="shared" si="220"/>
        <v/>
      </c>
      <c r="AM864" s="13" t="str">
        <f>IF(ISERROR(VLOOKUP($C864,CTEPULL!$A:$I,7,FALSE)),"0",(VLOOKUP($C864,CTEPULL!$A:$I,7,FALSE)))</f>
        <v>0</v>
      </c>
      <c r="AN864" s="18">
        <f>IF(ISERROR(VLOOKUP($A864,PIVOTILC!$A:$I,7,FALSE)),"0",(VLOOKUP($A864,PIVOTILC!$A:$I,7,FALSE)))</f>
        <v>0</v>
      </c>
      <c r="AO864" s="13">
        <f t="shared" si="212"/>
        <v>0</v>
      </c>
      <c r="AP864" s="13" t="str">
        <f t="shared" si="221"/>
        <v/>
      </c>
      <c r="AQ864" s="13" t="str">
        <f>IF(ISERROR(VLOOKUP($C864,CTEPULL!$A:$I,8,FALSE)),"0",(VLOOKUP($C864,CTEPULL!$A:$I,8,FALSE)))</f>
        <v>0</v>
      </c>
      <c r="AR864" s="18">
        <f>IF(ISERROR(VLOOKUP($A864,PIVOTILC!$A:$I,8,FALSE)),"0",(VLOOKUP($A864,PIVOTILC!$A:$I,8,FALSE)))</f>
        <v>0</v>
      </c>
      <c r="AS864" s="13">
        <f t="shared" si="213"/>
        <v>0</v>
      </c>
      <c r="AT864" s="13" t="str">
        <f t="shared" si="222"/>
        <v/>
      </c>
      <c r="AU864" s="19" t="str">
        <f>IF(ISERROR(VLOOKUP($C864,CTEPULL!$A:$I,9,FALSE)),"0",(VLOOKUP($C864,CTEPULL!$A:$I,9,FALSE)))</f>
        <v>0</v>
      </c>
      <c r="AV864" s="18">
        <f>IF(ISERROR(VLOOKUP($A864,PIVOTILC!$A:$I,8,FALSE)),"0",(VLOOKUP($A864,PIVOTILC!$A:$I,9,FALSE)))</f>
        <v>44</v>
      </c>
      <c r="AW864" s="18">
        <f t="shared" si="214"/>
        <v>0</v>
      </c>
      <c r="AX864" s="13">
        <f t="shared" si="215"/>
        <v>-44</v>
      </c>
      <c r="AY864" s="13" t="str">
        <f t="shared" si="216"/>
        <v>Yes</v>
      </c>
      <c r="AZ864" s="13" t="str">
        <f t="shared" si="223"/>
        <v>No</v>
      </c>
    </row>
    <row r="865" spans="1:52" x14ac:dyDescent="0.2">
      <c r="A865" s="1" t="s">
        <v>9954</v>
      </c>
      <c r="B865" s="16" t="s">
        <v>9955</v>
      </c>
      <c r="C865" s="13" t="s">
        <v>10031</v>
      </c>
      <c r="D865" s="13" t="s">
        <v>9956</v>
      </c>
      <c r="E865" s="13" t="s">
        <v>9957</v>
      </c>
      <c r="F865" s="13" t="s">
        <v>179</v>
      </c>
      <c r="G865" s="13" t="s">
        <v>9958</v>
      </c>
      <c r="H865" s="13" t="s">
        <v>2829</v>
      </c>
      <c r="I865" s="13" t="s">
        <v>100</v>
      </c>
      <c r="J865" s="13" t="s">
        <v>2378</v>
      </c>
      <c r="K865" s="13" t="s">
        <v>2396</v>
      </c>
      <c r="L865" s="13" t="s">
        <v>2392</v>
      </c>
      <c r="M865" s="13" t="s">
        <v>8943</v>
      </c>
      <c r="N865" s="13" t="s">
        <v>10032</v>
      </c>
      <c r="O865" s="17">
        <v>43511</v>
      </c>
      <c r="P865" s="23"/>
      <c r="Q865" s="41" t="s">
        <v>9959</v>
      </c>
      <c r="R865" s="13" t="s">
        <v>129</v>
      </c>
      <c r="S865" s="13" t="s">
        <v>2870</v>
      </c>
      <c r="T865" s="13" t="s">
        <v>8348</v>
      </c>
      <c r="U865" s="13" t="s">
        <v>10036</v>
      </c>
      <c r="V865" s="13" t="s">
        <v>8352</v>
      </c>
      <c r="W865" s="13">
        <f>IF(ISERROR(VLOOKUP($C865,CTEPULL!$A:$I,3,FALSE)),"0",(VLOOKUP($C865,CTEPULL!$A:$I,3,FALSE)))</f>
        <v>45</v>
      </c>
      <c r="X865" s="18">
        <f>IF(ISERROR(VLOOKUP($A865,PIVOTILC!$A:$I,3,FALSE)),"0",(VLOOKUP($A865,PIVOTILC!$A:$I,3,FALSE)))</f>
        <v>45</v>
      </c>
      <c r="Y865" s="13">
        <f t="shared" si="208"/>
        <v>0</v>
      </c>
      <c r="Z865" s="13" t="str">
        <f t="shared" si="217"/>
        <v>Good</v>
      </c>
      <c r="AA865" s="13">
        <f>IF(ISERROR(VLOOKUP($C865,CTEPULL!$A:$I,4,FALSE)),"0",(VLOOKUP($C865,CTEPULL!$A:$I,4,FALSE)))</f>
        <v>0</v>
      </c>
      <c r="AB865" s="18">
        <f>IF(ISERROR(VLOOKUP($A865,PIVOTILC!$A:$I,4,FALSE)),"0",(VLOOKUP($A865,PIVOTILC!$A:$I,4,FALSE)))</f>
        <v>0</v>
      </c>
      <c r="AC865" s="13">
        <f t="shared" si="209"/>
        <v>0</v>
      </c>
      <c r="AD865" s="13" t="str">
        <f t="shared" si="218"/>
        <v/>
      </c>
      <c r="AE865" s="13">
        <f>IF(ISERROR(VLOOKUP($C865,CTEPULL!$A:$I,5,FALSE)),"0",(VLOOKUP($C865,CTEPULL!$A:$I,5,FALSE)))</f>
        <v>0</v>
      </c>
      <c r="AF865" s="18">
        <f>IF(ISERROR(VLOOKUP($A865,PIVOTILC!$A:$I,5,FALSE)),"0",(VLOOKUP($A865,PIVOTILC!$A:$I,5,FALSE)))</f>
        <v>0</v>
      </c>
      <c r="AG865" s="13">
        <f t="shared" si="210"/>
        <v>0</v>
      </c>
      <c r="AH865" s="13" t="str">
        <f t="shared" si="219"/>
        <v/>
      </c>
      <c r="AI865" s="13">
        <f>IF(ISERROR(VLOOKUP($C865,CTEPULL!$A:$I,6,FALSE)),"0",(VLOOKUP($C865,CTEPULL!$A:$I,6,FALSE)))</f>
        <v>0</v>
      </c>
      <c r="AJ865" s="18">
        <f>IF(ISERROR(VLOOKUP($A865,PIVOTILC!$A:$I,6,FALSE)),"0",(VLOOKUP($A865,PIVOTILC!$A:$I,6,FALSE)))</f>
        <v>0</v>
      </c>
      <c r="AK865" s="13">
        <f t="shared" si="211"/>
        <v>0</v>
      </c>
      <c r="AL865" s="13" t="str">
        <f t="shared" si="220"/>
        <v/>
      </c>
      <c r="AM865" s="13">
        <f>IF(ISERROR(VLOOKUP($C865,CTEPULL!$A:$I,7,FALSE)),"0",(VLOOKUP($C865,CTEPULL!$A:$I,7,FALSE)))</f>
        <v>0</v>
      </c>
      <c r="AN865" s="18">
        <f>IF(ISERROR(VLOOKUP($A865,PIVOTILC!$A:$I,7,FALSE)),"0",(VLOOKUP($A865,PIVOTILC!$A:$I,7,FALSE)))</f>
        <v>0</v>
      </c>
      <c r="AO865" s="13">
        <f t="shared" si="212"/>
        <v>0</v>
      </c>
      <c r="AP865" s="13" t="str">
        <f t="shared" si="221"/>
        <v/>
      </c>
      <c r="AQ865" s="13">
        <f>IF(ISERROR(VLOOKUP($C865,CTEPULL!$A:$I,8,FALSE)),"0",(VLOOKUP($C865,CTEPULL!$A:$I,8,FALSE)))</f>
        <v>0</v>
      </c>
      <c r="AR865" s="18">
        <f>IF(ISERROR(VLOOKUP($A865,PIVOTILC!$A:$I,8,FALSE)),"0",(VLOOKUP($A865,PIVOTILC!$A:$I,8,FALSE)))</f>
        <v>0</v>
      </c>
      <c r="AS865" s="13">
        <f t="shared" si="213"/>
        <v>0</v>
      </c>
      <c r="AT865" s="13" t="str">
        <f t="shared" si="222"/>
        <v/>
      </c>
      <c r="AU865" s="19">
        <f>IF(ISERROR(VLOOKUP($C865,CTEPULL!$A:$I,9,FALSE)),"0",(VLOOKUP($C865,CTEPULL!$A:$I,9,FALSE)))</f>
        <v>45</v>
      </c>
      <c r="AV865" s="18">
        <f>IF(ISERROR(VLOOKUP($A865,PIVOTILC!$A:$I,8,FALSE)),"0",(VLOOKUP($A865,PIVOTILC!$A:$I,9,FALSE)))</f>
        <v>45</v>
      </c>
      <c r="AW865" s="18">
        <f t="shared" si="214"/>
        <v>0</v>
      </c>
      <c r="AX865" s="13">
        <f t="shared" si="215"/>
        <v>0</v>
      </c>
      <c r="AY865" s="13" t="str">
        <f t="shared" si="216"/>
        <v>No</v>
      </c>
      <c r="AZ865" s="13" t="str">
        <f t="shared" si="223"/>
        <v>No</v>
      </c>
    </row>
    <row r="866" spans="1:52" x14ac:dyDescent="0.2">
      <c r="A866" s="1" t="s">
        <v>7279</v>
      </c>
      <c r="B866" s="16" t="s">
        <v>3682</v>
      </c>
      <c r="C866" s="13" t="s">
        <v>3683</v>
      </c>
      <c r="D866" s="13" t="s">
        <v>448</v>
      </c>
      <c r="E866" s="13" t="s">
        <v>3684</v>
      </c>
      <c r="F866" s="13" t="s">
        <v>3535</v>
      </c>
      <c r="G866" s="13" t="s">
        <v>3685</v>
      </c>
      <c r="H866" s="13" t="s">
        <v>2832</v>
      </c>
      <c r="I866" s="13" t="s">
        <v>102</v>
      </c>
      <c r="J866" s="13" t="s">
        <v>2378</v>
      </c>
      <c r="K866" s="13" t="s">
        <v>2396</v>
      </c>
      <c r="L866" s="13" t="s">
        <v>2392</v>
      </c>
      <c r="M866" s="13" t="s">
        <v>8943</v>
      </c>
      <c r="N866" s="13" t="s">
        <v>3686</v>
      </c>
      <c r="O866" s="17">
        <v>42541</v>
      </c>
      <c r="P866" s="23"/>
      <c r="Q866" s="41" t="s">
        <v>3687</v>
      </c>
      <c r="R866" s="13" t="s">
        <v>129</v>
      </c>
      <c r="S866" s="13" t="s">
        <v>2871</v>
      </c>
      <c r="T866" s="13" t="s">
        <v>8348</v>
      </c>
      <c r="U866" s="13" t="s">
        <v>6057</v>
      </c>
      <c r="V866" s="13" t="s">
        <v>8354</v>
      </c>
      <c r="W866" s="13">
        <f>IF(ISERROR(VLOOKUP($C866,CTEPULL!$A:$I,3,FALSE)),"0",(VLOOKUP($C866,CTEPULL!$A:$I,3,FALSE)))</f>
        <v>40</v>
      </c>
      <c r="X866" s="18">
        <f>IF(ISERROR(VLOOKUP($A866,PIVOTILC!$A:$I,3,FALSE)),"0",(VLOOKUP($A866,PIVOTILC!$A:$I,3,FALSE)))</f>
        <v>40</v>
      </c>
      <c r="Y866" s="13">
        <f t="shared" si="208"/>
        <v>0</v>
      </c>
      <c r="Z866" s="13" t="str">
        <f t="shared" si="217"/>
        <v>Good</v>
      </c>
      <c r="AA866" s="13">
        <f>IF(ISERROR(VLOOKUP($C866,CTEPULL!$A:$I,4,FALSE)),"0",(VLOOKUP($C866,CTEPULL!$A:$I,4,FALSE)))</f>
        <v>0</v>
      </c>
      <c r="AB866" s="18">
        <f>IF(ISERROR(VLOOKUP($A866,PIVOTILC!$A:$I,4,FALSE)),"0",(VLOOKUP($A866,PIVOTILC!$A:$I,4,FALSE)))</f>
        <v>0</v>
      </c>
      <c r="AC866" s="13">
        <f t="shared" si="209"/>
        <v>0</v>
      </c>
      <c r="AD866" s="13" t="str">
        <f t="shared" si="218"/>
        <v/>
      </c>
      <c r="AE866" s="13">
        <f>IF(ISERROR(VLOOKUP($C866,CTEPULL!$A:$I,5,FALSE)),"0",(VLOOKUP($C866,CTEPULL!$A:$I,5,FALSE)))</f>
        <v>0</v>
      </c>
      <c r="AF866" s="18">
        <f>IF(ISERROR(VLOOKUP($A866,PIVOTILC!$A:$I,5,FALSE)),"0",(VLOOKUP($A866,PIVOTILC!$A:$I,5,FALSE)))</f>
        <v>0</v>
      </c>
      <c r="AG866" s="13">
        <f t="shared" si="210"/>
        <v>0</v>
      </c>
      <c r="AH866" s="13" t="str">
        <f t="shared" si="219"/>
        <v/>
      </c>
      <c r="AI866" s="13">
        <f>IF(ISERROR(VLOOKUP($C866,CTEPULL!$A:$I,6,FALSE)),"0",(VLOOKUP($C866,CTEPULL!$A:$I,6,FALSE)))</f>
        <v>0</v>
      </c>
      <c r="AJ866" s="18">
        <f>IF(ISERROR(VLOOKUP($A866,PIVOTILC!$A:$I,6,FALSE)),"0",(VLOOKUP($A866,PIVOTILC!$A:$I,6,FALSE)))</f>
        <v>0</v>
      </c>
      <c r="AK866" s="13">
        <f t="shared" si="211"/>
        <v>0</v>
      </c>
      <c r="AL866" s="13" t="str">
        <f t="shared" si="220"/>
        <v/>
      </c>
      <c r="AM866" s="13">
        <f>IF(ISERROR(VLOOKUP($C866,CTEPULL!$A:$I,7,FALSE)),"0",(VLOOKUP($C866,CTEPULL!$A:$I,7,FALSE)))</f>
        <v>0</v>
      </c>
      <c r="AN866" s="18">
        <f>IF(ISERROR(VLOOKUP($A866,PIVOTILC!$A:$I,7,FALSE)),"0",(VLOOKUP($A866,PIVOTILC!$A:$I,7,FALSE)))</f>
        <v>0</v>
      </c>
      <c r="AO866" s="13">
        <f t="shared" si="212"/>
        <v>0</v>
      </c>
      <c r="AP866" s="13" t="str">
        <f t="shared" si="221"/>
        <v/>
      </c>
      <c r="AQ866" s="13">
        <f>IF(ISERROR(VLOOKUP($C866,CTEPULL!$A:$I,8,FALSE)),"0",(VLOOKUP($C866,CTEPULL!$A:$I,8,FALSE)))</f>
        <v>0</v>
      </c>
      <c r="AR866" s="18">
        <f>IF(ISERROR(VLOOKUP($A866,PIVOTILC!$A:$I,8,FALSE)),"0",(VLOOKUP($A866,PIVOTILC!$A:$I,8,FALSE)))</f>
        <v>0</v>
      </c>
      <c r="AS866" s="13">
        <f t="shared" si="213"/>
        <v>0</v>
      </c>
      <c r="AT866" s="13" t="str">
        <f t="shared" si="222"/>
        <v/>
      </c>
      <c r="AU866" s="19">
        <f>IF(ISERROR(VLOOKUP($C866,CTEPULL!$A:$I,9,FALSE)),"0",(VLOOKUP($C866,CTEPULL!$A:$I,9,FALSE)))</f>
        <v>40</v>
      </c>
      <c r="AV866" s="18">
        <f>IF(ISERROR(VLOOKUP($A866,PIVOTILC!$A:$I,8,FALSE)),"0",(VLOOKUP($A866,PIVOTILC!$A:$I,9,FALSE)))</f>
        <v>40</v>
      </c>
      <c r="AW866" s="18">
        <f t="shared" si="214"/>
        <v>0</v>
      </c>
      <c r="AX866" s="13">
        <f t="shared" si="215"/>
        <v>0</v>
      </c>
      <c r="AY866" s="13" t="str">
        <f t="shared" si="216"/>
        <v>No</v>
      </c>
      <c r="AZ866" s="13" t="str">
        <f t="shared" si="223"/>
        <v>No</v>
      </c>
    </row>
    <row r="867" spans="1:52" x14ac:dyDescent="0.2">
      <c r="A867" s="1" t="s">
        <v>7280</v>
      </c>
      <c r="B867" s="16" t="s">
        <v>3310</v>
      </c>
      <c r="C867" s="13" t="s">
        <v>2343</v>
      </c>
      <c r="D867" s="13" t="s">
        <v>448</v>
      </c>
      <c r="E867" s="13" t="s">
        <v>2344</v>
      </c>
      <c r="F867" s="13" t="s">
        <v>179</v>
      </c>
      <c r="G867" s="13" t="s">
        <v>2345</v>
      </c>
      <c r="H867" s="13" t="s">
        <v>2829</v>
      </c>
      <c r="I867" s="13" t="s">
        <v>100</v>
      </c>
      <c r="J867" s="13" t="s">
        <v>2378</v>
      </c>
      <c r="K867" s="13" t="s">
        <v>2396</v>
      </c>
      <c r="L867" s="13" t="s">
        <v>2392</v>
      </c>
      <c r="M867" s="13" t="s">
        <v>8943</v>
      </c>
      <c r="N867" s="13" t="s">
        <v>2717</v>
      </c>
      <c r="O867" s="17">
        <v>42278</v>
      </c>
      <c r="P867" s="23"/>
      <c r="Q867" s="41" t="s">
        <v>2718</v>
      </c>
      <c r="R867" s="13" t="s">
        <v>129</v>
      </c>
      <c r="S867" s="13" t="s">
        <v>2873</v>
      </c>
      <c r="T867" s="13" t="s">
        <v>8348</v>
      </c>
      <c r="U867" s="13" t="s">
        <v>6058</v>
      </c>
      <c r="V867" s="13" t="s">
        <v>8354</v>
      </c>
      <c r="W867" s="13">
        <f>IF(ISERROR(VLOOKUP($C867,CTEPULL!$A:$I,3,FALSE)),"0",(VLOOKUP($C867,CTEPULL!$A:$I,3,FALSE)))</f>
        <v>45</v>
      </c>
      <c r="X867" s="18">
        <f>IF(ISERROR(VLOOKUP($A867,PIVOTILC!$A:$I,3,FALSE)),"0",(VLOOKUP($A867,PIVOTILC!$A:$I,3,FALSE)))</f>
        <v>45</v>
      </c>
      <c r="Y867" s="13">
        <f t="shared" si="208"/>
        <v>0</v>
      </c>
      <c r="Z867" s="13" t="str">
        <f t="shared" si="217"/>
        <v>Good</v>
      </c>
      <c r="AA867" s="13">
        <f>IF(ISERROR(VLOOKUP($C867,CTEPULL!$A:$I,4,FALSE)),"0",(VLOOKUP($C867,CTEPULL!$A:$I,4,FALSE)))</f>
        <v>0</v>
      </c>
      <c r="AB867" s="18">
        <f>IF(ISERROR(VLOOKUP($A867,PIVOTILC!$A:$I,4,FALSE)),"0",(VLOOKUP($A867,PIVOTILC!$A:$I,4,FALSE)))</f>
        <v>0</v>
      </c>
      <c r="AC867" s="13">
        <f t="shared" si="209"/>
        <v>0</v>
      </c>
      <c r="AD867" s="13" t="str">
        <f t="shared" si="218"/>
        <v/>
      </c>
      <c r="AE867" s="13">
        <f>IF(ISERROR(VLOOKUP($C867,CTEPULL!$A:$I,5,FALSE)),"0",(VLOOKUP($C867,CTEPULL!$A:$I,5,FALSE)))</f>
        <v>0</v>
      </c>
      <c r="AF867" s="18">
        <f>IF(ISERROR(VLOOKUP($A867,PIVOTILC!$A:$I,5,FALSE)),"0",(VLOOKUP($A867,PIVOTILC!$A:$I,5,FALSE)))</f>
        <v>0</v>
      </c>
      <c r="AG867" s="13">
        <f t="shared" si="210"/>
        <v>0</v>
      </c>
      <c r="AH867" s="13" t="str">
        <f t="shared" si="219"/>
        <v/>
      </c>
      <c r="AI867" s="13">
        <f>IF(ISERROR(VLOOKUP($C867,CTEPULL!$A:$I,6,FALSE)),"0",(VLOOKUP($C867,CTEPULL!$A:$I,6,FALSE)))</f>
        <v>0</v>
      </c>
      <c r="AJ867" s="18">
        <f>IF(ISERROR(VLOOKUP($A867,PIVOTILC!$A:$I,6,FALSE)),"0",(VLOOKUP($A867,PIVOTILC!$A:$I,6,FALSE)))</f>
        <v>0</v>
      </c>
      <c r="AK867" s="13">
        <f t="shared" si="211"/>
        <v>0</v>
      </c>
      <c r="AL867" s="13" t="str">
        <f t="shared" si="220"/>
        <v/>
      </c>
      <c r="AM867" s="13">
        <f>IF(ISERROR(VLOOKUP($C867,CTEPULL!$A:$I,7,FALSE)),"0",(VLOOKUP($C867,CTEPULL!$A:$I,7,FALSE)))</f>
        <v>0</v>
      </c>
      <c r="AN867" s="18">
        <f>IF(ISERROR(VLOOKUP($A867,PIVOTILC!$A:$I,7,FALSE)),"0",(VLOOKUP($A867,PIVOTILC!$A:$I,7,FALSE)))</f>
        <v>0</v>
      </c>
      <c r="AO867" s="13">
        <f t="shared" si="212"/>
        <v>0</v>
      </c>
      <c r="AP867" s="13" t="str">
        <f t="shared" si="221"/>
        <v/>
      </c>
      <c r="AQ867" s="13">
        <f>IF(ISERROR(VLOOKUP($C867,CTEPULL!$A:$I,8,FALSE)),"0",(VLOOKUP($C867,CTEPULL!$A:$I,8,FALSE)))</f>
        <v>0</v>
      </c>
      <c r="AR867" s="18">
        <f>IF(ISERROR(VLOOKUP($A867,PIVOTILC!$A:$I,8,FALSE)),"0",(VLOOKUP($A867,PIVOTILC!$A:$I,8,FALSE)))</f>
        <v>0</v>
      </c>
      <c r="AS867" s="13">
        <f t="shared" si="213"/>
        <v>0</v>
      </c>
      <c r="AT867" s="13" t="str">
        <f t="shared" si="222"/>
        <v/>
      </c>
      <c r="AU867" s="19">
        <f>IF(ISERROR(VLOOKUP($C867,CTEPULL!$A:$I,9,FALSE)),"0",(VLOOKUP($C867,CTEPULL!$A:$I,9,FALSE)))</f>
        <v>45</v>
      </c>
      <c r="AV867" s="18">
        <f>IF(ISERROR(VLOOKUP($A867,PIVOTILC!$A:$I,8,FALSE)),"0",(VLOOKUP($A867,PIVOTILC!$A:$I,9,FALSE)))</f>
        <v>45</v>
      </c>
      <c r="AW867" s="18">
        <f t="shared" si="214"/>
        <v>0</v>
      </c>
      <c r="AX867" s="13">
        <f t="shared" si="215"/>
        <v>0</v>
      </c>
      <c r="AY867" s="13" t="str">
        <f t="shared" si="216"/>
        <v>No</v>
      </c>
      <c r="AZ867" s="13" t="str">
        <f t="shared" si="223"/>
        <v>No</v>
      </c>
    </row>
    <row r="868" spans="1:52" x14ac:dyDescent="0.2">
      <c r="A868" s="1" t="s">
        <v>7281</v>
      </c>
      <c r="B868" s="16" t="s">
        <v>3312</v>
      </c>
      <c r="C868" s="13" t="s">
        <v>2891</v>
      </c>
      <c r="D868" s="13" t="s">
        <v>448</v>
      </c>
      <c r="E868" s="13" t="s">
        <v>447</v>
      </c>
      <c r="F868" s="13" t="s">
        <v>179</v>
      </c>
      <c r="G868" s="13" t="s">
        <v>2892</v>
      </c>
      <c r="H868" s="13" t="s">
        <v>2829</v>
      </c>
      <c r="I868" s="13" t="s">
        <v>98</v>
      </c>
      <c r="J868" s="13" t="s">
        <v>2378</v>
      </c>
      <c r="K868" s="13" t="s">
        <v>2389</v>
      </c>
      <c r="L868" s="13" t="s">
        <v>11236</v>
      </c>
      <c r="M868" s="13" t="s">
        <v>2948</v>
      </c>
      <c r="N868" s="13" t="s">
        <v>2893</v>
      </c>
      <c r="O868" s="17">
        <v>42430</v>
      </c>
      <c r="P868" s="23"/>
      <c r="Q868" s="41" t="s">
        <v>2915</v>
      </c>
      <c r="R868" s="13" t="s">
        <v>129</v>
      </c>
      <c r="S868" s="13" t="s">
        <v>2877</v>
      </c>
      <c r="T868" s="13" t="s">
        <v>8348</v>
      </c>
      <c r="U868" s="13" t="s">
        <v>6061</v>
      </c>
      <c r="V868" s="13" t="s">
        <v>8365</v>
      </c>
      <c r="W868" s="13">
        <f>IF(ISERROR(VLOOKUP($C868,CTEPULL!$A:$I,3,FALSE)),"0",(VLOOKUP($C868,CTEPULL!$A:$I,3,FALSE)))</f>
        <v>45</v>
      </c>
      <c r="X868" s="18">
        <f>IF(ISERROR(VLOOKUP($A868,PIVOTILC!$A:$I,3,FALSE)),"0",(VLOOKUP($A868,PIVOTILC!$A:$I,3,FALSE)))</f>
        <v>45</v>
      </c>
      <c r="Y868" s="13">
        <f t="shared" si="208"/>
        <v>0</v>
      </c>
      <c r="Z868" s="13" t="str">
        <f t="shared" si="217"/>
        <v>Good</v>
      </c>
      <c r="AA868" s="13">
        <f>IF(ISERROR(VLOOKUP($C868,CTEPULL!$A:$I,4,FALSE)),"0",(VLOOKUP($C868,CTEPULL!$A:$I,4,FALSE)))</f>
        <v>0</v>
      </c>
      <c r="AB868" s="18">
        <f>IF(ISERROR(VLOOKUP($A868,PIVOTILC!$A:$I,4,FALSE)),"0",(VLOOKUP($A868,PIVOTILC!$A:$I,4,FALSE)))</f>
        <v>0</v>
      </c>
      <c r="AC868" s="13">
        <f t="shared" si="209"/>
        <v>0</v>
      </c>
      <c r="AD868" s="13" t="str">
        <f t="shared" si="218"/>
        <v/>
      </c>
      <c r="AE868" s="13">
        <f>IF(ISERROR(VLOOKUP($C868,CTEPULL!$A:$I,5,FALSE)),"0",(VLOOKUP($C868,CTEPULL!$A:$I,5,FALSE)))</f>
        <v>0</v>
      </c>
      <c r="AF868" s="18">
        <f>IF(ISERROR(VLOOKUP($A868,PIVOTILC!$A:$I,5,FALSE)),"0",(VLOOKUP($A868,PIVOTILC!$A:$I,5,FALSE)))</f>
        <v>0</v>
      </c>
      <c r="AG868" s="13">
        <f t="shared" si="210"/>
        <v>0</v>
      </c>
      <c r="AH868" s="13" t="str">
        <f t="shared" si="219"/>
        <v/>
      </c>
      <c r="AI868" s="13">
        <f>IF(ISERROR(VLOOKUP($C868,CTEPULL!$A:$I,6,FALSE)),"0",(VLOOKUP($C868,CTEPULL!$A:$I,6,FALSE)))</f>
        <v>0</v>
      </c>
      <c r="AJ868" s="18">
        <f>IF(ISERROR(VLOOKUP($A868,PIVOTILC!$A:$I,6,FALSE)),"0",(VLOOKUP($A868,PIVOTILC!$A:$I,6,FALSE)))</f>
        <v>0</v>
      </c>
      <c r="AK868" s="13">
        <f t="shared" si="211"/>
        <v>0</v>
      </c>
      <c r="AL868" s="13" t="str">
        <f t="shared" si="220"/>
        <v/>
      </c>
      <c r="AM868" s="13">
        <f>IF(ISERROR(VLOOKUP($C868,CTEPULL!$A:$I,7,FALSE)),"0",(VLOOKUP($C868,CTEPULL!$A:$I,7,FALSE)))</f>
        <v>0</v>
      </c>
      <c r="AN868" s="18">
        <f>IF(ISERROR(VLOOKUP($A868,PIVOTILC!$A:$I,7,FALSE)),"0",(VLOOKUP($A868,PIVOTILC!$A:$I,7,FALSE)))</f>
        <v>0</v>
      </c>
      <c r="AO868" s="13">
        <f t="shared" si="212"/>
        <v>0</v>
      </c>
      <c r="AP868" s="13" t="str">
        <f t="shared" si="221"/>
        <v/>
      </c>
      <c r="AQ868" s="13">
        <f>IF(ISERROR(VLOOKUP($C868,CTEPULL!$A:$I,8,FALSE)),"0",(VLOOKUP($C868,CTEPULL!$A:$I,8,FALSE)))</f>
        <v>0</v>
      </c>
      <c r="AR868" s="18">
        <f>IF(ISERROR(VLOOKUP($A868,PIVOTILC!$A:$I,8,FALSE)),"0",(VLOOKUP($A868,PIVOTILC!$A:$I,8,FALSE)))</f>
        <v>0</v>
      </c>
      <c r="AS868" s="13">
        <f t="shared" si="213"/>
        <v>0</v>
      </c>
      <c r="AT868" s="13" t="str">
        <f t="shared" si="222"/>
        <v/>
      </c>
      <c r="AU868" s="19">
        <f>IF(ISERROR(VLOOKUP($C868,CTEPULL!$A:$I,9,FALSE)),"0",(VLOOKUP($C868,CTEPULL!$A:$I,9,FALSE)))</f>
        <v>45</v>
      </c>
      <c r="AV868" s="18">
        <f>IF(ISERROR(VLOOKUP($A868,PIVOTILC!$A:$I,8,FALSE)),"0",(VLOOKUP($A868,PIVOTILC!$A:$I,9,FALSE)))</f>
        <v>45</v>
      </c>
      <c r="AW868" s="18">
        <f t="shared" si="214"/>
        <v>0</v>
      </c>
      <c r="AX868" s="13">
        <f t="shared" si="215"/>
        <v>0</v>
      </c>
      <c r="AY868" s="13" t="str">
        <f t="shared" si="216"/>
        <v>No</v>
      </c>
      <c r="AZ868" s="13" t="str">
        <f t="shared" si="223"/>
        <v>No</v>
      </c>
    </row>
    <row r="869" spans="1:52" x14ac:dyDescent="0.2">
      <c r="A869" s="1" t="s">
        <v>7282</v>
      </c>
      <c r="B869" s="16" t="s">
        <v>3311</v>
      </c>
      <c r="C869" s="13" t="s">
        <v>1152</v>
      </c>
      <c r="D869" s="13" t="s">
        <v>448</v>
      </c>
      <c r="E869" s="13" t="s">
        <v>1153</v>
      </c>
      <c r="F869" s="13" t="s">
        <v>1154</v>
      </c>
      <c r="G869" s="13" t="s">
        <v>1155</v>
      </c>
      <c r="H869" s="13" t="s">
        <v>2829</v>
      </c>
      <c r="I869" s="13" t="s">
        <v>98</v>
      </c>
      <c r="J869" s="13" t="s">
        <v>2378</v>
      </c>
      <c r="K869" s="13" t="s">
        <v>2381</v>
      </c>
      <c r="L869" s="13" t="s">
        <v>2387</v>
      </c>
      <c r="M869" s="13" t="s">
        <v>4327</v>
      </c>
      <c r="N869" s="13" t="s">
        <v>1156</v>
      </c>
      <c r="O869" s="17">
        <v>39909</v>
      </c>
      <c r="P869" s="23"/>
      <c r="Q869" s="41" t="s">
        <v>2719</v>
      </c>
      <c r="R869" s="13" t="s">
        <v>129</v>
      </c>
      <c r="S869" s="13" t="s">
        <v>2867</v>
      </c>
      <c r="T869" s="13" t="s">
        <v>8348</v>
      </c>
      <c r="U869" s="13" t="s">
        <v>6059</v>
      </c>
      <c r="V869" s="13" t="s">
        <v>8364</v>
      </c>
      <c r="W869" s="13">
        <f>IF(ISERROR(VLOOKUP($C869,CTEPULL!$A:$I,3,FALSE)),"0",(VLOOKUP($C869,CTEPULL!$A:$I,3,FALSE)))</f>
        <v>40</v>
      </c>
      <c r="X869" s="18">
        <f>IF(ISERROR(VLOOKUP($A869,PIVOTILC!$A:$I,3,FALSE)),"0",(VLOOKUP($A869,PIVOTILC!$A:$I,3,FALSE)))</f>
        <v>40</v>
      </c>
      <c r="Y869" s="13">
        <f t="shared" si="208"/>
        <v>0</v>
      </c>
      <c r="Z869" s="13" t="str">
        <f t="shared" si="217"/>
        <v>Good</v>
      </c>
      <c r="AA869" s="13">
        <f>IF(ISERROR(VLOOKUP($C869,CTEPULL!$A:$I,4,FALSE)),"0",(VLOOKUP($C869,CTEPULL!$A:$I,4,FALSE)))</f>
        <v>0</v>
      </c>
      <c r="AB869" s="18">
        <f>IF(ISERROR(VLOOKUP($A869,PIVOTILC!$A:$I,4,FALSE)),"0",(VLOOKUP($A869,PIVOTILC!$A:$I,4,FALSE)))</f>
        <v>0</v>
      </c>
      <c r="AC869" s="13">
        <f t="shared" si="209"/>
        <v>0</v>
      </c>
      <c r="AD869" s="13" t="str">
        <f t="shared" si="218"/>
        <v/>
      </c>
      <c r="AE869" s="13">
        <f>IF(ISERROR(VLOOKUP($C869,CTEPULL!$A:$I,5,FALSE)),"0",(VLOOKUP($C869,CTEPULL!$A:$I,5,FALSE)))</f>
        <v>0</v>
      </c>
      <c r="AF869" s="18">
        <f>IF(ISERROR(VLOOKUP($A869,PIVOTILC!$A:$I,5,FALSE)),"0",(VLOOKUP($A869,PIVOTILC!$A:$I,5,FALSE)))</f>
        <v>0</v>
      </c>
      <c r="AG869" s="13">
        <f t="shared" si="210"/>
        <v>0</v>
      </c>
      <c r="AH869" s="13" t="str">
        <f t="shared" si="219"/>
        <v/>
      </c>
      <c r="AI869" s="13">
        <f>IF(ISERROR(VLOOKUP($C869,CTEPULL!$A:$I,6,FALSE)),"0",(VLOOKUP($C869,CTEPULL!$A:$I,6,FALSE)))</f>
        <v>0</v>
      </c>
      <c r="AJ869" s="18">
        <f>IF(ISERROR(VLOOKUP($A869,PIVOTILC!$A:$I,6,FALSE)),"0",(VLOOKUP($A869,PIVOTILC!$A:$I,6,FALSE)))</f>
        <v>0</v>
      </c>
      <c r="AK869" s="13">
        <f t="shared" si="211"/>
        <v>0</v>
      </c>
      <c r="AL869" s="13" t="str">
        <f t="shared" si="220"/>
        <v/>
      </c>
      <c r="AM869" s="13">
        <f>IF(ISERROR(VLOOKUP($C869,CTEPULL!$A:$I,7,FALSE)),"0",(VLOOKUP($C869,CTEPULL!$A:$I,7,FALSE)))</f>
        <v>0</v>
      </c>
      <c r="AN869" s="18">
        <f>IF(ISERROR(VLOOKUP($A869,PIVOTILC!$A:$I,7,FALSE)),"0",(VLOOKUP($A869,PIVOTILC!$A:$I,7,FALSE)))</f>
        <v>0</v>
      </c>
      <c r="AO869" s="13">
        <f t="shared" si="212"/>
        <v>0</v>
      </c>
      <c r="AP869" s="13" t="str">
        <f t="shared" si="221"/>
        <v/>
      </c>
      <c r="AQ869" s="13">
        <f>IF(ISERROR(VLOOKUP($C869,CTEPULL!$A:$I,8,FALSE)),"0",(VLOOKUP($C869,CTEPULL!$A:$I,8,FALSE)))</f>
        <v>0</v>
      </c>
      <c r="AR869" s="18">
        <f>IF(ISERROR(VLOOKUP($A869,PIVOTILC!$A:$I,8,FALSE)),"0",(VLOOKUP($A869,PIVOTILC!$A:$I,8,FALSE)))</f>
        <v>0</v>
      </c>
      <c r="AS869" s="13">
        <f t="shared" si="213"/>
        <v>0</v>
      </c>
      <c r="AT869" s="13" t="str">
        <f t="shared" si="222"/>
        <v/>
      </c>
      <c r="AU869" s="19">
        <f>IF(ISERROR(VLOOKUP($C869,CTEPULL!$A:$I,9,FALSE)),"0",(VLOOKUP($C869,CTEPULL!$A:$I,9,FALSE)))</f>
        <v>40</v>
      </c>
      <c r="AV869" s="18">
        <f>IF(ISERROR(VLOOKUP($A869,PIVOTILC!$A:$I,8,FALSE)),"0",(VLOOKUP($A869,PIVOTILC!$A:$I,9,FALSE)))</f>
        <v>40</v>
      </c>
      <c r="AW869" s="18">
        <f t="shared" si="214"/>
        <v>0</v>
      </c>
      <c r="AX869" s="13">
        <f t="shared" si="215"/>
        <v>0</v>
      </c>
      <c r="AY869" s="13" t="str">
        <f t="shared" si="216"/>
        <v>No</v>
      </c>
      <c r="AZ869" s="13" t="str">
        <f t="shared" si="223"/>
        <v>No</v>
      </c>
    </row>
    <row r="870" spans="1:52" x14ac:dyDescent="0.2">
      <c r="A870" s="1" t="s">
        <v>7283</v>
      </c>
      <c r="B870" s="12" t="s">
        <v>3769</v>
      </c>
      <c r="C870" s="3" t="s">
        <v>3770</v>
      </c>
      <c r="D870" s="3" t="s">
        <v>448</v>
      </c>
      <c r="E870" s="3" t="s">
        <v>3771</v>
      </c>
      <c r="F870" s="3" t="s">
        <v>166</v>
      </c>
      <c r="G870" s="3" t="s">
        <v>3772</v>
      </c>
      <c r="H870" s="3" t="s">
        <v>2829</v>
      </c>
      <c r="I870" s="3" t="s">
        <v>98</v>
      </c>
      <c r="J870" s="3" t="s">
        <v>2378</v>
      </c>
      <c r="K870" s="3" t="s">
        <v>2382</v>
      </c>
      <c r="L870" s="3" t="s">
        <v>3758</v>
      </c>
      <c r="M870" s="3" t="s">
        <v>2423</v>
      </c>
      <c r="N870" s="3" t="s">
        <v>3773</v>
      </c>
      <c r="O870" s="11">
        <v>42570</v>
      </c>
      <c r="Q870" s="41" t="s">
        <v>3774</v>
      </c>
      <c r="R870" s="3" t="s">
        <v>112</v>
      </c>
      <c r="S870" s="3" t="s">
        <v>2867</v>
      </c>
      <c r="T870" s="3" t="s">
        <v>8348</v>
      </c>
      <c r="U870" s="3" t="s">
        <v>6060</v>
      </c>
      <c r="V870" s="3" t="s">
        <v>8369</v>
      </c>
      <c r="W870" s="13">
        <f>IF(ISERROR(VLOOKUP($C870,CTEPULL!$A:$I,3,FALSE)),"0",(VLOOKUP($C870,CTEPULL!$A:$I,3,FALSE)))</f>
        <v>42</v>
      </c>
      <c r="X870" s="18">
        <f>IF(ISERROR(VLOOKUP($A870,PIVOTILC!$A:$I,3,FALSE)),"0",(VLOOKUP($A870,PIVOTILC!$A:$I,3,FALSE)))</f>
        <v>42</v>
      </c>
      <c r="Y870" s="13">
        <f t="shared" si="208"/>
        <v>0</v>
      </c>
      <c r="Z870" s="13" t="str">
        <f t="shared" si="217"/>
        <v>Good</v>
      </c>
      <c r="AA870" s="13">
        <f>IF(ISERROR(VLOOKUP($C870,CTEPULL!$A:$I,4,FALSE)),"0",(VLOOKUP($C870,CTEPULL!$A:$I,4,FALSE)))</f>
        <v>0</v>
      </c>
      <c r="AB870" s="18">
        <f>IF(ISERROR(VLOOKUP($A870,PIVOTILC!$A:$I,4,FALSE)),"0",(VLOOKUP($A870,PIVOTILC!$A:$I,4,FALSE)))</f>
        <v>0</v>
      </c>
      <c r="AC870" s="13">
        <f t="shared" si="209"/>
        <v>0</v>
      </c>
      <c r="AD870" s="13" t="str">
        <f t="shared" si="218"/>
        <v/>
      </c>
      <c r="AE870" s="13">
        <f>IF(ISERROR(VLOOKUP($C870,CTEPULL!$A:$I,5,FALSE)),"0",(VLOOKUP($C870,CTEPULL!$A:$I,5,FALSE)))</f>
        <v>0</v>
      </c>
      <c r="AF870" s="18">
        <f>IF(ISERROR(VLOOKUP($A870,PIVOTILC!$A:$I,5,FALSE)),"0",(VLOOKUP($A870,PIVOTILC!$A:$I,5,FALSE)))</f>
        <v>0</v>
      </c>
      <c r="AG870" s="13">
        <f t="shared" si="210"/>
        <v>0</v>
      </c>
      <c r="AH870" s="13" t="str">
        <f t="shared" si="219"/>
        <v/>
      </c>
      <c r="AI870" s="13">
        <f>IF(ISERROR(VLOOKUP($C870,CTEPULL!$A:$I,6,FALSE)),"0",(VLOOKUP($C870,CTEPULL!$A:$I,6,FALSE)))</f>
        <v>0</v>
      </c>
      <c r="AJ870" s="18">
        <f>IF(ISERROR(VLOOKUP($A870,PIVOTILC!$A:$I,6,FALSE)),"0",(VLOOKUP($A870,PIVOTILC!$A:$I,6,FALSE)))</f>
        <v>0</v>
      </c>
      <c r="AK870" s="13">
        <f t="shared" si="211"/>
        <v>0</v>
      </c>
      <c r="AL870" s="13" t="str">
        <f t="shared" si="220"/>
        <v/>
      </c>
      <c r="AM870" s="13">
        <f>IF(ISERROR(VLOOKUP($C870,CTEPULL!$A:$I,7,FALSE)),"0",(VLOOKUP($C870,CTEPULL!$A:$I,7,FALSE)))</f>
        <v>0</v>
      </c>
      <c r="AN870" s="18">
        <f>IF(ISERROR(VLOOKUP($A870,PIVOTILC!$A:$I,7,FALSE)),"0",(VLOOKUP($A870,PIVOTILC!$A:$I,7,FALSE)))</f>
        <v>0</v>
      </c>
      <c r="AO870" s="13">
        <f t="shared" si="212"/>
        <v>0</v>
      </c>
      <c r="AP870" s="13" t="str">
        <f t="shared" si="221"/>
        <v/>
      </c>
      <c r="AQ870" s="13">
        <f>IF(ISERROR(VLOOKUP($C870,CTEPULL!$A:$I,8,FALSE)),"0",(VLOOKUP($C870,CTEPULL!$A:$I,8,FALSE)))</f>
        <v>0</v>
      </c>
      <c r="AR870" s="18">
        <f>IF(ISERROR(VLOOKUP($A870,PIVOTILC!$A:$I,8,FALSE)),"0",(VLOOKUP($A870,PIVOTILC!$A:$I,8,FALSE)))</f>
        <v>0</v>
      </c>
      <c r="AS870" s="13">
        <f t="shared" si="213"/>
        <v>0</v>
      </c>
      <c r="AT870" s="13" t="str">
        <f t="shared" si="222"/>
        <v/>
      </c>
      <c r="AU870" s="19">
        <f>IF(ISERROR(VLOOKUP($C870,CTEPULL!$A:$I,9,FALSE)),"0",(VLOOKUP($C870,CTEPULL!$A:$I,9,FALSE)))</f>
        <v>42</v>
      </c>
      <c r="AV870" s="18">
        <f>IF(ISERROR(VLOOKUP($A870,PIVOTILC!$A:$I,8,FALSE)),"0",(VLOOKUP($A870,PIVOTILC!$A:$I,9,FALSE)))</f>
        <v>42</v>
      </c>
      <c r="AW870" s="18">
        <f t="shared" si="214"/>
        <v>0</v>
      </c>
      <c r="AX870" s="13">
        <f t="shared" si="215"/>
        <v>0</v>
      </c>
      <c r="AY870" s="13" t="str">
        <f t="shared" si="216"/>
        <v>No</v>
      </c>
      <c r="AZ870" s="13" t="str">
        <f t="shared" si="223"/>
        <v>No</v>
      </c>
    </row>
    <row r="871" spans="1:52" x14ac:dyDescent="0.2">
      <c r="A871" s="1" t="s">
        <v>7284</v>
      </c>
      <c r="B871" s="16" t="s">
        <v>3313</v>
      </c>
      <c r="C871" s="13" t="s">
        <v>3314</v>
      </c>
      <c r="D871" s="13" t="s">
        <v>3315</v>
      </c>
      <c r="E871" s="13" t="s">
        <v>3316</v>
      </c>
      <c r="F871" s="13" t="s">
        <v>179</v>
      </c>
      <c r="G871" s="13" t="s">
        <v>3317</v>
      </c>
      <c r="H871" s="13" t="s">
        <v>2829</v>
      </c>
      <c r="I871" s="13" t="s">
        <v>98</v>
      </c>
      <c r="J871" s="13" t="s">
        <v>2378</v>
      </c>
      <c r="K871" s="13" t="s">
        <v>2389</v>
      </c>
      <c r="L871" s="13" t="s">
        <v>11236</v>
      </c>
      <c r="M871" s="13" t="s">
        <v>11958</v>
      </c>
      <c r="N871" s="13" t="s">
        <v>3318</v>
      </c>
      <c r="O871" s="17">
        <v>42501</v>
      </c>
      <c r="P871" s="23"/>
      <c r="Q871" s="41" t="s">
        <v>3458</v>
      </c>
      <c r="R871" s="13" t="s">
        <v>129</v>
      </c>
      <c r="S871" s="13" t="s">
        <v>2877</v>
      </c>
      <c r="T871" s="13" t="s">
        <v>8348</v>
      </c>
      <c r="U871" s="13" t="s">
        <v>6062</v>
      </c>
      <c r="V871" s="13" t="s">
        <v>8365</v>
      </c>
      <c r="W871" s="13">
        <f>IF(ISERROR(VLOOKUP($C871,CTEPULL!$A:$I,3,FALSE)),"0",(VLOOKUP($C871,CTEPULL!$A:$I,3,FALSE)))</f>
        <v>45</v>
      </c>
      <c r="X871" s="18">
        <f>IF(ISERROR(VLOOKUP($A871,PIVOTILC!$A:$I,3,FALSE)),"0",(VLOOKUP($A871,PIVOTILC!$A:$I,3,FALSE)))</f>
        <v>45</v>
      </c>
      <c r="Y871" s="13">
        <f t="shared" si="208"/>
        <v>0</v>
      </c>
      <c r="Z871" s="13" t="str">
        <f t="shared" si="217"/>
        <v>Good</v>
      </c>
      <c r="AA871" s="13">
        <f>IF(ISERROR(VLOOKUP($C871,CTEPULL!$A:$I,4,FALSE)),"0",(VLOOKUP($C871,CTEPULL!$A:$I,4,FALSE)))</f>
        <v>0</v>
      </c>
      <c r="AB871" s="18">
        <f>IF(ISERROR(VLOOKUP($A871,PIVOTILC!$A:$I,4,FALSE)),"0",(VLOOKUP($A871,PIVOTILC!$A:$I,4,FALSE)))</f>
        <v>0</v>
      </c>
      <c r="AC871" s="13">
        <f t="shared" si="209"/>
        <v>0</v>
      </c>
      <c r="AD871" s="13" t="str">
        <f t="shared" si="218"/>
        <v/>
      </c>
      <c r="AE871" s="13">
        <f>IF(ISERROR(VLOOKUP($C871,CTEPULL!$A:$I,5,FALSE)),"0",(VLOOKUP($C871,CTEPULL!$A:$I,5,FALSE)))</f>
        <v>0</v>
      </c>
      <c r="AF871" s="18">
        <f>IF(ISERROR(VLOOKUP($A871,PIVOTILC!$A:$I,5,FALSE)),"0",(VLOOKUP($A871,PIVOTILC!$A:$I,5,FALSE)))</f>
        <v>0</v>
      </c>
      <c r="AG871" s="13">
        <f t="shared" si="210"/>
        <v>0</v>
      </c>
      <c r="AH871" s="13" t="str">
        <f t="shared" si="219"/>
        <v/>
      </c>
      <c r="AI871" s="13">
        <f>IF(ISERROR(VLOOKUP($C871,CTEPULL!$A:$I,6,FALSE)),"0",(VLOOKUP($C871,CTEPULL!$A:$I,6,FALSE)))</f>
        <v>0</v>
      </c>
      <c r="AJ871" s="18">
        <f>IF(ISERROR(VLOOKUP($A871,PIVOTILC!$A:$I,6,FALSE)),"0",(VLOOKUP($A871,PIVOTILC!$A:$I,6,FALSE)))</f>
        <v>0</v>
      </c>
      <c r="AK871" s="13">
        <f t="shared" si="211"/>
        <v>0</v>
      </c>
      <c r="AL871" s="13" t="str">
        <f t="shared" si="220"/>
        <v/>
      </c>
      <c r="AM871" s="13">
        <f>IF(ISERROR(VLOOKUP($C871,CTEPULL!$A:$I,7,FALSE)),"0",(VLOOKUP($C871,CTEPULL!$A:$I,7,FALSE)))</f>
        <v>0</v>
      </c>
      <c r="AN871" s="18">
        <f>IF(ISERROR(VLOOKUP($A871,PIVOTILC!$A:$I,7,FALSE)),"0",(VLOOKUP($A871,PIVOTILC!$A:$I,7,FALSE)))</f>
        <v>0</v>
      </c>
      <c r="AO871" s="13">
        <f t="shared" si="212"/>
        <v>0</v>
      </c>
      <c r="AP871" s="13" t="str">
        <f t="shared" si="221"/>
        <v/>
      </c>
      <c r="AQ871" s="13">
        <f>IF(ISERROR(VLOOKUP($C871,CTEPULL!$A:$I,8,FALSE)),"0",(VLOOKUP($C871,CTEPULL!$A:$I,8,FALSE)))</f>
        <v>0</v>
      </c>
      <c r="AR871" s="18">
        <f>IF(ISERROR(VLOOKUP($A871,PIVOTILC!$A:$I,8,FALSE)),"0",(VLOOKUP($A871,PIVOTILC!$A:$I,8,FALSE)))</f>
        <v>0</v>
      </c>
      <c r="AS871" s="13">
        <f t="shared" si="213"/>
        <v>0</v>
      </c>
      <c r="AT871" s="13" t="str">
        <f t="shared" si="222"/>
        <v/>
      </c>
      <c r="AU871" s="19">
        <f>IF(ISERROR(VLOOKUP($C871,CTEPULL!$A:$I,9,FALSE)),"0",(VLOOKUP($C871,CTEPULL!$A:$I,9,FALSE)))</f>
        <v>45</v>
      </c>
      <c r="AV871" s="18">
        <f>IF(ISERROR(VLOOKUP($A871,PIVOTILC!$A:$I,8,FALSE)),"0",(VLOOKUP($A871,PIVOTILC!$A:$I,9,FALSE)))</f>
        <v>45</v>
      </c>
      <c r="AW871" s="18">
        <f t="shared" si="214"/>
        <v>0</v>
      </c>
      <c r="AX871" s="13">
        <f t="shared" si="215"/>
        <v>0</v>
      </c>
      <c r="AY871" s="13" t="str">
        <f t="shared" si="216"/>
        <v>No</v>
      </c>
      <c r="AZ871" s="13" t="str">
        <f t="shared" si="223"/>
        <v>No</v>
      </c>
    </row>
    <row r="872" spans="1:52" x14ac:dyDescent="0.2">
      <c r="A872" s="1" t="s">
        <v>9405</v>
      </c>
      <c r="B872" s="16" t="s">
        <v>3319</v>
      </c>
      <c r="C872" s="13" t="s">
        <v>1157</v>
      </c>
      <c r="D872" s="13" t="s">
        <v>1158</v>
      </c>
      <c r="E872" s="13" t="s">
        <v>1159</v>
      </c>
      <c r="F872" s="13" t="s">
        <v>129</v>
      </c>
      <c r="G872" s="13" t="s">
        <v>1160</v>
      </c>
      <c r="H872" s="13" t="s">
        <v>2831</v>
      </c>
      <c r="I872" s="13" t="s">
        <v>98</v>
      </c>
      <c r="J872" s="13" t="s">
        <v>2378</v>
      </c>
      <c r="K872" s="13" t="s">
        <v>2382</v>
      </c>
      <c r="L872" s="13" t="s">
        <v>3758</v>
      </c>
      <c r="M872" s="13" t="s">
        <v>2397</v>
      </c>
      <c r="N872" s="13" t="s">
        <v>1161</v>
      </c>
      <c r="O872" s="17">
        <v>41477</v>
      </c>
      <c r="P872" s="23"/>
      <c r="Q872" s="41" t="s">
        <v>2720</v>
      </c>
      <c r="R872" s="13" t="s">
        <v>129</v>
      </c>
      <c r="S872" s="13" t="s">
        <v>2868</v>
      </c>
      <c r="T872" s="13" t="s">
        <v>8348</v>
      </c>
      <c r="U872" s="13" t="s">
        <v>6063</v>
      </c>
      <c r="V872" s="13" t="s">
        <v>8352</v>
      </c>
      <c r="W872" s="13">
        <f>IF(ISERROR(VLOOKUP($C872,CTEPULL!$A:$I,3,FALSE)),"0",(VLOOKUP($C872,CTEPULL!$A:$I,3,FALSE)))</f>
        <v>40</v>
      </c>
      <c r="X872" s="18">
        <f>IF(ISERROR(VLOOKUP($A872,PIVOTILC!$A:$I,3,FALSE)),"0",(VLOOKUP($A872,PIVOTILC!$A:$I,3,FALSE)))</f>
        <v>40</v>
      </c>
      <c r="Y872" s="13">
        <f t="shared" si="208"/>
        <v>0</v>
      </c>
      <c r="Z872" s="13" t="str">
        <f t="shared" si="217"/>
        <v>Good</v>
      </c>
      <c r="AA872" s="13">
        <f>IF(ISERROR(VLOOKUP($C872,CTEPULL!$A:$I,4,FALSE)),"0",(VLOOKUP($C872,CTEPULL!$A:$I,4,FALSE)))</f>
        <v>0</v>
      </c>
      <c r="AB872" s="18">
        <f>IF(ISERROR(VLOOKUP($A872,PIVOTILC!$A:$I,4,FALSE)),"0",(VLOOKUP($A872,PIVOTILC!$A:$I,4,FALSE)))</f>
        <v>0</v>
      </c>
      <c r="AC872" s="13">
        <f t="shared" si="209"/>
        <v>0</v>
      </c>
      <c r="AD872" s="13" t="str">
        <f t="shared" si="218"/>
        <v/>
      </c>
      <c r="AE872" s="13">
        <f>IF(ISERROR(VLOOKUP($C872,CTEPULL!$A:$I,5,FALSE)),"0",(VLOOKUP($C872,CTEPULL!$A:$I,5,FALSE)))</f>
        <v>0</v>
      </c>
      <c r="AF872" s="18">
        <f>IF(ISERROR(VLOOKUP($A872,PIVOTILC!$A:$I,5,FALSE)),"0",(VLOOKUP($A872,PIVOTILC!$A:$I,5,FALSE)))</f>
        <v>0</v>
      </c>
      <c r="AG872" s="13">
        <f t="shared" si="210"/>
        <v>0</v>
      </c>
      <c r="AH872" s="13" t="str">
        <f t="shared" si="219"/>
        <v/>
      </c>
      <c r="AI872" s="13">
        <f>IF(ISERROR(VLOOKUP($C872,CTEPULL!$A:$I,6,FALSE)),"0",(VLOOKUP($C872,CTEPULL!$A:$I,6,FALSE)))</f>
        <v>0</v>
      </c>
      <c r="AJ872" s="18">
        <f>IF(ISERROR(VLOOKUP($A872,PIVOTILC!$A:$I,6,FALSE)),"0",(VLOOKUP($A872,PIVOTILC!$A:$I,6,FALSE)))</f>
        <v>0</v>
      </c>
      <c r="AK872" s="13">
        <f t="shared" si="211"/>
        <v>0</v>
      </c>
      <c r="AL872" s="13" t="str">
        <f t="shared" si="220"/>
        <v/>
      </c>
      <c r="AM872" s="13">
        <f>IF(ISERROR(VLOOKUP($C872,CTEPULL!$A:$I,7,FALSE)),"0",(VLOOKUP($C872,CTEPULL!$A:$I,7,FALSE)))</f>
        <v>0</v>
      </c>
      <c r="AN872" s="18">
        <f>IF(ISERROR(VLOOKUP($A872,PIVOTILC!$A:$I,7,FALSE)),"0",(VLOOKUP($A872,PIVOTILC!$A:$I,7,FALSE)))</f>
        <v>0</v>
      </c>
      <c r="AO872" s="13">
        <f t="shared" si="212"/>
        <v>0</v>
      </c>
      <c r="AP872" s="13" t="str">
        <f t="shared" si="221"/>
        <v/>
      </c>
      <c r="AQ872" s="13">
        <f>IF(ISERROR(VLOOKUP($C872,CTEPULL!$A:$I,8,FALSE)),"0",(VLOOKUP($C872,CTEPULL!$A:$I,8,FALSE)))</f>
        <v>0</v>
      </c>
      <c r="AR872" s="18">
        <f>IF(ISERROR(VLOOKUP($A872,PIVOTILC!$A:$I,8,FALSE)),"0",(VLOOKUP($A872,PIVOTILC!$A:$I,8,FALSE)))</f>
        <v>0</v>
      </c>
      <c r="AS872" s="13">
        <f t="shared" si="213"/>
        <v>0</v>
      </c>
      <c r="AT872" s="13" t="str">
        <f t="shared" si="222"/>
        <v/>
      </c>
      <c r="AU872" s="19">
        <f>IF(ISERROR(VLOOKUP($C872,CTEPULL!$A:$I,9,FALSE)),"0",(VLOOKUP($C872,CTEPULL!$A:$I,9,FALSE)))</f>
        <v>40</v>
      </c>
      <c r="AV872" s="18">
        <f>IF(ISERROR(VLOOKUP($A872,PIVOTILC!$A:$I,8,FALSE)),"0",(VLOOKUP($A872,PIVOTILC!$A:$I,9,FALSE)))</f>
        <v>40</v>
      </c>
      <c r="AW872" s="18">
        <f t="shared" si="214"/>
        <v>0</v>
      </c>
      <c r="AX872" s="13">
        <f t="shared" si="215"/>
        <v>0</v>
      </c>
      <c r="AY872" s="13" t="str">
        <f t="shared" si="216"/>
        <v>No</v>
      </c>
      <c r="AZ872" s="13" t="str">
        <f t="shared" si="223"/>
        <v>No</v>
      </c>
    </row>
    <row r="873" spans="1:52" x14ac:dyDescent="0.2">
      <c r="A873" s="1" t="s">
        <v>9406</v>
      </c>
      <c r="B873" s="16" t="s">
        <v>5182</v>
      </c>
      <c r="C873" s="13" t="s">
        <v>5183</v>
      </c>
      <c r="D873" s="13" t="s">
        <v>5184</v>
      </c>
      <c r="E873" s="13" t="s">
        <v>5185</v>
      </c>
      <c r="F873" s="13" t="s">
        <v>104</v>
      </c>
      <c r="G873" s="13" t="s">
        <v>5186</v>
      </c>
      <c r="H873" s="13" t="s">
        <v>2828</v>
      </c>
      <c r="I873" s="13" t="s">
        <v>98</v>
      </c>
      <c r="J873" s="13" t="s">
        <v>2378</v>
      </c>
      <c r="K873" s="13" t="s">
        <v>2880</v>
      </c>
      <c r="L873" s="13" t="s">
        <v>2880</v>
      </c>
      <c r="M873" s="13" t="s">
        <v>11908</v>
      </c>
      <c r="N873" s="13" t="s">
        <v>5187</v>
      </c>
      <c r="O873" s="17">
        <v>42695</v>
      </c>
      <c r="P873" s="23"/>
      <c r="Q873" s="41" t="s">
        <v>5188</v>
      </c>
      <c r="R873" s="13" t="s">
        <v>129</v>
      </c>
      <c r="S873" s="13" t="s">
        <v>2870</v>
      </c>
      <c r="T873" s="13" t="s">
        <v>8348</v>
      </c>
      <c r="U873" s="13" t="s">
        <v>6064</v>
      </c>
      <c r="V873" s="13" t="s">
        <v>8352</v>
      </c>
      <c r="W873" s="13">
        <f>IF(ISERROR(VLOOKUP($C873,CTEPULL!$A:$I,3,FALSE)),"0",(VLOOKUP($C873,CTEPULL!$A:$I,3,FALSE)))</f>
        <v>40</v>
      </c>
      <c r="X873" s="18">
        <f>IF(ISERROR(VLOOKUP($A873,PIVOTILC!$A:$I,3,FALSE)),"0",(VLOOKUP($A873,PIVOTILC!$A:$I,3,FALSE)))</f>
        <v>40</v>
      </c>
      <c r="Y873" s="13">
        <f t="shared" si="208"/>
        <v>0</v>
      </c>
      <c r="Z873" s="13" t="str">
        <f t="shared" si="217"/>
        <v>Good</v>
      </c>
      <c r="AA873" s="13">
        <f>IF(ISERROR(VLOOKUP($C873,CTEPULL!$A:$I,4,FALSE)),"0",(VLOOKUP($C873,CTEPULL!$A:$I,4,FALSE)))</f>
        <v>0</v>
      </c>
      <c r="AB873" s="18">
        <f>IF(ISERROR(VLOOKUP($A873,PIVOTILC!$A:$I,4,FALSE)),"0",(VLOOKUP($A873,PIVOTILC!$A:$I,4,FALSE)))</f>
        <v>0</v>
      </c>
      <c r="AC873" s="13">
        <f t="shared" si="209"/>
        <v>0</v>
      </c>
      <c r="AD873" s="13" t="str">
        <f t="shared" si="218"/>
        <v/>
      </c>
      <c r="AE873" s="13">
        <f>IF(ISERROR(VLOOKUP($C873,CTEPULL!$A:$I,5,FALSE)),"0",(VLOOKUP($C873,CTEPULL!$A:$I,5,FALSE)))</f>
        <v>0</v>
      </c>
      <c r="AF873" s="18">
        <f>IF(ISERROR(VLOOKUP($A873,PIVOTILC!$A:$I,5,FALSE)),"0",(VLOOKUP($A873,PIVOTILC!$A:$I,5,FALSE)))</f>
        <v>0</v>
      </c>
      <c r="AG873" s="13">
        <f t="shared" si="210"/>
        <v>0</v>
      </c>
      <c r="AH873" s="13" t="str">
        <f t="shared" si="219"/>
        <v/>
      </c>
      <c r="AI873" s="13">
        <f>IF(ISERROR(VLOOKUP($C873,CTEPULL!$A:$I,6,FALSE)),"0",(VLOOKUP($C873,CTEPULL!$A:$I,6,FALSE)))</f>
        <v>0</v>
      </c>
      <c r="AJ873" s="18">
        <f>IF(ISERROR(VLOOKUP($A873,PIVOTILC!$A:$I,6,FALSE)),"0",(VLOOKUP($A873,PIVOTILC!$A:$I,6,FALSE)))</f>
        <v>0</v>
      </c>
      <c r="AK873" s="13">
        <f t="shared" si="211"/>
        <v>0</v>
      </c>
      <c r="AL873" s="13" t="str">
        <f t="shared" si="220"/>
        <v/>
      </c>
      <c r="AM873" s="13">
        <f>IF(ISERROR(VLOOKUP($C873,CTEPULL!$A:$I,7,FALSE)),"0",(VLOOKUP($C873,CTEPULL!$A:$I,7,FALSE)))</f>
        <v>0</v>
      </c>
      <c r="AN873" s="18">
        <f>IF(ISERROR(VLOOKUP($A873,PIVOTILC!$A:$I,7,FALSE)),"0",(VLOOKUP($A873,PIVOTILC!$A:$I,7,FALSE)))</f>
        <v>0</v>
      </c>
      <c r="AO873" s="13">
        <f t="shared" si="212"/>
        <v>0</v>
      </c>
      <c r="AP873" s="13" t="str">
        <f t="shared" si="221"/>
        <v/>
      </c>
      <c r="AQ873" s="13">
        <f>IF(ISERROR(VLOOKUP($C873,CTEPULL!$A:$I,8,FALSE)),"0",(VLOOKUP($C873,CTEPULL!$A:$I,8,FALSE)))</f>
        <v>0</v>
      </c>
      <c r="AR873" s="18">
        <f>IF(ISERROR(VLOOKUP($A873,PIVOTILC!$A:$I,8,FALSE)),"0",(VLOOKUP($A873,PIVOTILC!$A:$I,8,FALSE)))</f>
        <v>0</v>
      </c>
      <c r="AS873" s="13">
        <f t="shared" si="213"/>
        <v>0</v>
      </c>
      <c r="AT873" s="13" t="str">
        <f t="shared" si="222"/>
        <v/>
      </c>
      <c r="AU873" s="19">
        <f>IF(ISERROR(VLOOKUP($C873,CTEPULL!$A:$I,9,FALSE)),"0",(VLOOKUP($C873,CTEPULL!$A:$I,9,FALSE)))</f>
        <v>40</v>
      </c>
      <c r="AV873" s="18">
        <f>IF(ISERROR(VLOOKUP($A873,PIVOTILC!$A:$I,8,FALSE)),"0",(VLOOKUP($A873,PIVOTILC!$A:$I,9,FALSE)))</f>
        <v>40</v>
      </c>
      <c r="AW873" s="18">
        <f t="shared" si="214"/>
        <v>0</v>
      </c>
      <c r="AX873" s="13">
        <f t="shared" si="215"/>
        <v>0</v>
      </c>
      <c r="AY873" s="13" t="str">
        <f t="shared" si="216"/>
        <v>No</v>
      </c>
      <c r="AZ873" s="13" t="str">
        <f t="shared" si="223"/>
        <v>No</v>
      </c>
    </row>
    <row r="874" spans="1:52" x14ac:dyDescent="0.2">
      <c r="A874" s="1" t="s">
        <v>9407</v>
      </c>
      <c r="B874" s="16" t="s">
        <v>3320</v>
      </c>
      <c r="C874" s="13" t="s">
        <v>1162</v>
      </c>
      <c r="D874" s="13" t="s">
        <v>1163</v>
      </c>
      <c r="E874" s="13" t="s">
        <v>1164</v>
      </c>
      <c r="F874" s="13" t="s">
        <v>2830</v>
      </c>
      <c r="G874" s="13" t="s">
        <v>1165</v>
      </c>
      <c r="H874" s="13" t="s">
        <v>2829</v>
      </c>
      <c r="I874" s="13" t="s">
        <v>98</v>
      </c>
      <c r="J874" s="13" t="s">
        <v>2378</v>
      </c>
      <c r="K874" s="13" t="s">
        <v>2379</v>
      </c>
      <c r="L874" s="13" t="s">
        <v>2383</v>
      </c>
      <c r="M874" s="13" t="s">
        <v>2480</v>
      </c>
      <c r="N874" s="13" t="s">
        <v>1166</v>
      </c>
      <c r="O874" s="17">
        <v>38538</v>
      </c>
      <c r="P874" s="23"/>
      <c r="Q874" s="41" t="s">
        <v>3722</v>
      </c>
      <c r="R874" s="13" t="s">
        <v>129</v>
      </c>
      <c r="S874" s="13" t="s">
        <v>2870</v>
      </c>
      <c r="T874" s="13" t="s">
        <v>8348</v>
      </c>
      <c r="U874" s="13" t="s">
        <v>6065</v>
      </c>
      <c r="V874" s="13" t="s">
        <v>10280</v>
      </c>
      <c r="W874" s="13">
        <f>IF(ISERROR(VLOOKUP($C874,CTEPULL!$A:$I,3,FALSE)),"0",(VLOOKUP($C874,CTEPULL!$A:$I,3,FALSE)))</f>
        <v>45</v>
      </c>
      <c r="X874" s="18">
        <f>IF(ISERROR(VLOOKUP($A874,PIVOTILC!$A:$I,3,FALSE)),"0",(VLOOKUP($A874,PIVOTILC!$A:$I,3,FALSE)))</f>
        <v>22</v>
      </c>
      <c r="Y874" s="13">
        <f t="shared" si="208"/>
        <v>23</v>
      </c>
      <c r="Z874" s="13" t="str">
        <f t="shared" si="217"/>
        <v>With Variance</v>
      </c>
      <c r="AA874" s="13">
        <f>IF(ISERROR(VLOOKUP($C874,CTEPULL!$A:$I,4,FALSE)),"0",(VLOOKUP($C874,CTEPULL!$A:$I,4,FALSE)))</f>
        <v>0</v>
      </c>
      <c r="AB874" s="18">
        <f>IF(ISERROR(VLOOKUP($A874,PIVOTILC!$A:$I,4,FALSE)),"0",(VLOOKUP($A874,PIVOTILC!$A:$I,4,FALSE)))</f>
        <v>0</v>
      </c>
      <c r="AC874" s="13">
        <f t="shared" si="209"/>
        <v>0</v>
      </c>
      <c r="AD874" s="13" t="str">
        <f t="shared" si="218"/>
        <v/>
      </c>
      <c r="AE874" s="13">
        <f>IF(ISERROR(VLOOKUP($C874,CTEPULL!$A:$I,5,FALSE)),"0",(VLOOKUP($C874,CTEPULL!$A:$I,5,FALSE)))</f>
        <v>0</v>
      </c>
      <c r="AF874" s="18">
        <f>IF(ISERROR(VLOOKUP($A874,PIVOTILC!$A:$I,5,FALSE)),"0",(VLOOKUP($A874,PIVOTILC!$A:$I,5,FALSE)))</f>
        <v>0</v>
      </c>
      <c r="AG874" s="13">
        <f t="shared" si="210"/>
        <v>0</v>
      </c>
      <c r="AH874" s="13" t="str">
        <f t="shared" si="219"/>
        <v/>
      </c>
      <c r="AI874" s="13">
        <f>IF(ISERROR(VLOOKUP($C874,CTEPULL!$A:$I,6,FALSE)),"0",(VLOOKUP($C874,CTEPULL!$A:$I,6,FALSE)))</f>
        <v>0</v>
      </c>
      <c r="AJ874" s="18">
        <f>IF(ISERROR(VLOOKUP($A874,PIVOTILC!$A:$I,6,FALSE)),"0",(VLOOKUP($A874,PIVOTILC!$A:$I,6,FALSE)))</f>
        <v>0</v>
      </c>
      <c r="AK874" s="13">
        <f t="shared" si="211"/>
        <v>0</v>
      </c>
      <c r="AL874" s="13" t="str">
        <f t="shared" si="220"/>
        <v/>
      </c>
      <c r="AM874" s="13">
        <f>IF(ISERROR(VLOOKUP($C874,CTEPULL!$A:$I,7,FALSE)),"0",(VLOOKUP($C874,CTEPULL!$A:$I,7,FALSE)))</f>
        <v>0</v>
      </c>
      <c r="AN874" s="18">
        <f>IF(ISERROR(VLOOKUP($A874,PIVOTILC!$A:$I,7,FALSE)),"0",(VLOOKUP($A874,PIVOTILC!$A:$I,7,FALSE)))</f>
        <v>0</v>
      </c>
      <c r="AO874" s="13">
        <f t="shared" si="212"/>
        <v>0</v>
      </c>
      <c r="AP874" s="13" t="str">
        <f t="shared" si="221"/>
        <v/>
      </c>
      <c r="AQ874" s="13">
        <f>IF(ISERROR(VLOOKUP($C874,CTEPULL!$A:$I,8,FALSE)),"0",(VLOOKUP($C874,CTEPULL!$A:$I,8,FALSE)))</f>
        <v>0</v>
      </c>
      <c r="AR874" s="18">
        <f>IF(ISERROR(VLOOKUP($A874,PIVOTILC!$A:$I,8,FALSE)),"0",(VLOOKUP($A874,PIVOTILC!$A:$I,8,FALSE)))</f>
        <v>0</v>
      </c>
      <c r="AS874" s="13">
        <f t="shared" si="213"/>
        <v>0</v>
      </c>
      <c r="AT874" s="13" t="str">
        <f t="shared" si="222"/>
        <v/>
      </c>
      <c r="AU874" s="19">
        <f>IF(ISERROR(VLOOKUP($C874,CTEPULL!$A:$I,9,FALSE)),"0",(VLOOKUP($C874,CTEPULL!$A:$I,9,FALSE)))</f>
        <v>45</v>
      </c>
      <c r="AV874" s="18">
        <f>IF(ISERROR(VLOOKUP($A874,PIVOTILC!$A:$I,8,FALSE)),"0",(VLOOKUP($A874,PIVOTILC!$A:$I,9,FALSE)))</f>
        <v>22</v>
      </c>
      <c r="AW874" s="18">
        <f t="shared" si="214"/>
        <v>23</v>
      </c>
      <c r="AX874" s="13">
        <f t="shared" si="215"/>
        <v>0</v>
      </c>
      <c r="AY874" s="13" t="str">
        <f t="shared" si="216"/>
        <v>Yes</v>
      </c>
      <c r="AZ874" s="13" t="str">
        <f t="shared" si="223"/>
        <v>No</v>
      </c>
    </row>
    <row r="875" spans="1:52" x14ac:dyDescent="0.2">
      <c r="A875" s="1" t="s">
        <v>7285</v>
      </c>
      <c r="B875" s="16" t="s">
        <v>6229</v>
      </c>
      <c r="C875" s="13" t="s">
        <v>6230</v>
      </c>
      <c r="D875" s="13" t="s">
        <v>6231</v>
      </c>
      <c r="E875" s="13" t="s">
        <v>6232</v>
      </c>
      <c r="F875" s="13" t="s">
        <v>3740</v>
      </c>
      <c r="G875" s="13" t="s">
        <v>6233</v>
      </c>
      <c r="H875" s="13" t="s">
        <v>2828</v>
      </c>
      <c r="I875" s="13" t="s">
        <v>98</v>
      </c>
      <c r="J875" s="13" t="s">
        <v>2378</v>
      </c>
      <c r="K875" s="13" t="s">
        <v>2379</v>
      </c>
      <c r="L875" s="13" t="s">
        <v>2380</v>
      </c>
      <c r="M875" s="13" t="s">
        <v>2403</v>
      </c>
      <c r="N875" s="13" t="s">
        <v>6249</v>
      </c>
      <c r="O875" s="17">
        <v>42989</v>
      </c>
      <c r="P875" s="23"/>
      <c r="Q875" s="41" t="s">
        <v>6234</v>
      </c>
      <c r="R875" s="13" t="s">
        <v>187</v>
      </c>
      <c r="S875" s="13" t="s">
        <v>2867</v>
      </c>
      <c r="T875" s="13" t="s">
        <v>8348</v>
      </c>
      <c r="U875" s="13" t="s">
        <v>6252</v>
      </c>
      <c r="V875" s="13" t="s">
        <v>8361</v>
      </c>
      <c r="W875" s="13">
        <f>IF(ISERROR(VLOOKUP($C875,CTEPULL!$A:$I,3,FALSE)),"0",(VLOOKUP($C875,CTEPULL!$A:$I,3,FALSE)))</f>
        <v>40</v>
      </c>
      <c r="X875" s="18">
        <f>IF(ISERROR(VLOOKUP($A875,PIVOTILC!$A:$I,3,FALSE)),"0",(VLOOKUP($A875,PIVOTILC!$A:$I,3,FALSE)))</f>
        <v>40</v>
      </c>
      <c r="Y875" s="13">
        <f t="shared" si="208"/>
        <v>0</v>
      </c>
      <c r="Z875" s="13" t="str">
        <f t="shared" si="217"/>
        <v>Good</v>
      </c>
      <c r="AA875" s="13">
        <f>IF(ISERROR(VLOOKUP($C875,CTEPULL!$A:$I,4,FALSE)),"0",(VLOOKUP($C875,CTEPULL!$A:$I,4,FALSE)))</f>
        <v>0</v>
      </c>
      <c r="AB875" s="18">
        <f>IF(ISERROR(VLOOKUP($A875,PIVOTILC!$A:$I,4,FALSE)),"0",(VLOOKUP($A875,PIVOTILC!$A:$I,4,FALSE)))</f>
        <v>0</v>
      </c>
      <c r="AC875" s="13">
        <f t="shared" si="209"/>
        <v>0</v>
      </c>
      <c r="AD875" s="13" t="str">
        <f t="shared" si="218"/>
        <v/>
      </c>
      <c r="AE875" s="13">
        <f>IF(ISERROR(VLOOKUP($C875,CTEPULL!$A:$I,5,FALSE)),"0",(VLOOKUP($C875,CTEPULL!$A:$I,5,FALSE)))</f>
        <v>0</v>
      </c>
      <c r="AF875" s="18">
        <f>IF(ISERROR(VLOOKUP($A875,PIVOTILC!$A:$I,5,FALSE)),"0",(VLOOKUP($A875,PIVOTILC!$A:$I,5,FALSE)))</f>
        <v>0</v>
      </c>
      <c r="AG875" s="13">
        <f t="shared" si="210"/>
        <v>0</v>
      </c>
      <c r="AH875" s="13" t="str">
        <f t="shared" si="219"/>
        <v/>
      </c>
      <c r="AI875" s="13">
        <f>IF(ISERROR(VLOOKUP($C875,CTEPULL!$A:$I,6,FALSE)),"0",(VLOOKUP($C875,CTEPULL!$A:$I,6,FALSE)))</f>
        <v>0</v>
      </c>
      <c r="AJ875" s="18">
        <f>IF(ISERROR(VLOOKUP($A875,PIVOTILC!$A:$I,6,FALSE)),"0",(VLOOKUP($A875,PIVOTILC!$A:$I,6,FALSE)))</f>
        <v>0</v>
      </c>
      <c r="AK875" s="13">
        <f t="shared" si="211"/>
        <v>0</v>
      </c>
      <c r="AL875" s="13" t="str">
        <f t="shared" si="220"/>
        <v/>
      </c>
      <c r="AM875" s="13">
        <f>IF(ISERROR(VLOOKUP($C875,CTEPULL!$A:$I,7,FALSE)),"0",(VLOOKUP($C875,CTEPULL!$A:$I,7,FALSE)))</f>
        <v>0</v>
      </c>
      <c r="AN875" s="18">
        <f>IF(ISERROR(VLOOKUP($A875,PIVOTILC!$A:$I,7,FALSE)),"0",(VLOOKUP($A875,PIVOTILC!$A:$I,7,FALSE)))</f>
        <v>0</v>
      </c>
      <c r="AO875" s="13">
        <f t="shared" si="212"/>
        <v>0</v>
      </c>
      <c r="AP875" s="13" t="str">
        <f t="shared" si="221"/>
        <v/>
      </c>
      <c r="AQ875" s="13">
        <f>IF(ISERROR(VLOOKUP($C875,CTEPULL!$A:$I,8,FALSE)),"0",(VLOOKUP($C875,CTEPULL!$A:$I,8,FALSE)))</f>
        <v>0</v>
      </c>
      <c r="AR875" s="18">
        <f>IF(ISERROR(VLOOKUP($A875,PIVOTILC!$A:$I,8,FALSE)),"0",(VLOOKUP($A875,PIVOTILC!$A:$I,8,FALSE)))</f>
        <v>0</v>
      </c>
      <c r="AS875" s="13">
        <f t="shared" si="213"/>
        <v>0</v>
      </c>
      <c r="AT875" s="13" t="str">
        <f t="shared" si="222"/>
        <v/>
      </c>
      <c r="AU875" s="19">
        <f>IF(ISERROR(VLOOKUP($C875,CTEPULL!$A:$I,9,FALSE)),"0",(VLOOKUP($C875,CTEPULL!$A:$I,9,FALSE)))</f>
        <v>40</v>
      </c>
      <c r="AV875" s="18">
        <f>IF(ISERROR(VLOOKUP($A875,PIVOTILC!$A:$I,8,FALSE)),"0",(VLOOKUP($A875,PIVOTILC!$A:$I,9,FALSE)))</f>
        <v>40</v>
      </c>
      <c r="AW875" s="18">
        <f t="shared" si="214"/>
        <v>0</v>
      </c>
      <c r="AX875" s="13">
        <f t="shared" si="215"/>
        <v>0</v>
      </c>
      <c r="AY875" s="13" t="str">
        <f t="shared" si="216"/>
        <v>No</v>
      </c>
      <c r="AZ875" s="13" t="str">
        <f t="shared" si="223"/>
        <v>No</v>
      </c>
    </row>
    <row r="876" spans="1:52" x14ac:dyDescent="0.2">
      <c r="A876" s="1" t="s">
        <v>8466</v>
      </c>
      <c r="B876" s="16" t="s">
        <v>8467</v>
      </c>
      <c r="C876" s="13" t="s">
        <v>8468</v>
      </c>
      <c r="D876" s="13" t="s">
        <v>8469</v>
      </c>
      <c r="E876" s="13" t="s">
        <v>8470</v>
      </c>
      <c r="F876" s="13" t="s">
        <v>3740</v>
      </c>
      <c r="G876" s="13" t="s">
        <v>8471</v>
      </c>
      <c r="H876" s="13" t="s">
        <v>2828</v>
      </c>
      <c r="I876" s="13" t="s">
        <v>98</v>
      </c>
      <c r="J876" s="13" t="s">
        <v>2378</v>
      </c>
      <c r="K876" s="13" t="s">
        <v>2379</v>
      </c>
      <c r="L876" s="13" t="s">
        <v>2380</v>
      </c>
      <c r="M876" s="13" t="s">
        <v>2403</v>
      </c>
      <c r="N876" s="13" t="s">
        <v>2830</v>
      </c>
      <c r="O876" s="17">
        <v>43339</v>
      </c>
      <c r="P876" s="23"/>
      <c r="Q876" s="41" t="s">
        <v>8472</v>
      </c>
      <c r="R876" s="13" t="s">
        <v>187</v>
      </c>
      <c r="S876" s="13" t="s">
        <v>2867</v>
      </c>
      <c r="T876" s="13" t="s">
        <v>8348</v>
      </c>
      <c r="U876" s="13" t="s">
        <v>2830</v>
      </c>
      <c r="V876" s="13" t="s">
        <v>8349</v>
      </c>
      <c r="W876" s="13">
        <f>IF(ISERROR(VLOOKUP($C876,CTEPULL!$A:$I,3,FALSE)),"0",(VLOOKUP($C876,CTEPULL!$A:$I,3,FALSE)))</f>
        <v>41</v>
      </c>
      <c r="X876" s="18">
        <f>IF(ISERROR(VLOOKUP($A876,PIVOTILC!$A:$I,3,FALSE)),"0",(VLOOKUP($A876,PIVOTILC!$A:$I,3,FALSE)))</f>
        <v>41</v>
      </c>
      <c r="Y876" s="13">
        <f t="shared" si="208"/>
        <v>0</v>
      </c>
      <c r="Z876" s="13" t="str">
        <f t="shared" si="217"/>
        <v>Good</v>
      </c>
      <c r="AA876" s="13">
        <f>IF(ISERROR(VLOOKUP($C876,CTEPULL!$A:$I,4,FALSE)),"0",(VLOOKUP($C876,CTEPULL!$A:$I,4,FALSE)))</f>
        <v>0</v>
      </c>
      <c r="AB876" s="18">
        <f>IF(ISERROR(VLOOKUP($A876,PIVOTILC!$A:$I,4,FALSE)),"0",(VLOOKUP($A876,PIVOTILC!$A:$I,4,FALSE)))</f>
        <v>0</v>
      </c>
      <c r="AC876" s="13">
        <f t="shared" si="209"/>
        <v>0</v>
      </c>
      <c r="AD876" s="13" t="str">
        <f t="shared" si="218"/>
        <v/>
      </c>
      <c r="AE876" s="13">
        <f>IF(ISERROR(VLOOKUP($C876,CTEPULL!$A:$I,5,FALSE)),"0",(VLOOKUP($C876,CTEPULL!$A:$I,5,FALSE)))</f>
        <v>0</v>
      </c>
      <c r="AF876" s="18">
        <f>IF(ISERROR(VLOOKUP($A876,PIVOTILC!$A:$I,5,FALSE)),"0",(VLOOKUP($A876,PIVOTILC!$A:$I,5,FALSE)))</f>
        <v>0</v>
      </c>
      <c r="AG876" s="13">
        <f t="shared" si="210"/>
        <v>0</v>
      </c>
      <c r="AH876" s="13" t="str">
        <f t="shared" si="219"/>
        <v/>
      </c>
      <c r="AI876" s="13">
        <f>IF(ISERROR(VLOOKUP($C876,CTEPULL!$A:$I,6,FALSE)),"0",(VLOOKUP($C876,CTEPULL!$A:$I,6,FALSE)))</f>
        <v>0</v>
      </c>
      <c r="AJ876" s="18">
        <f>IF(ISERROR(VLOOKUP($A876,PIVOTILC!$A:$I,6,FALSE)),"0",(VLOOKUP($A876,PIVOTILC!$A:$I,6,FALSE)))</f>
        <v>0</v>
      </c>
      <c r="AK876" s="13">
        <f t="shared" si="211"/>
        <v>0</v>
      </c>
      <c r="AL876" s="13" t="str">
        <f t="shared" si="220"/>
        <v/>
      </c>
      <c r="AM876" s="13">
        <f>IF(ISERROR(VLOOKUP($C876,CTEPULL!$A:$I,7,FALSE)),"0",(VLOOKUP($C876,CTEPULL!$A:$I,7,FALSE)))</f>
        <v>0</v>
      </c>
      <c r="AN876" s="18">
        <f>IF(ISERROR(VLOOKUP($A876,PIVOTILC!$A:$I,7,FALSE)),"0",(VLOOKUP($A876,PIVOTILC!$A:$I,7,FALSE)))</f>
        <v>0</v>
      </c>
      <c r="AO876" s="13">
        <f t="shared" si="212"/>
        <v>0</v>
      </c>
      <c r="AP876" s="13" t="str">
        <f t="shared" si="221"/>
        <v/>
      </c>
      <c r="AQ876" s="13">
        <f>IF(ISERROR(VLOOKUP($C876,CTEPULL!$A:$I,8,FALSE)),"0",(VLOOKUP($C876,CTEPULL!$A:$I,8,FALSE)))</f>
        <v>0</v>
      </c>
      <c r="AR876" s="18">
        <f>IF(ISERROR(VLOOKUP($A876,PIVOTILC!$A:$I,8,FALSE)),"0",(VLOOKUP($A876,PIVOTILC!$A:$I,8,FALSE)))</f>
        <v>0</v>
      </c>
      <c r="AS876" s="13">
        <f t="shared" si="213"/>
        <v>0</v>
      </c>
      <c r="AT876" s="13" t="str">
        <f t="shared" si="222"/>
        <v/>
      </c>
      <c r="AU876" s="19">
        <f>IF(ISERROR(VLOOKUP($C876,CTEPULL!$A:$I,9,FALSE)),"0",(VLOOKUP($C876,CTEPULL!$A:$I,9,FALSE)))</f>
        <v>41</v>
      </c>
      <c r="AV876" s="18">
        <f>IF(ISERROR(VLOOKUP($A876,PIVOTILC!$A:$I,8,FALSE)),"0",(VLOOKUP($A876,PIVOTILC!$A:$I,9,FALSE)))</f>
        <v>41</v>
      </c>
      <c r="AW876" s="18">
        <f t="shared" si="214"/>
        <v>0</v>
      </c>
      <c r="AX876" s="13">
        <f t="shared" si="215"/>
        <v>0</v>
      </c>
      <c r="AY876" s="13" t="str">
        <f t="shared" si="216"/>
        <v>No</v>
      </c>
      <c r="AZ876" s="13" t="str">
        <f t="shared" si="223"/>
        <v>No</v>
      </c>
    </row>
    <row r="877" spans="1:52" x14ac:dyDescent="0.2">
      <c r="A877" s="1" t="s">
        <v>9927</v>
      </c>
      <c r="B877" s="16" t="s">
        <v>9946</v>
      </c>
      <c r="C877" s="13" t="s">
        <v>3603</v>
      </c>
      <c r="D877" s="13" t="s">
        <v>3604</v>
      </c>
      <c r="E877" s="13" t="s">
        <v>758</v>
      </c>
      <c r="F877" s="13" t="s">
        <v>3444</v>
      </c>
      <c r="G877" s="13" t="s">
        <v>3605</v>
      </c>
      <c r="H877" s="13" t="s">
        <v>2828</v>
      </c>
      <c r="I877" s="13" t="s">
        <v>98</v>
      </c>
      <c r="J877" s="13" t="s">
        <v>2378</v>
      </c>
      <c r="K877" s="13" t="s">
        <v>2379</v>
      </c>
      <c r="L877" s="13" t="s">
        <v>2383</v>
      </c>
      <c r="M877" s="13" t="s">
        <v>7713</v>
      </c>
      <c r="N877" s="13" t="s">
        <v>3606</v>
      </c>
      <c r="O877" s="17">
        <v>42534</v>
      </c>
      <c r="P877" s="23"/>
      <c r="Q877" s="41" t="s">
        <v>9947</v>
      </c>
      <c r="R877" s="13" t="s">
        <v>129</v>
      </c>
      <c r="S877" s="13" t="s">
        <v>2871</v>
      </c>
      <c r="T877" s="13" t="s">
        <v>8348</v>
      </c>
      <c r="U877" s="13" t="s">
        <v>6066</v>
      </c>
      <c r="V877" s="13" t="s">
        <v>8352</v>
      </c>
      <c r="W877" s="13">
        <f>IF(ISERROR(VLOOKUP($C877,CTEPULL!$A:$I,3,FALSE)),"0",(VLOOKUP($C877,CTEPULL!$A:$I,3,FALSE)))</f>
        <v>40</v>
      </c>
      <c r="X877" s="18">
        <f>IF(ISERROR(VLOOKUP($A877,PIVOTILC!$A:$I,3,FALSE)),"0",(VLOOKUP($A877,PIVOTILC!$A:$I,3,FALSE)))</f>
        <v>40</v>
      </c>
      <c r="Y877" s="13">
        <f t="shared" si="208"/>
        <v>0</v>
      </c>
      <c r="Z877" s="13" t="str">
        <f t="shared" si="217"/>
        <v>Good</v>
      </c>
      <c r="AA877" s="13">
        <f>IF(ISERROR(VLOOKUP($C877,CTEPULL!$A:$I,4,FALSE)),"0",(VLOOKUP($C877,CTEPULL!$A:$I,4,FALSE)))</f>
        <v>0</v>
      </c>
      <c r="AB877" s="18">
        <f>IF(ISERROR(VLOOKUP($A877,PIVOTILC!$A:$I,4,FALSE)),"0",(VLOOKUP($A877,PIVOTILC!$A:$I,4,FALSE)))</f>
        <v>0</v>
      </c>
      <c r="AC877" s="13">
        <f t="shared" si="209"/>
        <v>0</v>
      </c>
      <c r="AD877" s="13" t="str">
        <f t="shared" si="218"/>
        <v/>
      </c>
      <c r="AE877" s="13">
        <f>IF(ISERROR(VLOOKUP($C877,CTEPULL!$A:$I,5,FALSE)),"0",(VLOOKUP($C877,CTEPULL!$A:$I,5,FALSE)))</f>
        <v>0</v>
      </c>
      <c r="AF877" s="18">
        <f>IF(ISERROR(VLOOKUP($A877,PIVOTILC!$A:$I,5,FALSE)),"0",(VLOOKUP($A877,PIVOTILC!$A:$I,5,FALSE)))</f>
        <v>0</v>
      </c>
      <c r="AG877" s="13">
        <f t="shared" si="210"/>
        <v>0</v>
      </c>
      <c r="AH877" s="13" t="str">
        <f t="shared" si="219"/>
        <v/>
      </c>
      <c r="AI877" s="13">
        <f>IF(ISERROR(VLOOKUP($C877,CTEPULL!$A:$I,6,FALSE)),"0",(VLOOKUP($C877,CTEPULL!$A:$I,6,FALSE)))</f>
        <v>0</v>
      </c>
      <c r="AJ877" s="18">
        <f>IF(ISERROR(VLOOKUP($A877,PIVOTILC!$A:$I,6,FALSE)),"0",(VLOOKUP($A877,PIVOTILC!$A:$I,6,FALSE)))</f>
        <v>0</v>
      </c>
      <c r="AK877" s="13">
        <f t="shared" si="211"/>
        <v>0</v>
      </c>
      <c r="AL877" s="13" t="str">
        <f t="shared" si="220"/>
        <v/>
      </c>
      <c r="AM877" s="13">
        <f>IF(ISERROR(VLOOKUP($C877,CTEPULL!$A:$I,7,FALSE)),"0",(VLOOKUP($C877,CTEPULL!$A:$I,7,FALSE)))</f>
        <v>0</v>
      </c>
      <c r="AN877" s="18">
        <f>IF(ISERROR(VLOOKUP($A877,PIVOTILC!$A:$I,7,FALSE)),"0",(VLOOKUP($A877,PIVOTILC!$A:$I,7,FALSE)))</f>
        <v>0</v>
      </c>
      <c r="AO877" s="13">
        <f t="shared" si="212"/>
        <v>0</v>
      </c>
      <c r="AP877" s="13" t="str">
        <f t="shared" si="221"/>
        <v/>
      </c>
      <c r="AQ877" s="13">
        <f>IF(ISERROR(VLOOKUP($C877,CTEPULL!$A:$I,8,FALSE)),"0",(VLOOKUP($C877,CTEPULL!$A:$I,8,FALSE)))</f>
        <v>0</v>
      </c>
      <c r="AR877" s="18">
        <f>IF(ISERROR(VLOOKUP($A877,PIVOTILC!$A:$I,8,FALSE)),"0",(VLOOKUP($A877,PIVOTILC!$A:$I,8,FALSE)))</f>
        <v>0</v>
      </c>
      <c r="AS877" s="13">
        <f t="shared" si="213"/>
        <v>0</v>
      </c>
      <c r="AT877" s="13" t="str">
        <f t="shared" si="222"/>
        <v/>
      </c>
      <c r="AU877" s="19">
        <f>IF(ISERROR(VLOOKUP($C877,CTEPULL!$A:$I,9,FALSE)),"0",(VLOOKUP($C877,CTEPULL!$A:$I,9,FALSE)))</f>
        <v>40</v>
      </c>
      <c r="AV877" s="18">
        <f>IF(ISERROR(VLOOKUP($A877,PIVOTILC!$A:$I,8,FALSE)),"0",(VLOOKUP($A877,PIVOTILC!$A:$I,9,FALSE)))</f>
        <v>40</v>
      </c>
      <c r="AW877" s="18">
        <f t="shared" si="214"/>
        <v>0</v>
      </c>
      <c r="AX877" s="13">
        <f t="shared" si="215"/>
        <v>0</v>
      </c>
      <c r="AY877" s="13" t="str">
        <f t="shared" si="216"/>
        <v>No</v>
      </c>
      <c r="AZ877" s="13" t="str">
        <f t="shared" si="223"/>
        <v>No</v>
      </c>
    </row>
    <row r="878" spans="1:52" x14ac:dyDescent="0.2">
      <c r="A878" s="1" t="s">
        <v>9408</v>
      </c>
      <c r="B878" s="16" t="s">
        <v>3321</v>
      </c>
      <c r="C878" s="13" t="s">
        <v>1249</v>
      </c>
      <c r="D878" s="13" t="s">
        <v>1250</v>
      </c>
      <c r="E878" s="13" t="s">
        <v>1251</v>
      </c>
      <c r="F878" s="13" t="s">
        <v>1252</v>
      </c>
      <c r="G878" s="13" t="s">
        <v>1253</v>
      </c>
      <c r="H878" s="13" t="s">
        <v>2828</v>
      </c>
      <c r="I878" s="13" t="s">
        <v>98</v>
      </c>
      <c r="J878" s="13" t="s">
        <v>2378</v>
      </c>
      <c r="K878" s="13" t="s">
        <v>4970</v>
      </c>
      <c r="L878" s="13" t="s">
        <v>11256</v>
      </c>
      <c r="M878" s="13" t="s">
        <v>11908</v>
      </c>
      <c r="N878" s="13" t="s">
        <v>1254</v>
      </c>
      <c r="O878" s="17">
        <v>41582</v>
      </c>
      <c r="P878" s="23"/>
      <c r="Q878" s="41" t="s">
        <v>2721</v>
      </c>
      <c r="R878" s="13" t="s">
        <v>129</v>
      </c>
      <c r="S878" s="13" t="s">
        <v>2870</v>
      </c>
      <c r="T878" s="13" t="s">
        <v>8348</v>
      </c>
      <c r="U878" s="13" t="s">
        <v>6067</v>
      </c>
      <c r="V878" s="13" t="s">
        <v>8361</v>
      </c>
      <c r="W878" s="13">
        <f>IF(ISERROR(VLOOKUP($C878,CTEPULL!$A:$I,3,FALSE)),"0",(VLOOKUP($C878,CTEPULL!$A:$I,3,FALSE)))</f>
        <v>45</v>
      </c>
      <c r="X878" s="18">
        <f>IF(ISERROR(VLOOKUP($A878,PIVOTILC!$A:$I,3,FALSE)),"0",(VLOOKUP($A878,PIVOTILC!$A:$I,3,FALSE)))</f>
        <v>45</v>
      </c>
      <c r="Y878" s="13">
        <f t="shared" si="208"/>
        <v>0</v>
      </c>
      <c r="Z878" s="13" t="str">
        <f t="shared" si="217"/>
        <v>Good</v>
      </c>
      <c r="AA878" s="13">
        <f>IF(ISERROR(VLOOKUP($C878,CTEPULL!$A:$I,4,FALSE)),"0",(VLOOKUP($C878,CTEPULL!$A:$I,4,FALSE)))</f>
        <v>0</v>
      </c>
      <c r="AB878" s="18">
        <f>IF(ISERROR(VLOOKUP($A878,PIVOTILC!$A:$I,4,FALSE)),"0",(VLOOKUP($A878,PIVOTILC!$A:$I,4,FALSE)))</f>
        <v>0</v>
      </c>
      <c r="AC878" s="13">
        <f t="shared" si="209"/>
        <v>0</v>
      </c>
      <c r="AD878" s="13" t="str">
        <f t="shared" si="218"/>
        <v/>
      </c>
      <c r="AE878" s="13">
        <f>IF(ISERROR(VLOOKUP($C878,CTEPULL!$A:$I,5,FALSE)),"0",(VLOOKUP($C878,CTEPULL!$A:$I,5,FALSE)))</f>
        <v>0</v>
      </c>
      <c r="AF878" s="18">
        <f>IF(ISERROR(VLOOKUP($A878,PIVOTILC!$A:$I,5,FALSE)),"0",(VLOOKUP($A878,PIVOTILC!$A:$I,5,FALSE)))</f>
        <v>0</v>
      </c>
      <c r="AG878" s="13">
        <f t="shared" si="210"/>
        <v>0</v>
      </c>
      <c r="AH878" s="13" t="str">
        <f t="shared" si="219"/>
        <v/>
      </c>
      <c r="AI878" s="13">
        <f>IF(ISERROR(VLOOKUP($C878,CTEPULL!$A:$I,6,FALSE)),"0",(VLOOKUP($C878,CTEPULL!$A:$I,6,FALSE)))</f>
        <v>0</v>
      </c>
      <c r="AJ878" s="18">
        <f>IF(ISERROR(VLOOKUP($A878,PIVOTILC!$A:$I,6,FALSE)),"0",(VLOOKUP($A878,PIVOTILC!$A:$I,6,FALSE)))</f>
        <v>0</v>
      </c>
      <c r="AK878" s="13">
        <f t="shared" si="211"/>
        <v>0</v>
      </c>
      <c r="AL878" s="13" t="str">
        <f t="shared" si="220"/>
        <v/>
      </c>
      <c r="AM878" s="13">
        <f>IF(ISERROR(VLOOKUP($C878,CTEPULL!$A:$I,7,FALSE)),"0",(VLOOKUP($C878,CTEPULL!$A:$I,7,FALSE)))</f>
        <v>0</v>
      </c>
      <c r="AN878" s="18">
        <f>IF(ISERROR(VLOOKUP($A878,PIVOTILC!$A:$I,7,FALSE)),"0",(VLOOKUP($A878,PIVOTILC!$A:$I,7,FALSE)))</f>
        <v>0</v>
      </c>
      <c r="AO878" s="13">
        <f t="shared" si="212"/>
        <v>0</v>
      </c>
      <c r="AP878" s="13" t="str">
        <f t="shared" si="221"/>
        <v/>
      </c>
      <c r="AQ878" s="13">
        <f>IF(ISERROR(VLOOKUP($C878,CTEPULL!$A:$I,8,FALSE)),"0",(VLOOKUP($C878,CTEPULL!$A:$I,8,FALSE)))</f>
        <v>0</v>
      </c>
      <c r="AR878" s="18">
        <f>IF(ISERROR(VLOOKUP($A878,PIVOTILC!$A:$I,8,FALSE)),"0",(VLOOKUP($A878,PIVOTILC!$A:$I,8,FALSE)))</f>
        <v>0</v>
      </c>
      <c r="AS878" s="13">
        <f t="shared" si="213"/>
        <v>0</v>
      </c>
      <c r="AT878" s="13" t="str">
        <f t="shared" si="222"/>
        <v/>
      </c>
      <c r="AU878" s="19">
        <f>IF(ISERROR(VLOOKUP($C878,CTEPULL!$A:$I,9,FALSE)),"0",(VLOOKUP($C878,CTEPULL!$A:$I,9,FALSE)))</f>
        <v>45</v>
      </c>
      <c r="AV878" s="18">
        <f>IF(ISERROR(VLOOKUP($A878,PIVOTILC!$A:$I,8,FALSE)),"0",(VLOOKUP($A878,PIVOTILC!$A:$I,9,FALSE)))</f>
        <v>45</v>
      </c>
      <c r="AW878" s="18">
        <f t="shared" si="214"/>
        <v>0</v>
      </c>
      <c r="AX878" s="13">
        <f t="shared" si="215"/>
        <v>0</v>
      </c>
      <c r="AY878" s="13" t="str">
        <f t="shared" si="216"/>
        <v>No</v>
      </c>
      <c r="AZ878" s="13" t="str">
        <f t="shared" si="223"/>
        <v>No</v>
      </c>
    </row>
    <row r="879" spans="1:52" x14ac:dyDescent="0.2">
      <c r="A879" s="1" t="s">
        <v>7286</v>
      </c>
      <c r="B879" s="16" t="s">
        <v>6933</v>
      </c>
      <c r="C879" s="13" t="s">
        <v>6934</v>
      </c>
      <c r="D879" s="13" t="s">
        <v>757</v>
      </c>
      <c r="E879" s="13" t="s">
        <v>1159</v>
      </c>
      <c r="F879" s="13" t="s">
        <v>6618</v>
      </c>
      <c r="G879" s="13" t="s">
        <v>6935</v>
      </c>
      <c r="H879" s="13" t="s">
        <v>2828</v>
      </c>
      <c r="I879" s="13" t="s">
        <v>98</v>
      </c>
      <c r="J879" s="13" t="s">
        <v>2378</v>
      </c>
      <c r="K879" s="13" t="s">
        <v>2395</v>
      </c>
      <c r="L879" s="13" t="s">
        <v>2385</v>
      </c>
      <c r="M879" s="13" t="s">
        <v>3823</v>
      </c>
      <c r="N879" s="13" t="s">
        <v>6960</v>
      </c>
      <c r="O879" s="17">
        <v>43157</v>
      </c>
      <c r="P879" s="23"/>
      <c r="Q879" s="41" t="s">
        <v>6936</v>
      </c>
      <c r="R879" s="13" t="s">
        <v>129</v>
      </c>
      <c r="S879" s="13" t="s">
        <v>2866</v>
      </c>
      <c r="T879" s="13" t="s">
        <v>8348</v>
      </c>
      <c r="U879" s="13" t="s">
        <v>6971</v>
      </c>
      <c r="V879" s="13" t="s">
        <v>8363</v>
      </c>
      <c r="W879" s="13">
        <f>IF(ISERROR(VLOOKUP($C879,CTEPULL!$A:$I,3,FALSE)),"0",(VLOOKUP($C879,CTEPULL!$A:$I,3,FALSE)))</f>
        <v>40</v>
      </c>
      <c r="X879" s="18">
        <f>IF(ISERROR(VLOOKUP($A879,PIVOTILC!$A:$I,3,FALSE)),"0",(VLOOKUP($A879,PIVOTILC!$A:$I,3,FALSE)))</f>
        <v>40</v>
      </c>
      <c r="Y879" s="13">
        <f t="shared" si="208"/>
        <v>0</v>
      </c>
      <c r="Z879" s="13" t="str">
        <f t="shared" si="217"/>
        <v>Good</v>
      </c>
      <c r="AA879" s="13">
        <f>IF(ISERROR(VLOOKUP($C879,CTEPULL!$A:$I,4,FALSE)),"0",(VLOOKUP($C879,CTEPULL!$A:$I,4,FALSE)))</f>
        <v>0</v>
      </c>
      <c r="AB879" s="18">
        <f>IF(ISERROR(VLOOKUP($A879,PIVOTILC!$A:$I,4,FALSE)),"0",(VLOOKUP($A879,PIVOTILC!$A:$I,4,FALSE)))</f>
        <v>0</v>
      </c>
      <c r="AC879" s="13">
        <f t="shared" si="209"/>
        <v>0</v>
      </c>
      <c r="AD879" s="13" t="str">
        <f t="shared" si="218"/>
        <v/>
      </c>
      <c r="AE879" s="13">
        <f>IF(ISERROR(VLOOKUP($C879,CTEPULL!$A:$I,5,FALSE)),"0",(VLOOKUP($C879,CTEPULL!$A:$I,5,FALSE)))</f>
        <v>0</v>
      </c>
      <c r="AF879" s="18">
        <f>IF(ISERROR(VLOOKUP($A879,PIVOTILC!$A:$I,5,FALSE)),"0",(VLOOKUP($A879,PIVOTILC!$A:$I,5,FALSE)))</f>
        <v>0</v>
      </c>
      <c r="AG879" s="13">
        <f t="shared" si="210"/>
        <v>0</v>
      </c>
      <c r="AH879" s="13" t="str">
        <f t="shared" si="219"/>
        <v/>
      </c>
      <c r="AI879" s="13">
        <f>IF(ISERROR(VLOOKUP($C879,CTEPULL!$A:$I,6,FALSE)),"0",(VLOOKUP($C879,CTEPULL!$A:$I,6,FALSE)))</f>
        <v>0</v>
      </c>
      <c r="AJ879" s="18">
        <f>IF(ISERROR(VLOOKUP($A879,PIVOTILC!$A:$I,6,FALSE)),"0",(VLOOKUP($A879,PIVOTILC!$A:$I,6,FALSE)))</f>
        <v>0</v>
      </c>
      <c r="AK879" s="13">
        <f t="shared" si="211"/>
        <v>0</v>
      </c>
      <c r="AL879" s="13" t="str">
        <f t="shared" si="220"/>
        <v/>
      </c>
      <c r="AM879" s="13">
        <f>IF(ISERROR(VLOOKUP($C879,CTEPULL!$A:$I,7,FALSE)),"0",(VLOOKUP($C879,CTEPULL!$A:$I,7,FALSE)))</f>
        <v>0</v>
      </c>
      <c r="AN879" s="18">
        <f>IF(ISERROR(VLOOKUP($A879,PIVOTILC!$A:$I,7,FALSE)),"0",(VLOOKUP($A879,PIVOTILC!$A:$I,7,FALSE)))</f>
        <v>0</v>
      </c>
      <c r="AO879" s="13">
        <f t="shared" si="212"/>
        <v>0</v>
      </c>
      <c r="AP879" s="13" t="str">
        <f t="shared" si="221"/>
        <v/>
      </c>
      <c r="AQ879" s="13">
        <f>IF(ISERROR(VLOOKUP($C879,CTEPULL!$A:$I,8,FALSE)),"0",(VLOOKUP($C879,CTEPULL!$A:$I,8,FALSE)))</f>
        <v>0</v>
      </c>
      <c r="AR879" s="18">
        <f>IF(ISERROR(VLOOKUP($A879,PIVOTILC!$A:$I,8,FALSE)),"0",(VLOOKUP($A879,PIVOTILC!$A:$I,8,FALSE)))</f>
        <v>0</v>
      </c>
      <c r="AS879" s="13">
        <f t="shared" si="213"/>
        <v>0</v>
      </c>
      <c r="AT879" s="13" t="str">
        <f t="shared" si="222"/>
        <v/>
      </c>
      <c r="AU879" s="19">
        <f>IF(ISERROR(VLOOKUP($C879,CTEPULL!$A:$I,9,FALSE)),"0",(VLOOKUP($C879,CTEPULL!$A:$I,9,FALSE)))</f>
        <v>40</v>
      </c>
      <c r="AV879" s="18">
        <f>IF(ISERROR(VLOOKUP($A879,PIVOTILC!$A:$I,8,FALSE)),"0",(VLOOKUP($A879,PIVOTILC!$A:$I,9,FALSE)))</f>
        <v>40</v>
      </c>
      <c r="AW879" s="18">
        <f t="shared" si="214"/>
        <v>0</v>
      </c>
      <c r="AX879" s="13">
        <f t="shared" si="215"/>
        <v>0</v>
      </c>
      <c r="AY879" s="13" t="str">
        <f t="shared" si="216"/>
        <v>No</v>
      </c>
      <c r="AZ879" s="13" t="str">
        <f t="shared" si="223"/>
        <v>No</v>
      </c>
    </row>
    <row r="880" spans="1:52" x14ac:dyDescent="0.2">
      <c r="A880" s="1" t="s">
        <v>7287</v>
      </c>
      <c r="B880" s="16" t="s">
        <v>4315</v>
      </c>
      <c r="C880" s="13" t="s">
        <v>2206</v>
      </c>
      <c r="D880" s="13" t="s">
        <v>2207</v>
      </c>
      <c r="E880" s="13" t="s">
        <v>2208</v>
      </c>
      <c r="F880" s="13" t="s">
        <v>2209</v>
      </c>
      <c r="G880" s="13" t="s">
        <v>2210</v>
      </c>
      <c r="H880" s="13" t="s">
        <v>2828</v>
      </c>
      <c r="I880" s="13" t="s">
        <v>100</v>
      </c>
      <c r="J880" s="13" t="s">
        <v>2378</v>
      </c>
      <c r="K880" s="13" t="s">
        <v>2396</v>
      </c>
      <c r="L880" s="13" t="s">
        <v>2392</v>
      </c>
      <c r="M880" s="13" t="s">
        <v>4971</v>
      </c>
      <c r="N880" s="13" t="s">
        <v>2211</v>
      </c>
      <c r="O880" s="17">
        <v>42170</v>
      </c>
      <c r="P880" s="23"/>
      <c r="Q880" s="41" t="s">
        <v>4534</v>
      </c>
      <c r="R880" s="13" t="s">
        <v>129</v>
      </c>
      <c r="S880" s="13" t="s">
        <v>2871</v>
      </c>
      <c r="T880" s="13" t="s">
        <v>8348</v>
      </c>
      <c r="U880" s="13" t="s">
        <v>6068</v>
      </c>
      <c r="V880" s="13" t="s">
        <v>8352</v>
      </c>
      <c r="W880" s="13">
        <f>IF(ISERROR(VLOOKUP($C880,CTEPULL!$A:$I,3,FALSE)),"0",(VLOOKUP($C880,CTEPULL!$A:$I,3,FALSE)))</f>
        <v>45</v>
      </c>
      <c r="X880" s="18">
        <f>IF(ISERROR(VLOOKUP($A880,PIVOTILC!$A:$I,3,FALSE)),"0",(VLOOKUP($A880,PIVOTILC!$A:$I,3,FALSE)))</f>
        <v>45</v>
      </c>
      <c r="Y880" s="13">
        <f t="shared" si="208"/>
        <v>0</v>
      </c>
      <c r="Z880" s="13" t="str">
        <f t="shared" si="217"/>
        <v>Good</v>
      </c>
      <c r="AA880" s="13">
        <f>IF(ISERROR(VLOOKUP($C880,CTEPULL!$A:$I,4,FALSE)),"0",(VLOOKUP($C880,CTEPULL!$A:$I,4,FALSE)))</f>
        <v>0</v>
      </c>
      <c r="AB880" s="18">
        <f>IF(ISERROR(VLOOKUP($A880,PIVOTILC!$A:$I,4,FALSE)),"0",(VLOOKUP($A880,PIVOTILC!$A:$I,4,FALSE)))</f>
        <v>0</v>
      </c>
      <c r="AC880" s="13">
        <f t="shared" si="209"/>
        <v>0</v>
      </c>
      <c r="AD880" s="13" t="str">
        <f t="shared" si="218"/>
        <v/>
      </c>
      <c r="AE880" s="13">
        <f>IF(ISERROR(VLOOKUP($C880,CTEPULL!$A:$I,5,FALSE)),"0",(VLOOKUP($C880,CTEPULL!$A:$I,5,FALSE)))</f>
        <v>0</v>
      </c>
      <c r="AF880" s="18">
        <f>IF(ISERROR(VLOOKUP($A880,PIVOTILC!$A:$I,5,FALSE)),"0",(VLOOKUP($A880,PIVOTILC!$A:$I,5,FALSE)))</f>
        <v>0</v>
      </c>
      <c r="AG880" s="13">
        <f t="shared" si="210"/>
        <v>0</v>
      </c>
      <c r="AH880" s="13" t="str">
        <f t="shared" si="219"/>
        <v/>
      </c>
      <c r="AI880" s="13">
        <f>IF(ISERROR(VLOOKUP($C880,CTEPULL!$A:$I,6,FALSE)),"0",(VLOOKUP($C880,CTEPULL!$A:$I,6,FALSE)))</f>
        <v>0</v>
      </c>
      <c r="AJ880" s="18">
        <f>IF(ISERROR(VLOOKUP($A880,PIVOTILC!$A:$I,6,FALSE)),"0",(VLOOKUP($A880,PIVOTILC!$A:$I,6,FALSE)))</f>
        <v>0</v>
      </c>
      <c r="AK880" s="13">
        <f t="shared" si="211"/>
        <v>0</v>
      </c>
      <c r="AL880" s="13" t="str">
        <f t="shared" si="220"/>
        <v/>
      </c>
      <c r="AM880" s="13">
        <f>IF(ISERROR(VLOOKUP($C880,CTEPULL!$A:$I,7,FALSE)),"0",(VLOOKUP($C880,CTEPULL!$A:$I,7,FALSE)))</f>
        <v>0</v>
      </c>
      <c r="AN880" s="18">
        <f>IF(ISERROR(VLOOKUP($A880,PIVOTILC!$A:$I,7,FALSE)),"0",(VLOOKUP($A880,PIVOTILC!$A:$I,7,FALSE)))</f>
        <v>0</v>
      </c>
      <c r="AO880" s="13">
        <f t="shared" si="212"/>
        <v>0</v>
      </c>
      <c r="AP880" s="13" t="str">
        <f t="shared" si="221"/>
        <v/>
      </c>
      <c r="AQ880" s="13">
        <f>IF(ISERROR(VLOOKUP($C880,CTEPULL!$A:$I,8,FALSE)),"0",(VLOOKUP($C880,CTEPULL!$A:$I,8,FALSE)))</f>
        <v>0</v>
      </c>
      <c r="AR880" s="18">
        <f>IF(ISERROR(VLOOKUP($A880,PIVOTILC!$A:$I,8,FALSE)),"0",(VLOOKUP($A880,PIVOTILC!$A:$I,8,FALSE)))</f>
        <v>0</v>
      </c>
      <c r="AS880" s="13">
        <f t="shared" si="213"/>
        <v>0</v>
      </c>
      <c r="AT880" s="13" t="str">
        <f t="shared" si="222"/>
        <v/>
      </c>
      <c r="AU880" s="19">
        <f>IF(ISERROR(VLOOKUP($C880,CTEPULL!$A:$I,9,FALSE)),"0",(VLOOKUP($C880,CTEPULL!$A:$I,9,FALSE)))</f>
        <v>45</v>
      </c>
      <c r="AV880" s="18">
        <f>IF(ISERROR(VLOOKUP($A880,PIVOTILC!$A:$I,8,FALSE)),"0",(VLOOKUP($A880,PIVOTILC!$A:$I,9,FALSE)))</f>
        <v>45</v>
      </c>
      <c r="AW880" s="18">
        <f t="shared" si="214"/>
        <v>0</v>
      </c>
      <c r="AX880" s="13">
        <f t="shared" si="215"/>
        <v>0</v>
      </c>
      <c r="AY880" s="13" t="str">
        <f t="shared" si="216"/>
        <v>No</v>
      </c>
      <c r="AZ880" s="13" t="str">
        <f t="shared" si="223"/>
        <v>No</v>
      </c>
    </row>
    <row r="881" spans="1:52" x14ac:dyDescent="0.2">
      <c r="A881" s="1" t="s">
        <v>7288</v>
      </c>
      <c r="B881" s="16" t="s">
        <v>4162</v>
      </c>
      <c r="C881" s="13" t="s">
        <v>4163</v>
      </c>
      <c r="D881" s="13" t="s">
        <v>4164</v>
      </c>
      <c r="E881" s="13" t="s">
        <v>4165</v>
      </c>
      <c r="F881" s="13" t="s">
        <v>179</v>
      </c>
      <c r="G881" s="13" t="s">
        <v>4166</v>
      </c>
      <c r="H881" s="13" t="s">
        <v>2829</v>
      </c>
      <c r="I881" s="13" t="s">
        <v>98</v>
      </c>
      <c r="J881" s="13" t="s">
        <v>2378</v>
      </c>
      <c r="K881" s="13" t="s">
        <v>2395</v>
      </c>
      <c r="L881" s="13" t="s">
        <v>4946</v>
      </c>
      <c r="M881" s="13" t="s">
        <v>2405</v>
      </c>
      <c r="N881" s="13" t="s">
        <v>4185</v>
      </c>
      <c r="O881" s="17">
        <v>42713</v>
      </c>
      <c r="P881" s="23"/>
      <c r="Q881" s="41" t="s">
        <v>4167</v>
      </c>
      <c r="R881" s="13" t="s">
        <v>112</v>
      </c>
      <c r="S881" s="13" t="s">
        <v>2866</v>
      </c>
      <c r="T881" s="13" t="s">
        <v>8348</v>
      </c>
      <c r="U881" s="13" t="s">
        <v>6069</v>
      </c>
      <c r="V881" s="13" t="s">
        <v>8350</v>
      </c>
      <c r="W881" s="13">
        <f>IF(ISERROR(VLOOKUP($C881,CTEPULL!$A:$I,3,FALSE)),"0",(VLOOKUP($C881,CTEPULL!$A:$I,3,FALSE)))</f>
        <v>40</v>
      </c>
      <c r="X881" s="18">
        <f>IF(ISERROR(VLOOKUP($A881,PIVOTILC!$A:$I,3,FALSE)),"0",(VLOOKUP($A881,PIVOTILC!$A:$I,3,FALSE)))</f>
        <v>40</v>
      </c>
      <c r="Y881" s="13">
        <f t="shared" si="208"/>
        <v>0</v>
      </c>
      <c r="Z881" s="13" t="str">
        <f t="shared" si="217"/>
        <v>Good</v>
      </c>
      <c r="AA881" s="13">
        <f>IF(ISERROR(VLOOKUP($C881,CTEPULL!$A:$I,4,FALSE)),"0",(VLOOKUP($C881,CTEPULL!$A:$I,4,FALSE)))</f>
        <v>0</v>
      </c>
      <c r="AB881" s="18">
        <f>IF(ISERROR(VLOOKUP($A881,PIVOTILC!$A:$I,4,FALSE)),"0",(VLOOKUP($A881,PIVOTILC!$A:$I,4,FALSE)))</f>
        <v>0</v>
      </c>
      <c r="AC881" s="13">
        <f t="shared" si="209"/>
        <v>0</v>
      </c>
      <c r="AD881" s="13" t="str">
        <f t="shared" si="218"/>
        <v/>
      </c>
      <c r="AE881" s="13">
        <f>IF(ISERROR(VLOOKUP($C881,CTEPULL!$A:$I,5,FALSE)),"0",(VLOOKUP($C881,CTEPULL!$A:$I,5,FALSE)))</f>
        <v>0</v>
      </c>
      <c r="AF881" s="18">
        <f>IF(ISERROR(VLOOKUP($A881,PIVOTILC!$A:$I,5,FALSE)),"0",(VLOOKUP($A881,PIVOTILC!$A:$I,5,FALSE)))</f>
        <v>0</v>
      </c>
      <c r="AG881" s="13">
        <f t="shared" si="210"/>
        <v>0</v>
      </c>
      <c r="AH881" s="13" t="str">
        <f t="shared" si="219"/>
        <v/>
      </c>
      <c r="AI881" s="13">
        <f>IF(ISERROR(VLOOKUP($C881,CTEPULL!$A:$I,6,FALSE)),"0",(VLOOKUP($C881,CTEPULL!$A:$I,6,FALSE)))</f>
        <v>0</v>
      </c>
      <c r="AJ881" s="18">
        <f>IF(ISERROR(VLOOKUP($A881,PIVOTILC!$A:$I,6,FALSE)),"0",(VLOOKUP($A881,PIVOTILC!$A:$I,6,FALSE)))</f>
        <v>0</v>
      </c>
      <c r="AK881" s="13">
        <f t="shared" si="211"/>
        <v>0</v>
      </c>
      <c r="AL881" s="13" t="str">
        <f t="shared" si="220"/>
        <v/>
      </c>
      <c r="AM881" s="13">
        <f>IF(ISERROR(VLOOKUP($C881,CTEPULL!$A:$I,7,FALSE)),"0",(VLOOKUP($C881,CTEPULL!$A:$I,7,FALSE)))</f>
        <v>0</v>
      </c>
      <c r="AN881" s="18">
        <f>IF(ISERROR(VLOOKUP($A881,PIVOTILC!$A:$I,7,FALSE)),"0",(VLOOKUP($A881,PIVOTILC!$A:$I,7,FALSE)))</f>
        <v>0</v>
      </c>
      <c r="AO881" s="13">
        <f t="shared" si="212"/>
        <v>0</v>
      </c>
      <c r="AP881" s="13" t="str">
        <f t="shared" si="221"/>
        <v/>
      </c>
      <c r="AQ881" s="13">
        <f>IF(ISERROR(VLOOKUP($C881,CTEPULL!$A:$I,8,FALSE)),"0",(VLOOKUP($C881,CTEPULL!$A:$I,8,FALSE)))</f>
        <v>0</v>
      </c>
      <c r="AR881" s="18">
        <f>IF(ISERROR(VLOOKUP($A881,PIVOTILC!$A:$I,8,FALSE)),"0",(VLOOKUP($A881,PIVOTILC!$A:$I,8,FALSE)))</f>
        <v>0</v>
      </c>
      <c r="AS881" s="13">
        <f t="shared" si="213"/>
        <v>0</v>
      </c>
      <c r="AT881" s="13" t="str">
        <f t="shared" si="222"/>
        <v/>
      </c>
      <c r="AU881" s="19">
        <f>IF(ISERROR(VLOOKUP($C881,CTEPULL!$A:$I,9,FALSE)),"0",(VLOOKUP($C881,CTEPULL!$A:$I,9,FALSE)))</f>
        <v>40</v>
      </c>
      <c r="AV881" s="18">
        <f>IF(ISERROR(VLOOKUP($A881,PIVOTILC!$A:$I,8,FALSE)),"0",(VLOOKUP($A881,PIVOTILC!$A:$I,9,FALSE)))</f>
        <v>40</v>
      </c>
      <c r="AW881" s="18">
        <f t="shared" si="214"/>
        <v>0</v>
      </c>
      <c r="AX881" s="13">
        <f t="shared" si="215"/>
        <v>0</v>
      </c>
      <c r="AY881" s="13" t="str">
        <f t="shared" si="216"/>
        <v>No</v>
      </c>
      <c r="AZ881" s="13" t="str">
        <f t="shared" si="223"/>
        <v>No</v>
      </c>
    </row>
    <row r="882" spans="1:52" x14ac:dyDescent="0.2">
      <c r="A882" s="1" t="s">
        <v>10380</v>
      </c>
      <c r="B882" s="12" t="s">
        <v>10381</v>
      </c>
      <c r="C882" s="3" t="s">
        <v>10382</v>
      </c>
      <c r="D882" s="3" t="s">
        <v>10383</v>
      </c>
      <c r="E882" s="3" t="s">
        <v>10464</v>
      </c>
      <c r="F882" s="3" t="s">
        <v>179</v>
      </c>
      <c r="G882" s="3" t="s">
        <v>10384</v>
      </c>
      <c r="H882" s="3" t="s">
        <v>2828</v>
      </c>
      <c r="I882" s="3" t="s">
        <v>98</v>
      </c>
      <c r="J882" s="3" t="s">
        <v>2378</v>
      </c>
      <c r="K882" s="3" t="s">
        <v>2379</v>
      </c>
      <c r="L882" s="3" t="s">
        <v>2380</v>
      </c>
      <c r="M882" s="3" t="s">
        <v>2403</v>
      </c>
      <c r="N882" s="3" t="s">
        <v>10385</v>
      </c>
      <c r="O882" s="11">
        <v>43577</v>
      </c>
      <c r="Q882" s="41" t="s">
        <v>10386</v>
      </c>
      <c r="R882" s="3" t="s">
        <v>112</v>
      </c>
      <c r="S882" s="3" t="s">
        <v>2866</v>
      </c>
      <c r="T882" s="3" t="s">
        <v>8348</v>
      </c>
      <c r="U882" s="3" t="s">
        <v>10401</v>
      </c>
      <c r="V882" s="3" t="s">
        <v>8358</v>
      </c>
      <c r="W882" s="13">
        <f>IF(ISERROR(VLOOKUP($C882,CTEPULL!$A:$I,3,FALSE)),"0",(VLOOKUP($C882,CTEPULL!$A:$I,3,FALSE)))</f>
        <v>40</v>
      </c>
      <c r="X882" s="18">
        <f>IF(ISERROR(VLOOKUP($A882,PIVOTILC!$A:$I,3,FALSE)),"0",(VLOOKUP($A882,PIVOTILC!$A:$I,3,FALSE)))</f>
        <v>40</v>
      </c>
      <c r="Y882" s="13">
        <f t="shared" si="208"/>
        <v>0</v>
      </c>
      <c r="Z882" s="13" t="str">
        <f t="shared" si="217"/>
        <v>Good</v>
      </c>
      <c r="AA882" s="13">
        <f>IF(ISERROR(VLOOKUP($C882,CTEPULL!$A:$I,4,FALSE)),"0",(VLOOKUP($C882,CTEPULL!$A:$I,4,FALSE)))</f>
        <v>0</v>
      </c>
      <c r="AB882" s="18">
        <f>IF(ISERROR(VLOOKUP($A882,PIVOTILC!$A:$I,4,FALSE)),"0",(VLOOKUP($A882,PIVOTILC!$A:$I,4,FALSE)))</f>
        <v>0</v>
      </c>
      <c r="AC882" s="13">
        <f t="shared" si="209"/>
        <v>0</v>
      </c>
      <c r="AD882" s="13" t="str">
        <f t="shared" si="218"/>
        <v/>
      </c>
      <c r="AE882" s="13">
        <f>IF(ISERROR(VLOOKUP($C882,CTEPULL!$A:$I,5,FALSE)),"0",(VLOOKUP($C882,CTEPULL!$A:$I,5,FALSE)))</f>
        <v>0</v>
      </c>
      <c r="AF882" s="18">
        <f>IF(ISERROR(VLOOKUP($A882,PIVOTILC!$A:$I,5,FALSE)),"0",(VLOOKUP($A882,PIVOTILC!$A:$I,5,FALSE)))</f>
        <v>0</v>
      </c>
      <c r="AG882" s="13">
        <f t="shared" si="210"/>
        <v>0</v>
      </c>
      <c r="AH882" s="13" t="str">
        <f t="shared" si="219"/>
        <v/>
      </c>
      <c r="AI882" s="13">
        <f>IF(ISERROR(VLOOKUP($C882,CTEPULL!$A:$I,6,FALSE)),"0",(VLOOKUP($C882,CTEPULL!$A:$I,6,FALSE)))</f>
        <v>0</v>
      </c>
      <c r="AJ882" s="18">
        <f>IF(ISERROR(VLOOKUP($A882,PIVOTILC!$A:$I,6,FALSE)),"0",(VLOOKUP($A882,PIVOTILC!$A:$I,6,FALSE)))</f>
        <v>0</v>
      </c>
      <c r="AK882" s="13">
        <f t="shared" si="211"/>
        <v>0</v>
      </c>
      <c r="AL882" s="13" t="str">
        <f t="shared" si="220"/>
        <v/>
      </c>
      <c r="AM882" s="13">
        <f>IF(ISERROR(VLOOKUP($C882,CTEPULL!$A:$I,7,FALSE)),"0",(VLOOKUP($C882,CTEPULL!$A:$I,7,FALSE)))</f>
        <v>0</v>
      </c>
      <c r="AN882" s="18">
        <f>IF(ISERROR(VLOOKUP($A882,PIVOTILC!$A:$I,7,FALSE)),"0",(VLOOKUP($A882,PIVOTILC!$A:$I,7,FALSE)))</f>
        <v>0</v>
      </c>
      <c r="AO882" s="13">
        <f t="shared" si="212"/>
        <v>0</v>
      </c>
      <c r="AP882" s="13" t="str">
        <f t="shared" si="221"/>
        <v/>
      </c>
      <c r="AQ882" s="13">
        <f>IF(ISERROR(VLOOKUP($C882,CTEPULL!$A:$I,8,FALSE)),"0",(VLOOKUP($C882,CTEPULL!$A:$I,8,FALSE)))</f>
        <v>0</v>
      </c>
      <c r="AR882" s="18">
        <f>IF(ISERROR(VLOOKUP($A882,PIVOTILC!$A:$I,8,FALSE)),"0",(VLOOKUP($A882,PIVOTILC!$A:$I,8,FALSE)))</f>
        <v>0</v>
      </c>
      <c r="AS882" s="13">
        <f t="shared" si="213"/>
        <v>0</v>
      </c>
      <c r="AT882" s="13" t="str">
        <f t="shared" si="222"/>
        <v/>
      </c>
      <c r="AU882" s="19">
        <f>IF(ISERROR(VLOOKUP($C882,CTEPULL!$A:$I,9,FALSE)),"0",(VLOOKUP($C882,CTEPULL!$A:$I,9,FALSE)))</f>
        <v>40</v>
      </c>
      <c r="AV882" s="18">
        <f>IF(ISERROR(VLOOKUP($A882,PIVOTILC!$A:$I,8,FALSE)),"0",(VLOOKUP($A882,PIVOTILC!$A:$I,9,FALSE)))</f>
        <v>40</v>
      </c>
      <c r="AW882" s="18">
        <f t="shared" si="214"/>
        <v>0</v>
      </c>
      <c r="AX882" s="13">
        <f t="shared" si="215"/>
        <v>0</v>
      </c>
      <c r="AY882" s="13" t="str">
        <f t="shared" si="216"/>
        <v>No</v>
      </c>
      <c r="AZ882" s="13" t="str">
        <f t="shared" si="223"/>
        <v>No</v>
      </c>
    </row>
    <row r="883" spans="1:52" x14ac:dyDescent="0.2">
      <c r="A883" s="1" t="s">
        <v>9409</v>
      </c>
      <c r="B883" s="16" t="s">
        <v>3322</v>
      </c>
      <c r="C883" s="13" t="s">
        <v>832</v>
      </c>
      <c r="D883" s="13" t="s">
        <v>494</v>
      </c>
      <c r="E883" s="13" t="s">
        <v>503</v>
      </c>
      <c r="F883" s="13" t="s">
        <v>185</v>
      </c>
      <c r="G883" s="13" t="s">
        <v>305</v>
      </c>
      <c r="H883" s="13" t="s">
        <v>2831</v>
      </c>
      <c r="I883" s="13" t="s">
        <v>98</v>
      </c>
      <c r="J883" s="13" t="s">
        <v>2378</v>
      </c>
      <c r="K883" s="13" t="s">
        <v>2382</v>
      </c>
      <c r="L883" s="13" t="s">
        <v>3758</v>
      </c>
      <c r="M883" s="13" t="s">
        <v>2397</v>
      </c>
      <c r="N883" s="13" t="s">
        <v>138</v>
      </c>
      <c r="O883" s="17">
        <v>39923</v>
      </c>
      <c r="P883" s="23"/>
      <c r="Q883" s="41" t="s">
        <v>2722</v>
      </c>
      <c r="R883" s="13" t="s">
        <v>129</v>
      </c>
      <c r="S883" s="13" t="s">
        <v>2870</v>
      </c>
      <c r="T883" s="13" t="s">
        <v>8348</v>
      </c>
      <c r="U883" s="13" t="s">
        <v>6070</v>
      </c>
      <c r="V883" s="13" t="s">
        <v>8352</v>
      </c>
      <c r="W883" s="13">
        <f>IF(ISERROR(VLOOKUP($C883,CTEPULL!$A:$I,3,FALSE)),"0",(VLOOKUP($C883,CTEPULL!$A:$I,3,FALSE)))</f>
        <v>42.5</v>
      </c>
      <c r="X883" s="18">
        <f>IF(ISERROR(VLOOKUP($A883,PIVOTILC!$A:$I,3,FALSE)),"0",(VLOOKUP($A883,PIVOTILC!$A:$I,3,FALSE)))</f>
        <v>42.5</v>
      </c>
      <c r="Y883" s="13">
        <f t="shared" si="208"/>
        <v>0</v>
      </c>
      <c r="Z883" s="13" t="str">
        <f t="shared" si="217"/>
        <v>Good</v>
      </c>
      <c r="AA883" s="13">
        <f>IF(ISERROR(VLOOKUP($C883,CTEPULL!$A:$I,4,FALSE)),"0",(VLOOKUP($C883,CTEPULL!$A:$I,4,FALSE)))</f>
        <v>0</v>
      </c>
      <c r="AB883" s="18">
        <f>IF(ISERROR(VLOOKUP($A883,PIVOTILC!$A:$I,4,FALSE)),"0",(VLOOKUP($A883,PIVOTILC!$A:$I,4,FALSE)))</f>
        <v>0</v>
      </c>
      <c r="AC883" s="13">
        <f t="shared" si="209"/>
        <v>0</v>
      </c>
      <c r="AD883" s="13" t="str">
        <f t="shared" si="218"/>
        <v/>
      </c>
      <c r="AE883" s="13">
        <f>IF(ISERROR(VLOOKUP($C883,CTEPULL!$A:$I,5,FALSE)),"0",(VLOOKUP($C883,CTEPULL!$A:$I,5,FALSE)))</f>
        <v>0</v>
      </c>
      <c r="AF883" s="18">
        <f>IF(ISERROR(VLOOKUP($A883,PIVOTILC!$A:$I,5,FALSE)),"0",(VLOOKUP($A883,PIVOTILC!$A:$I,5,FALSE)))</f>
        <v>0</v>
      </c>
      <c r="AG883" s="13">
        <f t="shared" si="210"/>
        <v>0</v>
      </c>
      <c r="AH883" s="13" t="str">
        <f t="shared" si="219"/>
        <v/>
      </c>
      <c r="AI883" s="13">
        <f>IF(ISERROR(VLOOKUP($C883,CTEPULL!$A:$I,6,FALSE)),"0",(VLOOKUP($C883,CTEPULL!$A:$I,6,FALSE)))</f>
        <v>0</v>
      </c>
      <c r="AJ883" s="18">
        <f>IF(ISERROR(VLOOKUP($A883,PIVOTILC!$A:$I,6,FALSE)),"0",(VLOOKUP($A883,PIVOTILC!$A:$I,6,FALSE)))</f>
        <v>0</v>
      </c>
      <c r="AK883" s="13">
        <f t="shared" si="211"/>
        <v>0</v>
      </c>
      <c r="AL883" s="13" t="str">
        <f t="shared" si="220"/>
        <v/>
      </c>
      <c r="AM883" s="13">
        <f>IF(ISERROR(VLOOKUP($C883,CTEPULL!$A:$I,7,FALSE)),"0",(VLOOKUP($C883,CTEPULL!$A:$I,7,FALSE)))</f>
        <v>0</v>
      </c>
      <c r="AN883" s="18">
        <f>IF(ISERROR(VLOOKUP($A883,PIVOTILC!$A:$I,7,FALSE)),"0",(VLOOKUP($A883,PIVOTILC!$A:$I,7,FALSE)))</f>
        <v>0</v>
      </c>
      <c r="AO883" s="13">
        <f t="shared" si="212"/>
        <v>0</v>
      </c>
      <c r="AP883" s="13" t="str">
        <f t="shared" si="221"/>
        <v/>
      </c>
      <c r="AQ883" s="13">
        <f>IF(ISERROR(VLOOKUP($C883,CTEPULL!$A:$I,8,FALSE)),"0",(VLOOKUP($C883,CTEPULL!$A:$I,8,FALSE)))</f>
        <v>0</v>
      </c>
      <c r="AR883" s="18">
        <f>IF(ISERROR(VLOOKUP($A883,PIVOTILC!$A:$I,8,FALSE)),"0",(VLOOKUP($A883,PIVOTILC!$A:$I,8,FALSE)))</f>
        <v>0</v>
      </c>
      <c r="AS883" s="13">
        <f t="shared" si="213"/>
        <v>0</v>
      </c>
      <c r="AT883" s="13" t="str">
        <f t="shared" si="222"/>
        <v/>
      </c>
      <c r="AU883" s="19">
        <f>IF(ISERROR(VLOOKUP($C883,CTEPULL!$A:$I,9,FALSE)),"0",(VLOOKUP($C883,CTEPULL!$A:$I,9,FALSE)))</f>
        <v>42.5</v>
      </c>
      <c r="AV883" s="18">
        <f>IF(ISERROR(VLOOKUP($A883,PIVOTILC!$A:$I,8,FALSE)),"0",(VLOOKUP($A883,PIVOTILC!$A:$I,9,FALSE)))</f>
        <v>42.5</v>
      </c>
      <c r="AW883" s="18">
        <f t="shared" si="214"/>
        <v>0</v>
      </c>
      <c r="AX883" s="13">
        <f t="shared" si="215"/>
        <v>0</v>
      </c>
      <c r="AY883" s="13" t="str">
        <f t="shared" si="216"/>
        <v>No</v>
      </c>
      <c r="AZ883" s="13" t="str">
        <f t="shared" si="223"/>
        <v>No</v>
      </c>
    </row>
    <row r="884" spans="1:52" x14ac:dyDescent="0.2">
      <c r="A884" s="1" t="s">
        <v>9410</v>
      </c>
      <c r="B884" s="16" t="s">
        <v>3323</v>
      </c>
      <c r="C884" s="13" t="s">
        <v>1091</v>
      </c>
      <c r="D884" s="13" t="s">
        <v>1092</v>
      </c>
      <c r="E884" s="13" t="s">
        <v>559</v>
      </c>
      <c r="F884" s="13" t="s">
        <v>2830</v>
      </c>
      <c r="G884" s="13" t="s">
        <v>1093</v>
      </c>
      <c r="H884" s="13" t="s">
        <v>2831</v>
      </c>
      <c r="I884" s="13" t="s">
        <v>98</v>
      </c>
      <c r="J884" s="13" t="s">
        <v>2378</v>
      </c>
      <c r="K884" s="13" t="s">
        <v>2389</v>
      </c>
      <c r="L884" s="13" t="s">
        <v>11236</v>
      </c>
      <c r="M884" s="13" t="s">
        <v>3948</v>
      </c>
      <c r="N884" s="13" t="s">
        <v>1094</v>
      </c>
      <c r="O884" s="17">
        <v>41442</v>
      </c>
      <c r="P884" s="23"/>
      <c r="Q884" s="41" t="s">
        <v>2723</v>
      </c>
      <c r="R884" s="13" t="s">
        <v>129</v>
      </c>
      <c r="S884" s="13" t="s">
        <v>2866</v>
      </c>
      <c r="T884" s="13" t="s">
        <v>8348</v>
      </c>
      <c r="U884" s="13" t="s">
        <v>6071</v>
      </c>
      <c r="V884" s="13" t="s">
        <v>8361</v>
      </c>
      <c r="W884" s="13">
        <f>IF(ISERROR(VLOOKUP($C884,CTEPULL!$A:$I,3,FALSE)),"0",(VLOOKUP($C884,CTEPULL!$A:$I,3,FALSE)))</f>
        <v>44</v>
      </c>
      <c r="X884" s="18">
        <f>IF(ISERROR(VLOOKUP($A884,PIVOTILC!$A:$I,3,FALSE)),"0",(VLOOKUP($A884,PIVOTILC!$A:$I,3,FALSE)))</f>
        <v>44</v>
      </c>
      <c r="Y884" s="13">
        <f t="shared" si="208"/>
        <v>0</v>
      </c>
      <c r="Z884" s="13" t="str">
        <f t="shared" si="217"/>
        <v>Good</v>
      </c>
      <c r="AA884" s="13">
        <f>IF(ISERROR(VLOOKUP($C884,CTEPULL!$A:$I,4,FALSE)),"0",(VLOOKUP($C884,CTEPULL!$A:$I,4,FALSE)))</f>
        <v>0</v>
      </c>
      <c r="AB884" s="18">
        <f>IF(ISERROR(VLOOKUP($A884,PIVOTILC!$A:$I,4,FALSE)),"0",(VLOOKUP($A884,PIVOTILC!$A:$I,4,FALSE)))</f>
        <v>0</v>
      </c>
      <c r="AC884" s="13">
        <f t="shared" si="209"/>
        <v>0</v>
      </c>
      <c r="AD884" s="13" t="str">
        <f t="shared" si="218"/>
        <v/>
      </c>
      <c r="AE884" s="13">
        <f>IF(ISERROR(VLOOKUP($C884,CTEPULL!$A:$I,5,FALSE)),"0",(VLOOKUP($C884,CTEPULL!$A:$I,5,FALSE)))</f>
        <v>0</v>
      </c>
      <c r="AF884" s="18">
        <f>IF(ISERROR(VLOOKUP($A884,PIVOTILC!$A:$I,5,FALSE)),"0",(VLOOKUP($A884,PIVOTILC!$A:$I,5,FALSE)))</f>
        <v>0</v>
      </c>
      <c r="AG884" s="13">
        <f t="shared" si="210"/>
        <v>0</v>
      </c>
      <c r="AH884" s="13" t="str">
        <f t="shared" si="219"/>
        <v/>
      </c>
      <c r="AI884" s="13">
        <f>IF(ISERROR(VLOOKUP($C884,CTEPULL!$A:$I,6,FALSE)),"0",(VLOOKUP($C884,CTEPULL!$A:$I,6,FALSE)))</f>
        <v>0</v>
      </c>
      <c r="AJ884" s="18">
        <f>IF(ISERROR(VLOOKUP($A884,PIVOTILC!$A:$I,6,FALSE)),"0",(VLOOKUP($A884,PIVOTILC!$A:$I,6,FALSE)))</f>
        <v>0</v>
      </c>
      <c r="AK884" s="13">
        <f t="shared" si="211"/>
        <v>0</v>
      </c>
      <c r="AL884" s="13" t="str">
        <f t="shared" si="220"/>
        <v/>
      </c>
      <c r="AM884" s="13">
        <f>IF(ISERROR(VLOOKUP($C884,CTEPULL!$A:$I,7,FALSE)),"0",(VLOOKUP($C884,CTEPULL!$A:$I,7,FALSE)))</f>
        <v>0</v>
      </c>
      <c r="AN884" s="18">
        <f>IF(ISERROR(VLOOKUP($A884,PIVOTILC!$A:$I,7,FALSE)),"0",(VLOOKUP($A884,PIVOTILC!$A:$I,7,FALSE)))</f>
        <v>0</v>
      </c>
      <c r="AO884" s="13">
        <f t="shared" si="212"/>
        <v>0</v>
      </c>
      <c r="AP884" s="13" t="str">
        <f t="shared" si="221"/>
        <v/>
      </c>
      <c r="AQ884" s="13">
        <f>IF(ISERROR(VLOOKUP($C884,CTEPULL!$A:$I,8,FALSE)),"0",(VLOOKUP($C884,CTEPULL!$A:$I,8,FALSE)))</f>
        <v>0</v>
      </c>
      <c r="AR884" s="18">
        <f>IF(ISERROR(VLOOKUP($A884,PIVOTILC!$A:$I,8,FALSE)),"0",(VLOOKUP($A884,PIVOTILC!$A:$I,8,FALSE)))</f>
        <v>0</v>
      </c>
      <c r="AS884" s="13">
        <f t="shared" si="213"/>
        <v>0</v>
      </c>
      <c r="AT884" s="13" t="str">
        <f t="shared" si="222"/>
        <v/>
      </c>
      <c r="AU884" s="19">
        <f>IF(ISERROR(VLOOKUP($C884,CTEPULL!$A:$I,9,FALSE)),"0",(VLOOKUP($C884,CTEPULL!$A:$I,9,FALSE)))</f>
        <v>44</v>
      </c>
      <c r="AV884" s="18">
        <f>IF(ISERROR(VLOOKUP($A884,PIVOTILC!$A:$I,8,FALSE)),"0",(VLOOKUP($A884,PIVOTILC!$A:$I,9,FALSE)))</f>
        <v>44</v>
      </c>
      <c r="AW884" s="18">
        <f t="shared" si="214"/>
        <v>0</v>
      </c>
      <c r="AX884" s="13">
        <f t="shared" si="215"/>
        <v>0</v>
      </c>
      <c r="AY884" s="13" t="str">
        <f t="shared" si="216"/>
        <v>No</v>
      </c>
      <c r="AZ884" s="13" t="str">
        <f t="shared" si="223"/>
        <v>No</v>
      </c>
    </row>
    <row r="885" spans="1:52" x14ac:dyDescent="0.2">
      <c r="A885" s="1" t="s">
        <v>9411</v>
      </c>
      <c r="B885" s="16" t="s">
        <v>3324</v>
      </c>
      <c r="C885" s="13" t="s">
        <v>2320</v>
      </c>
      <c r="D885" s="13" t="s">
        <v>2173</v>
      </c>
      <c r="E885" s="13" t="s">
        <v>2321</v>
      </c>
      <c r="F885" s="13" t="s">
        <v>2830</v>
      </c>
      <c r="G885" s="13" t="s">
        <v>2335</v>
      </c>
      <c r="H885" s="13" t="s">
        <v>2831</v>
      </c>
      <c r="I885" s="13" t="s">
        <v>98</v>
      </c>
      <c r="J885" s="13" t="s">
        <v>2378</v>
      </c>
      <c r="K885" s="13" t="s">
        <v>2395</v>
      </c>
      <c r="L885" s="13" t="s">
        <v>4946</v>
      </c>
      <c r="M885" s="13" t="s">
        <v>2398</v>
      </c>
      <c r="N885" s="13" t="s">
        <v>2322</v>
      </c>
      <c r="O885" s="17">
        <v>38246</v>
      </c>
      <c r="P885" s="23"/>
      <c r="Q885" s="41" t="s">
        <v>2724</v>
      </c>
      <c r="R885" s="13" t="s">
        <v>129</v>
      </c>
      <c r="S885" s="13" t="s">
        <v>2871</v>
      </c>
      <c r="T885" s="13" t="s">
        <v>8359</v>
      </c>
      <c r="U885" s="13" t="s">
        <v>6072</v>
      </c>
      <c r="V885" s="13" t="s">
        <v>8362</v>
      </c>
      <c r="W885" s="13">
        <f>IF(ISERROR(VLOOKUP($C885,CTEPULL!$A:$I,3,FALSE)),"0",(VLOOKUP($C885,CTEPULL!$A:$I,3,FALSE)))</f>
        <v>20</v>
      </c>
      <c r="X885" s="18">
        <f>IF(ISERROR(VLOOKUP($A885,PIVOTILC!$A:$I,3,FALSE)),"0",(VLOOKUP($A885,PIVOTILC!$A:$I,3,FALSE)))</f>
        <v>20</v>
      </c>
      <c r="Y885" s="13">
        <f t="shared" si="208"/>
        <v>0</v>
      </c>
      <c r="Z885" s="13" t="str">
        <f t="shared" si="217"/>
        <v>Good</v>
      </c>
      <c r="AA885" s="13">
        <f>IF(ISERROR(VLOOKUP($C885,CTEPULL!$A:$I,4,FALSE)),"0",(VLOOKUP($C885,CTEPULL!$A:$I,4,FALSE)))</f>
        <v>0</v>
      </c>
      <c r="AB885" s="18">
        <f>IF(ISERROR(VLOOKUP($A885,PIVOTILC!$A:$I,4,FALSE)),"0",(VLOOKUP($A885,PIVOTILC!$A:$I,4,FALSE)))</f>
        <v>0</v>
      </c>
      <c r="AC885" s="13">
        <f t="shared" si="209"/>
        <v>0</v>
      </c>
      <c r="AD885" s="13" t="str">
        <f t="shared" si="218"/>
        <v/>
      </c>
      <c r="AE885" s="13">
        <f>IF(ISERROR(VLOOKUP($C885,CTEPULL!$A:$I,5,FALSE)),"0",(VLOOKUP($C885,CTEPULL!$A:$I,5,FALSE)))</f>
        <v>0</v>
      </c>
      <c r="AF885" s="18">
        <f>IF(ISERROR(VLOOKUP($A885,PIVOTILC!$A:$I,5,FALSE)),"0",(VLOOKUP($A885,PIVOTILC!$A:$I,5,FALSE)))</f>
        <v>0</v>
      </c>
      <c r="AG885" s="13">
        <f t="shared" si="210"/>
        <v>0</v>
      </c>
      <c r="AH885" s="13" t="str">
        <f t="shared" si="219"/>
        <v/>
      </c>
      <c r="AI885" s="13">
        <f>IF(ISERROR(VLOOKUP($C885,CTEPULL!$A:$I,6,FALSE)),"0",(VLOOKUP($C885,CTEPULL!$A:$I,6,FALSE)))</f>
        <v>0</v>
      </c>
      <c r="AJ885" s="18">
        <f>IF(ISERROR(VLOOKUP($A885,PIVOTILC!$A:$I,6,FALSE)),"0",(VLOOKUP($A885,PIVOTILC!$A:$I,6,FALSE)))</f>
        <v>0</v>
      </c>
      <c r="AK885" s="13">
        <f t="shared" si="211"/>
        <v>0</v>
      </c>
      <c r="AL885" s="13" t="str">
        <f t="shared" si="220"/>
        <v/>
      </c>
      <c r="AM885" s="13">
        <f>IF(ISERROR(VLOOKUP($C885,CTEPULL!$A:$I,7,FALSE)),"0",(VLOOKUP($C885,CTEPULL!$A:$I,7,FALSE)))</f>
        <v>0</v>
      </c>
      <c r="AN885" s="18">
        <f>IF(ISERROR(VLOOKUP($A885,PIVOTILC!$A:$I,7,FALSE)),"0",(VLOOKUP($A885,PIVOTILC!$A:$I,7,FALSE)))</f>
        <v>0</v>
      </c>
      <c r="AO885" s="13">
        <f t="shared" si="212"/>
        <v>0</v>
      </c>
      <c r="AP885" s="13" t="str">
        <f t="shared" si="221"/>
        <v/>
      </c>
      <c r="AQ885" s="13">
        <f>IF(ISERROR(VLOOKUP($C885,CTEPULL!$A:$I,8,FALSE)),"0",(VLOOKUP($C885,CTEPULL!$A:$I,8,FALSE)))</f>
        <v>0</v>
      </c>
      <c r="AR885" s="18">
        <f>IF(ISERROR(VLOOKUP($A885,PIVOTILC!$A:$I,8,FALSE)),"0",(VLOOKUP($A885,PIVOTILC!$A:$I,8,FALSE)))</f>
        <v>0</v>
      </c>
      <c r="AS885" s="13">
        <f t="shared" si="213"/>
        <v>0</v>
      </c>
      <c r="AT885" s="13" t="str">
        <f t="shared" si="222"/>
        <v/>
      </c>
      <c r="AU885" s="19">
        <f>IF(ISERROR(VLOOKUP($C885,CTEPULL!$A:$I,9,FALSE)),"0",(VLOOKUP($C885,CTEPULL!$A:$I,9,FALSE)))</f>
        <v>20</v>
      </c>
      <c r="AV885" s="18">
        <f>IF(ISERROR(VLOOKUP($A885,PIVOTILC!$A:$I,8,FALSE)),"0",(VLOOKUP($A885,PIVOTILC!$A:$I,9,FALSE)))</f>
        <v>20</v>
      </c>
      <c r="AW885" s="18">
        <f t="shared" si="214"/>
        <v>0</v>
      </c>
      <c r="AX885" s="13">
        <f t="shared" si="215"/>
        <v>0</v>
      </c>
      <c r="AY885" s="13" t="str">
        <f t="shared" si="216"/>
        <v>No</v>
      </c>
      <c r="AZ885" s="13" t="str">
        <f t="shared" si="223"/>
        <v>No</v>
      </c>
    </row>
    <row r="886" spans="1:52" x14ac:dyDescent="0.2">
      <c r="A886" s="1" t="s">
        <v>9412</v>
      </c>
      <c r="B886" s="16" t="s">
        <v>3325</v>
      </c>
      <c r="C886" s="13" t="s">
        <v>1213</v>
      </c>
      <c r="D886" s="13" t="s">
        <v>1214</v>
      </c>
      <c r="E886" s="13" t="s">
        <v>1215</v>
      </c>
      <c r="F886" s="13" t="s">
        <v>104</v>
      </c>
      <c r="G886" s="13" t="s">
        <v>1216</v>
      </c>
      <c r="H886" s="13" t="s">
        <v>2828</v>
      </c>
      <c r="I886" s="13" t="s">
        <v>100</v>
      </c>
      <c r="J886" s="13" t="s">
        <v>2378</v>
      </c>
      <c r="K886" s="13" t="s">
        <v>4970</v>
      </c>
      <c r="L886" s="13" t="s">
        <v>11256</v>
      </c>
      <c r="M886" s="13" t="s">
        <v>11908</v>
      </c>
      <c r="N886" s="13" t="s">
        <v>1217</v>
      </c>
      <c r="O886" s="17">
        <v>41540</v>
      </c>
      <c r="P886" s="23"/>
      <c r="Q886" s="41" t="s">
        <v>2725</v>
      </c>
      <c r="R886" s="13" t="s">
        <v>187</v>
      </c>
      <c r="S886" s="13" t="s">
        <v>2867</v>
      </c>
      <c r="T886" s="13" t="s">
        <v>8348</v>
      </c>
      <c r="U886" s="13" t="s">
        <v>6073</v>
      </c>
      <c r="V886" s="13" t="s">
        <v>8361</v>
      </c>
      <c r="W886" s="13">
        <f>IF(ISERROR(VLOOKUP($C886,CTEPULL!$A:$I,3,FALSE)),"0",(VLOOKUP($C886,CTEPULL!$A:$I,3,FALSE)))</f>
        <v>45</v>
      </c>
      <c r="X886" s="18">
        <f>IF(ISERROR(VLOOKUP($A886,PIVOTILC!$A:$I,3,FALSE)),"0",(VLOOKUP($A886,PIVOTILC!$A:$I,3,FALSE)))</f>
        <v>45</v>
      </c>
      <c r="Y886" s="13">
        <f t="shared" si="208"/>
        <v>0</v>
      </c>
      <c r="Z886" s="13" t="str">
        <f t="shared" si="217"/>
        <v>Good</v>
      </c>
      <c r="AA886" s="13">
        <f>IF(ISERROR(VLOOKUP($C886,CTEPULL!$A:$I,4,FALSE)),"0",(VLOOKUP($C886,CTEPULL!$A:$I,4,FALSE)))</f>
        <v>0</v>
      </c>
      <c r="AB886" s="18">
        <f>IF(ISERROR(VLOOKUP($A886,PIVOTILC!$A:$I,4,FALSE)),"0",(VLOOKUP($A886,PIVOTILC!$A:$I,4,FALSE)))</f>
        <v>0</v>
      </c>
      <c r="AC886" s="13">
        <f t="shared" si="209"/>
        <v>0</v>
      </c>
      <c r="AD886" s="13" t="str">
        <f t="shared" si="218"/>
        <v/>
      </c>
      <c r="AE886" s="13">
        <f>IF(ISERROR(VLOOKUP($C886,CTEPULL!$A:$I,5,FALSE)),"0",(VLOOKUP($C886,CTEPULL!$A:$I,5,FALSE)))</f>
        <v>0</v>
      </c>
      <c r="AF886" s="18">
        <f>IF(ISERROR(VLOOKUP($A886,PIVOTILC!$A:$I,5,FALSE)),"0",(VLOOKUP($A886,PIVOTILC!$A:$I,5,FALSE)))</f>
        <v>0</v>
      </c>
      <c r="AG886" s="13">
        <f t="shared" si="210"/>
        <v>0</v>
      </c>
      <c r="AH886" s="13" t="str">
        <f t="shared" si="219"/>
        <v/>
      </c>
      <c r="AI886" s="13">
        <f>IF(ISERROR(VLOOKUP($C886,CTEPULL!$A:$I,6,FALSE)),"0",(VLOOKUP($C886,CTEPULL!$A:$I,6,FALSE)))</f>
        <v>0</v>
      </c>
      <c r="AJ886" s="18">
        <f>IF(ISERROR(VLOOKUP($A886,PIVOTILC!$A:$I,6,FALSE)),"0",(VLOOKUP($A886,PIVOTILC!$A:$I,6,FALSE)))</f>
        <v>0</v>
      </c>
      <c r="AK886" s="13">
        <f t="shared" si="211"/>
        <v>0</v>
      </c>
      <c r="AL886" s="13" t="str">
        <f t="shared" si="220"/>
        <v/>
      </c>
      <c r="AM886" s="13">
        <f>IF(ISERROR(VLOOKUP($C886,CTEPULL!$A:$I,7,FALSE)),"0",(VLOOKUP($C886,CTEPULL!$A:$I,7,FALSE)))</f>
        <v>0</v>
      </c>
      <c r="AN886" s="18">
        <f>IF(ISERROR(VLOOKUP($A886,PIVOTILC!$A:$I,7,FALSE)),"0",(VLOOKUP($A886,PIVOTILC!$A:$I,7,FALSE)))</f>
        <v>0</v>
      </c>
      <c r="AO886" s="13">
        <f t="shared" si="212"/>
        <v>0</v>
      </c>
      <c r="AP886" s="13" t="str">
        <f t="shared" si="221"/>
        <v/>
      </c>
      <c r="AQ886" s="13">
        <f>IF(ISERROR(VLOOKUP($C886,CTEPULL!$A:$I,8,FALSE)),"0",(VLOOKUP($C886,CTEPULL!$A:$I,8,FALSE)))</f>
        <v>0</v>
      </c>
      <c r="AR886" s="18">
        <f>IF(ISERROR(VLOOKUP($A886,PIVOTILC!$A:$I,8,FALSE)),"0",(VLOOKUP($A886,PIVOTILC!$A:$I,8,FALSE)))</f>
        <v>0</v>
      </c>
      <c r="AS886" s="13">
        <f t="shared" si="213"/>
        <v>0</v>
      </c>
      <c r="AT886" s="13" t="str">
        <f t="shared" si="222"/>
        <v/>
      </c>
      <c r="AU886" s="19">
        <f>IF(ISERROR(VLOOKUP($C886,CTEPULL!$A:$I,9,FALSE)),"0",(VLOOKUP($C886,CTEPULL!$A:$I,9,FALSE)))</f>
        <v>45</v>
      </c>
      <c r="AV886" s="18">
        <f>IF(ISERROR(VLOOKUP($A886,PIVOTILC!$A:$I,8,FALSE)),"0",(VLOOKUP($A886,PIVOTILC!$A:$I,9,FALSE)))</f>
        <v>45</v>
      </c>
      <c r="AW886" s="18">
        <f t="shared" si="214"/>
        <v>0</v>
      </c>
      <c r="AX886" s="13">
        <f t="shared" si="215"/>
        <v>0</v>
      </c>
      <c r="AY886" s="13" t="str">
        <f t="shared" si="216"/>
        <v>No</v>
      </c>
      <c r="AZ886" s="13" t="str">
        <f t="shared" si="223"/>
        <v>No</v>
      </c>
    </row>
    <row r="887" spans="1:52" x14ac:dyDescent="0.2">
      <c r="A887" s="1" t="s">
        <v>7289</v>
      </c>
      <c r="B887" s="16" t="s">
        <v>6235</v>
      </c>
      <c r="C887" s="13" t="s">
        <v>6236</v>
      </c>
      <c r="D887" s="13" t="s">
        <v>6237</v>
      </c>
      <c r="E887" s="13" t="s">
        <v>6238</v>
      </c>
      <c r="F887" s="13" t="s">
        <v>3740</v>
      </c>
      <c r="G887" s="13" t="s">
        <v>6239</v>
      </c>
      <c r="H887" s="13" t="s">
        <v>2828</v>
      </c>
      <c r="I887" s="13" t="s">
        <v>98</v>
      </c>
      <c r="J887" s="13" t="s">
        <v>2378</v>
      </c>
      <c r="K887" s="13" t="s">
        <v>2395</v>
      </c>
      <c r="L887" s="13" t="s">
        <v>2385</v>
      </c>
      <c r="M887" s="13" t="s">
        <v>3823</v>
      </c>
      <c r="N887" s="13" t="s">
        <v>6250</v>
      </c>
      <c r="O887" s="17">
        <v>42991</v>
      </c>
      <c r="P887" s="23"/>
      <c r="Q887" s="41" t="s">
        <v>6240</v>
      </c>
      <c r="R887" s="13" t="s">
        <v>129</v>
      </c>
      <c r="S887" s="13" t="s">
        <v>2870</v>
      </c>
      <c r="T887" s="13" t="s">
        <v>8348</v>
      </c>
      <c r="U887" s="13" t="s">
        <v>6253</v>
      </c>
      <c r="V887" s="13" t="s">
        <v>8352</v>
      </c>
      <c r="W887" s="13">
        <f>IF(ISERROR(VLOOKUP($C887,CTEPULL!$A:$I,3,FALSE)),"0",(VLOOKUP($C887,CTEPULL!$A:$I,3,FALSE)))</f>
        <v>40</v>
      </c>
      <c r="X887" s="18">
        <f>IF(ISERROR(VLOOKUP($A887,PIVOTILC!$A:$I,3,FALSE)),"0",(VLOOKUP($A887,PIVOTILC!$A:$I,3,FALSE)))</f>
        <v>40</v>
      </c>
      <c r="Y887" s="13">
        <f t="shared" si="208"/>
        <v>0</v>
      </c>
      <c r="Z887" s="13" t="str">
        <f t="shared" si="217"/>
        <v>Good</v>
      </c>
      <c r="AA887" s="13">
        <f>IF(ISERROR(VLOOKUP($C887,CTEPULL!$A:$I,4,FALSE)),"0",(VLOOKUP($C887,CTEPULL!$A:$I,4,FALSE)))</f>
        <v>0</v>
      </c>
      <c r="AB887" s="18">
        <f>IF(ISERROR(VLOOKUP($A887,PIVOTILC!$A:$I,4,FALSE)),"0",(VLOOKUP($A887,PIVOTILC!$A:$I,4,FALSE)))</f>
        <v>0</v>
      </c>
      <c r="AC887" s="13">
        <f t="shared" si="209"/>
        <v>0</v>
      </c>
      <c r="AD887" s="13" t="str">
        <f t="shared" si="218"/>
        <v/>
      </c>
      <c r="AE887" s="13">
        <f>IF(ISERROR(VLOOKUP($C887,CTEPULL!$A:$I,5,FALSE)),"0",(VLOOKUP($C887,CTEPULL!$A:$I,5,FALSE)))</f>
        <v>0</v>
      </c>
      <c r="AF887" s="18">
        <f>IF(ISERROR(VLOOKUP($A887,PIVOTILC!$A:$I,5,FALSE)),"0",(VLOOKUP($A887,PIVOTILC!$A:$I,5,FALSE)))</f>
        <v>0</v>
      </c>
      <c r="AG887" s="13">
        <f t="shared" si="210"/>
        <v>0</v>
      </c>
      <c r="AH887" s="13" t="str">
        <f t="shared" si="219"/>
        <v/>
      </c>
      <c r="AI887" s="13">
        <f>IF(ISERROR(VLOOKUP($C887,CTEPULL!$A:$I,6,FALSE)),"0",(VLOOKUP($C887,CTEPULL!$A:$I,6,FALSE)))</f>
        <v>0</v>
      </c>
      <c r="AJ887" s="18">
        <f>IF(ISERROR(VLOOKUP($A887,PIVOTILC!$A:$I,6,FALSE)),"0",(VLOOKUP($A887,PIVOTILC!$A:$I,6,FALSE)))</f>
        <v>0</v>
      </c>
      <c r="AK887" s="13">
        <f t="shared" si="211"/>
        <v>0</v>
      </c>
      <c r="AL887" s="13" t="str">
        <f t="shared" si="220"/>
        <v/>
      </c>
      <c r="AM887" s="13">
        <f>IF(ISERROR(VLOOKUP($C887,CTEPULL!$A:$I,7,FALSE)),"0",(VLOOKUP($C887,CTEPULL!$A:$I,7,FALSE)))</f>
        <v>0</v>
      </c>
      <c r="AN887" s="18">
        <f>IF(ISERROR(VLOOKUP($A887,PIVOTILC!$A:$I,7,FALSE)),"0",(VLOOKUP($A887,PIVOTILC!$A:$I,7,FALSE)))</f>
        <v>0</v>
      </c>
      <c r="AO887" s="13">
        <f t="shared" si="212"/>
        <v>0</v>
      </c>
      <c r="AP887" s="13" t="str">
        <f t="shared" si="221"/>
        <v/>
      </c>
      <c r="AQ887" s="13">
        <f>IF(ISERROR(VLOOKUP($C887,CTEPULL!$A:$I,8,FALSE)),"0",(VLOOKUP($C887,CTEPULL!$A:$I,8,FALSE)))</f>
        <v>0</v>
      </c>
      <c r="AR887" s="18">
        <f>IF(ISERROR(VLOOKUP($A887,PIVOTILC!$A:$I,8,FALSE)),"0",(VLOOKUP($A887,PIVOTILC!$A:$I,8,FALSE)))</f>
        <v>0</v>
      </c>
      <c r="AS887" s="13">
        <f t="shared" si="213"/>
        <v>0</v>
      </c>
      <c r="AT887" s="13" t="str">
        <f t="shared" si="222"/>
        <v/>
      </c>
      <c r="AU887" s="19">
        <f>IF(ISERROR(VLOOKUP($C887,CTEPULL!$A:$I,9,FALSE)),"0",(VLOOKUP($C887,CTEPULL!$A:$I,9,FALSE)))</f>
        <v>40</v>
      </c>
      <c r="AV887" s="18">
        <f>IF(ISERROR(VLOOKUP($A887,PIVOTILC!$A:$I,8,FALSE)),"0",(VLOOKUP($A887,PIVOTILC!$A:$I,9,FALSE)))</f>
        <v>40</v>
      </c>
      <c r="AW887" s="18">
        <f t="shared" si="214"/>
        <v>0</v>
      </c>
      <c r="AX887" s="13">
        <f t="shared" si="215"/>
        <v>0</v>
      </c>
      <c r="AY887" s="13" t="str">
        <f t="shared" si="216"/>
        <v>No</v>
      </c>
      <c r="AZ887" s="13" t="str">
        <f t="shared" si="223"/>
        <v>No</v>
      </c>
    </row>
    <row r="888" spans="1:52" x14ac:dyDescent="0.2">
      <c r="A888" s="1" t="s">
        <v>9413</v>
      </c>
      <c r="B888" s="16" t="s">
        <v>3326</v>
      </c>
      <c r="C888" s="13" t="s">
        <v>1941</v>
      </c>
      <c r="D888" s="13" t="s">
        <v>1297</v>
      </c>
      <c r="E888" s="13" t="s">
        <v>1298</v>
      </c>
      <c r="F888" s="13" t="s">
        <v>109</v>
      </c>
      <c r="G888" s="13" t="s">
        <v>1299</v>
      </c>
      <c r="H888" s="13" t="s">
        <v>2828</v>
      </c>
      <c r="I888" s="13" t="s">
        <v>100</v>
      </c>
      <c r="J888" s="13" t="s">
        <v>2378</v>
      </c>
      <c r="K888" s="13" t="s">
        <v>2396</v>
      </c>
      <c r="L888" s="13" t="s">
        <v>2392</v>
      </c>
      <c r="M888" s="13" t="s">
        <v>4971</v>
      </c>
      <c r="N888" s="13" t="s">
        <v>1942</v>
      </c>
      <c r="O888" s="17">
        <v>41596</v>
      </c>
      <c r="P888" s="23"/>
      <c r="Q888" s="41" t="s">
        <v>2726</v>
      </c>
      <c r="R888" s="13" t="s">
        <v>187</v>
      </c>
      <c r="S888" s="13" t="s">
        <v>2867</v>
      </c>
      <c r="T888" s="13" t="s">
        <v>8348</v>
      </c>
      <c r="U888" s="13" t="s">
        <v>6074</v>
      </c>
      <c r="V888" s="13" t="s">
        <v>8354</v>
      </c>
      <c r="W888" s="13">
        <f>IF(ISERROR(VLOOKUP($C888,CTEPULL!$A:$I,3,FALSE)),"0",(VLOOKUP($C888,CTEPULL!$A:$I,3,FALSE)))</f>
        <v>53</v>
      </c>
      <c r="X888" s="18">
        <f>IF(ISERROR(VLOOKUP($A888,PIVOTILC!$A:$I,3,FALSE)),"0",(VLOOKUP($A888,PIVOTILC!$A:$I,3,FALSE)))</f>
        <v>53</v>
      </c>
      <c r="Y888" s="13">
        <f t="shared" si="208"/>
        <v>0</v>
      </c>
      <c r="Z888" s="13" t="str">
        <f t="shared" si="217"/>
        <v>Good</v>
      </c>
      <c r="AA888" s="13">
        <f>IF(ISERROR(VLOOKUP($C888,CTEPULL!$A:$I,4,FALSE)),"0",(VLOOKUP($C888,CTEPULL!$A:$I,4,FALSE)))</f>
        <v>0</v>
      </c>
      <c r="AB888" s="18">
        <f>IF(ISERROR(VLOOKUP($A888,PIVOTILC!$A:$I,4,FALSE)),"0",(VLOOKUP($A888,PIVOTILC!$A:$I,4,FALSE)))</f>
        <v>0</v>
      </c>
      <c r="AC888" s="13">
        <f t="shared" si="209"/>
        <v>0</v>
      </c>
      <c r="AD888" s="13" t="str">
        <f t="shared" si="218"/>
        <v/>
      </c>
      <c r="AE888" s="13">
        <f>IF(ISERROR(VLOOKUP($C888,CTEPULL!$A:$I,5,FALSE)),"0",(VLOOKUP($C888,CTEPULL!$A:$I,5,FALSE)))</f>
        <v>0</v>
      </c>
      <c r="AF888" s="18">
        <f>IF(ISERROR(VLOOKUP($A888,PIVOTILC!$A:$I,5,FALSE)),"0",(VLOOKUP($A888,PIVOTILC!$A:$I,5,FALSE)))</f>
        <v>0</v>
      </c>
      <c r="AG888" s="13">
        <f t="shared" si="210"/>
        <v>0</v>
      </c>
      <c r="AH888" s="13" t="str">
        <f t="shared" si="219"/>
        <v/>
      </c>
      <c r="AI888" s="13">
        <f>IF(ISERROR(VLOOKUP($C888,CTEPULL!$A:$I,6,FALSE)),"0",(VLOOKUP($C888,CTEPULL!$A:$I,6,FALSE)))</f>
        <v>0</v>
      </c>
      <c r="AJ888" s="18">
        <f>IF(ISERROR(VLOOKUP($A888,PIVOTILC!$A:$I,6,FALSE)),"0",(VLOOKUP($A888,PIVOTILC!$A:$I,6,FALSE)))</f>
        <v>0</v>
      </c>
      <c r="AK888" s="13">
        <f t="shared" si="211"/>
        <v>0</v>
      </c>
      <c r="AL888" s="13" t="str">
        <f t="shared" si="220"/>
        <v/>
      </c>
      <c r="AM888" s="13">
        <f>IF(ISERROR(VLOOKUP($C888,CTEPULL!$A:$I,7,FALSE)),"0",(VLOOKUP($C888,CTEPULL!$A:$I,7,FALSE)))</f>
        <v>0</v>
      </c>
      <c r="AN888" s="18">
        <f>IF(ISERROR(VLOOKUP($A888,PIVOTILC!$A:$I,7,FALSE)),"0",(VLOOKUP($A888,PIVOTILC!$A:$I,7,FALSE)))</f>
        <v>0</v>
      </c>
      <c r="AO888" s="13">
        <f t="shared" si="212"/>
        <v>0</v>
      </c>
      <c r="AP888" s="13" t="str">
        <f t="shared" si="221"/>
        <v/>
      </c>
      <c r="AQ888" s="13">
        <f>IF(ISERROR(VLOOKUP($C888,CTEPULL!$A:$I,8,FALSE)),"0",(VLOOKUP($C888,CTEPULL!$A:$I,8,FALSE)))</f>
        <v>0</v>
      </c>
      <c r="AR888" s="18">
        <f>IF(ISERROR(VLOOKUP($A888,PIVOTILC!$A:$I,8,FALSE)),"0",(VLOOKUP($A888,PIVOTILC!$A:$I,8,FALSE)))</f>
        <v>0</v>
      </c>
      <c r="AS888" s="13">
        <f t="shared" si="213"/>
        <v>0</v>
      </c>
      <c r="AT888" s="13" t="str">
        <f t="shared" si="222"/>
        <v/>
      </c>
      <c r="AU888" s="19">
        <f>IF(ISERROR(VLOOKUP($C888,CTEPULL!$A:$I,9,FALSE)),"0",(VLOOKUP($C888,CTEPULL!$A:$I,9,FALSE)))</f>
        <v>53</v>
      </c>
      <c r="AV888" s="18">
        <f>IF(ISERROR(VLOOKUP($A888,PIVOTILC!$A:$I,8,FALSE)),"0",(VLOOKUP($A888,PIVOTILC!$A:$I,9,FALSE)))</f>
        <v>53</v>
      </c>
      <c r="AW888" s="18">
        <f t="shared" si="214"/>
        <v>0</v>
      </c>
      <c r="AX888" s="13">
        <f t="shared" si="215"/>
        <v>0</v>
      </c>
      <c r="AY888" s="13" t="str">
        <f t="shared" si="216"/>
        <v>No</v>
      </c>
      <c r="AZ888" s="13" t="str">
        <f t="shared" si="223"/>
        <v>No</v>
      </c>
    </row>
    <row r="889" spans="1:52" x14ac:dyDescent="0.2">
      <c r="A889" s="1" t="s">
        <v>9414</v>
      </c>
      <c r="B889" s="16" t="s">
        <v>8986</v>
      </c>
      <c r="C889" s="13" t="s">
        <v>8987</v>
      </c>
      <c r="D889" s="13" t="s">
        <v>8988</v>
      </c>
      <c r="E889" s="13" t="s">
        <v>5079</v>
      </c>
      <c r="F889" s="13" t="s">
        <v>5283</v>
      </c>
      <c r="G889" s="13" t="s">
        <v>8989</v>
      </c>
      <c r="H889" s="13" t="s">
        <v>2828</v>
      </c>
      <c r="I889" s="13" t="s">
        <v>98</v>
      </c>
      <c r="J889" s="13" t="s">
        <v>2378</v>
      </c>
      <c r="K889" s="13" t="s">
        <v>2381</v>
      </c>
      <c r="L889" s="13" t="s">
        <v>2387</v>
      </c>
      <c r="M889" s="13" t="s">
        <v>3823</v>
      </c>
      <c r="N889" s="13" t="s">
        <v>9088</v>
      </c>
      <c r="O889" s="17">
        <v>43409</v>
      </c>
      <c r="P889" s="23"/>
      <c r="Q889" s="41" t="s">
        <v>8990</v>
      </c>
      <c r="R889" s="13" t="s">
        <v>129</v>
      </c>
      <c r="S889" s="13" t="s">
        <v>2871</v>
      </c>
      <c r="T889" s="13" t="s">
        <v>8348</v>
      </c>
      <c r="U889" s="13" t="s">
        <v>9098</v>
      </c>
      <c r="V889" s="13" t="s">
        <v>8364</v>
      </c>
      <c r="W889" s="13">
        <f>IF(ISERROR(VLOOKUP($C889,CTEPULL!$A:$I,3,FALSE)),"0",(VLOOKUP($C889,CTEPULL!$A:$I,3,FALSE)))</f>
        <v>40</v>
      </c>
      <c r="X889" s="18">
        <f>IF(ISERROR(VLOOKUP($A889,PIVOTILC!$A:$I,3,FALSE)),"0",(VLOOKUP($A889,PIVOTILC!$A:$I,3,FALSE)))</f>
        <v>40</v>
      </c>
      <c r="Y889" s="13">
        <f t="shared" si="208"/>
        <v>0</v>
      </c>
      <c r="Z889" s="13" t="str">
        <f t="shared" si="217"/>
        <v>Good</v>
      </c>
      <c r="AA889" s="13">
        <f>IF(ISERROR(VLOOKUP($C889,CTEPULL!$A:$I,4,FALSE)),"0",(VLOOKUP($C889,CTEPULL!$A:$I,4,FALSE)))</f>
        <v>0</v>
      </c>
      <c r="AB889" s="18">
        <f>IF(ISERROR(VLOOKUP($A889,PIVOTILC!$A:$I,4,FALSE)),"0",(VLOOKUP($A889,PIVOTILC!$A:$I,4,FALSE)))</f>
        <v>0</v>
      </c>
      <c r="AC889" s="13">
        <f t="shared" si="209"/>
        <v>0</v>
      </c>
      <c r="AD889" s="13" t="str">
        <f t="shared" si="218"/>
        <v/>
      </c>
      <c r="AE889" s="13">
        <f>IF(ISERROR(VLOOKUP($C889,CTEPULL!$A:$I,5,FALSE)),"0",(VLOOKUP($C889,CTEPULL!$A:$I,5,FALSE)))</f>
        <v>0</v>
      </c>
      <c r="AF889" s="18">
        <f>IF(ISERROR(VLOOKUP($A889,PIVOTILC!$A:$I,5,FALSE)),"0",(VLOOKUP($A889,PIVOTILC!$A:$I,5,FALSE)))</f>
        <v>0</v>
      </c>
      <c r="AG889" s="13">
        <f t="shared" si="210"/>
        <v>0</v>
      </c>
      <c r="AH889" s="13" t="str">
        <f t="shared" si="219"/>
        <v/>
      </c>
      <c r="AI889" s="13">
        <f>IF(ISERROR(VLOOKUP($C889,CTEPULL!$A:$I,6,FALSE)),"0",(VLOOKUP($C889,CTEPULL!$A:$I,6,FALSE)))</f>
        <v>0</v>
      </c>
      <c r="AJ889" s="18">
        <f>IF(ISERROR(VLOOKUP($A889,PIVOTILC!$A:$I,6,FALSE)),"0",(VLOOKUP($A889,PIVOTILC!$A:$I,6,FALSE)))</f>
        <v>0</v>
      </c>
      <c r="AK889" s="13">
        <f t="shared" si="211"/>
        <v>0</v>
      </c>
      <c r="AL889" s="13" t="str">
        <f t="shared" si="220"/>
        <v/>
      </c>
      <c r="AM889" s="13">
        <f>IF(ISERROR(VLOOKUP($C889,CTEPULL!$A:$I,7,FALSE)),"0",(VLOOKUP($C889,CTEPULL!$A:$I,7,FALSE)))</f>
        <v>0</v>
      </c>
      <c r="AN889" s="18">
        <f>IF(ISERROR(VLOOKUP($A889,PIVOTILC!$A:$I,7,FALSE)),"0",(VLOOKUP($A889,PIVOTILC!$A:$I,7,FALSE)))</f>
        <v>0</v>
      </c>
      <c r="AO889" s="13">
        <f t="shared" si="212"/>
        <v>0</v>
      </c>
      <c r="AP889" s="13" t="str">
        <f t="shared" si="221"/>
        <v/>
      </c>
      <c r="AQ889" s="13">
        <f>IF(ISERROR(VLOOKUP($C889,CTEPULL!$A:$I,8,FALSE)),"0",(VLOOKUP($C889,CTEPULL!$A:$I,8,FALSE)))</f>
        <v>0</v>
      </c>
      <c r="AR889" s="18">
        <f>IF(ISERROR(VLOOKUP($A889,PIVOTILC!$A:$I,8,FALSE)),"0",(VLOOKUP($A889,PIVOTILC!$A:$I,8,FALSE)))</f>
        <v>0</v>
      </c>
      <c r="AS889" s="13">
        <f t="shared" si="213"/>
        <v>0</v>
      </c>
      <c r="AT889" s="13" t="str">
        <f t="shared" si="222"/>
        <v/>
      </c>
      <c r="AU889" s="19">
        <f>IF(ISERROR(VLOOKUP($C889,CTEPULL!$A:$I,9,FALSE)),"0",(VLOOKUP($C889,CTEPULL!$A:$I,9,FALSE)))</f>
        <v>40</v>
      </c>
      <c r="AV889" s="18">
        <f>IF(ISERROR(VLOOKUP($A889,PIVOTILC!$A:$I,8,FALSE)),"0",(VLOOKUP($A889,PIVOTILC!$A:$I,9,FALSE)))</f>
        <v>40</v>
      </c>
      <c r="AW889" s="18">
        <f t="shared" si="214"/>
        <v>0</v>
      </c>
      <c r="AX889" s="13">
        <f t="shared" si="215"/>
        <v>0</v>
      </c>
      <c r="AY889" s="13" t="str">
        <f t="shared" si="216"/>
        <v>No</v>
      </c>
      <c r="AZ889" s="13" t="str">
        <f t="shared" si="223"/>
        <v>No</v>
      </c>
    </row>
    <row r="890" spans="1:52" x14ac:dyDescent="0.2">
      <c r="A890" s="1" t="s">
        <v>9415</v>
      </c>
      <c r="B890" s="16" t="s">
        <v>3327</v>
      </c>
      <c r="C890" s="13" t="s">
        <v>936</v>
      </c>
      <c r="D890" s="13" t="s">
        <v>723</v>
      </c>
      <c r="E890" s="13" t="s">
        <v>724</v>
      </c>
      <c r="F890" s="13" t="s">
        <v>179</v>
      </c>
      <c r="G890" s="13" t="s">
        <v>403</v>
      </c>
      <c r="H890" s="13" t="s">
        <v>2828</v>
      </c>
      <c r="I890" s="13" t="s">
        <v>98</v>
      </c>
      <c r="J890" s="13" t="s">
        <v>2378</v>
      </c>
      <c r="K890" s="13" t="s">
        <v>2395</v>
      </c>
      <c r="L890" s="13" t="s">
        <v>2385</v>
      </c>
      <c r="M890" s="13" t="s">
        <v>3823</v>
      </c>
      <c r="N890" s="13" t="s">
        <v>194</v>
      </c>
      <c r="O890" s="17">
        <v>40654</v>
      </c>
      <c r="P890" s="23"/>
      <c r="Q890" s="41" t="s">
        <v>2727</v>
      </c>
      <c r="R890" s="13" t="s">
        <v>129</v>
      </c>
      <c r="S890" s="13" t="s">
        <v>2867</v>
      </c>
      <c r="T890" s="13" t="s">
        <v>8348</v>
      </c>
      <c r="U890" s="13" t="s">
        <v>6075</v>
      </c>
      <c r="V890" s="13" t="s">
        <v>8361</v>
      </c>
      <c r="W890" s="13">
        <f>IF(ISERROR(VLOOKUP($C890,CTEPULL!$A:$I,3,FALSE)),"0",(VLOOKUP($C890,CTEPULL!$A:$I,3,FALSE)))</f>
        <v>45</v>
      </c>
      <c r="X890" s="18">
        <f>IF(ISERROR(VLOOKUP($A890,PIVOTILC!$A:$I,3,FALSE)),"0",(VLOOKUP($A890,PIVOTILC!$A:$I,3,FALSE)))</f>
        <v>45</v>
      </c>
      <c r="Y890" s="13">
        <f t="shared" si="208"/>
        <v>0</v>
      </c>
      <c r="Z890" s="13" t="str">
        <f t="shared" si="217"/>
        <v>Good</v>
      </c>
      <c r="AA890" s="13">
        <f>IF(ISERROR(VLOOKUP($C890,CTEPULL!$A:$I,4,FALSE)),"0",(VLOOKUP($C890,CTEPULL!$A:$I,4,FALSE)))</f>
        <v>0</v>
      </c>
      <c r="AB890" s="18">
        <f>IF(ISERROR(VLOOKUP($A890,PIVOTILC!$A:$I,4,FALSE)),"0",(VLOOKUP($A890,PIVOTILC!$A:$I,4,FALSE)))</f>
        <v>0</v>
      </c>
      <c r="AC890" s="13">
        <f t="shared" si="209"/>
        <v>0</v>
      </c>
      <c r="AD890" s="13" t="str">
        <f t="shared" si="218"/>
        <v/>
      </c>
      <c r="AE890" s="13">
        <f>IF(ISERROR(VLOOKUP($C890,CTEPULL!$A:$I,5,FALSE)),"0",(VLOOKUP($C890,CTEPULL!$A:$I,5,FALSE)))</f>
        <v>0</v>
      </c>
      <c r="AF890" s="18">
        <f>IF(ISERROR(VLOOKUP($A890,PIVOTILC!$A:$I,5,FALSE)),"0",(VLOOKUP($A890,PIVOTILC!$A:$I,5,FALSE)))</f>
        <v>0</v>
      </c>
      <c r="AG890" s="13">
        <f t="shared" si="210"/>
        <v>0</v>
      </c>
      <c r="AH890" s="13" t="str">
        <f t="shared" si="219"/>
        <v/>
      </c>
      <c r="AI890" s="13">
        <f>IF(ISERROR(VLOOKUP($C890,CTEPULL!$A:$I,6,FALSE)),"0",(VLOOKUP($C890,CTEPULL!$A:$I,6,FALSE)))</f>
        <v>0</v>
      </c>
      <c r="AJ890" s="18">
        <f>IF(ISERROR(VLOOKUP($A890,PIVOTILC!$A:$I,6,FALSE)),"0",(VLOOKUP($A890,PIVOTILC!$A:$I,6,FALSE)))</f>
        <v>0</v>
      </c>
      <c r="AK890" s="13">
        <f t="shared" si="211"/>
        <v>0</v>
      </c>
      <c r="AL890" s="13" t="str">
        <f t="shared" si="220"/>
        <v/>
      </c>
      <c r="AM890" s="13">
        <f>IF(ISERROR(VLOOKUP($C890,CTEPULL!$A:$I,7,FALSE)),"0",(VLOOKUP($C890,CTEPULL!$A:$I,7,FALSE)))</f>
        <v>0</v>
      </c>
      <c r="AN890" s="18">
        <f>IF(ISERROR(VLOOKUP($A890,PIVOTILC!$A:$I,7,FALSE)),"0",(VLOOKUP($A890,PIVOTILC!$A:$I,7,FALSE)))</f>
        <v>0</v>
      </c>
      <c r="AO890" s="13">
        <f t="shared" si="212"/>
        <v>0</v>
      </c>
      <c r="AP890" s="13" t="str">
        <f t="shared" si="221"/>
        <v/>
      </c>
      <c r="AQ890" s="13">
        <f>IF(ISERROR(VLOOKUP($C890,CTEPULL!$A:$I,8,FALSE)),"0",(VLOOKUP($C890,CTEPULL!$A:$I,8,FALSE)))</f>
        <v>0</v>
      </c>
      <c r="AR890" s="18">
        <f>IF(ISERROR(VLOOKUP($A890,PIVOTILC!$A:$I,8,FALSE)),"0",(VLOOKUP($A890,PIVOTILC!$A:$I,8,FALSE)))</f>
        <v>0</v>
      </c>
      <c r="AS890" s="13">
        <f t="shared" si="213"/>
        <v>0</v>
      </c>
      <c r="AT890" s="13" t="str">
        <f t="shared" si="222"/>
        <v/>
      </c>
      <c r="AU890" s="19">
        <f>IF(ISERROR(VLOOKUP($C890,CTEPULL!$A:$I,9,FALSE)),"0",(VLOOKUP($C890,CTEPULL!$A:$I,9,FALSE)))</f>
        <v>45</v>
      </c>
      <c r="AV890" s="18">
        <f>IF(ISERROR(VLOOKUP($A890,PIVOTILC!$A:$I,8,FALSE)),"0",(VLOOKUP($A890,PIVOTILC!$A:$I,9,FALSE)))</f>
        <v>45</v>
      </c>
      <c r="AW890" s="18">
        <f t="shared" si="214"/>
        <v>0</v>
      </c>
      <c r="AX890" s="13">
        <f t="shared" si="215"/>
        <v>0</v>
      </c>
      <c r="AY890" s="13" t="str">
        <f t="shared" si="216"/>
        <v>No</v>
      </c>
      <c r="AZ890" s="13" t="str">
        <f t="shared" si="223"/>
        <v>No</v>
      </c>
    </row>
    <row r="891" spans="1:52" x14ac:dyDescent="0.2">
      <c r="A891" s="1" t="s">
        <v>9416</v>
      </c>
      <c r="B891" s="12" t="s">
        <v>7960</v>
      </c>
      <c r="C891" s="3" t="s">
        <v>7997</v>
      </c>
      <c r="D891" s="3" t="s">
        <v>7961</v>
      </c>
      <c r="E891" s="3" t="s">
        <v>7962</v>
      </c>
      <c r="F891" s="3" t="s">
        <v>603</v>
      </c>
      <c r="G891" s="3" t="s">
        <v>7963</v>
      </c>
      <c r="H891" s="3" t="s">
        <v>2829</v>
      </c>
      <c r="I891" s="3" t="s">
        <v>100</v>
      </c>
      <c r="J891" s="3" t="s">
        <v>2378</v>
      </c>
      <c r="K891" s="3" t="s">
        <v>2396</v>
      </c>
      <c r="L891" s="3" t="s">
        <v>2392</v>
      </c>
      <c r="M891" s="3" t="s">
        <v>8943</v>
      </c>
      <c r="N891" s="3" t="s">
        <v>7998</v>
      </c>
      <c r="O891" s="11">
        <v>43234</v>
      </c>
      <c r="Q891" s="41" t="s">
        <v>7964</v>
      </c>
      <c r="R891" s="3" t="s">
        <v>129</v>
      </c>
      <c r="S891" s="3" t="s">
        <v>2871</v>
      </c>
      <c r="T891" s="3" t="s">
        <v>8348</v>
      </c>
      <c r="U891" s="3" t="s">
        <v>7999</v>
      </c>
      <c r="V891" s="3" t="s">
        <v>8354</v>
      </c>
      <c r="W891" s="13">
        <f>IF(ISERROR(VLOOKUP($C891,CTEPULL!$A:$I,3,FALSE)),"0",(VLOOKUP($C891,CTEPULL!$A:$I,3,FALSE)))</f>
        <v>45</v>
      </c>
      <c r="X891" s="18">
        <f>IF(ISERROR(VLOOKUP($A891,PIVOTILC!$A:$I,3,FALSE)),"0",(VLOOKUP($A891,PIVOTILC!$A:$I,3,FALSE)))</f>
        <v>45</v>
      </c>
      <c r="Y891" s="13">
        <f t="shared" si="208"/>
        <v>0</v>
      </c>
      <c r="Z891" s="13" t="str">
        <f t="shared" si="217"/>
        <v>Good</v>
      </c>
      <c r="AA891" s="13">
        <f>IF(ISERROR(VLOOKUP($C891,CTEPULL!$A:$I,4,FALSE)),"0",(VLOOKUP($C891,CTEPULL!$A:$I,4,FALSE)))</f>
        <v>0</v>
      </c>
      <c r="AB891" s="18">
        <f>IF(ISERROR(VLOOKUP($A891,PIVOTILC!$A:$I,4,FALSE)),"0",(VLOOKUP($A891,PIVOTILC!$A:$I,4,FALSE)))</f>
        <v>0</v>
      </c>
      <c r="AC891" s="13">
        <f t="shared" si="209"/>
        <v>0</v>
      </c>
      <c r="AD891" s="13" t="str">
        <f t="shared" si="218"/>
        <v/>
      </c>
      <c r="AE891" s="13">
        <f>IF(ISERROR(VLOOKUP($C891,CTEPULL!$A:$I,5,FALSE)),"0",(VLOOKUP($C891,CTEPULL!$A:$I,5,FALSE)))</f>
        <v>0</v>
      </c>
      <c r="AF891" s="18">
        <f>IF(ISERROR(VLOOKUP($A891,PIVOTILC!$A:$I,5,FALSE)),"0",(VLOOKUP($A891,PIVOTILC!$A:$I,5,FALSE)))</f>
        <v>0</v>
      </c>
      <c r="AG891" s="13">
        <f t="shared" si="210"/>
        <v>0</v>
      </c>
      <c r="AH891" s="13" t="str">
        <f t="shared" si="219"/>
        <v/>
      </c>
      <c r="AI891" s="13">
        <f>IF(ISERROR(VLOOKUP($C891,CTEPULL!$A:$I,6,FALSE)),"0",(VLOOKUP($C891,CTEPULL!$A:$I,6,FALSE)))</f>
        <v>0</v>
      </c>
      <c r="AJ891" s="18">
        <f>IF(ISERROR(VLOOKUP($A891,PIVOTILC!$A:$I,6,FALSE)),"0",(VLOOKUP($A891,PIVOTILC!$A:$I,6,FALSE)))</f>
        <v>0</v>
      </c>
      <c r="AK891" s="13">
        <f t="shared" si="211"/>
        <v>0</v>
      </c>
      <c r="AL891" s="13" t="str">
        <f t="shared" si="220"/>
        <v/>
      </c>
      <c r="AM891" s="13">
        <f>IF(ISERROR(VLOOKUP($C891,CTEPULL!$A:$I,7,FALSE)),"0",(VLOOKUP($C891,CTEPULL!$A:$I,7,FALSE)))</f>
        <v>0</v>
      </c>
      <c r="AN891" s="18">
        <f>IF(ISERROR(VLOOKUP($A891,PIVOTILC!$A:$I,7,FALSE)),"0",(VLOOKUP($A891,PIVOTILC!$A:$I,7,FALSE)))</f>
        <v>0</v>
      </c>
      <c r="AO891" s="13">
        <f t="shared" si="212"/>
        <v>0</v>
      </c>
      <c r="AP891" s="13" t="str">
        <f t="shared" si="221"/>
        <v/>
      </c>
      <c r="AQ891" s="13">
        <f>IF(ISERROR(VLOOKUP($C891,CTEPULL!$A:$I,8,FALSE)),"0",(VLOOKUP($C891,CTEPULL!$A:$I,8,FALSE)))</f>
        <v>0</v>
      </c>
      <c r="AR891" s="18">
        <f>IF(ISERROR(VLOOKUP($A891,PIVOTILC!$A:$I,8,FALSE)),"0",(VLOOKUP($A891,PIVOTILC!$A:$I,8,FALSE)))</f>
        <v>0</v>
      </c>
      <c r="AS891" s="13">
        <f t="shared" si="213"/>
        <v>0</v>
      </c>
      <c r="AT891" s="13" t="str">
        <f t="shared" si="222"/>
        <v/>
      </c>
      <c r="AU891" s="19">
        <f>IF(ISERROR(VLOOKUP($C891,CTEPULL!$A:$I,9,FALSE)),"0",(VLOOKUP($C891,CTEPULL!$A:$I,9,FALSE)))</f>
        <v>45</v>
      </c>
      <c r="AV891" s="18">
        <f>IF(ISERROR(VLOOKUP($A891,PIVOTILC!$A:$I,8,FALSE)),"0",(VLOOKUP($A891,PIVOTILC!$A:$I,9,FALSE)))</f>
        <v>45</v>
      </c>
      <c r="AW891" s="18">
        <f t="shared" si="214"/>
        <v>0</v>
      </c>
      <c r="AX891" s="13">
        <f t="shared" si="215"/>
        <v>0</v>
      </c>
      <c r="AY891" s="13" t="str">
        <f t="shared" si="216"/>
        <v>No</v>
      </c>
      <c r="AZ891" s="13" t="str">
        <f t="shared" si="223"/>
        <v>No</v>
      </c>
    </row>
    <row r="892" spans="1:52" x14ac:dyDescent="0.2">
      <c r="A892" s="1" t="s">
        <v>7290</v>
      </c>
      <c r="B892" s="12" t="s">
        <v>3988</v>
      </c>
      <c r="C892" s="3" t="s">
        <v>3989</v>
      </c>
      <c r="D892" s="3" t="s">
        <v>664</v>
      </c>
      <c r="E892" s="3" t="s">
        <v>3990</v>
      </c>
      <c r="F892" s="3" t="s">
        <v>179</v>
      </c>
      <c r="G892" s="3" t="s">
        <v>3991</v>
      </c>
      <c r="H892" s="3" t="s">
        <v>2829</v>
      </c>
      <c r="I892" s="3" t="s">
        <v>98</v>
      </c>
      <c r="J892" s="3" t="s">
        <v>2378</v>
      </c>
      <c r="K892" s="3" t="s">
        <v>2389</v>
      </c>
      <c r="L892" s="3" t="s">
        <v>11236</v>
      </c>
      <c r="M892" s="3" t="s">
        <v>2420</v>
      </c>
      <c r="N892" s="3" t="s">
        <v>3992</v>
      </c>
      <c r="O892" s="11">
        <v>42662</v>
      </c>
      <c r="Q892" s="41" t="s">
        <v>3993</v>
      </c>
      <c r="R892" s="3" t="s">
        <v>187</v>
      </c>
      <c r="S892" s="3" t="s">
        <v>2873</v>
      </c>
      <c r="T892" s="3" t="s">
        <v>8348</v>
      </c>
      <c r="U892" s="3" t="s">
        <v>6076</v>
      </c>
      <c r="V892" s="3" t="s">
        <v>8361</v>
      </c>
      <c r="W892" s="13">
        <f>IF(ISERROR(VLOOKUP($C892,CTEPULL!$A:$I,3,FALSE)),"0",(VLOOKUP($C892,CTEPULL!$A:$I,3,FALSE)))</f>
        <v>54</v>
      </c>
      <c r="X892" s="18">
        <f>IF(ISERROR(VLOOKUP($A892,PIVOTILC!$A:$I,3,FALSE)),"0",(VLOOKUP($A892,PIVOTILC!$A:$I,3,FALSE)))</f>
        <v>54</v>
      </c>
      <c r="Y892" s="13">
        <f t="shared" si="208"/>
        <v>0</v>
      </c>
      <c r="Z892" s="13" t="str">
        <f t="shared" si="217"/>
        <v>Good</v>
      </c>
      <c r="AA892" s="13">
        <f>IF(ISERROR(VLOOKUP($C892,CTEPULL!$A:$I,4,FALSE)),"0",(VLOOKUP($C892,CTEPULL!$A:$I,4,FALSE)))</f>
        <v>0</v>
      </c>
      <c r="AB892" s="18">
        <f>IF(ISERROR(VLOOKUP($A892,PIVOTILC!$A:$I,4,FALSE)),"0",(VLOOKUP($A892,PIVOTILC!$A:$I,4,FALSE)))</f>
        <v>0</v>
      </c>
      <c r="AC892" s="13">
        <f t="shared" si="209"/>
        <v>0</v>
      </c>
      <c r="AD892" s="13" t="str">
        <f t="shared" si="218"/>
        <v/>
      </c>
      <c r="AE892" s="13">
        <f>IF(ISERROR(VLOOKUP($C892,CTEPULL!$A:$I,5,FALSE)),"0",(VLOOKUP($C892,CTEPULL!$A:$I,5,FALSE)))</f>
        <v>0</v>
      </c>
      <c r="AF892" s="18">
        <f>IF(ISERROR(VLOOKUP($A892,PIVOTILC!$A:$I,5,FALSE)),"0",(VLOOKUP($A892,PIVOTILC!$A:$I,5,FALSE)))</f>
        <v>0</v>
      </c>
      <c r="AG892" s="13">
        <f t="shared" si="210"/>
        <v>0</v>
      </c>
      <c r="AH892" s="13" t="str">
        <f t="shared" si="219"/>
        <v/>
      </c>
      <c r="AI892" s="13">
        <f>IF(ISERROR(VLOOKUP($C892,CTEPULL!$A:$I,6,FALSE)),"0",(VLOOKUP($C892,CTEPULL!$A:$I,6,FALSE)))</f>
        <v>0</v>
      </c>
      <c r="AJ892" s="18">
        <f>IF(ISERROR(VLOOKUP($A892,PIVOTILC!$A:$I,6,FALSE)),"0",(VLOOKUP($A892,PIVOTILC!$A:$I,6,FALSE)))</f>
        <v>0</v>
      </c>
      <c r="AK892" s="13">
        <f t="shared" si="211"/>
        <v>0</v>
      </c>
      <c r="AL892" s="13" t="str">
        <f t="shared" si="220"/>
        <v/>
      </c>
      <c r="AM892" s="13">
        <f>IF(ISERROR(VLOOKUP($C892,CTEPULL!$A:$I,7,FALSE)),"0",(VLOOKUP($C892,CTEPULL!$A:$I,7,FALSE)))</f>
        <v>0</v>
      </c>
      <c r="AN892" s="18">
        <f>IF(ISERROR(VLOOKUP($A892,PIVOTILC!$A:$I,7,FALSE)),"0",(VLOOKUP($A892,PIVOTILC!$A:$I,7,FALSE)))</f>
        <v>0</v>
      </c>
      <c r="AO892" s="13">
        <f t="shared" si="212"/>
        <v>0</v>
      </c>
      <c r="AP892" s="13" t="str">
        <f t="shared" si="221"/>
        <v/>
      </c>
      <c r="AQ892" s="13">
        <f>IF(ISERROR(VLOOKUP($C892,CTEPULL!$A:$I,8,FALSE)),"0",(VLOOKUP($C892,CTEPULL!$A:$I,8,FALSE)))</f>
        <v>0</v>
      </c>
      <c r="AR892" s="18">
        <f>IF(ISERROR(VLOOKUP($A892,PIVOTILC!$A:$I,8,FALSE)),"0",(VLOOKUP($A892,PIVOTILC!$A:$I,8,FALSE)))</f>
        <v>0</v>
      </c>
      <c r="AS892" s="13">
        <f t="shared" si="213"/>
        <v>0</v>
      </c>
      <c r="AT892" s="13" t="str">
        <f t="shared" si="222"/>
        <v/>
      </c>
      <c r="AU892" s="19">
        <f>IF(ISERROR(VLOOKUP($C892,CTEPULL!$A:$I,9,FALSE)),"0",(VLOOKUP($C892,CTEPULL!$A:$I,9,FALSE)))</f>
        <v>54</v>
      </c>
      <c r="AV892" s="18">
        <f>IF(ISERROR(VLOOKUP($A892,PIVOTILC!$A:$I,8,FALSE)),"0",(VLOOKUP($A892,PIVOTILC!$A:$I,9,FALSE)))</f>
        <v>54</v>
      </c>
      <c r="AW892" s="18">
        <f t="shared" si="214"/>
        <v>0</v>
      </c>
      <c r="AX892" s="13">
        <f t="shared" si="215"/>
        <v>0</v>
      </c>
      <c r="AY892" s="13" t="str">
        <f t="shared" si="216"/>
        <v>No</v>
      </c>
      <c r="AZ892" s="13" t="str">
        <f t="shared" si="223"/>
        <v>No</v>
      </c>
    </row>
    <row r="893" spans="1:52" x14ac:dyDescent="0.2">
      <c r="A893" s="1" t="s">
        <v>9417</v>
      </c>
      <c r="B893" s="16" t="s">
        <v>3639</v>
      </c>
      <c r="C893" s="13" t="s">
        <v>6304</v>
      </c>
      <c r="D893" s="13" t="s">
        <v>664</v>
      </c>
      <c r="E893" s="13" t="s">
        <v>6305</v>
      </c>
      <c r="F893" s="13" t="s">
        <v>2830</v>
      </c>
      <c r="G893" s="13" t="s">
        <v>6306</v>
      </c>
      <c r="H893" s="13" t="s">
        <v>2832</v>
      </c>
      <c r="I893" s="13" t="s">
        <v>100</v>
      </c>
      <c r="J893" s="13" t="s">
        <v>2378</v>
      </c>
      <c r="K893" s="13" t="s">
        <v>2396</v>
      </c>
      <c r="L893" s="13" t="s">
        <v>2392</v>
      </c>
      <c r="M893" s="13" t="s">
        <v>8943</v>
      </c>
      <c r="N893" s="13" t="s">
        <v>6307</v>
      </c>
      <c r="O893" s="17">
        <v>43011</v>
      </c>
      <c r="P893" s="23"/>
      <c r="Q893" s="41" t="s">
        <v>4015</v>
      </c>
      <c r="R893" s="13" t="s">
        <v>129</v>
      </c>
      <c r="S893" s="13" t="s">
        <v>2871</v>
      </c>
      <c r="T893" s="13" t="s">
        <v>8348</v>
      </c>
      <c r="U893" s="13" t="s">
        <v>6335</v>
      </c>
      <c r="V893" s="13" t="s">
        <v>8362</v>
      </c>
      <c r="W893" s="13" t="str">
        <f>IF(ISERROR(VLOOKUP($C893,CTEPULL!$A:$I,3,FALSE)),"0",(VLOOKUP($C893,CTEPULL!$A:$I,3,FALSE)))</f>
        <v>0</v>
      </c>
      <c r="X893" s="18" t="str">
        <f>IF(ISERROR(VLOOKUP($A893,PIVOTILC!$A:$I,3,FALSE)),"0",(VLOOKUP($A893,PIVOTILC!$A:$I,3,FALSE)))</f>
        <v>0</v>
      </c>
      <c r="Y893" s="13">
        <f t="shared" si="208"/>
        <v>0</v>
      </c>
      <c r="Z893" s="13" t="str">
        <f t="shared" si="217"/>
        <v>Good</v>
      </c>
      <c r="AA893" s="13" t="str">
        <f>IF(ISERROR(VLOOKUP($C893,CTEPULL!$A:$I,4,FALSE)),"0",(VLOOKUP($C893,CTEPULL!$A:$I,4,FALSE)))</f>
        <v>0</v>
      </c>
      <c r="AB893" s="18" t="str">
        <f>IF(ISERROR(VLOOKUP($A893,PIVOTILC!$A:$I,4,FALSE)),"0",(VLOOKUP($A893,PIVOTILC!$A:$I,4,FALSE)))</f>
        <v>0</v>
      </c>
      <c r="AC893" s="13">
        <f t="shared" si="209"/>
        <v>0</v>
      </c>
      <c r="AD893" s="13" t="str">
        <f t="shared" si="218"/>
        <v/>
      </c>
      <c r="AE893" s="13" t="str">
        <f>IF(ISERROR(VLOOKUP($C893,CTEPULL!$A:$I,5,FALSE)),"0",(VLOOKUP($C893,CTEPULL!$A:$I,5,FALSE)))</f>
        <v>0</v>
      </c>
      <c r="AF893" s="18" t="str">
        <f>IF(ISERROR(VLOOKUP($A893,PIVOTILC!$A:$I,5,FALSE)),"0",(VLOOKUP($A893,PIVOTILC!$A:$I,5,FALSE)))</f>
        <v>0</v>
      </c>
      <c r="AG893" s="13">
        <f t="shared" si="210"/>
        <v>0</v>
      </c>
      <c r="AH893" s="13" t="str">
        <f t="shared" si="219"/>
        <v/>
      </c>
      <c r="AI893" s="13" t="str">
        <f>IF(ISERROR(VLOOKUP($C893,CTEPULL!$A:$I,6,FALSE)),"0",(VLOOKUP($C893,CTEPULL!$A:$I,6,FALSE)))</f>
        <v>0</v>
      </c>
      <c r="AJ893" s="18" t="str">
        <f>IF(ISERROR(VLOOKUP($A893,PIVOTILC!$A:$I,6,FALSE)),"0",(VLOOKUP($A893,PIVOTILC!$A:$I,6,FALSE)))</f>
        <v>0</v>
      </c>
      <c r="AK893" s="13">
        <f t="shared" si="211"/>
        <v>0</v>
      </c>
      <c r="AL893" s="13" t="str">
        <f t="shared" si="220"/>
        <v/>
      </c>
      <c r="AM893" s="13" t="str">
        <f>IF(ISERROR(VLOOKUP($C893,CTEPULL!$A:$I,7,FALSE)),"0",(VLOOKUP($C893,CTEPULL!$A:$I,7,FALSE)))</f>
        <v>0</v>
      </c>
      <c r="AN893" s="18" t="str">
        <f>IF(ISERROR(VLOOKUP($A893,PIVOTILC!$A:$I,7,FALSE)),"0",(VLOOKUP($A893,PIVOTILC!$A:$I,7,FALSE)))</f>
        <v>0</v>
      </c>
      <c r="AO893" s="13">
        <f t="shared" si="212"/>
        <v>0</v>
      </c>
      <c r="AP893" s="13" t="str">
        <f t="shared" si="221"/>
        <v/>
      </c>
      <c r="AQ893" s="13" t="str">
        <f>IF(ISERROR(VLOOKUP($C893,CTEPULL!$A:$I,8,FALSE)),"0",(VLOOKUP($C893,CTEPULL!$A:$I,8,FALSE)))</f>
        <v>0</v>
      </c>
      <c r="AR893" s="18" t="str">
        <f>IF(ISERROR(VLOOKUP($A893,PIVOTILC!$A:$I,8,FALSE)),"0",(VLOOKUP($A893,PIVOTILC!$A:$I,8,FALSE)))</f>
        <v>0</v>
      </c>
      <c r="AS893" s="13">
        <f t="shared" si="213"/>
        <v>0</v>
      </c>
      <c r="AT893" s="13" t="str">
        <f t="shared" si="222"/>
        <v/>
      </c>
      <c r="AU893" s="19" t="str">
        <f>IF(ISERROR(VLOOKUP($C893,CTEPULL!$A:$I,9,FALSE)),"0",(VLOOKUP($C893,CTEPULL!$A:$I,9,FALSE)))</f>
        <v>0</v>
      </c>
      <c r="AV893" s="18" t="str">
        <f>IF(ISERROR(VLOOKUP($A893,PIVOTILC!$A:$I,8,FALSE)),"0",(VLOOKUP($A893,PIVOTILC!$A:$I,9,FALSE)))</f>
        <v>0</v>
      </c>
      <c r="AW893" s="18">
        <f t="shared" si="214"/>
        <v>0</v>
      </c>
      <c r="AX893" s="13">
        <f t="shared" si="215"/>
        <v>0</v>
      </c>
      <c r="AY893" s="13" t="str">
        <f t="shared" si="216"/>
        <v>No</v>
      </c>
      <c r="AZ893" s="13" t="str">
        <f t="shared" si="223"/>
        <v>No</v>
      </c>
    </row>
    <row r="894" spans="1:52" x14ac:dyDescent="0.2">
      <c r="A894" s="1" t="s">
        <v>7291</v>
      </c>
      <c r="B894" s="16" t="s">
        <v>3328</v>
      </c>
      <c r="C894" s="13" t="s">
        <v>931</v>
      </c>
      <c r="D894" s="13" t="s">
        <v>682</v>
      </c>
      <c r="E894" s="13" t="s">
        <v>715</v>
      </c>
      <c r="F894" s="13" t="s">
        <v>179</v>
      </c>
      <c r="G894" s="13" t="s">
        <v>398</v>
      </c>
      <c r="H894" s="13" t="s">
        <v>2832</v>
      </c>
      <c r="I894" s="13" t="s">
        <v>102</v>
      </c>
      <c r="J894" s="13" t="s">
        <v>2378</v>
      </c>
      <c r="K894" s="13" t="s">
        <v>2395</v>
      </c>
      <c r="L894" s="13" t="s">
        <v>4946</v>
      </c>
      <c r="M894" s="13" t="s">
        <v>2405</v>
      </c>
      <c r="N894" s="13" t="s">
        <v>9</v>
      </c>
      <c r="O894" s="17">
        <v>40395</v>
      </c>
      <c r="P894" s="23"/>
      <c r="Q894" s="41" t="s">
        <v>2728</v>
      </c>
      <c r="R894" s="13" t="s">
        <v>129</v>
      </c>
      <c r="S894" s="13" t="s">
        <v>2871</v>
      </c>
      <c r="T894" s="13" t="s">
        <v>8348</v>
      </c>
      <c r="U894" s="13" t="s">
        <v>6077</v>
      </c>
      <c r="V894" s="13" t="s">
        <v>8352</v>
      </c>
      <c r="W894" s="13">
        <f>IF(ISERROR(VLOOKUP($C894,CTEPULL!$A:$I,3,FALSE)),"0",(VLOOKUP($C894,CTEPULL!$A:$I,3,FALSE)))</f>
        <v>45</v>
      </c>
      <c r="X894" s="18">
        <f>IF(ISERROR(VLOOKUP($A894,PIVOTILC!$A:$I,3,FALSE)),"0",(VLOOKUP($A894,PIVOTILC!$A:$I,3,FALSE)))</f>
        <v>45</v>
      </c>
      <c r="Y894" s="13">
        <f t="shared" si="208"/>
        <v>0</v>
      </c>
      <c r="Z894" s="13" t="str">
        <f t="shared" si="217"/>
        <v>Good</v>
      </c>
      <c r="AA894" s="13">
        <f>IF(ISERROR(VLOOKUP($C894,CTEPULL!$A:$I,4,FALSE)),"0",(VLOOKUP($C894,CTEPULL!$A:$I,4,FALSE)))</f>
        <v>0</v>
      </c>
      <c r="AB894" s="18">
        <f>IF(ISERROR(VLOOKUP($A894,PIVOTILC!$A:$I,4,FALSE)),"0",(VLOOKUP($A894,PIVOTILC!$A:$I,4,FALSE)))</f>
        <v>0</v>
      </c>
      <c r="AC894" s="13">
        <f t="shared" si="209"/>
        <v>0</v>
      </c>
      <c r="AD894" s="13" t="str">
        <f t="shared" si="218"/>
        <v/>
      </c>
      <c r="AE894" s="13">
        <f>IF(ISERROR(VLOOKUP($C894,CTEPULL!$A:$I,5,FALSE)),"0",(VLOOKUP($C894,CTEPULL!$A:$I,5,FALSE)))</f>
        <v>0</v>
      </c>
      <c r="AF894" s="18">
        <f>IF(ISERROR(VLOOKUP($A894,PIVOTILC!$A:$I,5,FALSE)),"0",(VLOOKUP($A894,PIVOTILC!$A:$I,5,FALSE)))</f>
        <v>0</v>
      </c>
      <c r="AG894" s="13">
        <f t="shared" si="210"/>
        <v>0</v>
      </c>
      <c r="AH894" s="13" t="str">
        <f t="shared" si="219"/>
        <v/>
      </c>
      <c r="AI894" s="13">
        <f>IF(ISERROR(VLOOKUP($C894,CTEPULL!$A:$I,6,FALSE)),"0",(VLOOKUP($C894,CTEPULL!$A:$I,6,FALSE)))</f>
        <v>0</v>
      </c>
      <c r="AJ894" s="18">
        <f>IF(ISERROR(VLOOKUP($A894,PIVOTILC!$A:$I,6,FALSE)),"0",(VLOOKUP($A894,PIVOTILC!$A:$I,6,FALSE)))</f>
        <v>0</v>
      </c>
      <c r="AK894" s="13">
        <f t="shared" si="211"/>
        <v>0</v>
      </c>
      <c r="AL894" s="13" t="str">
        <f t="shared" si="220"/>
        <v/>
      </c>
      <c r="AM894" s="13">
        <f>IF(ISERROR(VLOOKUP($C894,CTEPULL!$A:$I,7,FALSE)),"0",(VLOOKUP($C894,CTEPULL!$A:$I,7,FALSE)))</f>
        <v>0</v>
      </c>
      <c r="AN894" s="18">
        <f>IF(ISERROR(VLOOKUP($A894,PIVOTILC!$A:$I,7,FALSE)),"0",(VLOOKUP($A894,PIVOTILC!$A:$I,7,FALSE)))</f>
        <v>0</v>
      </c>
      <c r="AO894" s="13">
        <f t="shared" si="212"/>
        <v>0</v>
      </c>
      <c r="AP894" s="13" t="str">
        <f t="shared" si="221"/>
        <v/>
      </c>
      <c r="AQ894" s="13">
        <f>IF(ISERROR(VLOOKUP($C894,CTEPULL!$A:$I,8,FALSE)),"0",(VLOOKUP($C894,CTEPULL!$A:$I,8,FALSE)))</f>
        <v>0</v>
      </c>
      <c r="AR894" s="18">
        <f>IF(ISERROR(VLOOKUP($A894,PIVOTILC!$A:$I,8,FALSE)),"0",(VLOOKUP($A894,PIVOTILC!$A:$I,8,FALSE)))</f>
        <v>0</v>
      </c>
      <c r="AS894" s="13">
        <f t="shared" si="213"/>
        <v>0</v>
      </c>
      <c r="AT894" s="13" t="str">
        <f t="shared" si="222"/>
        <v/>
      </c>
      <c r="AU894" s="19">
        <f>IF(ISERROR(VLOOKUP($C894,CTEPULL!$A:$I,9,FALSE)),"0",(VLOOKUP($C894,CTEPULL!$A:$I,9,FALSE)))</f>
        <v>45</v>
      </c>
      <c r="AV894" s="18">
        <f>IF(ISERROR(VLOOKUP($A894,PIVOTILC!$A:$I,8,FALSE)),"0",(VLOOKUP($A894,PIVOTILC!$A:$I,9,FALSE)))</f>
        <v>45</v>
      </c>
      <c r="AW894" s="18">
        <f t="shared" si="214"/>
        <v>0</v>
      </c>
      <c r="AX894" s="13">
        <f t="shared" si="215"/>
        <v>0</v>
      </c>
      <c r="AY894" s="13" t="str">
        <f t="shared" si="216"/>
        <v>No</v>
      </c>
      <c r="AZ894" s="13" t="str">
        <f t="shared" si="223"/>
        <v>No</v>
      </c>
    </row>
    <row r="895" spans="1:52" x14ac:dyDescent="0.2">
      <c r="A895" s="1" t="s">
        <v>7292</v>
      </c>
      <c r="B895" s="16" t="s">
        <v>4418</v>
      </c>
      <c r="C895" s="13" t="s">
        <v>4435</v>
      </c>
      <c r="D895" s="13" t="s">
        <v>4436</v>
      </c>
      <c r="E895" s="13" t="s">
        <v>4437</v>
      </c>
      <c r="F895" s="13" t="s">
        <v>112</v>
      </c>
      <c r="G895" s="13" t="s">
        <v>4438</v>
      </c>
      <c r="H895" s="13" t="s">
        <v>2828</v>
      </c>
      <c r="I895" s="13" t="s">
        <v>98</v>
      </c>
      <c r="J895" s="13" t="s">
        <v>2378</v>
      </c>
      <c r="K895" s="13" t="s">
        <v>2379</v>
      </c>
      <c r="L895" s="13" t="s">
        <v>2383</v>
      </c>
      <c r="M895" s="13" t="s">
        <v>7713</v>
      </c>
      <c r="N895" s="13" t="s">
        <v>4439</v>
      </c>
      <c r="O895" s="17">
        <v>42795</v>
      </c>
      <c r="P895" s="23"/>
      <c r="Q895" s="41" t="s">
        <v>4440</v>
      </c>
      <c r="R895" s="13" t="s">
        <v>187</v>
      </c>
      <c r="S895" s="13" t="s">
        <v>2867</v>
      </c>
      <c r="T895" s="13" t="s">
        <v>8348</v>
      </c>
      <c r="U895" s="13" t="s">
        <v>6078</v>
      </c>
      <c r="V895" s="13" t="s">
        <v>8352</v>
      </c>
      <c r="W895" s="13">
        <f>IF(ISERROR(VLOOKUP($C895,CTEPULL!$A:$I,3,FALSE)),"0",(VLOOKUP($C895,CTEPULL!$A:$I,3,FALSE)))</f>
        <v>40</v>
      </c>
      <c r="X895" s="18">
        <f>IF(ISERROR(VLOOKUP($A895,PIVOTILC!$A:$I,3,FALSE)),"0",(VLOOKUP($A895,PIVOTILC!$A:$I,3,FALSE)))</f>
        <v>40</v>
      </c>
      <c r="Y895" s="13">
        <f t="shared" si="208"/>
        <v>0</v>
      </c>
      <c r="Z895" s="13" t="str">
        <f t="shared" si="217"/>
        <v>Good</v>
      </c>
      <c r="AA895" s="13">
        <f>IF(ISERROR(VLOOKUP($C895,CTEPULL!$A:$I,4,FALSE)),"0",(VLOOKUP($C895,CTEPULL!$A:$I,4,FALSE)))</f>
        <v>0</v>
      </c>
      <c r="AB895" s="18">
        <f>IF(ISERROR(VLOOKUP($A895,PIVOTILC!$A:$I,4,FALSE)),"0",(VLOOKUP($A895,PIVOTILC!$A:$I,4,FALSE)))</f>
        <v>0</v>
      </c>
      <c r="AC895" s="13">
        <f t="shared" si="209"/>
        <v>0</v>
      </c>
      <c r="AD895" s="13" t="str">
        <f t="shared" si="218"/>
        <v/>
      </c>
      <c r="AE895" s="13">
        <f>IF(ISERROR(VLOOKUP($C895,CTEPULL!$A:$I,5,FALSE)),"0",(VLOOKUP($C895,CTEPULL!$A:$I,5,FALSE)))</f>
        <v>0</v>
      </c>
      <c r="AF895" s="18">
        <f>IF(ISERROR(VLOOKUP($A895,PIVOTILC!$A:$I,5,FALSE)),"0",(VLOOKUP($A895,PIVOTILC!$A:$I,5,FALSE)))</f>
        <v>0</v>
      </c>
      <c r="AG895" s="13">
        <f t="shared" si="210"/>
        <v>0</v>
      </c>
      <c r="AH895" s="13" t="str">
        <f t="shared" si="219"/>
        <v/>
      </c>
      <c r="AI895" s="13">
        <f>IF(ISERROR(VLOOKUP($C895,CTEPULL!$A:$I,6,FALSE)),"0",(VLOOKUP($C895,CTEPULL!$A:$I,6,FALSE)))</f>
        <v>0</v>
      </c>
      <c r="AJ895" s="18">
        <f>IF(ISERROR(VLOOKUP($A895,PIVOTILC!$A:$I,6,FALSE)),"0",(VLOOKUP($A895,PIVOTILC!$A:$I,6,FALSE)))</f>
        <v>0</v>
      </c>
      <c r="AK895" s="13">
        <f t="shared" si="211"/>
        <v>0</v>
      </c>
      <c r="AL895" s="13" t="str">
        <f t="shared" si="220"/>
        <v/>
      </c>
      <c r="AM895" s="13">
        <f>IF(ISERROR(VLOOKUP($C895,CTEPULL!$A:$I,7,FALSE)),"0",(VLOOKUP($C895,CTEPULL!$A:$I,7,FALSE)))</f>
        <v>0</v>
      </c>
      <c r="AN895" s="18">
        <f>IF(ISERROR(VLOOKUP($A895,PIVOTILC!$A:$I,7,FALSE)),"0",(VLOOKUP($A895,PIVOTILC!$A:$I,7,FALSE)))</f>
        <v>0</v>
      </c>
      <c r="AO895" s="13">
        <f t="shared" si="212"/>
        <v>0</v>
      </c>
      <c r="AP895" s="13" t="str">
        <f t="shared" si="221"/>
        <v/>
      </c>
      <c r="AQ895" s="13">
        <f>IF(ISERROR(VLOOKUP($C895,CTEPULL!$A:$I,8,FALSE)),"0",(VLOOKUP($C895,CTEPULL!$A:$I,8,FALSE)))</f>
        <v>0</v>
      </c>
      <c r="AR895" s="18">
        <f>IF(ISERROR(VLOOKUP($A895,PIVOTILC!$A:$I,8,FALSE)),"0",(VLOOKUP($A895,PIVOTILC!$A:$I,8,FALSE)))</f>
        <v>0</v>
      </c>
      <c r="AS895" s="13">
        <f t="shared" si="213"/>
        <v>0</v>
      </c>
      <c r="AT895" s="13" t="str">
        <f t="shared" si="222"/>
        <v/>
      </c>
      <c r="AU895" s="19">
        <f>IF(ISERROR(VLOOKUP($C895,CTEPULL!$A:$I,9,FALSE)),"0",(VLOOKUP($C895,CTEPULL!$A:$I,9,FALSE)))</f>
        <v>40</v>
      </c>
      <c r="AV895" s="18">
        <f>IF(ISERROR(VLOOKUP($A895,PIVOTILC!$A:$I,8,FALSE)),"0",(VLOOKUP($A895,PIVOTILC!$A:$I,9,FALSE)))</f>
        <v>40</v>
      </c>
      <c r="AW895" s="18">
        <f t="shared" si="214"/>
        <v>0</v>
      </c>
      <c r="AX895" s="13">
        <f t="shared" si="215"/>
        <v>0</v>
      </c>
      <c r="AY895" s="13" t="str">
        <f t="shared" si="216"/>
        <v>No</v>
      </c>
      <c r="AZ895" s="13" t="str">
        <f t="shared" si="223"/>
        <v>No</v>
      </c>
    </row>
    <row r="896" spans="1:52" x14ac:dyDescent="0.2">
      <c r="A896" s="1" t="s">
        <v>7293</v>
      </c>
      <c r="B896" s="16" t="s">
        <v>6502</v>
      </c>
      <c r="C896" s="13" t="s">
        <v>6503</v>
      </c>
      <c r="D896" s="13" t="s">
        <v>6504</v>
      </c>
      <c r="E896" s="13" t="s">
        <v>6505</v>
      </c>
      <c r="F896" s="13" t="s">
        <v>4711</v>
      </c>
      <c r="G896" s="13" t="s">
        <v>6506</v>
      </c>
      <c r="H896" s="13" t="s">
        <v>2828</v>
      </c>
      <c r="I896" s="13" t="s">
        <v>98</v>
      </c>
      <c r="J896" s="13" t="s">
        <v>2378</v>
      </c>
      <c r="K896" s="13" t="s">
        <v>2395</v>
      </c>
      <c r="L896" s="13" t="s">
        <v>2385</v>
      </c>
      <c r="M896" s="13" t="s">
        <v>3823</v>
      </c>
      <c r="N896" s="13" t="s">
        <v>6553</v>
      </c>
      <c r="O896" s="17">
        <v>43031</v>
      </c>
      <c r="P896" s="23"/>
      <c r="Q896" s="41" t="s">
        <v>6507</v>
      </c>
      <c r="R896" s="13" t="s">
        <v>129</v>
      </c>
      <c r="S896" s="13" t="s">
        <v>2867</v>
      </c>
      <c r="T896" s="13" t="s">
        <v>8348</v>
      </c>
      <c r="U896" s="13" t="s">
        <v>6561</v>
      </c>
      <c r="V896" s="13" t="s">
        <v>8352</v>
      </c>
      <c r="W896" s="13">
        <f>IF(ISERROR(VLOOKUP($C896,CTEPULL!$A:$I,3,FALSE)),"0",(VLOOKUP($C896,CTEPULL!$A:$I,3,FALSE)))</f>
        <v>40</v>
      </c>
      <c r="X896" s="18">
        <f>IF(ISERROR(VLOOKUP($A896,PIVOTILC!$A:$I,3,FALSE)),"0",(VLOOKUP($A896,PIVOTILC!$A:$I,3,FALSE)))</f>
        <v>40</v>
      </c>
      <c r="Y896" s="13">
        <f t="shared" si="208"/>
        <v>0</v>
      </c>
      <c r="Z896" s="13" t="str">
        <f t="shared" si="217"/>
        <v>Good</v>
      </c>
      <c r="AA896" s="13">
        <f>IF(ISERROR(VLOOKUP($C896,CTEPULL!$A:$I,4,FALSE)),"0",(VLOOKUP($C896,CTEPULL!$A:$I,4,FALSE)))</f>
        <v>0</v>
      </c>
      <c r="AB896" s="18">
        <f>IF(ISERROR(VLOOKUP($A896,PIVOTILC!$A:$I,4,FALSE)),"0",(VLOOKUP($A896,PIVOTILC!$A:$I,4,FALSE)))</f>
        <v>0</v>
      </c>
      <c r="AC896" s="13">
        <f t="shared" si="209"/>
        <v>0</v>
      </c>
      <c r="AD896" s="13" t="str">
        <f t="shared" si="218"/>
        <v/>
      </c>
      <c r="AE896" s="13">
        <f>IF(ISERROR(VLOOKUP($C896,CTEPULL!$A:$I,5,FALSE)),"0",(VLOOKUP($C896,CTEPULL!$A:$I,5,FALSE)))</f>
        <v>0</v>
      </c>
      <c r="AF896" s="18">
        <f>IF(ISERROR(VLOOKUP($A896,PIVOTILC!$A:$I,5,FALSE)),"0",(VLOOKUP($A896,PIVOTILC!$A:$I,5,FALSE)))</f>
        <v>0</v>
      </c>
      <c r="AG896" s="13">
        <f t="shared" si="210"/>
        <v>0</v>
      </c>
      <c r="AH896" s="13" t="str">
        <f t="shared" si="219"/>
        <v/>
      </c>
      <c r="AI896" s="13">
        <f>IF(ISERROR(VLOOKUP($C896,CTEPULL!$A:$I,6,FALSE)),"0",(VLOOKUP($C896,CTEPULL!$A:$I,6,FALSE)))</f>
        <v>0</v>
      </c>
      <c r="AJ896" s="18">
        <f>IF(ISERROR(VLOOKUP($A896,PIVOTILC!$A:$I,6,FALSE)),"0",(VLOOKUP($A896,PIVOTILC!$A:$I,6,FALSE)))</f>
        <v>0</v>
      </c>
      <c r="AK896" s="13">
        <f t="shared" si="211"/>
        <v>0</v>
      </c>
      <c r="AL896" s="13" t="str">
        <f t="shared" si="220"/>
        <v/>
      </c>
      <c r="AM896" s="13">
        <f>IF(ISERROR(VLOOKUP($C896,CTEPULL!$A:$I,7,FALSE)),"0",(VLOOKUP($C896,CTEPULL!$A:$I,7,FALSE)))</f>
        <v>0</v>
      </c>
      <c r="AN896" s="18">
        <f>IF(ISERROR(VLOOKUP($A896,PIVOTILC!$A:$I,7,FALSE)),"0",(VLOOKUP($A896,PIVOTILC!$A:$I,7,FALSE)))</f>
        <v>0</v>
      </c>
      <c r="AO896" s="13">
        <f t="shared" si="212"/>
        <v>0</v>
      </c>
      <c r="AP896" s="13" t="str">
        <f t="shared" si="221"/>
        <v/>
      </c>
      <c r="AQ896" s="13">
        <f>IF(ISERROR(VLOOKUP($C896,CTEPULL!$A:$I,8,FALSE)),"0",(VLOOKUP($C896,CTEPULL!$A:$I,8,FALSE)))</f>
        <v>0</v>
      </c>
      <c r="AR896" s="18">
        <f>IF(ISERROR(VLOOKUP($A896,PIVOTILC!$A:$I,8,FALSE)),"0",(VLOOKUP($A896,PIVOTILC!$A:$I,8,FALSE)))</f>
        <v>0</v>
      </c>
      <c r="AS896" s="13">
        <f t="shared" si="213"/>
        <v>0</v>
      </c>
      <c r="AT896" s="13" t="str">
        <f t="shared" si="222"/>
        <v/>
      </c>
      <c r="AU896" s="19">
        <f>IF(ISERROR(VLOOKUP($C896,CTEPULL!$A:$I,9,FALSE)),"0",(VLOOKUP($C896,CTEPULL!$A:$I,9,FALSE)))</f>
        <v>40</v>
      </c>
      <c r="AV896" s="18">
        <f>IF(ISERROR(VLOOKUP($A896,PIVOTILC!$A:$I,8,FALSE)),"0",(VLOOKUP($A896,PIVOTILC!$A:$I,9,FALSE)))</f>
        <v>40</v>
      </c>
      <c r="AW896" s="18">
        <f t="shared" si="214"/>
        <v>0</v>
      </c>
      <c r="AX896" s="13">
        <f t="shared" si="215"/>
        <v>0</v>
      </c>
      <c r="AY896" s="13" t="str">
        <f t="shared" si="216"/>
        <v>No</v>
      </c>
      <c r="AZ896" s="13" t="str">
        <f t="shared" si="223"/>
        <v>No</v>
      </c>
    </row>
    <row r="897" spans="1:52" x14ac:dyDescent="0.2">
      <c r="A897" s="1" t="s">
        <v>7294</v>
      </c>
      <c r="B897" s="16" t="s">
        <v>3330</v>
      </c>
      <c r="C897" s="13" t="s">
        <v>2272</v>
      </c>
      <c r="D897" s="13" t="s">
        <v>128</v>
      </c>
      <c r="E897" s="13" t="s">
        <v>1002</v>
      </c>
      <c r="F897" s="13" t="s">
        <v>2830</v>
      </c>
      <c r="G897" s="13" t="s">
        <v>2273</v>
      </c>
      <c r="H897" s="13" t="s">
        <v>2829</v>
      </c>
      <c r="I897" s="13" t="s">
        <v>100</v>
      </c>
      <c r="J897" s="13" t="s">
        <v>2378</v>
      </c>
      <c r="K897" s="13" t="s">
        <v>2396</v>
      </c>
      <c r="L897" s="13" t="s">
        <v>2392</v>
      </c>
      <c r="M897" s="13" t="s">
        <v>8943</v>
      </c>
      <c r="N897" s="13" t="s">
        <v>2277</v>
      </c>
      <c r="O897" s="17">
        <v>42215</v>
      </c>
      <c r="P897" s="23"/>
      <c r="Q897" s="41" t="s">
        <v>2730</v>
      </c>
      <c r="R897" s="13" t="s">
        <v>187</v>
      </c>
      <c r="S897" s="13" t="s">
        <v>2867</v>
      </c>
      <c r="T897" s="13" t="s">
        <v>8348</v>
      </c>
      <c r="U897" s="13" t="s">
        <v>6080</v>
      </c>
      <c r="V897" s="13" t="s">
        <v>8350</v>
      </c>
      <c r="W897" s="13">
        <f>IF(ISERROR(VLOOKUP($C897,CTEPULL!$A:$I,3,FALSE)),"0",(VLOOKUP($C897,CTEPULL!$A:$I,3,FALSE)))</f>
        <v>45</v>
      </c>
      <c r="X897" s="18">
        <f>IF(ISERROR(VLOOKUP($A897,PIVOTILC!$A:$I,3,FALSE)),"0",(VLOOKUP($A897,PIVOTILC!$A:$I,3,FALSE)))</f>
        <v>45</v>
      </c>
      <c r="Y897" s="13">
        <f t="shared" si="208"/>
        <v>0</v>
      </c>
      <c r="Z897" s="13" t="str">
        <f t="shared" si="217"/>
        <v>Good</v>
      </c>
      <c r="AA897" s="13">
        <f>IF(ISERROR(VLOOKUP($C897,CTEPULL!$A:$I,4,FALSE)),"0",(VLOOKUP($C897,CTEPULL!$A:$I,4,FALSE)))</f>
        <v>0</v>
      </c>
      <c r="AB897" s="18">
        <f>IF(ISERROR(VLOOKUP($A897,PIVOTILC!$A:$I,4,FALSE)),"0",(VLOOKUP($A897,PIVOTILC!$A:$I,4,FALSE)))</f>
        <v>0</v>
      </c>
      <c r="AC897" s="13">
        <f t="shared" si="209"/>
        <v>0</v>
      </c>
      <c r="AD897" s="13" t="str">
        <f t="shared" si="218"/>
        <v/>
      </c>
      <c r="AE897" s="13">
        <f>IF(ISERROR(VLOOKUP($C897,CTEPULL!$A:$I,5,FALSE)),"0",(VLOOKUP($C897,CTEPULL!$A:$I,5,FALSE)))</f>
        <v>0</v>
      </c>
      <c r="AF897" s="18">
        <f>IF(ISERROR(VLOOKUP($A897,PIVOTILC!$A:$I,5,FALSE)),"0",(VLOOKUP($A897,PIVOTILC!$A:$I,5,FALSE)))</f>
        <v>0</v>
      </c>
      <c r="AG897" s="13">
        <f t="shared" si="210"/>
        <v>0</v>
      </c>
      <c r="AH897" s="13" t="str">
        <f t="shared" si="219"/>
        <v/>
      </c>
      <c r="AI897" s="13">
        <f>IF(ISERROR(VLOOKUP($C897,CTEPULL!$A:$I,6,FALSE)),"0",(VLOOKUP($C897,CTEPULL!$A:$I,6,FALSE)))</f>
        <v>0</v>
      </c>
      <c r="AJ897" s="18">
        <f>IF(ISERROR(VLOOKUP($A897,PIVOTILC!$A:$I,6,FALSE)),"0",(VLOOKUP($A897,PIVOTILC!$A:$I,6,FALSE)))</f>
        <v>0</v>
      </c>
      <c r="AK897" s="13">
        <f t="shared" si="211"/>
        <v>0</v>
      </c>
      <c r="AL897" s="13" t="str">
        <f t="shared" si="220"/>
        <v/>
      </c>
      <c r="AM897" s="13">
        <f>IF(ISERROR(VLOOKUP($C897,CTEPULL!$A:$I,7,FALSE)),"0",(VLOOKUP($C897,CTEPULL!$A:$I,7,FALSE)))</f>
        <v>0</v>
      </c>
      <c r="AN897" s="18">
        <f>IF(ISERROR(VLOOKUP($A897,PIVOTILC!$A:$I,7,FALSE)),"0",(VLOOKUP($A897,PIVOTILC!$A:$I,7,FALSE)))</f>
        <v>0</v>
      </c>
      <c r="AO897" s="13">
        <f t="shared" si="212"/>
        <v>0</v>
      </c>
      <c r="AP897" s="13" t="str">
        <f t="shared" si="221"/>
        <v/>
      </c>
      <c r="AQ897" s="13">
        <f>IF(ISERROR(VLOOKUP($C897,CTEPULL!$A:$I,8,FALSE)),"0",(VLOOKUP($C897,CTEPULL!$A:$I,8,FALSE)))</f>
        <v>0</v>
      </c>
      <c r="AR897" s="18">
        <f>IF(ISERROR(VLOOKUP($A897,PIVOTILC!$A:$I,8,FALSE)),"0",(VLOOKUP($A897,PIVOTILC!$A:$I,8,FALSE)))</f>
        <v>0</v>
      </c>
      <c r="AS897" s="13">
        <f t="shared" si="213"/>
        <v>0</v>
      </c>
      <c r="AT897" s="13" t="str">
        <f t="shared" si="222"/>
        <v/>
      </c>
      <c r="AU897" s="19">
        <f>IF(ISERROR(VLOOKUP($C897,CTEPULL!$A:$I,9,FALSE)),"0",(VLOOKUP($C897,CTEPULL!$A:$I,9,FALSE)))</f>
        <v>45</v>
      </c>
      <c r="AV897" s="18">
        <f>IF(ISERROR(VLOOKUP($A897,PIVOTILC!$A:$I,8,FALSE)),"0",(VLOOKUP($A897,PIVOTILC!$A:$I,9,FALSE)))</f>
        <v>45</v>
      </c>
      <c r="AW897" s="18">
        <f t="shared" si="214"/>
        <v>0</v>
      </c>
      <c r="AX897" s="13">
        <f t="shared" si="215"/>
        <v>0</v>
      </c>
      <c r="AY897" s="13" t="str">
        <f t="shared" si="216"/>
        <v>No</v>
      </c>
      <c r="AZ897" s="13" t="str">
        <f t="shared" si="223"/>
        <v>No</v>
      </c>
    </row>
    <row r="898" spans="1:52" x14ac:dyDescent="0.2">
      <c r="A898" s="1" t="s">
        <v>8083</v>
      </c>
      <c r="B898" s="16" t="s">
        <v>8084</v>
      </c>
      <c r="C898" s="13" t="s">
        <v>8085</v>
      </c>
      <c r="D898" s="13" t="s">
        <v>8086</v>
      </c>
      <c r="E898" s="13" t="s">
        <v>8087</v>
      </c>
      <c r="F898" s="13" t="s">
        <v>179</v>
      </c>
      <c r="G898" s="13" t="s">
        <v>8088</v>
      </c>
      <c r="H898" s="13" t="s">
        <v>2829</v>
      </c>
      <c r="I898" s="13" t="s">
        <v>98</v>
      </c>
      <c r="J898" s="13" t="s">
        <v>2378</v>
      </c>
      <c r="K898" s="13" t="s">
        <v>2395</v>
      </c>
      <c r="L898" s="13" t="s">
        <v>4946</v>
      </c>
      <c r="M898" s="13" t="s">
        <v>2405</v>
      </c>
      <c r="N898" s="13" t="s">
        <v>8089</v>
      </c>
      <c r="O898" s="17">
        <v>43257</v>
      </c>
      <c r="P898" s="23"/>
      <c r="Q898" s="41" t="s">
        <v>8090</v>
      </c>
      <c r="R898" s="13" t="s">
        <v>129</v>
      </c>
      <c r="S898" s="13" t="s">
        <v>2870</v>
      </c>
      <c r="T898" s="13" t="s">
        <v>8348</v>
      </c>
      <c r="U898" s="13" t="s">
        <v>8091</v>
      </c>
      <c r="V898" s="13" t="s">
        <v>8361</v>
      </c>
      <c r="W898" s="13">
        <f>IF(ISERROR(VLOOKUP($C898,CTEPULL!$A:$I,3,FALSE)),"0",(VLOOKUP($C898,CTEPULL!$A:$I,3,FALSE)))</f>
        <v>45</v>
      </c>
      <c r="X898" s="18">
        <f>IF(ISERROR(VLOOKUP($A898,PIVOTILC!$A:$I,3,FALSE)),"0",(VLOOKUP($A898,PIVOTILC!$A:$I,3,FALSE)))</f>
        <v>45</v>
      </c>
      <c r="Y898" s="13">
        <f t="shared" ref="Y898:Y961" si="224">W898-X898</f>
        <v>0</v>
      </c>
      <c r="Z898" s="13" t="str">
        <f t="shared" si="217"/>
        <v>Good</v>
      </c>
      <c r="AA898" s="13">
        <f>IF(ISERROR(VLOOKUP($C898,CTEPULL!$A:$I,4,FALSE)),"0",(VLOOKUP($C898,CTEPULL!$A:$I,4,FALSE)))</f>
        <v>0</v>
      </c>
      <c r="AB898" s="18">
        <f>IF(ISERROR(VLOOKUP($A898,PIVOTILC!$A:$I,4,FALSE)),"0",(VLOOKUP($A898,PIVOTILC!$A:$I,4,FALSE)))</f>
        <v>0</v>
      </c>
      <c r="AC898" s="13">
        <f t="shared" ref="AC898:AC961" si="225">AA898-AB898</f>
        <v>0</v>
      </c>
      <c r="AD898" s="13" t="str">
        <f t="shared" si="218"/>
        <v/>
      </c>
      <c r="AE898" s="13">
        <f>IF(ISERROR(VLOOKUP($C898,CTEPULL!$A:$I,5,FALSE)),"0",(VLOOKUP($C898,CTEPULL!$A:$I,5,FALSE)))</f>
        <v>0</v>
      </c>
      <c r="AF898" s="18">
        <f>IF(ISERROR(VLOOKUP($A898,PIVOTILC!$A:$I,5,FALSE)),"0",(VLOOKUP($A898,PIVOTILC!$A:$I,5,FALSE)))</f>
        <v>0</v>
      </c>
      <c r="AG898" s="13">
        <f t="shared" ref="AG898:AG961" si="226">AE898-AF898</f>
        <v>0</v>
      </c>
      <c r="AH898" s="13" t="str">
        <f t="shared" si="219"/>
        <v/>
      </c>
      <c r="AI898" s="13">
        <f>IF(ISERROR(VLOOKUP($C898,CTEPULL!$A:$I,6,FALSE)),"0",(VLOOKUP($C898,CTEPULL!$A:$I,6,FALSE)))</f>
        <v>0</v>
      </c>
      <c r="AJ898" s="18">
        <f>IF(ISERROR(VLOOKUP($A898,PIVOTILC!$A:$I,6,FALSE)),"0",(VLOOKUP($A898,PIVOTILC!$A:$I,6,FALSE)))</f>
        <v>0</v>
      </c>
      <c r="AK898" s="13">
        <f t="shared" ref="AK898:AK961" si="227">AI898-AJ898</f>
        <v>0</v>
      </c>
      <c r="AL898" s="13" t="str">
        <f t="shared" si="220"/>
        <v/>
      </c>
      <c r="AM898" s="13">
        <f>IF(ISERROR(VLOOKUP($C898,CTEPULL!$A:$I,7,FALSE)),"0",(VLOOKUP($C898,CTEPULL!$A:$I,7,FALSE)))</f>
        <v>0</v>
      </c>
      <c r="AN898" s="18">
        <f>IF(ISERROR(VLOOKUP($A898,PIVOTILC!$A:$I,7,FALSE)),"0",(VLOOKUP($A898,PIVOTILC!$A:$I,7,FALSE)))</f>
        <v>0</v>
      </c>
      <c r="AO898" s="13">
        <f t="shared" ref="AO898:AO961" si="228">AM898-AN898</f>
        <v>0</v>
      </c>
      <c r="AP898" s="13" t="str">
        <f t="shared" si="221"/>
        <v/>
      </c>
      <c r="AQ898" s="13">
        <f>IF(ISERROR(VLOOKUP($C898,CTEPULL!$A:$I,8,FALSE)),"0",(VLOOKUP($C898,CTEPULL!$A:$I,8,FALSE)))</f>
        <v>0</v>
      </c>
      <c r="AR898" s="18">
        <f>IF(ISERROR(VLOOKUP($A898,PIVOTILC!$A:$I,8,FALSE)),"0",(VLOOKUP($A898,PIVOTILC!$A:$I,8,FALSE)))</f>
        <v>0</v>
      </c>
      <c r="AS898" s="13">
        <f t="shared" ref="AS898:AS961" si="229">AQ898-AR898</f>
        <v>0</v>
      </c>
      <c r="AT898" s="13" t="str">
        <f t="shared" si="222"/>
        <v/>
      </c>
      <c r="AU898" s="19">
        <f>IF(ISERROR(VLOOKUP($C898,CTEPULL!$A:$I,9,FALSE)),"0",(VLOOKUP($C898,CTEPULL!$A:$I,9,FALSE)))</f>
        <v>45</v>
      </c>
      <c r="AV898" s="18">
        <f>IF(ISERROR(VLOOKUP($A898,PIVOTILC!$A:$I,8,FALSE)),"0",(VLOOKUP($A898,PIVOTILC!$A:$I,9,FALSE)))</f>
        <v>45</v>
      </c>
      <c r="AW898" s="18">
        <f t="shared" ref="AW898:AW961" si="230">SUMIF(AS898, "&gt;0")+ SUMIF(AO898, "&gt;0")+ SUMIF(AK898, "&gt;0")+ SUMIF(AG898, "&gt;0")+ SUMIF(AC898, "&gt;0")+ SUMIF(Y898, "&gt;0")</f>
        <v>0</v>
      </c>
      <c r="AX898" s="13">
        <f t="shared" ref="AX898:AX961" si="231">SUMIF(AS898, "&lt;0")+ SUMIF(AO898, "&lt;0")+ SUMIF(AK898, "&lt;0")+ SUMIF(AG898, "&lt;0")+ SUMIF(AC898, "&lt;0")+ SUMIF(Y898, "&lt;0")</f>
        <v>0</v>
      </c>
      <c r="AY898" s="13" t="str">
        <f t="shared" ref="AY898:AY961" si="232">IF(AND(AW898=0, AX898=0), "No", "Yes")</f>
        <v>No</v>
      </c>
      <c r="AZ898" s="13" t="str">
        <f t="shared" si="223"/>
        <v>No</v>
      </c>
    </row>
    <row r="899" spans="1:52" x14ac:dyDescent="0.2">
      <c r="A899" s="1" t="s">
        <v>9418</v>
      </c>
      <c r="B899" s="16" t="s">
        <v>3331</v>
      </c>
      <c r="C899" s="13" t="s">
        <v>839</v>
      </c>
      <c r="D899" s="13" t="s">
        <v>534</v>
      </c>
      <c r="E899" s="13" t="s">
        <v>535</v>
      </c>
      <c r="F899" s="13" t="s">
        <v>180</v>
      </c>
      <c r="G899" s="13" t="s">
        <v>312</v>
      </c>
      <c r="H899" s="13" t="s">
        <v>2831</v>
      </c>
      <c r="I899" s="13" t="s">
        <v>98</v>
      </c>
      <c r="J899" s="13" t="s">
        <v>2378</v>
      </c>
      <c r="K899" s="13" t="s">
        <v>2382</v>
      </c>
      <c r="L899" s="13" t="s">
        <v>3758</v>
      </c>
      <c r="M899" s="13" t="s">
        <v>2400</v>
      </c>
      <c r="N899" s="13" t="s">
        <v>257</v>
      </c>
      <c r="O899" s="17">
        <v>40988</v>
      </c>
      <c r="P899" s="23"/>
      <c r="Q899" s="41" t="s">
        <v>2731</v>
      </c>
      <c r="R899" s="13" t="s">
        <v>129</v>
      </c>
      <c r="S899" s="13" t="s">
        <v>2868</v>
      </c>
      <c r="T899" s="13" t="s">
        <v>8348</v>
      </c>
      <c r="U899" s="13" t="s">
        <v>6081</v>
      </c>
      <c r="V899" s="13" t="s">
        <v>8367</v>
      </c>
      <c r="W899" s="13">
        <f>IF(ISERROR(VLOOKUP($C899,CTEPULL!$A:$I,3,FALSE)),"0",(VLOOKUP($C899,CTEPULL!$A:$I,3,FALSE)))</f>
        <v>2</v>
      </c>
      <c r="X899" s="18">
        <f>IF(ISERROR(VLOOKUP($A899,PIVOTILC!$A:$I,3,FALSE)),"0",(VLOOKUP($A899,PIVOTILC!$A:$I,3,FALSE)))</f>
        <v>2</v>
      </c>
      <c r="Y899" s="13">
        <f t="shared" si="224"/>
        <v>0</v>
      </c>
      <c r="Z899" s="13" t="str">
        <f t="shared" ref="Z899:Z962" si="233">IF(ISBLANK(Z$1), IF(AND(W899=0, X899=0), "0 Entry Verify", IF(Y899&lt;&gt;0, "With Variance", "Good")), "")</f>
        <v>Good</v>
      </c>
      <c r="AA899" s="13">
        <f>IF(ISERROR(VLOOKUP($C899,CTEPULL!$A:$I,4,FALSE)),"0",(VLOOKUP($C899,CTEPULL!$A:$I,4,FALSE)))</f>
        <v>0</v>
      </c>
      <c r="AB899" s="18">
        <f>IF(ISERROR(VLOOKUP($A899,PIVOTILC!$A:$I,4,FALSE)),"0",(VLOOKUP($A899,PIVOTILC!$A:$I,4,FALSE)))</f>
        <v>0</v>
      </c>
      <c r="AC899" s="13">
        <f t="shared" si="225"/>
        <v>0</v>
      </c>
      <c r="AD899" s="13" t="str">
        <f t="shared" ref="AD899:AD962" si="234">IF(ISBLANK(AD$1), IF(AND(AA899=0, AB899=0), "0 Entry Verify", IF(AC899&lt;&gt;0, "With Variance", "Good")), "")</f>
        <v/>
      </c>
      <c r="AE899" s="13">
        <f>IF(ISERROR(VLOOKUP($C899,CTEPULL!$A:$I,5,FALSE)),"0",(VLOOKUP($C899,CTEPULL!$A:$I,5,FALSE)))</f>
        <v>0</v>
      </c>
      <c r="AF899" s="18">
        <f>IF(ISERROR(VLOOKUP($A899,PIVOTILC!$A:$I,5,FALSE)),"0",(VLOOKUP($A899,PIVOTILC!$A:$I,5,FALSE)))</f>
        <v>0</v>
      </c>
      <c r="AG899" s="13">
        <f t="shared" si="226"/>
        <v>0</v>
      </c>
      <c r="AH899" s="13" t="str">
        <f t="shared" ref="AH899:AH962" si="235">IF(ISBLANK(AH$1), IF(AND(AE899=0, AF899=0), "0 Entry Verify", IF(AG899&lt;&gt;0, "With Variance", "Good")), "")</f>
        <v/>
      </c>
      <c r="AI899" s="13">
        <f>IF(ISERROR(VLOOKUP($C899,CTEPULL!$A:$I,6,FALSE)),"0",(VLOOKUP($C899,CTEPULL!$A:$I,6,FALSE)))</f>
        <v>0</v>
      </c>
      <c r="AJ899" s="18">
        <f>IF(ISERROR(VLOOKUP($A899,PIVOTILC!$A:$I,6,FALSE)),"0",(VLOOKUP($A899,PIVOTILC!$A:$I,6,FALSE)))</f>
        <v>0</v>
      </c>
      <c r="AK899" s="13">
        <f t="shared" si="227"/>
        <v>0</v>
      </c>
      <c r="AL899" s="13" t="str">
        <f t="shared" ref="AL899:AL962" si="236">IF(ISBLANK(AL$1), IF(AND(AI899=0, AJ899=0), "0 Entry Verify", IF(AK899&lt;&gt;0, "With Variance", "Good")), "")</f>
        <v/>
      </c>
      <c r="AM899" s="13">
        <f>IF(ISERROR(VLOOKUP($C899,CTEPULL!$A:$I,7,FALSE)),"0",(VLOOKUP($C899,CTEPULL!$A:$I,7,FALSE)))</f>
        <v>0</v>
      </c>
      <c r="AN899" s="18">
        <f>IF(ISERROR(VLOOKUP($A899,PIVOTILC!$A:$I,7,FALSE)),"0",(VLOOKUP($A899,PIVOTILC!$A:$I,7,FALSE)))</f>
        <v>0</v>
      </c>
      <c r="AO899" s="13">
        <f t="shared" si="228"/>
        <v>0</v>
      </c>
      <c r="AP899" s="13" t="str">
        <f t="shared" ref="AP899:AP962" si="237">IF(ISBLANK(AP$1), IF(AND(AM899=0, AN899=0), "0 Entry Verify", IF(AO899&lt;&gt;0, "With Variance", "Good")), "")</f>
        <v/>
      </c>
      <c r="AQ899" s="13">
        <f>IF(ISERROR(VLOOKUP($C899,CTEPULL!$A:$I,8,FALSE)),"0",(VLOOKUP($C899,CTEPULL!$A:$I,8,FALSE)))</f>
        <v>0</v>
      </c>
      <c r="AR899" s="18">
        <f>IF(ISERROR(VLOOKUP($A899,PIVOTILC!$A:$I,8,FALSE)),"0",(VLOOKUP($A899,PIVOTILC!$A:$I,8,FALSE)))</f>
        <v>0</v>
      </c>
      <c r="AS899" s="13">
        <f t="shared" si="229"/>
        <v>0</v>
      </c>
      <c r="AT899" s="13" t="str">
        <f t="shared" ref="AT899:AT962" si="238">IF(ISBLANK(AT$1), IF(AND(AQ899=0, AR899=0), "0 Entry Verify", IF(AS899&lt;&gt;0, "With Variance", "Good")), "")</f>
        <v/>
      </c>
      <c r="AU899" s="19">
        <f>IF(ISERROR(VLOOKUP($C899,CTEPULL!$A:$I,9,FALSE)),"0",(VLOOKUP($C899,CTEPULL!$A:$I,9,FALSE)))</f>
        <v>2</v>
      </c>
      <c r="AV899" s="18">
        <f>IF(ISERROR(VLOOKUP($A899,PIVOTILC!$A:$I,8,FALSE)),"0",(VLOOKUP($A899,PIVOTILC!$A:$I,9,FALSE)))</f>
        <v>2</v>
      </c>
      <c r="AW899" s="18">
        <f t="shared" si="230"/>
        <v>0</v>
      </c>
      <c r="AX899" s="13">
        <f t="shared" si="231"/>
        <v>0</v>
      </c>
      <c r="AY899" s="13" t="str">
        <f t="shared" si="232"/>
        <v>No</v>
      </c>
      <c r="AZ899" s="13" t="str">
        <f t="shared" ref="AZ899:AZ962" si="239">IF(OR($Z899="0 Entry Verify", $AD899="0 Entry Verify", $AH899="0 Entry Verify", $AL899="0 Entry Verify", $AP899="0 Entry Verify", $AT899="0 Entry Verify"), "Yes", "No")</f>
        <v>No</v>
      </c>
    </row>
    <row r="900" spans="1:52" x14ac:dyDescent="0.2">
      <c r="A900" s="1" t="s">
        <v>8207</v>
      </c>
      <c r="B900" s="16" t="s">
        <v>8208</v>
      </c>
      <c r="C900" s="13" t="s">
        <v>8178</v>
      </c>
      <c r="D900" s="13" t="s">
        <v>8179</v>
      </c>
      <c r="E900" s="13" t="s">
        <v>8180</v>
      </c>
      <c r="F900" s="13" t="s">
        <v>179</v>
      </c>
      <c r="G900" s="13" t="s">
        <v>8181</v>
      </c>
      <c r="H900" s="13" t="s">
        <v>2829</v>
      </c>
      <c r="I900" s="13" t="s">
        <v>98</v>
      </c>
      <c r="J900" s="13" t="s">
        <v>2378</v>
      </c>
      <c r="K900" s="13" t="s">
        <v>2395</v>
      </c>
      <c r="L900" s="13" t="s">
        <v>4946</v>
      </c>
      <c r="M900" s="13" t="s">
        <v>2405</v>
      </c>
      <c r="N900" s="13" t="s">
        <v>8209</v>
      </c>
      <c r="O900" s="17">
        <v>43286</v>
      </c>
      <c r="P900" s="23"/>
      <c r="Q900" s="41" t="s">
        <v>8210</v>
      </c>
      <c r="R900" s="13" t="s">
        <v>112</v>
      </c>
      <c r="S900" s="13" t="s">
        <v>2866</v>
      </c>
      <c r="T900" s="13" t="s">
        <v>8348</v>
      </c>
      <c r="U900" s="13" t="s">
        <v>8234</v>
      </c>
      <c r="V900" s="13" t="s">
        <v>8353</v>
      </c>
      <c r="W900" s="13">
        <f>IF(ISERROR(VLOOKUP($C900,CTEPULL!$A:$I,3,FALSE)),"0",(VLOOKUP($C900,CTEPULL!$A:$I,3,FALSE)))</f>
        <v>40</v>
      </c>
      <c r="X900" s="18">
        <f>IF(ISERROR(VLOOKUP($A900,PIVOTILC!$A:$I,3,FALSE)),"0",(VLOOKUP($A900,PIVOTILC!$A:$I,3,FALSE)))</f>
        <v>40</v>
      </c>
      <c r="Y900" s="13">
        <f t="shared" si="224"/>
        <v>0</v>
      </c>
      <c r="Z900" s="13" t="str">
        <f t="shared" si="233"/>
        <v>Good</v>
      </c>
      <c r="AA900" s="13">
        <f>IF(ISERROR(VLOOKUP($C900,CTEPULL!$A:$I,4,FALSE)),"0",(VLOOKUP($C900,CTEPULL!$A:$I,4,FALSE)))</f>
        <v>0</v>
      </c>
      <c r="AB900" s="18">
        <f>IF(ISERROR(VLOOKUP($A900,PIVOTILC!$A:$I,4,FALSE)),"0",(VLOOKUP($A900,PIVOTILC!$A:$I,4,FALSE)))</f>
        <v>0</v>
      </c>
      <c r="AC900" s="13">
        <f t="shared" si="225"/>
        <v>0</v>
      </c>
      <c r="AD900" s="13" t="str">
        <f t="shared" si="234"/>
        <v/>
      </c>
      <c r="AE900" s="13">
        <f>IF(ISERROR(VLOOKUP($C900,CTEPULL!$A:$I,5,FALSE)),"0",(VLOOKUP($C900,CTEPULL!$A:$I,5,FALSE)))</f>
        <v>0</v>
      </c>
      <c r="AF900" s="18">
        <f>IF(ISERROR(VLOOKUP($A900,PIVOTILC!$A:$I,5,FALSE)),"0",(VLOOKUP($A900,PIVOTILC!$A:$I,5,FALSE)))</f>
        <v>0</v>
      </c>
      <c r="AG900" s="13">
        <f t="shared" si="226"/>
        <v>0</v>
      </c>
      <c r="AH900" s="13" t="str">
        <f t="shared" si="235"/>
        <v/>
      </c>
      <c r="AI900" s="13">
        <f>IF(ISERROR(VLOOKUP($C900,CTEPULL!$A:$I,6,FALSE)),"0",(VLOOKUP($C900,CTEPULL!$A:$I,6,FALSE)))</f>
        <v>0</v>
      </c>
      <c r="AJ900" s="18">
        <f>IF(ISERROR(VLOOKUP($A900,PIVOTILC!$A:$I,6,FALSE)),"0",(VLOOKUP($A900,PIVOTILC!$A:$I,6,FALSE)))</f>
        <v>0</v>
      </c>
      <c r="AK900" s="13">
        <f t="shared" si="227"/>
        <v>0</v>
      </c>
      <c r="AL900" s="13" t="str">
        <f t="shared" si="236"/>
        <v/>
      </c>
      <c r="AM900" s="13">
        <f>IF(ISERROR(VLOOKUP($C900,CTEPULL!$A:$I,7,FALSE)),"0",(VLOOKUP($C900,CTEPULL!$A:$I,7,FALSE)))</f>
        <v>0</v>
      </c>
      <c r="AN900" s="18">
        <f>IF(ISERROR(VLOOKUP($A900,PIVOTILC!$A:$I,7,FALSE)),"0",(VLOOKUP($A900,PIVOTILC!$A:$I,7,FALSE)))</f>
        <v>0</v>
      </c>
      <c r="AO900" s="13">
        <f t="shared" si="228"/>
        <v>0</v>
      </c>
      <c r="AP900" s="13" t="str">
        <f t="shared" si="237"/>
        <v/>
      </c>
      <c r="AQ900" s="13">
        <f>IF(ISERROR(VLOOKUP($C900,CTEPULL!$A:$I,8,FALSE)),"0",(VLOOKUP($C900,CTEPULL!$A:$I,8,FALSE)))</f>
        <v>0</v>
      </c>
      <c r="AR900" s="18">
        <f>IF(ISERROR(VLOOKUP($A900,PIVOTILC!$A:$I,8,FALSE)),"0",(VLOOKUP($A900,PIVOTILC!$A:$I,8,FALSE)))</f>
        <v>0</v>
      </c>
      <c r="AS900" s="13">
        <f t="shared" si="229"/>
        <v>0</v>
      </c>
      <c r="AT900" s="13" t="str">
        <f t="shared" si="238"/>
        <v/>
      </c>
      <c r="AU900" s="19">
        <f>IF(ISERROR(VLOOKUP($C900,CTEPULL!$A:$I,9,FALSE)),"0",(VLOOKUP($C900,CTEPULL!$A:$I,9,FALSE)))</f>
        <v>40</v>
      </c>
      <c r="AV900" s="18">
        <f>IF(ISERROR(VLOOKUP($A900,PIVOTILC!$A:$I,8,FALSE)),"0",(VLOOKUP($A900,PIVOTILC!$A:$I,9,FALSE)))</f>
        <v>40</v>
      </c>
      <c r="AW900" s="18">
        <f t="shared" si="230"/>
        <v>0</v>
      </c>
      <c r="AX900" s="13">
        <f t="shared" si="231"/>
        <v>0</v>
      </c>
      <c r="AY900" s="13" t="str">
        <f t="shared" si="232"/>
        <v>No</v>
      </c>
      <c r="AZ900" s="13" t="str">
        <f t="shared" si="239"/>
        <v>No</v>
      </c>
    </row>
    <row r="901" spans="1:52" x14ac:dyDescent="0.2">
      <c r="A901" s="1" t="s">
        <v>7295</v>
      </c>
      <c r="B901" s="16" t="s">
        <v>6554</v>
      </c>
      <c r="C901" s="13" t="s">
        <v>6481</v>
      </c>
      <c r="D901" s="13" t="s">
        <v>6482</v>
      </c>
      <c r="E901" s="13" t="s">
        <v>6483</v>
      </c>
      <c r="F901" s="13" t="s">
        <v>2830</v>
      </c>
      <c r="G901" s="13" t="s">
        <v>6484</v>
      </c>
      <c r="H901" s="13" t="s">
        <v>2833</v>
      </c>
      <c r="I901" s="13" t="s">
        <v>102</v>
      </c>
      <c r="J901" s="13" t="s">
        <v>2378</v>
      </c>
      <c r="K901" s="13" t="s">
        <v>2389</v>
      </c>
      <c r="L901" s="13" t="s">
        <v>11236</v>
      </c>
      <c r="M901" s="13" t="s">
        <v>2948</v>
      </c>
      <c r="N901" s="13" t="s">
        <v>6485</v>
      </c>
      <c r="O901" s="17">
        <v>43040</v>
      </c>
      <c r="P901" s="23"/>
      <c r="Q901" s="41" t="s">
        <v>6486</v>
      </c>
      <c r="R901" s="13" t="s">
        <v>129</v>
      </c>
      <c r="S901" s="13" t="s">
        <v>8094</v>
      </c>
      <c r="T901" s="13" t="s">
        <v>8348</v>
      </c>
      <c r="U901" s="13" t="s">
        <v>6510</v>
      </c>
      <c r="V901" s="13" t="s">
        <v>8365</v>
      </c>
      <c r="W901" s="13">
        <f>IF(ISERROR(VLOOKUP($C901,CTEPULL!$A:$I,3,FALSE)),"0",(VLOOKUP($C901,CTEPULL!$A:$I,3,FALSE)))</f>
        <v>46</v>
      </c>
      <c r="X901" s="18" t="str">
        <f>IF(ISERROR(VLOOKUP($A901,PIVOTILC!$A:$I,3,FALSE)),"0",(VLOOKUP($A901,PIVOTILC!$A:$I,3,FALSE)))</f>
        <v>0</v>
      </c>
      <c r="Y901" s="13">
        <f t="shared" si="224"/>
        <v>46</v>
      </c>
      <c r="Z901" s="13" t="str">
        <f t="shared" si="233"/>
        <v>With Variance</v>
      </c>
      <c r="AA901" s="13">
        <f>IF(ISERROR(VLOOKUP($C901,CTEPULL!$A:$I,4,FALSE)),"0",(VLOOKUP($C901,CTEPULL!$A:$I,4,FALSE)))</f>
        <v>0</v>
      </c>
      <c r="AB901" s="18" t="str">
        <f>IF(ISERROR(VLOOKUP($A901,PIVOTILC!$A:$I,4,FALSE)),"0",(VLOOKUP($A901,PIVOTILC!$A:$I,4,FALSE)))</f>
        <v>0</v>
      </c>
      <c r="AC901" s="13">
        <f t="shared" si="225"/>
        <v>0</v>
      </c>
      <c r="AD901" s="13" t="str">
        <f t="shared" si="234"/>
        <v/>
      </c>
      <c r="AE901" s="13">
        <f>IF(ISERROR(VLOOKUP($C901,CTEPULL!$A:$I,5,FALSE)),"0",(VLOOKUP($C901,CTEPULL!$A:$I,5,FALSE)))</f>
        <v>0</v>
      </c>
      <c r="AF901" s="18" t="str">
        <f>IF(ISERROR(VLOOKUP($A901,PIVOTILC!$A:$I,5,FALSE)),"0",(VLOOKUP($A901,PIVOTILC!$A:$I,5,FALSE)))</f>
        <v>0</v>
      </c>
      <c r="AG901" s="13">
        <f t="shared" si="226"/>
        <v>0</v>
      </c>
      <c r="AH901" s="13" t="str">
        <f t="shared" si="235"/>
        <v/>
      </c>
      <c r="AI901" s="13">
        <f>IF(ISERROR(VLOOKUP($C901,CTEPULL!$A:$I,6,FALSE)),"0",(VLOOKUP($C901,CTEPULL!$A:$I,6,FALSE)))</f>
        <v>0</v>
      </c>
      <c r="AJ901" s="18" t="str">
        <f>IF(ISERROR(VLOOKUP($A901,PIVOTILC!$A:$I,6,FALSE)),"0",(VLOOKUP($A901,PIVOTILC!$A:$I,6,FALSE)))</f>
        <v>0</v>
      </c>
      <c r="AK901" s="13">
        <f t="shared" si="227"/>
        <v>0</v>
      </c>
      <c r="AL901" s="13" t="str">
        <f t="shared" si="236"/>
        <v/>
      </c>
      <c r="AM901" s="13">
        <f>IF(ISERROR(VLOOKUP($C901,CTEPULL!$A:$I,7,FALSE)),"0",(VLOOKUP($C901,CTEPULL!$A:$I,7,FALSE)))</f>
        <v>0</v>
      </c>
      <c r="AN901" s="18" t="str">
        <f>IF(ISERROR(VLOOKUP($A901,PIVOTILC!$A:$I,7,FALSE)),"0",(VLOOKUP($A901,PIVOTILC!$A:$I,7,FALSE)))</f>
        <v>0</v>
      </c>
      <c r="AO901" s="13">
        <f t="shared" si="228"/>
        <v>0</v>
      </c>
      <c r="AP901" s="13" t="str">
        <f t="shared" si="237"/>
        <v/>
      </c>
      <c r="AQ901" s="13">
        <f>IF(ISERROR(VLOOKUP($C901,CTEPULL!$A:$I,8,FALSE)),"0",(VLOOKUP($C901,CTEPULL!$A:$I,8,FALSE)))</f>
        <v>0</v>
      </c>
      <c r="AR901" s="18" t="str">
        <f>IF(ISERROR(VLOOKUP($A901,PIVOTILC!$A:$I,8,FALSE)),"0",(VLOOKUP($A901,PIVOTILC!$A:$I,8,FALSE)))</f>
        <v>0</v>
      </c>
      <c r="AS901" s="13">
        <f t="shared" si="229"/>
        <v>0</v>
      </c>
      <c r="AT901" s="13" t="str">
        <f t="shared" si="238"/>
        <v/>
      </c>
      <c r="AU901" s="19">
        <f>IF(ISERROR(VLOOKUP($C901,CTEPULL!$A:$I,9,FALSE)),"0",(VLOOKUP($C901,CTEPULL!$A:$I,9,FALSE)))</f>
        <v>46</v>
      </c>
      <c r="AV901" s="18" t="str">
        <f>IF(ISERROR(VLOOKUP($A901,PIVOTILC!$A:$I,8,FALSE)),"0",(VLOOKUP($A901,PIVOTILC!$A:$I,9,FALSE)))</f>
        <v>0</v>
      </c>
      <c r="AW901" s="18">
        <f t="shared" si="230"/>
        <v>46</v>
      </c>
      <c r="AX901" s="13">
        <f t="shared" si="231"/>
        <v>0</v>
      </c>
      <c r="AY901" s="13" t="str">
        <f t="shared" si="232"/>
        <v>Yes</v>
      </c>
      <c r="AZ901" s="13" t="str">
        <f t="shared" si="239"/>
        <v>No</v>
      </c>
    </row>
    <row r="902" spans="1:52" x14ac:dyDescent="0.2">
      <c r="A902" s="1" t="s">
        <v>7706</v>
      </c>
      <c r="B902" s="16" t="s">
        <v>7707</v>
      </c>
      <c r="C902" s="13" t="s">
        <v>7708</v>
      </c>
      <c r="D902" s="13" t="s">
        <v>1167</v>
      </c>
      <c r="E902" s="13" t="s">
        <v>7709</v>
      </c>
      <c r="F902" s="13" t="s">
        <v>179</v>
      </c>
      <c r="G902" s="13" t="s">
        <v>7710</v>
      </c>
      <c r="H902" s="13" t="s">
        <v>2829</v>
      </c>
      <c r="I902" s="13" t="s">
        <v>100</v>
      </c>
      <c r="J902" s="13" t="s">
        <v>2378</v>
      </c>
      <c r="K902" s="13" t="s">
        <v>2396</v>
      </c>
      <c r="L902" s="13" t="s">
        <v>2392</v>
      </c>
      <c r="M902" s="13" t="s">
        <v>8943</v>
      </c>
      <c r="N902" s="13" t="s">
        <v>7711</v>
      </c>
      <c r="O902" s="17">
        <v>43171</v>
      </c>
      <c r="P902" s="23"/>
      <c r="Q902" s="41" t="s">
        <v>7712</v>
      </c>
      <c r="R902" s="13" t="s">
        <v>187</v>
      </c>
      <c r="S902" s="13" t="s">
        <v>2867</v>
      </c>
      <c r="T902" s="13" t="s">
        <v>8348</v>
      </c>
      <c r="U902" s="13" t="s">
        <v>7717</v>
      </c>
      <c r="V902" s="13" t="s">
        <v>8350</v>
      </c>
      <c r="W902" s="13">
        <f>IF(ISERROR(VLOOKUP($C902,CTEPULL!$A:$I,3,FALSE)),"0",(VLOOKUP($C902,CTEPULL!$A:$I,3,FALSE)))</f>
        <v>45</v>
      </c>
      <c r="X902" s="18">
        <f>IF(ISERROR(VLOOKUP($A902,PIVOTILC!$A:$I,3,FALSE)),"0",(VLOOKUP($A902,PIVOTILC!$A:$I,3,FALSE)))</f>
        <v>45</v>
      </c>
      <c r="Y902" s="13">
        <f t="shared" si="224"/>
        <v>0</v>
      </c>
      <c r="Z902" s="13" t="str">
        <f t="shared" si="233"/>
        <v>Good</v>
      </c>
      <c r="AA902" s="13">
        <f>IF(ISERROR(VLOOKUP($C902,CTEPULL!$A:$I,4,FALSE)),"0",(VLOOKUP($C902,CTEPULL!$A:$I,4,FALSE)))</f>
        <v>0</v>
      </c>
      <c r="AB902" s="18">
        <f>IF(ISERROR(VLOOKUP($A902,PIVOTILC!$A:$I,4,FALSE)),"0",(VLOOKUP($A902,PIVOTILC!$A:$I,4,FALSE)))</f>
        <v>0</v>
      </c>
      <c r="AC902" s="13">
        <f t="shared" si="225"/>
        <v>0</v>
      </c>
      <c r="AD902" s="13" t="str">
        <f t="shared" si="234"/>
        <v/>
      </c>
      <c r="AE902" s="13">
        <f>IF(ISERROR(VLOOKUP($C902,CTEPULL!$A:$I,5,FALSE)),"0",(VLOOKUP($C902,CTEPULL!$A:$I,5,FALSE)))</f>
        <v>0</v>
      </c>
      <c r="AF902" s="18">
        <f>IF(ISERROR(VLOOKUP($A902,PIVOTILC!$A:$I,5,FALSE)),"0",(VLOOKUP($A902,PIVOTILC!$A:$I,5,FALSE)))</f>
        <v>0</v>
      </c>
      <c r="AG902" s="13">
        <f t="shared" si="226"/>
        <v>0</v>
      </c>
      <c r="AH902" s="13" t="str">
        <f t="shared" si="235"/>
        <v/>
      </c>
      <c r="AI902" s="13">
        <f>IF(ISERROR(VLOOKUP($C902,CTEPULL!$A:$I,6,FALSE)),"0",(VLOOKUP($C902,CTEPULL!$A:$I,6,FALSE)))</f>
        <v>0</v>
      </c>
      <c r="AJ902" s="18">
        <f>IF(ISERROR(VLOOKUP($A902,PIVOTILC!$A:$I,6,FALSE)),"0",(VLOOKUP($A902,PIVOTILC!$A:$I,6,FALSE)))</f>
        <v>0</v>
      </c>
      <c r="AK902" s="13">
        <f t="shared" si="227"/>
        <v>0</v>
      </c>
      <c r="AL902" s="13" t="str">
        <f t="shared" si="236"/>
        <v/>
      </c>
      <c r="AM902" s="13">
        <f>IF(ISERROR(VLOOKUP($C902,CTEPULL!$A:$I,7,FALSE)),"0",(VLOOKUP($C902,CTEPULL!$A:$I,7,FALSE)))</f>
        <v>0</v>
      </c>
      <c r="AN902" s="18">
        <f>IF(ISERROR(VLOOKUP($A902,PIVOTILC!$A:$I,7,FALSE)),"0",(VLOOKUP($A902,PIVOTILC!$A:$I,7,FALSE)))</f>
        <v>0</v>
      </c>
      <c r="AO902" s="13">
        <f t="shared" si="228"/>
        <v>0</v>
      </c>
      <c r="AP902" s="13" t="str">
        <f t="shared" si="237"/>
        <v/>
      </c>
      <c r="AQ902" s="13">
        <f>IF(ISERROR(VLOOKUP($C902,CTEPULL!$A:$I,8,FALSE)),"0",(VLOOKUP($C902,CTEPULL!$A:$I,8,FALSE)))</f>
        <v>0</v>
      </c>
      <c r="AR902" s="18">
        <f>IF(ISERROR(VLOOKUP($A902,PIVOTILC!$A:$I,8,FALSE)),"0",(VLOOKUP($A902,PIVOTILC!$A:$I,8,FALSE)))</f>
        <v>0</v>
      </c>
      <c r="AS902" s="13">
        <f t="shared" si="229"/>
        <v>0</v>
      </c>
      <c r="AT902" s="13" t="str">
        <f t="shared" si="238"/>
        <v/>
      </c>
      <c r="AU902" s="19">
        <f>IF(ISERROR(VLOOKUP($C902,CTEPULL!$A:$I,9,FALSE)),"0",(VLOOKUP($C902,CTEPULL!$A:$I,9,FALSE)))</f>
        <v>45</v>
      </c>
      <c r="AV902" s="18">
        <f>IF(ISERROR(VLOOKUP($A902,PIVOTILC!$A:$I,8,FALSE)),"0",(VLOOKUP($A902,PIVOTILC!$A:$I,9,FALSE)))</f>
        <v>45</v>
      </c>
      <c r="AW902" s="18">
        <f t="shared" si="230"/>
        <v>0</v>
      </c>
      <c r="AX902" s="13">
        <f t="shared" si="231"/>
        <v>0</v>
      </c>
      <c r="AY902" s="13" t="str">
        <f t="shared" si="232"/>
        <v>No</v>
      </c>
      <c r="AZ902" s="13" t="str">
        <f t="shared" si="239"/>
        <v>No</v>
      </c>
    </row>
    <row r="903" spans="1:52" x14ac:dyDescent="0.2">
      <c r="A903" s="1" t="s">
        <v>10405</v>
      </c>
      <c r="B903" s="16" t="s">
        <v>10412</v>
      </c>
      <c r="C903" s="13" t="s">
        <v>10409</v>
      </c>
      <c r="D903" s="13" t="s">
        <v>10413</v>
      </c>
      <c r="E903" s="13" t="s">
        <v>10414</v>
      </c>
      <c r="F903" s="13" t="s">
        <v>179</v>
      </c>
      <c r="G903" s="13" t="s">
        <v>10415</v>
      </c>
      <c r="H903" s="13" t="s">
        <v>2829</v>
      </c>
      <c r="I903" s="13" t="s">
        <v>98</v>
      </c>
      <c r="J903" s="13" t="s">
        <v>2378</v>
      </c>
      <c r="K903" s="13" t="s">
        <v>2395</v>
      </c>
      <c r="L903" s="13" t="s">
        <v>4946</v>
      </c>
      <c r="M903" s="13" t="s">
        <v>2405</v>
      </c>
      <c r="N903" s="13" t="s">
        <v>10465</v>
      </c>
      <c r="O903" s="17">
        <v>43585</v>
      </c>
      <c r="P903" s="23"/>
      <c r="Q903" s="41" t="s">
        <v>10416</v>
      </c>
      <c r="R903" s="13" t="s">
        <v>112</v>
      </c>
      <c r="S903" s="13" t="s">
        <v>2866</v>
      </c>
      <c r="T903" s="13" t="s">
        <v>8348</v>
      </c>
      <c r="U903" s="13" t="s">
        <v>10478</v>
      </c>
      <c r="V903" s="13" t="s">
        <v>8355</v>
      </c>
      <c r="W903" s="13">
        <f>IF(ISERROR(VLOOKUP($C903,CTEPULL!$A:$I,3,FALSE)),"0",(VLOOKUP($C903,CTEPULL!$A:$I,3,FALSE)))</f>
        <v>32</v>
      </c>
      <c r="X903" s="18">
        <f>IF(ISERROR(VLOOKUP($A903,PIVOTILC!$A:$I,3,FALSE)),"0",(VLOOKUP($A903,PIVOTILC!$A:$I,3,FALSE)))</f>
        <v>32</v>
      </c>
      <c r="Y903" s="13">
        <f t="shared" si="224"/>
        <v>0</v>
      </c>
      <c r="Z903" s="13" t="str">
        <f t="shared" si="233"/>
        <v>Good</v>
      </c>
      <c r="AA903" s="13">
        <f>IF(ISERROR(VLOOKUP($C903,CTEPULL!$A:$I,4,FALSE)),"0",(VLOOKUP($C903,CTEPULL!$A:$I,4,FALSE)))</f>
        <v>0</v>
      </c>
      <c r="AB903" s="18">
        <f>IF(ISERROR(VLOOKUP($A903,PIVOTILC!$A:$I,4,FALSE)),"0",(VLOOKUP($A903,PIVOTILC!$A:$I,4,FALSE)))</f>
        <v>0</v>
      </c>
      <c r="AC903" s="13">
        <f t="shared" si="225"/>
        <v>0</v>
      </c>
      <c r="AD903" s="13" t="str">
        <f t="shared" si="234"/>
        <v/>
      </c>
      <c r="AE903" s="13">
        <f>IF(ISERROR(VLOOKUP($C903,CTEPULL!$A:$I,5,FALSE)),"0",(VLOOKUP($C903,CTEPULL!$A:$I,5,FALSE)))</f>
        <v>0</v>
      </c>
      <c r="AF903" s="18">
        <f>IF(ISERROR(VLOOKUP($A903,PIVOTILC!$A:$I,5,FALSE)),"0",(VLOOKUP($A903,PIVOTILC!$A:$I,5,FALSE)))</f>
        <v>0</v>
      </c>
      <c r="AG903" s="13">
        <f t="shared" si="226"/>
        <v>0</v>
      </c>
      <c r="AH903" s="13" t="str">
        <f t="shared" si="235"/>
        <v/>
      </c>
      <c r="AI903" s="13">
        <f>IF(ISERROR(VLOOKUP($C903,CTEPULL!$A:$I,6,FALSE)),"0",(VLOOKUP($C903,CTEPULL!$A:$I,6,FALSE)))</f>
        <v>0</v>
      </c>
      <c r="AJ903" s="18">
        <f>IF(ISERROR(VLOOKUP($A903,PIVOTILC!$A:$I,6,FALSE)),"0",(VLOOKUP($A903,PIVOTILC!$A:$I,6,FALSE)))</f>
        <v>0</v>
      </c>
      <c r="AK903" s="13">
        <f t="shared" si="227"/>
        <v>0</v>
      </c>
      <c r="AL903" s="13" t="str">
        <f t="shared" si="236"/>
        <v/>
      </c>
      <c r="AM903" s="13">
        <f>IF(ISERROR(VLOOKUP($C903,CTEPULL!$A:$I,7,FALSE)),"0",(VLOOKUP($C903,CTEPULL!$A:$I,7,FALSE)))</f>
        <v>0</v>
      </c>
      <c r="AN903" s="18">
        <f>IF(ISERROR(VLOOKUP($A903,PIVOTILC!$A:$I,7,FALSE)),"0",(VLOOKUP($A903,PIVOTILC!$A:$I,7,FALSE)))</f>
        <v>0</v>
      </c>
      <c r="AO903" s="13">
        <f t="shared" si="228"/>
        <v>0</v>
      </c>
      <c r="AP903" s="13" t="str">
        <f t="shared" si="237"/>
        <v/>
      </c>
      <c r="AQ903" s="13">
        <f>IF(ISERROR(VLOOKUP($C903,CTEPULL!$A:$I,8,FALSE)),"0",(VLOOKUP($C903,CTEPULL!$A:$I,8,FALSE)))</f>
        <v>0</v>
      </c>
      <c r="AR903" s="18">
        <f>IF(ISERROR(VLOOKUP($A903,PIVOTILC!$A:$I,8,FALSE)),"0",(VLOOKUP($A903,PIVOTILC!$A:$I,8,FALSE)))</f>
        <v>0</v>
      </c>
      <c r="AS903" s="13">
        <f t="shared" si="229"/>
        <v>0</v>
      </c>
      <c r="AT903" s="13" t="str">
        <f t="shared" si="238"/>
        <v/>
      </c>
      <c r="AU903" s="19">
        <f>IF(ISERROR(VLOOKUP($C903,CTEPULL!$A:$I,9,FALSE)),"0",(VLOOKUP($C903,CTEPULL!$A:$I,9,FALSE)))</f>
        <v>32</v>
      </c>
      <c r="AV903" s="18">
        <f>IF(ISERROR(VLOOKUP($A903,PIVOTILC!$A:$I,8,FALSE)),"0",(VLOOKUP($A903,PIVOTILC!$A:$I,9,FALSE)))</f>
        <v>32</v>
      </c>
      <c r="AW903" s="18">
        <f t="shared" si="230"/>
        <v>0</v>
      </c>
      <c r="AX903" s="13">
        <f t="shared" si="231"/>
        <v>0</v>
      </c>
      <c r="AY903" s="13" t="str">
        <f t="shared" si="232"/>
        <v>No</v>
      </c>
      <c r="AZ903" s="13" t="str">
        <f t="shared" si="239"/>
        <v>No</v>
      </c>
    </row>
    <row r="904" spans="1:52" x14ac:dyDescent="0.2">
      <c r="A904" s="1" t="s">
        <v>8545</v>
      </c>
      <c r="B904" s="16" t="s">
        <v>8546</v>
      </c>
      <c r="C904" s="13" t="s">
        <v>8547</v>
      </c>
      <c r="D904" s="13" t="s">
        <v>4460</v>
      </c>
      <c r="E904" s="13" t="s">
        <v>8548</v>
      </c>
      <c r="F904" s="13" t="s">
        <v>179</v>
      </c>
      <c r="G904" s="13" t="s">
        <v>8549</v>
      </c>
      <c r="H904" s="13" t="s">
        <v>2829</v>
      </c>
      <c r="I904" s="13" t="s">
        <v>100</v>
      </c>
      <c r="J904" s="13" t="s">
        <v>2378</v>
      </c>
      <c r="K904" s="13" t="s">
        <v>4970</v>
      </c>
      <c r="L904" s="13" t="s">
        <v>11256</v>
      </c>
      <c r="M904" s="13" t="s">
        <v>8943</v>
      </c>
      <c r="N904" s="13" t="s">
        <v>8550</v>
      </c>
      <c r="O904" s="17">
        <v>43346</v>
      </c>
      <c r="P904" s="23"/>
      <c r="Q904" s="41" t="s">
        <v>8551</v>
      </c>
      <c r="R904" s="13" t="s">
        <v>187</v>
      </c>
      <c r="S904" s="13" t="s">
        <v>2867</v>
      </c>
      <c r="T904" s="13" t="s">
        <v>8348</v>
      </c>
      <c r="U904" s="13" t="s">
        <v>8556</v>
      </c>
      <c r="V904" s="13" t="s">
        <v>8358</v>
      </c>
      <c r="W904" s="13">
        <f>IF(ISERROR(VLOOKUP($C904,CTEPULL!$A:$I,3,FALSE)),"0",(VLOOKUP($C904,CTEPULL!$A:$I,3,FALSE)))</f>
        <v>22</v>
      </c>
      <c r="X904" s="18">
        <f>IF(ISERROR(VLOOKUP($A904,PIVOTILC!$A:$I,3,FALSE)),"0",(VLOOKUP($A904,PIVOTILC!$A:$I,3,FALSE)))</f>
        <v>22</v>
      </c>
      <c r="Y904" s="13">
        <f t="shared" si="224"/>
        <v>0</v>
      </c>
      <c r="Z904" s="13" t="str">
        <f t="shared" si="233"/>
        <v>Good</v>
      </c>
      <c r="AA904" s="13">
        <f>IF(ISERROR(VLOOKUP($C904,CTEPULL!$A:$I,4,FALSE)),"0",(VLOOKUP($C904,CTEPULL!$A:$I,4,FALSE)))</f>
        <v>0</v>
      </c>
      <c r="AB904" s="18">
        <f>IF(ISERROR(VLOOKUP($A904,PIVOTILC!$A:$I,4,FALSE)),"0",(VLOOKUP($A904,PIVOTILC!$A:$I,4,FALSE)))</f>
        <v>0</v>
      </c>
      <c r="AC904" s="13">
        <f t="shared" si="225"/>
        <v>0</v>
      </c>
      <c r="AD904" s="13" t="str">
        <f t="shared" si="234"/>
        <v/>
      </c>
      <c r="AE904" s="13">
        <f>IF(ISERROR(VLOOKUP($C904,CTEPULL!$A:$I,5,FALSE)),"0",(VLOOKUP($C904,CTEPULL!$A:$I,5,FALSE)))</f>
        <v>0</v>
      </c>
      <c r="AF904" s="18">
        <f>IF(ISERROR(VLOOKUP($A904,PIVOTILC!$A:$I,5,FALSE)),"0",(VLOOKUP($A904,PIVOTILC!$A:$I,5,FALSE)))</f>
        <v>0</v>
      </c>
      <c r="AG904" s="13">
        <f t="shared" si="226"/>
        <v>0</v>
      </c>
      <c r="AH904" s="13" t="str">
        <f t="shared" si="235"/>
        <v/>
      </c>
      <c r="AI904" s="13">
        <f>IF(ISERROR(VLOOKUP($C904,CTEPULL!$A:$I,6,FALSE)),"0",(VLOOKUP($C904,CTEPULL!$A:$I,6,FALSE)))</f>
        <v>0</v>
      </c>
      <c r="AJ904" s="18">
        <f>IF(ISERROR(VLOOKUP($A904,PIVOTILC!$A:$I,6,FALSE)),"0",(VLOOKUP($A904,PIVOTILC!$A:$I,6,FALSE)))</f>
        <v>0</v>
      </c>
      <c r="AK904" s="13">
        <f t="shared" si="227"/>
        <v>0</v>
      </c>
      <c r="AL904" s="13" t="str">
        <f t="shared" si="236"/>
        <v/>
      </c>
      <c r="AM904" s="13">
        <f>IF(ISERROR(VLOOKUP($C904,CTEPULL!$A:$I,7,FALSE)),"0",(VLOOKUP($C904,CTEPULL!$A:$I,7,FALSE)))</f>
        <v>0</v>
      </c>
      <c r="AN904" s="18">
        <f>IF(ISERROR(VLOOKUP($A904,PIVOTILC!$A:$I,7,FALSE)),"0",(VLOOKUP($A904,PIVOTILC!$A:$I,7,FALSE)))</f>
        <v>0</v>
      </c>
      <c r="AO904" s="13">
        <f t="shared" si="228"/>
        <v>0</v>
      </c>
      <c r="AP904" s="13" t="str">
        <f t="shared" si="237"/>
        <v/>
      </c>
      <c r="AQ904" s="13">
        <f>IF(ISERROR(VLOOKUP($C904,CTEPULL!$A:$I,8,FALSE)),"0",(VLOOKUP($C904,CTEPULL!$A:$I,8,FALSE)))</f>
        <v>0</v>
      </c>
      <c r="AR904" s="18">
        <f>IF(ISERROR(VLOOKUP($A904,PIVOTILC!$A:$I,8,FALSE)),"0",(VLOOKUP($A904,PIVOTILC!$A:$I,8,FALSE)))</f>
        <v>0</v>
      </c>
      <c r="AS904" s="13">
        <f t="shared" si="229"/>
        <v>0</v>
      </c>
      <c r="AT904" s="13" t="str">
        <f t="shared" si="238"/>
        <v/>
      </c>
      <c r="AU904" s="19">
        <f>IF(ISERROR(VLOOKUP($C904,CTEPULL!$A:$I,9,FALSE)),"0",(VLOOKUP($C904,CTEPULL!$A:$I,9,FALSE)))</f>
        <v>22</v>
      </c>
      <c r="AV904" s="18">
        <f>IF(ISERROR(VLOOKUP($A904,PIVOTILC!$A:$I,8,FALSE)),"0",(VLOOKUP($A904,PIVOTILC!$A:$I,9,FALSE)))</f>
        <v>22</v>
      </c>
      <c r="AW904" s="18">
        <f t="shared" si="230"/>
        <v>0</v>
      </c>
      <c r="AX904" s="13">
        <f t="shared" si="231"/>
        <v>0</v>
      </c>
      <c r="AY904" s="13" t="str">
        <f t="shared" si="232"/>
        <v>No</v>
      </c>
      <c r="AZ904" s="13" t="str">
        <f t="shared" si="239"/>
        <v>No</v>
      </c>
    </row>
    <row r="905" spans="1:52" x14ac:dyDescent="0.2">
      <c r="A905" s="1" t="s">
        <v>7296</v>
      </c>
      <c r="B905" s="16" t="s">
        <v>3332</v>
      </c>
      <c r="C905" s="13" t="s">
        <v>1365</v>
      </c>
      <c r="D905" s="13" t="s">
        <v>443</v>
      </c>
      <c r="E905" s="13" t="s">
        <v>1366</v>
      </c>
      <c r="F905" s="13" t="s">
        <v>179</v>
      </c>
      <c r="G905" s="13" t="s">
        <v>1367</v>
      </c>
      <c r="H905" s="13" t="s">
        <v>2829</v>
      </c>
      <c r="I905" s="13" t="s">
        <v>98</v>
      </c>
      <c r="J905" s="13" t="s">
        <v>2378</v>
      </c>
      <c r="K905" s="13" t="s">
        <v>2379</v>
      </c>
      <c r="L905" s="13" t="s">
        <v>2380</v>
      </c>
      <c r="M905" s="13" t="s">
        <v>2433</v>
      </c>
      <c r="N905" s="13" t="s">
        <v>1368</v>
      </c>
      <c r="O905" s="17">
        <v>41688</v>
      </c>
      <c r="P905" s="23"/>
      <c r="Q905" s="41" t="s">
        <v>2732</v>
      </c>
      <c r="R905" s="13" t="s">
        <v>129</v>
      </c>
      <c r="S905" s="13" t="s">
        <v>2870</v>
      </c>
      <c r="T905" s="13" t="s">
        <v>8348</v>
      </c>
      <c r="U905" s="13" t="s">
        <v>6082</v>
      </c>
      <c r="V905" s="13" t="s">
        <v>8352</v>
      </c>
      <c r="W905" s="13">
        <f>IF(ISERROR(VLOOKUP($C905,CTEPULL!$A:$I,3,FALSE)),"0",(VLOOKUP($C905,CTEPULL!$A:$I,3,FALSE)))</f>
        <v>40</v>
      </c>
      <c r="X905" s="18">
        <f>IF(ISERROR(VLOOKUP($A905,PIVOTILC!$A:$I,3,FALSE)),"0",(VLOOKUP($A905,PIVOTILC!$A:$I,3,FALSE)))</f>
        <v>40</v>
      </c>
      <c r="Y905" s="13">
        <f t="shared" si="224"/>
        <v>0</v>
      </c>
      <c r="Z905" s="13" t="str">
        <f t="shared" si="233"/>
        <v>Good</v>
      </c>
      <c r="AA905" s="13">
        <f>IF(ISERROR(VLOOKUP($C905,CTEPULL!$A:$I,4,FALSE)),"0",(VLOOKUP($C905,CTEPULL!$A:$I,4,FALSE)))</f>
        <v>0</v>
      </c>
      <c r="AB905" s="18">
        <f>IF(ISERROR(VLOOKUP($A905,PIVOTILC!$A:$I,4,FALSE)),"0",(VLOOKUP($A905,PIVOTILC!$A:$I,4,FALSE)))</f>
        <v>0</v>
      </c>
      <c r="AC905" s="13">
        <f t="shared" si="225"/>
        <v>0</v>
      </c>
      <c r="AD905" s="13" t="str">
        <f t="shared" si="234"/>
        <v/>
      </c>
      <c r="AE905" s="13">
        <f>IF(ISERROR(VLOOKUP($C905,CTEPULL!$A:$I,5,FALSE)),"0",(VLOOKUP($C905,CTEPULL!$A:$I,5,FALSE)))</f>
        <v>0</v>
      </c>
      <c r="AF905" s="18">
        <f>IF(ISERROR(VLOOKUP($A905,PIVOTILC!$A:$I,5,FALSE)),"0",(VLOOKUP($A905,PIVOTILC!$A:$I,5,FALSE)))</f>
        <v>0</v>
      </c>
      <c r="AG905" s="13">
        <f t="shared" si="226"/>
        <v>0</v>
      </c>
      <c r="AH905" s="13" t="str">
        <f t="shared" si="235"/>
        <v/>
      </c>
      <c r="AI905" s="13">
        <f>IF(ISERROR(VLOOKUP($C905,CTEPULL!$A:$I,6,FALSE)),"0",(VLOOKUP($C905,CTEPULL!$A:$I,6,FALSE)))</f>
        <v>0</v>
      </c>
      <c r="AJ905" s="18">
        <f>IF(ISERROR(VLOOKUP($A905,PIVOTILC!$A:$I,6,FALSE)),"0",(VLOOKUP($A905,PIVOTILC!$A:$I,6,FALSE)))</f>
        <v>0</v>
      </c>
      <c r="AK905" s="13">
        <f t="shared" si="227"/>
        <v>0</v>
      </c>
      <c r="AL905" s="13" t="str">
        <f t="shared" si="236"/>
        <v/>
      </c>
      <c r="AM905" s="13">
        <f>IF(ISERROR(VLOOKUP($C905,CTEPULL!$A:$I,7,FALSE)),"0",(VLOOKUP($C905,CTEPULL!$A:$I,7,FALSE)))</f>
        <v>0</v>
      </c>
      <c r="AN905" s="18">
        <f>IF(ISERROR(VLOOKUP($A905,PIVOTILC!$A:$I,7,FALSE)),"0",(VLOOKUP($A905,PIVOTILC!$A:$I,7,FALSE)))</f>
        <v>0</v>
      </c>
      <c r="AO905" s="13">
        <f t="shared" si="228"/>
        <v>0</v>
      </c>
      <c r="AP905" s="13" t="str">
        <f t="shared" si="237"/>
        <v/>
      </c>
      <c r="AQ905" s="13">
        <f>IF(ISERROR(VLOOKUP($C905,CTEPULL!$A:$I,8,FALSE)),"0",(VLOOKUP($C905,CTEPULL!$A:$I,8,FALSE)))</f>
        <v>0</v>
      </c>
      <c r="AR905" s="18">
        <f>IF(ISERROR(VLOOKUP($A905,PIVOTILC!$A:$I,8,FALSE)),"0",(VLOOKUP($A905,PIVOTILC!$A:$I,8,FALSE)))</f>
        <v>0</v>
      </c>
      <c r="AS905" s="13">
        <f t="shared" si="229"/>
        <v>0</v>
      </c>
      <c r="AT905" s="13" t="str">
        <f t="shared" si="238"/>
        <v/>
      </c>
      <c r="AU905" s="19">
        <f>IF(ISERROR(VLOOKUP($C905,CTEPULL!$A:$I,9,FALSE)),"0",(VLOOKUP($C905,CTEPULL!$A:$I,9,FALSE)))</f>
        <v>40</v>
      </c>
      <c r="AV905" s="18">
        <f>IF(ISERROR(VLOOKUP($A905,PIVOTILC!$A:$I,8,FALSE)),"0",(VLOOKUP($A905,PIVOTILC!$A:$I,9,FALSE)))</f>
        <v>40</v>
      </c>
      <c r="AW905" s="18">
        <f t="shared" si="230"/>
        <v>0</v>
      </c>
      <c r="AX905" s="13">
        <f t="shared" si="231"/>
        <v>0</v>
      </c>
      <c r="AY905" s="13" t="str">
        <f t="shared" si="232"/>
        <v>No</v>
      </c>
      <c r="AZ905" s="13" t="str">
        <f t="shared" si="239"/>
        <v>No</v>
      </c>
    </row>
    <row r="906" spans="1:52" x14ac:dyDescent="0.2">
      <c r="A906" s="1" t="s">
        <v>10466</v>
      </c>
      <c r="B906" s="16" t="s">
        <v>10467</v>
      </c>
      <c r="C906" s="13" t="s">
        <v>10346</v>
      </c>
      <c r="D906" s="13" t="s">
        <v>10502</v>
      </c>
      <c r="E906" s="13" t="s">
        <v>10347</v>
      </c>
      <c r="F906" s="13" t="s">
        <v>179</v>
      </c>
      <c r="G906" s="13" t="s">
        <v>10348</v>
      </c>
      <c r="H906" s="13" t="s">
        <v>2833</v>
      </c>
      <c r="I906" s="13" t="s">
        <v>102</v>
      </c>
      <c r="J906" s="13" t="s">
        <v>2378</v>
      </c>
      <c r="K906" s="13" t="s">
        <v>2389</v>
      </c>
      <c r="L906" s="13" t="s">
        <v>11236</v>
      </c>
      <c r="M906" s="13" t="s">
        <v>2389</v>
      </c>
      <c r="N906" s="13" t="s">
        <v>10387</v>
      </c>
      <c r="O906" s="17">
        <v>43577</v>
      </c>
      <c r="P906" s="23"/>
      <c r="Q906" s="41" t="s">
        <v>10349</v>
      </c>
      <c r="R906" s="13" t="s">
        <v>112</v>
      </c>
      <c r="S906" s="13" t="s">
        <v>2876</v>
      </c>
      <c r="T906" s="13" t="s">
        <v>8348</v>
      </c>
      <c r="U906" s="13" t="s">
        <v>10402</v>
      </c>
      <c r="V906" s="13" t="s">
        <v>8366</v>
      </c>
      <c r="W906" s="13">
        <f>IF(ISERROR(VLOOKUP($C906,CTEPULL!$A:$I,3,FALSE)),"0",(VLOOKUP($C906,CTEPULL!$A:$I,3,FALSE)))</f>
        <v>40</v>
      </c>
      <c r="X906" s="18">
        <f>IF(ISERROR(VLOOKUP($A906,PIVOTILC!$A:$I,3,FALSE)),"0",(VLOOKUP($A906,PIVOTILC!$A:$I,3,FALSE)))</f>
        <v>40</v>
      </c>
      <c r="Y906" s="13">
        <f t="shared" si="224"/>
        <v>0</v>
      </c>
      <c r="Z906" s="13" t="str">
        <f t="shared" si="233"/>
        <v>Good</v>
      </c>
      <c r="AA906" s="13">
        <f>IF(ISERROR(VLOOKUP($C906,CTEPULL!$A:$I,4,FALSE)),"0",(VLOOKUP($C906,CTEPULL!$A:$I,4,FALSE)))</f>
        <v>0</v>
      </c>
      <c r="AB906" s="18">
        <f>IF(ISERROR(VLOOKUP($A906,PIVOTILC!$A:$I,4,FALSE)),"0",(VLOOKUP($A906,PIVOTILC!$A:$I,4,FALSE)))</f>
        <v>0</v>
      </c>
      <c r="AC906" s="13">
        <f t="shared" si="225"/>
        <v>0</v>
      </c>
      <c r="AD906" s="13" t="str">
        <f t="shared" si="234"/>
        <v/>
      </c>
      <c r="AE906" s="13">
        <f>IF(ISERROR(VLOOKUP($C906,CTEPULL!$A:$I,5,FALSE)),"0",(VLOOKUP($C906,CTEPULL!$A:$I,5,FALSE)))</f>
        <v>0</v>
      </c>
      <c r="AF906" s="18">
        <f>IF(ISERROR(VLOOKUP($A906,PIVOTILC!$A:$I,5,FALSE)),"0",(VLOOKUP($A906,PIVOTILC!$A:$I,5,FALSE)))</f>
        <v>0</v>
      </c>
      <c r="AG906" s="13">
        <f t="shared" si="226"/>
        <v>0</v>
      </c>
      <c r="AH906" s="13" t="str">
        <f t="shared" si="235"/>
        <v/>
      </c>
      <c r="AI906" s="13">
        <f>IF(ISERROR(VLOOKUP($C906,CTEPULL!$A:$I,6,FALSE)),"0",(VLOOKUP($C906,CTEPULL!$A:$I,6,FALSE)))</f>
        <v>0</v>
      </c>
      <c r="AJ906" s="18">
        <f>IF(ISERROR(VLOOKUP($A906,PIVOTILC!$A:$I,6,FALSE)),"0",(VLOOKUP($A906,PIVOTILC!$A:$I,6,FALSE)))</f>
        <v>0</v>
      </c>
      <c r="AK906" s="13">
        <f t="shared" si="227"/>
        <v>0</v>
      </c>
      <c r="AL906" s="13" t="str">
        <f t="shared" si="236"/>
        <v/>
      </c>
      <c r="AM906" s="13">
        <f>IF(ISERROR(VLOOKUP($C906,CTEPULL!$A:$I,7,FALSE)),"0",(VLOOKUP($C906,CTEPULL!$A:$I,7,FALSE)))</f>
        <v>0</v>
      </c>
      <c r="AN906" s="18">
        <f>IF(ISERROR(VLOOKUP($A906,PIVOTILC!$A:$I,7,FALSE)),"0",(VLOOKUP($A906,PIVOTILC!$A:$I,7,FALSE)))</f>
        <v>0</v>
      </c>
      <c r="AO906" s="13">
        <f t="shared" si="228"/>
        <v>0</v>
      </c>
      <c r="AP906" s="13" t="str">
        <f t="shared" si="237"/>
        <v/>
      </c>
      <c r="AQ906" s="13">
        <f>IF(ISERROR(VLOOKUP($C906,CTEPULL!$A:$I,8,FALSE)),"0",(VLOOKUP($C906,CTEPULL!$A:$I,8,FALSE)))</f>
        <v>0</v>
      </c>
      <c r="AR906" s="18">
        <f>IF(ISERROR(VLOOKUP($A906,PIVOTILC!$A:$I,8,FALSE)),"0",(VLOOKUP($A906,PIVOTILC!$A:$I,8,FALSE)))</f>
        <v>0</v>
      </c>
      <c r="AS906" s="13">
        <f t="shared" si="229"/>
        <v>0</v>
      </c>
      <c r="AT906" s="13" t="str">
        <f t="shared" si="238"/>
        <v/>
      </c>
      <c r="AU906" s="19">
        <f>IF(ISERROR(VLOOKUP($C906,CTEPULL!$A:$I,9,FALSE)),"0",(VLOOKUP($C906,CTEPULL!$A:$I,9,FALSE)))</f>
        <v>40</v>
      </c>
      <c r="AV906" s="18">
        <f>IF(ISERROR(VLOOKUP($A906,PIVOTILC!$A:$I,8,FALSE)),"0",(VLOOKUP($A906,PIVOTILC!$A:$I,9,FALSE)))</f>
        <v>40</v>
      </c>
      <c r="AW906" s="18">
        <f t="shared" si="230"/>
        <v>0</v>
      </c>
      <c r="AX906" s="13">
        <f t="shared" si="231"/>
        <v>0</v>
      </c>
      <c r="AY906" s="13" t="str">
        <f t="shared" si="232"/>
        <v>No</v>
      </c>
      <c r="AZ906" s="13" t="str">
        <f t="shared" si="239"/>
        <v>No</v>
      </c>
    </row>
    <row r="907" spans="1:52" x14ac:dyDescent="0.2">
      <c r="A907" s="1" t="s">
        <v>9419</v>
      </c>
      <c r="B907" s="16" t="s">
        <v>3333</v>
      </c>
      <c r="C907" s="13" t="s">
        <v>884</v>
      </c>
      <c r="D907" s="13" t="s">
        <v>609</v>
      </c>
      <c r="E907" s="13" t="s">
        <v>610</v>
      </c>
      <c r="F907" s="13" t="s">
        <v>179</v>
      </c>
      <c r="G907" s="13" t="s">
        <v>354</v>
      </c>
      <c r="H907" s="13" t="s">
        <v>2832</v>
      </c>
      <c r="I907" s="13" t="s">
        <v>102</v>
      </c>
      <c r="J907" s="13" t="s">
        <v>2378</v>
      </c>
      <c r="K907" s="13" t="s">
        <v>2395</v>
      </c>
      <c r="L907" s="13" t="s">
        <v>4946</v>
      </c>
      <c r="M907" s="13" t="s">
        <v>2405</v>
      </c>
      <c r="N907" s="13" t="s">
        <v>149</v>
      </c>
      <c r="O907" s="17">
        <v>39890</v>
      </c>
      <c r="P907" s="23"/>
      <c r="Q907" s="41" t="s">
        <v>2733</v>
      </c>
      <c r="R907" s="13" t="s">
        <v>129</v>
      </c>
      <c r="S907" s="13" t="s">
        <v>2870</v>
      </c>
      <c r="T907" s="13" t="s">
        <v>8348</v>
      </c>
      <c r="U907" s="13" t="s">
        <v>6083</v>
      </c>
      <c r="V907" s="13" t="s">
        <v>8354</v>
      </c>
      <c r="W907" s="13">
        <f>IF(ISERROR(VLOOKUP($C907,CTEPULL!$A:$I,3,FALSE)),"0",(VLOOKUP($C907,CTEPULL!$A:$I,3,FALSE)))</f>
        <v>32</v>
      </c>
      <c r="X907" s="18">
        <f>IF(ISERROR(VLOOKUP($A907,PIVOTILC!$A:$I,3,FALSE)),"0",(VLOOKUP($A907,PIVOTILC!$A:$I,3,FALSE)))</f>
        <v>32</v>
      </c>
      <c r="Y907" s="13">
        <f t="shared" si="224"/>
        <v>0</v>
      </c>
      <c r="Z907" s="13" t="str">
        <f t="shared" si="233"/>
        <v>Good</v>
      </c>
      <c r="AA907" s="13">
        <f>IF(ISERROR(VLOOKUP($C907,CTEPULL!$A:$I,4,FALSE)),"0",(VLOOKUP($C907,CTEPULL!$A:$I,4,FALSE)))</f>
        <v>0</v>
      </c>
      <c r="AB907" s="18">
        <f>IF(ISERROR(VLOOKUP($A907,PIVOTILC!$A:$I,4,FALSE)),"0",(VLOOKUP($A907,PIVOTILC!$A:$I,4,FALSE)))</f>
        <v>0</v>
      </c>
      <c r="AC907" s="13">
        <f t="shared" si="225"/>
        <v>0</v>
      </c>
      <c r="AD907" s="13" t="str">
        <f t="shared" si="234"/>
        <v/>
      </c>
      <c r="AE907" s="13">
        <f>IF(ISERROR(VLOOKUP($C907,CTEPULL!$A:$I,5,FALSE)),"0",(VLOOKUP($C907,CTEPULL!$A:$I,5,FALSE)))</f>
        <v>0</v>
      </c>
      <c r="AF907" s="18">
        <f>IF(ISERROR(VLOOKUP($A907,PIVOTILC!$A:$I,5,FALSE)),"0",(VLOOKUP($A907,PIVOTILC!$A:$I,5,FALSE)))</f>
        <v>0</v>
      </c>
      <c r="AG907" s="13">
        <f t="shared" si="226"/>
        <v>0</v>
      </c>
      <c r="AH907" s="13" t="str">
        <f t="shared" si="235"/>
        <v/>
      </c>
      <c r="AI907" s="13">
        <f>IF(ISERROR(VLOOKUP($C907,CTEPULL!$A:$I,6,FALSE)),"0",(VLOOKUP($C907,CTEPULL!$A:$I,6,FALSE)))</f>
        <v>0</v>
      </c>
      <c r="AJ907" s="18">
        <f>IF(ISERROR(VLOOKUP($A907,PIVOTILC!$A:$I,6,FALSE)),"0",(VLOOKUP($A907,PIVOTILC!$A:$I,6,FALSE)))</f>
        <v>0</v>
      </c>
      <c r="AK907" s="13">
        <f t="shared" si="227"/>
        <v>0</v>
      </c>
      <c r="AL907" s="13" t="str">
        <f t="shared" si="236"/>
        <v/>
      </c>
      <c r="AM907" s="13">
        <f>IF(ISERROR(VLOOKUP($C907,CTEPULL!$A:$I,7,FALSE)),"0",(VLOOKUP($C907,CTEPULL!$A:$I,7,FALSE)))</f>
        <v>0</v>
      </c>
      <c r="AN907" s="18">
        <f>IF(ISERROR(VLOOKUP($A907,PIVOTILC!$A:$I,7,FALSE)),"0",(VLOOKUP($A907,PIVOTILC!$A:$I,7,FALSE)))</f>
        <v>0</v>
      </c>
      <c r="AO907" s="13">
        <f t="shared" si="228"/>
        <v>0</v>
      </c>
      <c r="AP907" s="13" t="str">
        <f t="shared" si="237"/>
        <v/>
      </c>
      <c r="AQ907" s="13">
        <f>IF(ISERROR(VLOOKUP($C907,CTEPULL!$A:$I,8,FALSE)),"0",(VLOOKUP($C907,CTEPULL!$A:$I,8,FALSE)))</f>
        <v>0</v>
      </c>
      <c r="AR907" s="18">
        <f>IF(ISERROR(VLOOKUP($A907,PIVOTILC!$A:$I,8,FALSE)),"0",(VLOOKUP($A907,PIVOTILC!$A:$I,8,FALSE)))</f>
        <v>0</v>
      </c>
      <c r="AS907" s="13">
        <f t="shared" si="229"/>
        <v>0</v>
      </c>
      <c r="AT907" s="13" t="str">
        <f t="shared" si="238"/>
        <v/>
      </c>
      <c r="AU907" s="19">
        <f>IF(ISERROR(VLOOKUP($C907,CTEPULL!$A:$I,9,FALSE)),"0",(VLOOKUP($C907,CTEPULL!$A:$I,9,FALSE)))</f>
        <v>32</v>
      </c>
      <c r="AV907" s="18">
        <f>IF(ISERROR(VLOOKUP($A907,PIVOTILC!$A:$I,8,FALSE)),"0",(VLOOKUP($A907,PIVOTILC!$A:$I,9,FALSE)))</f>
        <v>32</v>
      </c>
      <c r="AW907" s="18">
        <f t="shared" si="230"/>
        <v>0</v>
      </c>
      <c r="AX907" s="13">
        <f t="shared" si="231"/>
        <v>0</v>
      </c>
      <c r="AY907" s="13" t="str">
        <f t="shared" si="232"/>
        <v>No</v>
      </c>
      <c r="AZ907" s="13" t="str">
        <f t="shared" si="239"/>
        <v>No</v>
      </c>
    </row>
    <row r="908" spans="1:52" x14ac:dyDescent="0.2">
      <c r="A908" s="1" t="s">
        <v>7297</v>
      </c>
      <c r="B908" s="16" t="s">
        <v>6843</v>
      </c>
      <c r="C908" s="13" t="s">
        <v>6844</v>
      </c>
      <c r="D908" s="13" t="s">
        <v>6845</v>
      </c>
      <c r="E908" s="13" t="s">
        <v>6846</v>
      </c>
      <c r="F908" s="13" t="s">
        <v>178</v>
      </c>
      <c r="G908" s="13" t="s">
        <v>6847</v>
      </c>
      <c r="H908" s="13" t="s">
        <v>2829</v>
      </c>
      <c r="I908" s="13" t="s">
        <v>100</v>
      </c>
      <c r="J908" s="13" t="s">
        <v>2378</v>
      </c>
      <c r="K908" s="13" t="s">
        <v>2396</v>
      </c>
      <c r="L908" s="13" t="s">
        <v>2392</v>
      </c>
      <c r="M908" s="13" t="s">
        <v>8943</v>
      </c>
      <c r="N908" s="13" t="s">
        <v>6865</v>
      </c>
      <c r="O908" s="17">
        <v>43133</v>
      </c>
      <c r="P908" s="23"/>
      <c r="Q908" s="41" t="s">
        <v>6848</v>
      </c>
      <c r="R908" s="13" t="s">
        <v>129</v>
      </c>
      <c r="S908" s="13" t="s">
        <v>2867</v>
      </c>
      <c r="T908" s="13" t="s">
        <v>8348</v>
      </c>
      <c r="U908" s="13" t="s">
        <v>6875</v>
      </c>
      <c r="V908" s="13" t="s">
        <v>8354</v>
      </c>
      <c r="W908" s="13">
        <f>IF(ISERROR(VLOOKUP($C908,CTEPULL!$A:$I,3,FALSE)),"0",(VLOOKUP($C908,CTEPULL!$A:$I,3,FALSE)))</f>
        <v>45</v>
      </c>
      <c r="X908" s="18">
        <f>IF(ISERROR(VLOOKUP($A908,PIVOTILC!$A:$I,3,FALSE)),"0",(VLOOKUP($A908,PIVOTILC!$A:$I,3,FALSE)))</f>
        <v>45</v>
      </c>
      <c r="Y908" s="13">
        <f t="shared" si="224"/>
        <v>0</v>
      </c>
      <c r="Z908" s="13" t="str">
        <f t="shared" si="233"/>
        <v>Good</v>
      </c>
      <c r="AA908" s="13">
        <f>IF(ISERROR(VLOOKUP($C908,CTEPULL!$A:$I,4,FALSE)),"0",(VLOOKUP($C908,CTEPULL!$A:$I,4,FALSE)))</f>
        <v>0</v>
      </c>
      <c r="AB908" s="18">
        <f>IF(ISERROR(VLOOKUP($A908,PIVOTILC!$A:$I,4,FALSE)),"0",(VLOOKUP($A908,PIVOTILC!$A:$I,4,FALSE)))</f>
        <v>0</v>
      </c>
      <c r="AC908" s="13">
        <f t="shared" si="225"/>
        <v>0</v>
      </c>
      <c r="AD908" s="13" t="str">
        <f t="shared" si="234"/>
        <v/>
      </c>
      <c r="AE908" s="13">
        <f>IF(ISERROR(VLOOKUP($C908,CTEPULL!$A:$I,5,FALSE)),"0",(VLOOKUP($C908,CTEPULL!$A:$I,5,FALSE)))</f>
        <v>0</v>
      </c>
      <c r="AF908" s="18">
        <f>IF(ISERROR(VLOOKUP($A908,PIVOTILC!$A:$I,5,FALSE)),"0",(VLOOKUP($A908,PIVOTILC!$A:$I,5,FALSE)))</f>
        <v>0</v>
      </c>
      <c r="AG908" s="13">
        <f t="shared" si="226"/>
        <v>0</v>
      </c>
      <c r="AH908" s="13" t="str">
        <f t="shared" si="235"/>
        <v/>
      </c>
      <c r="AI908" s="13">
        <f>IF(ISERROR(VLOOKUP($C908,CTEPULL!$A:$I,6,FALSE)),"0",(VLOOKUP($C908,CTEPULL!$A:$I,6,FALSE)))</f>
        <v>0</v>
      </c>
      <c r="AJ908" s="18">
        <f>IF(ISERROR(VLOOKUP($A908,PIVOTILC!$A:$I,6,FALSE)),"0",(VLOOKUP($A908,PIVOTILC!$A:$I,6,FALSE)))</f>
        <v>0</v>
      </c>
      <c r="AK908" s="13">
        <f t="shared" si="227"/>
        <v>0</v>
      </c>
      <c r="AL908" s="13" t="str">
        <f t="shared" si="236"/>
        <v/>
      </c>
      <c r="AM908" s="13">
        <f>IF(ISERROR(VLOOKUP($C908,CTEPULL!$A:$I,7,FALSE)),"0",(VLOOKUP($C908,CTEPULL!$A:$I,7,FALSE)))</f>
        <v>0</v>
      </c>
      <c r="AN908" s="18">
        <f>IF(ISERROR(VLOOKUP($A908,PIVOTILC!$A:$I,7,FALSE)),"0",(VLOOKUP($A908,PIVOTILC!$A:$I,7,FALSE)))</f>
        <v>0</v>
      </c>
      <c r="AO908" s="13">
        <f t="shared" si="228"/>
        <v>0</v>
      </c>
      <c r="AP908" s="13" t="str">
        <f t="shared" si="237"/>
        <v/>
      </c>
      <c r="AQ908" s="13">
        <f>IF(ISERROR(VLOOKUP($C908,CTEPULL!$A:$I,8,FALSE)),"0",(VLOOKUP($C908,CTEPULL!$A:$I,8,FALSE)))</f>
        <v>0</v>
      </c>
      <c r="AR908" s="18">
        <f>IF(ISERROR(VLOOKUP($A908,PIVOTILC!$A:$I,8,FALSE)),"0",(VLOOKUP($A908,PIVOTILC!$A:$I,8,FALSE)))</f>
        <v>0</v>
      </c>
      <c r="AS908" s="13">
        <f t="shared" si="229"/>
        <v>0</v>
      </c>
      <c r="AT908" s="13" t="str">
        <f t="shared" si="238"/>
        <v/>
      </c>
      <c r="AU908" s="19">
        <f>IF(ISERROR(VLOOKUP($C908,CTEPULL!$A:$I,9,FALSE)),"0",(VLOOKUP($C908,CTEPULL!$A:$I,9,FALSE)))</f>
        <v>45</v>
      </c>
      <c r="AV908" s="18">
        <f>IF(ISERROR(VLOOKUP($A908,PIVOTILC!$A:$I,8,FALSE)),"0",(VLOOKUP($A908,PIVOTILC!$A:$I,9,FALSE)))</f>
        <v>45</v>
      </c>
      <c r="AW908" s="18">
        <f t="shared" si="230"/>
        <v>0</v>
      </c>
      <c r="AX908" s="13">
        <f t="shared" si="231"/>
        <v>0</v>
      </c>
      <c r="AY908" s="13" t="str">
        <f t="shared" si="232"/>
        <v>No</v>
      </c>
      <c r="AZ908" s="13" t="str">
        <f t="shared" si="239"/>
        <v>No</v>
      </c>
    </row>
    <row r="909" spans="1:52" x14ac:dyDescent="0.2">
      <c r="A909" s="1" t="s">
        <v>9703</v>
      </c>
      <c r="B909" s="16" t="s">
        <v>9735</v>
      </c>
      <c r="C909" s="13" t="s">
        <v>9736</v>
      </c>
      <c r="D909" s="13" t="s">
        <v>1779</v>
      </c>
      <c r="E909" s="13" t="s">
        <v>4004</v>
      </c>
      <c r="F909" s="13" t="s">
        <v>6618</v>
      </c>
      <c r="G909" s="13" t="s">
        <v>9737</v>
      </c>
      <c r="H909" s="13" t="s">
        <v>2828</v>
      </c>
      <c r="I909" s="13" t="s">
        <v>98</v>
      </c>
      <c r="J909" s="13" t="s">
        <v>2378</v>
      </c>
      <c r="K909" s="13" t="s">
        <v>2395</v>
      </c>
      <c r="L909" s="13" t="s">
        <v>2385</v>
      </c>
      <c r="M909" s="13" t="s">
        <v>3823</v>
      </c>
      <c r="N909" s="13" t="s">
        <v>2830</v>
      </c>
      <c r="O909" s="17">
        <v>43467</v>
      </c>
      <c r="P909" s="23"/>
      <c r="Q909" s="41" t="s">
        <v>9738</v>
      </c>
      <c r="R909" s="13" t="s">
        <v>112</v>
      </c>
      <c r="S909" s="13" t="s">
        <v>2866</v>
      </c>
      <c r="T909" s="13" t="s">
        <v>8348</v>
      </c>
      <c r="U909" s="13" t="s">
        <v>2830</v>
      </c>
      <c r="V909" s="13" t="s">
        <v>8358</v>
      </c>
      <c r="W909" s="13">
        <f>IF(ISERROR(VLOOKUP($C909,CTEPULL!$A:$I,3,FALSE)),"0",(VLOOKUP($C909,CTEPULL!$A:$I,3,FALSE)))</f>
        <v>32</v>
      </c>
      <c r="X909" s="18">
        <f>IF(ISERROR(VLOOKUP($A909,PIVOTILC!$A:$I,3,FALSE)),"0",(VLOOKUP($A909,PIVOTILC!$A:$I,3,FALSE)))</f>
        <v>32</v>
      </c>
      <c r="Y909" s="13">
        <f t="shared" si="224"/>
        <v>0</v>
      </c>
      <c r="Z909" s="13" t="str">
        <f t="shared" si="233"/>
        <v>Good</v>
      </c>
      <c r="AA909" s="13">
        <f>IF(ISERROR(VLOOKUP($C909,CTEPULL!$A:$I,4,FALSE)),"0",(VLOOKUP($C909,CTEPULL!$A:$I,4,FALSE)))</f>
        <v>0</v>
      </c>
      <c r="AB909" s="18">
        <f>IF(ISERROR(VLOOKUP($A909,PIVOTILC!$A:$I,4,FALSE)),"0",(VLOOKUP($A909,PIVOTILC!$A:$I,4,FALSE)))</f>
        <v>0</v>
      </c>
      <c r="AC909" s="13">
        <f t="shared" si="225"/>
        <v>0</v>
      </c>
      <c r="AD909" s="13" t="str">
        <f t="shared" si="234"/>
        <v/>
      </c>
      <c r="AE909" s="13">
        <f>IF(ISERROR(VLOOKUP($C909,CTEPULL!$A:$I,5,FALSE)),"0",(VLOOKUP($C909,CTEPULL!$A:$I,5,FALSE)))</f>
        <v>0</v>
      </c>
      <c r="AF909" s="18">
        <f>IF(ISERROR(VLOOKUP($A909,PIVOTILC!$A:$I,5,FALSE)),"0",(VLOOKUP($A909,PIVOTILC!$A:$I,5,FALSE)))</f>
        <v>0</v>
      </c>
      <c r="AG909" s="13">
        <f t="shared" si="226"/>
        <v>0</v>
      </c>
      <c r="AH909" s="13" t="str">
        <f t="shared" si="235"/>
        <v/>
      </c>
      <c r="AI909" s="13">
        <f>IF(ISERROR(VLOOKUP($C909,CTEPULL!$A:$I,6,FALSE)),"0",(VLOOKUP($C909,CTEPULL!$A:$I,6,FALSE)))</f>
        <v>0</v>
      </c>
      <c r="AJ909" s="18">
        <f>IF(ISERROR(VLOOKUP($A909,PIVOTILC!$A:$I,6,FALSE)),"0",(VLOOKUP($A909,PIVOTILC!$A:$I,6,FALSE)))</f>
        <v>0</v>
      </c>
      <c r="AK909" s="13">
        <f t="shared" si="227"/>
        <v>0</v>
      </c>
      <c r="AL909" s="13" t="str">
        <f t="shared" si="236"/>
        <v/>
      </c>
      <c r="AM909" s="13">
        <f>IF(ISERROR(VLOOKUP($C909,CTEPULL!$A:$I,7,FALSE)),"0",(VLOOKUP($C909,CTEPULL!$A:$I,7,FALSE)))</f>
        <v>0</v>
      </c>
      <c r="AN909" s="18">
        <f>IF(ISERROR(VLOOKUP($A909,PIVOTILC!$A:$I,7,FALSE)),"0",(VLOOKUP($A909,PIVOTILC!$A:$I,7,FALSE)))</f>
        <v>0</v>
      </c>
      <c r="AO909" s="13">
        <f t="shared" si="228"/>
        <v>0</v>
      </c>
      <c r="AP909" s="13" t="str">
        <f t="shared" si="237"/>
        <v/>
      </c>
      <c r="AQ909" s="13">
        <f>IF(ISERROR(VLOOKUP($C909,CTEPULL!$A:$I,8,FALSE)),"0",(VLOOKUP($C909,CTEPULL!$A:$I,8,FALSE)))</f>
        <v>0</v>
      </c>
      <c r="AR909" s="18">
        <f>IF(ISERROR(VLOOKUP($A909,PIVOTILC!$A:$I,8,FALSE)),"0",(VLOOKUP($A909,PIVOTILC!$A:$I,8,FALSE)))</f>
        <v>0</v>
      </c>
      <c r="AS909" s="13">
        <f t="shared" si="229"/>
        <v>0</v>
      </c>
      <c r="AT909" s="13" t="str">
        <f t="shared" si="238"/>
        <v/>
      </c>
      <c r="AU909" s="19">
        <f>IF(ISERROR(VLOOKUP($C909,CTEPULL!$A:$I,9,FALSE)),"0",(VLOOKUP($C909,CTEPULL!$A:$I,9,FALSE)))</f>
        <v>32</v>
      </c>
      <c r="AV909" s="18">
        <f>IF(ISERROR(VLOOKUP($A909,PIVOTILC!$A:$I,8,FALSE)),"0",(VLOOKUP($A909,PIVOTILC!$A:$I,9,FALSE)))</f>
        <v>32</v>
      </c>
      <c r="AW909" s="18">
        <f t="shared" si="230"/>
        <v>0</v>
      </c>
      <c r="AX909" s="13">
        <f t="shared" si="231"/>
        <v>0</v>
      </c>
      <c r="AY909" s="13" t="str">
        <f t="shared" si="232"/>
        <v>No</v>
      </c>
      <c r="AZ909" s="13" t="str">
        <f t="shared" si="239"/>
        <v>No</v>
      </c>
    </row>
    <row r="910" spans="1:52" x14ac:dyDescent="0.2">
      <c r="A910" s="1" t="s">
        <v>9420</v>
      </c>
      <c r="B910" s="16" t="s">
        <v>3334</v>
      </c>
      <c r="C910" s="13" t="s">
        <v>1813</v>
      </c>
      <c r="D910" s="13" t="s">
        <v>1779</v>
      </c>
      <c r="E910" s="13" t="s">
        <v>742</v>
      </c>
      <c r="F910" s="13" t="s">
        <v>179</v>
      </c>
      <c r="G910" s="13" t="s">
        <v>1814</v>
      </c>
      <c r="H910" s="13" t="s">
        <v>2828</v>
      </c>
      <c r="I910" s="13" t="s">
        <v>98</v>
      </c>
      <c r="J910" s="13" t="s">
        <v>2378</v>
      </c>
      <c r="K910" s="13" t="s">
        <v>2379</v>
      </c>
      <c r="L910" s="13" t="s">
        <v>2383</v>
      </c>
      <c r="M910" s="13" t="s">
        <v>7713</v>
      </c>
      <c r="N910" s="13" t="s">
        <v>1815</v>
      </c>
      <c r="O910" s="17">
        <v>41978</v>
      </c>
      <c r="P910" s="23"/>
      <c r="Q910" s="41" t="s">
        <v>2734</v>
      </c>
      <c r="R910" s="13" t="s">
        <v>129</v>
      </c>
      <c r="S910" s="13" t="s">
        <v>2870</v>
      </c>
      <c r="T910" s="13" t="s">
        <v>8348</v>
      </c>
      <c r="U910" s="13" t="s">
        <v>6084</v>
      </c>
      <c r="V910" s="13" t="s">
        <v>8361</v>
      </c>
      <c r="W910" s="13">
        <f>IF(ISERROR(VLOOKUP($C910,CTEPULL!$A:$I,3,FALSE)),"0",(VLOOKUP($C910,CTEPULL!$A:$I,3,FALSE)))</f>
        <v>40</v>
      </c>
      <c r="X910" s="18">
        <f>IF(ISERROR(VLOOKUP($A910,PIVOTILC!$A:$I,3,FALSE)),"0",(VLOOKUP($A910,PIVOTILC!$A:$I,3,FALSE)))</f>
        <v>40</v>
      </c>
      <c r="Y910" s="13">
        <f t="shared" si="224"/>
        <v>0</v>
      </c>
      <c r="Z910" s="13" t="str">
        <f t="shared" si="233"/>
        <v>Good</v>
      </c>
      <c r="AA910" s="13">
        <f>IF(ISERROR(VLOOKUP($C910,CTEPULL!$A:$I,4,FALSE)),"0",(VLOOKUP($C910,CTEPULL!$A:$I,4,FALSE)))</f>
        <v>0</v>
      </c>
      <c r="AB910" s="18">
        <f>IF(ISERROR(VLOOKUP($A910,PIVOTILC!$A:$I,4,FALSE)),"0",(VLOOKUP($A910,PIVOTILC!$A:$I,4,FALSE)))</f>
        <v>0</v>
      </c>
      <c r="AC910" s="13">
        <f t="shared" si="225"/>
        <v>0</v>
      </c>
      <c r="AD910" s="13" t="str">
        <f t="shared" si="234"/>
        <v/>
      </c>
      <c r="AE910" s="13">
        <f>IF(ISERROR(VLOOKUP($C910,CTEPULL!$A:$I,5,FALSE)),"0",(VLOOKUP($C910,CTEPULL!$A:$I,5,FALSE)))</f>
        <v>0</v>
      </c>
      <c r="AF910" s="18">
        <f>IF(ISERROR(VLOOKUP($A910,PIVOTILC!$A:$I,5,FALSE)),"0",(VLOOKUP($A910,PIVOTILC!$A:$I,5,FALSE)))</f>
        <v>0</v>
      </c>
      <c r="AG910" s="13">
        <f t="shared" si="226"/>
        <v>0</v>
      </c>
      <c r="AH910" s="13" t="str">
        <f t="shared" si="235"/>
        <v/>
      </c>
      <c r="AI910" s="13">
        <f>IF(ISERROR(VLOOKUP($C910,CTEPULL!$A:$I,6,FALSE)),"0",(VLOOKUP($C910,CTEPULL!$A:$I,6,FALSE)))</f>
        <v>0</v>
      </c>
      <c r="AJ910" s="18">
        <f>IF(ISERROR(VLOOKUP($A910,PIVOTILC!$A:$I,6,FALSE)),"0",(VLOOKUP($A910,PIVOTILC!$A:$I,6,FALSE)))</f>
        <v>0</v>
      </c>
      <c r="AK910" s="13">
        <f t="shared" si="227"/>
        <v>0</v>
      </c>
      <c r="AL910" s="13" t="str">
        <f t="shared" si="236"/>
        <v/>
      </c>
      <c r="AM910" s="13">
        <f>IF(ISERROR(VLOOKUP($C910,CTEPULL!$A:$I,7,FALSE)),"0",(VLOOKUP($C910,CTEPULL!$A:$I,7,FALSE)))</f>
        <v>0</v>
      </c>
      <c r="AN910" s="18">
        <f>IF(ISERROR(VLOOKUP($A910,PIVOTILC!$A:$I,7,FALSE)),"0",(VLOOKUP($A910,PIVOTILC!$A:$I,7,FALSE)))</f>
        <v>0</v>
      </c>
      <c r="AO910" s="13">
        <f t="shared" si="228"/>
        <v>0</v>
      </c>
      <c r="AP910" s="13" t="str">
        <f t="shared" si="237"/>
        <v/>
      </c>
      <c r="AQ910" s="13">
        <f>IF(ISERROR(VLOOKUP($C910,CTEPULL!$A:$I,8,FALSE)),"0",(VLOOKUP($C910,CTEPULL!$A:$I,8,FALSE)))</f>
        <v>0</v>
      </c>
      <c r="AR910" s="18">
        <f>IF(ISERROR(VLOOKUP($A910,PIVOTILC!$A:$I,8,FALSE)),"0",(VLOOKUP($A910,PIVOTILC!$A:$I,8,FALSE)))</f>
        <v>0</v>
      </c>
      <c r="AS910" s="13">
        <f t="shared" si="229"/>
        <v>0</v>
      </c>
      <c r="AT910" s="13" t="str">
        <f t="shared" si="238"/>
        <v/>
      </c>
      <c r="AU910" s="19">
        <f>IF(ISERROR(VLOOKUP($C910,CTEPULL!$A:$I,9,FALSE)),"0",(VLOOKUP($C910,CTEPULL!$A:$I,9,FALSE)))</f>
        <v>40</v>
      </c>
      <c r="AV910" s="18">
        <f>IF(ISERROR(VLOOKUP($A910,PIVOTILC!$A:$I,8,FALSE)),"0",(VLOOKUP($A910,PIVOTILC!$A:$I,9,FALSE)))</f>
        <v>40</v>
      </c>
      <c r="AW910" s="18">
        <f t="shared" si="230"/>
        <v>0</v>
      </c>
      <c r="AX910" s="13">
        <f t="shared" si="231"/>
        <v>0</v>
      </c>
      <c r="AY910" s="13" t="str">
        <f t="shared" si="232"/>
        <v>No</v>
      </c>
      <c r="AZ910" s="13" t="str">
        <f t="shared" si="239"/>
        <v>No</v>
      </c>
    </row>
    <row r="911" spans="1:52" x14ac:dyDescent="0.2">
      <c r="A911" s="1" t="s">
        <v>9421</v>
      </c>
      <c r="B911" s="16" t="s">
        <v>3335</v>
      </c>
      <c r="C911" s="13" t="s">
        <v>989</v>
      </c>
      <c r="D911" s="13" t="s">
        <v>990</v>
      </c>
      <c r="E911" s="13" t="s">
        <v>991</v>
      </c>
      <c r="F911" s="13" t="s">
        <v>187</v>
      </c>
      <c r="G911" s="13" t="s">
        <v>992</v>
      </c>
      <c r="H911" s="13" t="s">
        <v>2828</v>
      </c>
      <c r="I911" s="13" t="s">
        <v>98</v>
      </c>
      <c r="J911" s="13" t="s">
        <v>2378</v>
      </c>
      <c r="K911" s="13" t="s">
        <v>2395</v>
      </c>
      <c r="L911" s="13" t="s">
        <v>2385</v>
      </c>
      <c r="M911" s="13" t="s">
        <v>3823</v>
      </c>
      <c r="N911" s="13" t="s">
        <v>993</v>
      </c>
      <c r="O911" s="17">
        <v>41276</v>
      </c>
      <c r="P911" s="23"/>
      <c r="Q911" s="41" t="s">
        <v>2735</v>
      </c>
      <c r="R911" s="13" t="s">
        <v>129</v>
      </c>
      <c r="S911" s="13" t="s">
        <v>2870</v>
      </c>
      <c r="T911" s="13" t="s">
        <v>8348</v>
      </c>
      <c r="U911" s="13" t="s">
        <v>6085</v>
      </c>
      <c r="V911" s="13" t="s">
        <v>8354</v>
      </c>
      <c r="W911" s="13">
        <f>IF(ISERROR(VLOOKUP($C911,CTEPULL!$A:$I,3,FALSE)),"0",(VLOOKUP($C911,CTEPULL!$A:$I,3,FALSE)))</f>
        <v>56</v>
      </c>
      <c r="X911" s="18">
        <f>IF(ISERROR(VLOOKUP($A911,PIVOTILC!$A:$I,3,FALSE)),"0",(VLOOKUP($A911,PIVOTILC!$A:$I,3,FALSE)))</f>
        <v>56</v>
      </c>
      <c r="Y911" s="13">
        <f t="shared" si="224"/>
        <v>0</v>
      </c>
      <c r="Z911" s="13" t="str">
        <f t="shared" si="233"/>
        <v>Good</v>
      </c>
      <c r="AA911" s="13">
        <f>IF(ISERROR(VLOOKUP($C911,CTEPULL!$A:$I,4,FALSE)),"0",(VLOOKUP($C911,CTEPULL!$A:$I,4,FALSE)))</f>
        <v>0</v>
      </c>
      <c r="AB911" s="18">
        <f>IF(ISERROR(VLOOKUP($A911,PIVOTILC!$A:$I,4,FALSE)),"0",(VLOOKUP($A911,PIVOTILC!$A:$I,4,FALSE)))</f>
        <v>0</v>
      </c>
      <c r="AC911" s="13">
        <f t="shared" si="225"/>
        <v>0</v>
      </c>
      <c r="AD911" s="13" t="str">
        <f t="shared" si="234"/>
        <v/>
      </c>
      <c r="AE911" s="13">
        <f>IF(ISERROR(VLOOKUP($C911,CTEPULL!$A:$I,5,FALSE)),"0",(VLOOKUP($C911,CTEPULL!$A:$I,5,FALSE)))</f>
        <v>0</v>
      </c>
      <c r="AF911" s="18">
        <f>IF(ISERROR(VLOOKUP($A911,PIVOTILC!$A:$I,5,FALSE)),"0",(VLOOKUP($A911,PIVOTILC!$A:$I,5,FALSE)))</f>
        <v>0</v>
      </c>
      <c r="AG911" s="13">
        <f t="shared" si="226"/>
        <v>0</v>
      </c>
      <c r="AH911" s="13" t="str">
        <f t="shared" si="235"/>
        <v/>
      </c>
      <c r="AI911" s="13">
        <f>IF(ISERROR(VLOOKUP($C911,CTEPULL!$A:$I,6,FALSE)),"0",(VLOOKUP($C911,CTEPULL!$A:$I,6,FALSE)))</f>
        <v>0</v>
      </c>
      <c r="AJ911" s="18">
        <f>IF(ISERROR(VLOOKUP($A911,PIVOTILC!$A:$I,6,FALSE)),"0",(VLOOKUP($A911,PIVOTILC!$A:$I,6,FALSE)))</f>
        <v>0</v>
      </c>
      <c r="AK911" s="13">
        <f t="shared" si="227"/>
        <v>0</v>
      </c>
      <c r="AL911" s="13" t="str">
        <f t="shared" si="236"/>
        <v/>
      </c>
      <c r="AM911" s="13">
        <f>IF(ISERROR(VLOOKUP($C911,CTEPULL!$A:$I,7,FALSE)),"0",(VLOOKUP($C911,CTEPULL!$A:$I,7,FALSE)))</f>
        <v>0</v>
      </c>
      <c r="AN911" s="18">
        <f>IF(ISERROR(VLOOKUP($A911,PIVOTILC!$A:$I,7,FALSE)),"0",(VLOOKUP($A911,PIVOTILC!$A:$I,7,FALSE)))</f>
        <v>0</v>
      </c>
      <c r="AO911" s="13">
        <f t="shared" si="228"/>
        <v>0</v>
      </c>
      <c r="AP911" s="13" t="str">
        <f t="shared" si="237"/>
        <v/>
      </c>
      <c r="AQ911" s="13">
        <f>IF(ISERROR(VLOOKUP($C911,CTEPULL!$A:$I,8,FALSE)),"0",(VLOOKUP($C911,CTEPULL!$A:$I,8,FALSE)))</f>
        <v>0</v>
      </c>
      <c r="AR911" s="18">
        <f>IF(ISERROR(VLOOKUP($A911,PIVOTILC!$A:$I,8,FALSE)),"0",(VLOOKUP($A911,PIVOTILC!$A:$I,8,FALSE)))</f>
        <v>0</v>
      </c>
      <c r="AS911" s="13">
        <f t="shared" si="229"/>
        <v>0</v>
      </c>
      <c r="AT911" s="13" t="str">
        <f t="shared" si="238"/>
        <v/>
      </c>
      <c r="AU911" s="19">
        <f>IF(ISERROR(VLOOKUP($C911,CTEPULL!$A:$I,9,FALSE)),"0",(VLOOKUP($C911,CTEPULL!$A:$I,9,FALSE)))</f>
        <v>56</v>
      </c>
      <c r="AV911" s="18">
        <f>IF(ISERROR(VLOOKUP($A911,PIVOTILC!$A:$I,8,FALSE)),"0",(VLOOKUP($A911,PIVOTILC!$A:$I,9,FALSE)))</f>
        <v>56</v>
      </c>
      <c r="AW911" s="18">
        <f t="shared" si="230"/>
        <v>0</v>
      </c>
      <c r="AX911" s="13">
        <f t="shared" si="231"/>
        <v>0</v>
      </c>
      <c r="AY911" s="13" t="str">
        <f t="shared" si="232"/>
        <v>No</v>
      </c>
      <c r="AZ911" s="13" t="str">
        <f t="shared" si="239"/>
        <v>No</v>
      </c>
    </row>
    <row r="912" spans="1:52" x14ac:dyDescent="0.2">
      <c r="A912" s="1" t="s">
        <v>9422</v>
      </c>
      <c r="B912" s="16" t="s">
        <v>3336</v>
      </c>
      <c r="C912" s="13" t="s">
        <v>951</v>
      </c>
      <c r="D912" s="13" t="s">
        <v>752</v>
      </c>
      <c r="E912" s="13" t="s">
        <v>753</v>
      </c>
      <c r="F912" s="13" t="s">
        <v>179</v>
      </c>
      <c r="G912" s="13" t="s">
        <v>416</v>
      </c>
      <c r="H912" s="13" t="s">
        <v>2828</v>
      </c>
      <c r="I912" s="13" t="s">
        <v>98</v>
      </c>
      <c r="J912" s="13" t="s">
        <v>2378</v>
      </c>
      <c r="K912" s="13" t="s">
        <v>2379</v>
      </c>
      <c r="L912" s="13" t="s">
        <v>2383</v>
      </c>
      <c r="M912" s="13" t="s">
        <v>7713</v>
      </c>
      <c r="N912" s="13" t="s">
        <v>247</v>
      </c>
      <c r="O912" s="17">
        <v>40968</v>
      </c>
      <c r="P912" s="23"/>
      <c r="Q912" s="41" t="s">
        <v>2736</v>
      </c>
      <c r="R912" s="13" t="s">
        <v>129</v>
      </c>
      <c r="S912" s="13" t="s">
        <v>2870</v>
      </c>
      <c r="T912" s="13" t="s">
        <v>8348</v>
      </c>
      <c r="U912" s="13" t="s">
        <v>6086</v>
      </c>
      <c r="V912" s="13" t="s">
        <v>8361</v>
      </c>
      <c r="W912" s="13">
        <f>IF(ISERROR(VLOOKUP($C912,CTEPULL!$A:$I,3,FALSE)),"0",(VLOOKUP($C912,CTEPULL!$A:$I,3,FALSE)))</f>
        <v>27</v>
      </c>
      <c r="X912" s="18">
        <f>IF(ISERROR(VLOOKUP($A912,PIVOTILC!$A:$I,3,FALSE)),"0",(VLOOKUP($A912,PIVOTILC!$A:$I,3,FALSE)))</f>
        <v>27</v>
      </c>
      <c r="Y912" s="13">
        <f t="shared" si="224"/>
        <v>0</v>
      </c>
      <c r="Z912" s="13" t="str">
        <f t="shared" si="233"/>
        <v>Good</v>
      </c>
      <c r="AA912" s="13">
        <f>IF(ISERROR(VLOOKUP($C912,CTEPULL!$A:$I,4,FALSE)),"0",(VLOOKUP($C912,CTEPULL!$A:$I,4,FALSE)))</f>
        <v>0</v>
      </c>
      <c r="AB912" s="18">
        <f>IF(ISERROR(VLOOKUP($A912,PIVOTILC!$A:$I,4,FALSE)),"0",(VLOOKUP($A912,PIVOTILC!$A:$I,4,FALSE)))</f>
        <v>0</v>
      </c>
      <c r="AC912" s="13">
        <f t="shared" si="225"/>
        <v>0</v>
      </c>
      <c r="AD912" s="13" t="str">
        <f t="shared" si="234"/>
        <v/>
      </c>
      <c r="AE912" s="13">
        <f>IF(ISERROR(VLOOKUP($C912,CTEPULL!$A:$I,5,FALSE)),"0",(VLOOKUP($C912,CTEPULL!$A:$I,5,FALSE)))</f>
        <v>0</v>
      </c>
      <c r="AF912" s="18">
        <f>IF(ISERROR(VLOOKUP($A912,PIVOTILC!$A:$I,5,FALSE)),"0",(VLOOKUP($A912,PIVOTILC!$A:$I,5,FALSE)))</f>
        <v>0</v>
      </c>
      <c r="AG912" s="13">
        <f t="shared" si="226"/>
        <v>0</v>
      </c>
      <c r="AH912" s="13" t="str">
        <f t="shared" si="235"/>
        <v/>
      </c>
      <c r="AI912" s="13">
        <f>IF(ISERROR(VLOOKUP($C912,CTEPULL!$A:$I,6,FALSE)),"0",(VLOOKUP($C912,CTEPULL!$A:$I,6,FALSE)))</f>
        <v>0</v>
      </c>
      <c r="AJ912" s="18">
        <f>IF(ISERROR(VLOOKUP($A912,PIVOTILC!$A:$I,6,FALSE)),"0",(VLOOKUP($A912,PIVOTILC!$A:$I,6,FALSE)))</f>
        <v>0</v>
      </c>
      <c r="AK912" s="13">
        <f t="shared" si="227"/>
        <v>0</v>
      </c>
      <c r="AL912" s="13" t="str">
        <f t="shared" si="236"/>
        <v/>
      </c>
      <c r="AM912" s="13">
        <f>IF(ISERROR(VLOOKUP($C912,CTEPULL!$A:$I,7,FALSE)),"0",(VLOOKUP($C912,CTEPULL!$A:$I,7,FALSE)))</f>
        <v>0</v>
      </c>
      <c r="AN912" s="18">
        <f>IF(ISERROR(VLOOKUP($A912,PIVOTILC!$A:$I,7,FALSE)),"0",(VLOOKUP($A912,PIVOTILC!$A:$I,7,FALSE)))</f>
        <v>0</v>
      </c>
      <c r="AO912" s="13">
        <f t="shared" si="228"/>
        <v>0</v>
      </c>
      <c r="AP912" s="13" t="str">
        <f t="shared" si="237"/>
        <v/>
      </c>
      <c r="AQ912" s="13">
        <f>IF(ISERROR(VLOOKUP($C912,CTEPULL!$A:$I,8,FALSE)),"0",(VLOOKUP($C912,CTEPULL!$A:$I,8,FALSE)))</f>
        <v>0</v>
      </c>
      <c r="AR912" s="18">
        <f>IF(ISERROR(VLOOKUP($A912,PIVOTILC!$A:$I,8,FALSE)),"0",(VLOOKUP($A912,PIVOTILC!$A:$I,8,FALSE)))</f>
        <v>0</v>
      </c>
      <c r="AS912" s="13">
        <f t="shared" si="229"/>
        <v>0</v>
      </c>
      <c r="AT912" s="13" t="str">
        <f t="shared" si="238"/>
        <v/>
      </c>
      <c r="AU912" s="19">
        <f>IF(ISERROR(VLOOKUP($C912,CTEPULL!$A:$I,9,FALSE)),"0",(VLOOKUP($C912,CTEPULL!$A:$I,9,FALSE)))</f>
        <v>27</v>
      </c>
      <c r="AV912" s="18">
        <f>IF(ISERROR(VLOOKUP($A912,PIVOTILC!$A:$I,8,FALSE)),"0",(VLOOKUP($A912,PIVOTILC!$A:$I,9,FALSE)))</f>
        <v>27</v>
      </c>
      <c r="AW912" s="18">
        <f t="shared" si="230"/>
        <v>0</v>
      </c>
      <c r="AX912" s="13">
        <f t="shared" si="231"/>
        <v>0</v>
      </c>
      <c r="AY912" s="13" t="str">
        <f t="shared" si="232"/>
        <v>No</v>
      </c>
      <c r="AZ912" s="13" t="str">
        <f t="shared" si="239"/>
        <v>No</v>
      </c>
    </row>
    <row r="913" spans="1:52" x14ac:dyDescent="0.2">
      <c r="A913" s="1" t="s">
        <v>9423</v>
      </c>
      <c r="B913" s="16" t="s">
        <v>3337</v>
      </c>
      <c r="C913" s="13" t="s">
        <v>2023</v>
      </c>
      <c r="D913" s="13" t="s">
        <v>2024</v>
      </c>
      <c r="E913" s="13" t="s">
        <v>2025</v>
      </c>
      <c r="F913" s="13" t="s">
        <v>112</v>
      </c>
      <c r="G913" s="13" t="s">
        <v>2026</v>
      </c>
      <c r="H913" s="13" t="s">
        <v>2831</v>
      </c>
      <c r="I913" s="13" t="s">
        <v>98</v>
      </c>
      <c r="J913" s="13" t="s">
        <v>2378</v>
      </c>
      <c r="K913" s="13" t="s">
        <v>2395</v>
      </c>
      <c r="L913" s="13" t="s">
        <v>4946</v>
      </c>
      <c r="M913" s="13" t="s">
        <v>2398</v>
      </c>
      <c r="N913" s="13" t="s">
        <v>2059</v>
      </c>
      <c r="O913" s="17">
        <v>42065</v>
      </c>
      <c r="P913" s="23"/>
      <c r="Q913" s="41" t="s">
        <v>2737</v>
      </c>
      <c r="R913" s="13" t="s">
        <v>187</v>
      </c>
      <c r="S913" s="13" t="s">
        <v>2866</v>
      </c>
      <c r="T913" s="13" t="s">
        <v>8348</v>
      </c>
      <c r="U913" s="13" t="s">
        <v>6087</v>
      </c>
      <c r="V913" s="13" t="s">
        <v>8363</v>
      </c>
      <c r="W913" s="13">
        <f>IF(ISERROR(VLOOKUP($C913,CTEPULL!$A:$I,3,FALSE)),"0",(VLOOKUP($C913,CTEPULL!$A:$I,3,FALSE)))</f>
        <v>45</v>
      </c>
      <c r="X913" s="18">
        <f>IF(ISERROR(VLOOKUP($A913,PIVOTILC!$A:$I,3,FALSE)),"0",(VLOOKUP($A913,PIVOTILC!$A:$I,3,FALSE)))</f>
        <v>45</v>
      </c>
      <c r="Y913" s="13">
        <f t="shared" si="224"/>
        <v>0</v>
      </c>
      <c r="Z913" s="13" t="str">
        <f t="shared" si="233"/>
        <v>Good</v>
      </c>
      <c r="AA913" s="13">
        <f>IF(ISERROR(VLOOKUP($C913,CTEPULL!$A:$I,4,FALSE)),"0",(VLOOKUP($C913,CTEPULL!$A:$I,4,FALSE)))</f>
        <v>0</v>
      </c>
      <c r="AB913" s="18">
        <f>IF(ISERROR(VLOOKUP($A913,PIVOTILC!$A:$I,4,FALSE)),"0",(VLOOKUP($A913,PIVOTILC!$A:$I,4,FALSE)))</f>
        <v>0</v>
      </c>
      <c r="AC913" s="13">
        <f t="shared" si="225"/>
        <v>0</v>
      </c>
      <c r="AD913" s="13" t="str">
        <f t="shared" si="234"/>
        <v/>
      </c>
      <c r="AE913" s="13">
        <f>IF(ISERROR(VLOOKUP($C913,CTEPULL!$A:$I,5,FALSE)),"0",(VLOOKUP($C913,CTEPULL!$A:$I,5,FALSE)))</f>
        <v>0</v>
      </c>
      <c r="AF913" s="18">
        <f>IF(ISERROR(VLOOKUP($A913,PIVOTILC!$A:$I,5,FALSE)),"0",(VLOOKUP($A913,PIVOTILC!$A:$I,5,FALSE)))</f>
        <v>0</v>
      </c>
      <c r="AG913" s="13">
        <f t="shared" si="226"/>
        <v>0</v>
      </c>
      <c r="AH913" s="13" t="str">
        <f t="shared" si="235"/>
        <v/>
      </c>
      <c r="AI913" s="13">
        <f>IF(ISERROR(VLOOKUP($C913,CTEPULL!$A:$I,6,FALSE)),"0",(VLOOKUP($C913,CTEPULL!$A:$I,6,FALSE)))</f>
        <v>0</v>
      </c>
      <c r="AJ913" s="18">
        <f>IF(ISERROR(VLOOKUP($A913,PIVOTILC!$A:$I,6,FALSE)),"0",(VLOOKUP($A913,PIVOTILC!$A:$I,6,FALSE)))</f>
        <v>0</v>
      </c>
      <c r="AK913" s="13">
        <f t="shared" si="227"/>
        <v>0</v>
      </c>
      <c r="AL913" s="13" t="str">
        <f t="shared" si="236"/>
        <v/>
      </c>
      <c r="AM913" s="13">
        <f>IF(ISERROR(VLOOKUP($C913,CTEPULL!$A:$I,7,FALSE)),"0",(VLOOKUP($C913,CTEPULL!$A:$I,7,FALSE)))</f>
        <v>0</v>
      </c>
      <c r="AN913" s="18">
        <f>IF(ISERROR(VLOOKUP($A913,PIVOTILC!$A:$I,7,FALSE)),"0",(VLOOKUP($A913,PIVOTILC!$A:$I,7,FALSE)))</f>
        <v>0</v>
      </c>
      <c r="AO913" s="13">
        <f t="shared" si="228"/>
        <v>0</v>
      </c>
      <c r="AP913" s="13" t="str">
        <f t="shared" si="237"/>
        <v/>
      </c>
      <c r="AQ913" s="13">
        <f>IF(ISERROR(VLOOKUP($C913,CTEPULL!$A:$I,8,FALSE)),"0",(VLOOKUP($C913,CTEPULL!$A:$I,8,FALSE)))</f>
        <v>0</v>
      </c>
      <c r="AR913" s="18">
        <f>IF(ISERROR(VLOOKUP($A913,PIVOTILC!$A:$I,8,FALSE)),"0",(VLOOKUP($A913,PIVOTILC!$A:$I,8,FALSE)))</f>
        <v>0</v>
      </c>
      <c r="AS913" s="13">
        <f t="shared" si="229"/>
        <v>0</v>
      </c>
      <c r="AT913" s="13" t="str">
        <f t="shared" si="238"/>
        <v/>
      </c>
      <c r="AU913" s="19">
        <f>IF(ISERROR(VLOOKUP($C913,CTEPULL!$A:$I,9,FALSE)),"0",(VLOOKUP($C913,CTEPULL!$A:$I,9,FALSE)))</f>
        <v>45</v>
      </c>
      <c r="AV913" s="18">
        <f>IF(ISERROR(VLOOKUP($A913,PIVOTILC!$A:$I,8,FALSE)),"0",(VLOOKUP($A913,PIVOTILC!$A:$I,9,FALSE)))</f>
        <v>45</v>
      </c>
      <c r="AW913" s="18">
        <f t="shared" si="230"/>
        <v>0</v>
      </c>
      <c r="AX913" s="13">
        <f t="shared" si="231"/>
        <v>0</v>
      </c>
      <c r="AY913" s="13" t="str">
        <f t="shared" si="232"/>
        <v>No</v>
      </c>
      <c r="AZ913" s="13" t="str">
        <f t="shared" si="239"/>
        <v>No</v>
      </c>
    </row>
    <row r="914" spans="1:52" x14ac:dyDescent="0.2">
      <c r="A914" s="1" t="s">
        <v>9424</v>
      </c>
      <c r="B914" s="16" t="s">
        <v>3338</v>
      </c>
      <c r="C914" s="13" t="s">
        <v>1729</v>
      </c>
      <c r="D914" s="13" t="s">
        <v>1730</v>
      </c>
      <c r="E914" s="13" t="s">
        <v>1731</v>
      </c>
      <c r="F914" s="13" t="s">
        <v>179</v>
      </c>
      <c r="G914" s="13" t="s">
        <v>1732</v>
      </c>
      <c r="H914" s="13" t="s">
        <v>2828</v>
      </c>
      <c r="I914" s="13" t="s">
        <v>98</v>
      </c>
      <c r="J914" s="13" t="s">
        <v>2378</v>
      </c>
      <c r="K914" s="13" t="s">
        <v>2379</v>
      </c>
      <c r="L914" s="13" t="s">
        <v>2383</v>
      </c>
      <c r="M914" s="13" t="s">
        <v>7713</v>
      </c>
      <c r="N914" s="13" t="s">
        <v>1754</v>
      </c>
      <c r="O914" s="17">
        <v>41960</v>
      </c>
      <c r="P914" s="23"/>
      <c r="Q914" s="41" t="s">
        <v>2738</v>
      </c>
      <c r="R914" s="13" t="s">
        <v>129</v>
      </c>
      <c r="S914" s="13" t="s">
        <v>2867</v>
      </c>
      <c r="T914" s="13" t="s">
        <v>8348</v>
      </c>
      <c r="U914" s="13" t="s">
        <v>6088</v>
      </c>
      <c r="V914" s="13" t="s">
        <v>8354</v>
      </c>
      <c r="W914" s="13">
        <f>IF(ISERROR(VLOOKUP($C914,CTEPULL!$A:$I,3,FALSE)),"0",(VLOOKUP($C914,CTEPULL!$A:$I,3,FALSE)))</f>
        <v>40</v>
      </c>
      <c r="X914" s="18">
        <f>IF(ISERROR(VLOOKUP($A914,PIVOTILC!$A:$I,3,FALSE)),"0",(VLOOKUP($A914,PIVOTILC!$A:$I,3,FALSE)))</f>
        <v>40</v>
      </c>
      <c r="Y914" s="13">
        <f t="shared" si="224"/>
        <v>0</v>
      </c>
      <c r="Z914" s="13" t="str">
        <f t="shared" si="233"/>
        <v>Good</v>
      </c>
      <c r="AA914" s="13">
        <f>IF(ISERROR(VLOOKUP($C914,CTEPULL!$A:$I,4,FALSE)),"0",(VLOOKUP($C914,CTEPULL!$A:$I,4,FALSE)))</f>
        <v>0</v>
      </c>
      <c r="AB914" s="18">
        <f>IF(ISERROR(VLOOKUP($A914,PIVOTILC!$A:$I,4,FALSE)),"0",(VLOOKUP($A914,PIVOTILC!$A:$I,4,FALSE)))</f>
        <v>0</v>
      </c>
      <c r="AC914" s="13">
        <f t="shared" si="225"/>
        <v>0</v>
      </c>
      <c r="AD914" s="13" t="str">
        <f t="shared" si="234"/>
        <v/>
      </c>
      <c r="AE914" s="13">
        <f>IF(ISERROR(VLOOKUP($C914,CTEPULL!$A:$I,5,FALSE)),"0",(VLOOKUP($C914,CTEPULL!$A:$I,5,FALSE)))</f>
        <v>0</v>
      </c>
      <c r="AF914" s="18">
        <f>IF(ISERROR(VLOOKUP($A914,PIVOTILC!$A:$I,5,FALSE)),"0",(VLOOKUP($A914,PIVOTILC!$A:$I,5,FALSE)))</f>
        <v>0</v>
      </c>
      <c r="AG914" s="13">
        <f t="shared" si="226"/>
        <v>0</v>
      </c>
      <c r="AH914" s="13" t="str">
        <f t="shared" si="235"/>
        <v/>
      </c>
      <c r="AI914" s="13">
        <f>IF(ISERROR(VLOOKUP($C914,CTEPULL!$A:$I,6,FALSE)),"0",(VLOOKUP($C914,CTEPULL!$A:$I,6,FALSE)))</f>
        <v>0</v>
      </c>
      <c r="AJ914" s="18">
        <f>IF(ISERROR(VLOOKUP($A914,PIVOTILC!$A:$I,6,FALSE)),"0",(VLOOKUP($A914,PIVOTILC!$A:$I,6,FALSE)))</f>
        <v>0</v>
      </c>
      <c r="AK914" s="13">
        <f t="shared" si="227"/>
        <v>0</v>
      </c>
      <c r="AL914" s="13" t="str">
        <f t="shared" si="236"/>
        <v/>
      </c>
      <c r="AM914" s="13">
        <f>IF(ISERROR(VLOOKUP($C914,CTEPULL!$A:$I,7,FALSE)),"0",(VLOOKUP($C914,CTEPULL!$A:$I,7,FALSE)))</f>
        <v>0</v>
      </c>
      <c r="AN914" s="18">
        <f>IF(ISERROR(VLOOKUP($A914,PIVOTILC!$A:$I,7,FALSE)),"0",(VLOOKUP($A914,PIVOTILC!$A:$I,7,FALSE)))</f>
        <v>0</v>
      </c>
      <c r="AO914" s="13">
        <f t="shared" si="228"/>
        <v>0</v>
      </c>
      <c r="AP914" s="13" t="str">
        <f t="shared" si="237"/>
        <v/>
      </c>
      <c r="AQ914" s="13">
        <f>IF(ISERROR(VLOOKUP($C914,CTEPULL!$A:$I,8,FALSE)),"0",(VLOOKUP($C914,CTEPULL!$A:$I,8,FALSE)))</f>
        <v>0</v>
      </c>
      <c r="AR914" s="18">
        <f>IF(ISERROR(VLOOKUP($A914,PIVOTILC!$A:$I,8,FALSE)),"0",(VLOOKUP($A914,PIVOTILC!$A:$I,8,FALSE)))</f>
        <v>0</v>
      </c>
      <c r="AS914" s="13">
        <f t="shared" si="229"/>
        <v>0</v>
      </c>
      <c r="AT914" s="13" t="str">
        <f t="shared" si="238"/>
        <v/>
      </c>
      <c r="AU914" s="19">
        <f>IF(ISERROR(VLOOKUP($C914,CTEPULL!$A:$I,9,FALSE)),"0",(VLOOKUP($C914,CTEPULL!$A:$I,9,FALSE)))</f>
        <v>40</v>
      </c>
      <c r="AV914" s="18">
        <f>IF(ISERROR(VLOOKUP($A914,PIVOTILC!$A:$I,8,FALSE)),"0",(VLOOKUP($A914,PIVOTILC!$A:$I,9,FALSE)))</f>
        <v>40</v>
      </c>
      <c r="AW914" s="18">
        <f t="shared" si="230"/>
        <v>0</v>
      </c>
      <c r="AX914" s="13">
        <f t="shared" si="231"/>
        <v>0</v>
      </c>
      <c r="AY914" s="13" t="str">
        <f t="shared" si="232"/>
        <v>No</v>
      </c>
      <c r="AZ914" s="13" t="str">
        <f t="shared" si="239"/>
        <v>No</v>
      </c>
    </row>
    <row r="915" spans="1:52" x14ac:dyDescent="0.2">
      <c r="A915" s="1" t="s">
        <v>9425</v>
      </c>
      <c r="B915" s="16" t="s">
        <v>3339</v>
      </c>
      <c r="C915" s="13" t="s">
        <v>829</v>
      </c>
      <c r="D915" s="13" t="s">
        <v>507</v>
      </c>
      <c r="E915" s="13" t="s">
        <v>508</v>
      </c>
      <c r="F915" s="13" t="s">
        <v>125</v>
      </c>
      <c r="G915" s="13" t="s">
        <v>302</v>
      </c>
      <c r="H915" s="13" t="s">
        <v>2831</v>
      </c>
      <c r="I915" s="13" t="s">
        <v>98</v>
      </c>
      <c r="J915" s="13" t="s">
        <v>2378</v>
      </c>
      <c r="K915" s="13" t="s">
        <v>2395</v>
      </c>
      <c r="L915" s="13" t="s">
        <v>2385</v>
      </c>
      <c r="M915" s="13" t="s">
        <v>2398</v>
      </c>
      <c r="N915" s="13" t="s">
        <v>52</v>
      </c>
      <c r="O915" s="17">
        <v>39456</v>
      </c>
      <c r="P915" s="23"/>
      <c r="Q915" s="41" t="s">
        <v>2739</v>
      </c>
      <c r="R915" s="13" t="s">
        <v>129</v>
      </c>
      <c r="S915" s="13" t="s">
        <v>2870</v>
      </c>
      <c r="T915" s="13" t="s">
        <v>8348</v>
      </c>
      <c r="U915" s="13" t="s">
        <v>6089</v>
      </c>
      <c r="V915" s="13" t="s">
        <v>8361</v>
      </c>
      <c r="W915" s="13">
        <f>IF(ISERROR(VLOOKUP($C915,CTEPULL!$A:$I,3,FALSE)),"0",(VLOOKUP($C915,CTEPULL!$A:$I,3,FALSE)))</f>
        <v>40</v>
      </c>
      <c r="X915" s="18">
        <f>IF(ISERROR(VLOOKUP($A915,PIVOTILC!$A:$I,3,FALSE)),"0",(VLOOKUP($A915,PIVOTILC!$A:$I,3,FALSE)))</f>
        <v>40</v>
      </c>
      <c r="Y915" s="13">
        <f t="shared" si="224"/>
        <v>0</v>
      </c>
      <c r="Z915" s="13" t="str">
        <f t="shared" si="233"/>
        <v>Good</v>
      </c>
      <c r="AA915" s="13">
        <f>IF(ISERROR(VLOOKUP($C915,CTEPULL!$A:$I,4,FALSE)),"0",(VLOOKUP($C915,CTEPULL!$A:$I,4,FALSE)))</f>
        <v>0</v>
      </c>
      <c r="AB915" s="18">
        <f>IF(ISERROR(VLOOKUP($A915,PIVOTILC!$A:$I,4,FALSE)),"0",(VLOOKUP($A915,PIVOTILC!$A:$I,4,FALSE)))</f>
        <v>0</v>
      </c>
      <c r="AC915" s="13">
        <f t="shared" si="225"/>
        <v>0</v>
      </c>
      <c r="AD915" s="13" t="str">
        <f t="shared" si="234"/>
        <v/>
      </c>
      <c r="AE915" s="13">
        <f>IF(ISERROR(VLOOKUP($C915,CTEPULL!$A:$I,5,FALSE)),"0",(VLOOKUP($C915,CTEPULL!$A:$I,5,FALSE)))</f>
        <v>0</v>
      </c>
      <c r="AF915" s="18">
        <f>IF(ISERROR(VLOOKUP($A915,PIVOTILC!$A:$I,5,FALSE)),"0",(VLOOKUP($A915,PIVOTILC!$A:$I,5,FALSE)))</f>
        <v>0</v>
      </c>
      <c r="AG915" s="13">
        <f t="shared" si="226"/>
        <v>0</v>
      </c>
      <c r="AH915" s="13" t="str">
        <f t="shared" si="235"/>
        <v/>
      </c>
      <c r="AI915" s="13">
        <f>IF(ISERROR(VLOOKUP($C915,CTEPULL!$A:$I,6,FALSE)),"0",(VLOOKUP($C915,CTEPULL!$A:$I,6,FALSE)))</f>
        <v>0</v>
      </c>
      <c r="AJ915" s="18">
        <f>IF(ISERROR(VLOOKUP($A915,PIVOTILC!$A:$I,6,FALSE)),"0",(VLOOKUP($A915,PIVOTILC!$A:$I,6,FALSE)))</f>
        <v>0</v>
      </c>
      <c r="AK915" s="13">
        <f t="shared" si="227"/>
        <v>0</v>
      </c>
      <c r="AL915" s="13" t="str">
        <f t="shared" si="236"/>
        <v/>
      </c>
      <c r="AM915" s="13">
        <f>IF(ISERROR(VLOOKUP($C915,CTEPULL!$A:$I,7,FALSE)),"0",(VLOOKUP($C915,CTEPULL!$A:$I,7,FALSE)))</f>
        <v>0</v>
      </c>
      <c r="AN915" s="18">
        <f>IF(ISERROR(VLOOKUP($A915,PIVOTILC!$A:$I,7,FALSE)),"0",(VLOOKUP($A915,PIVOTILC!$A:$I,7,FALSE)))</f>
        <v>0</v>
      </c>
      <c r="AO915" s="13">
        <f t="shared" si="228"/>
        <v>0</v>
      </c>
      <c r="AP915" s="13" t="str">
        <f t="shared" si="237"/>
        <v/>
      </c>
      <c r="AQ915" s="13">
        <f>IF(ISERROR(VLOOKUP($C915,CTEPULL!$A:$I,8,FALSE)),"0",(VLOOKUP($C915,CTEPULL!$A:$I,8,FALSE)))</f>
        <v>0</v>
      </c>
      <c r="AR915" s="18">
        <f>IF(ISERROR(VLOOKUP($A915,PIVOTILC!$A:$I,8,FALSE)),"0",(VLOOKUP($A915,PIVOTILC!$A:$I,8,FALSE)))</f>
        <v>0</v>
      </c>
      <c r="AS915" s="13">
        <f t="shared" si="229"/>
        <v>0</v>
      </c>
      <c r="AT915" s="13" t="str">
        <f t="shared" si="238"/>
        <v/>
      </c>
      <c r="AU915" s="19">
        <f>IF(ISERROR(VLOOKUP($C915,CTEPULL!$A:$I,9,FALSE)),"0",(VLOOKUP($C915,CTEPULL!$A:$I,9,FALSE)))</f>
        <v>40</v>
      </c>
      <c r="AV915" s="18">
        <f>IF(ISERROR(VLOOKUP($A915,PIVOTILC!$A:$I,8,FALSE)),"0",(VLOOKUP($A915,PIVOTILC!$A:$I,9,FALSE)))</f>
        <v>40</v>
      </c>
      <c r="AW915" s="18">
        <f t="shared" si="230"/>
        <v>0</v>
      </c>
      <c r="AX915" s="13">
        <f t="shared" si="231"/>
        <v>0</v>
      </c>
      <c r="AY915" s="13" t="str">
        <f t="shared" si="232"/>
        <v>No</v>
      </c>
      <c r="AZ915" s="13" t="str">
        <f t="shared" si="239"/>
        <v>No</v>
      </c>
    </row>
    <row r="916" spans="1:52" x14ac:dyDescent="0.2">
      <c r="A916" s="1" t="s">
        <v>9033</v>
      </c>
      <c r="B916" s="16" t="s">
        <v>9034</v>
      </c>
      <c r="C916" s="13" t="s">
        <v>9035</v>
      </c>
      <c r="D916" s="13" t="s">
        <v>9036</v>
      </c>
      <c r="E916" s="13" t="s">
        <v>9037</v>
      </c>
      <c r="F916" s="13" t="s">
        <v>179</v>
      </c>
      <c r="G916" s="13" t="s">
        <v>9038</v>
      </c>
      <c r="H916" s="13" t="s">
        <v>2834</v>
      </c>
      <c r="I916" s="13" t="s">
        <v>102</v>
      </c>
      <c r="J916" s="13" t="s">
        <v>2378</v>
      </c>
      <c r="K916" s="13" t="s">
        <v>2395</v>
      </c>
      <c r="L916" s="13" t="s">
        <v>2385</v>
      </c>
      <c r="M916" s="13" t="s">
        <v>2385</v>
      </c>
      <c r="N916" s="13" t="s">
        <v>9039</v>
      </c>
      <c r="O916" s="17">
        <v>43430</v>
      </c>
      <c r="P916" s="23"/>
      <c r="Q916" s="41" t="s">
        <v>9040</v>
      </c>
      <c r="R916" s="13" t="s">
        <v>112</v>
      </c>
      <c r="S916" s="13" t="s">
        <v>2866</v>
      </c>
      <c r="T916" s="13" t="s">
        <v>8348</v>
      </c>
      <c r="U916" s="13" t="s">
        <v>9093</v>
      </c>
      <c r="V916" s="13" t="s">
        <v>8356</v>
      </c>
      <c r="W916" s="13">
        <f>IF(ISERROR(VLOOKUP($C916,CTEPULL!$A:$I,3,FALSE)),"0",(VLOOKUP($C916,CTEPULL!$A:$I,3,FALSE)))</f>
        <v>40</v>
      </c>
      <c r="X916" s="18">
        <f>IF(ISERROR(VLOOKUP($A916,PIVOTILC!$A:$I,3,FALSE)),"0",(VLOOKUP($A916,PIVOTILC!$A:$I,3,FALSE)))</f>
        <v>40</v>
      </c>
      <c r="Y916" s="13">
        <f t="shared" si="224"/>
        <v>0</v>
      </c>
      <c r="Z916" s="13" t="str">
        <f t="shared" si="233"/>
        <v>Good</v>
      </c>
      <c r="AA916" s="13">
        <f>IF(ISERROR(VLOOKUP($C916,CTEPULL!$A:$I,4,FALSE)),"0",(VLOOKUP($C916,CTEPULL!$A:$I,4,FALSE)))</f>
        <v>0</v>
      </c>
      <c r="AB916" s="18">
        <f>IF(ISERROR(VLOOKUP($A916,PIVOTILC!$A:$I,4,FALSE)),"0",(VLOOKUP($A916,PIVOTILC!$A:$I,4,FALSE)))</f>
        <v>0</v>
      </c>
      <c r="AC916" s="13">
        <f t="shared" si="225"/>
        <v>0</v>
      </c>
      <c r="AD916" s="13" t="str">
        <f t="shared" si="234"/>
        <v/>
      </c>
      <c r="AE916" s="13">
        <f>IF(ISERROR(VLOOKUP($C916,CTEPULL!$A:$I,5,FALSE)),"0",(VLOOKUP($C916,CTEPULL!$A:$I,5,FALSE)))</f>
        <v>0</v>
      </c>
      <c r="AF916" s="18">
        <f>IF(ISERROR(VLOOKUP($A916,PIVOTILC!$A:$I,5,FALSE)),"0",(VLOOKUP($A916,PIVOTILC!$A:$I,5,FALSE)))</f>
        <v>0</v>
      </c>
      <c r="AG916" s="13">
        <f t="shared" si="226"/>
        <v>0</v>
      </c>
      <c r="AH916" s="13" t="str">
        <f t="shared" si="235"/>
        <v/>
      </c>
      <c r="AI916" s="13">
        <f>IF(ISERROR(VLOOKUP($C916,CTEPULL!$A:$I,6,FALSE)),"0",(VLOOKUP($C916,CTEPULL!$A:$I,6,FALSE)))</f>
        <v>0</v>
      </c>
      <c r="AJ916" s="18">
        <f>IF(ISERROR(VLOOKUP($A916,PIVOTILC!$A:$I,6,FALSE)),"0",(VLOOKUP($A916,PIVOTILC!$A:$I,6,FALSE)))</f>
        <v>0</v>
      </c>
      <c r="AK916" s="13">
        <f t="shared" si="227"/>
        <v>0</v>
      </c>
      <c r="AL916" s="13" t="str">
        <f t="shared" si="236"/>
        <v/>
      </c>
      <c r="AM916" s="13">
        <f>IF(ISERROR(VLOOKUP($C916,CTEPULL!$A:$I,7,FALSE)),"0",(VLOOKUP($C916,CTEPULL!$A:$I,7,FALSE)))</f>
        <v>0</v>
      </c>
      <c r="AN916" s="18">
        <f>IF(ISERROR(VLOOKUP($A916,PIVOTILC!$A:$I,7,FALSE)),"0",(VLOOKUP($A916,PIVOTILC!$A:$I,7,FALSE)))</f>
        <v>0</v>
      </c>
      <c r="AO916" s="13">
        <f t="shared" si="228"/>
        <v>0</v>
      </c>
      <c r="AP916" s="13" t="str">
        <f t="shared" si="237"/>
        <v/>
      </c>
      <c r="AQ916" s="13">
        <f>IF(ISERROR(VLOOKUP($C916,CTEPULL!$A:$I,8,FALSE)),"0",(VLOOKUP($C916,CTEPULL!$A:$I,8,FALSE)))</f>
        <v>0</v>
      </c>
      <c r="AR916" s="18">
        <f>IF(ISERROR(VLOOKUP($A916,PIVOTILC!$A:$I,8,FALSE)),"0",(VLOOKUP($A916,PIVOTILC!$A:$I,8,FALSE)))</f>
        <v>0</v>
      </c>
      <c r="AS916" s="13">
        <f t="shared" si="229"/>
        <v>0</v>
      </c>
      <c r="AT916" s="13" t="str">
        <f t="shared" si="238"/>
        <v/>
      </c>
      <c r="AU916" s="19">
        <f>IF(ISERROR(VLOOKUP($C916,CTEPULL!$A:$I,9,FALSE)),"0",(VLOOKUP($C916,CTEPULL!$A:$I,9,FALSE)))</f>
        <v>40</v>
      </c>
      <c r="AV916" s="18">
        <f>IF(ISERROR(VLOOKUP($A916,PIVOTILC!$A:$I,8,FALSE)),"0",(VLOOKUP($A916,PIVOTILC!$A:$I,9,FALSE)))</f>
        <v>40</v>
      </c>
      <c r="AW916" s="18">
        <f t="shared" si="230"/>
        <v>0</v>
      </c>
      <c r="AX916" s="13">
        <f t="shared" si="231"/>
        <v>0</v>
      </c>
      <c r="AY916" s="13" t="str">
        <f t="shared" si="232"/>
        <v>No</v>
      </c>
      <c r="AZ916" s="13" t="str">
        <f t="shared" si="239"/>
        <v>No</v>
      </c>
    </row>
    <row r="917" spans="1:52" x14ac:dyDescent="0.2">
      <c r="A917" s="1" t="s">
        <v>9426</v>
      </c>
      <c r="B917" s="16" t="s">
        <v>3340</v>
      </c>
      <c r="C917" s="13" t="s">
        <v>985</v>
      </c>
      <c r="D917" s="13" t="s">
        <v>986</v>
      </c>
      <c r="E917" s="13" t="s">
        <v>523</v>
      </c>
      <c r="F917" s="13" t="s">
        <v>185</v>
      </c>
      <c r="G917" s="13" t="s">
        <v>987</v>
      </c>
      <c r="H917" s="13" t="s">
        <v>2831</v>
      </c>
      <c r="I917" s="13" t="s">
        <v>100</v>
      </c>
      <c r="J917" s="13" t="s">
        <v>2378</v>
      </c>
      <c r="K917" s="13" t="s">
        <v>4970</v>
      </c>
      <c r="L917" s="13" t="s">
        <v>11256</v>
      </c>
      <c r="M917" s="13" t="s">
        <v>2409</v>
      </c>
      <c r="N917" s="13" t="s">
        <v>988</v>
      </c>
      <c r="O917" s="17">
        <v>41239</v>
      </c>
      <c r="P917" s="23"/>
      <c r="Q917" s="41" t="s">
        <v>2740</v>
      </c>
      <c r="R917" s="13" t="s">
        <v>187</v>
      </c>
      <c r="S917" s="13" t="s">
        <v>2867</v>
      </c>
      <c r="T917" s="13" t="s">
        <v>8348</v>
      </c>
      <c r="U917" s="13" t="s">
        <v>6090</v>
      </c>
      <c r="V917" s="13" t="s">
        <v>8361</v>
      </c>
      <c r="W917" s="13">
        <f>IF(ISERROR(VLOOKUP($C917,CTEPULL!$A:$I,3,FALSE)),"0",(VLOOKUP($C917,CTEPULL!$A:$I,3,FALSE)))</f>
        <v>40</v>
      </c>
      <c r="X917" s="18">
        <f>IF(ISERROR(VLOOKUP($A917,PIVOTILC!$A:$I,3,FALSE)),"0",(VLOOKUP($A917,PIVOTILC!$A:$I,3,FALSE)))</f>
        <v>40</v>
      </c>
      <c r="Y917" s="13">
        <f t="shared" si="224"/>
        <v>0</v>
      </c>
      <c r="Z917" s="13" t="str">
        <f t="shared" si="233"/>
        <v>Good</v>
      </c>
      <c r="AA917" s="13">
        <f>IF(ISERROR(VLOOKUP($C917,CTEPULL!$A:$I,4,FALSE)),"0",(VLOOKUP($C917,CTEPULL!$A:$I,4,FALSE)))</f>
        <v>0</v>
      </c>
      <c r="AB917" s="18">
        <f>IF(ISERROR(VLOOKUP($A917,PIVOTILC!$A:$I,4,FALSE)),"0",(VLOOKUP($A917,PIVOTILC!$A:$I,4,FALSE)))</f>
        <v>0</v>
      </c>
      <c r="AC917" s="13">
        <f t="shared" si="225"/>
        <v>0</v>
      </c>
      <c r="AD917" s="13" t="str">
        <f t="shared" si="234"/>
        <v/>
      </c>
      <c r="AE917" s="13">
        <f>IF(ISERROR(VLOOKUP($C917,CTEPULL!$A:$I,5,FALSE)),"0",(VLOOKUP($C917,CTEPULL!$A:$I,5,FALSE)))</f>
        <v>0</v>
      </c>
      <c r="AF917" s="18">
        <f>IF(ISERROR(VLOOKUP($A917,PIVOTILC!$A:$I,5,FALSE)),"0",(VLOOKUP($A917,PIVOTILC!$A:$I,5,FALSE)))</f>
        <v>0</v>
      </c>
      <c r="AG917" s="13">
        <f t="shared" si="226"/>
        <v>0</v>
      </c>
      <c r="AH917" s="13" t="str">
        <f t="shared" si="235"/>
        <v/>
      </c>
      <c r="AI917" s="13">
        <f>IF(ISERROR(VLOOKUP($C917,CTEPULL!$A:$I,6,FALSE)),"0",(VLOOKUP($C917,CTEPULL!$A:$I,6,FALSE)))</f>
        <v>0</v>
      </c>
      <c r="AJ917" s="18">
        <f>IF(ISERROR(VLOOKUP($A917,PIVOTILC!$A:$I,6,FALSE)),"0",(VLOOKUP($A917,PIVOTILC!$A:$I,6,FALSE)))</f>
        <v>0</v>
      </c>
      <c r="AK917" s="13">
        <f t="shared" si="227"/>
        <v>0</v>
      </c>
      <c r="AL917" s="13" t="str">
        <f t="shared" si="236"/>
        <v/>
      </c>
      <c r="AM917" s="13">
        <f>IF(ISERROR(VLOOKUP($C917,CTEPULL!$A:$I,7,FALSE)),"0",(VLOOKUP($C917,CTEPULL!$A:$I,7,FALSE)))</f>
        <v>0</v>
      </c>
      <c r="AN917" s="18">
        <f>IF(ISERROR(VLOOKUP($A917,PIVOTILC!$A:$I,7,FALSE)),"0",(VLOOKUP($A917,PIVOTILC!$A:$I,7,FALSE)))</f>
        <v>0</v>
      </c>
      <c r="AO917" s="13">
        <f t="shared" si="228"/>
        <v>0</v>
      </c>
      <c r="AP917" s="13" t="str">
        <f t="shared" si="237"/>
        <v/>
      </c>
      <c r="AQ917" s="13">
        <f>IF(ISERROR(VLOOKUP($C917,CTEPULL!$A:$I,8,FALSE)),"0",(VLOOKUP($C917,CTEPULL!$A:$I,8,FALSE)))</f>
        <v>0</v>
      </c>
      <c r="AR917" s="18">
        <f>IF(ISERROR(VLOOKUP($A917,PIVOTILC!$A:$I,8,FALSE)),"0",(VLOOKUP($A917,PIVOTILC!$A:$I,8,FALSE)))</f>
        <v>0</v>
      </c>
      <c r="AS917" s="13">
        <f t="shared" si="229"/>
        <v>0</v>
      </c>
      <c r="AT917" s="13" t="str">
        <f t="shared" si="238"/>
        <v/>
      </c>
      <c r="AU917" s="19">
        <f>IF(ISERROR(VLOOKUP($C917,CTEPULL!$A:$I,9,FALSE)),"0",(VLOOKUP($C917,CTEPULL!$A:$I,9,FALSE)))</f>
        <v>40</v>
      </c>
      <c r="AV917" s="18">
        <f>IF(ISERROR(VLOOKUP($A917,PIVOTILC!$A:$I,8,FALSE)),"0",(VLOOKUP($A917,PIVOTILC!$A:$I,9,FALSE)))</f>
        <v>40</v>
      </c>
      <c r="AW917" s="18">
        <f t="shared" si="230"/>
        <v>0</v>
      </c>
      <c r="AX917" s="13">
        <f t="shared" si="231"/>
        <v>0</v>
      </c>
      <c r="AY917" s="13" t="str">
        <f t="shared" si="232"/>
        <v>No</v>
      </c>
      <c r="AZ917" s="13" t="str">
        <f t="shared" si="239"/>
        <v>No</v>
      </c>
    </row>
    <row r="918" spans="1:52" x14ac:dyDescent="0.2">
      <c r="A918" s="1" t="s">
        <v>7298</v>
      </c>
      <c r="B918" s="16" t="s">
        <v>5189</v>
      </c>
      <c r="C918" s="13" t="s">
        <v>5190</v>
      </c>
      <c r="D918" s="13" t="s">
        <v>5191</v>
      </c>
      <c r="E918" s="13" t="s">
        <v>5192</v>
      </c>
      <c r="F918" s="13" t="s">
        <v>103</v>
      </c>
      <c r="G918" s="13" t="s">
        <v>5193</v>
      </c>
      <c r="H918" s="13" t="s">
        <v>2829</v>
      </c>
      <c r="I918" s="13" t="s">
        <v>98</v>
      </c>
      <c r="J918" s="13" t="s">
        <v>2378</v>
      </c>
      <c r="K918" s="13" t="s">
        <v>4970</v>
      </c>
      <c r="L918" s="13" t="s">
        <v>4970</v>
      </c>
      <c r="M918" s="13" t="s">
        <v>5520</v>
      </c>
      <c r="N918" s="13" t="s">
        <v>5194</v>
      </c>
      <c r="O918" s="17">
        <v>41393</v>
      </c>
      <c r="P918" s="23"/>
      <c r="Q918" s="41" t="s">
        <v>5195</v>
      </c>
      <c r="R918" s="13" t="s">
        <v>129</v>
      </c>
      <c r="S918" s="13" t="s">
        <v>2871</v>
      </c>
      <c r="T918" s="13" t="s">
        <v>8359</v>
      </c>
      <c r="U918" s="13" t="s">
        <v>6091</v>
      </c>
      <c r="V918" s="13" t="s">
        <v>8363</v>
      </c>
      <c r="W918" s="13">
        <f>IF(ISERROR(VLOOKUP($C918,CTEPULL!$A:$I,3,FALSE)),"0",(VLOOKUP($C918,CTEPULL!$A:$I,3,FALSE)))</f>
        <v>40</v>
      </c>
      <c r="X918" s="18">
        <f>IF(ISERROR(VLOOKUP($A918,PIVOTILC!$A:$I,3,FALSE)),"0",(VLOOKUP($A918,PIVOTILC!$A:$I,3,FALSE)))</f>
        <v>40</v>
      </c>
      <c r="Y918" s="13">
        <f t="shared" si="224"/>
        <v>0</v>
      </c>
      <c r="Z918" s="13" t="str">
        <f t="shared" si="233"/>
        <v>Good</v>
      </c>
      <c r="AA918" s="13">
        <f>IF(ISERROR(VLOOKUP($C918,CTEPULL!$A:$I,4,FALSE)),"0",(VLOOKUP($C918,CTEPULL!$A:$I,4,FALSE)))</f>
        <v>0</v>
      </c>
      <c r="AB918" s="18">
        <f>IF(ISERROR(VLOOKUP($A918,PIVOTILC!$A:$I,4,FALSE)),"0",(VLOOKUP($A918,PIVOTILC!$A:$I,4,FALSE)))</f>
        <v>0</v>
      </c>
      <c r="AC918" s="13">
        <f t="shared" si="225"/>
        <v>0</v>
      </c>
      <c r="AD918" s="13" t="str">
        <f t="shared" si="234"/>
        <v/>
      </c>
      <c r="AE918" s="13">
        <f>IF(ISERROR(VLOOKUP($C918,CTEPULL!$A:$I,5,FALSE)),"0",(VLOOKUP($C918,CTEPULL!$A:$I,5,FALSE)))</f>
        <v>0</v>
      </c>
      <c r="AF918" s="18">
        <f>IF(ISERROR(VLOOKUP($A918,PIVOTILC!$A:$I,5,FALSE)),"0",(VLOOKUP($A918,PIVOTILC!$A:$I,5,FALSE)))</f>
        <v>0</v>
      </c>
      <c r="AG918" s="13">
        <f t="shared" si="226"/>
        <v>0</v>
      </c>
      <c r="AH918" s="13" t="str">
        <f t="shared" si="235"/>
        <v/>
      </c>
      <c r="AI918" s="13">
        <f>IF(ISERROR(VLOOKUP($C918,CTEPULL!$A:$I,6,FALSE)),"0",(VLOOKUP($C918,CTEPULL!$A:$I,6,FALSE)))</f>
        <v>0</v>
      </c>
      <c r="AJ918" s="18">
        <f>IF(ISERROR(VLOOKUP($A918,PIVOTILC!$A:$I,6,FALSE)),"0",(VLOOKUP($A918,PIVOTILC!$A:$I,6,FALSE)))</f>
        <v>0</v>
      </c>
      <c r="AK918" s="13">
        <f t="shared" si="227"/>
        <v>0</v>
      </c>
      <c r="AL918" s="13" t="str">
        <f t="shared" si="236"/>
        <v/>
      </c>
      <c r="AM918" s="13">
        <f>IF(ISERROR(VLOOKUP($C918,CTEPULL!$A:$I,7,FALSE)),"0",(VLOOKUP($C918,CTEPULL!$A:$I,7,FALSE)))</f>
        <v>0</v>
      </c>
      <c r="AN918" s="18">
        <f>IF(ISERROR(VLOOKUP($A918,PIVOTILC!$A:$I,7,FALSE)),"0",(VLOOKUP($A918,PIVOTILC!$A:$I,7,FALSE)))</f>
        <v>0</v>
      </c>
      <c r="AO918" s="13">
        <f t="shared" si="228"/>
        <v>0</v>
      </c>
      <c r="AP918" s="13" t="str">
        <f t="shared" si="237"/>
        <v/>
      </c>
      <c r="AQ918" s="13">
        <f>IF(ISERROR(VLOOKUP($C918,CTEPULL!$A:$I,8,FALSE)),"0",(VLOOKUP($C918,CTEPULL!$A:$I,8,FALSE)))</f>
        <v>0</v>
      </c>
      <c r="AR918" s="18">
        <f>IF(ISERROR(VLOOKUP($A918,PIVOTILC!$A:$I,8,FALSE)),"0",(VLOOKUP($A918,PIVOTILC!$A:$I,8,FALSE)))</f>
        <v>0</v>
      </c>
      <c r="AS918" s="13">
        <f t="shared" si="229"/>
        <v>0</v>
      </c>
      <c r="AT918" s="13" t="str">
        <f t="shared" si="238"/>
        <v/>
      </c>
      <c r="AU918" s="19">
        <f>IF(ISERROR(VLOOKUP($C918,CTEPULL!$A:$I,9,FALSE)),"0",(VLOOKUP($C918,CTEPULL!$A:$I,9,FALSE)))</f>
        <v>40</v>
      </c>
      <c r="AV918" s="18">
        <f>IF(ISERROR(VLOOKUP($A918,PIVOTILC!$A:$I,8,FALSE)),"0",(VLOOKUP($A918,PIVOTILC!$A:$I,9,FALSE)))</f>
        <v>40</v>
      </c>
      <c r="AW918" s="18">
        <f t="shared" si="230"/>
        <v>0</v>
      </c>
      <c r="AX918" s="13">
        <f t="shared" si="231"/>
        <v>0</v>
      </c>
      <c r="AY918" s="13" t="str">
        <f t="shared" si="232"/>
        <v>No</v>
      </c>
      <c r="AZ918" s="13" t="str">
        <f t="shared" si="239"/>
        <v>No</v>
      </c>
    </row>
    <row r="919" spans="1:52" x14ac:dyDescent="0.2">
      <c r="A919" s="1" t="s">
        <v>9427</v>
      </c>
      <c r="B919" s="16" t="s">
        <v>3341</v>
      </c>
      <c r="C919" s="13" t="s">
        <v>2255</v>
      </c>
      <c r="D919" s="13" t="s">
        <v>2256</v>
      </c>
      <c r="E919" s="13" t="s">
        <v>2257</v>
      </c>
      <c r="F919" s="13" t="s">
        <v>125</v>
      </c>
      <c r="G919" s="13" t="s">
        <v>2258</v>
      </c>
      <c r="H919" s="13" t="s">
        <v>2828</v>
      </c>
      <c r="I919" s="13" t="s">
        <v>98</v>
      </c>
      <c r="J919" s="13" t="s">
        <v>2378</v>
      </c>
      <c r="K919" s="13" t="s">
        <v>2880</v>
      </c>
      <c r="L919" s="13" t="s">
        <v>2880</v>
      </c>
      <c r="M919" s="13" t="s">
        <v>11908</v>
      </c>
      <c r="N919" s="13" t="s">
        <v>2266</v>
      </c>
      <c r="O919" s="17">
        <v>42205</v>
      </c>
      <c r="P919" s="23"/>
      <c r="Q919" s="41" t="s">
        <v>2741</v>
      </c>
      <c r="R919" s="13" t="s">
        <v>129</v>
      </c>
      <c r="S919" s="13" t="s">
        <v>2870</v>
      </c>
      <c r="T919" s="13" t="s">
        <v>8348</v>
      </c>
      <c r="U919" s="13" t="s">
        <v>6092</v>
      </c>
      <c r="V919" s="13" t="s">
        <v>8352</v>
      </c>
      <c r="W919" s="13">
        <f>IF(ISERROR(VLOOKUP($C919,CTEPULL!$A:$I,3,FALSE)),"0",(VLOOKUP($C919,CTEPULL!$A:$I,3,FALSE)))</f>
        <v>40</v>
      </c>
      <c r="X919" s="18">
        <f>IF(ISERROR(VLOOKUP($A919,PIVOTILC!$A:$I,3,FALSE)),"0",(VLOOKUP($A919,PIVOTILC!$A:$I,3,FALSE)))</f>
        <v>40</v>
      </c>
      <c r="Y919" s="13">
        <f t="shared" si="224"/>
        <v>0</v>
      </c>
      <c r="Z919" s="13" t="str">
        <f t="shared" si="233"/>
        <v>Good</v>
      </c>
      <c r="AA919" s="13">
        <f>IF(ISERROR(VLOOKUP($C919,CTEPULL!$A:$I,4,FALSE)),"0",(VLOOKUP($C919,CTEPULL!$A:$I,4,FALSE)))</f>
        <v>0</v>
      </c>
      <c r="AB919" s="18">
        <f>IF(ISERROR(VLOOKUP($A919,PIVOTILC!$A:$I,4,FALSE)),"0",(VLOOKUP($A919,PIVOTILC!$A:$I,4,FALSE)))</f>
        <v>0</v>
      </c>
      <c r="AC919" s="13">
        <f t="shared" si="225"/>
        <v>0</v>
      </c>
      <c r="AD919" s="13" t="str">
        <f t="shared" si="234"/>
        <v/>
      </c>
      <c r="AE919" s="13">
        <f>IF(ISERROR(VLOOKUP($C919,CTEPULL!$A:$I,5,FALSE)),"0",(VLOOKUP($C919,CTEPULL!$A:$I,5,FALSE)))</f>
        <v>0</v>
      </c>
      <c r="AF919" s="18">
        <f>IF(ISERROR(VLOOKUP($A919,PIVOTILC!$A:$I,5,FALSE)),"0",(VLOOKUP($A919,PIVOTILC!$A:$I,5,FALSE)))</f>
        <v>0</v>
      </c>
      <c r="AG919" s="13">
        <f t="shared" si="226"/>
        <v>0</v>
      </c>
      <c r="AH919" s="13" t="str">
        <f t="shared" si="235"/>
        <v/>
      </c>
      <c r="AI919" s="13">
        <f>IF(ISERROR(VLOOKUP($C919,CTEPULL!$A:$I,6,FALSE)),"0",(VLOOKUP($C919,CTEPULL!$A:$I,6,FALSE)))</f>
        <v>0</v>
      </c>
      <c r="AJ919" s="18">
        <f>IF(ISERROR(VLOOKUP($A919,PIVOTILC!$A:$I,6,FALSE)),"0",(VLOOKUP($A919,PIVOTILC!$A:$I,6,FALSE)))</f>
        <v>0</v>
      </c>
      <c r="AK919" s="13">
        <f t="shared" si="227"/>
        <v>0</v>
      </c>
      <c r="AL919" s="13" t="str">
        <f t="shared" si="236"/>
        <v/>
      </c>
      <c r="AM919" s="13">
        <f>IF(ISERROR(VLOOKUP($C919,CTEPULL!$A:$I,7,FALSE)),"0",(VLOOKUP($C919,CTEPULL!$A:$I,7,FALSE)))</f>
        <v>0</v>
      </c>
      <c r="AN919" s="18">
        <f>IF(ISERROR(VLOOKUP($A919,PIVOTILC!$A:$I,7,FALSE)),"0",(VLOOKUP($A919,PIVOTILC!$A:$I,7,FALSE)))</f>
        <v>0</v>
      </c>
      <c r="AO919" s="13">
        <f t="shared" si="228"/>
        <v>0</v>
      </c>
      <c r="AP919" s="13" t="str">
        <f t="shared" si="237"/>
        <v/>
      </c>
      <c r="AQ919" s="13">
        <f>IF(ISERROR(VLOOKUP($C919,CTEPULL!$A:$I,8,FALSE)),"0",(VLOOKUP($C919,CTEPULL!$A:$I,8,FALSE)))</f>
        <v>0</v>
      </c>
      <c r="AR919" s="18">
        <f>IF(ISERROR(VLOOKUP($A919,PIVOTILC!$A:$I,8,FALSE)),"0",(VLOOKUP($A919,PIVOTILC!$A:$I,8,FALSE)))</f>
        <v>0</v>
      </c>
      <c r="AS919" s="13">
        <f t="shared" si="229"/>
        <v>0</v>
      </c>
      <c r="AT919" s="13" t="str">
        <f t="shared" si="238"/>
        <v/>
      </c>
      <c r="AU919" s="19">
        <f>IF(ISERROR(VLOOKUP($C919,CTEPULL!$A:$I,9,FALSE)),"0",(VLOOKUP($C919,CTEPULL!$A:$I,9,FALSE)))</f>
        <v>40</v>
      </c>
      <c r="AV919" s="18">
        <f>IF(ISERROR(VLOOKUP($A919,PIVOTILC!$A:$I,8,FALSE)),"0",(VLOOKUP($A919,PIVOTILC!$A:$I,9,FALSE)))</f>
        <v>40</v>
      </c>
      <c r="AW919" s="18">
        <f t="shared" si="230"/>
        <v>0</v>
      </c>
      <c r="AX919" s="13">
        <f t="shared" si="231"/>
        <v>0</v>
      </c>
      <c r="AY919" s="13" t="str">
        <f t="shared" si="232"/>
        <v>No</v>
      </c>
      <c r="AZ919" s="13" t="str">
        <f t="shared" si="239"/>
        <v>No</v>
      </c>
    </row>
    <row r="920" spans="1:52" x14ac:dyDescent="0.2">
      <c r="A920" s="1" t="s">
        <v>9428</v>
      </c>
      <c r="B920" s="16" t="s">
        <v>5196</v>
      </c>
      <c r="C920" s="13" t="s">
        <v>5197</v>
      </c>
      <c r="D920" s="13" t="s">
        <v>5198</v>
      </c>
      <c r="E920" s="13" t="s">
        <v>5199</v>
      </c>
      <c r="F920" s="13" t="s">
        <v>104</v>
      </c>
      <c r="G920" s="13" t="s">
        <v>5200</v>
      </c>
      <c r="H920" s="13" t="s">
        <v>2828</v>
      </c>
      <c r="I920" s="13" t="s">
        <v>98</v>
      </c>
      <c r="J920" s="13" t="s">
        <v>2378</v>
      </c>
      <c r="K920" s="13" t="s">
        <v>4970</v>
      </c>
      <c r="L920" s="13" t="s">
        <v>4970</v>
      </c>
      <c r="M920" s="13" t="s">
        <v>4971</v>
      </c>
      <c r="N920" s="13" t="s">
        <v>5201</v>
      </c>
      <c r="O920" s="17">
        <v>41711</v>
      </c>
      <c r="P920" s="23"/>
      <c r="Q920" s="41" t="s">
        <v>5202</v>
      </c>
      <c r="R920" s="13" t="s">
        <v>187</v>
      </c>
      <c r="S920" s="13" t="s">
        <v>2871</v>
      </c>
      <c r="T920" s="13" t="s">
        <v>8359</v>
      </c>
      <c r="U920" s="13" t="s">
        <v>6093</v>
      </c>
      <c r="V920" s="13" t="s">
        <v>8352</v>
      </c>
      <c r="W920" s="13">
        <f>IF(ISERROR(VLOOKUP($C920,CTEPULL!$A:$I,3,FALSE)),"0",(VLOOKUP($C920,CTEPULL!$A:$I,3,FALSE)))</f>
        <v>40</v>
      </c>
      <c r="X920" s="18">
        <f>IF(ISERROR(VLOOKUP($A920,PIVOTILC!$A:$I,3,FALSE)),"0",(VLOOKUP($A920,PIVOTILC!$A:$I,3,FALSE)))</f>
        <v>40</v>
      </c>
      <c r="Y920" s="13">
        <f t="shared" si="224"/>
        <v>0</v>
      </c>
      <c r="Z920" s="13" t="str">
        <f t="shared" si="233"/>
        <v>Good</v>
      </c>
      <c r="AA920" s="13">
        <f>IF(ISERROR(VLOOKUP($C920,CTEPULL!$A:$I,4,FALSE)),"0",(VLOOKUP($C920,CTEPULL!$A:$I,4,FALSE)))</f>
        <v>0</v>
      </c>
      <c r="AB920" s="18">
        <f>IF(ISERROR(VLOOKUP($A920,PIVOTILC!$A:$I,4,FALSE)),"0",(VLOOKUP($A920,PIVOTILC!$A:$I,4,FALSE)))</f>
        <v>0</v>
      </c>
      <c r="AC920" s="13">
        <f t="shared" si="225"/>
        <v>0</v>
      </c>
      <c r="AD920" s="13" t="str">
        <f t="shared" si="234"/>
        <v/>
      </c>
      <c r="AE920" s="13">
        <f>IF(ISERROR(VLOOKUP($C920,CTEPULL!$A:$I,5,FALSE)),"0",(VLOOKUP($C920,CTEPULL!$A:$I,5,FALSE)))</f>
        <v>0</v>
      </c>
      <c r="AF920" s="18">
        <f>IF(ISERROR(VLOOKUP($A920,PIVOTILC!$A:$I,5,FALSE)),"0",(VLOOKUP($A920,PIVOTILC!$A:$I,5,FALSE)))</f>
        <v>0</v>
      </c>
      <c r="AG920" s="13">
        <f t="shared" si="226"/>
        <v>0</v>
      </c>
      <c r="AH920" s="13" t="str">
        <f t="shared" si="235"/>
        <v/>
      </c>
      <c r="AI920" s="13">
        <f>IF(ISERROR(VLOOKUP($C920,CTEPULL!$A:$I,6,FALSE)),"0",(VLOOKUP($C920,CTEPULL!$A:$I,6,FALSE)))</f>
        <v>0</v>
      </c>
      <c r="AJ920" s="18">
        <f>IF(ISERROR(VLOOKUP($A920,PIVOTILC!$A:$I,6,FALSE)),"0",(VLOOKUP($A920,PIVOTILC!$A:$I,6,FALSE)))</f>
        <v>0</v>
      </c>
      <c r="AK920" s="13">
        <f t="shared" si="227"/>
        <v>0</v>
      </c>
      <c r="AL920" s="13" t="str">
        <f t="shared" si="236"/>
        <v/>
      </c>
      <c r="AM920" s="13">
        <f>IF(ISERROR(VLOOKUP($C920,CTEPULL!$A:$I,7,FALSE)),"0",(VLOOKUP($C920,CTEPULL!$A:$I,7,FALSE)))</f>
        <v>0</v>
      </c>
      <c r="AN920" s="18">
        <f>IF(ISERROR(VLOOKUP($A920,PIVOTILC!$A:$I,7,FALSE)),"0",(VLOOKUP($A920,PIVOTILC!$A:$I,7,FALSE)))</f>
        <v>0</v>
      </c>
      <c r="AO920" s="13">
        <f t="shared" si="228"/>
        <v>0</v>
      </c>
      <c r="AP920" s="13" t="str">
        <f t="shared" si="237"/>
        <v/>
      </c>
      <c r="AQ920" s="13">
        <f>IF(ISERROR(VLOOKUP($C920,CTEPULL!$A:$I,8,FALSE)),"0",(VLOOKUP($C920,CTEPULL!$A:$I,8,FALSE)))</f>
        <v>0</v>
      </c>
      <c r="AR920" s="18">
        <f>IF(ISERROR(VLOOKUP($A920,PIVOTILC!$A:$I,8,FALSE)),"0",(VLOOKUP($A920,PIVOTILC!$A:$I,8,FALSE)))</f>
        <v>0</v>
      </c>
      <c r="AS920" s="13">
        <f t="shared" si="229"/>
        <v>0</v>
      </c>
      <c r="AT920" s="13" t="str">
        <f t="shared" si="238"/>
        <v/>
      </c>
      <c r="AU920" s="19">
        <f>IF(ISERROR(VLOOKUP($C920,CTEPULL!$A:$I,9,FALSE)),"0",(VLOOKUP($C920,CTEPULL!$A:$I,9,FALSE)))</f>
        <v>40</v>
      </c>
      <c r="AV920" s="18">
        <f>IF(ISERROR(VLOOKUP($A920,PIVOTILC!$A:$I,8,FALSE)),"0",(VLOOKUP($A920,PIVOTILC!$A:$I,9,FALSE)))</f>
        <v>40</v>
      </c>
      <c r="AW920" s="18">
        <f t="shared" si="230"/>
        <v>0</v>
      </c>
      <c r="AX920" s="13">
        <f t="shared" si="231"/>
        <v>0</v>
      </c>
      <c r="AY920" s="13" t="str">
        <f t="shared" si="232"/>
        <v>No</v>
      </c>
      <c r="AZ920" s="13" t="str">
        <f t="shared" si="239"/>
        <v>No</v>
      </c>
    </row>
    <row r="921" spans="1:52" x14ac:dyDescent="0.2">
      <c r="A921" s="1" t="s">
        <v>9429</v>
      </c>
      <c r="B921" s="16" t="s">
        <v>3342</v>
      </c>
      <c r="C921" s="13" t="s">
        <v>2087</v>
      </c>
      <c r="D921" s="13" t="s">
        <v>2088</v>
      </c>
      <c r="E921" s="13" t="s">
        <v>2089</v>
      </c>
      <c r="F921" s="13" t="s">
        <v>131</v>
      </c>
      <c r="G921" s="13" t="s">
        <v>2090</v>
      </c>
      <c r="H921" s="13" t="s">
        <v>2831</v>
      </c>
      <c r="I921" s="13" t="s">
        <v>98</v>
      </c>
      <c r="J921" s="13" t="s">
        <v>2378</v>
      </c>
      <c r="K921" s="13" t="s">
        <v>2395</v>
      </c>
      <c r="L921" s="13" t="s">
        <v>4946</v>
      </c>
      <c r="M921" s="13" t="s">
        <v>2398</v>
      </c>
      <c r="N921" s="13" t="s">
        <v>2091</v>
      </c>
      <c r="O921" s="17">
        <v>42100</v>
      </c>
      <c r="P921" s="23"/>
      <c r="Q921" s="41" t="s">
        <v>2742</v>
      </c>
      <c r="R921" s="13" t="s">
        <v>187</v>
      </c>
      <c r="S921" s="13" t="s">
        <v>2872</v>
      </c>
      <c r="T921" s="13" t="s">
        <v>8348</v>
      </c>
      <c r="U921" s="13" t="s">
        <v>6094</v>
      </c>
      <c r="V921" s="13" t="s">
        <v>8369</v>
      </c>
      <c r="W921" s="13">
        <f>IF(ISERROR(VLOOKUP($C921,CTEPULL!$A:$I,3,FALSE)),"0",(VLOOKUP($C921,CTEPULL!$A:$I,3,FALSE)))</f>
        <v>44</v>
      </c>
      <c r="X921" s="18">
        <f>IF(ISERROR(VLOOKUP($A921,PIVOTILC!$A:$I,3,FALSE)),"0",(VLOOKUP($A921,PIVOTILC!$A:$I,3,FALSE)))</f>
        <v>44</v>
      </c>
      <c r="Y921" s="13">
        <f t="shared" si="224"/>
        <v>0</v>
      </c>
      <c r="Z921" s="13" t="str">
        <f t="shared" si="233"/>
        <v>Good</v>
      </c>
      <c r="AA921" s="13">
        <f>IF(ISERROR(VLOOKUP($C921,CTEPULL!$A:$I,4,FALSE)),"0",(VLOOKUP($C921,CTEPULL!$A:$I,4,FALSE)))</f>
        <v>0</v>
      </c>
      <c r="AB921" s="18">
        <f>IF(ISERROR(VLOOKUP($A921,PIVOTILC!$A:$I,4,FALSE)),"0",(VLOOKUP($A921,PIVOTILC!$A:$I,4,FALSE)))</f>
        <v>0</v>
      </c>
      <c r="AC921" s="13">
        <f t="shared" si="225"/>
        <v>0</v>
      </c>
      <c r="AD921" s="13" t="str">
        <f t="shared" si="234"/>
        <v/>
      </c>
      <c r="AE921" s="13">
        <f>IF(ISERROR(VLOOKUP($C921,CTEPULL!$A:$I,5,FALSE)),"0",(VLOOKUP($C921,CTEPULL!$A:$I,5,FALSE)))</f>
        <v>0</v>
      </c>
      <c r="AF921" s="18">
        <f>IF(ISERROR(VLOOKUP($A921,PIVOTILC!$A:$I,5,FALSE)),"0",(VLOOKUP($A921,PIVOTILC!$A:$I,5,FALSE)))</f>
        <v>0</v>
      </c>
      <c r="AG921" s="13">
        <f t="shared" si="226"/>
        <v>0</v>
      </c>
      <c r="AH921" s="13" t="str">
        <f t="shared" si="235"/>
        <v/>
      </c>
      <c r="AI921" s="13">
        <f>IF(ISERROR(VLOOKUP($C921,CTEPULL!$A:$I,6,FALSE)),"0",(VLOOKUP($C921,CTEPULL!$A:$I,6,FALSE)))</f>
        <v>0</v>
      </c>
      <c r="AJ921" s="18">
        <f>IF(ISERROR(VLOOKUP($A921,PIVOTILC!$A:$I,6,FALSE)),"0",(VLOOKUP($A921,PIVOTILC!$A:$I,6,FALSE)))</f>
        <v>0</v>
      </c>
      <c r="AK921" s="13">
        <f t="shared" si="227"/>
        <v>0</v>
      </c>
      <c r="AL921" s="13" t="str">
        <f t="shared" si="236"/>
        <v/>
      </c>
      <c r="AM921" s="13">
        <f>IF(ISERROR(VLOOKUP($C921,CTEPULL!$A:$I,7,FALSE)),"0",(VLOOKUP($C921,CTEPULL!$A:$I,7,FALSE)))</f>
        <v>0</v>
      </c>
      <c r="AN921" s="18">
        <f>IF(ISERROR(VLOOKUP($A921,PIVOTILC!$A:$I,7,FALSE)),"0",(VLOOKUP($A921,PIVOTILC!$A:$I,7,FALSE)))</f>
        <v>0</v>
      </c>
      <c r="AO921" s="13">
        <f t="shared" si="228"/>
        <v>0</v>
      </c>
      <c r="AP921" s="13" t="str">
        <f t="shared" si="237"/>
        <v/>
      </c>
      <c r="AQ921" s="13">
        <f>IF(ISERROR(VLOOKUP($C921,CTEPULL!$A:$I,8,FALSE)),"0",(VLOOKUP($C921,CTEPULL!$A:$I,8,FALSE)))</f>
        <v>0</v>
      </c>
      <c r="AR921" s="18">
        <f>IF(ISERROR(VLOOKUP($A921,PIVOTILC!$A:$I,8,FALSE)),"0",(VLOOKUP($A921,PIVOTILC!$A:$I,8,FALSE)))</f>
        <v>0</v>
      </c>
      <c r="AS921" s="13">
        <f t="shared" si="229"/>
        <v>0</v>
      </c>
      <c r="AT921" s="13" t="str">
        <f t="shared" si="238"/>
        <v/>
      </c>
      <c r="AU921" s="19">
        <f>IF(ISERROR(VLOOKUP($C921,CTEPULL!$A:$I,9,FALSE)),"0",(VLOOKUP($C921,CTEPULL!$A:$I,9,FALSE)))</f>
        <v>44</v>
      </c>
      <c r="AV921" s="18">
        <f>IF(ISERROR(VLOOKUP($A921,PIVOTILC!$A:$I,8,FALSE)),"0",(VLOOKUP($A921,PIVOTILC!$A:$I,9,FALSE)))</f>
        <v>44</v>
      </c>
      <c r="AW921" s="18">
        <f t="shared" si="230"/>
        <v>0</v>
      </c>
      <c r="AX921" s="13">
        <f t="shared" si="231"/>
        <v>0</v>
      </c>
      <c r="AY921" s="13" t="str">
        <f t="shared" si="232"/>
        <v>No</v>
      </c>
      <c r="AZ921" s="13" t="str">
        <f t="shared" si="239"/>
        <v>No</v>
      </c>
    </row>
    <row r="922" spans="1:52" x14ac:dyDescent="0.2">
      <c r="A922" s="1" t="s">
        <v>9430</v>
      </c>
      <c r="B922" s="16" t="s">
        <v>6741</v>
      </c>
      <c r="C922" s="13" t="s">
        <v>6777</v>
      </c>
      <c r="D922" s="13" t="s">
        <v>6778</v>
      </c>
      <c r="E922" s="13" t="s">
        <v>6779</v>
      </c>
      <c r="F922" s="13" t="s">
        <v>179</v>
      </c>
      <c r="G922" s="13" t="s">
        <v>6780</v>
      </c>
      <c r="H922" s="13" t="s">
        <v>2829</v>
      </c>
      <c r="I922" s="13" t="s">
        <v>100</v>
      </c>
      <c r="J922" s="13" t="s">
        <v>2378</v>
      </c>
      <c r="K922" s="13" t="s">
        <v>2396</v>
      </c>
      <c r="L922" s="13" t="s">
        <v>2392</v>
      </c>
      <c r="M922" s="13" t="s">
        <v>8943</v>
      </c>
      <c r="N922" s="13" t="s">
        <v>6781</v>
      </c>
      <c r="O922" s="17">
        <v>43102</v>
      </c>
      <c r="P922" s="23"/>
      <c r="Q922" s="41" t="s">
        <v>6782</v>
      </c>
      <c r="R922" s="13" t="s">
        <v>129</v>
      </c>
      <c r="S922" s="13" t="s">
        <v>2871</v>
      </c>
      <c r="T922" s="13" t="s">
        <v>8348</v>
      </c>
      <c r="U922" s="13" t="s">
        <v>6788</v>
      </c>
      <c r="V922" s="13" t="s">
        <v>8352</v>
      </c>
      <c r="W922" s="13">
        <f>IF(ISERROR(VLOOKUP($C922,CTEPULL!$A:$I,3,FALSE)),"0",(VLOOKUP($C922,CTEPULL!$A:$I,3,FALSE)))</f>
        <v>45</v>
      </c>
      <c r="X922" s="18">
        <f>IF(ISERROR(VLOOKUP($A922,PIVOTILC!$A:$I,3,FALSE)),"0",(VLOOKUP($A922,PIVOTILC!$A:$I,3,FALSE)))</f>
        <v>45</v>
      </c>
      <c r="Y922" s="13">
        <f t="shared" si="224"/>
        <v>0</v>
      </c>
      <c r="Z922" s="13" t="str">
        <f t="shared" si="233"/>
        <v>Good</v>
      </c>
      <c r="AA922" s="13">
        <f>IF(ISERROR(VLOOKUP($C922,CTEPULL!$A:$I,4,FALSE)),"0",(VLOOKUP($C922,CTEPULL!$A:$I,4,FALSE)))</f>
        <v>0</v>
      </c>
      <c r="AB922" s="18">
        <f>IF(ISERROR(VLOOKUP($A922,PIVOTILC!$A:$I,4,FALSE)),"0",(VLOOKUP($A922,PIVOTILC!$A:$I,4,FALSE)))</f>
        <v>0</v>
      </c>
      <c r="AC922" s="13">
        <f t="shared" si="225"/>
        <v>0</v>
      </c>
      <c r="AD922" s="13" t="str">
        <f t="shared" si="234"/>
        <v/>
      </c>
      <c r="AE922" s="13">
        <f>IF(ISERROR(VLOOKUP($C922,CTEPULL!$A:$I,5,FALSE)),"0",(VLOOKUP($C922,CTEPULL!$A:$I,5,FALSE)))</f>
        <v>0</v>
      </c>
      <c r="AF922" s="18">
        <f>IF(ISERROR(VLOOKUP($A922,PIVOTILC!$A:$I,5,FALSE)),"0",(VLOOKUP($A922,PIVOTILC!$A:$I,5,FALSE)))</f>
        <v>0</v>
      </c>
      <c r="AG922" s="13">
        <f t="shared" si="226"/>
        <v>0</v>
      </c>
      <c r="AH922" s="13" t="str">
        <f t="shared" si="235"/>
        <v/>
      </c>
      <c r="AI922" s="13">
        <f>IF(ISERROR(VLOOKUP($C922,CTEPULL!$A:$I,6,FALSE)),"0",(VLOOKUP($C922,CTEPULL!$A:$I,6,FALSE)))</f>
        <v>0</v>
      </c>
      <c r="AJ922" s="18">
        <f>IF(ISERROR(VLOOKUP($A922,PIVOTILC!$A:$I,6,FALSE)),"0",(VLOOKUP($A922,PIVOTILC!$A:$I,6,FALSE)))</f>
        <v>0</v>
      </c>
      <c r="AK922" s="13">
        <f t="shared" si="227"/>
        <v>0</v>
      </c>
      <c r="AL922" s="13" t="str">
        <f t="shared" si="236"/>
        <v/>
      </c>
      <c r="AM922" s="13">
        <f>IF(ISERROR(VLOOKUP($C922,CTEPULL!$A:$I,7,FALSE)),"0",(VLOOKUP($C922,CTEPULL!$A:$I,7,FALSE)))</f>
        <v>0</v>
      </c>
      <c r="AN922" s="18">
        <f>IF(ISERROR(VLOOKUP($A922,PIVOTILC!$A:$I,7,FALSE)),"0",(VLOOKUP($A922,PIVOTILC!$A:$I,7,FALSE)))</f>
        <v>0</v>
      </c>
      <c r="AO922" s="13">
        <f t="shared" si="228"/>
        <v>0</v>
      </c>
      <c r="AP922" s="13" t="str">
        <f t="shared" si="237"/>
        <v/>
      </c>
      <c r="AQ922" s="13">
        <f>IF(ISERROR(VLOOKUP($C922,CTEPULL!$A:$I,8,FALSE)),"0",(VLOOKUP($C922,CTEPULL!$A:$I,8,FALSE)))</f>
        <v>0</v>
      </c>
      <c r="AR922" s="18">
        <f>IF(ISERROR(VLOOKUP($A922,PIVOTILC!$A:$I,8,FALSE)),"0",(VLOOKUP($A922,PIVOTILC!$A:$I,8,FALSE)))</f>
        <v>0</v>
      </c>
      <c r="AS922" s="13">
        <f t="shared" si="229"/>
        <v>0</v>
      </c>
      <c r="AT922" s="13" t="str">
        <f t="shared" si="238"/>
        <v/>
      </c>
      <c r="AU922" s="19">
        <f>IF(ISERROR(VLOOKUP($C922,CTEPULL!$A:$I,9,FALSE)),"0",(VLOOKUP($C922,CTEPULL!$A:$I,9,FALSE)))</f>
        <v>45</v>
      </c>
      <c r="AV922" s="18">
        <f>IF(ISERROR(VLOOKUP($A922,PIVOTILC!$A:$I,8,FALSE)),"0",(VLOOKUP($A922,PIVOTILC!$A:$I,9,FALSE)))</f>
        <v>45</v>
      </c>
      <c r="AW922" s="18">
        <f t="shared" si="230"/>
        <v>0</v>
      </c>
      <c r="AX922" s="13">
        <f t="shared" si="231"/>
        <v>0</v>
      </c>
      <c r="AY922" s="13" t="str">
        <f t="shared" si="232"/>
        <v>No</v>
      </c>
      <c r="AZ922" s="13" t="str">
        <f t="shared" si="239"/>
        <v>No</v>
      </c>
    </row>
    <row r="923" spans="1:52" x14ac:dyDescent="0.2">
      <c r="A923" s="1" t="s">
        <v>9431</v>
      </c>
      <c r="B923" s="16" t="s">
        <v>4604</v>
      </c>
      <c r="C923" s="13" t="s">
        <v>4605</v>
      </c>
      <c r="D923" s="13" t="s">
        <v>528</v>
      </c>
      <c r="E923" s="13" t="s">
        <v>4606</v>
      </c>
      <c r="F923" s="13" t="s">
        <v>1712</v>
      </c>
      <c r="G923" s="13" t="s">
        <v>4607</v>
      </c>
      <c r="H923" s="13" t="s">
        <v>2828</v>
      </c>
      <c r="I923" s="13" t="s">
        <v>98</v>
      </c>
      <c r="J923" s="13" t="s">
        <v>2378</v>
      </c>
      <c r="K923" s="13" t="s">
        <v>2379</v>
      </c>
      <c r="L923" s="13" t="s">
        <v>2383</v>
      </c>
      <c r="M923" s="13" t="s">
        <v>7713</v>
      </c>
      <c r="N923" s="13" t="s">
        <v>4677</v>
      </c>
      <c r="O923" s="17">
        <v>42835</v>
      </c>
      <c r="P923" s="23"/>
      <c r="Q923" s="41" t="s">
        <v>4608</v>
      </c>
      <c r="R923" s="13" t="s">
        <v>129</v>
      </c>
      <c r="S923" s="13" t="s">
        <v>2866</v>
      </c>
      <c r="T923" s="13" t="s">
        <v>8348</v>
      </c>
      <c r="U923" s="13" t="s">
        <v>6095</v>
      </c>
      <c r="V923" s="13" t="s">
        <v>8361</v>
      </c>
      <c r="W923" s="13">
        <f>IF(ISERROR(VLOOKUP($C923,CTEPULL!$A:$I,3,FALSE)),"0",(VLOOKUP($C923,CTEPULL!$A:$I,3,FALSE)))</f>
        <v>40</v>
      </c>
      <c r="X923" s="18">
        <f>IF(ISERROR(VLOOKUP($A923,PIVOTILC!$A:$I,3,FALSE)),"0",(VLOOKUP($A923,PIVOTILC!$A:$I,3,FALSE)))</f>
        <v>40</v>
      </c>
      <c r="Y923" s="13">
        <f t="shared" si="224"/>
        <v>0</v>
      </c>
      <c r="Z923" s="13" t="str">
        <f t="shared" si="233"/>
        <v>Good</v>
      </c>
      <c r="AA923" s="13">
        <f>IF(ISERROR(VLOOKUP($C923,CTEPULL!$A:$I,4,FALSE)),"0",(VLOOKUP($C923,CTEPULL!$A:$I,4,FALSE)))</f>
        <v>0</v>
      </c>
      <c r="AB923" s="18">
        <f>IF(ISERROR(VLOOKUP($A923,PIVOTILC!$A:$I,4,FALSE)),"0",(VLOOKUP($A923,PIVOTILC!$A:$I,4,FALSE)))</f>
        <v>0</v>
      </c>
      <c r="AC923" s="13">
        <f t="shared" si="225"/>
        <v>0</v>
      </c>
      <c r="AD923" s="13" t="str">
        <f t="shared" si="234"/>
        <v/>
      </c>
      <c r="AE923" s="13">
        <f>IF(ISERROR(VLOOKUP($C923,CTEPULL!$A:$I,5,FALSE)),"0",(VLOOKUP($C923,CTEPULL!$A:$I,5,FALSE)))</f>
        <v>0</v>
      </c>
      <c r="AF923" s="18">
        <f>IF(ISERROR(VLOOKUP($A923,PIVOTILC!$A:$I,5,FALSE)),"0",(VLOOKUP($A923,PIVOTILC!$A:$I,5,FALSE)))</f>
        <v>0</v>
      </c>
      <c r="AG923" s="13">
        <f t="shared" si="226"/>
        <v>0</v>
      </c>
      <c r="AH923" s="13" t="str">
        <f t="shared" si="235"/>
        <v/>
      </c>
      <c r="AI923" s="13">
        <f>IF(ISERROR(VLOOKUP($C923,CTEPULL!$A:$I,6,FALSE)),"0",(VLOOKUP($C923,CTEPULL!$A:$I,6,FALSE)))</f>
        <v>0</v>
      </c>
      <c r="AJ923" s="18">
        <f>IF(ISERROR(VLOOKUP($A923,PIVOTILC!$A:$I,6,FALSE)),"0",(VLOOKUP($A923,PIVOTILC!$A:$I,6,FALSE)))</f>
        <v>0</v>
      </c>
      <c r="AK923" s="13">
        <f t="shared" si="227"/>
        <v>0</v>
      </c>
      <c r="AL923" s="13" t="str">
        <f t="shared" si="236"/>
        <v/>
      </c>
      <c r="AM923" s="13">
        <f>IF(ISERROR(VLOOKUP($C923,CTEPULL!$A:$I,7,FALSE)),"0",(VLOOKUP($C923,CTEPULL!$A:$I,7,FALSE)))</f>
        <v>0</v>
      </c>
      <c r="AN923" s="18">
        <f>IF(ISERROR(VLOOKUP($A923,PIVOTILC!$A:$I,7,FALSE)),"0",(VLOOKUP($A923,PIVOTILC!$A:$I,7,FALSE)))</f>
        <v>0</v>
      </c>
      <c r="AO923" s="13">
        <f t="shared" si="228"/>
        <v>0</v>
      </c>
      <c r="AP923" s="13" t="str">
        <f t="shared" si="237"/>
        <v/>
      </c>
      <c r="AQ923" s="13">
        <f>IF(ISERROR(VLOOKUP($C923,CTEPULL!$A:$I,8,FALSE)),"0",(VLOOKUP($C923,CTEPULL!$A:$I,8,FALSE)))</f>
        <v>0</v>
      </c>
      <c r="AR923" s="18">
        <f>IF(ISERROR(VLOOKUP($A923,PIVOTILC!$A:$I,8,FALSE)),"0",(VLOOKUP($A923,PIVOTILC!$A:$I,8,FALSE)))</f>
        <v>0</v>
      </c>
      <c r="AS923" s="13">
        <f t="shared" si="229"/>
        <v>0</v>
      </c>
      <c r="AT923" s="13" t="str">
        <f t="shared" si="238"/>
        <v/>
      </c>
      <c r="AU923" s="19">
        <f>IF(ISERROR(VLOOKUP($C923,CTEPULL!$A:$I,9,FALSE)),"0",(VLOOKUP($C923,CTEPULL!$A:$I,9,FALSE)))</f>
        <v>40</v>
      </c>
      <c r="AV923" s="18">
        <f>IF(ISERROR(VLOOKUP($A923,PIVOTILC!$A:$I,8,FALSE)),"0",(VLOOKUP($A923,PIVOTILC!$A:$I,9,FALSE)))</f>
        <v>40</v>
      </c>
      <c r="AW923" s="18">
        <f t="shared" si="230"/>
        <v>0</v>
      </c>
      <c r="AX923" s="13">
        <f t="shared" si="231"/>
        <v>0</v>
      </c>
      <c r="AY923" s="13" t="str">
        <f t="shared" si="232"/>
        <v>No</v>
      </c>
      <c r="AZ923" s="13" t="str">
        <f t="shared" si="239"/>
        <v>No</v>
      </c>
    </row>
    <row r="924" spans="1:52" x14ac:dyDescent="0.2">
      <c r="A924" s="1" t="s">
        <v>11640</v>
      </c>
      <c r="B924" s="16" t="s">
        <v>11641</v>
      </c>
      <c r="C924" s="13" t="s">
        <v>11620</v>
      </c>
      <c r="D924" s="13" t="s">
        <v>528</v>
      </c>
      <c r="E924" s="13" t="s">
        <v>11642</v>
      </c>
      <c r="F924" s="13" t="s">
        <v>4931</v>
      </c>
      <c r="G924" s="13" t="s">
        <v>11643</v>
      </c>
      <c r="H924" s="13" t="s">
        <v>2828</v>
      </c>
      <c r="I924" s="13" t="s">
        <v>100</v>
      </c>
      <c r="J924" s="13" t="s">
        <v>2378</v>
      </c>
      <c r="K924" s="13" t="s">
        <v>4970</v>
      </c>
      <c r="L924" s="13" t="s">
        <v>11256</v>
      </c>
      <c r="M924" s="13" t="s">
        <v>11908</v>
      </c>
      <c r="N924" s="13" t="s">
        <v>11644</v>
      </c>
      <c r="O924" s="17">
        <v>43704</v>
      </c>
      <c r="P924" s="23"/>
      <c r="Q924" s="41" t="s">
        <v>11645</v>
      </c>
      <c r="R924" s="13" t="s">
        <v>112</v>
      </c>
      <c r="S924" s="13" t="s">
        <v>2869</v>
      </c>
      <c r="T924" s="13" t="s">
        <v>8348</v>
      </c>
      <c r="U924" s="13" t="s">
        <v>11650</v>
      </c>
      <c r="V924" s="13" t="s">
        <v>8356</v>
      </c>
      <c r="W924" s="13">
        <f>IF(ISERROR(VLOOKUP($C924,CTEPULL!$A:$I,3,FALSE)),"0",(VLOOKUP($C924,CTEPULL!$A:$I,3,FALSE)))</f>
        <v>36</v>
      </c>
      <c r="X924" s="18">
        <f>IF(ISERROR(VLOOKUP($A924,PIVOTILC!$A:$I,3,FALSE)),"0",(VLOOKUP($A924,PIVOTILC!$A:$I,3,FALSE)))</f>
        <v>36</v>
      </c>
      <c r="Y924" s="13">
        <f t="shared" si="224"/>
        <v>0</v>
      </c>
      <c r="Z924" s="13" t="str">
        <f t="shared" si="233"/>
        <v>Good</v>
      </c>
      <c r="AA924" s="13">
        <f>IF(ISERROR(VLOOKUP($C924,CTEPULL!$A:$I,4,FALSE)),"0",(VLOOKUP($C924,CTEPULL!$A:$I,4,FALSE)))</f>
        <v>0</v>
      </c>
      <c r="AB924" s="18">
        <f>IF(ISERROR(VLOOKUP($A924,PIVOTILC!$A:$I,4,FALSE)),"0",(VLOOKUP($A924,PIVOTILC!$A:$I,4,FALSE)))</f>
        <v>0</v>
      </c>
      <c r="AC924" s="13">
        <f t="shared" si="225"/>
        <v>0</v>
      </c>
      <c r="AD924" s="13" t="str">
        <f t="shared" si="234"/>
        <v/>
      </c>
      <c r="AE924" s="13">
        <f>IF(ISERROR(VLOOKUP($C924,CTEPULL!$A:$I,5,FALSE)),"0",(VLOOKUP($C924,CTEPULL!$A:$I,5,FALSE)))</f>
        <v>0</v>
      </c>
      <c r="AF924" s="18">
        <f>IF(ISERROR(VLOOKUP($A924,PIVOTILC!$A:$I,5,FALSE)),"0",(VLOOKUP($A924,PIVOTILC!$A:$I,5,FALSE)))</f>
        <v>0</v>
      </c>
      <c r="AG924" s="13">
        <f t="shared" si="226"/>
        <v>0</v>
      </c>
      <c r="AH924" s="13" t="str">
        <f t="shared" si="235"/>
        <v/>
      </c>
      <c r="AI924" s="13">
        <f>IF(ISERROR(VLOOKUP($C924,CTEPULL!$A:$I,6,FALSE)),"0",(VLOOKUP($C924,CTEPULL!$A:$I,6,FALSE)))</f>
        <v>0</v>
      </c>
      <c r="AJ924" s="18">
        <f>IF(ISERROR(VLOOKUP($A924,PIVOTILC!$A:$I,6,FALSE)),"0",(VLOOKUP($A924,PIVOTILC!$A:$I,6,FALSE)))</f>
        <v>0</v>
      </c>
      <c r="AK924" s="13">
        <f t="shared" si="227"/>
        <v>0</v>
      </c>
      <c r="AL924" s="13" t="str">
        <f t="shared" si="236"/>
        <v/>
      </c>
      <c r="AM924" s="13">
        <f>IF(ISERROR(VLOOKUP($C924,CTEPULL!$A:$I,7,FALSE)),"0",(VLOOKUP($C924,CTEPULL!$A:$I,7,FALSE)))</f>
        <v>0</v>
      </c>
      <c r="AN924" s="18">
        <f>IF(ISERROR(VLOOKUP($A924,PIVOTILC!$A:$I,7,FALSE)),"0",(VLOOKUP($A924,PIVOTILC!$A:$I,7,FALSE)))</f>
        <v>0</v>
      </c>
      <c r="AO924" s="13">
        <f t="shared" si="228"/>
        <v>0</v>
      </c>
      <c r="AP924" s="13" t="str">
        <f t="shared" si="237"/>
        <v/>
      </c>
      <c r="AQ924" s="13">
        <f>IF(ISERROR(VLOOKUP($C924,CTEPULL!$A:$I,8,FALSE)),"0",(VLOOKUP($C924,CTEPULL!$A:$I,8,FALSE)))</f>
        <v>0</v>
      </c>
      <c r="AR924" s="18">
        <f>IF(ISERROR(VLOOKUP($A924,PIVOTILC!$A:$I,8,FALSE)),"0",(VLOOKUP($A924,PIVOTILC!$A:$I,8,FALSE)))</f>
        <v>0</v>
      </c>
      <c r="AS924" s="13">
        <f t="shared" si="229"/>
        <v>0</v>
      </c>
      <c r="AT924" s="13" t="str">
        <f t="shared" si="238"/>
        <v/>
      </c>
      <c r="AU924" s="19">
        <f>IF(ISERROR(VLOOKUP($C924,CTEPULL!$A:$I,9,FALSE)),"0",(VLOOKUP($C924,CTEPULL!$A:$I,9,FALSE)))</f>
        <v>36</v>
      </c>
      <c r="AV924" s="18">
        <f>IF(ISERROR(VLOOKUP($A924,PIVOTILC!$A:$I,8,FALSE)),"0",(VLOOKUP($A924,PIVOTILC!$A:$I,9,FALSE)))</f>
        <v>36</v>
      </c>
      <c r="AW924" s="18">
        <f t="shared" si="230"/>
        <v>0</v>
      </c>
      <c r="AX924" s="13">
        <f t="shared" si="231"/>
        <v>0</v>
      </c>
      <c r="AY924" s="13" t="str">
        <f t="shared" si="232"/>
        <v>No</v>
      </c>
      <c r="AZ924" s="13" t="str">
        <f t="shared" si="239"/>
        <v>No</v>
      </c>
    </row>
    <row r="925" spans="1:52" x14ac:dyDescent="0.2">
      <c r="A925" s="1" t="s">
        <v>7299</v>
      </c>
      <c r="B925" s="16" t="s">
        <v>3961</v>
      </c>
      <c r="C925" s="13" t="s">
        <v>3962</v>
      </c>
      <c r="D925" s="13" t="s">
        <v>528</v>
      </c>
      <c r="E925" s="13" t="s">
        <v>3963</v>
      </c>
      <c r="F925" s="13" t="s">
        <v>187</v>
      </c>
      <c r="G925" s="13" t="s">
        <v>3964</v>
      </c>
      <c r="H925" s="13" t="s">
        <v>2831</v>
      </c>
      <c r="I925" s="13" t="s">
        <v>98</v>
      </c>
      <c r="J925" s="13" t="s">
        <v>2378</v>
      </c>
      <c r="K925" s="13" t="s">
        <v>2381</v>
      </c>
      <c r="L925" s="13" t="s">
        <v>2387</v>
      </c>
      <c r="M925" s="13" t="s">
        <v>3948</v>
      </c>
      <c r="N925" s="13" t="s">
        <v>3965</v>
      </c>
      <c r="O925" s="17">
        <v>42648</v>
      </c>
      <c r="P925" s="23"/>
      <c r="Q925" s="41" t="s">
        <v>3966</v>
      </c>
      <c r="R925" s="13" t="s">
        <v>129</v>
      </c>
      <c r="S925" s="13" t="s">
        <v>6540</v>
      </c>
      <c r="T925" s="13" t="s">
        <v>8348</v>
      </c>
      <c r="U925" s="13" t="s">
        <v>6096</v>
      </c>
      <c r="V925" s="13" t="s">
        <v>8364</v>
      </c>
      <c r="W925" s="13">
        <f>IF(ISERROR(VLOOKUP($C925,CTEPULL!$A:$I,3,FALSE)),"0",(VLOOKUP($C925,CTEPULL!$A:$I,3,FALSE)))</f>
        <v>41</v>
      </c>
      <c r="X925" s="18">
        <f>IF(ISERROR(VLOOKUP($A925,PIVOTILC!$A:$I,3,FALSE)),"0",(VLOOKUP($A925,PIVOTILC!$A:$I,3,FALSE)))</f>
        <v>41</v>
      </c>
      <c r="Y925" s="13">
        <f t="shared" si="224"/>
        <v>0</v>
      </c>
      <c r="Z925" s="13" t="str">
        <f t="shared" si="233"/>
        <v>Good</v>
      </c>
      <c r="AA925" s="13">
        <f>IF(ISERROR(VLOOKUP($C925,CTEPULL!$A:$I,4,FALSE)),"0",(VLOOKUP($C925,CTEPULL!$A:$I,4,FALSE)))</f>
        <v>0</v>
      </c>
      <c r="AB925" s="18">
        <f>IF(ISERROR(VLOOKUP($A925,PIVOTILC!$A:$I,4,FALSE)),"0",(VLOOKUP($A925,PIVOTILC!$A:$I,4,FALSE)))</f>
        <v>0</v>
      </c>
      <c r="AC925" s="13">
        <f t="shared" si="225"/>
        <v>0</v>
      </c>
      <c r="AD925" s="13" t="str">
        <f t="shared" si="234"/>
        <v/>
      </c>
      <c r="AE925" s="13">
        <f>IF(ISERROR(VLOOKUP($C925,CTEPULL!$A:$I,5,FALSE)),"0",(VLOOKUP($C925,CTEPULL!$A:$I,5,FALSE)))</f>
        <v>0</v>
      </c>
      <c r="AF925" s="18">
        <f>IF(ISERROR(VLOOKUP($A925,PIVOTILC!$A:$I,5,FALSE)),"0",(VLOOKUP($A925,PIVOTILC!$A:$I,5,FALSE)))</f>
        <v>0</v>
      </c>
      <c r="AG925" s="13">
        <f t="shared" si="226"/>
        <v>0</v>
      </c>
      <c r="AH925" s="13" t="str">
        <f t="shared" si="235"/>
        <v/>
      </c>
      <c r="AI925" s="13">
        <f>IF(ISERROR(VLOOKUP($C925,CTEPULL!$A:$I,6,FALSE)),"0",(VLOOKUP($C925,CTEPULL!$A:$I,6,FALSE)))</f>
        <v>0</v>
      </c>
      <c r="AJ925" s="18">
        <f>IF(ISERROR(VLOOKUP($A925,PIVOTILC!$A:$I,6,FALSE)),"0",(VLOOKUP($A925,PIVOTILC!$A:$I,6,FALSE)))</f>
        <v>0</v>
      </c>
      <c r="AK925" s="13">
        <f t="shared" si="227"/>
        <v>0</v>
      </c>
      <c r="AL925" s="13" t="str">
        <f t="shared" si="236"/>
        <v/>
      </c>
      <c r="AM925" s="13">
        <f>IF(ISERROR(VLOOKUP($C925,CTEPULL!$A:$I,7,FALSE)),"0",(VLOOKUP($C925,CTEPULL!$A:$I,7,FALSE)))</f>
        <v>0</v>
      </c>
      <c r="AN925" s="18">
        <f>IF(ISERROR(VLOOKUP($A925,PIVOTILC!$A:$I,7,FALSE)),"0",(VLOOKUP($A925,PIVOTILC!$A:$I,7,FALSE)))</f>
        <v>0</v>
      </c>
      <c r="AO925" s="13">
        <f t="shared" si="228"/>
        <v>0</v>
      </c>
      <c r="AP925" s="13" t="str">
        <f t="shared" si="237"/>
        <v/>
      </c>
      <c r="AQ925" s="13">
        <f>IF(ISERROR(VLOOKUP($C925,CTEPULL!$A:$I,8,FALSE)),"0",(VLOOKUP($C925,CTEPULL!$A:$I,8,FALSE)))</f>
        <v>0</v>
      </c>
      <c r="AR925" s="18">
        <f>IF(ISERROR(VLOOKUP($A925,PIVOTILC!$A:$I,8,FALSE)),"0",(VLOOKUP($A925,PIVOTILC!$A:$I,8,FALSE)))</f>
        <v>0</v>
      </c>
      <c r="AS925" s="13">
        <f t="shared" si="229"/>
        <v>0</v>
      </c>
      <c r="AT925" s="13" t="str">
        <f t="shared" si="238"/>
        <v/>
      </c>
      <c r="AU925" s="19">
        <f>IF(ISERROR(VLOOKUP($C925,CTEPULL!$A:$I,9,FALSE)),"0",(VLOOKUP($C925,CTEPULL!$A:$I,9,FALSE)))</f>
        <v>41</v>
      </c>
      <c r="AV925" s="18">
        <f>IF(ISERROR(VLOOKUP($A925,PIVOTILC!$A:$I,8,FALSE)),"0",(VLOOKUP($A925,PIVOTILC!$A:$I,9,FALSE)))</f>
        <v>41</v>
      </c>
      <c r="AW925" s="18">
        <f t="shared" si="230"/>
        <v>0</v>
      </c>
      <c r="AX925" s="13">
        <f t="shared" si="231"/>
        <v>0</v>
      </c>
      <c r="AY925" s="13" t="str">
        <f t="shared" si="232"/>
        <v>No</v>
      </c>
      <c r="AZ925" s="13" t="str">
        <f t="shared" si="239"/>
        <v>No</v>
      </c>
    </row>
    <row r="926" spans="1:52" x14ac:dyDescent="0.2">
      <c r="A926" s="1" t="s">
        <v>9432</v>
      </c>
      <c r="B926" s="16" t="s">
        <v>3343</v>
      </c>
      <c r="C926" s="13" t="s">
        <v>1408</v>
      </c>
      <c r="D926" s="13" t="s">
        <v>528</v>
      </c>
      <c r="E926" s="13" t="s">
        <v>1364</v>
      </c>
      <c r="F926" s="13" t="s">
        <v>240</v>
      </c>
      <c r="G926" s="13" t="s">
        <v>1369</v>
      </c>
      <c r="H926" s="13" t="s">
        <v>2828</v>
      </c>
      <c r="I926" s="13" t="s">
        <v>98</v>
      </c>
      <c r="J926" s="13" t="s">
        <v>2378</v>
      </c>
      <c r="K926" s="13" t="s">
        <v>2379</v>
      </c>
      <c r="L926" s="13" t="s">
        <v>2380</v>
      </c>
      <c r="M926" s="13" t="s">
        <v>2403</v>
      </c>
      <c r="N926" s="13" t="s">
        <v>1409</v>
      </c>
      <c r="O926" s="17">
        <v>41708</v>
      </c>
      <c r="P926" s="23"/>
      <c r="Q926" s="41" t="s">
        <v>2743</v>
      </c>
      <c r="R926" s="13" t="s">
        <v>129</v>
      </c>
      <c r="S926" s="13" t="s">
        <v>2867</v>
      </c>
      <c r="T926" s="13" t="s">
        <v>8348</v>
      </c>
      <c r="U926" s="13" t="s">
        <v>6097</v>
      </c>
      <c r="V926" s="13" t="s">
        <v>8352</v>
      </c>
      <c r="W926" s="13">
        <f>IF(ISERROR(VLOOKUP($C926,CTEPULL!$A:$I,3,FALSE)),"0",(VLOOKUP($C926,CTEPULL!$A:$I,3,FALSE)))</f>
        <v>41</v>
      </c>
      <c r="X926" s="18">
        <f>IF(ISERROR(VLOOKUP($A926,PIVOTILC!$A:$I,3,FALSE)),"0",(VLOOKUP($A926,PIVOTILC!$A:$I,3,FALSE)))</f>
        <v>41</v>
      </c>
      <c r="Y926" s="13">
        <f t="shared" si="224"/>
        <v>0</v>
      </c>
      <c r="Z926" s="13" t="str">
        <f t="shared" si="233"/>
        <v>Good</v>
      </c>
      <c r="AA926" s="13">
        <f>IF(ISERROR(VLOOKUP($C926,CTEPULL!$A:$I,4,FALSE)),"0",(VLOOKUP($C926,CTEPULL!$A:$I,4,FALSE)))</f>
        <v>0</v>
      </c>
      <c r="AB926" s="18">
        <f>IF(ISERROR(VLOOKUP($A926,PIVOTILC!$A:$I,4,FALSE)),"0",(VLOOKUP($A926,PIVOTILC!$A:$I,4,FALSE)))</f>
        <v>0</v>
      </c>
      <c r="AC926" s="13">
        <f t="shared" si="225"/>
        <v>0</v>
      </c>
      <c r="AD926" s="13" t="str">
        <f t="shared" si="234"/>
        <v/>
      </c>
      <c r="AE926" s="13">
        <f>IF(ISERROR(VLOOKUP($C926,CTEPULL!$A:$I,5,FALSE)),"0",(VLOOKUP($C926,CTEPULL!$A:$I,5,FALSE)))</f>
        <v>0</v>
      </c>
      <c r="AF926" s="18">
        <f>IF(ISERROR(VLOOKUP($A926,PIVOTILC!$A:$I,5,FALSE)),"0",(VLOOKUP($A926,PIVOTILC!$A:$I,5,FALSE)))</f>
        <v>0</v>
      </c>
      <c r="AG926" s="13">
        <f t="shared" si="226"/>
        <v>0</v>
      </c>
      <c r="AH926" s="13" t="str">
        <f t="shared" si="235"/>
        <v/>
      </c>
      <c r="AI926" s="13">
        <f>IF(ISERROR(VLOOKUP($C926,CTEPULL!$A:$I,6,FALSE)),"0",(VLOOKUP($C926,CTEPULL!$A:$I,6,FALSE)))</f>
        <v>0</v>
      </c>
      <c r="AJ926" s="18">
        <f>IF(ISERROR(VLOOKUP($A926,PIVOTILC!$A:$I,6,FALSE)),"0",(VLOOKUP($A926,PIVOTILC!$A:$I,6,FALSE)))</f>
        <v>0</v>
      </c>
      <c r="AK926" s="13">
        <f t="shared" si="227"/>
        <v>0</v>
      </c>
      <c r="AL926" s="13" t="str">
        <f t="shared" si="236"/>
        <v/>
      </c>
      <c r="AM926" s="13">
        <f>IF(ISERROR(VLOOKUP($C926,CTEPULL!$A:$I,7,FALSE)),"0",(VLOOKUP($C926,CTEPULL!$A:$I,7,FALSE)))</f>
        <v>0</v>
      </c>
      <c r="AN926" s="18">
        <f>IF(ISERROR(VLOOKUP($A926,PIVOTILC!$A:$I,7,FALSE)),"0",(VLOOKUP($A926,PIVOTILC!$A:$I,7,FALSE)))</f>
        <v>0</v>
      </c>
      <c r="AO926" s="13">
        <f t="shared" si="228"/>
        <v>0</v>
      </c>
      <c r="AP926" s="13" t="str">
        <f t="shared" si="237"/>
        <v/>
      </c>
      <c r="AQ926" s="13">
        <f>IF(ISERROR(VLOOKUP($C926,CTEPULL!$A:$I,8,FALSE)),"0",(VLOOKUP($C926,CTEPULL!$A:$I,8,FALSE)))</f>
        <v>0</v>
      </c>
      <c r="AR926" s="18">
        <f>IF(ISERROR(VLOOKUP($A926,PIVOTILC!$A:$I,8,FALSE)),"0",(VLOOKUP($A926,PIVOTILC!$A:$I,8,FALSE)))</f>
        <v>0</v>
      </c>
      <c r="AS926" s="13">
        <f t="shared" si="229"/>
        <v>0</v>
      </c>
      <c r="AT926" s="13" t="str">
        <f t="shared" si="238"/>
        <v/>
      </c>
      <c r="AU926" s="19">
        <f>IF(ISERROR(VLOOKUP($C926,CTEPULL!$A:$I,9,FALSE)),"0",(VLOOKUP($C926,CTEPULL!$A:$I,9,FALSE)))</f>
        <v>41</v>
      </c>
      <c r="AV926" s="18">
        <f>IF(ISERROR(VLOOKUP($A926,PIVOTILC!$A:$I,8,FALSE)),"0",(VLOOKUP($A926,PIVOTILC!$A:$I,9,FALSE)))</f>
        <v>41</v>
      </c>
      <c r="AW926" s="18">
        <f t="shared" si="230"/>
        <v>0</v>
      </c>
      <c r="AX926" s="13">
        <f t="shared" si="231"/>
        <v>0</v>
      </c>
      <c r="AY926" s="13" t="str">
        <f t="shared" si="232"/>
        <v>No</v>
      </c>
      <c r="AZ926" s="13" t="str">
        <f t="shared" si="239"/>
        <v>No</v>
      </c>
    </row>
    <row r="927" spans="1:52" x14ac:dyDescent="0.2">
      <c r="A927" s="1" t="s">
        <v>9433</v>
      </c>
      <c r="B927" s="16" t="s">
        <v>3344</v>
      </c>
      <c r="C927" s="13" t="s">
        <v>941</v>
      </c>
      <c r="D927" s="13" t="s">
        <v>528</v>
      </c>
      <c r="E927" s="13" t="s">
        <v>481</v>
      </c>
      <c r="F927" s="13" t="s">
        <v>221</v>
      </c>
      <c r="G927" s="13" t="s">
        <v>407</v>
      </c>
      <c r="H927" s="13" t="s">
        <v>2828</v>
      </c>
      <c r="I927" s="13" t="s">
        <v>98</v>
      </c>
      <c r="J927" s="13" t="s">
        <v>2378</v>
      </c>
      <c r="K927" s="13" t="s">
        <v>2379</v>
      </c>
      <c r="L927" s="13" t="s">
        <v>2380</v>
      </c>
      <c r="M927" s="13" t="s">
        <v>2403</v>
      </c>
      <c r="N927" s="13" t="s">
        <v>222</v>
      </c>
      <c r="O927" s="17">
        <v>40807</v>
      </c>
      <c r="P927" s="23"/>
      <c r="Q927" s="41" t="s">
        <v>2744</v>
      </c>
      <c r="R927" s="13" t="s">
        <v>129</v>
      </c>
      <c r="S927" s="13" t="s">
        <v>2870</v>
      </c>
      <c r="T927" s="13" t="s">
        <v>8348</v>
      </c>
      <c r="U927" s="13" t="s">
        <v>6098</v>
      </c>
      <c r="V927" s="13" t="s">
        <v>8352</v>
      </c>
      <c r="W927" s="13">
        <f>IF(ISERROR(VLOOKUP($C927,CTEPULL!$A:$I,3,FALSE)),"0",(VLOOKUP($C927,CTEPULL!$A:$I,3,FALSE)))</f>
        <v>40</v>
      </c>
      <c r="X927" s="18">
        <f>IF(ISERROR(VLOOKUP($A927,PIVOTILC!$A:$I,3,FALSE)),"0",(VLOOKUP($A927,PIVOTILC!$A:$I,3,FALSE)))</f>
        <v>40</v>
      </c>
      <c r="Y927" s="13">
        <f t="shared" si="224"/>
        <v>0</v>
      </c>
      <c r="Z927" s="13" t="str">
        <f t="shared" si="233"/>
        <v>Good</v>
      </c>
      <c r="AA927" s="13">
        <f>IF(ISERROR(VLOOKUP($C927,CTEPULL!$A:$I,4,FALSE)),"0",(VLOOKUP($C927,CTEPULL!$A:$I,4,FALSE)))</f>
        <v>0</v>
      </c>
      <c r="AB927" s="18">
        <f>IF(ISERROR(VLOOKUP($A927,PIVOTILC!$A:$I,4,FALSE)),"0",(VLOOKUP($A927,PIVOTILC!$A:$I,4,FALSE)))</f>
        <v>0</v>
      </c>
      <c r="AC927" s="13">
        <f t="shared" si="225"/>
        <v>0</v>
      </c>
      <c r="AD927" s="13" t="str">
        <f t="shared" si="234"/>
        <v/>
      </c>
      <c r="AE927" s="13">
        <f>IF(ISERROR(VLOOKUP($C927,CTEPULL!$A:$I,5,FALSE)),"0",(VLOOKUP($C927,CTEPULL!$A:$I,5,FALSE)))</f>
        <v>0</v>
      </c>
      <c r="AF927" s="18">
        <f>IF(ISERROR(VLOOKUP($A927,PIVOTILC!$A:$I,5,FALSE)),"0",(VLOOKUP($A927,PIVOTILC!$A:$I,5,FALSE)))</f>
        <v>0</v>
      </c>
      <c r="AG927" s="13">
        <f t="shared" si="226"/>
        <v>0</v>
      </c>
      <c r="AH927" s="13" t="str">
        <f t="shared" si="235"/>
        <v/>
      </c>
      <c r="AI927" s="13">
        <f>IF(ISERROR(VLOOKUP($C927,CTEPULL!$A:$I,6,FALSE)),"0",(VLOOKUP($C927,CTEPULL!$A:$I,6,FALSE)))</f>
        <v>0</v>
      </c>
      <c r="AJ927" s="18">
        <f>IF(ISERROR(VLOOKUP($A927,PIVOTILC!$A:$I,6,FALSE)),"0",(VLOOKUP($A927,PIVOTILC!$A:$I,6,FALSE)))</f>
        <v>0</v>
      </c>
      <c r="AK927" s="13">
        <f t="shared" si="227"/>
        <v>0</v>
      </c>
      <c r="AL927" s="13" t="str">
        <f t="shared" si="236"/>
        <v/>
      </c>
      <c r="AM927" s="13">
        <f>IF(ISERROR(VLOOKUP($C927,CTEPULL!$A:$I,7,FALSE)),"0",(VLOOKUP($C927,CTEPULL!$A:$I,7,FALSE)))</f>
        <v>0</v>
      </c>
      <c r="AN927" s="18">
        <f>IF(ISERROR(VLOOKUP($A927,PIVOTILC!$A:$I,7,FALSE)),"0",(VLOOKUP($A927,PIVOTILC!$A:$I,7,FALSE)))</f>
        <v>0</v>
      </c>
      <c r="AO927" s="13">
        <f t="shared" si="228"/>
        <v>0</v>
      </c>
      <c r="AP927" s="13" t="str">
        <f t="shared" si="237"/>
        <v/>
      </c>
      <c r="AQ927" s="13">
        <f>IF(ISERROR(VLOOKUP($C927,CTEPULL!$A:$I,8,FALSE)),"0",(VLOOKUP($C927,CTEPULL!$A:$I,8,FALSE)))</f>
        <v>0</v>
      </c>
      <c r="AR927" s="18">
        <f>IF(ISERROR(VLOOKUP($A927,PIVOTILC!$A:$I,8,FALSE)),"0",(VLOOKUP($A927,PIVOTILC!$A:$I,8,FALSE)))</f>
        <v>0</v>
      </c>
      <c r="AS927" s="13">
        <f t="shared" si="229"/>
        <v>0</v>
      </c>
      <c r="AT927" s="13" t="str">
        <f t="shared" si="238"/>
        <v/>
      </c>
      <c r="AU927" s="19">
        <f>IF(ISERROR(VLOOKUP($C927,CTEPULL!$A:$I,9,FALSE)),"0",(VLOOKUP($C927,CTEPULL!$A:$I,9,FALSE)))</f>
        <v>40</v>
      </c>
      <c r="AV927" s="18">
        <f>IF(ISERROR(VLOOKUP($A927,PIVOTILC!$A:$I,8,FALSE)),"0",(VLOOKUP($A927,PIVOTILC!$A:$I,9,FALSE)))</f>
        <v>40</v>
      </c>
      <c r="AW927" s="18">
        <f t="shared" si="230"/>
        <v>0</v>
      </c>
      <c r="AX927" s="13">
        <f t="shared" si="231"/>
        <v>0</v>
      </c>
      <c r="AY927" s="13" t="str">
        <f t="shared" si="232"/>
        <v>No</v>
      </c>
      <c r="AZ927" s="13" t="str">
        <f t="shared" si="239"/>
        <v>No</v>
      </c>
    </row>
    <row r="928" spans="1:52" x14ac:dyDescent="0.2">
      <c r="A928" s="1" t="s">
        <v>7300</v>
      </c>
      <c r="B928" s="16" t="s">
        <v>4099</v>
      </c>
      <c r="C928" s="13" t="s">
        <v>4100</v>
      </c>
      <c r="D928" s="13" t="s">
        <v>528</v>
      </c>
      <c r="E928" s="13" t="s">
        <v>4101</v>
      </c>
      <c r="F928" s="13" t="s">
        <v>179</v>
      </c>
      <c r="G928" s="13" t="s">
        <v>4102</v>
      </c>
      <c r="H928" s="13" t="s">
        <v>2828</v>
      </c>
      <c r="I928" s="13" t="s">
        <v>98</v>
      </c>
      <c r="J928" s="13" t="s">
        <v>2378</v>
      </c>
      <c r="K928" s="13" t="s">
        <v>2395</v>
      </c>
      <c r="L928" s="13" t="s">
        <v>2385</v>
      </c>
      <c r="M928" s="13" t="s">
        <v>3823</v>
      </c>
      <c r="N928" s="13" t="s">
        <v>4103</v>
      </c>
      <c r="O928" s="17">
        <v>42688</v>
      </c>
      <c r="P928" s="23"/>
      <c r="Q928" s="41" t="s">
        <v>4104</v>
      </c>
      <c r="R928" s="13" t="s">
        <v>129</v>
      </c>
      <c r="S928" s="13" t="s">
        <v>2871</v>
      </c>
      <c r="T928" s="13" t="s">
        <v>8348</v>
      </c>
      <c r="U928" s="13" t="s">
        <v>6099</v>
      </c>
      <c r="V928" s="13" t="s">
        <v>8352</v>
      </c>
      <c r="W928" s="13">
        <f>IF(ISERROR(VLOOKUP($C928,CTEPULL!$A:$I,3,FALSE)),"0",(VLOOKUP($C928,CTEPULL!$A:$I,3,FALSE)))</f>
        <v>48</v>
      </c>
      <c r="X928" s="18">
        <f>IF(ISERROR(VLOOKUP($A928,PIVOTILC!$A:$I,3,FALSE)),"0",(VLOOKUP($A928,PIVOTILC!$A:$I,3,FALSE)))</f>
        <v>48</v>
      </c>
      <c r="Y928" s="13">
        <f t="shared" si="224"/>
        <v>0</v>
      </c>
      <c r="Z928" s="13" t="str">
        <f t="shared" si="233"/>
        <v>Good</v>
      </c>
      <c r="AA928" s="13">
        <f>IF(ISERROR(VLOOKUP($C928,CTEPULL!$A:$I,4,FALSE)),"0",(VLOOKUP($C928,CTEPULL!$A:$I,4,FALSE)))</f>
        <v>0</v>
      </c>
      <c r="AB928" s="18">
        <f>IF(ISERROR(VLOOKUP($A928,PIVOTILC!$A:$I,4,FALSE)),"0",(VLOOKUP($A928,PIVOTILC!$A:$I,4,FALSE)))</f>
        <v>0</v>
      </c>
      <c r="AC928" s="13">
        <f t="shared" si="225"/>
        <v>0</v>
      </c>
      <c r="AD928" s="13" t="str">
        <f t="shared" si="234"/>
        <v/>
      </c>
      <c r="AE928" s="13">
        <f>IF(ISERROR(VLOOKUP($C928,CTEPULL!$A:$I,5,FALSE)),"0",(VLOOKUP($C928,CTEPULL!$A:$I,5,FALSE)))</f>
        <v>0</v>
      </c>
      <c r="AF928" s="18">
        <f>IF(ISERROR(VLOOKUP($A928,PIVOTILC!$A:$I,5,FALSE)),"0",(VLOOKUP($A928,PIVOTILC!$A:$I,5,FALSE)))</f>
        <v>0</v>
      </c>
      <c r="AG928" s="13">
        <f t="shared" si="226"/>
        <v>0</v>
      </c>
      <c r="AH928" s="13" t="str">
        <f t="shared" si="235"/>
        <v/>
      </c>
      <c r="AI928" s="13">
        <f>IF(ISERROR(VLOOKUP($C928,CTEPULL!$A:$I,6,FALSE)),"0",(VLOOKUP($C928,CTEPULL!$A:$I,6,FALSE)))</f>
        <v>0</v>
      </c>
      <c r="AJ928" s="18">
        <f>IF(ISERROR(VLOOKUP($A928,PIVOTILC!$A:$I,6,FALSE)),"0",(VLOOKUP($A928,PIVOTILC!$A:$I,6,FALSE)))</f>
        <v>0</v>
      </c>
      <c r="AK928" s="13">
        <f t="shared" si="227"/>
        <v>0</v>
      </c>
      <c r="AL928" s="13" t="str">
        <f t="shared" si="236"/>
        <v/>
      </c>
      <c r="AM928" s="13">
        <f>IF(ISERROR(VLOOKUP($C928,CTEPULL!$A:$I,7,FALSE)),"0",(VLOOKUP($C928,CTEPULL!$A:$I,7,FALSE)))</f>
        <v>0</v>
      </c>
      <c r="AN928" s="18">
        <f>IF(ISERROR(VLOOKUP($A928,PIVOTILC!$A:$I,7,FALSE)),"0",(VLOOKUP($A928,PIVOTILC!$A:$I,7,FALSE)))</f>
        <v>0</v>
      </c>
      <c r="AO928" s="13">
        <f t="shared" si="228"/>
        <v>0</v>
      </c>
      <c r="AP928" s="13" t="str">
        <f t="shared" si="237"/>
        <v/>
      </c>
      <c r="AQ928" s="13">
        <f>IF(ISERROR(VLOOKUP($C928,CTEPULL!$A:$I,8,FALSE)),"0",(VLOOKUP($C928,CTEPULL!$A:$I,8,FALSE)))</f>
        <v>0</v>
      </c>
      <c r="AR928" s="18">
        <f>IF(ISERROR(VLOOKUP($A928,PIVOTILC!$A:$I,8,FALSE)),"0",(VLOOKUP($A928,PIVOTILC!$A:$I,8,FALSE)))</f>
        <v>0</v>
      </c>
      <c r="AS928" s="13">
        <f t="shared" si="229"/>
        <v>0</v>
      </c>
      <c r="AT928" s="13" t="str">
        <f t="shared" si="238"/>
        <v/>
      </c>
      <c r="AU928" s="19">
        <f>IF(ISERROR(VLOOKUP($C928,CTEPULL!$A:$I,9,FALSE)),"0",(VLOOKUP($C928,CTEPULL!$A:$I,9,FALSE)))</f>
        <v>48</v>
      </c>
      <c r="AV928" s="18">
        <f>IF(ISERROR(VLOOKUP($A928,PIVOTILC!$A:$I,8,FALSE)),"0",(VLOOKUP($A928,PIVOTILC!$A:$I,9,FALSE)))</f>
        <v>48</v>
      </c>
      <c r="AW928" s="18">
        <f t="shared" si="230"/>
        <v>0</v>
      </c>
      <c r="AX928" s="13">
        <f t="shared" si="231"/>
        <v>0</v>
      </c>
      <c r="AY928" s="13" t="str">
        <f t="shared" si="232"/>
        <v>No</v>
      </c>
      <c r="AZ928" s="13" t="str">
        <f t="shared" si="239"/>
        <v>No</v>
      </c>
    </row>
    <row r="929" spans="1:52" x14ac:dyDescent="0.2">
      <c r="A929" s="1" t="s">
        <v>9434</v>
      </c>
      <c r="B929" s="16" t="s">
        <v>3345</v>
      </c>
      <c r="C929" s="61" t="s">
        <v>2310</v>
      </c>
      <c r="D929" s="13" t="s">
        <v>528</v>
      </c>
      <c r="E929" s="13" t="s">
        <v>2311</v>
      </c>
      <c r="F929" s="13" t="s">
        <v>240</v>
      </c>
      <c r="G929" s="13" t="s">
        <v>2312</v>
      </c>
      <c r="H929" s="13" t="s">
        <v>2831</v>
      </c>
      <c r="I929" s="13" t="s">
        <v>98</v>
      </c>
      <c r="J929" s="13" t="s">
        <v>2378</v>
      </c>
      <c r="K929" s="13" t="s">
        <v>2382</v>
      </c>
      <c r="L929" s="13" t="s">
        <v>3758</v>
      </c>
      <c r="M929" s="13" t="s">
        <v>2416</v>
      </c>
      <c r="N929" s="13" t="s">
        <v>2313</v>
      </c>
      <c r="O929" s="17">
        <v>42255</v>
      </c>
      <c r="P929" s="23"/>
      <c r="Q929" s="41" t="s">
        <v>2745</v>
      </c>
      <c r="R929" s="13" t="s">
        <v>129</v>
      </c>
      <c r="S929" s="13" t="s">
        <v>2866</v>
      </c>
      <c r="T929" s="13" t="s">
        <v>8348</v>
      </c>
      <c r="U929" s="13" t="s">
        <v>6100</v>
      </c>
      <c r="V929" s="13" t="s">
        <v>8361</v>
      </c>
      <c r="W929" s="13" t="str">
        <f>IF(ISERROR(VLOOKUP($C929,CTEPULL!$A:$I,3,FALSE)),"0",(VLOOKUP($C929,CTEPULL!$A:$I,3,FALSE)))</f>
        <v>0</v>
      </c>
      <c r="X929" s="18" t="str">
        <f>IF(ISERROR(VLOOKUP($A929,PIVOTILC!$A:$I,3,FALSE)),"0",(VLOOKUP($A929,PIVOTILC!$A:$I,3,FALSE)))</f>
        <v>0</v>
      </c>
      <c r="Y929" s="13">
        <f t="shared" si="224"/>
        <v>0</v>
      </c>
      <c r="Z929" s="13" t="str">
        <f t="shared" si="233"/>
        <v>Good</v>
      </c>
      <c r="AA929" s="13" t="str">
        <f>IF(ISERROR(VLOOKUP($C929,CTEPULL!$A:$I,4,FALSE)),"0",(VLOOKUP($C929,CTEPULL!$A:$I,4,FALSE)))</f>
        <v>0</v>
      </c>
      <c r="AB929" s="18" t="str">
        <f>IF(ISERROR(VLOOKUP($A929,PIVOTILC!$A:$I,4,FALSE)),"0",(VLOOKUP($A929,PIVOTILC!$A:$I,4,FALSE)))</f>
        <v>0</v>
      </c>
      <c r="AC929" s="13">
        <f t="shared" si="225"/>
        <v>0</v>
      </c>
      <c r="AD929" s="13" t="str">
        <f t="shared" si="234"/>
        <v/>
      </c>
      <c r="AE929" s="13" t="str">
        <f>IF(ISERROR(VLOOKUP($C929,CTEPULL!$A:$I,5,FALSE)),"0",(VLOOKUP($C929,CTEPULL!$A:$I,5,FALSE)))</f>
        <v>0</v>
      </c>
      <c r="AF929" s="18" t="str">
        <f>IF(ISERROR(VLOOKUP($A929,PIVOTILC!$A:$I,5,FALSE)),"0",(VLOOKUP($A929,PIVOTILC!$A:$I,5,FALSE)))</f>
        <v>0</v>
      </c>
      <c r="AG929" s="13">
        <f t="shared" si="226"/>
        <v>0</v>
      </c>
      <c r="AH929" s="13" t="str">
        <f t="shared" si="235"/>
        <v/>
      </c>
      <c r="AI929" s="13" t="str">
        <f>IF(ISERROR(VLOOKUP($C929,CTEPULL!$A:$I,6,FALSE)),"0",(VLOOKUP($C929,CTEPULL!$A:$I,6,FALSE)))</f>
        <v>0</v>
      </c>
      <c r="AJ929" s="18" t="str">
        <f>IF(ISERROR(VLOOKUP($A929,PIVOTILC!$A:$I,6,FALSE)),"0",(VLOOKUP($A929,PIVOTILC!$A:$I,6,FALSE)))</f>
        <v>0</v>
      </c>
      <c r="AK929" s="13">
        <f t="shared" si="227"/>
        <v>0</v>
      </c>
      <c r="AL929" s="13" t="str">
        <f t="shared" si="236"/>
        <v/>
      </c>
      <c r="AM929" s="13" t="str">
        <f>IF(ISERROR(VLOOKUP($C929,CTEPULL!$A:$I,7,FALSE)),"0",(VLOOKUP($C929,CTEPULL!$A:$I,7,FALSE)))</f>
        <v>0</v>
      </c>
      <c r="AN929" s="18" t="str">
        <f>IF(ISERROR(VLOOKUP($A929,PIVOTILC!$A:$I,7,FALSE)),"0",(VLOOKUP($A929,PIVOTILC!$A:$I,7,FALSE)))</f>
        <v>0</v>
      </c>
      <c r="AO929" s="13">
        <f t="shared" si="228"/>
        <v>0</v>
      </c>
      <c r="AP929" s="13" t="str">
        <f t="shared" si="237"/>
        <v/>
      </c>
      <c r="AQ929" s="13" t="str">
        <f>IF(ISERROR(VLOOKUP($C929,CTEPULL!$A:$I,8,FALSE)),"0",(VLOOKUP($C929,CTEPULL!$A:$I,8,FALSE)))</f>
        <v>0</v>
      </c>
      <c r="AR929" s="18" t="str">
        <f>IF(ISERROR(VLOOKUP($A929,PIVOTILC!$A:$I,8,FALSE)),"0",(VLOOKUP($A929,PIVOTILC!$A:$I,8,FALSE)))</f>
        <v>0</v>
      </c>
      <c r="AS929" s="13">
        <f t="shared" si="229"/>
        <v>0</v>
      </c>
      <c r="AT929" s="13" t="str">
        <f t="shared" si="238"/>
        <v/>
      </c>
      <c r="AU929" s="19" t="str">
        <f>IF(ISERROR(VLOOKUP($C929,CTEPULL!$A:$I,9,FALSE)),"0",(VLOOKUP($C929,CTEPULL!$A:$I,9,FALSE)))</f>
        <v>0</v>
      </c>
      <c r="AV929" s="18" t="str">
        <f>IF(ISERROR(VLOOKUP($A929,PIVOTILC!$A:$I,8,FALSE)),"0",(VLOOKUP($A929,PIVOTILC!$A:$I,9,FALSE)))</f>
        <v>0</v>
      </c>
      <c r="AW929" s="18">
        <f t="shared" si="230"/>
        <v>0</v>
      </c>
      <c r="AX929" s="13">
        <f t="shared" si="231"/>
        <v>0</v>
      </c>
      <c r="AY929" s="13" t="str">
        <f t="shared" si="232"/>
        <v>No</v>
      </c>
      <c r="AZ929" s="13" t="str">
        <f t="shared" si="239"/>
        <v>No</v>
      </c>
    </row>
    <row r="930" spans="1:52" x14ac:dyDescent="0.2">
      <c r="A930" s="1" t="s">
        <v>9435</v>
      </c>
      <c r="B930" s="16" t="s">
        <v>3346</v>
      </c>
      <c r="C930" s="13" t="s">
        <v>869</v>
      </c>
      <c r="D930" s="13" t="s">
        <v>528</v>
      </c>
      <c r="E930" s="13" t="s">
        <v>587</v>
      </c>
      <c r="F930" s="13" t="s">
        <v>180</v>
      </c>
      <c r="G930" s="13" t="s">
        <v>340</v>
      </c>
      <c r="H930" s="13" t="s">
        <v>2831</v>
      </c>
      <c r="I930" s="13" t="s">
        <v>98</v>
      </c>
      <c r="J930" s="13" t="s">
        <v>2378</v>
      </c>
      <c r="K930" s="13" t="s">
        <v>2381</v>
      </c>
      <c r="L930" s="13" t="s">
        <v>2387</v>
      </c>
      <c r="M930" s="13" t="s">
        <v>3948</v>
      </c>
      <c r="N930" s="13" t="s">
        <v>42</v>
      </c>
      <c r="O930" s="17">
        <v>40238</v>
      </c>
      <c r="P930" s="23"/>
      <c r="Q930" s="41" t="s">
        <v>2746</v>
      </c>
      <c r="R930" s="13" t="s">
        <v>129</v>
      </c>
      <c r="S930" s="13" t="s">
        <v>2870</v>
      </c>
      <c r="T930" s="13" t="s">
        <v>8348</v>
      </c>
      <c r="U930" s="13" t="s">
        <v>6101</v>
      </c>
      <c r="V930" s="13" t="s">
        <v>8364</v>
      </c>
      <c r="W930" s="13">
        <f>IF(ISERROR(VLOOKUP($C930,CTEPULL!$A:$I,3,FALSE)),"0",(VLOOKUP($C930,CTEPULL!$A:$I,3,FALSE)))</f>
        <v>40</v>
      </c>
      <c r="X930" s="18">
        <f>IF(ISERROR(VLOOKUP($A930,PIVOTILC!$A:$I,3,FALSE)),"0",(VLOOKUP($A930,PIVOTILC!$A:$I,3,FALSE)))</f>
        <v>40</v>
      </c>
      <c r="Y930" s="13">
        <f t="shared" si="224"/>
        <v>0</v>
      </c>
      <c r="Z930" s="13" t="str">
        <f t="shared" si="233"/>
        <v>Good</v>
      </c>
      <c r="AA930" s="13">
        <f>IF(ISERROR(VLOOKUP($C930,CTEPULL!$A:$I,4,FALSE)),"0",(VLOOKUP($C930,CTEPULL!$A:$I,4,FALSE)))</f>
        <v>0</v>
      </c>
      <c r="AB930" s="18">
        <f>IF(ISERROR(VLOOKUP($A930,PIVOTILC!$A:$I,4,FALSE)),"0",(VLOOKUP($A930,PIVOTILC!$A:$I,4,FALSE)))</f>
        <v>0</v>
      </c>
      <c r="AC930" s="13">
        <f t="shared" si="225"/>
        <v>0</v>
      </c>
      <c r="AD930" s="13" t="str">
        <f t="shared" si="234"/>
        <v/>
      </c>
      <c r="AE930" s="13">
        <f>IF(ISERROR(VLOOKUP($C930,CTEPULL!$A:$I,5,FALSE)),"0",(VLOOKUP($C930,CTEPULL!$A:$I,5,FALSE)))</f>
        <v>0</v>
      </c>
      <c r="AF930" s="18">
        <f>IF(ISERROR(VLOOKUP($A930,PIVOTILC!$A:$I,5,FALSE)),"0",(VLOOKUP($A930,PIVOTILC!$A:$I,5,FALSE)))</f>
        <v>0</v>
      </c>
      <c r="AG930" s="13">
        <f t="shared" si="226"/>
        <v>0</v>
      </c>
      <c r="AH930" s="13" t="str">
        <f t="shared" si="235"/>
        <v/>
      </c>
      <c r="AI930" s="13">
        <f>IF(ISERROR(VLOOKUP($C930,CTEPULL!$A:$I,6,FALSE)),"0",(VLOOKUP($C930,CTEPULL!$A:$I,6,FALSE)))</f>
        <v>0</v>
      </c>
      <c r="AJ930" s="18">
        <f>IF(ISERROR(VLOOKUP($A930,PIVOTILC!$A:$I,6,FALSE)),"0",(VLOOKUP($A930,PIVOTILC!$A:$I,6,FALSE)))</f>
        <v>0</v>
      </c>
      <c r="AK930" s="13">
        <f t="shared" si="227"/>
        <v>0</v>
      </c>
      <c r="AL930" s="13" t="str">
        <f t="shared" si="236"/>
        <v/>
      </c>
      <c r="AM930" s="13">
        <f>IF(ISERROR(VLOOKUP($C930,CTEPULL!$A:$I,7,FALSE)),"0",(VLOOKUP($C930,CTEPULL!$A:$I,7,FALSE)))</f>
        <v>0</v>
      </c>
      <c r="AN930" s="18">
        <f>IF(ISERROR(VLOOKUP($A930,PIVOTILC!$A:$I,7,FALSE)),"0",(VLOOKUP($A930,PIVOTILC!$A:$I,7,FALSE)))</f>
        <v>0</v>
      </c>
      <c r="AO930" s="13">
        <f t="shared" si="228"/>
        <v>0</v>
      </c>
      <c r="AP930" s="13" t="str">
        <f t="shared" si="237"/>
        <v/>
      </c>
      <c r="AQ930" s="13">
        <f>IF(ISERROR(VLOOKUP($C930,CTEPULL!$A:$I,8,FALSE)),"0",(VLOOKUP($C930,CTEPULL!$A:$I,8,FALSE)))</f>
        <v>0</v>
      </c>
      <c r="AR930" s="18">
        <f>IF(ISERROR(VLOOKUP($A930,PIVOTILC!$A:$I,8,FALSE)),"0",(VLOOKUP($A930,PIVOTILC!$A:$I,8,FALSE)))</f>
        <v>0</v>
      </c>
      <c r="AS930" s="13">
        <f t="shared" si="229"/>
        <v>0</v>
      </c>
      <c r="AT930" s="13" t="str">
        <f t="shared" si="238"/>
        <v/>
      </c>
      <c r="AU930" s="19">
        <f>IF(ISERROR(VLOOKUP($C930,CTEPULL!$A:$I,9,FALSE)),"0",(VLOOKUP($C930,CTEPULL!$A:$I,9,FALSE)))</f>
        <v>40</v>
      </c>
      <c r="AV930" s="18">
        <f>IF(ISERROR(VLOOKUP($A930,PIVOTILC!$A:$I,8,FALSE)),"0",(VLOOKUP($A930,PIVOTILC!$A:$I,9,FALSE)))</f>
        <v>40</v>
      </c>
      <c r="AW930" s="18">
        <f t="shared" si="230"/>
        <v>0</v>
      </c>
      <c r="AX930" s="13">
        <f t="shared" si="231"/>
        <v>0</v>
      </c>
      <c r="AY930" s="13" t="str">
        <f t="shared" si="232"/>
        <v>No</v>
      </c>
      <c r="AZ930" s="13" t="str">
        <f t="shared" si="239"/>
        <v>No</v>
      </c>
    </row>
    <row r="931" spans="1:52" x14ac:dyDescent="0.2">
      <c r="A931" s="1" t="s">
        <v>9436</v>
      </c>
      <c r="B931" s="16" t="s">
        <v>5203</v>
      </c>
      <c r="C931" s="13" t="s">
        <v>5204</v>
      </c>
      <c r="D931" s="13" t="s">
        <v>528</v>
      </c>
      <c r="E931" s="13" t="s">
        <v>568</v>
      </c>
      <c r="F931" s="13" t="s">
        <v>128</v>
      </c>
      <c r="G931" s="13" t="s">
        <v>5205</v>
      </c>
      <c r="H931" s="13" t="s">
        <v>2828</v>
      </c>
      <c r="I931" s="13" t="s">
        <v>98</v>
      </c>
      <c r="J931" s="13" t="s">
        <v>2378</v>
      </c>
      <c r="K931" s="13" t="s">
        <v>4970</v>
      </c>
      <c r="L931" s="13" t="s">
        <v>4970</v>
      </c>
      <c r="M931" s="13" t="s">
        <v>4971</v>
      </c>
      <c r="N931" s="13" t="s">
        <v>5206</v>
      </c>
      <c r="O931" s="17">
        <v>41547</v>
      </c>
      <c r="P931" s="23"/>
      <c r="Q931" s="41" t="s">
        <v>5207</v>
      </c>
      <c r="R931" s="13" t="s">
        <v>129</v>
      </c>
      <c r="S931" s="13" t="s">
        <v>2871</v>
      </c>
      <c r="T931" s="13" t="s">
        <v>8359</v>
      </c>
      <c r="U931" s="13" t="s">
        <v>6102</v>
      </c>
      <c r="V931" s="13" t="s">
        <v>8352</v>
      </c>
      <c r="W931" s="13">
        <f>IF(ISERROR(VLOOKUP($C931,CTEPULL!$A:$I,3,FALSE)),"0",(VLOOKUP($C931,CTEPULL!$A:$I,3,FALSE)))</f>
        <v>40</v>
      </c>
      <c r="X931" s="18">
        <f>IF(ISERROR(VLOOKUP($A931,PIVOTILC!$A:$I,3,FALSE)),"0",(VLOOKUP($A931,PIVOTILC!$A:$I,3,FALSE)))</f>
        <v>40</v>
      </c>
      <c r="Y931" s="13">
        <f t="shared" si="224"/>
        <v>0</v>
      </c>
      <c r="Z931" s="13" t="str">
        <f t="shared" si="233"/>
        <v>Good</v>
      </c>
      <c r="AA931" s="13">
        <f>IF(ISERROR(VLOOKUP($C931,CTEPULL!$A:$I,4,FALSE)),"0",(VLOOKUP($C931,CTEPULL!$A:$I,4,FALSE)))</f>
        <v>0</v>
      </c>
      <c r="AB931" s="18">
        <f>IF(ISERROR(VLOOKUP($A931,PIVOTILC!$A:$I,4,FALSE)),"0",(VLOOKUP($A931,PIVOTILC!$A:$I,4,FALSE)))</f>
        <v>0</v>
      </c>
      <c r="AC931" s="13">
        <f t="shared" si="225"/>
        <v>0</v>
      </c>
      <c r="AD931" s="13" t="str">
        <f t="shared" si="234"/>
        <v/>
      </c>
      <c r="AE931" s="13">
        <f>IF(ISERROR(VLOOKUP($C931,CTEPULL!$A:$I,5,FALSE)),"0",(VLOOKUP($C931,CTEPULL!$A:$I,5,FALSE)))</f>
        <v>0</v>
      </c>
      <c r="AF931" s="18">
        <f>IF(ISERROR(VLOOKUP($A931,PIVOTILC!$A:$I,5,FALSE)),"0",(VLOOKUP($A931,PIVOTILC!$A:$I,5,FALSE)))</f>
        <v>0</v>
      </c>
      <c r="AG931" s="13">
        <f t="shared" si="226"/>
        <v>0</v>
      </c>
      <c r="AH931" s="13" t="str">
        <f t="shared" si="235"/>
        <v/>
      </c>
      <c r="AI931" s="13">
        <f>IF(ISERROR(VLOOKUP($C931,CTEPULL!$A:$I,6,FALSE)),"0",(VLOOKUP($C931,CTEPULL!$A:$I,6,FALSE)))</f>
        <v>0</v>
      </c>
      <c r="AJ931" s="18">
        <f>IF(ISERROR(VLOOKUP($A931,PIVOTILC!$A:$I,6,FALSE)),"0",(VLOOKUP($A931,PIVOTILC!$A:$I,6,FALSE)))</f>
        <v>0</v>
      </c>
      <c r="AK931" s="13">
        <f t="shared" si="227"/>
        <v>0</v>
      </c>
      <c r="AL931" s="13" t="str">
        <f t="shared" si="236"/>
        <v/>
      </c>
      <c r="AM931" s="13">
        <f>IF(ISERROR(VLOOKUP($C931,CTEPULL!$A:$I,7,FALSE)),"0",(VLOOKUP($C931,CTEPULL!$A:$I,7,FALSE)))</f>
        <v>0</v>
      </c>
      <c r="AN931" s="18">
        <f>IF(ISERROR(VLOOKUP($A931,PIVOTILC!$A:$I,7,FALSE)),"0",(VLOOKUP($A931,PIVOTILC!$A:$I,7,FALSE)))</f>
        <v>0</v>
      </c>
      <c r="AO931" s="13">
        <f t="shared" si="228"/>
        <v>0</v>
      </c>
      <c r="AP931" s="13" t="str">
        <f t="shared" si="237"/>
        <v/>
      </c>
      <c r="AQ931" s="13">
        <f>IF(ISERROR(VLOOKUP($C931,CTEPULL!$A:$I,8,FALSE)),"0",(VLOOKUP($C931,CTEPULL!$A:$I,8,FALSE)))</f>
        <v>0</v>
      </c>
      <c r="AR931" s="18">
        <f>IF(ISERROR(VLOOKUP($A931,PIVOTILC!$A:$I,8,FALSE)),"0",(VLOOKUP($A931,PIVOTILC!$A:$I,8,FALSE)))</f>
        <v>0</v>
      </c>
      <c r="AS931" s="13">
        <f t="shared" si="229"/>
        <v>0</v>
      </c>
      <c r="AT931" s="13" t="str">
        <f t="shared" si="238"/>
        <v/>
      </c>
      <c r="AU931" s="19">
        <f>IF(ISERROR(VLOOKUP($C931,CTEPULL!$A:$I,9,FALSE)),"0",(VLOOKUP($C931,CTEPULL!$A:$I,9,FALSE)))</f>
        <v>40</v>
      </c>
      <c r="AV931" s="18">
        <f>IF(ISERROR(VLOOKUP($A931,PIVOTILC!$A:$I,8,FALSE)),"0",(VLOOKUP($A931,PIVOTILC!$A:$I,9,FALSE)))</f>
        <v>40</v>
      </c>
      <c r="AW931" s="18">
        <f t="shared" si="230"/>
        <v>0</v>
      </c>
      <c r="AX931" s="13">
        <f t="shared" si="231"/>
        <v>0</v>
      </c>
      <c r="AY931" s="13" t="str">
        <f t="shared" si="232"/>
        <v>No</v>
      </c>
      <c r="AZ931" s="13" t="str">
        <f t="shared" si="239"/>
        <v>No</v>
      </c>
    </row>
    <row r="932" spans="1:52" x14ac:dyDescent="0.2">
      <c r="A932" s="1" t="s">
        <v>8211</v>
      </c>
      <c r="B932" s="16" t="s">
        <v>8212</v>
      </c>
      <c r="C932" s="13" t="s">
        <v>8213</v>
      </c>
      <c r="D932" s="13" t="s">
        <v>8214</v>
      </c>
      <c r="E932" s="13" t="s">
        <v>8215</v>
      </c>
      <c r="F932" s="13" t="s">
        <v>179</v>
      </c>
      <c r="G932" s="13" t="s">
        <v>8216</v>
      </c>
      <c r="H932" s="13" t="s">
        <v>2829</v>
      </c>
      <c r="I932" s="13" t="s">
        <v>98</v>
      </c>
      <c r="J932" s="13" t="s">
        <v>2378</v>
      </c>
      <c r="K932" s="13" t="s">
        <v>2379</v>
      </c>
      <c r="L932" s="13" t="s">
        <v>2407</v>
      </c>
      <c r="M932" s="13" t="s">
        <v>2480</v>
      </c>
      <c r="N932" s="13" t="s">
        <v>8217</v>
      </c>
      <c r="O932" s="17">
        <v>43291</v>
      </c>
      <c r="P932" s="23"/>
      <c r="Q932" s="41" t="s">
        <v>8218</v>
      </c>
      <c r="R932" s="13" t="s">
        <v>112</v>
      </c>
      <c r="S932" s="13" t="s">
        <v>2866</v>
      </c>
      <c r="T932" s="13" t="s">
        <v>8348</v>
      </c>
      <c r="U932" s="13" t="s">
        <v>8235</v>
      </c>
      <c r="V932" s="13" t="s">
        <v>8355</v>
      </c>
      <c r="W932" s="13">
        <f>IF(ISERROR(VLOOKUP($C932,CTEPULL!$A:$I,3,FALSE)),"0",(VLOOKUP($C932,CTEPULL!$A:$I,3,FALSE)))</f>
        <v>40</v>
      </c>
      <c r="X932" s="18">
        <f>IF(ISERROR(VLOOKUP($A932,PIVOTILC!$A:$I,3,FALSE)),"0",(VLOOKUP($A932,PIVOTILC!$A:$I,3,FALSE)))</f>
        <v>40</v>
      </c>
      <c r="Y932" s="13">
        <f t="shared" si="224"/>
        <v>0</v>
      </c>
      <c r="Z932" s="13" t="str">
        <f t="shared" si="233"/>
        <v>Good</v>
      </c>
      <c r="AA932" s="13">
        <f>IF(ISERROR(VLOOKUP($C932,CTEPULL!$A:$I,4,FALSE)),"0",(VLOOKUP($C932,CTEPULL!$A:$I,4,FALSE)))</f>
        <v>0</v>
      </c>
      <c r="AB932" s="18">
        <f>IF(ISERROR(VLOOKUP($A932,PIVOTILC!$A:$I,4,FALSE)),"0",(VLOOKUP($A932,PIVOTILC!$A:$I,4,FALSE)))</f>
        <v>0</v>
      </c>
      <c r="AC932" s="13">
        <f t="shared" si="225"/>
        <v>0</v>
      </c>
      <c r="AD932" s="13" t="str">
        <f t="shared" si="234"/>
        <v/>
      </c>
      <c r="AE932" s="13">
        <f>IF(ISERROR(VLOOKUP($C932,CTEPULL!$A:$I,5,FALSE)),"0",(VLOOKUP($C932,CTEPULL!$A:$I,5,FALSE)))</f>
        <v>0</v>
      </c>
      <c r="AF932" s="18">
        <f>IF(ISERROR(VLOOKUP($A932,PIVOTILC!$A:$I,5,FALSE)),"0",(VLOOKUP($A932,PIVOTILC!$A:$I,5,FALSE)))</f>
        <v>0</v>
      </c>
      <c r="AG932" s="13">
        <f t="shared" si="226"/>
        <v>0</v>
      </c>
      <c r="AH932" s="13" t="str">
        <f t="shared" si="235"/>
        <v/>
      </c>
      <c r="AI932" s="13">
        <f>IF(ISERROR(VLOOKUP($C932,CTEPULL!$A:$I,6,FALSE)),"0",(VLOOKUP($C932,CTEPULL!$A:$I,6,FALSE)))</f>
        <v>0</v>
      </c>
      <c r="AJ932" s="18">
        <f>IF(ISERROR(VLOOKUP($A932,PIVOTILC!$A:$I,6,FALSE)),"0",(VLOOKUP($A932,PIVOTILC!$A:$I,6,FALSE)))</f>
        <v>0</v>
      </c>
      <c r="AK932" s="13">
        <f t="shared" si="227"/>
        <v>0</v>
      </c>
      <c r="AL932" s="13" t="str">
        <f t="shared" si="236"/>
        <v/>
      </c>
      <c r="AM932" s="13">
        <f>IF(ISERROR(VLOOKUP($C932,CTEPULL!$A:$I,7,FALSE)),"0",(VLOOKUP($C932,CTEPULL!$A:$I,7,FALSE)))</f>
        <v>0</v>
      </c>
      <c r="AN932" s="18">
        <f>IF(ISERROR(VLOOKUP($A932,PIVOTILC!$A:$I,7,FALSE)),"0",(VLOOKUP($A932,PIVOTILC!$A:$I,7,FALSE)))</f>
        <v>0</v>
      </c>
      <c r="AO932" s="13">
        <f t="shared" si="228"/>
        <v>0</v>
      </c>
      <c r="AP932" s="13" t="str">
        <f t="shared" si="237"/>
        <v/>
      </c>
      <c r="AQ932" s="13">
        <f>IF(ISERROR(VLOOKUP($C932,CTEPULL!$A:$I,8,FALSE)),"0",(VLOOKUP($C932,CTEPULL!$A:$I,8,FALSE)))</f>
        <v>0</v>
      </c>
      <c r="AR932" s="18">
        <f>IF(ISERROR(VLOOKUP($A932,PIVOTILC!$A:$I,8,FALSE)),"0",(VLOOKUP($A932,PIVOTILC!$A:$I,8,FALSE)))</f>
        <v>0</v>
      </c>
      <c r="AS932" s="13">
        <f t="shared" si="229"/>
        <v>0</v>
      </c>
      <c r="AT932" s="13" t="str">
        <f t="shared" si="238"/>
        <v/>
      </c>
      <c r="AU932" s="19">
        <f>IF(ISERROR(VLOOKUP($C932,CTEPULL!$A:$I,9,FALSE)),"0",(VLOOKUP($C932,CTEPULL!$A:$I,9,FALSE)))</f>
        <v>40</v>
      </c>
      <c r="AV932" s="18">
        <f>IF(ISERROR(VLOOKUP($A932,PIVOTILC!$A:$I,8,FALSE)),"0",(VLOOKUP($A932,PIVOTILC!$A:$I,9,FALSE)))</f>
        <v>40</v>
      </c>
      <c r="AW932" s="18">
        <f t="shared" si="230"/>
        <v>0</v>
      </c>
      <c r="AX932" s="13">
        <f t="shared" si="231"/>
        <v>0</v>
      </c>
      <c r="AY932" s="13" t="str">
        <f t="shared" si="232"/>
        <v>No</v>
      </c>
      <c r="AZ932" s="13" t="str">
        <f t="shared" si="239"/>
        <v>No</v>
      </c>
    </row>
    <row r="933" spans="1:52" x14ac:dyDescent="0.2">
      <c r="A933" s="1" t="s">
        <v>7301</v>
      </c>
      <c r="B933" s="16" t="s">
        <v>3347</v>
      </c>
      <c r="C933" s="13" t="s">
        <v>1168</v>
      </c>
      <c r="D933" s="13" t="s">
        <v>1169</v>
      </c>
      <c r="E933" s="13" t="s">
        <v>769</v>
      </c>
      <c r="F933" s="13" t="s">
        <v>240</v>
      </c>
      <c r="G933" s="13" t="s">
        <v>1170</v>
      </c>
      <c r="H933" s="13" t="s">
        <v>2831</v>
      </c>
      <c r="I933" s="13" t="s">
        <v>98</v>
      </c>
      <c r="J933" s="13" t="s">
        <v>2378</v>
      </c>
      <c r="K933" s="13" t="s">
        <v>2379</v>
      </c>
      <c r="L933" s="13" t="s">
        <v>2407</v>
      </c>
      <c r="M933" s="13" t="s">
        <v>3948</v>
      </c>
      <c r="N933" s="13" t="s">
        <v>1171</v>
      </c>
      <c r="O933" s="17">
        <v>41402</v>
      </c>
      <c r="P933" s="23"/>
      <c r="Q933" s="41" t="s">
        <v>2747</v>
      </c>
      <c r="R933" s="13" t="s">
        <v>129</v>
      </c>
      <c r="S933" s="13" t="s">
        <v>2877</v>
      </c>
      <c r="T933" s="13" t="s">
        <v>8348</v>
      </c>
      <c r="U933" s="13" t="s">
        <v>6103</v>
      </c>
      <c r="V933" s="13" t="s">
        <v>8361</v>
      </c>
      <c r="W933" s="13">
        <f>IF(ISERROR(VLOOKUP($C933,CTEPULL!$A:$I,3,FALSE)),"0",(VLOOKUP($C933,CTEPULL!$A:$I,3,FALSE)))</f>
        <v>50</v>
      </c>
      <c r="X933" s="18">
        <f>IF(ISERROR(VLOOKUP($A933,PIVOTILC!$A:$I,3,FALSE)),"0",(VLOOKUP($A933,PIVOTILC!$A:$I,3,FALSE)))</f>
        <v>50</v>
      </c>
      <c r="Y933" s="13">
        <f t="shared" si="224"/>
        <v>0</v>
      </c>
      <c r="Z933" s="13" t="str">
        <f t="shared" si="233"/>
        <v>Good</v>
      </c>
      <c r="AA933" s="13">
        <f>IF(ISERROR(VLOOKUP($C933,CTEPULL!$A:$I,4,FALSE)),"0",(VLOOKUP($C933,CTEPULL!$A:$I,4,FALSE)))</f>
        <v>0</v>
      </c>
      <c r="AB933" s="18">
        <f>IF(ISERROR(VLOOKUP($A933,PIVOTILC!$A:$I,4,FALSE)),"0",(VLOOKUP($A933,PIVOTILC!$A:$I,4,FALSE)))</f>
        <v>0</v>
      </c>
      <c r="AC933" s="13">
        <f t="shared" si="225"/>
        <v>0</v>
      </c>
      <c r="AD933" s="13" t="str">
        <f t="shared" si="234"/>
        <v/>
      </c>
      <c r="AE933" s="13">
        <f>IF(ISERROR(VLOOKUP($C933,CTEPULL!$A:$I,5,FALSE)),"0",(VLOOKUP($C933,CTEPULL!$A:$I,5,FALSE)))</f>
        <v>0</v>
      </c>
      <c r="AF933" s="18">
        <f>IF(ISERROR(VLOOKUP($A933,PIVOTILC!$A:$I,5,FALSE)),"0",(VLOOKUP($A933,PIVOTILC!$A:$I,5,FALSE)))</f>
        <v>0</v>
      </c>
      <c r="AG933" s="13">
        <f t="shared" si="226"/>
        <v>0</v>
      </c>
      <c r="AH933" s="13" t="str">
        <f t="shared" si="235"/>
        <v/>
      </c>
      <c r="AI933" s="13">
        <f>IF(ISERROR(VLOOKUP($C933,CTEPULL!$A:$I,6,FALSE)),"0",(VLOOKUP($C933,CTEPULL!$A:$I,6,FALSE)))</f>
        <v>0</v>
      </c>
      <c r="AJ933" s="18">
        <f>IF(ISERROR(VLOOKUP($A933,PIVOTILC!$A:$I,6,FALSE)),"0",(VLOOKUP($A933,PIVOTILC!$A:$I,6,FALSE)))</f>
        <v>0</v>
      </c>
      <c r="AK933" s="13">
        <f t="shared" si="227"/>
        <v>0</v>
      </c>
      <c r="AL933" s="13" t="str">
        <f t="shared" si="236"/>
        <v/>
      </c>
      <c r="AM933" s="13">
        <f>IF(ISERROR(VLOOKUP($C933,CTEPULL!$A:$I,7,FALSE)),"0",(VLOOKUP($C933,CTEPULL!$A:$I,7,FALSE)))</f>
        <v>0</v>
      </c>
      <c r="AN933" s="18">
        <f>IF(ISERROR(VLOOKUP($A933,PIVOTILC!$A:$I,7,FALSE)),"0",(VLOOKUP($A933,PIVOTILC!$A:$I,7,FALSE)))</f>
        <v>0</v>
      </c>
      <c r="AO933" s="13">
        <f t="shared" si="228"/>
        <v>0</v>
      </c>
      <c r="AP933" s="13" t="str">
        <f t="shared" si="237"/>
        <v/>
      </c>
      <c r="AQ933" s="13">
        <f>IF(ISERROR(VLOOKUP($C933,CTEPULL!$A:$I,8,FALSE)),"0",(VLOOKUP($C933,CTEPULL!$A:$I,8,FALSE)))</f>
        <v>0</v>
      </c>
      <c r="AR933" s="18">
        <f>IF(ISERROR(VLOOKUP($A933,PIVOTILC!$A:$I,8,FALSE)),"0",(VLOOKUP($A933,PIVOTILC!$A:$I,8,FALSE)))</f>
        <v>0</v>
      </c>
      <c r="AS933" s="13">
        <f t="shared" si="229"/>
        <v>0</v>
      </c>
      <c r="AT933" s="13" t="str">
        <f t="shared" si="238"/>
        <v/>
      </c>
      <c r="AU933" s="19">
        <f>IF(ISERROR(VLOOKUP($C933,CTEPULL!$A:$I,9,FALSE)),"0",(VLOOKUP($C933,CTEPULL!$A:$I,9,FALSE)))</f>
        <v>50</v>
      </c>
      <c r="AV933" s="18">
        <f>IF(ISERROR(VLOOKUP($A933,PIVOTILC!$A:$I,8,FALSE)),"0",(VLOOKUP($A933,PIVOTILC!$A:$I,9,FALSE)))</f>
        <v>50</v>
      </c>
      <c r="AW933" s="18">
        <f t="shared" si="230"/>
        <v>0</v>
      </c>
      <c r="AX933" s="13">
        <f t="shared" si="231"/>
        <v>0</v>
      </c>
      <c r="AY933" s="13" t="str">
        <f t="shared" si="232"/>
        <v>No</v>
      </c>
      <c r="AZ933" s="13" t="str">
        <f t="shared" si="239"/>
        <v>No</v>
      </c>
    </row>
    <row r="934" spans="1:52" x14ac:dyDescent="0.2">
      <c r="A934" s="1" t="s">
        <v>9437</v>
      </c>
      <c r="B934" s="16" t="s">
        <v>3348</v>
      </c>
      <c r="C934" s="13" t="s">
        <v>1438</v>
      </c>
      <c r="D934" s="13" t="s">
        <v>1439</v>
      </c>
      <c r="E934" s="13" t="s">
        <v>1440</v>
      </c>
      <c r="F934" s="13" t="s">
        <v>101</v>
      </c>
      <c r="G934" s="13" t="s">
        <v>1441</v>
      </c>
      <c r="H934" s="13" t="s">
        <v>2828</v>
      </c>
      <c r="I934" s="13" t="s">
        <v>100</v>
      </c>
      <c r="J934" s="13" t="s">
        <v>2378</v>
      </c>
      <c r="K934" s="13" t="s">
        <v>2396</v>
      </c>
      <c r="L934" s="13" t="s">
        <v>2392</v>
      </c>
      <c r="M934" s="13" t="s">
        <v>4971</v>
      </c>
      <c r="N934" s="13" t="s">
        <v>1442</v>
      </c>
      <c r="O934" s="17">
        <v>41759</v>
      </c>
      <c r="P934" s="23"/>
      <c r="Q934" s="41" t="s">
        <v>2748</v>
      </c>
      <c r="R934" s="13" t="s">
        <v>187</v>
      </c>
      <c r="S934" s="13" t="s">
        <v>2867</v>
      </c>
      <c r="T934" s="13" t="s">
        <v>8348</v>
      </c>
      <c r="U934" s="13" t="s">
        <v>6104</v>
      </c>
      <c r="V934" s="13" t="s">
        <v>8350</v>
      </c>
      <c r="W934" s="13">
        <f>IF(ISERROR(VLOOKUP($C934,CTEPULL!$A:$I,3,FALSE)),"0",(VLOOKUP($C934,CTEPULL!$A:$I,3,FALSE)))</f>
        <v>45</v>
      </c>
      <c r="X934" s="18">
        <f>IF(ISERROR(VLOOKUP($A934,PIVOTILC!$A:$I,3,FALSE)),"0",(VLOOKUP($A934,PIVOTILC!$A:$I,3,FALSE)))</f>
        <v>45</v>
      </c>
      <c r="Y934" s="13">
        <f t="shared" si="224"/>
        <v>0</v>
      </c>
      <c r="Z934" s="13" t="str">
        <f t="shared" si="233"/>
        <v>Good</v>
      </c>
      <c r="AA934" s="13">
        <f>IF(ISERROR(VLOOKUP($C934,CTEPULL!$A:$I,4,FALSE)),"0",(VLOOKUP($C934,CTEPULL!$A:$I,4,FALSE)))</f>
        <v>0</v>
      </c>
      <c r="AB934" s="18">
        <f>IF(ISERROR(VLOOKUP($A934,PIVOTILC!$A:$I,4,FALSE)),"0",(VLOOKUP($A934,PIVOTILC!$A:$I,4,FALSE)))</f>
        <v>0</v>
      </c>
      <c r="AC934" s="13">
        <f t="shared" si="225"/>
        <v>0</v>
      </c>
      <c r="AD934" s="13" t="str">
        <f t="shared" si="234"/>
        <v/>
      </c>
      <c r="AE934" s="13">
        <f>IF(ISERROR(VLOOKUP($C934,CTEPULL!$A:$I,5,FALSE)),"0",(VLOOKUP($C934,CTEPULL!$A:$I,5,FALSE)))</f>
        <v>0</v>
      </c>
      <c r="AF934" s="18">
        <f>IF(ISERROR(VLOOKUP($A934,PIVOTILC!$A:$I,5,FALSE)),"0",(VLOOKUP($A934,PIVOTILC!$A:$I,5,FALSE)))</f>
        <v>0</v>
      </c>
      <c r="AG934" s="13">
        <f t="shared" si="226"/>
        <v>0</v>
      </c>
      <c r="AH934" s="13" t="str">
        <f t="shared" si="235"/>
        <v/>
      </c>
      <c r="AI934" s="13">
        <f>IF(ISERROR(VLOOKUP($C934,CTEPULL!$A:$I,6,FALSE)),"0",(VLOOKUP($C934,CTEPULL!$A:$I,6,FALSE)))</f>
        <v>0</v>
      </c>
      <c r="AJ934" s="18">
        <f>IF(ISERROR(VLOOKUP($A934,PIVOTILC!$A:$I,6,FALSE)),"0",(VLOOKUP($A934,PIVOTILC!$A:$I,6,FALSE)))</f>
        <v>0</v>
      </c>
      <c r="AK934" s="13">
        <f t="shared" si="227"/>
        <v>0</v>
      </c>
      <c r="AL934" s="13" t="str">
        <f t="shared" si="236"/>
        <v/>
      </c>
      <c r="AM934" s="13">
        <f>IF(ISERROR(VLOOKUP($C934,CTEPULL!$A:$I,7,FALSE)),"0",(VLOOKUP($C934,CTEPULL!$A:$I,7,FALSE)))</f>
        <v>0</v>
      </c>
      <c r="AN934" s="18">
        <f>IF(ISERROR(VLOOKUP($A934,PIVOTILC!$A:$I,7,FALSE)),"0",(VLOOKUP($A934,PIVOTILC!$A:$I,7,FALSE)))</f>
        <v>0</v>
      </c>
      <c r="AO934" s="13">
        <f t="shared" si="228"/>
        <v>0</v>
      </c>
      <c r="AP934" s="13" t="str">
        <f t="shared" si="237"/>
        <v/>
      </c>
      <c r="AQ934" s="13">
        <f>IF(ISERROR(VLOOKUP($C934,CTEPULL!$A:$I,8,FALSE)),"0",(VLOOKUP($C934,CTEPULL!$A:$I,8,FALSE)))</f>
        <v>0</v>
      </c>
      <c r="AR934" s="18">
        <f>IF(ISERROR(VLOOKUP($A934,PIVOTILC!$A:$I,8,FALSE)),"0",(VLOOKUP($A934,PIVOTILC!$A:$I,8,FALSE)))</f>
        <v>0</v>
      </c>
      <c r="AS934" s="13">
        <f t="shared" si="229"/>
        <v>0</v>
      </c>
      <c r="AT934" s="13" t="str">
        <f t="shared" si="238"/>
        <v/>
      </c>
      <c r="AU934" s="19">
        <f>IF(ISERROR(VLOOKUP($C934,CTEPULL!$A:$I,9,FALSE)),"0",(VLOOKUP($C934,CTEPULL!$A:$I,9,FALSE)))</f>
        <v>45</v>
      </c>
      <c r="AV934" s="18">
        <f>IF(ISERROR(VLOOKUP($A934,PIVOTILC!$A:$I,8,FALSE)),"0",(VLOOKUP($A934,PIVOTILC!$A:$I,9,FALSE)))</f>
        <v>45</v>
      </c>
      <c r="AW934" s="18">
        <f t="shared" si="230"/>
        <v>0</v>
      </c>
      <c r="AX934" s="13">
        <f t="shared" si="231"/>
        <v>0</v>
      </c>
      <c r="AY934" s="13" t="str">
        <f t="shared" si="232"/>
        <v>No</v>
      </c>
      <c r="AZ934" s="13" t="str">
        <f t="shared" si="239"/>
        <v>No</v>
      </c>
    </row>
    <row r="935" spans="1:52" x14ac:dyDescent="0.2">
      <c r="A935" s="1" t="s">
        <v>7302</v>
      </c>
      <c r="B935" s="16" t="s">
        <v>4874</v>
      </c>
      <c r="C935" s="13" t="s">
        <v>4878</v>
      </c>
      <c r="D935" s="13" t="s">
        <v>4883</v>
      </c>
      <c r="E935" s="13" t="s">
        <v>4884</v>
      </c>
      <c r="F935" s="13" t="s">
        <v>179</v>
      </c>
      <c r="G935" s="13" t="s">
        <v>4885</v>
      </c>
      <c r="H935" s="13" t="s">
        <v>2829</v>
      </c>
      <c r="I935" s="13" t="s">
        <v>98</v>
      </c>
      <c r="J935" s="13" t="s">
        <v>2378</v>
      </c>
      <c r="K935" s="13" t="s">
        <v>2395</v>
      </c>
      <c r="L935" s="13" t="s">
        <v>4946</v>
      </c>
      <c r="M935" s="13" t="s">
        <v>2405</v>
      </c>
      <c r="N935" s="13" t="s">
        <v>4886</v>
      </c>
      <c r="O935" s="17">
        <v>42884</v>
      </c>
      <c r="P935" s="23"/>
      <c r="Q935" s="41" t="s">
        <v>4887</v>
      </c>
      <c r="R935" s="13" t="s">
        <v>187</v>
      </c>
      <c r="S935" s="13" t="s">
        <v>2867</v>
      </c>
      <c r="T935" s="13" t="s">
        <v>8348</v>
      </c>
      <c r="U935" s="13" t="s">
        <v>6105</v>
      </c>
      <c r="V935" s="13" t="s">
        <v>8354</v>
      </c>
      <c r="W935" s="13">
        <f>IF(ISERROR(VLOOKUP($C935,CTEPULL!$A:$I,3,FALSE)),"0",(VLOOKUP($C935,CTEPULL!$A:$I,3,FALSE)))</f>
        <v>40</v>
      </c>
      <c r="X935" s="18">
        <f>IF(ISERROR(VLOOKUP($A935,PIVOTILC!$A:$I,3,FALSE)),"0",(VLOOKUP($A935,PIVOTILC!$A:$I,3,FALSE)))</f>
        <v>40</v>
      </c>
      <c r="Y935" s="13">
        <f t="shared" si="224"/>
        <v>0</v>
      </c>
      <c r="Z935" s="13" t="str">
        <f t="shared" si="233"/>
        <v>Good</v>
      </c>
      <c r="AA935" s="13">
        <f>IF(ISERROR(VLOOKUP($C935,CTEPULL!$A:$I,4,FALSE)),"0",(VLOOKUP($C935,CTEPULL!$A:$I,4,FALSE)))</f>
        <v>0</v>
      </c>
      <c r="AB935" s="18">
        <f>IF(ISERROR(VLOOKUP($A935,PIVOTILC!$A:$I,4,FALSE)),"0",(VLOOKUP($A935,PIVOTILC!$A:$I,4,FALSE)))</f>
        <v>0</v>
      </c>
      <c r="AC935" s="13">
        <f t="shared" si="225"/>
        <v>0</v>
      </c>
      <c r="AD935" s="13" t="str">
        <f t="shared" si="234"/>
        <v/>
      </c>
      <c r="AE935" s="13">
        <f>IF(ISERROR(VLOOKUP($C935,CTEPULL!$A:$I,5,FALSE)),"0",(VLOOKUP($C935,CTEPULL!$A:$I,5,FALSE)))</f>
        <v>0</v>
      </c>
      <c r="AF935" s="18">
        <f>IF(ISERROR(VLOOKUP($A935,PIVOTILC!$A:$I,5,FALSE)),"0",(VLOOKUP($A935,PIVOTILC!$A:$I,5,FALSE)))</f>
        <v>0</v>
      </c>
      <c r="AG935" s="13">
        <f t="shared" si="226"/>
        <v>0</v>
      </c>
      <c r="AH935" s="13" t="str">
        <f t="shared" si="235"/>
        <v/>
      </c>
      <c r="AI935" s="13">
        <f>IF(ISERROR(VLOOKUP($C935,CTEPULL!$A:$I,6,FALSE)),"0",(VLOOKUP($C935,CTEPULL!$A:$I,6,FALSE)))</f>
        <v>0</v>
      </c>
      <c r="AJ935" s="18">
        <f>IF(ISERROR(VLOOKUP($A935,PIVOTILC!$A:$I,6,FALSE)),"0",(VLOOKUP($A935,PIVOTILC!$A:$I,6,FALSE)))</f>
        <v>0</v>
      </c>
      <c r="AK935" s="13">
        <f t="shared" si="227"/>
        <v>0</v>
      </c>
      <c r="AL935" s="13" t="str">
        <f t="shared" si="236"/>
        <v/>
      </c>
      <c r="AM935" s="13">
        <f>IF(ISERROR(VLOOKUP($C935,CTEPULL!$A:$I,7,FALSE)),"0",(VLOOKUP($C935,CTEPULL!$A:$I,7,FALSE)))</f>
        <v>0</v>
      </c>
      <c r="AN935" s="18">
        <f>IF(ISERROR(VLOOKUP($A935,PIVOTILC!$A:$I,7,FALSE)),"0",(VLOOKUP($A935,PIVOTILC!$A:$I,7,FALSE)))</f>
        <v>0</v>
      </c>
      <c r="AO935" s="13">
        <f t="shared" si="228"/>
        <v>0</v>
      </c>
      <c r="AP935" s="13" t="str">
        <f t="shared" si="237"/>
        <v/>
      </c>
      <c r="AQ935" s="13">
        <f>IF(ISERROR(VLOOKUP($C935,CTEPULL!$A:$I,8,FALSE)),"0",(VLOOKUP($C935,CTEPULL!$A:$I,8,FALSE)))</f>
        <v>0</v>
      </c>
      <c r="AR935" s="18">
        <f>IF(ISERROR(VLOOKUP($A935,PIVOTILC!$A:$I,8,FALSE)),"0",(VLOOKUP($A935,PIVOTILC!$A:$I,8,FALSE)))</f>
        <v>0</v>
      </c>
      <c r="AS935" s="13">
        <f t="shared" si="229"/>
        <v>0</v>
      </c>
      <c r="AT935" s="13" t="str">
        <f t="shared" si="238"/>
        <v/>
      </c>
      <c r="AU935" s="19">
        <f>IF(ISERROR(VLOOKUP($C935,CTEPULL!$A:$I,9,FALSE)),"0",(VLOOKUP($C935,CTEPULL!$A:$I,9,FALSE)))</f>
        <v>40</v>
      </c>
      <c r="AV935" s="18">
        <f>IF(ISERROR(VLOOKUP($A935,PIVOTILC!$A:$I,8,FALSE)),"0",(VLOOKUP($A935,PIVOTILC!$A:$I,9,FALSE)))</f>
        <v>40</v>
      </c>
      <c r="AW935" s="18">
        <f t="shared" si="230"/>
        <v>0</v>
      </c>
      <c r="AX935" s="13">
        <f t="shared" si="231"/>
        <v>0</v>
      </c>
      <c r="AY935" s="13" t="str">
        <f t="shared" si="232"/>
        <v>No</v>
      </c>
      <c r="AZ935" s="13" t="str">
        <f t="shared" si="239"/>
        <v>No</v>
      </c>
    </row>
    <row r="936" spans="1:52" x14ac:dyDescent="0.2">
      <c r="A936" s="1" t="s">
        <v>9438</v>
      </c>
      <c r="B936" s="16" t="s">
        <v>3349</v>
      </c>
      <c r="C936" s="13" t="s">
        <v>851</v>
      </c>
      <c r="D936" s="13" t="s">
        <v>553</v>
      </c>
      <c r="E936" s="13" t="s">
        <v>554</v>
      </c>
      <c r="F936" s="13" t="s">
        <v>180</v>
      </c>
      <c r="G936" s="13" t="s">
        <v>323</v>
      </c>
      <c r="H936" s="13" t="s">
        <v>2831</v>
      </c>
      <c r="I936" s="13" t="s">
        <v>100</v>
      </c>
      <c r="J936" s="13" t="s">
        <v>2378</v>
      </c>
      <c r="K936" s="13" t="s">
        <v>4970</v>
      </c>
      <c r="L936" s="13" t="s">
        <v>11256</v>
      </c>
      <c r="M936" s="13" t="s">
        <v>2409</v>
      </c>
      <c r="N936" s="13" t="s">
        <v>28</v>
      </c>
      <c r="O936" s="17">
        <v>39778</v>
      </c>
      <c r="P936" s="23"/>
      <c r="Q936" s="41" t="s">
        <v>2749</v>
      </c>
      <c r="R936" s="13" t="s">
        <v>129</v>
      </c>
      <c r="S936" s="13" t="s">
        <v>2870</v>
      </c>
      <c r="T936" s="13" t="s">
        <v>8348</v>
      </c>
      <c r="U936" s="13" t="s">
        <v>6106</v>
      </c>
      <c r="V936" s="13" t="s">
        <v>8361</v>
      </c>
      <c r="W936" s="13">
        <f>IF(ISERROR(VLOOKUP($C936,CTEPULL!$A:$I,3,FALSE)),"0",(VLOOKUP($C936,CTEPULL!$A:$I,3,FALSE)))</f>
        <v>44</v>
      </c>
      <c r="X936" s="18">
        <f>IF(ISERROR(VLOOKUP($A936,PIVOTILC!$A:$I,3,FALSE)),"0",(VLOOKUP($A936,PIVOTILC!$A:$I,3,FALSE)))</f>
        <v>44</v>
      </c>
      <c r="Y936" s="13">
        <f t="shared" si="224"/>
        <v>0</v>
      </c>
      <c r="Z936" s="13" t="str">
        <f t="shared" si="233"/>
        <v>Good</v>
      </c>
      <c r="AA936" s="13">
        <f>IF(ISERROR(VLOOKUP($C936,CTEPULL!$A:$I,4,FALSE)),"0",(VLOOKUP($C936,CTEPULL!$A:$I,4,FALSE)))</f>
        <v>0</v>
      </c>
      <c r="AB936" s="18">
        <f>IF(ISERROR(VLOOKUP($A936,PIVOTILC!$A:$I,4,FALSE)),"0",(VLOOKUP($A936,PIVOTILC!$A:$I,4,FALSE)))</f>
        <v>0</v>
      </c>
      <c r="AC936" s="13">
        <f t="shared" si="225"/>
        <v>0</v>
      </c>
      <c r="AD936" s="13" t="str">
        <f t="shared" si="234"/>
        <v/>
      </c>
      <c r="AE936" s="13">
        <f>IF(ISERROR(VLOOKUP($C936,CTEPULL!$A:$I,5,FALSE)),"0",(VLOOKUP($C936,CTEPULL!$A:$I,5,FALSE)))</f>
        <v>0</v>
      </c>
      <c r="AF936" s="18">
        <f>IF(ISERROR(VLOOKUP($A936,PIVOTILC!$A:$I,5,FALSE)),"0",(VLOOKUP($A936,PIVOTILC!$A:$I,5,FALSE)))</f>
        <v>0</v>
      </c>
      <c r="AG936" s="13">
        <f t="shared" si="226"/>
        <v>0</v>
      </c>
      <c r="AH936" s="13" t="str">
        <f t="shared" si="235"/>
        <v/>
      </c>
      <c r="AI936" s="13">
        <f>IF(ISERROR(VLOOKUP($C936,CTEPULL!$A:$I,6,FALSE)),"0",(VLOOKUP($C936,CTEPULL!$A:$I,6,FALSE)))</f>
        <v>0</v>
      </c>
      <c r="AJ936" s="18">
        <f>IF(ISERROR(VLOOKUP($A936,PIVOTILC!$A:$I,6,FALSE)),"0",(VLOOKUP($A936,PIVOTILC!$A:$I,6,FALSE)))</f>
        <v>0</v>
      </c>
      <c r="AK936" s="13">
        <f t="shared" si="227"/>
        <v>0</v>
      </c>
      <c r="AL936" s="13" t="str">
        <f t="shared" si="236"/>
        <v/>
      </c>
      <c r="AM936" s="13">
        <f>IF(ISERROR(VLOOKUP($C936,CTEPULL!$A:$I,7,FALSE)),"0",(VLOOKUP($C936,CTEPULL!$A:$I,7,FALSE)))</f>
        <v>0</v>
      </c>
      <c r="AN936" s="18">
        <f>IF(ISERROR(VLOOKUP($A936,PIVOTILC!$A:$I,7,FALSE)),"0",(VLOOKUP($A936,PIVOTILC!$A:$I,7,FALSE)))</f>
        <v>0</v>
      </c>
      <c r="AO936" s="13">
        <f t="shared" si="228"/>
        <v>0</v>
      </c>
      <c r="AP936" s="13" t="str">
        <f t="shared" si="237"/>
        <v/>
      </c>
      <c r="AQ936" s="13">
        <f>IF(ISERROR(VLOOKUP($C936,CTEPULL!$A:$I,8,FALSE)),"0",(VLOOKUP($C936,CTEPULL!$A:$I,8,FALSE)))</f>
        <v>0</v>
      </c>
      <c r="AR936" s="18">
        <f>IF(ISERROR(VLOOKUP($A936,PIVOTILC!$A:$I,8,FALSE)),"0",(VLOOKUP($A936,PIVOTILC!$A:$I,8,FALSE)))</f>
        <v>0</v>
      </c>
      <c r="AS936" s="13">
        <f t="shared" si="229"/>
        <v>0</v>
      </c>
      <c r="AT936" s="13" t="str">
        <f t="shared" si="238"/>
        <v/>
      </c>
      <c r="AU936" s="19">
        <f>IF(ISERROR(VLOOKUP($C936,CTEPULL!$A:$I,9,FALSE)),"0",(VLOOKUP($C936,CTEPULL!$A:$I,9,FALSE)))</f>
        <v>44</v>
      </c>
      <c r="AV936" s="18">
        <f>IF(ISERROR(VLOOKUP($A936,PIVOTILC!$A:$I,8,FALSE)),"0",(VLOOKUP($A936,PIVOTILC!$A:$I,9,FALSE)))</f>
        <v>44</v>
      </c>
      <c r="AW936" s="18">
        <f t="shared" si="230"/>
        <v>0</v>
      </c>
      <c r="AX936" s="13">
        <f t="shared" si="231"/>
        <v>0</v>
      </c>
      <c r="AY936" s="13" t="str">
        <f t="shared" si="232"/>
        <v>No</v>
      </c>
      <c r="AZ936" s="13" t="str">
        <f t="shared" si="239"/>
        <v>No</v>
      </c>
    </row>
    <row r="937" spans="1:52" x14ac:dyDescent="0.2">
      <c r="A937" s="1" t="s">
        <v>7303</v>
      </c>
      <c r="B937" s="16" t="s">
        <v>6308</v>
      </c>
      <c r="C937" s="13" t="s">
        <v>6309</v>
      </c>
      <c r="D937" s="13" t="s">
        <v>6310</v>
      </c>
      <c r="E937" s="13" t="s">
        <v>2371</v>
      </c>
      <c r="F937" s="13" t="s">
        <v>179</v>
      </c>
      <c r="G937" s="13" t="s">
        <v>6311</v>
      </c>
      <c r="H937" s="13" t="s">
        <v>2829</v>
      </c>
      <c r="I937" s="13" t="s">
        <v>98</v>
      </c>
      <c r="J937" s="13" t="s">
        <v>2378</v>
      </c>
      <c r="K937" s="13" t="s">
        <v>4970</v>
      </c>
      <c r="L937" s="13" t="s">
        <v>11256</v>
      </c>
      <c r="M937" s="13" t="s">
        <v>8943</v>
      </c>
      <c r="N937" s="13" t="s">
        <v>6379</v>
      </c>
      <c r="O937" s="17">
        <v>43013</v>
      </c>
      <c r="P937" s="23"/>
      <c r="Q937" s="41" t="s">
        <v>6312</v>
      </c>
      <c r="R937" s="13" t="s">
        <v>129</v>
      </c>
      <c r="S937" s="13" t="s">
        <v>2870</v>
      </c>
      <c r="T937" s="13" t="s">
        <v>8348</v>
      </c>
      <c r="U937" s="13" t="s">
        <v>6392</v>
      </c>
      <c r="V937" s="13" t="s">
        <v>8352</v>
      </c>
      <c r="W937" s="13" t="str">
        <f>IF(ISERROR(VLOOKUP($C937,CTEPULL!$A:$I,3,FALSE)),"0",(VLOOKUP($C937,CTEPULL!$A:$I,3,FALSE)))</f>
        <v>0</v>
      </c>
      <c r="X937" s="18" t="str">
        <f>IF(ISERROR(VLOOKUP($A937,PIVOTILC!$A:$I,3,FALSE)),"0",(VLOOKUP($A937,PIVOTILC!$A:$I,3,FALSE)))</f>
        <v>0</v>
      </c>
      <c r="Y937" s="13">
        <f t="shared" si="224"/>
        <v>0</v>
      </c>
      <c r="Z937" s="13" t="str">
        <f t="shared" si="233"/>
        <v>Good</v>
      </c>
      <c r="AA937" s="13" t="str">
        <f>IF(ISERROR(VLOOKUP($C937,CTEPULL!$A:$I,4,FALSE)),"0",(VLOOKUP($C937,CTEPULL!$A:$I,4,FALSE)))</f>
        <v>0</v>
      </c>
      <c r="AB937" s="18" t="str">
        <f>IF(ISERROR(VLOOKUP($A937,PIVOTILC!$A:$I,4,FALSE)),"0",(VLOOKUP($A937,PIVOTILC!$A:$I,4,FALSE)))</f>
        <v>0</v>
      </c>
      <c r="AC937" s="13">
        <f t="shared" si="225"/>
        <v>0</v>
      </c>
      <c r="AD937" s="13" t="str">
        <f t="shared" si="234"/>
        <v/>
      </c>
      <c r="AE937" s="13" t="str">
        <f>IF(ISERROR(VLOOKUP($C937,CTEPULL!$A:$I,5,FALSE)),"0",(VLOOKUP($C937,CTEPULL!$A:$I,5,FALSE)))</f>
        <v>0</v>
      </c>
      <c r="AF937" s="18" t="str">
        <f>IF(ISERROR(VLOOKUP($A937,PIVOTILC!$A:$I,5,FALSE)),"0",(VLOOKUP($A937,PIVOTILC!$A:$I,5,FALSE)))</f>
        <v>0</v>
      </c>
      <c r="AG937" s="13">
        <f t="shared" si="226"/>
        <v>0</v>
      </c>
      <c r="AH937" s="13" t="str">
        <f t="shared" si="235"/>
        <v/>
      </c>
      <c r="AI937" s="13" t="str">
        <f>IF(ISERROR(VLOOKUP($C937,CTEPULL!$A:$I,6,FALSE)),"0",(VLOOKUP($C937,CTEPULL!$A:$I,6,FALSE)))</f>
        <v>0</v>
      </c>
      <c r="AJ937" s="18" t="str">
        <f>IF(ISERROR(VLOOKUP($A937,PIVOTILC!$A:$I,6,FALSE)),"0",(VLOOKUP($A937,PIVOTILC!$A:$I,6,FALSE)))</f>
        <v>0</v>
      </c>
      <c r="AK937" s="13">
        <f t="shared" si="227"/>
        <v>0</v>
      </c>
      <c r="AL937" s="13" t="str">
        <f t="shared" si="236"/>
        <v/>
      </c>
      <c r="AM937" s="13" t="str">
        <f>IF(ISERROR(VLOOKUP($C937,CTEPULL!$A:$I,7,FALSE)),"0",(VLOOKUP($C937,CTEPULL!$A:$I,7,FALSE)))</f>
        <v>0</v>
      </c>
      <c r="AN937" s="18" t="str">
        <f>IF(ISERROR(VLOOKUP($A937,PIVOTILC!$A:$I,7,FALSE)),"0",(VLOOKUP($A937,PIVOTILC!$A:$I,7,FALSE)))</f>
        <v>0</v>
      </c>
      <c r="AO937" s="13">
        <f t="shared" si="228"/>
        <v>0</v>
      </c>
      <c r="AP937" s="13" t="str">
        <f t="shared" si="237"/>
        <v/>
      </c>
      <c r="AQ937" s="13" t="str">
        <f>IF(ISERROR(VLOOKUP($C937,CTEPULL!$A:$I,8,FALSE)),"0",(VLOOKUP($C937,CTEPULL!$A:$I,8,FALSE)))</f>
        <v>0</v>
      </c>
      <c r="AR937" s="18" t="str">
        <f>IF(ISERROR(VLOOKUP($A937,PIVOTILC!$A:$I,8,FALSE)),"0",(VLOOKUP($A937,PIVOTILC!$A:$I,8,FALSE)))</f>
        <v>0</v>
      </c>
      <c r="AS937" s="13">
        <f t="shared" si="229"/>
        <v>0</v>
      </c>
      <c r="AT937" s="13" t="str">
        <f t="shared" si="238"/>
        <v/>
      </c>
      <c r="AU937" s="19" t="str">
        <f>IF(ISERROR(VLOOKUP($C937,CTEPULL!$A:$I,9,FALSE)),"0",(VLOOKUP($C937,CTEPULL!$A:$I,9,FALSE)))</f>
        <v>0</v>
      </c>
      <c r="AV937" s="18" t="str">
        <f>IF(ISERROR(VLOOKUP($A937,PIVOTILC!$A:$I,8,FALSE)),"0",(VLOOKUP($A937,PIVOTILC!$A:$I,9,FALSE)))</f>
        <v>0</v>
      </c>
      <c r="AW937" s="18">
        <f t="shared" si="230"/>
        <v>0</v>
      </c>
      <c r="AX937" s="13">
        <f t="shared" si="231"/>
        <v>0</v>
      </c>
      <c r="AY937" s="13" t="str">
        <f t="shared" si="232"/>
        <v>No</v>
      </c>
      <c r="AZ937" s="13" t="str">
        <f t="shared" si="239"/>
        <v>No</v>
      </c>
    </row>
    <row r="938" spans="1:52" x14ac:dyDescent="0.2">
      <c r="A938" s="1" t="s">
        <v>7304</v>
      </c>
      <c r="B938" s="16" t="s">
        <v>4065</v>
      </c>
      <c r="C938" s="13" t="s">
        <v>4105</v>
      </c>
      <c r="D938" s="13" t="s">
        <v>474</v>
      </c>
      <c r="E938" s="13" t="s">
        <v>4066</v>
      </c>
      <c r="F938" s="13" t="s">
        <v>2830</v>
      </c>
      <c r="G938" s="13" t="s">
        <v>4067</v>
      </c>
      <c r="H938" s="13" t="s">
        <v>2832</v>
      </c>
      <c r="I938" s="13" t="s">
        <v>100</v>
      </c>
      <c r="J938" s="13" t="s">
        <v>2378</v>
      </c>
      <c r="K938" s="13" t="s">
        <v>2396</v>
      </c>
      <c r="L938" s="13" t="s">
        <v>2392</v>
      </c>
      <c r="M938" s="13" t="s">
        <v>8943</v>
      </c>
      <c r="N938" s="13" t="s">
        <v>4106</v>
      </c>
      <c r="O938" s="17">
        <v>42688</v>
      </c>
      <c r="P938" s="23"/>
      <c r="Q938" s="41" t="s">
        <v>4068</v>
      </c>
      <c r="R938" s="13" t="s">
        <v>129</v>
      </c>
      <c r="S938" s="13" t="s">
        <v>2870</v>
      </c>
      <c r="T938" s="13" t="s">
        <v>8348</v>
      </c>
      <c r="U938" s="13" t="s">
        <v>6107</v>
      </c>
      <c r="V938" s="13" t="s">
        <v>8354</v>
      </c>
      <c r="W938" s="13">
        <f>IF(ISERROR(VLOOKUP($C938,CTEPULL!$A:$I,3,FALSE)),"0",(VLOOKUP($C938,CTEPULL!$A:$I,3,FALSE)))</f>
        <v>50</v>
      </c>
      <c r="X938" s="18">
        <f>IF(ISERROR(VLOOKUP($A938,PIVOTILC!$A:$I,3,FALSE)),"0",(VLOOKUP($A938,PIVOTILC!$A:$I,3,FALSE)))</f>
        <v>50</v>
      </c>
      <c r="Y938" s="13">
        <f t="shared" si="224"/>
        <v>0</v>
      </c>
      <c r="Z938" s="13" t="str">
        <f t="shared" si="233"/>
        <v>Good</v>
      </c>
      <c r="AA938" s="13">
        <f>IF(ISERROR(VLOOKUP($C938,CTEPULL!$A:$I,4,FALSE)),"0",(VLOOKUP($C938,CTEPULL!$A:$I,4,FALSE)))</f>
        <v>0</v>
      </c>
      <c r="AB938" s="18">
        <f>IF(ISERROR(VLOOKUP($A938,PIVOTILC!$A:$I,4,FALSE)),"0",(VLOOKUP($A938,PIVOTILC!$A:$I,4,FALSE)))</f>
        <v>0</v>
      </c>
      <c r="AC938" s="13">
        <f t="shared" si="225"/>
        <v>0</v>
      </c>
      <c r="AD938" s="13" t="str">
        <f t="shared" si="234"/>
        <v/>
      </c>
      <c r="AE938" s="13">
        <f>IF(ISERROR(VLOOKUP($C938,CTEPULL!$A:$I,5,FALSE)),"0",(VLOOKUP($C938,CTEPULL!$A:$I,5,FALSE)))</f>
        <v>0</v>
      </c>
      <c r="AF938" s="18">
        <f>IF(ISERROR(VLOOKUP($A938,PIVOTILC!$A:$I,5,FALSE)),"0",(VLOOKUP($A938,PIVOTILC!$A:$I,5,FALSE)))</f>
        <v>0</v>
      </c>
      <c r="AG938" s="13">
        <f t="shared" si="226"/>
        <v>0</v>
      </c>
      <c r="AH938" s="13" t="str">
        <f t="shared" si="235"/>
        <v/>
      </c>
      <c r="AI938" s="13">
        <f>IF(ISERROR(VLOOKUP($C938,CTEPULL!$A:$I,6,FALSE)),"0",(VLOOKUP($C938,CTEPULL!$A:$I,6,FALSE)))</f>
        <v>0</v>
      </c>
      <c r="AJ938" s="18">
        <f>IF(ISERROR(VLOOKUP($A938,PIVOTILC!$A:$I,6,FALSE)),"0",(VLOOKUP($A938,PIVOTILC!$A:$I,6,FALSE)))</f>
        <v>0</v>
      </c>
      <c r="AK938" s="13">
        <f t="shared" si="227"/>
        <v>0</v>
      </c>
      <c r="AL938" s="13" t="str">
        <f t="shared" si="236"/>
        <v/>
      </c>
      <c r="AM938" s="13">
        <f>IF(ISERROR(VLOOKUP($C938,CTEPULL!$A:$I,7,FALSE)),"0",(VLOOKUP($C938,CTEPULL!$A:$I,7,FALSE)))</f>
        <v>0</v>
      </c>
      <c r="AN938" s="18">
        <f>IF(ISERROR(VLOOKUP($A938,PIVOTILC!$A:$I,7,FALSE)),"0",(VLOOKUP($A938,PIVOTILC!$A:$I,7,FALSE)))</f>
        <v>0</v>
      </c>
      <c r="AO938" s="13">
        <f t="shared" si="228"/>
        <v>0</v>
      </c>
      <c r="AP938" s="13" t="str">
        <f t="shared" si="237"/>
        <v/>
      </c>
      <c r="AQ938" s="13">
        <f>IF(ISERROR(VLOOKUP($C938,CTEPULL!$A:$I,8,FALSE)),"0",(VLOOKUP($C938,CTEPULL!$A:$I,8,FALSE)))</f>
        <v>0</v>
      </c>
      <c r="AR938" s="18">
        <f>IF(ISERROR(VLOOKUP($A938,PIVOTILC!$A:$I,8,FALSE)),"0",(VLOOKUP($A938,PIVOTILC!$A:$I,8,FALSE)))</f>
        <v>0</v>
      </c>
      <c r="AS938" s="13">
        <f t="shared" si="229"/>
        <v>0</v>
      </c>
      <c r="AT938" s="13" t="str">
        <f t="shared" si="238"/>
        <v/>
      </c>
      <c r="AU938" s="19">
        <f>IF(ISERROR(VLOOKUP($C938,CTEPULL!$A:$I,9,FALSE)),"0",(VLOOKUP($C938,CTEPULL!$A:$I,9,FALSE)))</f>
        <v>50</v>
      </c>
      <c r="AV938" s="18">
        <f>IF(ISERROR(VLOOKUP($A938,PIVOTILC!$A:$I,8,FALSE)),"0",(VLOOKUP($A938,PIVOTILC!$A:$I,9,FALSE)))</f>
        <v>50</v>
      </c>
      <c r="AW938" s="18">
        <f t="shared" si="230"/>
        <v>0</v>
      </c>
      <c r="AX938" s="13">
        <f t="shared" si="231"/>
        <v>0</v>
      </c>
      <c r="AY938" s="13" t="str">
        <f t="shared" si="232"/>
        <v>No</v>
      </c>
      <c r="AZ938" s="13" t="str">
        <f t="shared" si="239"/>
        <v>No</v>
      </c>
    </row>
    <row r="939" spans="1:52" x14ac:dyDescent="0.2">
      <c r="A939" s="1" t="s">
        <v>9616</v>
      </c>
      <c r="B939" s="16" t="s">
        <v>9617</v>
      </c>
      <c r="C939" s="13" t="s">
        <v>9618</v>
      </c>
      <c r="D939" s="13" t="s">
        <v>623</v>
      </c>
      <c r="E939" s="13" t="s">
        <v>3775</v>
      </c>
      <c r="F939" s="13" t="s">
        <v>179</v>
      </c>
      <c r="G939" s="13" t="s">
        <v>9619</v>
      </c>
      <c r="H939" s="13" t="s">
        <v>2829</v>
      </c>
      <c r="I939" s="13" t="s">
        <v>98</v>
      </c>
      <c r="J939" s="13" t="s">
        <v>2378</v>
      </c>
      <c r="K939" s="13" t="s">
        <v>2379</v>
      </c>
      <c r="L939" s="13" t="s">
        <v>2407</v>
      </c>
      <c r="M939" s="13" t="s">
        <v>2480</v>
      </c>
      <c r="N939" s="13" t="s">
        <v>9620</v>
      </c>
      <c r="O939" s="17">
        <v>43451</v>
      </c>
      <c r="P939" s="23"/>
      <c r="Q939" s="41" t="s">
        <v>9621</v>
      </c>
      <c r="R939" s="13" t="s">
        <v>112</v>
      </c>
      <c r="S939" s="13" t="s">
        <v>2866</v>
      </c>
      <c r="T939" s="13" t="s">
        <v>8348</v>
      </c>
      <c r="U939" s="13" t="s">
        <v>9646</v>
      </c>
      <c r="V939" s="13" t="s">
        <v>8355</v>
      </c>
      <c r="W939" s="13">
        <f>IF(ISERROR(VLOOKUP($C939,CTEPULL!$A:$I,3,FALSE)),"0",(VLOOKUP($C939,CTEPULL!$A:$I,3,FALSE)))</f>
        <v>48</v>
      </c>
      <c r="X939" s="18">
        <f>IF(ISERROR(VLOOKUP($A939,PIVOTILC!$A:$I,3,FALSE)),"0",(VLOOKUP($A939,PIVOTILC!$A:$I,3,FALSE)))</f>
        <v>48</v>
      </c>
      <c r="Y939" s="13">
        <f t="shared" si="224"/>
        <v>0</v>
      </c>
      <c r="Z939" s="13" t="str">
        <f t="shared" si="233"/>
        <v>Good</v>
      </c>
      <c r="AA939" s="13">
        <f>IF(ISERROR(VLOOKUP($C939,CTEPULL!$A:$I,4,FALSE)),"0",(VLOOKUP($C939,CTEPULL!$A:$I,4,FALSE)))</f>
        <v>0</v>
      </c>
      <c r="AB939" s="18">
        <f>IF(ISERROR(VLOOKUP($A939,PIVOTILC!$A:$I,4,FALSE)),"0",(VLOOKUP($A939,PIVOTILC!$A:$I,4,FALSE)))</f>
        <v>0</v>
      </c>
      <c r="AC939" s="13">
        <f t="shared" si="225"/>
        <v>0</v>
      </c>
      <c r="AD939" s="13" t="str">
        <f t="shared" si="234"/>
        <v/>
      </c>
      <c r="AE939" s="13">
        <f>IF(ISERROR(VLOOKUP($C939,CTEPULL!$A:$I,5,FALSE)),"0",(VLOOKUP($C939,CTEPULL!$A:$I,5,FALSE)))</f>
        <v>0</v>
      </c>
      <c r="AF939" s="18">
        <f>IF(ISERROR(VLOOKUP($A939,PIVOTILC!$A:$I,5,FALSE)),"0",(VLOOKUP($A939,PIVOTILC!$A:$I,5,FALSE)))</f>
        <v>0</v>
      </c>
      <c r="AG939" s="13">
        <f t="shared" si="226"/>
        <v>0</v>
      </c>
      <c r="AH939" s="13" t="str">
        <f t="shared" si="235"/>
        <v/>
      </c>
      <c r="AI939" s="13">
        <f>IF(ISERROR(VLOOKUP($C939,CTEPULL!$A:$I,6,FALSE)),"0",(VLOOKUP($C939,CTEPULL!$A:$I,6,FALSE)))</f>
        <v>0</v>
      </c>
      <c r="AJ939" s="18">
        <f>IF(ISERROR(VLOOKUP($A939,PIVOTILC!$A:$I,6,FALSE)),"0",(VLOOKUP($A939,PIVOTILC!$A:$I,6,FALSE)))</f>
        <v>0</v>
      </c>
      <c r="AK939" s="13">
        <f t="shared" si="227"/>
        <v>0</v>
      </c>
      <c r="AL939" s="13" t="str">
        <f t="shared" si="236"/>
        <v/>
      </c>
      <c r="AM939" s="13">
        <f>IF(ISERROR(VLOOKUP($C939,CTEPULL!$A:$I,7,FALSE)),"0",(VLOOKUP($C939,CTEPULL!$A:$I,7,FALSE)))</f>
        <v>0</v>
      </c>
      <c r="AN939" s="18">
        <f>IF(ISERROR(VLOOKUP($A939,PIVOTILC!$A:$I,7,FALSE)),"0",(VLOOKUP($A939,PIVOTILC!$A:$I,7,FALSE)))</f>
        <v>0</v>
      </c>
      <c r="AO939" s="13">
        <f t="shared" si="228"/>
        <v>0</v>
      </c>
      <c r="AP939" s="13" t="str">
        <f t="shared" si="237"/>
        <v/>
      </c>
      <c r="AQ939" s="13">
        <f>IF(ISERROR(VLOOKUP($C939,CTEPULL!$A:$I,8,FALSE)),"0",(VLOOKUP($C939,CTEPULL!$A:$I,8,FALSE)))</f>
        <v>0</v>
      </c>
      <c r="AR939" s="18">
        <f>IF(ISERROR(VLOOKUP($A939,PIVOTILC!$A:$I,8,FALSE)),"0",(VLOOKUP($A939,PIVOTILC!$A:$I,8,FALSE)))</f>
        <v>0</v>
      </c>
      <c r="AS939" s="13">
        <f t="shared" si="229"/>
        <v>0</v>
      </c>
      <c r="AT939" s="13" t="str">
        <f t="shared" si="238"/>
        <v/>
      </c>
      <c r="AU939" s="19">
        <f>IF(ISERROR(VLOOKUP($C939,CTEPULL!$A:$I,9,FALSE)),"0",(VLOOKUP($C939,CTEPULL!$A:$I,9,FALSE)))</f>
        <v>48</v>
      </c>
      <c r="AV939" s="18">
        <f>IF(ISERROR(VLOOKUP($A939,PIVOTILC!$A:$I,8,FALSE)),"0",(VLOOKUP($A939,PIVOTILC!$A:$I,9,FALSE)))</f>
        <v>48</v>
      </c>
      <c r="AW939" s="18">
        <f t="shared" si="230"/>
        <v>0</v>
      </c>
      <c r="AX939" s="13">
        <f t="shared" si="231"/>
        <v>0</v>
      </c>
      <c r="AY939" s="13" t="str">
        <f t="shared" si="232"/>
        <v>No</v>
      </c>
      <c r="AZ939" s="13" t="str">
        <f t="shared" si="239"/>
        <v>No</v>
      </c>
    </row>
    <row r="940" spans="1:52" x14ac:dyDescent="0.2">
      <c r="A940" s="1" t="s">
        <v>8058</v>
      </c>
      <c r="B940" s="16" t="s">
        <v>8059</v>
      </c>
      <c r="C940" s="13" t="s">
        <v>8060</v>
      </c>
      <c r="D940" s="13" t="s">
        <v>8061</v>
      </c>
      <c r="E940" s="13" t="s">
        <v>8062</v>
      </c>
      <c r="F940" s="13" t="s">
        <v>179</v>
      </c>
      <c r="G940" s="13" t="s">
        <v>8063</v>
      </c>
      <c r="H940" s="13" t="s">
        <v>2829</v>
      </c>
      <c r="I940" s="13" t="s">
        <v>98</v>
      </c>
      <c r="J940" s="13" t="s">
        <v>2378</v>
      </c>
      <c r="K940" s="13" t="s">
        <v>2395</v>
      </c>
      <c r="L940" s="13" t="s">
        <v>4946</v>
      </c>
      <c r="M940" s="13" t="s">
        <v>2405</v>
      </c>
      <c r="N940" s="13" t="s">
        <v>8098</v>
      </c>
      <c r="O940" s="17">
        <v>43252</v>
      </c>
      <c r="P940" s="23"/>
      <c r="Q940" s="41" t="s">
        <v>8064</v>
      </c>
      <c r="R940" s="13" t="s">
        <v>112</v>
      </c>
      <c r="S940" s="13" t="s">
        <v>2866</v>
      </c>
      <c r="T940" s="13" t="s">
        <v>8348</v>
      </c>
      <c r="U940" s="13" t="s">
        <v>8099</v>
      </c>
      <c r="V940" s="13" t="s">
        <v>8353</v>
      </c>
      <c r="W940" s="13">
        <f>IF(ISERROR(VLOOKUP($C940,CTEPULL!$A:$I,3,FALSE)),"0",(VLOOKUP($C940,CTEPULL!$A:$I,3,FALSE)))</f>
        <v>24</v>
      </c>
      <c r="X940" s="18">
        <f>IF(ISERROR(VLOOKUP($A940,PIVOTILC!$A:$I,3,FALSE)),"0",(VLOOKUP($A940,PIVOTILC!$A:$I,3,FALSE)))</f>
        <v>24</v>
      </c>
      <c r="Y940" s="13">
        <f t="shared" si="224"/>
        <v>0</v>
      </c>
      <c r="Z940" s="13" t="str">
        <f t="shared" si="233"/>
        <v>Good</v>
      </c>
      <c r="AA940" s="13">
        <f>IF(ISERROR(VLOOKUP($C940,CTEPULL!$A:$I,4,FALSE)),"0",(VLOOKUP($C940,CTEPULL!$A:$I,4,FALSE)))</f>
        <v>0</v>
      </c>
      <c r="AB940" s="18">
        <f>IF(ISERROR(VLOOKUP($A940,PIVOTILC!$A:$I,4,FALSE)),"0",(VLOOKUP($A940,PIVOTILC!$A:$I,4,FALSE)))</f>
        <v>0</v>
      </c>
      <c r="AC940" s="13">
        <f t="shared" si="225"/>
        <v>0</v>
      </c>
      <c r="AD940" s="13" t="str">
        <f t="shared" si="234"/>
        <v/>
      </c>
      <c r="AE940" s="13">
        <f>IF(ISERROR(VLOOKUP($C940,CTEPULL!$A:$I,5,FALSE)),"0",(VLOOKUP($C940,CTEPULL!$A:$I,5,FALSE)))</f>
        <v>0</v>
      </c>
      <c r="AF940" s="18">
        <f>IF(ISERROR(VLOOKUP($A940,PIVOTILC!$A:$I,5,FALSE)),"0",(VLOOKUP($A940,PIVOTILC!$A:$I,5,FALSE)))</f>
        <v>0</v>
      </c>
      <c r="AG940" s="13">
        <f t="shared" si="226"/>
        <v>0</v>
      </c>
      <c r="AH940" s="13" t="str">
        <f t="shared" si="235"/>
        <v/>
      </c>
      <c r="AI940" s="13">
        <f>IF(ISERROR(VLOOKUP($C940,CTEPULL!$A:$I,6,FALSE)),"0",(VLOOKUP($C940,CTEPULL!$A:$I,6,FALSE)))</f>
        <v>0</v>
      </c>
      <c r="AJ940" s="18">
        <f>IF(ISERROR(VLOOKUP($A940,PIVOTILC!$A:$I,6,FALSE)),"0",(VLOOKUP($A940,PIVOTILC!$A:$I,6,FALSE)))</f>
        <v>0</v>
      </c>
      <c r="AK940" s="13">
        <f t="shared" si="227"/>
        <v>0</v>
      </c>
      <c r="AL940" s="13" t="str">
        <f t="shared" si="236"/>
        <v/>
      </c>
      <c r="AM940" s="13">
        <f>IF(ISERROR(VLOOKUP($C940,CTEPULL!$A:$I,7,FALSE)),"0",(VLOOKUP($C940,CTEPULL!$A:$I,7,FALSE)))</f>
        <v>0</v>
      </c>
      <c r="AN940" s="18">
        <f>IF(ISERROR(VLOOKUP($A940,PIVOTILC!$A:$I,7,FALSE)),"0",(VLOOKUP($A940,PIVOTILC!$A:$I,7,FALSE)))</f>
        <v>0</v>
      </c>
      <c r="AO940" s="13">
        <f t="shared" si="228"/>
        <v>0</v>
      </c>
      <c r="AP940" s="13" t="str">
        <f t="shared" si="237"/>
        <v/>
      </c>
      <c r="AQ940" s="13">
        <f>IF(ISERROR(VLOOKUP($C940,CTEPULL!$A:$I,8,FALSE)),"0",(VLOOKUP($C940,CTEPULL!$A:$I,8,FALSE)))</f>
        <v>0</v>
      </c>
      <c r="AR940" s="18">
        <f>IF(ISERROR(VLOOKUP($A940,PIVOTILC!$A:$I,8,FALSE)),"0",(VLOOKUP($A940,PIVOTILC!$A:$I,8,FALSE)))</f>
        <v>0</v>
      </c>
      <c r="AS940" s="13">
        <f t="shared" si="229"/>
        <v>0</v>
      </c>
      <c r="AT940" s="13" t="str">
        <f t="shared" si="238"/>
        <v/>
      </c>
      <c r="AU940" s="19">
        <f>IF(ISERROR(VLOOKUP($C940,CTEPULL!$A:$I,9,FALSE)),"0",(VLOOKUP($C940,CTEPULL!$A:$I,9,FALSE)))</f>
        <v>24</v>
      </c>
      <c r="AV940" s="18">
        <f>IF(ISERROR(VLOOKUP($A940,PIVOTILC!$A:$I,8,FALSE)),"0",(VLOOKUP($A940,PIVOTILC!$A:$I,9,FALSE)))</f>
        <v>24</v>
      </c>
      <c r="AW940" s="18">
        <f t="shared" si="230"/>
        <v>0</v>
      </c>
      <c r="AX940" s="13">
        <f t="shared" si="231"/>
        <v>0</v>
      </c>
      <c r="AY940" s="13" t="str">
        <f t="shared" si="232"/>
        <v>No</v>
      </c>
      <c r="AZ940" s="13" t="str">
        <f t="shared" si="239"/>
        <v>No</v>
      </c>
    </row>
    <row r="941" spans="1:52" x14ac:dyDescent="0.2">
      <c r="A941" s="1" t="s">
        <v>7305</v>
      </c>
      <c r="B941" s="16" t="s">
        <v>5378</v>
      </c>
      <c r="C941" s="13" t="s">
        <v>5402</v>
      </c>
      <c r="D941" s="13" t="s">
        <v>2916</v>
      </c>
      <c r="E941" s="13" t="s">
        <v>694</v>
      </c>
      <c r="F941" s="13" t="s">
        <v>2830</v>
      </c>
      <c r="G941" s="13" t="s">
        <v>5403</v>
      </c>
      <c r="H941" s="13" t="s">
        <v>2832</v>
      </c>
      <c r="I941" s="13" t="s">
        <v>102</v>
      </c>
      <c r="J941" s="13" t="s">
        <v>2378</v>
      </c>
      <c r="K941" s="13" t="s">
        <v>2395</v>
      </c>
      <c r="L941" s="13" t="s">
        <v>4946</v>
      </c>
      <c r="M941" s="13" t="s">
        <v>2405</v>
      </c>
      <c r="N941" s="13" t="s">
        <v>5404</v>
      </c>
      <c r="O941" s="17">
        <v>42947</v>
      </c>
      <c r="P941" s="23"/>
      <c r="Q941" s="41" t="s">
        <v>5405</v>
      </c>
      <c r="R941" s="13" t="s">
        <v>129</v>
      </c>
      <c r="S941" s="13" t="s">
        <v>2871</v>
      </c>
      <c r="T941" s="13" t="s">
        <v>8348</v>
      </c>
      <c r="U941" s="13" t="s">
        <v>6108</v>
      </c>
      <c r="V941" s="13" t="s">
        <v>8352</v>
      </c>
      <c r="W941" s="13">
        <f>IF(ISERROR(VLOOKUP($C941,CTEPULL!$A:$I,3,FALSE)),"0",(VLOOKUP($C941,CTEPULL!$A:$I,3,FALSE)))</f>
        <v>40</v>
      </c>
      <c r="X941" s="18">
        <f>IF(ISERROR(VLOOKUP($A941,PIVOTILC!$A:$I,3,FALSE)),"0",(VLOOKUP($A941,PIVOTILC!$A:$I,3,FALSE)))</f>
        <v>40</v>
      </c>
      <c r="Y941" s="13">
        <f t="shared" si="224"/>
        <v>0</v>
      </c>
      <c r="Z941" s="13" t="str">
        <f t="shared" si="233"/>
        <v>Good</v>
      </c>
      <c r="AA941" s="13">
        <f>IF(ISERROR(VLOOKUP($C941,CTEPULL!$A:$I,4,FALSE)),"0",(VLOOKUP($C941,CTEPULL!$A:$I,4,FALSE)))</f>
        <v>0</v>
      </c>
      <c r="AB941" s="18">
        <f>IF(ISERROR(VLOOKUP($A941,PIVOTILC!$A:$I,4,FALSE)),"0",(VLOOKUP($A941,PIVOTILC!$A:$I,4,FALSE)))</f>
        <v>0</v>
      </c>
      <c r="AC941" s="13">
        <f t="shared" si="225"/>
        <v>0</v>
      </c>
      <c r="AD941" s="13" t="str">
        <f t="shared" si="234"/>
        <v/>
      </c>
      <c r="AE941" s="13">
        <f>IF(ISERROR(VLOOKUP($C941,CTEPULL!$A:$I,5,FALSE)),"0",(VLOOKUP($C941,CTEPULL!$A:$I,5,FALSE)))</f>
        <v>0</v>
      </c>
      <c r="AF941" s="18">
        <f>IF(ISERROR(VLOOKUP($A941,PIVOTILC!$A:$I,5,FALSE)),"0",(VLOOKUP($A941,PIVOTILC!$A:$I,5,FALSE)))</f>
        <v>0</v>
      </c>
      <c r="AG941" s="13">
        <f t="shared" si="226"/>
        <v>0</v>
      </c>
      <c r="AH941" s="13" t="str">
        <f t="shared" si="235"/>
        <v/>
      </c>
      <c r="AI941" s="13">
        <f>IF(ISERROR(VLOOKUP($C941,CTEPULL!$A:$I,6,FALSE)),"0",(VLOOKUP($C941,CTEPULL!$A:$I,6,FALSE)))</f>
        <v>0</v>
      </c>
      <c r="AJ941" s="18">
        <f>IF(ISERROR(VLOOKUP($A941,PIVOTILC!$A:$I,6,FALSE)),"0",(VLOOKUP($A941,PIVOTILC!$A:$I,6,FALSE)))</f>
        <v>0</v>
      </c>
      <c r="AK941" s="13">
        <f t="shared" si="227"/>
        <v>0</v>
      </c>
      <c r="AL941" s="13" t="str">
        <f t="shared" si="236"/>
        <v/>
      </c>
      <c r="AM941" s="13">
        <f>IF(ISERROR(VLOOKUP($C941,CTEPULL!$A:$I,7,FALSE)),"0",(VLOOKUP($C941,CTEPULL!$A:$I,7,FALSE)))</f>
        <v>0</v>
      </c>
      <c r="AN941" s="18">
        <f>IF(ISERROR(VLOOKUP($A941,PIVOTILC!$A:$I,7,FALSE)),"0",(VLOOKUP($A941,PIVOTILC!$A:$I,7,FALSE)))</f>
        <v>0</v>
      </c>
      <c r="AO941" s="13">
        <f t="shared" si="228"/>
        <v>0</v>
      </c>
      <c r="AP941" s="13" t="str">
        <f t="shared" si="237"/>
        <v/>
      </c>
      <c r="AQ941" s="13">
        <f>IF(ISERROR(VLOOKUP($C941,CTEPULL!$A:$I,8,FALSE)),"0",(VLOOKUP($C941,CTEPULL!$A:$I,8,FALSE)))</f>
        <v>0</v>
      </c>
      <c r="AR941" s="18">
        <f>IF(ISERROR(VLOOKUP($A941,PIVOTILC!$A:$I,8,FALSE)),"0",(VLOOKUP($A941,PIVOTILC!$A:$I,8,FALSE)))</f>
        <v>0</v>
      </c>
      <c r="AS941" s="13">
        <f t="shared" si="229"/>
        <v>0</v>
      </c>
      <c r="AT941" s="13" t="str">
        <f t="shared" si="238"/>
        <v/>
      </c>
      <c r="AU941" s="19">
        <f>IF(ISERROR(VLOOKUP($C941,CTEPULL!$A:$I,9,FALSE)),"0",(VLOOKUP($C941,CTEPULL!$A:$I,9,FALSE)))</f>
        <v>40</v>
      </c>
      <c r="AV941" s="18">
        <f>IF(ISERROR(VLOOKUP($A941,PIVOTILC!$A:$I,8,FALSE)),"0",(VLOOKUP($A941,PIVOTILC!$A:$I,9,FALSE)))</f>
        <v>40</v>
      </c>
      <c r="AW941" s="18">
        <f t="shared" si="230"/>
        <v>0</v>
      </c>
      <c r="AX941" s="13">
        <f t="shared" si="231"/>
        <v>0</v>
      </c>
      <c r="AY941" s="13" t="str">
        <f t="shared" si="232"/>
        <v>No</v>
      </c>
      <c r="AZ941" s="13" t="str">
        <f t="shared" si="239"/>
        <v>No</v>
      </c>
    </row>
    <row r="942" spans="1:52" x14ac:dyDescent="0.2">
      <c r="A942" s="1" t="s">
        <v>9439</v>
      </c>
      <c r="B942" s="16" t="s">
        <v>3350</v>
      </c>
      <c r="C942" s="13" t="s">
        <v>1172</v>
      </c>
      <c r="D942" s="13" t="s">
        <v>1173</v>
      </c>
      <c r="E942" s="13" t="s">
        <v>1174</v>
      </c>
      <c r="F942" s="13" t="s">
        <v>123</v>
      </c>
      <c r="G942" s="13" t="s">
        <v>1175</v>
      </c>
      <c r="H942" s="13" t="s">
        <v>2832</v>
      </c>
      <c r="I942" s="13" t="s">
        <v>102</v>
      </c>
      <c r="J942" s="13" t="s">
        <v>2378</v>
      </c>
      <c r="K942" s="13" t="s">
        <v>2379</v>
      </c>
      <c r="L942" s="13" t="s">
        <v>2407</v>
      </c>
      <c r="M942" s="13" t="s">
        <v>2480</v>
      </c>
      <c r="N942" s="13" t="s">
        <v>1176</v>
      </c>
      <c r="O942" s="17">
        <v>39002</v>
      </c>
      <c r="P942" s="23"/>
      <c r="Q942" s="41" t="s">
        <v>2750</v>
      </c>
      <c r="R942" s="13" t="s">
        <v>129</v>
      </c>
      <c r="S942" s="13" t="s">
        <v>2868</v>
      </c>
      <c r="T942" s="13" t="s">
        <v>8348</v>
      </c>
      <c r="U942" s="13" t="s">
        <v>6109</v>
      </c>
      <c r="V942" s="13" t="s">
        <v>8367</v>
      </c>
      <c r="W942" s="13">
        <f>IF(ISERROR(VLOOKUP($C942,CTEPULL!$A:$I,3,FALSE)),"0",(VLOOKUP($C942,CTEPULL!$A:$I,3,FALSE)))</f>
        <v>48</v>
      </c>
      <c r="X942" s="18">
        <f>IF(ISERROR(VLOOKUP($A942,PIVOTILC!$A:$I,3,FALSE)),"0",(VLOOKUP($A942,PIVOTILC!$A:$I,3,FALSE)))</f>
        <v>48</v>
      </c>
      <c r="Y942" s="13">
        <f t="shared" si="224"/>
        <v>0</v>
      </c>
      <c r="Z942" s="13" t="str">
        <f t="shared" si="233"/>
        <v>Good</v>
      </c>
      <c r="AA942" s="13">
        <f>IF(ISERROR(VLOOKUP($C942,CTEPULL!$A:$I,4,FALSE)),"0",(VLOOKUP($C942,CTEPULL!$A:$I,4,FALSE)))</f>
        <v>0</v>
      </c>
      <c r="AB942" s="18">
        <f>IF(ISERROR(VLOOKUP($A942,PIVOTILC!$A:$I,4,FALSE)),"0",(VLOOKUP($A942,PIVOTILC!$A:$I,4,FALSE)))</f>
        <v>0</v>
      </c>
      <c r="AC942" s="13">
        <f t="shared" si="225"/>
        <v>0</v>
      </c>
      <c r="AD942" s="13" t="str">
        <f t="shared" si="234"/>
        <v/>
      </c>
      <c r="AE942" s="13">
        <f>IF(ISERROR(VLOOKUP($C942,CTEPULL!$A:$I,5,FALSE)),"0",(VLOOKUP($C942,CTEPULL!$A:$I,5,FALSE)))</f>
        <v>0</v>
      </c>
      <c r="AF942" s="18">
        <f>IF(ISERROR(VLOOKUP($A942,PIVOTILC!$A:$I,5,FALSE)),"0",(VLOOKUP($A942,PIVOTILC!$A:$I,5,FALSE)))</f>
        <v>0</v>
      </c>
      <c r="AG942" s="13">
        <f t="shared" si="226"/>
        <v>0</v>
      </c>
      <c r="AH942" s="13" t="str">
        <f t="shared" si="235"/>
        <v/>
      </c>
      <c r="AI942" s="13">
        <f>IF(ISERROR(VLOOKUP($C942,CTEPULL!$A:$I,6,FALSE)),"0",(VLOOKUP($C942,CTEPULL!$A:$I,6,FALSE)))</f>
        <v>0</v>
      </c>
      <c r="AJ942" s="18">
        <f>IF(ISERROR(VLOOKUP($A942,PIVOTILC!$A:$I,6,FALSE)),"0",(VLOOKUP($A942,PIVOTILC!$A:$I,6,FALSE)))</f>
        <v>0</v>
      </c>
      <c r="AK942" s="13">
        <f t="shared" si="227"/>
        <v>0</v>
      </c>
      <c r="AL942" s="13" t="str">
        <f t="shared" si="236"/>
        <v/>
      </c>
      <c r="AM942" s="13">
        <f>IF(ISERROR(VLOOKUP($C942,CTEPULL!$A:$I,7,FALSE)),"0",(VLOOKUP($C942,CTEPULL!$A:$I,7,FALSE)))</f>
        <v>0</v>
      </c>
      <c r="AN942" s="18">
        <f>IF(ISERROR(VLOOKUP($A942,PIVOTILC!$A:$I,7,FALSE)),"0",(VLOOKUP($A942,PIVOTILC!$A:$I,7,FALSE)))</f>
        <v>0</v>
      </c>
      <c r="AO942" s="13">
        <f t="shared" si="228"/>
        <v>0</v>
      </c>
      <c r="AP942" s="13" t="str">
        <f t="shared" si="237"/>
        <v/>
      </c>
      <c r="AQ942" s="13">
        <f>IF(ISERROR(VLOOKUP($C942,CTEPULL!$A:$I,8,FALSE)),"0",(VLOOKUP($C942,CTEPULL!$A:$I,8,FALSE)))</f>
        <v>0</v>
      </c>
      <c r="AR942" s="18">
        <f>IF(ISERROR(VLOOKUP($A942,PIVOTILC!$A:$I,8,FALSE)),"0",(VLOOKUP($A942,PIVOTILC!$A:$I,8,FALSE)))</f>
        <v>0</v>
      </c>
      <c r="AS942" s="13">
        <f t="shared" si="229"/>
        <v>0</v>
      </c>
      <c r="AT942" s="13" t="str">
        <f t="shared" si="238"/>
        <v/>
      </c>
      <c r="AU942" s="19">
        <f>IF(ISERROR(VLOOKUP($C942,CTEPULL!$A:$I,9,FALSE)),"0",(VLOOKUP($C942,CTEPULL!$A:$I,9,FALSE)))</f>
        <v>48</v>
      </c>
      <c r="AV942" s="18">
        <f>IF(ISERROR(VLOOKUP($A942,PIVOTILC!$A:$I,8,FALSE)),"0",(VLOOKUP($A942,PIVOTILC!$A:$I,9,FALSE)))</f>
        <v>48</v>
      </c>
      <c r="AW942" s="18">
        <f t="shared" si="230"/>
        <v>0</v>
      </c>
      <c r="AX942" s="13">
        <f t="shared" si="231"/>
        <v>0</v>
      </c>
      <c r="AY942" s="13" t="str">
        <f t="shared" si="232"/>
        <v>No</v>
      </c>
      <c r="AZ942" s="13" t="str">
        <f t="shared" si="239"/>
        <v>No</v>
      </c>
    </row>
    <row r="943" spans="1:52" x14ac:dyDescent="0.2">
      <c r="A943" s="1" t="s">
        <v>9440</v>
      </c>
      <c r="B943" s="16" t="s">
        <v>3351</v>
      </c>
      <c r="C943" s="13" t="s">
        <v>825</v>
      </c>
      <c r="D943" s="13" t="s">
        <v>497</v>
      </c>
      <c r="E943" s="13" t="s">
        <v>492</v>
      </c>
      <c r="F943" s="13" t="s">
        <v>2830</v>
      </c>
      <c r="G943" s="13" t="s">
        <v>298</v>
      </c>
      <c r="H943" s="13" t="s">
        <v>2831</v>
      </c>
      <c r="I943" s="13" t="s">
        <v>98</v>
      </c>
      <c r="J943" s="13" t="s">
        <v>2378</v>
      </c>
      <c r="K943" s="13" t="s">
        <v>2382</v>
      </c>
      <c r="L943" s="13" t="s">
        <v>3758</v>
      </c>
      <c r="M943" s="13" t="s">
        <v>2416</v>
      </c>
      <c r="N943" s="13" t="s">
        <v>133</v>
      </c>
      <c r="O943" s="17">
        <v>39146</v>
      </c>
      <c r="P943" s="23"/>
      <c r="Q943" s="41" t="s">
        <v>2751</v>
      </c>
      <c r="R943" s="13" t="s">
        <v>129</v>
      </c>
      <c r="S943" s="13" t="s">
        <v>2871</v>
      </c>
      <c r="T943" s="13" t="s">
        <v>8348</v>
      </c>
      <c r="U943" s="13" t="s">
        <v>6110</v>
      </c>
      <c r="V943" s="13" t="s">
        <v>8367</v>
      </c>
      <c r="W943" s="13">
        <f>IF(ISERROR(VLOOKUP($C943,CTEPULL!$A:$I,3,FALSE)),"0",(VLOOKUP($C943,CTEPULL!$A:$I,3,FALSE)))</f>
        <v>40</v>
      </c>
      <c r="X943" s="18">
        <f>IF(ISERROR(VLOOKUP($A943,PIVOTILC!$A:$I,3,FALSE)),"0",(VLOOKUP($A943,PIVOTILC!$A:$I,3,FALSE)))</f>
        <v>40</v>
      </c>
      <c r="Y943" s="13">
        <f t="shared" si="224"/>
        <v>0</v>
      </c>
      <c r="Z943" s="13" t="str">
        <f t="shared" si="233"/>
        <v>Good</v>
      </c>
      <c r="AA943" s="13">
        <f>IF(ISERROR(VLOOKUP($C943,CTEPULL!$A:$I,4,FALSE)),"0",(VLOOKUP($C943,CTEPULL!$A:$I,4,FALSE)))</f>
        <v>0</v>
      </c>
      <c r="AB943" s="18">
        <f>IF(ISERROR(VLOOKUP($A943,PIVOTILC!$A:$I,4,FALSE)),"0",(VLOOKUP($A943,PIVOTILC!$A:$I,4,FALSE)))</f>
        <v>0</v>
      </c>
      <c r="AC943" s="13">
        <f t="shared" si="225"/>
        <v>0</v>
      </c>
      <c r="AD943" s="13" t="str">
        <f t="shared" si="234"/>
        <v/>
      </c>
      <c r="AE943" s="13">
        <f>IF(ISERROR(VLOOKUP($C943,CTEPULL!$A:$I,5,FALSE)),"0",(VLOOKUP($C943,CTEPULL!$A:$I,5,FALSE)))</f>
        <v>0</v>
      </c>
      <c r="AF943" s="18">
        <f>IF(ISERROR(VLOOKUP($A943,PIVOTILC!$A:$I,5,FALSE)),"0",(VLOOKUP($A943,PIVOTILC!$A:$I,5,FALSE)))</f>
        <v>0</v>
      </c>
      <c r="AG943" s="13">
        <f t="shared" si="226"/>
        <v>0</v>
      </c>
      <c r="AH943" s="13" t="str">
        <f t="shared" si="235"/>
        <v/>
      </c>
      <c r="AI943" s="13">
        <f>IF(ISERROR(VLOOKUP($C943,CTEPULL!$A:$I,6,FALSE)),"0",(VLOOKUP($C943,CTEPULL!$A:$I,6,FALSE)))</f>
        <v>0</v>
      </c>
      <c r="AJ943" s="18">
        <f>IF(ISERROR(VLOOKUP($A943,PIVOTILC!$A:$I,6,FALSE)),"0",(VLOOKUP($A943,PIVOTILC!$A:$I,6,FALSE)))</f>
        <v>0</v>
      </c>
      <c r="AK943" s="13">
        <f t="shared" si="227"/>
        <v>0</v>
      </c>
      <c r="AL943" s="13" t="str">
        <f t="shared" si="236"/>
        <v/>
      </c>
      <c r="AM943" s="13">
        <f>IF(ISERROR(VLOOKUP($C943,CTEPULL!$A:$I,7,FALSE)),"0",(VLOOKUP($C943,CTEPULL!$A:$I,7,FALSE)))</f>
        <v>0</v>
      </c>
      <c r="AN943" s="18">
        <f>IF(ISERROR(VLOOKUP($A943,PIVOTILC!$A:$I,7,FALSE)),"0",(VLOOKUP($A943,PIVOTILC!$A:$I,7,FALSE)))</f>
        <v>0</v>
      </c>
      <c r="AO943" s="13">
        <f t="shared" si="228"/>
        <v>0</v>
      </c>
      <c r="AP943" s="13" t="str">
        <f t="shared" si="237"/>
        <v/>
      </c>
      <c r="AQ943" s="13">
        <f>IF(ISERROR(VLOOKUP($C943,CTEPULL!$A:$I,8,FALSE)),"0",(VLOOKUP($C943,CTEPULL!$A:$I,8,FALSE)))</f>
        <v>0</v>
      </c>
      <c r="AR943" s="18">
        <f>IF(ISERROR(VLOOKUP($A943,PIVOTILC!$A:$I,8,FALSE)),"0",(VLOOKUP($A943,PIVOTILC!$A:$I,8,FALSE)))</f>
        <v>0</v>
      </c>
      <c r="AS943" s="13">
        <f t="shared" si="229"/>
        <v>0</v>
      </c>
      <c r="AT943" s="13" t="str">
        <f t="shared" si="238"/>
        <v/>
      </c>
      <c r="AU943" s="19">
        <f>IF(ISERROR(VLOOKUP($C943,CTEPULL!$A:$I,9,FALSE)),"0",(VLOOKUP($C943,CTEPULL!$A:$I,9,FALSE)))</f>
        <v>40</v>
      </c>
      <c r="AV943" s="18">
        <f>IF(ISERROR(VLOOKUP($A943,PIVOTILC!$A:$I,8,FALSE)),"0",(VLOOKUP($A943,PIVOTILC!$A:$I,9,FALSE)))</f>
        <v>40</v>
      </c>
      <c r="AW943" s="18">
        <f t="shared" si="230"/>
        <v>0</v>
      </c>
      <c r="AX943" s="13">
        <f t="shared" si="231"/>
        <v>0</v>
      </c>
      <c r="AY943" s="13" t="str">
        <f t="shared" si="232"/>
        <v>No</v>
      </c>
      <c r="AZ943" s="13" t="str">
        <f t="shared" si="239"/>
        <v>No</v>
      </c>
    </row>
    <row r="944" spans="1:52" x14ac:dyDescent="0.2">
      <c r="A944" s="1" t="s">
        <v>9441</v>
      </c>
      <c r="B944" s="16" t="s">
        <v>3352</v>
      </c>
      <c r="C944" s="13" t="s">
        <v>859</v>
      </c>
      <c r="D944" s="13" t="s">
        <v>573</v>
      </c>
      <c r="E944" s="13" t="s">
        <v>569</v>
      </c>
      <c r="F944" s="13" t="s">
        <v>179</v>
      </c>
      <c r="G944" s="13" t="s">
        <v>330</v>
      </c>
      <c r="H944" s="13" t="s">
        <v>2831</v>
      </c>
      <c r="I944" s="13" t="s">
        <v>98</v>
      </c>
      <c r="J944" s="13" t="s">
        <v>2378</v>
      </c>
      <c r="K944" s="13" t="s">
        <v>2381</v>
      </c>
      <c r="L944" s="13" t="s">
        <v>2387</v>
      </c>
      <c r="M944" s="13" t="s">
        <v>3948</v>
      </c>
      <c r="N944" s="13" t="s">
        <v>130</v>
      </c>
      <c r="O944" s="17">
        <v>38665</v>
      </c>
      <c r="P944" s="23"/>
      <c r="Q944" s="41" t="s">
        <v>2752</v>
      </c>
      <c r="R944" s="13" t="s">
        <v>129</v>
      </c>
      <c r="S944" s="13" t="s">
        <v>2868</v>
      </c>
      <c r="T944" s="13" t="s">
        <v>8348</v>
      </c>
      <c r="U944" s="13" t="s">
        <v>6111</v>
      </c>
      <c r="V944" s="13" t="s">
        <v>8364</v>
      </c>
      <c r="W944" s="13">
        <f>IF(ISERROR(VLOOKUP($C944,CTEPULL!$A:$I,3,FALSE)),"0",(VLOOKUP($C944,CTEPULL!$A:$I,3,FALSE)))</f>
        <v>41</v>
      </c>
      <c r="X944" s="18">
        <f>IF(ISERROR(VLOOKUP($A944,PIVOTILC!$A:$I,3,FALSE)),"0",(VLOOKUP($A944,PIVOTILC!$A:$I,3,FALSE)))</f>
        <v>41</v>
      </c>
      <c r="Y944" s="13">
        <f t="shared" si="224"/>
        <v>0</v>
      </c>
      <c r="Z944" s="13" t="str">
        <f t="shared" si="233"/>
        <v>Good</v>
      </c>
      <c r="AA944" s="13">
        <f>IF(ISERROR(VLOOKUP($C944,CTEPULL!$A:$I,4,FALSE)),"0",(VLOOKUP($C944,CTEPULL!$A:$I,4,FALSE)))</f>
        <v>0</v>
      </c>
      <c r="AB944" s="18">
        <f>IF(ISERROR(VLOOKUP($A944,PIVOTILC!$A:$I,4,FALSE)),"0",(VLOOKUP($A944,PIVOTILC!$A:$I,4,FALSE)))</f>
        <v>0</v>
      </c>
      <c r="AC944" s="13">
        <f t="shared" si="225"/>
        <v>0</v>
      </c>
      <c r="AD944" s="13" t="str">
        <f t="shared" si="234"/>
        <v/>
      </c>
      <c r="AE944" s="13">
        <f>IF(ISERROR(VLOOKUP($C944,CTEPULL!$A:$I,5,FALSE)),"0",(VLOOKUP($C944,CTEPULL!$A:$I,5,FALSE)))</f>
        <v>0</v>
      </c>
      <c r="AF944" s="18">
        <f>IF(ISERROR(VLOOKUP($A944,PIVOTILC!$A:$I,5,FALSE)),"0",(VLOOKUP($A944,PIVOTILC!$A:$I,5,FALSE)))</f>
        <v>0</v>
      </c>
      <c r="AG944" s="13">
        <f t="shared" si="226"/>
        <v>0</v>
      </c>
      <c r="AH944" s="13" t="str">
        <f t="shared" si="235"/>
        <v/>
      </c>
      <c r="AI944" s="13">
        <f>IF(ISERROR(VLOOKUP($C944,CTEPULL!$A:$I,6,FALSE)),"0",(VLOOKUP($C944,CTEPULL!$A:$I,6,FALSE)))</f>
        <v>0</v>
      </c>
      <c r="AJ944" s="18">
        <f>IF(ISERROR(VLOOKUP($A944,PIVOTILC!$A:$I,6,FALSE)),"0",(VLOOKUP($A944,PIVOTILC!$A:$I,6,FALSE)))</f>
        <v>0</v>
      </c>
      <c r="AK944" s="13">
        <f t="shared" si="227"/>
        <v>0</v>
      </c>
      <c r="AL944" s="13" t="str">
        <f t="shared" si="236"/>
        <v/>
      </c>
      <c r="AM944" s="13">
        <f>IF(ISERROR(VLOOKUP($C944,CTEPULL!$A:$I,7,FALSE)),"0",(VLOOKUP($C944,CTEPULL!$A:$I,7,FALSE)))</f>
        <v>0</v>
      </c>
      <c r="AN944" s="18">
        <f>IF(ISERROR(VLOOKUP($A944,PIVOTILC!$A:$I,7,FALSE)),"0",(VLOOKUP($A944,PIVOTILC!$A:$I,7,FALSE)))</f>
        <v>0</v>
      </c>
      <c r="AO944" s="13">
        <f t="shared" si="228"/>
        <v>0</v>
      </c>
      <c r="AP944" s="13" t="str">
        <f t="shared" si="237"/>
        <v/>
      </c>
      <c r="AQ944" s="13">
        <f>IF(ISERROR(VLOOKUP($C944,CTEPULL!$A:$I,8,FALSE)),"0",(VLOOKUP($C944,CTEPULL!$A:$I,8,FALSE)))</f>
        <v>0</v>
      </c>
      <c r="AR944" s="18">
        <f>IF(ISERROR(VLOOKUP($A944,PIVOTILC!$A:$I,8,FALSE)),"0",(VLOOKUP($A944,PIVOTILC!$A:$I,8,FALSE)))</f>
        <v>0</v>
      </c>
      <c r="AS944" s="13">
        <f t="shared" si="229"/>
        <v>0</v>
      </c>
      <c r="AT944" s="13" t="str">
        <f t="shared" si="238"/>
        <v/>
      </c>
      <c r="AU944" s="19">
        <f>IF(ISERROR(VLOOKUP($C944,CTEPULL!$A:$I,9,FALSE)),"0",(VLOOKUP($C944,CTEPULL!$A:$I,9,FALSE)))</f>
        <v>41</v>
      </c>
      <c r="AV944" s="18">
        <f>IF(ISERROR(VLOOKUP($A944,PIVOTILC!$A:$I,8,FALSE)),"0",(VLOOKUP($A944,PIVOTILC!$A:$I,9,FALSE)))</f>
        <v>41</v>
      </c>
      <c r="AW944" s="18">
        <f t="shared" si="230"/>
        <v>0</v>
      </c>
      <c r="AX944" s="13">
        <f t="shared" si="231"/>
        <v>0</v>
      </c>
      <c r="AY944" s="13" t="str">
        <f t="shared" si="232"/>
        <v>No</v>
      </c>
      <c r="AZ944" s="13" t="str">
        <f t="shared" si="239"/>
        <v>No</v>
      </c>
    </row>
    <row r="945" spans="1:52" x14ac:dyDescent="0.2">
      <c r="A945" s="1" t="s">
        <v>9442</v>
      </c>
      <c r="B945" s="16" t="s">
        <v>3353</v>
      </c>
      <c r="C945" s="13" t="s">
        <v>798</v>
      </c>
      <c r="D945" s="13" t="s">
        <v>783</v>
      </c>
      <c r="E945" s="13" t="s">
        <v>784</v>
      </c>
      <c r="F945" s="13" t="s">
        <v>2830</v>
      </c>
      <c r="G945" s="13" t="s">
        <v>785</v>
      </c>
      <c r="H945" s="13" t="s">
        <v>99</v>
      </c>
      <c r="I945" s="13" t="s">
        <v>100</v>
      </c>
      <c r="J945" s="13" t="s">
        <v>2378</v>
      </c>
      <c r="K945" s="13" t="s">
        <v>4970</v>
      </c>
      <c r="L945" s="13" t="s">
        <v>11256</v>
      </c>
      <c r="M945" s="13" t="s">
        <v>11256</v>
      </c>
      <c r="N945" s="13" t="s">
        <v>786</v>
      </c>
      <c r="O945" s="17">
        <v>41211</v>
      </c>
      <c r="P945" s="23"/>
      <c r="Q945" s="41" t="s">
        <v>2753</v>
      </c>
      <c r="R945" s="13" t="s">
        <v>129</v>
      </c>
      <c r="S945" s="13" t="s">
        <v>2868</v>
      </c>
      <c r="T945" s="13" t="s">
        <v>8348</v>
      </c>
      <c r="U945" s="13" t="s">
        <v>6112</v>
      </c>
      <c r="V945" s="13" t="s">
        <v>8352</v>
      </c>
      <c r="W945" s="13">
        <f>IF(ISERROR(VLOOKUP($C945,CTEPULL!$A:$I,3,FALSE)),"0",(VLOOKUP($C945,CTEPULL!$A:$I,3,FALSE)))</f>
        <v>42</v>
      </c>
      <c r="X945" s="18">
        <f>IF(ISERROR(VLOOKUP($A945,PIVOTILC!$A:$I,3,FALSE)),"0",(VLOOKUP($A945,PIVOTILC!$A:$I,3,FALSE)))</f>
        <v>42</v>
      </c>
      <c r="Y945" s="13">
        <f t="shared" si="224"/>
        <v>0</v>
      </c>
      <c r="Z945" s="13" t="str">
        <f t="shared" si="233"/>
        <v>Good</v>
      </c>
      <c r="AA945" s="13">
        <f>IF(ISERROR(VLOOKUP($C945,CTEPULL!$A:$I,4,FALSE)),"0",(VLOOKUP($C945,CTEPULL!$A:$I,4,FALSE)))</f>
        <v>0</v>
      </c>
      <c r="AB945" s="18">
        <f>IF(ISERROR(VLOOKUP($A945,PIVOTILC!$A:$I,4,FALSE)),"0",(VLOOKUP($A945,PIVOTILC!$A:$I,4,FALSE)))</f>
        <v>0</v>
      </c>
      <c r="AC945" s="13">
        <f t="shared" si="225"/>
        <v>0</v>
      </c>
      <c r="AD945" s="13" t="str">
        <f t="shared" si="234"/>
        <v/>
      </c>
      <c r="AE945" s="13">
        <f>IF(ISERROR(VLOOKUP($C945,CTEPULL!$A:$I,5,FALSE)),"0",(VLOOKUP($C945,CTEPULL!$A:$I,5,FALSE)))</f>
        <v>0</v>
      </c>
      <c r="AF945" s="18">
        <f>IF(ISERROR(VLOOKUP($A945,PIVOTILC!$A:$I,5,FALSE)),"0",(VLOOKUP($A945,PIVOTILC!$A:$I,5,FALSE)))</f>
        <v>0</v>
      </c>
      <c r="AG945" s="13">
        <f t="shared" si="226"/>
        <v>0</v>
      </c>
      <c r="AH945" s="13" t="str">
        <f t="shared" si="235"/>
        <v/>
      </c>
      <c r="AI945" s="13">
        <f>IF(ISERROR(VLOOKUP($C945,CTEPULL!$A:$I,6,FALSE)),"0",(VLOOKUP($C945,CTEPULL!$A:$I,6,FALSE)))</f>
        <v>0</v>
      </c>
      <c r="AJ945" s="18">
        <f>IF(ISERROR(VLOOKUP($A945,PIVOTILC!$A:$I,6,FALSE)),"0",(VLOOKUP($A945,PIVOTILC!$A:$I,6,FALSE)))</f>
        <v>0</v>
      </c>
      <c r="AK945" s="13">
        <f t="shared" si="227"/>
        <v>0</v>
      </c>
      <c r="AL945" s="13" t="str">
        <f t="shared" si="236"/>
        <v/>
      </c>
      <c r="AM945" s="13">
        <f>IF(ISERROR(VLOOKUP($C945,CTEPULL!$A:$I,7,FALSE)),"0",(VLOOKUP($C945,CTEPULL!$A:$I,7,FALSE)))</f>
        <v>0</v>
      </c>
      <c r="AN945" s="18">
        <f>IF(ISERROR(VLOOKUP($A945,PIVOTILC!$A:$I,7,FALSE)),"0",(VLOOKUP($A945,PIVOTILC!$A:$I,7,FALSE)))</f>
        <v>0</v>
      </c>
      <c r="AO945" s="13">
        <f t="shared" si="228"/>
        <v>0</v>
      </c>
      <c r="AP945" s="13" t="str">
        <f t="shared" si="237"/>
        <v/>
      </c>
      <c r="AQ945" s="13">
        <f>IF(ISERROR(VLOOKUP($C945,CTEPULL!$A:$I,8,FALSE)),"0",(VLOOKUP($C945,CTEPULL!$A:$I,8,FALSE)))</f>
        <v>0</v>
      </c>
      <c r="AR945" s="18">
        <f>IF(ISERROR(VLOOKUP($A945,PIVOTILC!$A:$I,8,FALSE)),"0",(VLOOKUP($A945,PIVOTILC!$A:$I,8,FALSE)))</f>
        <v>0</v>
      </c>
      <c r="AS945" s="13">
        <f t="shared" si="229"/>
        <v>0</v>
      </c>
      <c r="AT945" s="13" t="str">
        <f t="shared" si="238"/>
        <v/>
      </c>
      <c r="AU945" s="19">
        <f>IF(ISERROR(VLOOKUP($C945,CTEPULL!$A:$I,9,FALSE)),"0",(VLOOKUP($C945,CTEPULL!$A:$I,9,FALSE)))</f>
        <v>42</v>
      </c>
      <c r="AV945" s="18">
        <f>IF(ISERROR(VLOOKUP($A945,PIVOTILC!$A:$I,8,FALSE)),"0",(VLOOKUP($A945,PIVOTILC!$A:$I,9,FALSE)))</f>
        <v>42</v>
      </c>
      <c r="AW945" s="18">
        <f t="shared" si="230"/>
        <v>0</v>
      </c>
      <c r="AX945" s="13">
        <f t="shared" si="231"/>
        <v>0</v>
      </c>
      <c r="AY945" s="13" t="str">
        <f t="shared" si="232"/>
        <v>No</v>
      </c>
      <c r="AZ945" s="13" t="str">
        <f t="shared" si="239"/>
        <v>No</v>
      </c>
    </row>
    <row r="946" spans="1:52" x14ac:dyDescent="0.2">
      <c r="A946" s="1" t="s">
        <v>10526</v>
      </c>
      <c r="B946" s="16" t="s">
        <v>10527</v>
      </c>
      <c r="C946" s="13" t="s">
        <v>10542</v>
      </c>
      <c r="D946" s="13" t="s">
        <v>10528</v>
      </c>
      <c r="E946" s="13" t="s">
        <v>5155</v>
      </c>
      <c r="F946" s="13" t="s">
        <v>179</v>
      </c>
      <c r="G946" s="13" t="s">
        <v>10529</v>
      </c>
      <c r="H946" s="13" t="s">
        <v>99</v>
      </c>
      <c r="I946" s="13" t="s">
        <v>100</v>
      </c>
      <c r="J946" s="13" t="s">
        <v>2378</v>
      </c>
      <c r="K946" s="13" t="s">
        <v>4970</v>
      </c>
      <c r="L946" s="13" t="s">
        <v>11256</v>
      </c>
      <c r="M946" s="13" t="s">
        <v>11256</v>
      </c>
      <c r="N946" s="13" t="s">
        <v>10641</v>
      </c>
      <c r="O946" s="17">
        <v>43619</v>
      </c>
      <c r="P946" s="23"/>
      <c r="Q946" s="41" t="s">
        <v>10530</v>
      </c>
      <c r="R946" s="13" t="s">
        <v>129</v>
      </c>
      <c r="S946" s="13" t="s">
        <v>2878</v>
      </c>
      <c r="T946" s="13" t="s">
        <v>8348</v>
      </c>
      <c r="U946" s="13" t="s">
        <v>10654</v>
      </c>
      <c r="V946" s="13" t="s">
        <v>8917</v>
      </c>
      <c r="W946" s="13">
        <f>IF(ISERROR(VLOOKUP($C946,CTEPULL!$A:$I,3,FALSE)),"0",(VLOOKUP($C946,CTEPULL!$A:$I,3,FALSE)))</f>
        <v>52</v>
      </c>
      <c r="X946" s="18">
        <f>IF(ISERROR(VLOOKUP($A946,PIVOTILC!$A:$I,3,FALSE)),"0",(VLOOKUP($A946,PIVOTILC!$A:$I,3,FALSE)))</f>
        <v>52</v>
      </c>
      <c r="Y946" s="13">
        <f t="shared" si="224"/>
        <v>0</v>
      </c>
      <c r="Z946" s="13" t="str">
        <f t="shared" si="233"/>
        <v>Good</v>
      </c>
      <c r="AA946" s="13">
        <f>IF(ISERROR(VLOOKUP($C946,CTEPULL!$A:$I,4,FALSE)),"0",(VLOOKUP($C946,CTEPULL!$A:$I,4,FALSE)))</f>
        <v>0</v>
      </c>
      <c r="AB946" s="18">
        <f>IF(ISERROR(VLOOKUP($A946,PIVOTILC!$A:$I,4,FALSE)),"0",(VLOOKUP($A946,PIVOTILC!$A:$I,4,FALSE)))</f>
        <v>0</v>
      </c>
      <c r="AC946" s="13">
        <f t="shared" si="225"/>
        <v>0</v>
      </c>
      <c r="AD946" s="13" t="str">
        <f t="shared" si="234"/>
        <v/>
      </c>
      <c r="AE946" s="13">
        <f>IF(ISERROR(VLOOKUP($C946,CTEPULL!$A:$I,5,FALSE)),"0",(VLOOKUP($C946,CTEPULL!$A:$I,5,FALSE)))</f>
        <v>0</v>
      </c>
      <c r="AF946" s="18">
        <f>IF(ISERROR(VLOOKUP($A946,PIVOTILC!$A:$I,5,FALSE)),"0",(VLOOKUP($A946,PIVOTILC!$A:$I,5,FALSE)))</f>
        <v>0</v>
      </c>
      <c r="AG946" s="13">
        <f t="shared" si="226"/>
        <v>0</v>
      </c>
      <c r="AH946" s="13" t="str">
        <f t="shared" si="235"/>
        <v/>
      </c>
      <c r="AI946" s="13">
        <f>IF(ISERROR(VLOOKUP($C946,CTEPULL!$A:$I,6,FALSE)),"0",(VLOOKUP($C946,CTEPULL!$A:$I,6,FALSE)))</f>
        <v>0</v>
      </c>
      <c r="AJ946" s="18">
        <f>IF(ISERROR(VLOOKUP($A946,PIVOTILC!$A:$I,6,FALSE)),"0",(VLOOKUP($A946,PIVOTILC!$A:$I,6,FALSE)))</f>
        <v>0</v>
      </c>
      <c r="AK946" s="13">
        <f t="shared" si="227"/>
        <v>0</v>
      </c>
      <c r="AL946" s="13" t="str">
        <f t="shared" si="236"/>
        <v/>
      </c>
      <c r="AM946" s="13">
        <f>IF(ISERROR(VLOOKUP($C946,CTEPULL!$A:$I,7,FALSE)),"0",(VLOOKUP($C946,CTEPULL!$A:$I,7,FALSE)))</f>
        <v>0</v>
      </c>
      <c r="AN946" s="18">
        <f>IF(ISERROR(VLOOKUP($A946,PIVOTILC!$A:$I,7,FALSE)),"0",(VLOOKUP($A946,PIVOTILC!$A:$I,7,FALSE)))</f>
        <v>0</v>
      </c>
      <c r="AO946" s="13">
        <f t="shared" si="228"/>
        <v>0</v>
      </c>
      <c r="AP946" s="13" t="str">
        <f t="shared" si="237"/>
        <v/>
      </c>
      <c r="AQ946" s="13">
        <f>IF(ISERROR(VLOOKUP($C946,CTEPULL!$A:$I,8,FALSE)),"0",(VLOOKUP($C946,CTEPULL!$A:$I,8,FALSE)))</f>
        <v>0</v>
      </c>
      <c r="AR946" s="18">
        <f>IF(ISERROR(VLOOKUP($A946,PIVOTILC!$A:$I,8,FALSE)),"0",(VLOOKUP($A946,PIVOTILC!$A:$I,8,FALSE)))</f>
        <v>0</v>
      </c>
      <c r="AS946" s="13">
        <f t="shared" si="229"/>
        <v>0</v>
      </c>
      <c r="AT946" s="13" t="str">
        <f t="shared" si="238"/>
        <v/>
      </c>
      <c r="AU946" s="19">
        <f>IF(ISERROR(VLOOKUP($C946,CTEPULL!$A:$I,9,FALSE)),"0",(VLOOKUP($C946,CTEPULL!$A:$I,9,FALSE)))</f>
        <v>52</v>
      </c>
      <c r="AV946" s="18">
        <f>IF(ISERROR(VLOOKUP($A946,PIVOTILC!$A:$I,8,FALSE)),"0",(VLOOKUP($A946,PIVOTILC!$A:$I,9,FALSE)))</f>
        <v>52</v>
      </c>
      <c r="AW946" s="18">
        <f t="shared" si="230"/>
        <v>0</v>
      </c>
      <c r="AX946" s="13">
        <f t="shared" si="231"/>
        <v>0</v>
      </c>
      <c r="AY946" s="13" t="str">
        <f t="shared" si="232"/>
        <v>No</v>
      </c>
      <c r="AZ946" s="13" t="str">
        <f t="shared" si="239"/>
        <v>No</v>
      </c>
    </row>
    <row r="947" spans="1:52" x14ac:dyDescent="0.2">
      <c r="A947" s="1" t="s">
        <v>8799</v>
      </c>
      <c r="B947" s="16" t="s">
        <v>8800</v>
      </c>
      <c r="C947" s="13" t="s">
        <v>8801</v>
      </c>
      <c r="D947" s="13" t="s">
        <v>8802</v>
      </c>
      <c r="E947" s="13" t="s">
        <v>3922</v>
      </c>
      <c r="F947" s="13" t="s">
        <v>179</v>
      </c>
      <c r="G947" s="13" t="s">
        <v>8803</v>
      </c>
      <c r="H947" s="13" t="s">
        <v>2829</v>
      </c>
      <c r="I947" s="13" t="s">
        <v>98</v>
      </c>
      <c r="J947" s="13" t="s">
        <v>2378</v>
      </c>
      <c r="K947" s="13" t="s">
        <v>2395</v>
      </c>
      <c r="L947" s="13" t="s">
        <v>4946</v>
      </c>
      <c r="M947" s="13" t="s">
        <v>2405</v>
      </c>
      <c r="N947" s="13" t="s">
        <v>8804</v>
      </c>
      <c r="O947" s="17">
        <v>43376</v>
      </c>
      <c r="P947" s="23"/>
      <c r="Q947" s="41" t="s">
        <v>8805</v>
      </c>
      <c r="R947" s="13" t="s">
        <v>112</v>
      </c>
      <c r="S947" s="13" t="s">
        <v>2866</v>
      </c>
      <c r="T947" s="13" t="s">
        <v>8348</v>
      </c>
      <c r="U947" s="13" t="s">
        <v>8829</v>
      </c>
      <c r="V947" s="13" t="s">
        <v>8355</v>
      </c>
      <c r="W947" s="13">
        <f>IF(ISERROR(VLOOKUP($C947,CTEPULL!$A:$I,3,FALSE)),"0",(VLOOKUP($C947,CTEPULL!$A:$I,3,FALSE)))</f>
        <v>40</v>
      </c>
      <c r="X947" s="18">
        <f>IF(ISERROR(VLOOKUP($A947,PIVOTILC!$A:$I,3,FALSE)),"0",(VLOOKUP($A947,PIVOTILC!$A:$I,3,FALSE)))</f>
        <v>40</v>
      </c>
      <c r="Y947" s="13">
        <f t="shared" si="224"/>
        <v>0</v>
      </c>
      <c r="Z947" s="13" t="str">
        <f t="shared" si="233"/>
        <v>Good</v>
      </c>
      <c r="AA947" s="13">
        <f>IF(ISERROR(VLOOKUP($C947,CTEPULL!$A:$I,4,FALSE)),"0",(VLOOKUP($C947,CTEPULL!$A:$I,4,FALSE)))</f>
        <v>0</v>
      </c>
      <c r="AB947" s="18">
        <f>IF(ISERROR(VLOOKUP($A947,PIVOTILC!$A:$I,4,FALSE)),"0",(VLOOKUP($A947,PIVOTILC!$A:$I,4,FALSE)))</f>
        <v>0</v>
      </c>
      <c r="AC947" s="13">
        <f t="shared" si="225"/>
        <v>0</v>
      </c>
      <c r="AD947" s="13" t="str">
        <f t="shared" si="234"/>
        <v/>
      </c>
      <c r="AE947" s="13">
        <f>IF(ISERROR(VLOOKUP($C947,CTEPULL!$A:$I,5,FALSE)),"0",(VLOOKUP($C947,CTEPULL!$A:$I,5,FALSE)))</f>
        <v>0</v>
      </c>
      <c r="AF947" s="18">
        <f>IF(ISERROR(VLOOKUP($A947,PIVOTILC!$A:$I,5,FALSE)),"0",(VLOOKUP($A947,PIVOTILC!$A:$I,5,FALSE)))</f>
        <v>0</v>
      </c>
      <c r="AG947" s="13">
        <f t="shared" si="226"/>
        <v>0</v>
      </c>
      <c r="AH947" s="13" t="str">
        <f t="shared" si="235"/>
        <v/>
      </c>
      <c r="AI947" s="13">
        <f>IF(ISERROR(VLOOKUP($C947,CTEPULL!$A:$I,6,FALSE)),"0",(VLOOKUP($C947,CTEPULL!$A:$I,6,FALSE)))</f>
        <v>0</v>
      </c>
      <c r="AJ947" s="18">
        <f>IF(ISERROR(VLOOKUP($A947,PIVOTILC!$A:$I,6,FALSE)),"0",(VLOOKUP($A947,PIVOTILC!$A:$I,6,FALSE)))</f>
        <v>0</v>
      </c>
      <c r="AK947" s="13">
        <f t="shared" si="227"/>
        <v>0</v>
      </c>
      <c r="AL947" s="13" t="str">
        <f t="shared" si="236"/>
        <v/>
      </c>
      <c r="AM947" s="13">
        <f>IF(ISERROR(VLOOKUP($C947,CTEPULL!$A:$I,7,FALSE)),"0",(VLOOKUP($C947,CTEPULL!$A:$I,7,FALSE)))</f>
        <v>0</v>
      </c>
      <c r="AN947" s="18">
        <f>IF(ISERROR(VLOOKUP($A947,PIVOTILC!$A:$I,7,FALSE)),"0",(VLOOKUP($A947,PIVOTILC!$A:$I,7,FALSE)))</f>
        <v>0</v>
      </c>
      <c r="AO947" s="13">
        <f t="shared" si="228"/>
        <v>0</v>
      </c>
      <c r="AP947" s="13" t="str">
        <f t="shared" si="237"/>
        <v/>
      </c>
      <c r="AQ947" s="13">
        <f>IF(ISERROR(VLOOKUP($C947,CTEPULL!$A:$I,8,FALSE)),"0",(VLOOKUP($C947,CTEPULL!$A:$I,8,FALSE)))</f>
        <v>0</v>
      </c>
      <c r="AR947" s="18">
        <f>IF(ISERROR(VLOOKUP($A947,PIVOTILC!$A:$I,8,FALSE)),"0",(VLOOKUP($A947,PIVOTILC!$A:$I,8,FALSE)))</f>
        <v>0</v>
      </c>
      <c r="AS947" s="13">
        <f t="shared" si="229"/>
        <v>0</v>
      </c>
      <c r="AT947" s="13" t="str">
        <f t="shared" si="238"/>
        <v/>
      </c>
      <c r="AU947" s="19">
        <f>IF(ISERROR(VLOOKUP($C947,CTEPULL!$A:$I,9,FALSE)),"0",(VLOOKUP($C947,CTEPULL!$A:$I,9,FALSE)))</f>
        <v>40</v>
      </c>
      <c r="AV947" s="18">
        <f>IF(ISERROR(VLOOKUP($A947,PIVOTILC!$A:$I,8,FALSE)),"0",(VLOOKUP($A947,PIVOTILC!$A:$I,9,FALSE)))</f>
        <v>40</v>
      </c>
      <c r="AW947" s="18">
        <f t="shared" si="230"/>
        <v>0</v>
      </c>
      <c r="AX947" s="13">
        <f t="shared" si="231"/>
        <v>0</v>
      </c>
      <c r="AY947" s="13" t="str">
        <f t="shared" si="232"/>
        <v>No</v>
      </c>
      <c r="AZ947" s="13" t="str">
        <f t="shared" si="239"/>
        <v>No</v>
      </c>
    </row>
    <row r="948" spans="1:52" x14ac:dyDescent="0.2">
      <c r="A948" s="1" t="s">
        <v>9443</v>
      </c>
      <c r="B948" s="16" t="s">
        <v>3354</v>
      </c>
      <c r="C948" s="13" t="s">
        <v>838</v>
      </c>
      <c r="D948" s="13" t="s">
        <v>533</v>
      </c>
      <c r="E948" s="13" t="s">
        <v>530</v>
      </c>
      <c r="F948" s="13" t="s">
        <v>187</v>
      </c>
      <c r="G948" s="13" t="s">
        <v>311</v>
      </c>
      <c r="H948" s="13" t="s">
        <v>2831</v>
      </c>
      <c r="I948" s="13" t="s">
        <v>98</v>
      </c>
      <c r="J948" s="13" t="s">
        <v>2378</v>
      </c>
      <c r="K948" s="13" t="s">
        <v>2382</v>
      </c>
      <c r="L948" s="13" t="s">
        <v>3758</v>
      </c>
      <c r="M948" s="13" t="s">
        <v>2416</v>
      </c>
      <c r="N948" s="13" t="s">
        <v>238</v>
      </c>
      <c r="O948" s="17">
        <v>40889</v>
      </c>
      <c r="P948" s="23"/>
      <c r="Q948" s="41" t="s">
        <v>2754</v>
      </c>
      <c r="R948" s="13" t="s">
        <v>129</v>
      </c>
      <c r="S948" s="13" t="s">
        <v>2866</v>
      </c>
      <c r="T948" s="13" t="s">
        <v>8348</v>
      </c>
      <c r="U948" s="13" t="s">
        <v>6113</v>
      </c>
      <c r="V948" s="13" t="s">
        <v>8354</v>
      </c>
      <c r="W948" s="13">
        <f>IF(ISERROR(VLOOKUP($C948,CTEPULL!$A:$I,3,FALSE)),"0",(VLOOKUP($C948,CTEPULL!$A:$I,3,FALSE)))</f>
        <v>44</v>
      </c>
      <c r="X948" s="18">
        <f>IF(ISERROR(VLOOKUP($A948,PIVOTILC!$A:$I,3,FALSE)),"0",(VLOOKUP($A948,PIVOTILC!$A:$I,3,FALSE)))</f>
        <v>44</v>
      </c>
      <c r="Y948" s="13">
        <f t="shared" si="224"/>
        <v>0</v>
      </c>
      <c r="Z948" s="13" t="str">
        <f t="shared" si="233"/>
        <v>Good</v>
      </c>
      <c r="AA948" s="13">
        <f>IF(ISERROR(VLOOKUP($C948,CTEPULL!$A:$I,4,FALSE)),"0",(VLOOKUP($C948,CTEPULL!$A:$I,4,FALSE)))</f>
        <v>0</v>
      </c>
      <c r="AB948" s="18">
        <f>IF(ISERROR(VLOOKUP($A948,PIVOTILC!$A:$I,4,FALSE)),"0",(VLOOKUP($A948,PIVOTILC!$A:$I,4,FALSE)))</f>
        <v>0</v>
      </c>
      <c r="AC948" s="13">
        <f t="shared" si="225"/>
        <v>0</v>
      </c>
      <c r="AD948" s="13" t="str">
        <f t="shared" si="234"/>
        <v/>
      </c>
      <c r="AE948" s="13">
        <f>IF(ISERROR(VLOOKUP($C948,CTEPULL!$A:$I,5,FALSE)),"0",(VLOOKUP($C948,CTEPULL!$A:$I,5,FALSE)))</f>
        <v>0</v>
      </c>
      <c r="AF948" s="18">
        <f>IF(ISERROR(VLOOKUP($A948,PIVOTILC!$A:$I,5,FALSE)),"0",(VLOOKUP($A948,PIVOTILC!$A:$I,5,FALSE)))</f>
        <v>0</v>
      </c>
      <c r="AG948" s="13">
        <f t="shared" si="226"/>
        <v>0</v>
      </c>
      <c r="AH948" s="13" t="str">
        <f t="shared" si="235"/>
        <v/>
      </c>
      <c r="AI948" s="13">
        <f>IF(ISERROR(VLOOKUP($C948,CTEPULL!$A:$I,6,FALSE)),"0",(VLOOKUP($C948,CTEPULL!$A:$I,6,FALSE)))</f>
        <v>0</v>
      </c>
      <c r="AJ948" s="18">
        <f>IF(ISERROR(VLOOKUP($A948,PIVOTILC!$A:$I,6,FALSE)),"0",(VLOOKUP($A948,PIVOTILC!$A:$I,6,FALSE)))</f>
        <v>0</v>
      </c>
      <c r="AK948" s="13">
        <f t="shared" si="227"/>
        <v>0</v>
      </c>
      <c r="AL948" s="13" t="str">
        <f t="shared" si="236"/>
        <v/>
      </c>
      <c r="AM948" s="13">
        <f>IF(ISERROR(VLOOKUP($C948,CTEPULL!$A:$I,7,FALSE)),"0",(VLOOKUP($C948,CTEPULL!$A:$I,7,FALSE)))</f>
        <v>0</v>
      </c>
      <c r="AN948" s="18">
        <f>IF(ISERROR(VLOOKUP($A948,PIVOTILC!$A:$I,7,FALSE)),"0",(VLOOKUP($A948,PIVOTILC!$A:$I,7,FALSE)))</f>
        <v>0</v>
      </c>
      <c r="AO948" s="13">
        <f t="shared" si="228"/>
        <v>0</v>
      </c>
      <c r="AP948" s="13" t="str">
        <f t="shared" si="237"/>
        <v/>
      </c>
      <c r="AQ948" s="13">
        <f>IF(ISERROR(VLOOKUP($C948,CTEPULL!$A:$I,8,FALSE)),"0",(VLOOKUP($C948,CTEPULL!$A:$I,8,FALSE)))</f>
        <v>0</v>
      </c>
      <c r="AR948" s="18">
        <f>IF(ISERROR(VLOOKUP($A948,PIVOTILC!$A:$I,8,FALSE)),"0",(VLOOKUP($A948,PIVOTILC!$A:$I,8,FALSE)))</f>
        <v>0</v>
      </c>
      <c r="AS948" s="13">
        <f t="shared" si="229"/>
        <v>0</v>
      </c>
      <c r="AT948" s="13" t="str">
        <f t="shared" si="238"/>
        <v/>
      </c>
      <c r="AU948" s="19">
        <f>IF(ISERROR(VLOOKUP($C948,CTEPULL!$A:$I,9,FALSE)),"0",(VLOOKUP($C948,CTEPULL!$A:$I,9,FALSE)))</f>
        <v>44</v>
      </c>
      <c r="AV948" s="18">
        <f>IF(ISERROR(VLOOKUP($A948,PIVOTILC!$A:$I,8,FALSE)),"0",(VLOOKUP($A948,PIVOTILC!$A:$I,9,FALSE)))</f>
        <v>44</v>
      </c>
      <c r="AW948" s="18">
        <f t="shared" si="230"/>
        <v>0</v>
      </c>
      <c r="AX948" s="13">
        <f t="shared" si="231"/>
        <v>0</v>
      </c>
      <c r="AY948" s="13" t="str">
        <f t="shared" si="232"/>
        <v>No</v>
      </c>
      <c r="AZ948" s="13" t="str">
        <f t="shared" si="239"/>
        <v>No</v>
      </c>
    </row>
    <row r="949" spans="1:52" x14ac:dyDescent="0.2">
      <c r="A949" s="1" t="s">
        <v>9444</v>
      </c>
      <c r="B949" s="16" t="s">
        <v>8065</v>
      </c>
      <c r="C949" s="13" t="s">
        <v>8066</v>
      </c>
      <c r="D949" s="13" t="s">
        <v>8067</v>
      </c>
      <c r="E949" s="13" t="s">
        <v>8068</v>
      </c>
      <c r="F949" s="13" t="s">
        <v>109</v>
      </c>
      <c r="G949" s="13" t="s">
        <v>8069</v>
      </c>
      <c r="H949" s="13" t="s">
        <v>2831</v>
      </c>
      <c r="I949" s="13" t="s">
        <v>98</v>
      </c>
      <c r="J949" s="13" t="s">
        <v>2378</v>
      </c>
      <c r="K949" s="13" t="s">
        <v>2379</v>
      </c>
      <c r="L949" s="13" t="s">
        <v>2383</v>
      </c>
      <c r="M949" s="13" t="s">
        <v>2409</v>
      </c>
      <c r="N949" s="13" t="s">
        <v>8100</v>
      </c>
      <c r="O949" s="17">
        <v>43255</v>
      </c>
      <c r="P949" s="23"/>
      <c r="Q949" s="41" t="s">
        <v>8070</v>
      </c>
      <c r="R949" s="13" t="s">
        <v>129</v>
      </c>
      <c r="S949" s="13" t="s">
        <v>2871</v>
      </c>
      <c r="T949" s="13" t="s">
        <v>8348</v>
      </c>
      <c r="U949" s="13" t="s">
        <v>8101</v>
      </c>
      <c r="V949" s="13" t="s">
        <v>8352</v>
      </c>
      <c r="W949" s="13">
        <f>IF(ISERROR(VLOOKUP($C949,CTEPULL!$A:$I,3,FALSE)),"0",(VLOOKUP($C949,CTEPULL!$A:$I,3,FALSE)))</f>
        <v>40</v>
      </c>
      <c r="X949" s="18">
        <f>IF(ISERROR(VLOOKUP($A949,PIVOTILC!$A:$I,3,FALSE)),"0",(VLOOKUP($A949,PIVOTILC!$A:$I,3,FALSE)))</f>
        <v>40</v>
      </c>
      <c r="Y949" s="13">
        <f t="shared" si="224"/>
        <v>0</v>
      </c>
      <c r="Z949" s="13" t="str">
        <f t="shared" si="233"/>
        <v>Good</v>
      </c>
      <c r="AA949" s="13">
        <f>IF(ISERROR(VLOOKUP($C949,CTEPULL!$A:$I,4,FALSE)),"0",(VLOOKUP($C949,CTEPULL!$A:$I,4,FALSE)))</f>
        <v>0</v>
      </c>
      <c r="AB949" s="18">
        <f>IF(ISERROR(VLOOKUP($A949,PIVOTILC!$A:$I,4,FALSE)),"0",(VLOOKUP($A949,PIVOTILC!$A:$I,4,FALSE)))</f>
        <v>0</v>
      </c>
      <c r="AC949" s="13">
        <f t="shared" si="225"/>
        <v>0</v>
      </c>
      <c r="AD949" s="13" t="str">
        <f t="shared" si="234"/>
        <v/>
      </c>
      <c r="AE949" s="13">
        <f>IF(ISERROR(VLOOKUP($C949,CTEPULL!$A:$I,5,FALSE)),"0",(VLOOKUP($C949,CTEPULL!$A:$I,5,FALSE)))</f>
        <v>0</v>
      </c>
      <c r="AF949" s="18">
        <f>IF(ISERROR(VLOOKUP($A949,PIVOTILC!$A:$I,5,FALSE)),"0",(VLOOKUP($A949,PIVOTILC!$A:$I,5,FALSE)))</f>
        <v>0</v>
      </c>
      <c r="AG949" s="13">
        <f t="shared" si="226"/>
        <v>0</v>
      </c>
      <c r="AH949" s="13" t="str">
        <f t="shared" si="235"/>
        <v/>
      </c>
      <c r="AI949" s="13">
        <f>IF(ISERROR(VLOOKUP($C949,CTEPULL!$A:$I,6,FALSE)),"0",(VLOOKUP($C949,CTEPULL!$A:$I,6,FALSE)))</f>
        <v>0</v>
      </c>
      <c r="AJ949" s="18">
        <f>IF(ISERROR(VLOOKUP($A949,PIVOTILC!$A:$I,6,FALSE)),"0",(VLOOKUP($A949,PIVOTILC!$A:$I,6,FALSE)))</f>
        <v>0</v>
      </c>
      <c r="AK949" s="13">
        <f t="shared" si="227"/>
        <v>0</v>
      </c>
      <c r="AL949" s="13" t="str">
        <f t="shared" si="236"/>
        <v/>
      </c>
      <c r="AM949" s="13">
        <f>IF(ISERROR(VLOOKUP($C949,CTEPULL!$A:$I,7,FALSE)),"0",(VLOOKUP($C949,CTEPULL!$A:$I,7,FALSE)))</f>
        <v>0</v>
      </c>
      <c r="AN949" s="18">
        <f>IF(ISERROR(VLOOKUP($A949,PIVOTILC!$A:$I,7,FALSE)),"0",(VLOOKUP($A949,PIVOTILC!$A:$I,7,FALSE)))</f>
        <v>0</v>
      </c>
      <c r="AO949" s="13">
        <f t="shared" si="228"/>
        <v>0</v>
      </c>
      <c r="AP949" s="13" t="str">
        <f t="shared" si="237"/>
        <v/>
      </c>
      <c r="AQ949" s="13">
        <f>IF(ISERROR(VLOOKUP($C949,CTEPULL!$A:$I,8,FALSE)),"0",(VLOOKUP($C949,CTEPULL!$A:$I,8,FALSE)))</f>
        <v>0</v>
      </c>
      <c r="AR949" s="18">
        <f>IF(ISERROR(VLOOKUP($A949,PIVOTILC!$A:$I,8,FALSE)),"0",(VLOOKUP($A949,PIVOTILC!$A:$I,8,FALSE)))</f>
        <v>0</v>
      </c>
      <c r="AS949" s="13">
        <f t="shared" si="229"/>
        <v>0</v>
      </c>
      <c r="AT949" s="13" t="str">
        <f t="shared" si="238"/>
        <v/>
      </c>
      <c r="AU949" s="19">
        <f>IF(ISERROR(VLOOKUP($C949,CTEPULL!$A:$I,9,FALSE)),"0",(VLOOKUP($C949,CTEPULL!$A:$I,9,FALSE)))</f>
        <v>40</v>
      </c>
      <c r="AV949" s="18">
        <f>IF(ISERROR(VLOOKUP($A949,PIVOTILC!$A:$I,8,FALSE)),"0",(VLOOKUP($A949,PIVOTILC!$A:$I,9,FALSE)))</f>
        <v>40</v>
      </c>
      <c r="AW949" s="18">
        <f t="shared" si="230"/>
        <v>0</v>
      </c>
      <c r="AX949" s="13">
        <f t="shared" si="231"/>
        <v>0</v>
      </c>
      <c r="AY949" s="13" t="str">
        <f t="shared" si="232"/>
        <v>No</v>
      </c>
      <c r="AZ949" s="13" t="str">
        <f t="shared" si="239"/>
        <v>No</v>
      </c>
    </row>
    <row r="950" spans="1:52" x14ac:dyDescent="0.2">
      <c r="A950" s="1" t="s">
        <v>9445</v>
      </c>
      <c r="B950" s="16" t="s">
        <v>3355</v>
      </c>
      <c r="C950" s="13" t="s">
        <v>864</v>
      </c>
      <c r="D950" s="13" t="s">
        <v>577</v>
      </c>
      <c r="E950" s="13" t="s">
        <v>521</v>
      </c>
      <c r="F950" s="13" t="s">
        <v>185</v>
      </c>
      <c r="G950" s="13" t="s">
        <v>335</v>
      </c>
      <c r="H950" s="13" t="s">
        <v>2831</v>
      </c>
      <c r="I950" s="13" t="s">
        <v>98</v>
      </c>
      <c r="J950" s="13" t="s">
        <v>2378</v>
      </c>
      <c r="K950" s="13" t="s">
        <v>2382</v>
      </c>
      <c r="L950" s="13" t="s">
        <v>3758</v>
      </c>
      <c r="M950" s="13" t="s">
        <v>2397</v>
      </c>
      <c r="N950" s="13" t="s">
        <v>13</v>
      </c>
      <c r="O950" s="17">
        <v>39342</v>
      </c>
      <c r="P950" s="23"/>
      <c r="Q950" s="41" t="s">
        <v>2755</v>
      </c>
      <c r="R950" s="13" t="s">
        <v>129</v>
      </c>
      <c r="S950" s="13" t="s">
        <v>2870</v>
      </c>
      <c r="T950" s="13" t="s">
        <v>8348</v>
      </c>
      <c r="U950" s="13" t="s">
        <v>6114</v>
      </c>
      <c r="V950" s="13" t="s">
        <v>8352</v>
      </c>
      <c r="W950" s="13">
        <f>IF(ISERROR(VLOOKUP($C950,CTEPULL!$A:$I,3,FALSE)),"0",(VLOOKUP($C950,CTEPULL!$A:$I,3,FALSE)))</f>
        <v>40</v>
      </c>
      <c r="X950" s="18">
        <f>IF(ISERROR(VLOOKUP($A950,PIVOTILC!$A:$I,3,FALSE)),"0",(VLOOKUP($A950,PIVOTILC!$A:$I,3,FALSE)))</f>
        <v>40</v>
      </c>
      <c r="Y950" s="13">
        <f t="shared" si="224"/>
        <v>0</v>
      </c>
      <c r="Z950" s="13" t="str">
        <f t="shared" si="233"/>
        <v>Good</v>
      </c>
      <c r="AA950" s="13">
        <f>IF(ISERROR(VLOOKUP($C950,CTEPULL!$A:$I,4,FALSE)),"0",(VLOOKUP($C950,CTEPULL!$A:$I,4,FALSE)))</f>
        <v>0</v>
      </c>
      <c r="AB950" s="18">
        <f>IF(ISERROR(VLOOKUP($A950,PIVOTILC!$A:$I,4,FALSE)),"0",(VLOOKUP($A950,PIVOTILC!$A:$I,4,FALSE)))</f>
        <v>0</v>
      </c>
      <c r="AC950" s="13">
        <f t="shared" si="225"/>
        <v>0</v>
      </c>
      <c r="AD950" s="13" t="str">
        <f t="shared" si="234"/>
        <v/>
      </c>
      <c r="AE950" s="13">
        <f>IF(ISERROR(VLOOKUP($C950,CTEPULL!$A:$I,5,FALSE)),"0",(VLOOKUP($C950,CTEPULL!$A:$I,5,FALSE)))</f>
        <v>0</v>
      </c>
      <c r="AF950" s="18">
        <f>IF(ISERROR(VLOOKUP($A950,PIVOTILC!$A:$I,5,FALSE)),"0",(VLOOKUP($A950,PIVOTILC!$A:$I,5,FALSE)))</f>
        <v>0</v>
      </c>
      <c r="AG950" s="13">
        <f t="shared" si="226"/>
        <v>0</v>
      </c>
      <c r="AH950" s="13" t="str">
        <f t="shared" si="235"/>
        <v/>
      </c>
      <c r="AI950" s="13">
        <f>IF(ISERROR(VLOOKUP($C950,CTEPULL!$A:$I,6,FALSE)),"0",(VLOOKUP($C950,CTEPULL!$A:$I,6,FALSE)))</f>
        <v>0</v>
      </c>
      <c r="AJ950" s="18">
        <f>IF(ISERROR(VLOOKUP($A950,PIVOTILC!$A:$I,6,FALSE)),"0",(VLOOKUP($A950,PIVOTILC!$A:$I,6,FALSE)))</f>
        <v>0</v>
      </c>
      <c r="AK950" s="13">
        <f t="shared" si="227"/>
        <v>0</v>
      </c>
      <c r="AL950" s="13" t="str">
        <f t="shared" si="236"/>
        <v/>
      </c>
      <c r="AM950" s="13">
        <f>IF(ISERROR(VLOOKUP($C950,CTEPULL!$A:$I,7,FALSE)),"0",(VLOOKUP($C950,CTEPULL!$A:$I,7,FALSE)))</f>
        <v>0</v>
      </c>
      <c r="AN950" s="18">
        <f>IF(ISERROR(VLOOKUP($A950,PIVOTILC!$A:$I,7,FALSE)),"0",(VLOOKUP($A950,PIVOTILC!$A:$I,7,FALSE)))</f>
        <v>0</v>
      </c>
      <c r="AO950" s="13">
        <f t="shared" si="228"/>
        <v>0</v>
      </c>
      <c r="AP950" s="13" t="str">
        <f t="shared" si="237"/>
        <v/>
      </c>
      <c r="AQ950" s="13">
        <f>IF(ISERROR(VLOOKUP($C950,CTEPULL!$A:$I,8,FALSE)),"0",(VLOOKUP($C950,CTEPULL!$A:$I,8,FALSE)))</f>
        <v>0</v>
      </c>
      <c r="AR950" s="18">
        <f>IF(ISERROR(VLOOKUP($A950,PIVOTILC!$A:$I,8,FALSE)),"0",(VLOOKUP($A950,PIVOTILC!$A:$I,8,FALSE)))</f>
        <v>0</v>
      </c>
      <c r="AS950" s="13">
        <f t="shared" si="229"/>
        <v>0</v>
      </c>
      <c r="AT950" s="13" t="str">
        <f t="shared" si="238"/>
        <v/>
      </c>
      <c r="AU950" s="19">
        <f>IF(ISERROR(VLOOKUP($C950,CTEPULL!$A:$I,9,FALSE)),"0",(VLOOKUP($C950,CTEPULL!$A:$I,9,FALSE)))</f>
        <v>40</v>
      </c>
      <c r="AV950" s="18">
        <f>IF(ISERROR(VLOOKUP($A950,PIVOTILC!$A:$I,8,FALSE)),"0",(VLOOKUP($A950,PIVOTILC!$A:$I,9,FALSE)))</f>
        <v>40</v>
      </c>
      <c r="AW950" s="18">
        <f t="shared" si="230"/>
        <v>0</v>
      </c>
      <c r="AX950" s="13">
        <f t="shared" si="231"/>
        <v>0</v>
      </c>
      <c r="AY950" s="13" t="str">
        <f t="shared" si="232"/>
        <v>No</v>
      </c>
      <c r="AZ950" s="13" t="str">
        <f t="shared" si="239"/>
        <v>No</v>
      </c>
    </row>
    <row r="951" spans="1:52" x14ac:dyDescent="0.2">
      <c r="A951" s="1" t="s">
        <v>9446</v>
      </c>
      <c r="B951" s="16" t="s">
        <v>3356</v>
      </c>
      <c r="C951" s="13" t="s">
        <v>1884</v>
      </c>
      <c r="D951" s="13" t="s">
        <v>501</v>
      </c>
      <c r="E951" s="13" t="s">
        <v>1885</v>
      </c>
      <c r="F951" s="13" t="s">
        <v>104</v>
      </c>
      <c r="G951" s="13" t="s">
        <v>1886</v>
      </c>
      <c r="H951" s="13" t="s">
        <v>2828</v>
      </c>
      <c r="I951" s="13" t="s">
        <v>98</v>
      </c>
      <c r="J951" s="13" t="s">
        <v>2378</v>
      </c>
      <c r="K951" s="13" t="s">
        <v>2379</v>
      </c>
      <c r="L951" s="13" t="s">
        <v>2380</v>
      </c>
      <c r="M951" s="13" t="s">
        <v>2403</v>
      </c>
      <c r="N951" s="13" t="s">
        <v>1887</v>
      </c>
      <c r="O951" s="17">
        <v>42012</v>
      </c>
      <c r="P951" s="23"/>
      <c r="Q951" s="41" t="s">
        <v>2756</v>
      </c>
      <c r="R951" s="13" t="s">
        <v>129</v>
      </c>
      <c r="S951" s="13" t="s">
        <v>2870</v>
      </c>
      <c r="T951" s="13" t="s">
        <v>8348</v>
      </c>
      <c r="U951" s="13" t="s">
        <v>6115</v>
      </c>
      <c r="V951" s="13" t="s">
        <v>8351</v>
      </c>
      <c r="W951" s="13">
        <f>IF(ISERROR(VLOOKUP($C951,CTEPULL!$A:$I,3,FALSE)),"0",(VLOOKUP($C951,CTEPULL!$A:$I,3,FALSE)))</f>
        <v>40</v>
      </c>
      <c r="X951" s="18">
        <f>IF(ISERROR(VLOOKUP($A951,PIVOTILC!$A:$I,3,FALSE)),"0",(VLOOKUP($A951,PIVOTILC!$A:$I,3,FALSE)))</f>
        <v>40</v>
      </c>
      <c r="Y951" s="13">
        <f t="shared" si="224"/>
        <v>0</v>
      </c>
      <c r="Z951" s="13" t="str">
        <f t="shared" si="233"/>
        <v>Good</v>
      </c>
      <c r="AA951" s="13">
        <f>IF(ISERROR(VLOOKUP($C951,CTEPULL!$A:$I,4,FALSE)),"0",(VLOOKUP($C951,CTEPULL!$A:$I,4,FALSE)))</f>
        <v>0</v>
      </c>
      <c r="AB951" s="18">
        <f>IF(ISERROR(VLOOKUP($A951,PIVOTILC!$A:$I,4,FALSE)),"0",(VLOOKUP($A951,PIVOTILC!$A:$I,4,FALSE)))</f>
        <v>0</v>
      </c>
      <c r="AC951" s="13">
        <f t="shared" si="225"/>
        <v>0</v>
      </c>
      <c r="AD951" s="13" t="str">
        <f t="shared" si="234"/>
        <v/>
      </c>
      <c r="AE951" s="13">
        <f>IF(ISERROR(VLOOKUP($C951,CTEPULL!$A:$I,5,FALSE)),"0",(VLOOKUP($C951,CTEPULL!$A:$I,5,FALSE)))</f>
        <v>0</v>
      </c>
      <c r="AF951" s="18">
        <f>IF(ISERROR(VLOOKUP($A951,PIVOTILC!$A:$I,5,FALSE)),"0",(VLOOKUP($A951,PIVOTILC!$A:$I,5,FALSE)))</f>
        <v>0</v>
      </c>
      <c r="AG951" s="13">
        <f t="shared" si="226"/>
        <v>0</v>
      </c>
      <c r="AH951" s="13" t="str">
        <f t="shared" si="235"/>
        <v/>
      </c>
      <c r="AI951" s="13">
        <f>IF(ISERROR(VLOOKUP($C951,CTEPULL!$A:$I,6,FALSE)),"0",(VLOOKUP($C951,CTEPULL!$A:$I,6,FALSE)))</f>
        <v>0</v>
      </c>
      <c r="AJ951" s="18">
        <f>IF(ISERROR(VLOOKUP($A951,PIVOTILC!$A:$I,6,FALSE)),"0",(VLOOKUP($A951,PIVOTILC!$A:$I,6,FALSE)))</f>
        <v>0</v>
      </c>
      <c r="AK951" s="13">
        <f t="shared" si="227"/>
        <v>0</v>
      </c>
      <c r="AL951" s="13" t="str">
        <f t="shared" si="236"/>
        <v/>
      </c>
      <c r="AM951" s="13">
        <f>IF(ISERROR(VLOOKUP($C951,CTEPULL!$A:$I,7,FALSE)),"0",(VLOOKUP($C951,CTEPULL!$A:$I,7,FALSE)))</f>
        <v>0</v>
      </c>
      <c r="AN951" s="18">
        <f>IF(ISERROR(VLOOKUP($A951,PIVOTILC!$A:$I,7,FALSE)),"0",(VLOOKUP($A951,PIVOTILC!$A:$I,7,FALSE)))</f>
        <v>0</v>
      </c>
      <c r="AO951" s="13">
        <f t="shared" si="228"/>
        <v>0</v>
      </c>
      <c r="AP951" s="13" t="str">
        <f t="shared" si="237"/>
        <v/>
      </c>
      <c r="AQ951" s="13">
        <f>IF(ISERROR(VLOOKUP($C951,CTEPULL!$A:$I,8,FALSE)),"0",(VLOOKUP($C951,CTEPULL!$A:$I,8,FALSE)))</f>
        <v>0</v>
      </c>
      <c r="AR951" s="18">
        <f>IF(ISERROR(VLOOKUP($A951,PIVOTILC!$A:$I,8,FALSE)),"0",(VLOOKUP($A951,PIVOTILC!$A:$I,8,FALSE)))</f>
        <v>0</v>
      </c>
      <c r="AS951" s="13">
        <f t="shared" si="229"/>
        <v>0</v>
      </c>
      <c r="AT951" s="13" t="str">
        <f t="shared" si="238"/>
        <v/>
      </c>
      <c r="AU951" s="19">
        <f>IF(ISERROR(VLOOKUP($C951,CTEPULL!$A:$I,9,FALSE)),"0",(VLOOKUP($C951,CTEPULL!$A:$I,9,FALSE)))</f>
        <v>40</v>
      </c>
      <c r="AV951" s="18">
        <f>IF(ISERROR(VLOOKUP($A951,PIVOTILC!$A:$I,8,FALSE)),"0",(VLOOKUP($A951,PIVOTILC!$A:$I,9,FALSE)))</f>
        <v>40</v>
      </c>
      <c r="AW951" s="18">
        <f t="shared" si="230"/>
        <v>0</v>
      </c>
      <c r="AX951" s="13">
        <f t="shared" si="231"/>
        <v>0</v>
      </c>
      <c r="AY951" s="13" t="str">
        <f t="shared" si="232"/>
        <v>No</v>
      </c>
      <c r="AZ951" s="13" t="str">
        <f t="shared" si="239"/>
        <v>No</v>
      </c>
    </row>
    <row r="952" spans="1:52" x14ac:dyDescent="0.2">
      <c r="A952" s="1" t="s">
        <v>9447</v>
      </c>
      <c r="B952" s="16" t="s">
        <v>3357</v>
      </c>
      <c r="C952" s="13" t="s">
        <v>1338</v>
      </c>
      <c r="D952" s="13" t="s">
        <v>1339</v>
      </c>
      <c r="E952" s="13" t="s">
        <v>1340</v>
      </c>
      <c r="F952" s="13" t="s">
        <v>129</v>
      </c>
      <c r="G952" s="13" t="s">
        <v>1341</v>
      </c>
      <c r="H952" s="13" t="s">
        <v>2831</v>
      </c>
      <c r="I952" s="13" t="s">
        <v>100</v>
      </c>
      <c r="J952" s="13" t="s">
        <v>2378</v>
      </c>
      <c r="K952" s="13" t="s">
        <v>2396</v>
      </c>
      <c r="L952" s="13" t="s">
        <v>2392</v>
      </c>
      <c r="M952" s="13" t="s">
        <v>2393</v>
      </c>
      <c r="N952" s="13" t="s">
        <v>1342</v>
      </c>
      <c r="O952" s="17">
        <v>41653</v>
      </c>
      <c r="P952" s="23"/>
      <c r="Q952" s="41" t="s">
        <v>2757</v>
      </c>
      <c r="R952" s="13" t="s">
        <v>129</v>
      </c>
      <c r="S952" s="13" t="s">
        <v>2866</v>
      </c>
      <c r="T952" s="13" t="s">
        <v>8348</v>
      </c>
      <c r="U952" s="13" t="s">
        <v>6116</v>
      </c>
      <c r="V952" s="13" t="s">
        <v>8352</v>
      </c>
      <c r="W952" s="13">
        <f>IF(ISERROR(VLOOKUP($C952,CTEPULL!$A:$I,3,FALSE)),"0",(VLOOKUP($C952,CTEPULL!$A:$I,3,FALSE)))</f>
        <v>40</v>
      </c>
      <c r="X952" s="18">
        <f>IF(ISERROR(VLOOKUP($A952,PIVOTILC!$A:$I,3,FALSE)),"0",(VLOOKUP($A952,PIVOTILC!$A:$I,3,FALSE)))</f>
        <v>40</v>
      </c>
      <c r="Y952" s="13">
        <f t="shared" si="224"/>
        <v>0</v>
      </c>
      <c r="Z952" s="13" t="str">
        <f t="shared" si="233"/>
        <v>Good</v>
      </c>
      <c r="AA952" s="13">
        <f>IF(ISERROR(VLOOKUP($C952,CTEPULL!$A:$I,4,FALSE)),"0",(VLOOKUP($C952,CTEPULL!$A:$I,4,FALSE)))</f>
        <v>0</v>
      </c>
      <c r="AB952" s="18">
        <f>IF(ISERROR(VLOOKUP($A952,PIVOTILC!$A:$I,4,FALSE)),"0",(VLOOKUP($A952,PIVOTILC!$A:$I,4,FALSE)))</f>
        <v>0</v>
      </c>
      <c r="AC952" s="13">
        <f t="shared" si="225"/>
        <v>0</v>
      </c>
      <c r="AD952" s="13" t="str">
        <f t="shared" si="234"/>
        <v/>
      </c>
      <c r="AE952" s="13">
        <f>IF(ISERROR(VLOOKUP($C952,CTEPULL!$A:$I,5,FALSE)),"0",(VLOOKUP($C952,CTEPULL!$A:$I,5,FALSE)))</f>
        <v>0</v>
      </c>
      <c r="AF952" s="18">
        <f>IF(ISERROR(VLOOKUP($A952,PIVOTILC!$A:$I,5,FALSE)),"0",(VLOOKUP($A952,PIVOTILC!$A:$I,5,FALSE)))</f>
        <v>0</v>
      </c>
      <c r="AG952" s="13">
        <f t="shared" si="226"/>
        <v>0</v>
      </c>
      <c r="AH952" s="13" t="str">
        <f t="shared" si="235"/>
        <v/>
      </c>
      <c r="AI952" s="13">
        <f>IF(ISERROR(VLOOKUP($C952,CTEPULL!$A:$I,6,FALSE)),"0",(VLOOKUP($C952,CTEPULL!$A:$I,6,FALSE)))</f>
        <v>0</v>
      </c>
      <c r="AJ952" s="18">
        <f>IF(ISERROR(VLOOKUP($A952,PIVOTILC!$A:$I,6,FALSE)),"0",(VLOOKUP($A952,PIVOTILC!$A:$I,6,FALSE)))</f>
        <v>0</v>
      </c>
      <c r="AK952" s="13">
        <f t="shared" si="227"/>
        <v>0</v>
      </c>
      <c r="AL952" s="13" t="str">
        <f t="shared" si="236"/>
        <v/>
      </c>
      <c r="AM952" s="13">
        <f>IF(ISERROR(VLOOKUP($C952,CTEPULL!$A:$I,7,FALSE)),"0",(VLOOKUP($C952,CTEPULL!$A:$I,7,FALSE)))</f>
        <v>0</v>
      </c>
      <c r="AN952" s="18">
        <f>IF(ISERROR(VLOOKUP($A952,PIVOTILC!$A:$I,7,FALSE)),"0",(VLOOKUP($A952,PIVOTILC!$A:$I,7,FALSE)))</f>
        <v>0</v>
      </c>
      <c r="AO952" s="13">
        <f t="shared" si="228"/>
        <v>0</v>
      </c>
      <c r="AP952" s="13" t="str">
        <f t="shared" si="237"/>
        <v/>
      </c>
      <c r="AQ952" s="13">
        <f>IF(ISERROR(VLOOKUP($C952,CTEPULL!$A:$I,8,FALSE)),"0",(VLOOKUP($C952,CTEPULL!$A:$I,8,FALSE)))</f>
        <v>0</v>
      </c>
      <c r="AR952" s="18">
        <f>IF(ISERROR(VLOOKUP($A952,PIVOTILC!$A:$I,8,FALSE)),"0",(VLOOKUP($A952,PIVOTILC!$A:$I,8,FALSE)))</f>
        <v>0</v>
      </c>
      <c r="AS952" s="13">
        <f t="shared" si="229"/>
        <v>0</v>
      </c>
      <c r="AT952" s="13" t="str">
        <f t="shared" si="238"/>
        <v/>
      </c>
      <c r="AU952" s="19">
        <f>IF(ISERROR(VLOOKUP($C952,CTEPULL!$A:$I,9,FALSE)),"0",(VLOOKUP($C952,CTEPULL!$A:$I,9,FALSE)))</f>
        <v>40</v>
      </c>
      <c r="AV952" s="18">
        <f>IF(ISERROR(VLOOKUP($A952,PIVOTILC!$A:$I,8,FALSE)),"0",(VLOOKUP($A952,PIVOTILC!$A:$I,9,FALSE)))</f>
        <v>40</v>
      </c>
      <c r="AW952" s="18">
        <f t="shared" si="230"/>
        <v>0</v>
      </c>
      <c r="AX952" s="13">
        <f t="shared" si="231"/>
        <v>0</v>
      </c>
      <c r="AY952" s="13" t="str">
        <f t="shared" si="232"/>
        <v>No</v>
      </c>
      <c r="AZ952" s="13" t="str">
        <f t="shared" si="239"/>
        <v>No</v>
      </c>
    </row>
    <row r="953" spans="1:52" x14ac:dyDescent="0.2">
      <c r="A953" s="1" t="s">
        <v>7306</v>
      </c>
      <c r="B953" s="12" t="s">
        <v>3358</v>
      </c>
      <c r="C953" s="3" t="s">
        <v>1066</v>
      </c>
      <c r="D953" s="3" t="s">
        <v>1067</v>
      </c>
      <c r="E953" s="3" t="s">
        <v>1068</v>
      </c>
      <c r="F953" s="3" t="s">
        <v>179</v>
      </c>
      <c r="G953" s="3" t="s">
        <v>1069</v>
      </c>
      <c r="H953" s="3" t="s">
        <v>2832</v>
      </c>
      <c r="I953" s="3" t="s">
        <v>100</v>
      </c>
      <c r="J953" s="3" t="s">
        <v>2378</v>
      </c>
      <c r="K953" s="3" t="s">
        <v>2395</v>
      </c>
      <c r="L953" s="3" t="s">
        <v>2385</v>
      </c>
      <c r="M953" s="3" t="s">
        <v>10350</v>
      </c>
      <c r="N953" s="3" t="s">
        <v>1070</v>
      </c>
      <c r="O953" s="11">
        <v>40583</v>
      </c>
      <c r="Q953" s="41" t="s">
        <v>2758</v>
      </c>
      <c r="R953" s="3" t="s">
        <v>129</v>
      </c>
      <c r="S953" s="3" t="s">
        <v>2871</v>
      </c>
      <c r="T953" s="3" t="s">
        <v>8348</v>
      </c>
      <c r="U953" s="3" t="s">
        <v>6117</v>
      </c>
      <c r="V953" s="3" t="s">
        <v>8352</v>
      </c>
      <c r="W953" s="13" t="str">
        <f>IF(ISERROR(VLOOKUP($C953,CTEPULL!$A:$I,3,FALSE)),"0",(VLOOKUP($C953,CTEPULL!$A:$I,3,FALSE)))</f>
        <v>0</v>
      </c>
      <c r="X953" s="18" t="str">
        <f>IF(ISERROR(VLOOKUP($A953,PIVOTILC!$A:$I,3,FALSE)),"0",(VLOOKUP($A953,PIVOTILC!$A:$I,3,FALSE)))</f>
        <v>0</v>
      </c>
      <c r="Y953" s="13">
        <f t="shared" si="224"/>
        <v>0</v>
      </c>
      <c r="Z953" s="13" t="str">
        <f t="shared" si="233"/>
        <v>Good</v>
      </c>
      <c r="AA953" s="13" t="str">
        <f>IF(ISERROR(VLOOKUP($C953,CTEPULL!$A:$I,4,FALSE)),"0",(VLOOKUP($C953,CTEPULL!$A:$I,4,FALSE)))</f>
        <v>0</v>
      </c>
      <c r="AB953" s="18" t="str">
        <f>IF(ISERROR(VLOOKUP($A953,PIVOTILC!$A:$I,4,FALSE)),"0",(VLOOKUP($A953,PIVOTILC!$A:$I,4,FALSE)))</f>
        <v>0</v>
      </c>
      <c r="AC953" s="13">
        <f t="shared" si="225"/>
        <v>0</v>
      </c>
      <c r="AD953" s="13" t="str">
        <f t="shared" si="234"/>
        <v/>
      </c>
      <c r="AE953" s="13" t="str">
        <f>IF(ISERROR(VLOOKUP($C953,CTEPULL!$A:$I,5,FALSE)),"0",(VLOOKUP($C953,CTEPULL!$A:$I,5,FALSE)))</f>
        <v>0</v>
      </c>
      <c r="AF953" s="18" t="str">
        <f>IF(ISERROR(VLOOKUP($A953,PIVOTILC!$A:$I,5,FALSE)),"0",(VLOOKUP($A953,PIVOTILC!$A:$I,5,FALSE)))</f>
        <v>0</v>
      </c>
      <c r="AG953" s="13">
        <f t="shared" si="226"/>
        <v>0</v>
      </c>
      <c r="AH953" s="13" t="str">
        <f t="shared" si="235"/>
        <v/>
      </c>
      <c r="AI953" s="13" t="str">
        <f>IF(ISERROR(VLOOKUP($C953,CTEPULL!$A:$I,6,FALSE)),"0",(VLOOKUP($C953,CTEPULL!$A:$I,6,FALSE)))</f>
        <v>0</v>
      </c>
      <c r="AJ953" s="18" t="str">
        <f>IF(ISERROR(VLOOKUP($A953,PIVOTILC!$A:$I,6,FALSE)),"0",(VLOOKUP($A953,PIVOTILC!$A:$I,6,FALSE)))</f>
        <v>0</v>
      </c>
      <c r="AK953" s="13">
        <f t="shared" si="227"/>
        <v>0</v>
      </c>
      <c r="AL953" s="13" t="str">
        <f t="shared" si="236"/>
        <v/>
      </c>
      <c r="AM953" s="13" t="str">
        <f>IF(ISERROR(VLOOKUP($C953,CTEPULL!$A:$I,7,FALSE)),"0",(VLOOKUP($C953,CTEPULL!$A:$I,7,FALSE)))</f>
        <v>0</v>
      </c>
      <c r="AN953" s="18" t="str">
        <f>IF(ISERROR(VLOOKUP($A953,PIVOTILC!$A:$I,7,FALSE)),"0",(VLOOKUP($A953,PIVOTILC!$A:$I,7,FALSE)))</f>
        <v>0</v>
      </c>
      <c r="AO953" s="13">
        <f t="shared" si="228"/>
        <v>0</v>
      </c>
      <c r="AP953" s="13" t="str">
        <f t="shared" si="237"/>
        <v/>
      </c>
      <c r="AQ953" s="13" t="str">
        <f>IF(ISERROR(VLOOKUP($C953,CTEPULL!$A:$I,8,FALSE)),"0",(VLOOKUP($C953,CTEPULL!$A:$I,8,FALSE)))</f>
        <v>0</v>
      </c>
      <c r="AR953" s="18" t="str">
        <f>IF(ISERROR(VLOOKUP($A953,PIVOTILC!$A:$I,8,FALSE)),"0",(VLOOKUP($A953,PIVOTILC!$A:$I,8,FALSE)))</f>
        <v>0</v>
      </c>
      <c r="AS953" s="13">
        <f t="shared" si="229"/>
        <v>0</v>
      </c>
      <c r="AT953" s="13" t="str">
        <f t="shared" si="238"/>
        <v/>
      </c>
      <c r="AU953" s="19" t="str">
        <f>IF(ISERROR(VLOOKUP($C953,CTEPULL!$A:$I,9,FALSE)),"0",(VLOOKUP($C953,CTEPULL!$A:$I,9,FALSE)))</f>
        <v>0</v>
      </c>
      <c r="AV953" s="18" t="str">
        <f>IF(ISERROR(VLOOKUP($A953,PIVOTILC!$A:$I,8,FALSE)),"0",(VLOOKUP($A953,PIVOTILC!$A:$I,9,FALSE)))</f>
        <v>0</v>
      </c>
      <c r="AW953" s="18">
        <f t="shared" si="230"/>
        <v>0</v>
      </c>
      <c r="AX953" s="13">
        <f t="shared" si="231"/>
        <v>0</v>
      </c>
      <c r="AY953" s="13" t="str">
        <f t="shared" si="232"/>
        <v>No</v>
      </c>
      <c r="AZ953" s="13" t="str">
        <f t="shared" si="239"/>
        <v>No</v>
      </c>
    </row>
    <row r="954" spans="1:52" x14ac:dyDescent="0.2">
      <c r="A954" s="1" t="s">
        <v>7307</v>
      </c>
      <c r="B954" s="16" t="s">
        <v>6635</v>
      </c>
      <c r="C954" s="13" t="s">
        <v>6636</v>
      </c>
      <c r="D954" s="13" t="s">
        <v>1264</v>
      </c>
      <c r="E954" s="13" t="s">
        <v>6637</v>
      </c>
      <c r="F954" s="13" t="s">
        <v>3740</v>
      </c>
      <c r="G954" s="13" t="s">
        <v>6638</v>
      </c>
      <c r="H954" s="13" t="s">
        <v>2828</v>
      </c>
      <c r="I954" s="13" t="s">
        <v>98</v>
      </c>
      <c r="J954" s="13" t="s">
        <v>2378</v>
      </c>
      <c r="K954" s="13" t="s">
        <v>2379</v>
      </c>
      <c r="L954" s="13" t="s">
        <v>2380</v>
      </c>
      <c r="M954" s="13" t="s">
        <v>2403</v>
      </c>
      <c r="N954" s="13" t="s">
        <v>6673</v>
      </c>
      <c r="O954" s="17">
        <v>43073</v>
      </c>
      <c r="P954" s="23"/>
      <c r="Q954" s="41" t="s">
        <v>6639</v>
      </c>
      <c r="R954" s="13" t="s">
        <v>187</v>
      </c>
      <c r="S954" s="13" t="s">
        <v>2867</v>
      </c>
      <c r="T954" s="13" t="s">
        <v>8348</v>
      </c>
      <c r="U954" s="13" t="s">
        <v>6675</v>
      </c>
      <c r="V954" s="13" t="s">
        <v>8361</v>
      </c>
      <c r="W954" s="13">
        <f>IF(ISERROR(VLOOKUP($C954,CTEPULL!$A:$I,3,FALSE)),"0",(VLOOKUP($C954,CTEPULL!$A:$I,3,FALSE)))</f>
        <v>40</v>
      </c>
      <c r="X954" s="18">
        <f>IF(ISERROR(VLOOKUP($A954,PIVOTILC!$A:$I,3,FALSE)),"0",(VLOOKUP($A954,PIVOTILC!$A:$I,3,FALSE)))</f>
        <v>40</v>
      </c>
      <c r="Y954" s="13">
        <f t="shared" si="224"/>
        <v>0</v>
      </c>
      <c r="Z954" s="13" t="str">
        <f t="shared" si="233"/>
        <v>Good</v>
      </c>
      <c r="AA954" s="13">
        <f>IF(ISERROR(VLOOKUP($C954,CTEPULL!$A:$I,4,FALSE)),"0",(VLOOKUP($C954,CTEPULL!$A:$I,4,FALSE)))</f>
        <v>0</v>
      </c>
      <c r="AB954" s="18">
        <f>IF(ISERROR(VLOOKUP($A954,PIVOTILC!$A:$I,4,FALSE)),"0",(VLOOKUP($A954,PIVOTILC!$A:$I,4,FALSE)))</f>
        <v>0</v>
      </c>
      <c r="AC954" s="13">
        <f t="shared" si="225"/>
        <v>0</v>
      </c>
      <c r="AD954" s="13" t="str">
        <f t="shared" si="234"/>
        <v/>
      </c>
      <c r="AE954" s="13">
        <f>IF(ISERROR(VLOOKUP($C954,CTEPULL!$A:$I,5,FALSE)),"0",(VLOOKUP($C954,CTEPULL!$A:$I,5,FALSE)))</f>
        <v>0</v>
      </c>
      <c r="AF954" s="18">
        <f>IF(ISERROR(VLOOKUP($A954,PIVOTILC!$A:$I,5,FALSE)),"0",(VLOOKUP($A954,PIVOTILC!$A:$I,5,FALSE)))</f>
        <v>0</v>
      </c>
      <c r="AG954" s="13">
        <f t="shared" si="226"/>
        <v>0</v>
      </c>
      <c r="AH954" s="13" t="str">
        <f t="shared" si="235"/>
        <v/>
      </c>
      <c r="AI954" s="13">
        <f>IF(ISERROR(VLOOKUP($C954,CTEPULL!$A:$I,6,FALSE)),"0",(VLOOKUP($C954,CTEPULL!$A:$I,6,FALSE)))</f>
        <v>0</v>
      </c>
      <c r="AJ954" s="18">
        <f>IF(ISERROR(VLOOKUP($A954,PIVOTILC!$A:$I,6,FALSE)),"0",(VLOOKUP($A954,PIVOTILC!$A:$I,6,FALSE)))</f>
        <v>0</v>
      </c>
      <c r="AK954" s="13">
        <f t="shared" si="227"/>
        <v>0</v>
      </c>
      <c r="AL954" s="13" t="str">
        <f t="shared" si="236"/>
        <v/>
      </c>
      <c r="AM954" s="13">
        <f>IF(ISERROR(VLOOKUP($C954,CTEPULL!$A:$I,7,FALSE)),"0",(VLOOKUP($C954,CTEPULL!$A:$I,7,FALSE)))</f>
        <v>0</v>
      </c>
      <c r="AN954" s="18">
        <f>IF(ISERROR(VLOOKUP($A954,PIVOTILC!$A:$I,7,FALSE)),"0",(VLOOKUP($A954,PIVOTILC!$A:$I,7,FALSE)))</f>
        <v>0</v>
      </c>
      <c r="AO954" s="13">
        <f t="shared" si="228"/>
        <v>0</v>
      </c>
      <c r="AP954" s="13" t="str">
        <f t="shared" si="237"/>
        <v/>
      </c>
      <c r="AQ954" s="13">
        <f>IF(ISERROR(VLOOKUP($C954,CTEPULL!$A:$I,8,FALSE)),"0",(VLOOKUP($C954,CTEPULL!$A:$I,8,FALSE)))</f>
        <v>0</v>
      </c>
      <c r="AR954" s="18">
        <f>IF(ISERROR(VLOOKUP($A954,PIVOTILC!$A:$I,8,FALSE)),"0",(VLOOKUP($A954,PIVOTILC!$A:$I,8,FALSE)))</f>
        <v>0</v>
      </c>
      <c r="AS954" s="13">
        <f t="shared" si="229"/>
        <v>0</v>
      </c>
      <c r="AT954" s="13" t="str">
        <f t="shared" si="238"/>
        <v/>
      </c>
      <c r="AU954" s="19">
        <f>IF(ISERROR(VLOOKUP($C954,CTEPULL!$A:$I,9,FALSE)),"0",(VLOOKUP($C954,CTEPULL!$A:$I,9,FALSE)))</f>
        <v>40</v>
      </c>
      <c r="AV954" s="18">
        <f>IF(ISERROR(VLOOKUP($A954,PIVOTILC!$A:$I,8,FALSE)),"0",(VLOOKUP($A954,PIVOTILC!$A:$I,9,FALSE)))</f>
        <v>40</v>
      </c>
      <c r="AW954" s="18">
        <f t="shared" si="230"/>
        <v>0</v>
      </c>
      <c r="AX954" s="13">
        <f t="shared" si="231"/>
        <v>0</v>
      </c>
      <c r="AY954" s="13" t="str">
        <f t="shared" si="232"/>
        <v>No</v>
      </c>
      <c r="AZ954" s="13" t="str">
        <f t="shared" si="239"/>
        <v>No</v>
      </c>
    </row>
    <row r="955" spans="1:52" x14ac:dyDescent="0.2">
      <c r="A955" s="1" t="s">
        <v>9448</v>
      </c>
      <c r="B955" s="16" t="s">
        <v>4193</v>
      </c>
      <c r="C955" s="13" t="s">
        <v>4194</v>
      </c>
      <c r="D955" s="13" t="s">
        <v>4195</v>
      </c>
      <c r="E955" s="13" t="s">
        <v>4196</v>
      </c>
      <c r="F955" s="13" t="s">
        <v>179</v>
      </c>
      <c r="G955" s="13" t="s">
        <v>4197</v>
      </c>
      <c r="H955" s="13" t="s">
        <v>2829</v>
      </c>
      <c r="I955" s="13" t="s">
        <v>98</v>
      </c>
      <c r="J955" s="13" t="s">
        <v>2378</v>
      </c>
      <c r="K955" s="13" t="s">
        <v>2389</v>
      </c>
      <c r="L955" s="13" t="s">
        <v>11236</v>
      </c>
      <c r="M955" s="13" t="s">
        <v>2420</v>
      </c>
      <c r="N955" s="13" t="s">
        <v>4198</v>
      </c>
      <c r="O955" s="17">
        <v>42723</v>
      </c>
      <c r="P955" s="23"/>
      <c r="Q955" s="41" t="s">
        <v>4199</v>
      </c>
      <c r="R955" s="13" t="s">
        <v>129</v>
      </c>
      <c r="S955" s="13" t="s">
        <v>2870</v>
      </c>
      <c r="T955" s="13" t="s">
        <v>8348</v>
      </c>
      <c r="U955" s="13" t="s">
        <v>6118</v>
      </c>
      <c r="V955" s="13" t="s">
        <v>8361</v>
      </c>
      <c r="W955" s="13">
        <f>IF(ISERROR(VLOOKUP($C955,CTEPULL!$A:$I,3,FALSE)),"0",(VLOOKUP($C955,CTEPULL!$A:$I,3,FALSE)))</f>
        <v>45</v>
      </c>
      <c r="X955" s="18">
        <f>IF(ISERROR(VLOOKUP($A955,PIVOTILC!$A:$I,3,FALSE)),"0",(VLOOKUP($A955,PIVOTILC!$A:$I,3,FALSE)))</f>
        <v>45</v>
      </c>
      <c r="Y955" s="13">
        <f t="shared" si="224"/>
        <v>0</v>
      </c>
      <c r="Z955" s="13" t="str">
        <f t="shared" si="233"/>
        <v>Good</v>
      </c>
      <c r="AA955" s="13">
        <f>IF(ISERROR(VLOOKUP($C955,CTEPULL!$A:$I,4,FALSE)),"0",(VLOOKUP($C955,CTEPULL!$A:$I,4,FALSE)))</f>
        <v>0</v>
      </c>
      <c r="AB955" s="18">
        <f>IF(ISERROR(VLOOKUP($A955,PIVOTILC!$A:$I,4,FALSE)),"0",(VLOOKUP($A955,PIVOTILC!$A:$I,4,FALSE)))</f>
        <v>0</v>
      </c>
      <c r="AC955" s="13">
        <f t="shared" si="225"/>
        <v>0</v>
      </c>
      <c r="AD955" s="13" t="str">
        <f t="shared" si="234"/>
        <v/>
      </c>
      <c r="AE955" s="13">
        <f>IF(ISERROR(VLOOKUP($C955,CTEPULL!$A:$I,5,FALSE)),"0",(VLOOKUP($C955,CTEPULL!$A:$I,5,FALSE)))</f>
        <v>0</v>
      </c>
      <c r="AF955" s="18">
        <f>IF(ISERROR(VLOOKUP($A955,PIVOTILC!$A:$I,5,FALSE)),"0",(VLOOKUP($A955,PIVOTILC!$A:$I,5,FALSE)))</f>
        <v>0</v>
      </c>
      <c r="AG955" s="13">
        <f t="shared" si="226"/>
        <v>0</v>
      </c>
      <c r="AH955" s="13" t="str">
        <f t="shared" si="235"/>
        <v/>
      </c>
      <c r="AI955" s="13">
        <f>IF(ISERROR(VLOOKUP($C955,CTEPULL!$A:$I,6,FALSE)),"0",(VLOOKUP($C955,CTEPULL!$A:$I,6,FALSE)))</f>
        <v>0</v>
      </c>
      <c r="AJ955" s="18">
        <f>IF(ISERROR(VLOOKUP($A955,PIVOTILC!$A:$I,6,FALSE)),"0",(VLOOKUP($A955,PIVOTILC!$A:$I,6,FALSE)))</f>
        <v>0</v>
      </c>
      <c r="AK955" s="13">
        <f t="shared" si="227"/>
        <v>0</v>
      </c>
      <c r="AL955" s="13" t="str">
        <f t="shared" si="236"/>
        <v/>
      </c>
      <c r="AM955" s="13">
        <f>IF(ISERROR(VLOOKUP($C955,CTEPULL!$A:$I,7,FALSE)),"0",(VLOOKUP($C955,CTEPULL!$A:$I,7,FALSE)))</f>
        <v>0</v>
      </c>
      <c r="AN955" s="18">
        <f>IF(ISERROR(VLOOKUP($A955,PIVOTILC!$A:$I,7,FALSE)),"0",(VLOOKUP($A955,PIVOTILC!$A:$I,7,FALSE)))</f>
        <v>0</v>
      </c>
      <c r="AO955" s="13">
        <f t="shared" si="228"/>
        <v>0</v>
      </c>
      <c r="AP955" s="13" t="str">
        <f t="shared" si="237"/>
        <v/>
      </c>
      <c r="AQ955" s="13">
        <f>IF(ISERROR(VLOOKUP($C955,CTEPULL!$A:$I,8,FALSE)),"0",(VLOOKUP($C955,CTEPULL!$A:$I,8,FALSE)))</f>
        <v>0</v>
      </c>
      <c r="AR955" s="18">
        <f>IF(ISERROR(VLOOKUP($A955,PIVOTILC!$A:$I,8,FALSE)),"0",(VLOOKUP($A955,PIVOTILC!$A:$I,8,FALSE)))</f>
        <v>0</v>
      </c>
      <c r="AS955" s="13">
        <f t="shared" si="229"/>
        <v>0</v>
      </c>
      <c r="AT955" s="13" t="str">
        <f t="shared" si="238"/>
        <v/>
      </c>
      <c r="AU955" s="19">
        <f>IF(ISERROR(VLOOKUP($C955,CTEPULL!$A:$I,9,FALSE)),"0",(VLOOKUP($C955,CTEPULL!$A:$I,9,FALSE)))</f>
        <v>45</v>
      </c>
      <c r="AV955" s="18">
        <f>IF(ISERROR(VLOOKUP($A955,PIVOTILC!$A:$I,8,FALSE)),"0",(VLOOKUP($A955,PIVOTILC!$A:$I,9,FALSE)))</f>
        <v>45</v>
      </c>
      <c r="AW955" s="18">
        <f t="shared" si="230"/>
        <v>0</v>
      </c>
      <c r="AX955" s="13">
        <f t="shared" si="231"/>
        <v>0</v>
      </c>
      <c r="AY955" s="13" t="str">
        <f t="shared" si="232"/>
        <v>No</v>
      </c>
      <c r="AZ955" s="13" t="str">
        <f t="shared" si="239"/>
        <v>No</v>
      </c>
    </row>
    <row r="956" spans="1:52" x14ac:dyDescent="0.2">
      <c r="A956" s="1" t="s">
        <v>10087</v>
      </c>
      <c r="B956" s="16" t="s">
        <v>10088</v>
      </c>
      <c r="C956" s="13" t="s">
        <v>10089</v>
      </c>
      <c r="D956" s="13" t="s">
        <v>2894</v>
      </c>
      <c r="E956" s="13" t="s">
        <v>10090</v>
      </c>
      <c r="F956" s="13" t="s">
        <v>179</v>
      </c>
      <c r="G956" s="13" t="s">
        <v>10091</v>
      </c>
      <c r="H956" s="13" t="s">
        <v>2829</v>
      </c>
      <c r="I956" s="13" t="s">
        <v>98</v>
      </c>
      <c r="J956" s="13" t="s">
        <v>2378</v>
      </c>
      <c r="K956" s="13" t="s">
        <v>2395</v>
      </c>
      <c r="L956" s="13" t="s">
        <v>2385</v>
      </c>
      <c r="M956" s="13" t="s">
        <v>10350</v>
      </c>
      <c r="N956" s="13" t="s">
        <v>10092</v>
      </c>
      <c r="O956" s="17">
        <v>43531</v>
      </c>
      <c r="P956" s="23"/>
      <c r="Q956" s="41" t="s">
        <v>10093</v>
      </c>
      <c r="R956" s="13" t="s">
        <v>129</v>
      </c>
      <c r="S956" s="13" t="s">
        <v>2870</v>
      </c>
      <c r="T956" s="13" t="s">
        <v>8348</v>
      </c>
      <c r="U956" s="13" t="s">
        <v>10102</v>
      </c>
      <c r="V956" s="13" t="s">
        <v>8352</v>
      </c>
      <c r="W956" s="13">
        <f>IF(ISERROR(VLOOKUP($C956,CTEPULL!$A:$I,3,FALSE)),"0",(VLOOKUP($C956,CTEPULL!$A:$I,3,FALSE)))</f>
        <v>40</v>
      </c>
      <c r="X956" s="18">
        <f>IF(ISERROR(VLOOKUP($A956,PIVOTILC!$A:$I,3,FALSE)),"0",(VLOOKUP($A956,PIVOTILC!$A:$I,3,FALSE)))</f>
        <v>40</v>
      </c>
      <c r="Y956" s="13">
        <f t="shared" si="224"/>
        <v>0</v>
      </c>
      <c r="Z956" s="13" t="str">
        <f t="shared" si="233"/>
        <v>Good</v>
      </c>
      <c r="AA956" s="13">
        <f>IF(ISERROR(VLOOKUP($C956,CTEPULL!$A:$I,4,FALSE)),"0",(VLOOKUP($C956,CTEPULL!$A:$I,4,FALSE)))</f>
        <v>0</v>
      </c>
      <c r="AB956" s="18">
        <f>IF(ISERROR(VLOOKUP($A956,PIVOTILC!$A:$I,4,FALSE)),"0",(VLOOKUP($A956,PIVOTILC!$A:$I,4,FALSE)))</f>
        <v>0</v>
      </c>
      <c r="AC956" s="13">
        <f t="shared" si="225"/>
        <v>0</v>
      </c>
      <c r="AD956" s="13" t="str">
        <f t="shared" si="234"/>
        <v/>
      </c>
      <c r="AE956" s="13">
        <f>IF(ISERROR(VLOOKUP($C956,CTEPULL!$A:$I,5,FALSE)),"0",(VLOOKUP($C956,CTEPULL!$A:$I,5,FALSE)))</f>
        <v>0</v>
      </c>
      <c r="AF956" s="18">
        <f>IF(ISERROR(VLOOKUP($A956,PIVOTILC!$A:$I,5,FALSE)),"0",(VLOOKUP($A956,PIVOTILC!$A:$I,5,FALSE)))</f>
        <v>0</v>
      </c>
      <c r="AG956" s="13">
        <f t="shared" si="226"/>
        <v>0</v>
      </c>
      <c r="AH956" s="13" t="str">
        <f t="shared" si="235"/>
        <v/>
      </c>
      <c r="AI956" s="13">
        <f>IF(ISERROR(VLOOKUP($C956,CTEPULL!$A:$I,6,FALSE)),"0",(VLOOKUP($C956,CTEPULL!$A:$I,6,FALSE)))</f>
        <v>0</v>
      </c>
      <c r="AJ956" s="18">
        <f>IF(ISERROR(VLOOKUP($A956,PIVOTILC!$A:$I,6,FALSE)),"0",(VLOOKUP($A956,PIVOTILC!$A:$I,6,FALSE)))</f>
        <v>0</v>
      </c>
      <c r="AK956" s="13">
        <f t="shared" si="227"/>
        <v>0</v>
      </c>
      <c r="AL956" s="13" t="str">
        <f t="shared" si="236"/>
        <v/>
      </c>
      <c r="AM956" s="13">
        <f>IF(ISERROR(VLOOKUP($C956,CTEPULL!$A:$I,7,FALSE)),"0",(VLOOKUP($C956,CTEPULL!$A:$I,7,FALSE)))</f>
        <v>0</v>
      </c>
      <c r="AN956" s="18">
        <f>IF(ISERROR(VLOOKUP($A956,PIVOTILC!$A:$I,7,FALSE)),"0",(VLOOKUP($A956,PIVOTILC!$A:$I,7,FALSE)))</f>
        <v>0</v>
      </c>
      <c r="AO956" s="13">
        <f t="shared" si="228"/>
        <v>0</v>
      </c>
      <c r="AP956" s="13" t="str">
        <f t="shared" si="237"/>
        <v/>
      </c>
      <c r="AQ956" s="13">
        <f>IF(ISERROR(VLOOKUP($C956,CTEPULL!$A:$I,8,FALSE)),"0",(VLOOKUP($C956,CTEPULL!$A:$I,8,FALSE)))</f>
        <v>0</v>
      </c>
      <c r="AR956" s="18">
        <f>IF(ISERROR(VLOOKUP($A956,PIVOTILC!$A:$I,8,FALSE)),"0",(VLOOKUP($A956,PIVOTILC!$A:$I,8,FALSE)))</f>
        <v>0</v>
      </c>
      <c r="AS956" s="13">
        <f t="shared" si="229"/>
        <v>0</v>
      </c>
      <c r="AT956" s="13" t="str">
        <f t="shared" si="238"/>
        <v/>
      </c>
      <c r="AU956" s="19">
        <f>IF(ISERROR(VLOOKUP($C956,CTEPULL!$A:$I,9,FALSE)),"0",(VLOOKUP($C956,CTEPULL!$A:$I,9,FALSE)))</f>
        <v>40</v>
      </c>
      <c r="AV956" s="18">
        <f>IF(ISERROR(VLOOKUP($A956,PIVOTILC!$A:$I,8,FALSE)),"0",(VLOOKUP($A956,PIVOTILC!$A:$I,9,FALSE)))</f>
        <v>40</v>
      </c>
      <c r="AW956" s="18">
        <f t="shared" si="230"/>
        <v>0</v>
      </c>
      <c r="AX956" s="13">
        <f t="shared" si="231"/>
        <v>0</v>
      </c>
      <c r="AY956" s="13" t="str">
        <f t="shared" si="232"/>
        <v>No</v>
      </c>
      <c r="AZ956" s="13" t="str">
        <f t="shared" si="239"/>
        <v>No</v>
      </c>
    </row>
    <row r="957" spans="1:52" x14ac:dyDescent="0.2">
      <c r="A957" s="1" t="s">
        <v>7308</v>
      </c>
      <c r="B957" s="16" t="s">
        <v>4461</v>
      </c>
      <c r="C957" s="13" t="s">
        <v>4462</v>
      </c>
      <c r="D957" s="13" t="s">
        <v>4463</v>
      </c>
      <c r="E957" s="13" t="s">
        <v>616</v>
      </c>
      <c r="F957" s="13" t="s">
        <v>179</v>
      </c>
      <c r="G957" s="13" t="s">
        <v>4464</v>
      </c>
      <c r="H957" s="13" t="s">
        <v>2829</v>
      </c>
      <c r="I957" s="13" t="s">
        <v>98</v>
      </c>
      <c r="J957" s="13" t="s">
        <v>2378</v>
      </c>
      <c r="K957" s="13" t="s">
        <v>2389</v>
      </c>
      <c r="L957" s="13" t="s">
        <v>11236</v>
      </c>
      <c r="M957" s="13" t="s">
        <v>11958</v>
      </c>
      <c r="N957" s="13" t="s">
        <v>4497</v>
      </c>
      <c r="O957" s="17">
        <v>42809</v>
      </c>
      <c r="P957" s="23"/>
      <c r="Q957" s="41" t="s">
        <v>4465</v>
      </c>
      <c r="R957" s="13" t="s">
        <v>187</v>
      </c>
      <c r="S957" s="13" t="s">
        <v>2867</v>
      </c>
      <c r="T957" s="13" t="s">
        <v>8348</v>
      </c>
      <c r="U957" s="13" t="s">
        <v>6119</v>
      </c>
      <c r="V957" s="13" t="s">
        <v>8366</v>
      </c>
      <c r="W957" s="13">
        <f>IF(ISERROR(VLOOKUP($C957,CTEPULL!$A:$I,3,FALSE)),"0",(VLOOKUP($C957,CTEPULL!$A:$I,3,FALSE)))</f>
        <v>45</v>
      </c>
      <c r="X957" s="18">
        <f>IF(ISERROR(VLOOKUP($A957,PIVOTILC!$A:$I,3,FALSE)),"0",(VLOOKUP($A957,PIVOTILC!$A:$I,3,FALSE)))</f>
        <v>45</v>
      </c>
      <c r="Y957" s="13">
        <f t="shared" si="224"/>
        <v>0</v>
      </c>
      <c r="Z957" s="13" t="str">
        <f t="shared" si="233"/>
        <v>Good</v>
      </c>
      <c r="AA957" s="13">
        <f>IF(ISERROR(VLOOKUP($C957,CTEPULL!$A:$I,4,FALSE)),"0",(VLOOKUP($C957,CTEPULL!$A:$I,4,FALSE)))</f>
        <v>0</v>
      </c>
      <c r="AB957" s="18">
        <f>IF(ISERROR(VLOOKUP($A957,PIVOTILC!$A:$I,4,FALSE)),"0",(VLOOKUP($A957,PIVOTILC!$A:$I,4,FALSE)))</f>
        <v>0</v>
      </c>
      <c r="AC957" s="13">
        <f t="shared" si="225"/>
        <v>0</v>
      </c>
      <c r="AD957" s="13" t="str">
        <f t="shared" si="234"/>
        <v/>
      </c>
      <c r="AE957" s="13">
        <f>IF(ISERROR(VLOOKUP($C957,CTEPULL!$A:$I,5,FALSE)),"0",(VLOOKUP($C957,CTEPULL!$A:$I,5,FALSE)))</f>
        <v>0</v>
      </c>
      <c r="AF957" s="18">
        <f>IF(ISERROR(VLOOKUP($A957,PIVOTILC!$A:$I,5,FALSE)),"0",(VLOOKUP($A957,PIVOTILC!$A:$I,5,FALSE)))</f>
        <v>0</v>
      </c>
      <c r="AG957" s="13">
        <f t="shared" si="226"/>
        <v>0</v>
      </c>
      <c r="AH957" s="13" t="str">
        <f t="shared" si="235"/>
        <v/>
      </c>
      <c r="AI957" s="13">
        <f>IF(ISERROR(VLOOKUP($C957,CTEPULL!$A:$I,6,FALSE)),"0",(VLOOKUP($C957,CTEPULL!$A:$I,6,FALSE)))</f>
        <v>0</v>
      </c>
      <c r="AJ957" s="18">
        <f>IF(ISERROR(VLOOKUP($A957,PIVOTILC!$A:$I,6,FALSE)),"0",(VLOOKUP($A957,PIVOTILC!$A:$I,6,FALSE)))</f>
        <v>0</v>
      </c>
      <c r="AK957" s="13">
        <f t="shared" si="227"/>
        <v>0</v>
      </c>
      <c r="AL957" s="13" t="str">
        <f t="shared" si="236"/>
        <v/>
      </c>
      <c r="AM957" s="13">
        <f>IF(ISERROR(VLOOKUP($C957,CTEPULL!$A:$I,7,FALSE)),"0",(VLOOKUP($C957,CTEPULL!$A:$I,7,FALSE)))</f>
        <v>0</v>
      </c>
      <c r="AN957" s="18">
        <f>IF(ISERROR(VLOOKUP($A957,PIVOTILC!$A:$I,7,FALSE)),"0",(VLOOKUP($A957,PIVOTILC!$A:$I,7,FALSE)))</f>
        <v>0</v>
      </c>
      <c r="AO957" s="13">
        <f t="shared" si="228"/>
        <v>0</v>
      </c>
      <c r="AP957" s="13" t="str">
        <f t="shared" si="237"/>
        <v/>
      </c>
      <c r="AQ957" s="13">
        <f>IF(ISERROR(VLOOKUP($C957,CTEPULL!$A:$I,8,FALSE)),"0",(VLOOKUP($C957,CTEPULL!$A:$I,8,FALSE)))</f>
        <v>0</v>
      </c>
      <c r="AR957" s="18">
        <f>IF(ISERROR(VLOOKUP($A957,PIVOTILC!$A:$I,8,FALSE)),"0",(VLOOKUP($A957,PIVOTILC!$A:$I,8,FALSE)))</f>
        <v>0</v>
      </c>
      <c r="AS957" s="13">
        <f t="shared" si="229"/>
        <v>0</v>
      </c>
      <c r="AT957" s="13" t="str">
        <f t="shared" si="238"/>
        <v/>
      </c>
      <c r="AU957" s="19">
        <f>IF(ISERROR(VLOOKUP($C957,CTEPULL!$A:$I,9,FALSE)),"0",(VLOOKUP($C957,CTEPULL!$A:$I,9,FALSE)))</f>
        <v>45</v>
      </c>
      <c r="AV957" s="18">
        <f>IF(ISERROR(VLOOKUP($A957,PIVOTILC!$A:$I,8,FALSE)),"0",(VLOOKUP($A957,PIVOTILC!$A:$I,9,FALSE)))</f>
        <v>45</v>
      </c>
      <c r="AW957" s="18">
        <f t="shared" si="230"/>
        <v>0</v>
      </c>
      <c r="AX957" s="13">
        <f t="shared" si="231"/>
        <v>0</v>
      </c>
      <c r="AY957" s="13" t="str">
        <f t="shared" si="232"/>
        <v>No</v>
      </c>
      <c r="AZ957" s="13" t="str">
        <f t="shared" si="239"/>
        <v>No</v>
      </c>
    </row>
    <row r="958" spans="1:52" x14ac:dyDescent="0.2">
      <c r="A958" s="1" t="s">
        <v>7309</v>
      </c>
      <c r="B958" s="16" t="s">
        <v>4698</v>
      </c>
      <c r="C958" s="13" t="s">
        <v>4699</v>
      </c>
      <c r="D958" s="13" t="s">
        <v>4700</v>
      </c>
      <c r="E958" s="13" t="s">
        <v>4701</v>
      </c>
      <c r="F958" s="13" t="s">
        <v>179</v>
      </c>
      <c r="G958" s="13" t="s">
        <v>4702</v>
      </c>
      <c r="H958" s="13" t="s">
        <v>2829</v>
      </c>
      <c r="I958" s="13" t="s">
        <v>98</v>
      </c>
      <c r="J958" s="13" t="s">
        <v>2378</v>
      </c>
      <c r="K958" s="13" t="s">
        <v>2395</v>
      </c>
      <c r="L958" s="13" t="s">
        <v>4946</v>
      </c>
      <c r="M958" s="13" t="s">
        <v>2405</v>
      </c>
      <c r="N958" s="13" t="s">
        <v>4703</v>
      </c>
      <c r="O958" s="17">
        <v>42857</v>
      </c>
      <c r="P958" s="23"/>
      <c r="Q958" s="41" t="s">
        <v>4704</v>
      </c>
      <c r="R958" s="13" t="s">
        <v>112</v>
      </c>
      <c r="S958" s="13" t="s">
        <v>2866</v>
      </c>
      <c r="T958" s="13" t="s">
        <v>8348</v>
      </c>
      <c r="U958" s="13" t="s">
        <v>6120</v>
      </c>
      <c r="V958" s="13" t="s">
        <v>8353</v>
      </c>
      <c r="W958" s="13">
        <f>IF(ISERROR(VLOOKUP($C958,CTEPULL!$A:$I,3,FALSE)),"0",(VLOOKUP($C958,CTEPULL!$A:$I,3,FALSE)))</f>
        <v>32</v>
      </c>
      <c r="X958" s="18">
        <f>IF(ISERROR(VLOOKUP($A958,PIVOTILC!$A:$I,3,FALSE)),"0",(VLOOKUP($A958,PIVOTILC!$A:$I,3,FALSE)))</f>
        <v>32</v>
      </c>
      <c r="Y958" s="13">
        <f t="shared" si="224"/>
        <v>0</v>
      </c>
      <c r="Z958" s="13" t="str">
        <f t="shared" si="233"/>
        <v>Good</v>
      </c>
      <c r="AA958" s="13">
        <f>IF(ISERROR(VLOOKUP($C958,CTEPULL!$A:$I,4,FALSE)),"0",(VLOOKUP($C958,CTEPULL!$A:$I,4,FALSE)))</f>
        <v>0</v>
      </c>
      <c r="AB958" s="18">
        <f>IF(ISERROR(VLOOKUP($A958,PIVOTILC!$A:$I,4,FALSE)),"0",(VLOOKUP($A958,PIVOTILC!$A:$I,4,FALSE)))</f>
        <v>0</v>
      </c>
      <c r="AC958" s="13">
        <f t="shared" si="225"/>
        <v>0</v>
      </c>
      <c r="AD958" s="13" t="str">
        <f t="shared" si="234"/>
        <v/>
      </c>
      <c r="AE958" s="13">
        <f>IF(ISERROR(VLOOKUP($C958,CTEPULL!$A:$I,5,FALSE)),"0",(VLOOKUP($C958,CTEPULL!$A:$I,5,FALSE)))</f>
        <v>0</v>
      </c>
      <c r="AF958" s="18">
        <f>IF(ISERROR(VLOOKUP($A958,PIVOTILC!$A:$I,5,FALSE)),"0",(VLOOKUP($A958,PIVOTILC!$A:$I,5,FALSE)))</f>
        <v>0</v>
      </c>
      <c r="AG958" s="13">
        <f t="shared" si="226"/>
        <v>0</v>
      </c>
      <c r="AH958" s="13" t="str">
        <f t="shared" si="235"/>
        <v/>
      </c>
      <c r="AI958" s="13">
        <f>IF(ISERROR(VLOOKUP($C958,CTEPULL!$A:$I,6,FALSE)),"0",(VLOOKUP($C958,CTEPULL!$A:$I,6,FALSE)))</f>
        <v>0</v>
      </c>
      <c r="AJ958" s="18">
        <f>IF(ISERROR(VLOOKUP($A958,PIVOTILC!$A:$I,6,FALSE)),"0",(VLOOKUP($A958,PIVOTILC!$A:$I,6,FALSE)))</f>
        <v>0</v>
      </c>
      <c r="AK958" s="13">
        <f t="shared" si="227"/>
        <v>0</v>
      </c>
      <c r="AL958" s="13" t="str">
        <f t="shared" si="236"/>
        <v/>
      </c>
      <c r="AM958" s="13">
        <f>IF(ISERROR(VLOOKUP($C958,CTEPULL!$A:$I,7,FALSE)),"0",(VLOOKUP($C958,CTEPULL!$A:$I,7,FALSE)))</f>
        <v>0</v>
      </c>
      <c r="AN958" s="18">
        <f>IF(ISERROR(VLOOKUP($A958,PIVOTILC!$A:$I,7,FALSE)),"0",(VLOOKUP($A958,PIVOTILC!$A:$I,7,FALSE)))</f>
        <v>0</v>
      </c>
      <c r="AO958" s="13">
        <f t="shared" si="228"/>
        <v>0</v>
      </c>
      <c r="AP958" s="13" t="str">
        <f t="shared" si="237"/>
        <v/>
      </c>
      <c r="AQ958" s="13">
        <f>IF(ISERROR(VLOOKUP($C958,CTEPULL!$A:$I,8,FALSE)),"0",(VLOOKUP($C958,CTEPULL!$A:$I,8,FALSE)))</f>
        <v>0</v>
      </c>
      <c r="AR958" s="18">
        <f>IF(ISERROR(VLOOKUP($A958,PIVOTILC!$A:$I,8,FALSE)),"0",(VLOOKUP($A958,PIVOTILC!$A:$I,8,FALSE)))</f>
        <v>0</v>
      </c>
      <c r="AS958" s="13">
        <f t="shared" si="229"/>
        <v>0</v>
      </c>
      <c r="AT958" s="13" t="str">
        <f t="shared" si="238"/>
        <v/>
      </c>
      <c r="AU958" s="19">
        <f>IF(ISERROR(VLOOKUP($C958,CTEPULL!$A:$I,9,FALSE)),"0",(VLOOKUP($C958,CTEPULL!$A:$I,9,FALSE)))</f>
        <v>32</v>
      </c>
      <c r="AV958" s="18">
        <f>IF(ISERROR(VLOOKUP($A958,PIVOTILC!$A:$I,8,FALSE)),"0",(VLOOKUP($A958,PIVOTILC!$A:$I,9,FALSE)))</f>
        <v>32</v>
      </c>
      <c r="AW958" s="18">
        <f t="shared" si="230"/>
        <v>0</v>
      </c>
      <c r="AX958" s="13">
        <f t="shared" si="231"/>
        <v>0</v>
      </c>
      <c r="AY958" s="13" t="str">
        <f t="shared" si="232"/>
        <v>No</v>
      </c>
      <c r="AZ958" s="13" t="str">
        <f t="shared" si="239"/>
        <v>No</v>
      </c>
    </row>
    <row r="959" spans="1:52" x14ac:dyDescent="0.2">
      <c r="A959" s="1" t="s">
        <v>11990</v>
      </c>
      <c r="B959" s="16" t="s">
        <v>11991</v>
      </c>
      <c r="C959" s="13" t="s">
        <v>11992</v>
      </c>
      <c r="D959" s="13" t="s">
        <v>11993</v>
      </c>
      <c r="E959" s="13" t="s">
        <v>11994</v>
      </c>
      <c r="F959" s="13" t="s">
        <v>3444</v>
      </c>
      <c r="G959" s="13" t="s">
        <v>11995</v>
      </c>
      <c r="H959" s="13" t="s">
        <v>2829</v>
      </c>
      <c r="I959" s="13" t="s">
        <v>98</v>
      </c>
      <c r="J959" s="13" t="s">
        <v>2378</v>
      </c>
      <c r="K959" s="13" t="s">
        <v>2379</v>
      </c>
      <c r="L959" s="13" t="s">
        <v>11265</v>
      </c>
      <c r="M959" s="13" t="s">
        <v>2508</v>
      </c>
      <c r="N959" s="13" t="s">
        <v>11996</v>
      </c>
      <c r="O959" s="17">
        <v>43747</v>
      </c>
      <c r="P959" s="23"/>
      <c r="Q959" s="41" t="s">
        <v>11997</v>
      </c>
      <c r="R959" s="13" t="s">
        <v>129</v>
      </c>
      <c r="S959" s="13" t="s">
        <v>2870</v>
      </c>
      <c r="T959" s="13" t="s">
        <v>8348</v>
      </c>
      <c r="U959" s="13" t="s">
        <v>12000</v>
      </c>
      <c r="V959" s="13" t="s">
        <v>8352</v>
      </c>
      <c r="W959" s="13">
        <f>IF(ISERROR(VLOOKUP($C959,CTEPULL!$A:$I,3,FALSE)),"0",(VLOOKUP($C959,CTEPULL!$A:$I,3,FALSE)))</f>
        <v>32</v>
      </c>
      <c r="X959" s="18">
        <f>IF(ISERROR(VLOOKUP($A959,PIVOTILC!$A:$I,3,FALSE)),"0",(VLOOKUP($A959,PIVOTILC!$A:$I,3,FALSE)))</f>
        <v>32</v>
      </c>
      <c r="Y959" s="13">
        <f t="shared" si="224"/>
        <v>0</v>
      </c>
      <c r="Z959" s="13" t="str">
        <f t="shared" si="233"/>
        <v>Good</v>
      </c>
      <c r="AA959" s="13">
        <f>IF(ISERROR(VLOOKUP($C959,CTEPULL!$A:$I,4,FALSE)),"0",(VLOOKUP($C959,CTEPULL!$A:$I,4,FALSE)))</f>
        <v>0</v>
      </c>
      <c r="AB959" s="18">
        <f>IF(ISERROR(VLOOKUP($A959,PIVOTILC!$A:$I,4,FALSE)),"0",(VLOOKUP($A959,PIVOTILC!$A:$I,4,FALSE)))</f>
        <v>0</v>
      </c>
      <c r="AC959" s="13">
        <f t="shared" si="225"/>
        <v>0</v>
      </c>
      <c r="AD959" s="13" t="str">
        <f t="shared" si="234"/>
        <v/>
      </c>
      <c r="AE959" s="13">
        <f>IF(ISERROR(VLOOKUP($C959,CTEPULL!$A:$I,5,FALSE)),"0",(VLOOKUP($C959,CTEPULL!$A:$I,5,FALSE)))</f>
        <v>0</v>
      </c>
      <c r="AF959" s="18">
        <f>IF(ISERROR(VLOOKUP($A959,PIVOTILC!$A:$I,5,FALSE)),"0",(VLOOKUP($A959,PIVOTILC!$A:$I,5,FALSE)))</f>
        <v>0</v>
      </c>
      <c r="AG959" s="13">
        <f t="shared" si="226"/>
        <v>0</v>
      </c>
      <c r="AH959" s="13" t="str">
        <f t="shared" si="235"/>
        <v/>
      </c>
      <c r="AI959" s="13">
        <f>IF(ISERROR(VLOOKUP($C959,CTEPULL!$A:$I,6,FALSE)),"0",(VLOOKUP($C959,CTEPULL!$A:$I,6,FALSE)))</f>
        <v>0</v>
      </c>
      <c r="AJ959" s="18">
        <f>IF(ISERROR(VLOOKUP($A959,PIVOTILC!$A:$I,6,FALSE)),"0",(VLOOKUP($A959,PIVOTILC!$A:$I,6,FALSE)))</f>
        <v>0</v>
      </c>
      <c r="AK959" s="13">
        <f t="shared" si="227"/>
        <v>0</v>
      </c>
      <c r="AL959" s="13" t="str">
        <f t="shared" si="236"/>
        <v/>
      </c>
      <c r="AM959" s="13">
        <f>IF(ISERROR(VLOOKUP($C959,CTEPULL!$A:$I,7,FALSE)),"0",(VLOOKUP($C959,CTEPULL!$A:$I,7,FALSE)))</f>
        <v>0</v>
      </c>
      <c r="AN959" s="18">
        <f>IF(ISERROR(VLOOKUP($A959,PIVOTILC!$A:$I,7,FALSE)),"0",(VLOOKUP($A959,PIVOTILC!$A:$I,7,FALSE)))</f>
        <v>0</v>
      </c>
      <c r="AO959" s="13">
        <f t="shared" si="228"/>
        <v>0</v>
      </c>
      <c r="AP959" s="13" t="str">
        <f t="shared" si="237"/>
        <v/>
      </c>
      <c r="AQ959" s="13">
        <f>IF(ISERROR(VLOOKUP($C959,CTEPULL!$A:$I,8,FALSE)),"0",(VLOOKUP($C959,CTEPULL!$A:$I,8,FALSE)))</f>
        <v>0</v>
      </c>
      <c r="AR959" s="18">
        <f>IF(ISERROR(VLOOKUP($A959,PIVOTILC!$A:$I,8,FALSE)),"0",(VLOOKUP($A959,PIVOTILC!$A:$I,8,FALSE)))</f>
        <v>0</v>
      </c>
      <c r="AS959" s="13">
        <f t="shared" si="229"/>
        <v>0</v>
      </c>
      <c r="AT959" s="13" t="str">
        <f t="shared" si="238"/>
        <v/>
      </c>
      <c r="AU959" s="19">
        <f>IF(ISERROR(VLOOKUP($C959,CTEPULL!$A:$I,9,FALSE)),"0",(VLOOKUP($C959,CTEPULL!$A:$I,9,FALSE)))</f>
        <v>32</v>
      </c>
      <c r="AV959" s="18">
        <f>IF(ISERROR(VLOOKUP($A959,PIVOTILC!$A:$I,8,FALSE)),"0",(VLOOKUP($A959,PIVOTILC!$A:$I,9,FALSE)))</f>
        <v>32</v>
      </c>
      <c r="AW959" s="18">
        <f t="shared" si="230"/>
        <v>0</v>
      </c>
      <c r="AX959" s="13">
        <f t="shared" si="231"/>
        <v>0</v>
      </c>
      <c r="AY959" s="13" t="str">
        <f t="shared" si="232"/>
        <v>No</v>
      </c>
      <c r="AZ959" s="13" t="str">
        <f t="shared" si="239"/>
        <v>No</v>
      </c>
    </row>
    <row r="960" spans="1:52" x14ac:dyDescent="0.2">
      <c r="A960" s="1" t="s">
        <v>7310</v>
      </c>
      <c r="B960" s="16" t="s">
        <v>3359</v>
      </c>
      <c r="C960" s="13" t="s">
        <v>818</v>
      </c>
      <c r="D960" s="13" t="s">
        <v>475</v>
      </c>
      <c r="E960" s="13" t="s">
        <v>476</v>
      </c>
      <c r="F960" s="13" t="s">
        <v>179</v>
      </c>
      <c r="G960" s="13" t="s">
        <v>291</v>
      </c>
      <c r="H960" s="13" t="s">
        <v>2832</v>
      </c>
      <c r="I960" s="13" t="s">
        <v>102</v>
      </c>
      <c r="J960" s="13" t="s">
        <v>2378</v>
      </c>
      <c r="K960" s="13" t="s">
        <v>2381</v>
      </c>
      <c r="L960" s="13" t="s">
        <v>2387</v>
      </c>
      <c r="M960" s="13" t="s">
        <v>2508</v>
      </c>
      <c r="N960" s="13" t="s">
        <v>203</v>
      </c>
      <c r="O960" s="17">
        <v>40672</v>
      </c>
      <c r="P960" s="23"/>
      <c r="Q960" s="41" t="s">
        <v>2759</v>
      </c>
      <c r="R960" s="13" t="s">
        <v>129</v>
      </c>
      <c r="S960" s="13" t="s">
        <v>2870</v>
      </c>
      <c r="T960" s="13" t="s">
        <v>8348</v>
      </c>
      <c r="U960" s="13" t="s">
        <v>6121</v>
      </c>
      <c r="V960" s="13" t="s">
        <v>8352</v>
      </c>
      <c r="W960" s="13">
        <f>IF(ISERROR(VLOOKUP($C960,CTEPULL!$A:$I,3,FALSE)),"0",(VLOOKUP($C960,CTEPULL!$A:$I,3,FALSE)))</f>
        <v>24</v>
      </c>
      <c r="X960" s="18">
        <f>IF(ISERROR(VLOOKUP($A960,PIVOTILC!$A:$I,3,FALSE)),"0",(VLOOKUP($A960,PIVOTILC!$A:$I,3,FALSE)))</f>
        <v>24</v>
      </c>
      <c r="Y960" s="13">
        <f t="shared" si="224"/>
        <v>0</v>
      </c>
      <c r="Z960" s="13" t="str">
        <f t="shared" si="233"/>
        <v>Good</v>
      </c>
      <c r="AA960" s="13">
        <f>IF(ISERROR(VLOOKUP($C960,CTEPULL!$A:$I,4,FALSE)),"0",(VLOOKUP($C960,CTEPULL!$A:$I,4,FALSE)))</f>
        <v>0</v>
      </c>
      <c r="AB960" s="18">
        <f>IF(ISERROR(VLOOKUP($A960,PIVOTILC!$A:$I,4,FALSE)),"0",(VLOOKUP($A960,PIVOTILC!$A:$I,4,FALSE)))</f>
        <v>0</v>
      </c>
      <c r="AC960" s="13">
        <f t="shared" si="225"/>
        <v>0</v>
      </c>
      <c r="AD960" s="13" t="str">
        <f t="shared" si="234"/>
        <v/>
      </c>
      <c r="AE960" s="13">
        <f>IF(ISERROR(VLOOKUP($C960,CTEPULL!$A:$I,5,FALSE)),"0",(VLOOKUP($C960,CTEPULL!$A:$I,5,FALSE)))</f>
        <v>0</v>
      </c>
      <c r="AF960" s="18">
        <f>IF(ISERROR(VLOOKUP($A960,PIVOTILC!$A:$I,5,FALSE)),"0",(VLOOKUP($A960,PIVOTILC!$A:$I,5,FALSE)))</f>
        <v>0</v>
      </c>
      <c r="AG960" s="13">
        <f t="shared" si="226"/>
        <v>0</v>
      </c>
      <c r="AH960" s="13" t="str">
        <f t="shared" si="235"/>
        <v/>
      </c>
      <c r="AI960" s="13">
        <f>IF(ISERROR(VLOOKUP($C960,CTEPULL!$A:$I,6,FALSE)),"0",(VLOOKUP($C960,CTEPULL!$A:$I,6,FALSE)))</f>
        <v>0</v>
      </c>
      <c r="AJ960" s="18">
        <f>IF(ISERROR(VLOOKUP($A960,PIVOTILC!$A:$I,6,FALSE)),"0",(VLOOKUP($A960,PIVOTILC!$A:$I,6,FALSE)))</f>
        <v>0</v>
      </c>
      <c r="AK960" s="13">
        <f t="shared" si="227"/>
        <v>0</v>
      </c>
      <c r="AL960" s="13" t="str">
        <f t="shared" si="236"/>
        <v/>
      </c>
      <c r="AM960" s="13">
        <f>IF(ISERROR(VLOOKUP($C960,CTEPULL!$A:$I,7,FALSE)),"0",(VLOOKUP($C960,CTEPULL!$A:$I,7,FALSE)))</f>
        <v>0</v>
      </c>
      <c r="AN960" s="18">
        <f>IF(ISERROR(VLOOKUP($A960,PIVOTILC!$A:$I,7,FALSE)),"0",(VLOOKUP($A960,PIVOTILC!$A:$I,7,FALSE)))</f>
        <v>0</v>
      </c>
      <c r="AO960" s="13">
        <f t="shared" si="228"/>
        <v>0</v>
      </c>
      <c r="AP960" s="13" t="str">
        <f t="shared" si="237"/>
        <v/>
      </c>
      <c r="AQ960" s="13">
        <f>IF(ISERROR(VLOOKUP($C960,CTEPULL!$A:$I,8,FALSE)),"0",(VLOOKUP($C960,CTEPULL!$A:$I,8,FALSE)))</f>
        <v>0</v>
      </c>
      <c r="AR960" s="18">
        <f>IF(ISERROR(VLOOKUP($A960,PIVOTILC!$A:$I,8,FALSE)),"0",(VLOOKUP($A960,PIVOTILC!$A:$I,8,FALSE)))</f>
        <v>0</v>
      </c>
      <c r="AS960" s="13">
        <f t="shared" si="229"/>
        <v>0</v>
      </c>
      <c r="AT960" s="13" t="str">
        <f t="shared" si="238"/>
        <v/>
      </c>
      <c r="AU960" s="19">
        <f>IF(ISERROR(VLOOKUP($C960,CTEPULL!$A:$I,9,FALSE)),"0",(VLOOKUP($C960,CTEPULL!$A:$I,9,FALSE)))</f>
        <v>24</v>
      </c>
      <c r="AV960" s="18">
        <f>IF(ISERROR(VLOOKUP($A960,PIVOTILC!$A:$I,8,FALSE)),"0",(VLOOKUP($A960,PIVOTILC!$A:$I,9,FALSE)))</f>
        <v>24</v>
      </c>
      <c r="AW960" s="18">
        <f t="shared" si="230"/>
        <v>0</v>
      </c>
      <c r="AX960" s="13">
        <f t="shared" si="231"/>
        <v>0</v>
      </c>
      <c r="AY960" s="13" t="str">
        <f t="shared" si="232"/>
        <v>No</v>
      </c>
      <c r="AZ960" s="13" t="str">
        <f t="shared" si="239"/>
        <v>No</v>
      </c>
    </row>
    <row r="961" spans="1:52" x14ac:dyDescent="0.2">
      <c r="A961" s="1" t="s">
        <v>7311</v>
      </c>
      <c r="B961" s="16" t="s">
        <v>6762</v>
      </c>
      <c r="C961" s="13" t="s">
        <v>6763</v>
      </c>
      <c r="D961" s="13" t="s">
        <v>475</v>
      </c>
      <c r="E961" s="13" t="s">
        <v>6764</v>
      </c>
      <c r="F961" s="13" t="s">
        <v>2830</v>
      </c>
      <c r="G961" s="13" t="s">
        <v>6765</v>
      </c>
      <c r="H961" s="13" t="s">
        <v>2832</v>
      </c>
      <c r="I961" s="13" t="s">
        <v>100</v>
      </c>
      <c r="J961" s="13" t="s">
        <v>2378</v>
      </c>
      <c r="K961" s="13" t="s">
        <v>2396</v>
      </c>
      <c r="L961" s="13" t="s">
        <v>2392</v>
      </c>
      <c r="M961" s="13" t="s">
        <v>8943</v>
      </c>
      <c r="N961" s="13" t="s">
        <v>6766</v>
      </c>
      <c r="O961" s="17">
        <v>43108</v>
      </c>
      <c r="P961" s="23"/>
      <c r="Q961" s="41" t="s">
        <v>6767</v>
      </c>
      <c r="R961" s="13" t="s">
        <v>129</v>
      </c>
      <c r="S961" s="13" t="s">
        <v>2870</v>
      </c>
      <c r="T961" s="13" t="s">
        <v>8348</v>
      </c>
      <c r="U961" s="13" t="s">
        <v>6785</v>
      </c>
      <c r="V961" s="13" t="s">
        <v>8354</v>
      </c>
      <c r="W961" s="13">
        <f>IF(ISERROR(VLOOKUP($C961,CTEPULL!$A:$I,3,FALSE)),"0",(VLOOKUP($C961,CTEPULL!$A:$I,3,FALSE)))</f>
        <v>45</v>
      </c>
      <c r="X961" s="18">
        <f>IF(ISERROR(VLOOKUP($A961,PIVOTILC!$A:$I,3,FALSE)),"0",(VLOOKUP($A961,PIVOTILC!$A:$I,3,FALSE)))</f>
        <v>45</v>
      </c>
      <c r="Y961" s="13">
        <f t="shared" si="224"/>
        <v>0</v>
      </c>
      <c r="Z961" s="13" t="str">
        <f t="shared" si="233"/>
        <v>Good</v>
      </c>
      <c r="AA961" s="13">
        <f>IF(ISERROR(VLOOKUP($C961,CTEPULL!$A:$I,4,FALSE)),"0",(VLOOKUP($C961,CTEPULL!$A:$I,4,FALSE)))</f>
        <v>0</v>
      </c>
      <c r="AB961" s="18">
        <f>IF(ISERROR(VLOOKUP($A961,PIVOTILC!$A:$I,4,FALSE)),"0",(VLOOKUP($A961,PIVOTILC!$A:$I,4,FALSE)))</f>
        <v>0</v>
      </c>
      <c r="AC961" s="13">
        <f t="shared" si="225"/>
        <v>0</v>
      </c>
      <c r="AD961" s="13" t="str">
        <f t="shared" si="234"/>
        <v/>
      </c>
      <c r="AE961" s="13">
        <f>IF(ISERROR(VLOOKUP($C961,CTEPULL!$A:$I,5,FALSE)),"0",(VLOOKUP($C961,CTEPULL!$A:$I,5,FALSE)))</f>
        <v>0</v>
      </c>
      <c r="AF961" s="18">
        <f>IF(ISERROR(VLOOKUP($A961,PIVOTILC!$A:$I,5,FALSE)),"0",(VLOOKUP($A961,PIVOTILC!$A:$I,5,FALSE)))</f>
        <v>0</v>
      </c>
      <c r="AG961" s="13">
        <f t="shared" si="226"/>
        <v>0</v>
      </c>
      <c r="AH961" s="13" t="str">
        <f t="shared" si="235"/>
        <v/>
      </c>
      <c r="AI961" s="13">
        <f>IF(ISERROR(VLOOKUP($C961,CTEPULL!$A:$I,6,FALSE)),"0",(VLOOKUP($C961,CTEPULL!$A:$I,6,FALSE)))</f>
        <v>0</v>
      </c>
      <c r="AJ961" s="18">
        <f>IF(ISERROR(VLOOKUP($A961,PIVOTILC!$A:$I,6,FALSE)),"0",(VLOOKUP($A961,PIVOTILC!$A:$I,6,FALSE)))</f>
        <v>0</v>
      </c>
      <c r="AK961" s="13">
        <f t="shared" si="227"/>
        <v>0</v>
      </c>
      <c r="AL961" s="13" t="str">
        <f t="shared" si="236"/>
        <v/>
      </c>
      <c r="AM961" s="13">
        <f>IF(ISERROR(VLOOKUP($C961,CTEPULL!$A:$I,7,FALSE)),"0",(VLOOKUP($C961,CTEPULL!$A:$I,7,FALSE)))</f>
        <v>0</v>
      </c>
      <c r="AN961" s="18">
        <f>IF(ISERROR(VLOOKUP($A961,PIVOTILC!$A:$I,7,FALSE)),"0",(VLOOKUP($A961,PIVOTILC!$A:$I,7,FALSE)))</f>
        <v>0</v>
      </c>
      <c r="AO961" s="13">
        <f t="shared" si="228"/>
        <v>0</v>
      </c>
      <c r="AP961" s="13" t="str">
        <f t="shared" si="237"/>
        <v/>
      </c>
      <c r="AQ961" s="13">
        <f>IF(ISERROR(VLOOKUP($C961,CTEPULL!$A:$I,8,FALSE)),"0",(VLOOKUP($C961,CTEPULL!$A:$I,8,FALSE)))</f>
        <v>0</v>
      </c>
      <c r="AR961" s="18">
        <f>IF(ISERROR(VLOOKUP($A961,PIVOTILC!$A:$I,8,FALSE)),"0",(VLOOKUP($A961,PIVOTILC!$A:$I,8,FALSE)))</f>
        <v>0</v>
      </c>
      <c r="AS961" s="13">
        <f t="shared" si="229"/>
        <v>0</v>
      </c>
      <c r="AT961" s="13" t="str">
        <f t="shared" si="238"/>
        <v/>
      </c>
      <c r="AU961" s="19">
        <f>IF(ISERROR(VLOOKUP($C961,CTEPULL!$A:$I,9,FALSE)),"0",(VLOOKUP($C961,CTEPULL!$A:$I,9,FALSE)))</f>
        <v>45</v>
      </c>
      <c r="AV961" s="18">
        <f>IF(ISERROR(VLOOKUP($A961,PIVOTILC!$A:$I,8,FALSE)),"0",(VLOOKUP($A961,PIVOTILC!$A:$I,9,FALSE)))</f>
        <v>45</v>
      </c>
      <c r="AW961" s="18">
        <f t="shared" si="230"/>
        <v>0</v>
      </c>
      <c r="AX961" s="13">
        <f t="shared" si="231"/>
        <v>0</v>
      </c>
      <c r="AY961" s="13" t="str">
        <f t="shared" si="232"/>
        <v>No</v>
      </c>
      <c r="AZ961" s="13" t="str">
        <f t="shared" si="239"/>
        <v>No</v>
      </c>
    </row>
    <row r="962" spans="1:52" x14ac:dyDescent="0.2">
      <c r="A962" s="1" t="s">
        <v>12048</v>
      </c>
      <c r="B962" s="16" t="s">
        <v>12049</v>
      </c>
      <c r="C962" s="13" t="s">
        <v>3536</v>
      </c>
      <c r="D962" s="13" t="s">
        <v>475</v>
      </c>
      <c r="E962" s="13" t="s">
        <v>3537</v>
      </c>
      <c r="F962" s="13" t="s">
        <v>2830</v>
      </c>
      <c r="G962" s="13" t="s">
        <v>3538</v>
      </c>
      <c r="H962" s="13" t="s">
        <v>99</v>
      </c>
      <c r="I962" s="13" t="s">
        <v>102</v>
      </c>
      <c r="J962" s="13" t="s">
        <v>2378</v>
      </c>
      <c r="K962" s="13" t="s">
        <v>4970</v>
      </c>
      <c r="L962" s="13" t="s">
        <v>11256</v>
      </c>
      <c r="M962" s="13" t="s">
        <v>11256</v>
      </c>
      <c r="N962" s="13" t="s">
        <v>3539</v>
      </c>
      <c r="O962" s="17">
        <v>42521</v>
      </c>
      <c r="P962" s="23"/>
      <c r="Q962" s="41" t="s">
        <v>12050</v>
      </c>
      <c r="R962" s="13" t="s">
        <v>129</v>
      </c>
      <c r="S962" s="13" t="s">
        <v>2878</v>
      </c>
      <c r="T962" s="13" t="s">
        <v>8348</v>
      </c>
      <c r="U962" s="13" t="s">
        <v>6122</v>
      </c>
      <c r="V962" s="13" t="s">
        <v>8352</v>
      </c>
      <c r="W962" s="13">
        <f>IF(ISERROR(VLOOKUP($C962,CTEPULL!$A:$I,3,FALSE)),"0",(VLOOKUP($C962,CTEPULL!$A:$I,3,FALSE)))</f>
        <v>45</v>
      </c>
      <c r="X962" s="18">
        <f>IF(ISERROR(VLOOKUP($A962,PIVOTILC!$A:$I,3,FALSE)),"0",(VLOOKUP($A962,PIVOTILC!$A:$I,3,FALSE)))</f>
        <v>45</v>
      </c>
      <c r="Y962" s="13">
        <f t="shared" ref="Y962:Y1025" si="240">W962-X962</f>
        <v>0</v>
      </c>
      <c r="Z962" s="13" t="str">
        <f t="shared" si="233"/>
        <v>Good</v>
      </c>
      <c r="AA962" s="13">
        <f>IF(ISERROR(VLOOKUP($C962,CTEPULL!$A:$I,4,FALSE)),"0",(VLOOKUP($C962,CTEPULL!$A:$I,4,FALSE)))</f>
        <v>0</v>
      </c>
      <c r="AB962" s="18">
        <f>IF(ISERROR(VLOOKUP($A962,PIVOTILC!$A:$I,4,FALSE)),"0",(VLOOKUP($A962,PIVOTILC!$A:$I,4,FALSE)))</f>
        <v>0</v>
      </c>
      <c r="AC962" s="13">
        <f t="shared" ref="AC962:AC1025" si="241">AA962-AB962</f>
        <v>0</v>
      </c>
      <c r="AD962" s="13" t="str">
        <f t="shared" si="234"/>
        <v/>
      </c>
      <c r="AE962" s="13">
        <f>IF(ISERROR(VLOOKUP($C962,CTEPULL!$A:$I,5,FALSE)),"0",(VLOOKUP($C962,CTEPULL!$A:$I,5,FALSE)))</f>
        <v>0</v>
      </c>
      <c r="AF962" s="18">
        <f>IF(ISERROR(VLOOKUP($A962,PIVOTILC!$A:$I,5,FALSE)),"0",(VLOOKUP($A962,PIVOTILC!$A:$I,5,FALSE)))</f>
        <v>0</v>
      </c>
      <c r="AG962" s="13">
        <f t="shared" ref="AG962:AG1025" si="242">AE962-AF962</f>
        <v>0</v>
      </c>
      <c r="AH962" s="13" t="str">
        <f t="shared" si="235"/>
        <v/>
      </c>
      <c r="AI962" s="13">
        <f>IF(ISERROR(VLOOKUP($C962,CTEPULL!$A:$I,6,FALSE)),"0",(VLOOKUP($C962,CTEPULL!$A:$I,6,FALSE)))</f>
        <v>0</v>
      </c>
      <c r="AJ962" s="18">
        <f>IF(ISERROR(VLOOKUP($A962,PIVOTILC!$A:$I,6,FALSE)),"0",(VLOOKUP($A962,PIVOTILC!$A:$I,6,FALSE)))</f>
        <v>0</v>
      </c>
      <c r="AK962" s="13">
        <f t="shared" ref="AK962:AK1025" si="243">AI962-AJ962</f>
        <v>0</v>
      </c>
      <c r="AL962" s="13" t="str">
        <f t="shared" si="236"/>
        <v/>
      </c>
      <c r="AM962" s="13">
        <f>IF(ISERROR(VLOOKUP($C962,CTEPULL!$A:$I,7,FALSE)),"0",(VLOOKUP($C962,CTEPULL!$A:$I,7,FALSE)))</f>
        <v>0</v>
      </c>
      <c r="AN962" s="18">
        <f>IF(ISERROR(VLOOKUP($A962,PIVOTILC!$A:$I,7,FALSE)),"0",(VLOOKUP($A962,PIVOTILC!$A:$I,7,FALSE)))</f>
        <v>0</v>
      </c>
      <c r="AO962" s="13">
        <f t="shared" ref="AO962:AO1025" si="244">AM962-AN962</f>
        <v>0</v>
      </c>
      <c r="AP962" s="13" t="str">
        <f t="shared" si="237"/>
        <v/>
      </c>
      <c r="AQ962" s="13">
        <f>IF(ISERROR(VLOOKUP($C962,CTEPULL!$A:$I,8,FALSE)),"0",(VLOOKUP($C962,CTEPULL!$A:$I,8,FALSE)))</f>
        <v>0</v>
      </c>
      <c r="AR962" s="18">
        <f>IF(ISERROR(VLOOKUP($A962,PIVOTILC!$A:$I,8,FALSE)),"0",(VLOOKUP($A962,PIVOTILC!$A:$I,8,FALSE)))</f>
        <v>0</v>
      </c>
      <c r="AS962" s="13">
        <f t="shared" ref="AS962:AS1025" si="245">AQ962-AR962</f>
        <v>0</v>
      </c>
      <c r="AT962" s="13" t="str">
        <f t="shared" si="238"/>
        <v/>
      </c>
      <c r="AU962" s="19">
        <f>IF(ISERROR(VLOOKUP($C962,CTEPULL!$A:$I,9,FALSE)),"0",(VLOOKUP($C962,CTEPULL!$A:$I,9,FALSE)))</f>
        <v>45</v>
      </c>
      <c r="AV962" s="18">
        <f>IF(ISERROR(VLOOKUP($A962,PIVOTILC!$A:$I,8,FALSE)),"0",(VLOOKUP($A962,PIVOTILC!$A:$I,9,FALSE)))</f>
        <v>45</v>
      </c>
      <c r="AW962" s="18">
        <f t="shared" ref="AW962:AW1025" si="246">SUMIF(AS962, "&gt;0")+ SUMIF(AO962, "&gt;0")+ SUMIF(AK962, "&gt;0")+ SUMIF(AG962, "&gt;0")+ SUMIF(AC962, "&gt;0")+ SUMIF(Y962, "&gt;0")</f>
        <v>0</v>
      </c>
      <c r="AX962" s="13">
        <f t="shared" ref="AX962:AX1025" si="247">SUMIF(AS962, "&lt;0")+ SUMIF(AO962, "&lt;0")+ SUMIF(AK962, "&lt;0")+ SUMIF(AG962, "&lt;0")+ SUMIF(AC962, "&lt;0")+ SUMIF(Y962, "&lt;0")</f>
        <v>0</v>
      </c>
      <c r="AY962" s="13" t="str">
        <f t="shared" ref="AY962:AY1025" si="248">IF(AND(AW962=0, AX962=0), "No", "Yes")</f>
        <v>No</v>
      </c>
      <c r="AZ962" s="13" t="str">
        <f t="shared" si="239"/>
        <v>No</v>
      </c>
    </row>
    <row r="963" spans="1:52" x14ac:dyDescent="0.2">
      <c r="A963" s="1" t="s">
        <v>7312</v>
      </c>
      <c r="B963" s="16" t="s">
        <v>4713</v>
      </c>
      <c r="C963" s="13" t="s">
        <v>4714</v>
      </c>
      <c r="D963" s="13" t="s">
        <v>475</v>
      </c>
      <c r="E963" s="13" t="s">
        <v>4715</v>
      </c>
      <c r="F963" s="13" t="s">
        <v>179</v>
      </c>
      <c r="G963" s="13" t="s">
        <v>4716</v>
      </c>
      <c r="H963" s="13" t="s">
        <v>2829</v>
      </c>
      <c r="I963" s="13" t="s">
        <v>98</v>
      </c>
      <c r="J963" s="13" t="s">
        <v>2378</v>
      </c>
      <c r="K963" s="13" t="s">
        <v>2395</v>
      </c>
      <c r="L963" s="13" t="s">
        <v>4946</v>
      </c>
      <c r="M963" s="13" t="s">
        <v>2405</v>
      </c>
      <c r="N963" s="13" t="s">
        <v>4818</v>
      </c>
      <c r="O963" s="17">
        <v>42867</v>
      </c>
      <c r="P963" s="23"/>
      <c r="Q963" s="41" t="s">
        <v>4717</v>
      </c>
      <c r="R963" s="13" t="s">
        <v>187</v>
      </c>
      <c r="S963" s="13" t="s">
        <v>2867</v>
      </c>
      <c r="T963" s="13" t="s">
        <v>8348</v>
      </c>
      <c r="U963" s="13" t="s">
        <v>6123</v>
      </c>
      <c r="V963" s="13" t="s">
        <v>8349</v>
      </c>
      <c r="W963" s="13">
        <f>IF(ISERROR(VLOOKUP($C963,CTEPULL!$A:$I,3,FALSE)),"0",(VLOOKUP($C963,CTEPULL!$A:$I,3,FALSE)))</f>
        <v>40</v>
      </c>
      <c r="X963" s="18">
        <f>IF(ISERROR(VLOOKUP($A963,PIVOTILC!$A:$I,3,FALSE)),"0",(VLOOKUP($A963,PIVOTILC!$A:$I,3,FALSE)))</f>
        <v>40</v>
      </c>
      <c r="Y963" s="13">
        <f t="shared" si="240"/>
        <v>0</v>
      </c>
      <c r="Z963" s="13" t="str">
        <f t="shared" ref="Z963:Z1026" si="249">IF(ISBLANK(Z$1), IF(AND(W963=0, X963=0), "0 Entry Verify", IF(Y963&lt;&gt;0, "With Variance", "Good")), "")</f>
        <v>Good</v>
      </c>
      <c r="AA963" s="13">
        <f>IF(ISERROR(VLOOKUP($C963,CTEPULL!$A:$I,4,FALSE)),"0",(VLOOKUP($C963,CTEPULL!$A:$I,4,FALSE)))</f>
        <v>0</v>
      </c>
      <c r="AB963" s="18">
        <f>IF(ISERROR(VLOOKUP($A963,PIVOTILC!$A:$I,4,FALSE)),"0",(VLOOKUP($A963,PIVOTILC!$A:$I,4,FALSE)))</f>
        <v>0</v>
      </c>
      <c r="AC963" s="13">
        <f t="shared" si="241"/>
        <v>0</v>
      </c>
      <c r="AD963" s="13" t="str">
        <f t="shared" ref="AD963:AD1026" si="250">IF(ISBLANK(AD$1), IF(AND(AA963=0, AB963=0), "0 Entry Verify", IF(AC963&lt;&gt;0, "With Variance", "Good")), "")</f>
        <v/>
      </c>
      <c r="AE963" s="13">
        <f>IF(ISERROR(VLOOKUP($C963,CTEPULL!$A:$I,5,FALSE)),"0",(VLOOKUP($C963,CTEPULL!$A:$I,5,FALSE)))</f>
        <v>0</v>
      </c>
      <c r="AF963" s="18">
        <f>IF(ISERROR(VLOOKUP($A963,PIVOTILC!$A:$I,5,FALSE)),"0",(VLOOKUP($A963,PIVOTILC!$A:$I,5,FALSE)))</f>
        <v>0</v>
      </c>
      <c r="AG963" s="13">
        <f t="shared" si="242"/>
        <v>0</v>
      </c>
      <c r="AH963" s="13" t="str">
        <f t="shared" ref="AH963:AH1026" si="251">IF(ISBLANK(AH$1), IF(AND(AE963=0, AF963=0), "0 Entry Verify", IF(AG963&lt;&gt;0, "With Variance", "Good")), "")</f>
        <v/>
      </c>
      <c r="AI963" s="13">
        <f>IF(ISERROR(VLOOKUP($C963,CTEPULL!$A:$I,6,FALSE)),"0",(VLOOKUP($C963,CTEPULL!$A:$I,6,FALSE)))</f>
        <v>0</v>
      </c>
      <c r="AJ963" s="18">
        <f>IF(ISERROR(VLOOKUP($A963,PIVOTILC!$A:$I,6,FALSE)),"0",(VLOOKUP($A963,PIVOTILC!$A:$I,6,FALSE)))</f>
        <v>0</v>
      </c>
      <c r="AK963" s="13">
        <f t="shared" si="243"/>
        <v>0</v>
      </c>
      <c r="AL963" s="13" t="str">
        <f t="shared" ref="AL963:AL1026" si="252">IF(ISBLANK(AL$1), IF(AND(AI963=0, AJ963=0), "0 Entry Verify", IF(AK963&lt;&gt;0, "With Variance", "Good")), "")</f>
        <v/>
      </c>
      <c r="AM963" s="13">
        <f>IF(ISERROR(VLOOKUP($C963,CTEPULL!$A:$I,7,FALSE)),"0",(VLOOKUP($C963,CTEPULL!$A:$I,7,FALSE)))</f>
        <v>0</v>
      </c>
      <c r="AN963" s="18">
        <f>IF(ISERROR(VLOOKUP($A963,PIVOTILC!$A:$I,7,FALSE)),"0",(VLOOKUP($A963,PIVOTILC!$A:$I,7,FALSE)))</f>
        <v>0</v>
      </c>
      <c r="AO963" s="13">
        <f t="shared" si="244"/>
        <v>0</v>
      </c>
      <c r="AP963" s="13" t="str">
        <f t="shared" ref="AP963:AP1026" si="253">IF(ISBLANK(AP$1), IF(AND(AM963=0, AN963=0), "0 Entry Verify", IF(AO963&lt;&gt;0, "With Variance", "Good")), "")</f>
        <v/>
      </c>
      <c r="AQ963" s="13">
        <f>IF(ISERROR(VLOOKUP($C963,CTEPULL!$A:$I,8,FALSE)),"0",(VLOOKUP($C963,CTEPULL!$A:$I,8,FALSE)))</f>
        <v>0</v>
      </c>
      <c r="AR963" s="18">
        <f>IF(ISERROR(VLOOKUP($A963,PIVOTILC!$A:$I,8,FALSE)),"0",(VLOOKUP($A963,PIVOTILC!$A:$I,8,FALSE)))</f>
        <v>0</v>
      </c>
      <c r="AS963" s="13">
        <f t="shared" si="245"/>
        <v>0</v>
      </c>
      <c r="AT963" s="13" t="str">
        <f t="shared" ref="AT963:AT1026" si="254">IF(ISBLANK(AT$1), IF(AND(AQ963=0, AR963=0), "0 Entry Verify", IF(AS963&lt;&gt;0, "With Variance", "Good")), "")</f>
        <v/>
      </c>
      <c r="AU963" s="19">
        <f>IF(ISERROR(VLOOKUP($C963,CTEPULL!$A:$I,9,FALSE)),"0",(VLOOKUP($C963,CTEPULL!$A:$I,9,FALSE)))</f>
        <v>40</v>
      </c>
      <c r="AV963" s="18">
        <f>IF(ISERROR(VLOOKUP($A963,PIVOTILC!$A:$I,8,FALSE)),"0",(VLOOKUP($A963,PIVOTILC!$A:$I,9,FALSE)))</f>
        <v>40</v>
      </c>
      <c r="AW963" s="18">
        <f t="shared" si="246"/>
        <v>0</v>
      </c>
      <c r="AX963" s="13">
        <f t="shared" si="247"/>
        <v>0</v>
      </c>
      <c r="AY963" s="13" t="str">
        <f t="shared" si="248"/>
        <v>No</v>
      </c>
      <c r="AZ963" s="13" t="str">
        <f t="shared" ref="AZ963:AZ1026" si="255">IF(OR($Z963="0 Entry Verify", $AD963="0 Entry Verify", $AH963="0 Entry Verify", $AL963="0 Entry Verify", $AP963="0 Entry Verify", $AT963="0 Entry Verify"), "Yes", "No")</f>
        <v>No</v>
      </c>
    </row>
    <row r="964" spans="1:52" x14ac:dyDescent="0.2">
      <c r="A964" s="1" t="s">
        <v>7313</v>
      </c>
      <c r="B964" s="16" t="s">
        <v>3360</v>
      </c>
      <c r="C964" s="13" t="s">
        <v>1010</v>
      </c>
      <c r="D964" s="13" t="s">
        <v>478</v>
      </c>
      <c r="E964" s="13" t="s">
        <v>1011</v>
      </c>
      <c r="F964" s="13" t="s">
        <v>105</v>
      </c>
      <c r="G964" s="13" t="s">
        <v>1012</v>
      </c>
      <c r="H964" s="13" t="s">
        <v>2832</v>
      </c>
      <c r="I964" s="13" t="s">
        <v>102</v>
      </c>
      <c r="J964" s="13" t="s">
        <v>2378</v>
      </c>
      <c r="K964" s="13" t="s">
        <v>2395</v>
      </c>
      <c r="L964" s="13" t="s">
        <v>4946</v>
      </c>
      <c r="M964" s="13" t="s">
        <v>2405</v>
      </c>
      <c r="N964" s="13" t="s">
        <v>1013</v>
      </c>
      <c r="O964" s="17">
        <v>41358</v>
      </c>
      <c r="P964" s="23"/>
      <c r="Q964" s="41" t="s">
        <v>2760</v>
      </c>
      <c r="R964" s="13" t="s">
        <v>187</v>
      </c>
      <c r="S964" s="13" t="s">
        <v>2870</v>
      </c>
      <c r="T964" s="13" t="s">
        <v>8348</v>
      </c>
      <c r="U964" s="13" t="s">
        <v>6124</v>
      </c>
      <c r="V964" s="13" t="s">
        <v>8351</v>
      </c>
      <c r="W964" s="13">
        <f>IF(ISERROR(VLOOKUP($C964,CTEPULL!$A:$I,3,FALSE)),"0",(VLOOKUP($C964,CTEPULL!$A:$I,3,FALSE)))</f>
        <v>24</v>
      </c>
      <c r="X964" s="18">
        <f>IF(ISERROR(VLOOKUP($A964,PIVOTILC!$A:$I,3,FALSE)),"0",(VLOOKUP($A964,PIVOTILC!$A:$I,3,FALSE)))</f>
        <v>24</v>
      </c>
      <c r="Y964" s="13">
        <f t="shared" si="240"/>
        <v>0</v>
      </c>
      <c r="Z964" s="13" t="str">
        <f t="shared" si="249"/>
        <v>Good</v>
      </c>
      <c r="AA964" s="13">
        <f>IF(ISERROR(VLOOKUP($C964,CTEPULL!$A:$I,4,FALSE)),"0",(VLOOKUP($C964,CTEPULL!$A:$I,4,FALSE)))</f>
        <v>0</v>
      </c>
      <c r="AB964" s="18">
        <f>IF(ISERROR(VLOOKUP($A964,PIVOTILC!$A:$I,4,FALSE)),"0",(VLOOKUP($A964,PIVOTILC!$A:$I,4,FALSE)))</f>
        <v>0</v>
      </c>
      <c r="AC964" s="13">
        <f t="shared" si="241"/>
        <v>0</v>
      </c>
      <c r="AD964" s="13" t="str">
        <f t="shared" si="250"/>
        <v/>
      </c>
      <c r="AE964" s="13">
        <f>IF(ISERROR(VLOOKUP($C964,CTEPULL!$A:$I,5,FALSE)),"0",(VLOOKUP($C964,CTEPULL!$A:$I,5,FALSE)))</f>
        <v>0</v>
      </c>
      <c r="AF964" s="18">
        <f>IF(ISERROR(VLOOKUP($A964,PIVOTILC!$A:$I,5,FALSE)),"0",(VLOOKUP($A964,PIVOTILC!$A:$I,5,FALSE)))</f>
        <v>0</v>
      </c>
      <c r="AG964" s="13">
        <f t="shared" si="242"/>
        <v>0</v>
      </c>
      <c r="AH964" s="13" t="str">
        <f t="shared" si="251"/>
        <v/>
      </c>
      <c r="AI964" s="13">
        <f>IF(ISERROR(VLOOKUP($C964,CTEPULL!$A:$I,6,FALSE)),"0",(VLOOKUP($C964,CTEPULL!$A:$I,6,FALSE)))</f>
        <v>0</v>
      </c>
      <c r="AJ964" s="18">
        <f>IF(ISERROR(VLOOKUP($A964,PIVOTILC!$A:$I,6,FALSE)),"0",(VLOOKUP($A964,PIVOTILC!$A:$I,6,FALSE)))</f>
        <v>0</v>
      </c>
      <c r="AK964" s="13">
        <f t="shared" si="243"/>
        <v>0</v>
      </c>
      <c r="AL964" s="13" t="str">
        <f t="shared" si="252"/>
        <v/>
      </c>
      <c r="AM964" s="13">
        <f>IF(ISERROR(VLOOKUP($C964,CTEPULL!$A:$I,7,FALSE)),"0",(VLOOKUP($C964,CTEPULL!$A:$I,7,FALSE)))</f>
        <v>0</v>
      </c>
      <c r="AN964" s="18">
        <f>IF(ISERROR(VLOOKUP($A964,PIVOTILC!$A:$I,7,FALSE)),"0",(VLOOKUP($A964,PIVOTILC!$A:$I,7,FALSE)))</f>
        <v>0</v>
      </c>
      <c r="AO964" s="13">
        <f t="shared" si="244"/>
        <v>0</v>
      </c>
      <c r="AP964" s="13" t="str">
        <f t="shared" si="253"/>
        <v/>
      </c>
      <c r="AQ964" s="13">
        <f>IF(ISERROR(VLOOKUP($C964,CTEPULL!$A:$I,8,FALSE)),"0",(VLOOKUP($C964,CTEPULL!$A:$I,8,FALSE)))</f>
        <v>0</v>
      </c>
      <c r="AR964" s="18">
        <f>IF(ISERROR(VLOOKUP($A964,PIVOTILC!$A:$I,8,FALSE)),"0",(VLOOKUP($A964,PIVOTILC!$A:$I,8,FALSE)))</f>
        <v>0</v>
      </c>
      <c r="AS964" s="13">
        <f t="shared" si="245"/>
        <v>0</v>
      </c>
      <c r="AT964" s="13" t="str">
        <f t="shared" si="254"/>
        <v/>
      </c>
      <c r="AU964" s="19">
        <f>IF(ISERROR(VLOOKUP($C964,CTEPULL!$A:$I,9,FALSE)),"0",(VLOOKUP($C964,CTEPULL!$A:$I,9,FALSE)))</f>
        <v>24</v>
      </c>
      <c r="AV964" s="18">
        <f>IF(ISERROR(VLOOKUP($A964,PIVOTILC!$A:$I,8,FALSE)),"0",(VLOOKUP($A964,PIVOTILC!$A:$I,9,FALSE)))</f>
        <v>24</v>
      </c>
      <c r="AW964" s="18">
        <f t="shared" si="246"/>
        <v>0</v>
      </c>
      <c r="AX964" s="13">
        <f t="shared" si="247"/>
        <v>0</v>
      </c>
      <c r="AY964" s="13" t="str">
        <f t="shared" si="248"/>
        <v>No</v>
      </c>
      <c r="AZ964" s="13" t="str">
        <f t="shared" si="255"/>
        <v>No</v>
      </c>
    </row>
    <row r="965" spans="1:52" x14ac:dyDescent="0.2">
      <c r="A965" s="1" t="s">
        <v>7314</v>
      </c>
      <c r="B965" s="16" t="s">
        <v>4667</v>
      </c>
      <c r="C965" s="13" t="s">
        <v>4668</v>
      </c>
      <c r="D965" s="13" t="s">
        <v>4669</v>
      </c>
      <c r="E965" s="13" t="s">
        <v>4670</v>
      </c>
      <c r="F965" s="13" t="s">
        <v>179</v>
      </c>
      <c r="G965" s="13" t="s">
        <v>4671</v>
      </c>
      <c r="H965" s="13" t="s">
        <v>2829</v>
      </c>
      <c r="I965" s="13" t="s">
        <v>98</v>
      </c>
      <c r="J965" s="13" t="s">
        <v>2378</v>
      </c>
      <c r="K965" s="13" t="s">
        <v>2379</v>
      </c>
      <c r="L965" s="13" t="s">
        <v>2383</v>
      </c>
      <c r="M965" s="13" t="s">
        <v>2433</v>
      </c>
      <c r="N965" s="13" t="s">
        <v>4672</v>
      </c>
      <c r="O965" s="17">
        <v>42849</v>
      </c>
      <c r="P965" s="23"/>
      <c r="Q965" s="41" t="s">
        <v>4673</v>
      </c>
      <c r="R965" s="13" t="s">
        <v>187</v>
      </c>
      <c r="S965" s="13" t="s">
        <v>2866</v>
      </c>
      <c r="T965" s="13" t="s">
        <v>8348</v>
      </c>
      <c r="U965" s="13" t="s">
        <v>6125</v>
      </c>
      <c r="V965" s="13" t="s">
        <v>8361</v>
      </c>
      <c r="W965" s="13">
        <f>IF(ISERROR(VLOOKUP($C965,CTEPULL!$A:$I,3,FALSE)),"0",(VLOOKUP($C965,CTEPULL!$A:$I,3,FALSE)))</f>
        <v>40</v>
      </c>
      <c r="X965" s="18">
        <f>IF(ISERROR(VLOOKUP($A965,PIVOTILC!$A:$I,3,FALSE)),"0",(VLOOKUP($A965,PIVOTILC!$A:$I,3,FALSE)))</f>
        <v>40</v>
      </c>
      <c r="Y965" s="13">
        <f t="shared" si="240"/>
        <v>0</v>
      </c>
      <c r="Z965" s="13" t="str">
        <f t="shared" si="249"/>
        <v>Good</v>
      </c>
      <c r="AA965" s="13">
        <f>IF(ISERROR(VLOOKUP($C965,CTEPULL!$A:$I,4,FALSE)),"0",(VLOOKUP($C965,CTEPULL!$A:$I,4,FALSE)))</f>
        <v>0</v>
      </c>
      <c r="AB965" s="18">
        <f>IF(ISERROR(VLOOKUP($A965,PIVOTILC!$A:$I,4,FALSE)),"0",(VLOOKUP($A965,PIVOTILC!$A:$I,4,FALSE)))</f>
        <v>0</v>
      </c>
      <c r="AC965" s="13">
        <f t="shared" si="241"/>
        <v>0</v>
      </c>
      <c r="AD965" s="13" t="str">
        <f t="shared" si="250"/>
        <v/>
      </c>
      <c r="AE965" s="13">
        <f>IF(ISERROR(VLOOKUP($C965,CTEPULL!$A:$I,5,FALSE)),"0",(VLOOKUP($C965,CTEPULL!$A:$I,5,FALSE)))</f>
        <v>0</v>
      </c>
      <c r="AF965" s="18">
        <f>IF(ISERROR(VLOOKUP($A965,PIVOTILC!$A:$I,5,FALSE)),"0",(VLOOKUP($A965,PIVOTILC!$A:$I,5,FALSE)))</f>
        <v>0</v>
      </c>
      <c r="AG965" s="13">
        <f t="shared" si="242"/>
        <v>0</v>
      </c>
      <c r="AH965" s="13" t="str">
        <f t="shared" si="251"/>
        <v/>
      </c>
      <c r="AI965" s="13">
        <f>IF(ISERROR(VLOOKUP($C965,CTEPULL!$A:$I,6,FALSE)),"0",(VLOOKUP($C965,CTEPULL!$A:$I,6,FALSE)))</f>
        <v>0</v>
      </c>
      <c r="AJ965" s="18">
        <f>IF(ISERROR(VLOOKUP($A965,PIVOTILC!$A:$I,6,FALSE)),"0",(VLOOKUP($A965,PIVOTILC!$A:$I,6,FALSE)))</f>
        <v>0</v>
      </c>
      <c r="AK965" s="13">
        <f t="shared" si="243"/>
        <v>0</v>
      </c>
      <c r="AL965" s="13" t="str">
        <f t="shared" si="252"/>
        <v/>
      </c>
      <c r="AM965" s="13">
        <f>IF(ISERROR(VLOOKUP($C965,CTEPULL!$A:$I,7,FALSE)),"0",(VLOOKUP($C965,CTEPULL!$A:$I,7,FALSE)))</f>
        <v>0</v>
      </c>
      <c r="AN965" s="18">
        <f>IF(ISERROR(VLOOKUP($A965,PIVOTILC!$A:$I,7,FALSE)),"0",(VLOOKUP($A965,PIVOTILC!$A:$I,7,FALSE)))</f>
        <v>0</v>
      </c>
      <c r="AO965" s="13">
        <f t="shared" si="244"/>
        <v>0</v>
      </c>
      <c r="AP965" s="13" t="str">
        <f t="shared" si="253"/>
        <v/>
      </c>
      <c r="AQ965" s="13">
        <f>IF(ISERROR(VLOOKUP($C965,CTEPULL!$A:$I,8,FALSE)),"0",(VLOOKUP($C965,CTEPULL!$A:$I,8,FALSE)))</f>
        <v>0</v>
      </c>
      <c r="AR965" s="18">
        <f>IF(ISERROR(VLOOKUP($A965,PIVOTILC!$A:$I,8,FALSE)),"0",(VLOOKUP($A965,PIVOTILC!$A:$I,8,FALSE)))</f>
        <v>0</v>
      </c>
      <c r="AS965" s="13">
        <f t="shared" si="245"/>
        <v>0</v>
      </c>
      <c r="AT965" s="13" t="str">
        <f t="shared" si="254"/>
        <v/>
      </c>
      <c r="AU965" s="19">
        <f>IF(ISERROR(VLOOKUP($C965,CTEPULL!$A:$I,9,FALSE)),"0",(VLOOKUP($C965,CTEPULL!$A:$I,9,FALSE)))</f>
        <v>40</v>
      </c>
      <c r="AV965" s="18">
        <f>IF(ISERROR(VLOOKUP($A965,PIVOTILC!$A:$I,8,FALSE)),"0",(VLOOKUP($A965,PIVOTILC!$A:$I,9,FALSE)))</f>
        <v>40</v>
      </c>
      <c r="AW965" s="18">
        <f t="shared" si="246"/>
        <v>0</v>
      </c>
      <c r="AX965" s="13">
        <f t="shared" si="247"/>
        <v>0</v>
      </c>
      <c r="AY965" s="13" t="str">
        <f t="shared" si="248"/>
        <v>No</v>
      </c>
      <c r="AZ965" s="13" t="str">
        <f t="shared" si="255"/>
        <v>No</v>
      </c>
    </row>
    <row r="966" spans="1:52" x14ac:dyDescent="0.2">
      <c r="A966" s="1" t="s">
        <v>9449</v>
      </c>
      <c r="B966" s="16" t="s">
        <v>5208</v>
      </c>
      <c r="C966" s="13" t="s">
        <v>5209</v>
      </c>
      <c r="D966" s="13" t="s">
        <v>5210</v>
      </c>
      <c r="E966" s="13" t="s">
        <v>5211</v>
      </c>
      <c r="F966" s="13" t="s">
        <v>5212</v>
      </c>
      <c r="G966" s="13" t="s">
        <v>5213</v>
      </c>
      <c r="H966" s="13" t="s">
        <v>2831</v>
      </c>
      <c r="I966" s="13" t="s">
        <v>98</v>
      </c>
      <c r="J966" s="13" t="s">
        <v>2378</v>
      </c>
      <c r="K966" s="13" t="s">
        <v>4970</v>
      </c>
      <c r="L966" s="13" t="s">
        <v>4970</v>
      </c>
      <c r="M966" s="13" t="s">
        <v>2398</v>
      </c>
      <c r="N966" s="13" t="s">
        <v>5214</v>
      </c>
      <c r="O966" s="17">
        <v>39342</v>
      </c>
      <c r="P966" s="23"/>
      <c r="Q966" s="41" t="s">
        <v>5215</v>
      </c>
      <c r="R966" s="13" t="s">
        <v>129</v>
      </c>
      <c r="S966" s="13" t="s">
        <v>2867</v>
      </c>
      <c r="T966" s="13" t="s">
        <v>8359</v>
      </c>
      <c r="U966" s="13" t="s">
        <v>6126</v>
      </c>
      <c r="V966" s="13" t="s">
        <v>8361</v>
      </c>
      <c r="W966" s="13">
        <f>IF(ISERROR(VLOOKUP($C966,CTEPULL!$A:$I,3,FALSE)),"0",(VLOOKUP($C966,CTEPULL!$A:$I,3,FALSE)))</f>
        <v>40</v>
      </c>
      <c r="X966" s="18">
        <f>IF(ISERROR(VLOOKUP($A966,PIVOTILC!$A:$I,3,FALSE)),"0",(VLOOKUP($A966,PIVOTILC!$A:$I,3,FALSE)))</f>
        <v>40</v>
      </c>
      <c r="Y966" s="13">
        <f t="shared" si="240"/>
        <v>0</v>
      </c>
      <c r="Z966" s="13" t="str">
        <f t="shared" si="249"/>
        <v>Good</v>
      </c>
      <c r="AA966" s="13">
        <f>IF(ISERROR(VLOOKUP($C966,CTEPULL!$A:$I,4,FALSE)),"0",(VLOOKUP($C966,CTEPULL!$A:$I,4,FALSE)))</f>
        <v>0</v>
      </c>
      <c r="AB966" s="18">
        <f>IF(ISERROR(VLOOKUP($A966,PIVOTILC!$A:$I,4,FALSE)),"0",(VLOOKUP($A966,PIVOTILC!$A:$I,4,FALSE)))</f>
        <v>0</v>
      </c>
      <c r="AC966" s="13">
        <f t="shared" si="241"/>
        <v>0</v>
      </c>
      <c r="AD966" s="13" t="str">
        <f t="shared" si="250"/>
        <v/>
      </c>
      <c r="AE966" s="13">
        <f>IF(ISERROR(VLOOKUP($C966,CTEPULL!$A:$I,5,FALSE)),"0",(VLOOKUP($C966,CTEPULL!$A:$I,5,FALSE)))</f>
        <v>0</v>
      </c>
      <c r="AF966" s="18">
        <f>IF(ISERROR(VLOOKUP($A966,PIVOTILC!$A:$I,5,FALSE)),"0",(VLOOKUP($A966,PIVOTILC!$A:$I,5,FALSE)))</f>
        <v>0</v>
      </c>
      <c r="AG966" s="13">
        <f t="shared" si="242"/>
        <v>0</v>
      </c>
      <c r="AH966" s="13" t="str">
        <f t="shared" si="251"/>
        <v/>
      </c>
      <c r="AI966" s="13">
        <f>IF(ISERROR(VLOOKUP($C966,CTEPULL!$A:$I,6,FALSE)),"0",(VLOOKUP($C966,CTEPULL!$A:$I,6,FALSE)))</f>
        <v>0</v>
      </c>
      <c r="AJ966" s="18">
        <f>IF(ISERROR(VLOOKUP($A966,PIVOTILC!$A:$I,6,FALSE)),"0",(VLOOKUP($A966,PIVOTILC!$A:$I,6,FALSE)))</f>
        <v>0</v>
      </c>
      <c r="AK966" s="13">
        <f t="shared" si="243"/>
        <v>0</v>
      </c>
      <c r="AL966" s="13" t="str">
        <f t="shared" si="252"/>
        <v/>
      </c>
      <c r="AM966" s="13">
        <f>IF(ISERROR(VLOOKUP($C966,CTEPULL!$A:$I,7,FALSE)),"0",(VLOOKUP($C966,CTEPULL!$A:$I,7,FALSE)))</f>
        <v>0</v>
      </c>
      <c r="AN966" s="18">
        <f>IF(ISERROR(VLOOKUP($A966,PIVOTILC!$A:$I,7,FALSE)),"0",(VLOOKUP($A966,PIVOTILC!$A:$I,7,FALSE)))</f>
        <v>0</v>
      </c>
      <c r="AO966" s="13">
        <f t="shared" si="244"/>
        <v>0</v>
      </c>
      <c r="AP966" s="13" t="str">
        <f t="shared" si="253"/>
        <v/>
      </c>
      <c r="AQ966" s="13">
        <f>IF(ISERROR(VLOOKUP($C966,CTEPULL!$A:$I,8,FALSE)),"0",(VLOOKUP($C966,CTEPULL!$A:$I,8,FALSE)))</f>
        <v>0</v>
      </c>
      <c r="AR966" s="18">
        <f>IF(ISERROR(VLOOKUP($A966,PIVOTILC!$A:$I,8,FALSE)),"0",(VLOOKUP($A966,PIVOTILC!$A:$I,8,FALSE)))</f>
        <v>0</v>
      </c>
      <c r="AS966" s="13">
        <f t="shared" si="245"/>
        <v>0</v>
      </c>
      <c r="AT966" s="13" t="str">
        <f t="shared" si="254"/>
        <v/>
      </c>
      <c r="AU966" s="19">
        <f>IF(ISERROR(VLOOKUP($C966,CTEPULL!$A:$I,9,FALSE)),"0",(VLOOKUP($C966,CTEPULL!$A:$I,9,FALSE)))</f>
        <v>40</v>
      </c>
      <c r="AV966" s="18">
        <f>IF(ISERROR(VLOOKUP($A966,PIVOTILC!$A:$I,8,FALSE)),"0",(VLOOKUP($A966,PIVOTILC!$A:$I,9,FALSE)))</f>
        <v>40</v>
      </c>
      <c r="AW966" s="18">
        <f t="shared" si="246"/>
        <v>0</v>
      </c>
      <c r="AX966" s="13">
        <f t="shared" si="247"/>
        <v>0</v>
      </c>
      <c r="AY966" s="13" t="str">
        <f t="shared" si="248"/>
        <v>No</v>
      </c>
      <c r="AZ966" s="13" t="str">
        <f t="shared" si="255"/>
        <v>No</v>
      </c>
    </row>
    <row r="967" spans="1:52" x14ac:dyDescent="0.2">
      <c r="A967" s="1" t="s">
        <v>7315</v>
      </c>
      <c r="B967" s="16" t="s">
        <v>6360</v>
      </c>
      <c r="C967" s="13" t="s">
        <v>6361</v>
      </c>
      <c r="D967" s="13" t="s">
        <v>6362</v>
      </c>
      <c r="E967" s="13" t="s">
        <v>6363</v>
      </c>
      <c r="F967" s="13" t="s">
        <v>629</v>
      </c>
      <c r="G967" s="13" t="s">
        <v>6364</v>
      </c>
      <c r="H967" s="13" t="s">
        <v>2829</v>
      </c>
      <c r="I967" s="13" t="s">
        <v>98</v>
      </c>
      <c r="J967" s="13" t="s">
        <v>2378</v>
      </c>
      <c r="K967" s="13" t="s">
        <v>2396</v>
      </c>
      <c r="L967" s="13" t="s">
        <v>2392</v>
      </c>
      <c r="M967" s="13" t="s">
        <v>8943</v>
      </c>
      <c r="N967" s="13" t="s">
        <v>6365</v>
      </c>
      <c r="O967" s="17">
        <v>43017</v>
      </c>
      <c r="P967" s="23"/>
      <c r="Q967" s="41" t="s">
        <v>6366</v>
      </c>
      <c r="R967" s="13" t="s">
        <v>129</v>
      </c>
      <c r="S967" s="13" t="s">
        <v>2871</v>
      </c>
      <c r="T967" s="13" t="s">
        <v>8348</v>
      </c>
      <c r="U967" s="13" t="s">
        <v>6391</v>
      </c>
      <c r="V967" s="13" t="s">
        <v>8352</v>
      </c>
      <c r="W967" s="13">
        <f>IF(ISERROR(VLOOKUP($C967,CTEPULL!$A:$I,3,FALSE)),"0",(VLOOKUP($C967,CTEPULL!$A:$I,3,FALSE)))</f>
        <v>54</v>
      </c>
      <c r="X967" s="18">
        <f>IF(ISERROR(VLOOKUP($A967,PIVOTILC!$A:$I,3,FALSE)),"0",(VLOOKUP($A967,PIVOTILC!$A:$I,3,FALSE)))</f>
        <v>54</v>
      </c>
      <c r="Y967" s="13">
        <f t="shared" si="240"/>
        <v>0</v>
      </c>
      <c r="Z967" s="13" t="str">
        <f t="shared" si="249"/>
        <v>Good</v>
      </c>
      <c r="AA967" s="13">
        <f>IF(ISERROR(VLOOKUP($C967,CTEPULL!$A:$I,4,FALSE)),"0",(VLOOKUP($C967,CTEPULL!$A:$I,4,FALSE)))</f>
        <v>0</v>
      </c>
      <c r="AB967" s="18">
        <f>IF(ISERROR(VLOOKUP($A967,PIVOTILC!$A:$I,4,FALSE)),"0",(VLOOKUP($A967,PIVOTILC!$A:$I,4,FALSE)))</f>
        <v>0</v>
      </c>
      <c r="AC967" s="13">
        <f t="shared" si="241"/>
        <v>0</v>
      </c>
      <c r="AD967" s="13" t="str">
        <f t="shared" si="250"/>
        <v/>
      </c>
      <c r="AE967" s="13">
        <f>IF(ISERROR(VLOOKUP($C967,CTEPULL!$A:$I,5,FALSE)),"0",(VLOOKUP($C967,CTEPULL!$A:$I,5,FALSE)))</f>
        <v>0</v>
      </c>
      <c r="AF967" s="18">
        <f>IF(ISERROR(VLOOKUP($A967,PIVOTILC!$A:$I,5,FALSE)),"0",(VLOOKUP($A967,PIVOTILC!$A:$I,5,FALSE)))</f>
        <v>0</v>
      </c>
      <c r="AG967" s="13">
        <f t="shared" si="242"/>
        <v>0</v>
      </c>
      <c r="AH967" s="13" t="str">
        <f t="shared" si="251"/>
        <v/>
      </c>
      <c r="AI967" s="13">
        <f>IF(ISERROR(VLOOKUP($C967,CTEPULL!$A:$I,6,FALSE)),"0",(VLOOKUP($C967,CTEPULL!$A:$I,6,FALSE)))</f>
        <v>0</v>
      </c>
      <c r="AJ967" s="18">
        <f>IF(ISERROR(VLOOKUP($A967,PIVOTILC!$A:$I,6,FALSE)),"0",(VLOOKUP($A967,PIVOTILC!$A:$I,6,FALSE)))</f>
        <v>0</v>
      </c>
      <c r="AK967" s="13">
        <f t="shared" si="243"/>
        <v>0</v>
      </c>
      <c r="AL967" s="13" t="str">
        <f t="shared" si="252"/>
        <v/>
      </c>
      <c r="AM967" s="13">
        <f>IF(ISERROR(VLOOKUP($C967,CTEPULL!$A:$I,7,FALSE)),"0",(VLOOKUP($C967,CTEPULL!$A:$I,7,FALSE)))</f>
        <v>0</v>
      </c>
      <c r="AN967" s="18">
        <f>IF(ISERROR(VLOOKUP($A967,PIVOTILC!$A:$I,7,FALSE)),"0",(VLOOKUP($A967,PIVOTILC!$A:$I,7,FALSE)))</f>
        <v>0</v>
      </c>
      <c r="AO967" s="13">
        <f t="shared" si="244"/>
        <v>0</v>
      </c>
      <c r="AP967" s="13" t="str">
        <f t="shared" si="253"/>
        <v/>
      </c>
      <c r="AQ967" s="13">
        <f>IF(ISERROR(VLOOKUP($C967,CTEPULL!$A:$I,8,FALSE)),"0",(VLOOKUP($C967,CTEPULL!$A:$I,8,FALSE)))</f>
        <v>0</v>
      </c>
      <c r="AR967" s="18">
        <f>IF(ISERROR(VLOOKUP($A967,PIVOTILC!$A:$I,8,FALSE)),"0",(VLOOKUP($A967,PIVOTILC!$A:$I,8,FALSE)))</f>
        <v>0</v>
      </c>
      <c r="AS967" s="13">
        <f t="shared" si="245"/>
        <v>0</v>
      </c>
      <c r="AT967" s="13" t="str">
        <f t="shared" si="254"/>
        <v/>
      </c>
      <c r="AU967" s="19">
        <f>IF(ISERROR(VLOOKUP($C967,CTEPULL!$A:$I,9,FALSE)),"0",(VLOOKUP($C967,CTEPULL!$A:$I,9,FALSE)))</f>
        <v>54</v>
      </c>
      <c r="AV967" s="18">
        <f>IF(ISERROR(VLOOKUP($A967,PIVOTILC!$A:$I,8,FALSE)),"0",(VLOOKUP($A967,PIVOTILC!$A:$I,9,FALSE)))</f>
        <v>54</v>
      </c>
      <c r="AW967" s="18">
        <f t="shared" si="246"/>
        <v>0</v>
      </c>
      <c r="AX967" s="13">
        <f t="shared" si="247"/>
        <v>0</v>
      </c>
      <c r="AY967" s="13" t="str">
        <f t="shared" si="248"/>
        <v>No</v>
      </c>
      <c r="AZ967" s="13" t="str">
        <f t="shared" si="255"/>
        <v>No</v>
      </c>
    </row>
    <row r="968" spans="1:52" x14ac:dyDescent="0.2">
      <c r="A968" s="1" t="s">
        <v>8318</v>
      </c>
      <c r="B968" s="16" t="s">
        <v>8319</v>
      </c>
      <c r="C968" s="13" t="s">
        <v>8320</v>
      </c>
      <c r="D968" s="13" t="s">
        <v>8321</v>
      </c>
      <c r="E968" s="13" t="s">
        <v>716</v>
      </c>
      <c r="F968" s="13" t="s">
        <v>179</v>
      </c>
      <c r="G968" s="13" t="s">
        <v>8322</v>
      </c>
      <c r="H968" s="13" t="s">
        <v>2829</v>
      </c>
      <c r="I968" s="13" t="s">
        <v>98</v>
      </c>
      <c r="J968" s="13" t="s">
        <v>2378</v>
      </c>
      <c r="K968" s="13" t="s">
        <v>2395</v>
      </c>
      <c r="L968" s="13" t="s">
        <v>4946</v>
      </c>
      <c r="M968" s="13" t="s">
        <v>2405</v>
      </c>
      <c r="N968" s="13" t="s">
        <v>8323</v>
      </c>
      <c r="O968" s="17">
        <v>43305</v>
      </c>
      <c r="P968" s="23"/>
      <c r="Q968" s="41" t="s">
        <v>8324</v>
      </c>
      <c r="R968" s="13" t="s">
        <v>129</v>
      </c>
      <c r="S968" s="13" t="s">
        <v>2870</v>
      </c>
      <c r="T968" s="13" t="s">
        <v>8348</v>
      </c>
      <c r="U968" s="13" t="s">
        <v>8333</v>
      </c>
      <c r="V968" s="13" t="s">
        <v>8351</v>
      </c>
      <c r="W968" s="13">
        <f>IF(ISERROR(VLOOKUP($C968,CTEPULL!$A:$I,3,FALSE)),"0",(VLOOKUP($C968,CTEPULL!$A:$I,3,FALSE)))</f>
        <v>40</v>
      </c>
      <c r="X968" s="18">
        <f>IF(ISERROR(VLOOKUP($A968,PIVOTILC!$A:$I,3,FALSE)),"0",(VLOOKUP($A968,PIVOTILC!$A:$I,3,FALSE)))</f>
        <v>40</v>
      </c>
      <c r="Y968" s="13">
        <f t="shared" si="240"/>
        <v>0</v>
      </c>
      <c r="Z968" s="13" t="str">
        <f t="shared" si="249"/>
        <v>Good</v>
      </c>
      <c r="AA968" s="13">
        <f>IF(ISERROR(VLOOKUP($C968,CTEPULL!$A:$I,4,FALSE)),"0",(VLOOKUP($C968,CTEPULL!$A:$I,4,FALSE)))</f>
        <v>0</v>
      </c>
      <c r="AB968" s="18">
        <f>IF(ISERROR(VLOOKUP($A968,PIVOTILC!$A:$I,4,FALSE)),"0",(VLOOKUP($A968,PIVOTILC!$A:$I,4,FALSE)))</f>
        <v>0</v>
      </c>
      <c r="AC968" s="13">
        <f t="shared" si="241"/>
        <v>0</v>
      </c>
      <c r="AD968" s="13" t="str">
        <f t="shared" si="250"/>
        <v/>
      </c>
      <c r="AE968" s="13">
        <f>IF(ISERROR(VLOOKUP($C968,CTEPULL!$A:$I,5,FALSE)),"0",(VLOOKUP($C968,CTEPULL!$A:$I,5,FALSE)))</f>
        <v>0</v>
      </c>
      <c r="AF968" s="18">
        <f>IF(ISERROR(VLOOKUP($A968,PIVOTILC!$A:$I,5,FALSE)),"0",(VLOOKUP($A968,PIVOTILC!$A:$I,5,FALSE)))</f>
        <v>0</v>
      </c>
      <c r="AG968" s="13">
        <f t="shared" si="242"/>
        <v>0</v>
      </c>
      <c r="AH968" s="13" t="str">
        <f t="shared" si="251"/>
        <v/>
      </c>
      <c r="AI968" s="13">
        <f>IF(ISERROR(VLOOKUP($C968,CTEPULL!$A:$I,6,FALSE)),"0",(VLOOKUP($C968,CTEPULL!$A:$I,6,FALSE)))</f>
        <v>0</v>
      </c>
      <c r="AJ968" s="18">
        <f>IF(ISERROR(VLOOKUP($A968,PIVOTILC!$A:$I,6,FALSE)),"0",(VLOOKUP($A968,PIVOTILC!$A:$I,6,FALSE)))</f>
        <v>0</v>
      </c>
      <c r="AK968" s="13">
        <f t="shared" si="243"/>
        <v>0</v>
      </c>
      <c r="AL968" s="13" t="str">
        <f t="shared" si="252"/>
        <v/>
      </c>
      <c r="AM968" s="13">
        <f>IF(ISERROR(VLOOKUP($C968,CTEPULL!$A:$I,7,FALSE)),"0",(VLOOKUP($C968,CTEPULL!$A:$I,7,FALSE)))</f>
        <v>0</v>
      </c>
      <c r="AN968" s="18">
        <f>IF(ISERROR(VLOOKUP($A968,PIVOTILC!$A:$I,7,FALSE)),"0",(VLOOKUP($A968,PIVOTILC!$A:$I,7,FALSE)))</f>
        <v>0</v>
      </c>
      <c r="AO968" s="13">
        <f t="shared" si="244"/>
        <v>0</v>
      </c>
      <c r="AP968" s="13" t="str">
        <f t="shared" si="253"/>
        <v/>
      </c>
      <c r="AQ968" s="13">
        <f>IF(ISERROR(VLOOKUP($C968,CTEPULL!$A:$I,8,FALSE)),"0",(VLOOKUP($C968,CTEPULL!$A:$I,8,FALSE)))</f>
        <v>0</v>
      </c>
      <c r="AR968" s="18">
        <f>IF(ISERROR(VLOOKUP($A968,PIVOTILC!$A:$I,8,FALSE)),"0",(VLOOKUP($A968,PIVOTILC!$A:$I,8,FALSE)))</f>
        <v>0</v>
      </c>
      <c r="AS968" s="13">
        <f t="shared" si="245"/>
        <v>0</v>
      </c>
      <c r="AT968" s="13" t="str">
        <f t="shared" si="254"/>
        <v/>
      </c>
      <c r="AU968" s="19">
        <f>IF(ISERROR(VLOOKUP($C968,CTEPULL!$A:$I,9,FALSE)),"0",(VLOOKUP($C968,CTEPULL!$A:$I,9,FALSE)))</f>
        <v>40</v>
      </c>
      <c r="AV968" s="18">
        <f>IF(ISERROR(VLOOKUP($A968,PIVOTILC!$A:$I,8,FALSE)),"0",(VLOOKUP($A968,PIVOTILC!$A:$I,9,FALSE)))</f>
        <v>40</v>
      </c>
      <c r="AW968" s="18">
        <f t="shared" si="246"/>
        <v>0</v>
      </c>
      <c r="AX968" s="13">
        <f t="shared" si="247"/>
        <v>0</v>
      </c>
      <c r="AY968" s="13" t="str">
        <f t="shared" si="248"/>
        <v>No</v>
      </c>
      <c r="AZ968" s="13" t="str">
        <f t="shared" si="255"/>
        <v>No</v>
      </c>
    </row>
    <row r="969" spans="1:52" x14ac:dyDescent="0.2">
      <c r="A969" s="1" t="s">
        <v>12873</v>
      </c>
      <c r="B969" s="16" t="s">
        <v>12923</v>
      </c>
      <c r="C969" s="13" t="s">
        <v>12924</v>
      </c>
      <c r="D969" s="13" t="s">
        <v>12925</v>
      </c>
      <c r="E969" s="13" t="s">
        <v>12926</v>
      </c>
      <c r="F969" s="13" t="s">
        <v>179</v>
      </c>
      <c r="G969" s="13" t="s">
        <v>12927</v>
      </c>
      <c r="H969" s="13" t="s">
        <v>2829</v>
      </c>
      <c r="I969" s="13" t="s">
        <v>98</v>
      </c>
      <c r="J969" s="13" t="s">
        <v>2378</v>
      </c>
      <c r="K969" s="13" t="s">
        <v>4970</v>
      </c>
      <c r="L969" s="13" t="s">
        <v>4970</v>
      </c>
      <c r="M969" s="13" t="s">
        <v>2420</v>
      </c>
      <c r="N969" s="13" t="s">
        <v>12928</v>
      </c>
      <c r="O969" s="17">
        <v>43832</v>
      </c>
      <c r="P969" s="23"/>
      <c r="Q969" s="41" t="s">
        <v>12929</v>
      </c>
      <c r="R969" s="13" t="s">
        <v>129</v>
      </c>
      <c r="S969" s="13" t="s">
        <v>2870</v>
      </c>
      <c r="T969" s="13" t="s">
        <v>8348</v>
      </c>
      <c r="U969" s="13" t="s">
        <v>12934</v>
      </c>
      <c r="V969" s="13" t="s">
        <v>8352</v>
      </c>
      <c r="W969" s="13">
        <f>IF(ISERROR(VLOOKUP($C969,CTEPULL!$A:$I,3,FALSE)),"0",(VLOOKUP($C969,CTEPULL!$A:$I,3,FALSE)))</f>
        <v>45</v>
      </c>
      <c r="X969" s="18">
        <f>IF(ISERROR(VLOOKUP($A969,PIVOTILC!$A:$I,3,FALSE)),"0",(VLOOKUP($A969,PIVOTILC!$A:$I,3,FALSE)))</f>
        <v>45</v>
      </c>
      <c r="Y969" s="13">
        <f t="shared" si="240"/>
        <v>0</v>
      </c>
      <c r="Z969" s="13" t="str">
        <f t="shared" si="249"/>
        <v>Good</v>
      </c>
      <c r="AA969" s="13">
        <f>IF(ISERROR(VLOOKUP($C969,CTEPULL!$A:$I,4,FALSE)),"0",(VLOOKUP($C969,CTEPULL!$A:$I,4,FALSE)))</f>
        <v>0</v>
      </c>
      <c r="AB969" s="18">
        <f>IF(ISERROR(VLOOKUP($A969,PIVOTILC!$A:$I,4,FALSE)),"0",(VLOOKUP($A969,PIVOTILC!$A:$I,4,FALSE)))</f>
        <v>0</v>
      </c>
      <c r="AC969" s="13">
        <f t="shared" si="241"/>
        <v>0</v>
      </c>
      <c r="AD969" s="13" t="str">
        <f t="shared" si="250"/>
        <v/>
      </c>
      <c r="AE969" s="13">
        <f>IF(ISERROR(VLOOKUP($C969,CTEPULL!$A:$I,5,FALSE)),"0",(VLOOKUP($C969,CTEPULL!$A:$I,5,FALSE)))</f>
        <v>0</v>
      </c>
      <c r="AF969" s="18">
        <f>IF(ISERROR(VLOOKUP($A969,PIVOTILC!$A:$I,5,FALSE)),"0",(VLOOKUP($A969,PIVOTILC!$A:$I,5,FALSE)))</f>
        <v>0</v>
      </c>
      <c r="AG969" s="13">
        <f t="shared" si="242"/>
        <v>0</v>
      </c>
      <c r="AH969" s="13" t="str">
        <f t="shared" si="251"/>
        <v/>
      </c>
      <c r="AI969" s="13">
        <f>IF(ISERROR(VLOOKUP($C969,CTEPULL!$A:$I,6,FALSE)),"0",(VLOOKUP($C969,CTEPULL!$A:$I,6,FALSE)))</f>
        <v>0</v>
      </c>
      <c r="AJ969" s="18">
        <f>IF(ISERROR(VLOOKUP($A969,PIVOTILC!$A:$I,6,FALSE)),"0",(VLOOKUP($A969,PIVOTILC!$A:$I,6,FALSE)))</f>
        <v>0</v>
      </c>
      <c r="AK969" s="13">
        <f t="shared" si="243"/>
        <v>0</v>
      </c>
      <c r="AL969" s="13" t="str">
        <f t="shared" si="252"/>
        <v/>
      </c>
      <c r="AM969" s="13">
        <f>IF(ISERROR(VLOOKUP($C969,CTEPULL!$A:$I,7,FALSE)),"0",(VLOOKUP($C969,CTEPULL!$A:$I,7,FALSE)))</f>
        <v>0</v>
      </c>
      <c r="AN969" s="18">
        <f>IF(ISERROR(VLOOKUP($A969,PIVOTILC!$A:$I,7,FALSE)),"0",(VLOOKUP($A969,PIVOTILC!$A:$I,7,FALSE)))</f>
        <v>0</v>
      </c>
      <c r="AO969" s="13">
        <f t="shared" si="244"/>
        <v>0</v>
      </c>
      <c r="AP969" s="13" t="str">
        <f t="shared" si="253"/>
        <v/>
      </c>
      <c r="AQ969" s="13">
        <f>IF(ISERROR(VLOOKUP($C969,CTEPULL!$A:$I,8,FALSE)),"0",(VLOOKUP($C969,CTEPULL!$A:$I,8,FALSE)))</f>
        <v>0</v>
      </c>
      <c r="AR969" s="18">
        <f>IF(ISERROR(VLOOKUP($A969,PIVOTILC!$A:$I,8,FALSE)),"0",(VLOOKUP($A969,PIVOTILC!$A:$I,8,FALSE)))</f>
        <v>0</v>
      </c>
      <c r="AS969" s="13">
        <f t="shared" si="245"/>
        <v>0</v>
      </c>
      <c r="AT969" s="13" t="str">
        <f t="shared" si="254"/>
        <v/>
      </c>
      <c r="AU969" s="19">
        <f>IF(ISERROR(VLOOKUP($C969,CTEPULL!$A:$I,9,FALSE)),"0",(VLOOKUP($C969,CTEPULL!$A:$I,9,FALSE)))</f>
        <v>45</v>
      </c>
      <c r="AV969" s="18">
        <f>IF(ISERROR(VLOOKUP($A969,PIVOTILC!$A:$I,8,FALSE)),"0",(VLOOKUP($A969,PIVOTILC!$A:$I,9,FALSE)))</f>
        <v>45</v>
      </c>
      <c r="AW969" s="18">
        <f t="shared" si="246"/>
        <v>0</v>
      </c>
      <c r="AX969" s="13">
        <f t="shared" si="247"/>
        <v>0</v>
      </c>
      <c r="AY969" s="13" t="str">
        <f t="shared" si="248"/>
        <v>No</v>
      </c>
      <c r="AZ969" s="13" t="str">
        <f t="shared" si="255"/>
        <v>No</v>
      </c>
    </row>
    <row r="970" spans="1:52" x14ac:dyDescent="0.2">
      <c r="A970" s="1" t="s">
        <v>7316</v>
      </c>
      <c r="B970" s="16" t="s">
        <v>5312</v>
      </c>
      <c r="C970" s="13" t="s">
        <v>5313</v>
      </c>
      <c r="D970" s="13" t="s">
        <v>5314</v>
      </c>
      <c r="E970" s="13" t="s">
        <v>444</v>
      </c>
      <c r="F970" s="13" t="s">
        <v>3740</v>
      </c>
      <c r="G970" s="13" t="s">
        <v>5315</v>
      </c>
      <c r="H970" s="13" t="s">
        <v>2829</v>
      </c>
      <c r="I970" s="13" t="s">
        <v>98</v>
      </c>
      <c r="J970" s="13" t="s">
        <v>2378</v>
      </c>
      <c r="K970" s="13" t="s">
        <v>2395</v>
      </c>
      <c r="L970" s="13" t="s">
        <v>4946</v>
      </c>
      <c r="M970" s="13" t="s">
        <v>2405</v>
      </c>
      <c r="N970" s="13" t="s">
        <v>5316</v>
      </c>
      <c r="O970" s="17">
        <v>42934</v>
      </c>
      <c r="P970" s="23"/>
      <c r="Q970" s="41" t="s">
        <v>5340</v>
      </c>
      <c r="R970" s="13" t="s">
        <v>129</v>
      </c>
      <c r="S970" s="13" t="s">
        <v>2877</v>
      </c>
      <c r="T970" s="13" t="s">
        <v>8348</v>
      </c>
      <c r="U970" s="13" t="s">
        <v>6127</v>
      </c>
      <c r="V970" s="13" t="s">
        <v>8354</v>
      </c>
      <c r="W970" s="13">
        <f>IF(ISERROR(VLOOKUP($C970,CTEPULL!$A:$I,3,FALSE)),"0",(VLOOKUP($C970,CTEPULL!$A:$I,3,FALSE)))</f>
        <v>40</v>
      </c>
      <c r="X970" s="18">
        <f>IF(ISERROR(VLOOKUP($A970,PIVOTILC!$A:$I,3,FALSE)),"0",(VLOOKUP($A970,PIVOTILC!$A:$I,3,FALSE)))</f>
        <v>40</v>
      </c>
      <c r="Y970" s="13">
        <f t="shared" si="240"/>
        <v>0</v>
      </c>
      <c r="Z970" s="13" t="str">
        <f t="shared" si="249"/>
        <v>Good</v>
      </c>
      <c r="AA970" s="13">
        <f>IF(ISERROR(VLOOKUP($C970,CTEPULL!$A:$I,4,FALSE)),"0",(VLOOKUP($C970,CTEPULL!$A:$I,4,FALSE)))</f>
        <v>0</v>
      </c>
      <c r="AB970" s="18">
        <f>IF(ISERROR(VLOOKUP($A970,PIVOTILC!$A:$I,4,FALSE)),"0",(VLOOKUP($A970,PIVOTILC!$A:$I,4,FALSE)))</f>
        <v>0</v>
      </c>
      <c r="AC970" s="13">
        <f t="shared" si="241"/>
        <v>0</v>
      </c>
      <c r="AD970" s="13" t="str">
        <f t="shared" si="250"/>
        <v/>
      </c>
      <c r="AE970" s="13">
        <f>IF(ISERROR(VLOOKUP($C970,CTEPULL!$A:$I,5,FALSE)),"0",(VLOOKUP($C970,CTEPULL!$A:$I,5,FALSE)))</f>
        <v>0</v>
      </c>
      <c r="AF970" s="18">
        <f>IF(ISERROR(VLOOKUP($A970,PIVOTILC!$A:$I,5,FALSE)),"0",(VLOOKUP($A970,PIVOTILC!$A:$I,5,FALSE)))</f>
        <v>0</v>
      </c>
      <c r="AG970" s="13">
        <f t="shared" si="242"/>
        <v>0</v>
      </c>
      <c r="AH970" s="13" t="str">
        <f t="shared" si="251"/>
        <v/>
      </c>
      <c r="AI970" s="13">
        <f>IF(ISERROR(VLOOKUP($C970,CTEPULL!$A:$I,6,FALSE)),"0",(VLOOKUP($C970,CTEPULL!$A:$I,6,FALSE)))</f>
        <v>0</v>
      </c>
      <c r="AJ970" s="18">
        <f>IF(ISERROR(VLOOKUP($A970,PIVOTILC!$A:$I,6,FALSE)),"0",(VLOOKUP($A970,PIVOTILC!$A:$I,6,FALSE)))</f>
        <v>0</v>
      </c>
      <c r="AK970" s="13">
        <f t="shared" si="243"/>
        <v>0</v>
      </c>
      <c r="AL970" s="13" t="str">
        <f t="shared" si="252"/>
        <v/>
      </c>
      <c r="AM970" s="13">
        <f>IF(ISERROR(VLOOKUP($C970,CTEPULL!$A:$I,7,FALSE)),"0",(VLOOKUP($C970,CTEPULL!$A:$I,7,FALSE)))</f>
        <v>0</v>
      </c>
      <c r="AN970" s="18">
        <f>IF(ISERROR(VLOOKUP($A970,PIVOTILC!$A:$I,7,FALSE)),"0",(VLOOKUP($A970,PIVOTILC!$A:$I,7,FALSE)))</f>
        <v>0</v>
      </c>
      <c r="AO970" s="13">
        <f t="shared" si="244"/>
        <v>0</v>
      </c>
      <c r="AP970" s="13" t="str">
        <f t="shared" si="253"/>
        <v/>
      </c>
      <c r="AQ970" s="13">
        <f>IF(ISERROR(VLOOKUP($C970,CTEPULL!$A:$I,8,FALSE)),"0",(VLOOKUP($C970,CTEPULL!$A:$I,8,FALSE)))</f>
        <v>0</v>
      </c>
      <c r="AR970" s="18">
        <f>IF(ISERROR(VLOOKUP($A970,PIVOTILC!$A:$I,8,FALSE)),"0",(VLOOKUP($A970,PIVOTILC!$A:$I,8,FALSE)))</f>
        <v>0</v>
      </c>
      <c r="AS970" s="13">
        <f t="shared" si="245"/>
        <v>0</v>
      </c>
      <c r="AT970" s="13" t="str">
        <f t="shared" si="254"/>
        <v/>
      </c>
      <c r="AU970" s="19">
        <f>IF(ISERROR(VLOOKUP($C970,CTEPULL!$A:$I,9,FALSE)),"0",(VLOOKUP($C970,CTEPULL!$A:$I,9,FALSE)))</f>
        <v>40</v>
      </c>
      <c r="AV970" s="18">
        <f>IF(ISERROR(VLOOKUP($A970,PIVOTILC!$A:$I,8,FALSE)),"0",(VLOOKUP($A970,PIVOTILC!$A:$I,9,FALSE)))</f>
        <v>40</v>
      </c>
      <c r="AW970" s="18">
        <f t="shared" si="246"/>
        <v>0</v>
      </c>
      <c r="AX970" s="13">
        <f t="shared" si="247"/>
        <v>0</v>
      </c>
      <c r="AY970" s="13" t="str">
        <f t="shared" si="248"/>
        <v>No</v>
      </c>
      <c r="AZ970" s="13" t="str">
        <f t="shared" si="255"/>
        <v>No</v>
      </c>
    </row>
    <row r="971" spans="1:52" x14ac:dyDescent="0.2">
      <c r="A971" s="1" t="s">
        <v>7317</v>
      </c>
      <c r="B971" s="16" t="s">
        <v>3361</v>
      </c>
      <c r="C971" s="13" t="s">
        <v>1780</v>
      </c>
      <c r="D971" s="13" t="s">
        <v>1781</v>
      </c>
      <c r="E971" s="13" t="s">
        <v>665</v>
      </c>
      <c r="F971" s="13" t="s">
        <v>179</v>
      </c>
      <c r="G971" s="13" t="s">
        <v>1782</v>
      </c>
      <c r="H971" s="13" t="s">
        <v>2829</v>
      </c>
      <c r="I971" s="13" t="s">
        <v>98</v>
      </c>
      <c r="J971" s="13" t="s">
        <v>2378</v>
      </c>
      <c r="K971" s="13" t="s">
        <v>2381</v>
      </c>
      <c r="L971" s="13" t="s">
        <v>2387</v>
      </c>
      <c r="M971" s="13" t="s">
        <v>2508</v>
      </c>
      <c r="N971" s="13" t="s">
        <v>1783</v>
      </c>
      <c r="O971" s="17">
        <v>41977</v>
      </c>
      <c r="P971" s="23"/>
      <c r="Q971" s="41" t="s">
        <v>2761</v>
      </c>
      <c r="R971" s="13" t="s">
        <v>129</v>
      </c>
      <c r="S971" s="13" t="s">
        <v>2870</v>
      </c>
      <c r="T971" s="13" t="s">
        <v>8348</v>
      </c>
      <c r="U971" s="13" t="s">
        <v>6128</v>
      </c>
      <c r="V971" s="13" t="s">
        <v>8361</v>
      </c>
      <c r="W971" s="13">
        <f>IF(ISERROR(VLOOKUP($C971,CTEPULL!$A:$I,3,FALSE)),"0",(VLOOKUP($C971,CTEPULL!$A:$I,3,FALSE)))</f>
        <v>40</v>
      </c>
      <c r="X971" s="18">
        <f>IF(ISERROR(VLOOKUP($A971,PIVOTILC!$A:$I,3,FALSE)),"0",(VLOOKUP($A971,PIVOTILC!$A:$I,3,FALSE)))</f>
        <v>40</v>
      </c>
      <c r="Y971" s="13">
        <f t="shared" si="240"/>
        <v>0</v>
      </c>
      <c r="Z971" s="13" t="str">
        <f t="shared" si="249"/>
        <v>Good</v>
      </c>
      <c r="AA971" s="13">
        <f>IF(ISERROR(VLOOKUP($C971,CTEPULL!$A:$I,4,FALSE)),"0",(VLOOKUP($C971,CTEPULL!$A:$I,4,FALSE)))</f>
        <v>0</v>
      </c>
      <c r="AB971" s="18">
        <f>IF(ISERROR(VLOOKUP($A971,PIVOTILC!$A:$I,4,FALSE)),"0",(VLOOKUP($A971,PIVOTILC!$A:$I,4,FALSE)))</f>
        <v>0</v>
      </c>
      <c r="AC971" s="13">
        <f t="shared" si="241"/>
        <v>0</v>
      </c>
      <c r="AD971" s="13" t="str">
        <f t="shared" si="250"/>
        <v/>
      </c>
      <c r="AE971" s="13">
        <f>IF(ISERROR(VLOOKUP($C971,CTEPULL!$A:$I,5,FALSE)),"0",(VLOOKUP($C971,CTEPULL!$A:$I,5,FALSE)))</f>
        <v>0</v>
      </c>
      <c r="AF971" s="18">
        <f>IF(ISERROR(VLOOKUP($A971,PIVOTILC!$A:$I,5,FALSE)),"0",(VLOOKUP($A971,PIVOTILC!$A:$I,5,FALSE)))</f>
        <v>0</v>
      </c>
      <c r="AG971" s="13">
        <f t="shared" si="242"/>
        <v>0</v>
      </c>
      <c r="AH971" s="13" t="str">
        <f t="shared" si="251"/>
        <v/>
      </c>
      <c r="AI971" s="13">
        <f>IF(ISERROR(VLOOKUP($C971,CTEPULL!$A:$I,6,FALSE)),"0",(VLOOKUP($C971,CTEPULL!$A:$I,6,FALSE)))</f>
        <v>0</v>
      </c>
      <c r="AJ971" s="18">
        <f>IF(ISERROR(VLOOKUP($A971,PIVOTILC!$A:$I,6,FALSE)),"0",(VLOOKUP($A971,PIVOTILC!$A:$I,6,FALSE)))</f>
        <v>0</v>
      </c>
      <c r="AK971" s="13">
        <f t="shared" si="243"/>
        <v>0</v>
      </c>
      <c r="AL971" s="13" t="str">
        <f t="shared" si="252"/>
        <v/>
      </c>
      <c r="AM971" s="13">
        <f>IF(ISERROR(VLOOKUP($C971,CTEPULL!$A:$I,7,FALSE)),"0",(VLOOKUP($C971,CTEPULL!$A:$I,7,FALSE)))</f>
        <v>0</v>
      </c>
      <c r="AN971" s="18">
        <f>IF(ISERROR(VLOOKUP($A971,PIVOTILC!$A:$I,7,FALSE)),"0",(VLOOKUP($A971,PIVOTILC!$A:$I,7,FALSE)))</f>
        <v>0</v>
      </c>
      <c r="AO971" s="13">
        <f t="shared" si="244"/>
        <v>0</v>
      </c>
      <c r="AP971" s="13" t="str">
        <f t="shared" si="253"/>
        <v/>
      </c>
      <c r="AQ971" s="13">
        <f>IF(ISERROR(VLOOKUP($C971,CTEPULL!$A:$I,8,FALSE)),"0",(VLOOKUP($C971,CTEPULL!$A:$I,8,FALSE)))</f>
        <v>0</v>
      </c>
      <c r="AR971" s="18">
        <f>IF(ISERROR(VLOOKUP($A971,PIVOTILC!$A:$I,8,FALSE)),"0",(VLOOKUP($A971,PIVOTILC!$A:$I,8,FALSE)))</f>
        <v>0</v>
      </c>
      <c r="AS971" s="13">
        <f t="shared" si="245"/>
        <v>0</v>
      </c>
      <c r="AT971" s="13" t="str">
        <f t="shared" si="254"/>
        <v/>
      </c>
      <c r="AU971" s="19">
        <f>IF(ISERROR(VLOOKUP($C971,CTEPULL!$A:$I,9,FALSE)),"0",(VLOOKUP($C971,CTEPULL!$A:$I,9,FALSE)))</f>
        <v>40</v>
      </c>
      <c r="AV971" s="18">
        <f>IF(ISERROR(VLOOKUP($A971,PIVOTILC!$A:$I,8,FALSE)),"0",(VLOOKUP($A971,PIVOTILC!$A:$I,9,FALSE)))</f>
        <v>40</v>
      </c>
      <c r="AW971" s="18">
        <f t="shared" si="246"/>
        <v>0</v>
      </c>
      <c r="AX971" s="13">
        <f t="shared" si="247"/>
        <v>0</v>
      </c>
      <c r="AY971" s="13" t="str">
        <f t="shared" si="248"/>
        <v>No</v>
      </c>
      <c r="AZ971" s="13" t="str">
        <f t="shared" si="255"/>
        <v>No</v>
      </c>
    </row>
    <row r="972" spans="1:52" x14ac:dyDescent="0.2">
      <c r="A972" s="1" t="s">
        <v>7839</v>
      </c>
      <c r="B972" s="12" t="s">
        <v>7844</v>
      </c>
      <c r="C972" s="3" t="s">
        <v>7845</v>
      </c>
      <c r="D972" s="3" t="s">
        <v>7846</v>
      </c>
      <c r="E972" s="3" t="s">
        <v>7847</v>
      </c>
      <c r="F972" s="3" t="s">
        <v>179</v>
      </c>
      <c r="G972" s="3" t="s">
        <v>7848</v>
      </c>
      <c r="H972" s="3" t="s">
        <v>2829</v>
      </c>
      <c r="I972" s="3" t="s">
        <v>98</v>
      </c>
      <c r="J972" s="3" t="s">
        <v>2378</v>
      </c>
      <c r="K972" s="3" t="s">
        <v>2395</v>
      </c>
      <c r="L972" s="3" t="s">
        <v>4946</v>
      </c>
      <c r="M972" s="3" t="s">
        <v>2405</v>
      </c>
      <c r="N972" s="3" t="s">
        <v>7849</v>
      </c>
      <c r="O972" s="11">
        <v>43192</v>
      </c>
      <c r="Q972" s="41" t="s">
        <v>7850</v>
      </c>
      <c r="R972" s="3" t="s">
        <v>187</v>
      </c>
      <c r="S972" s="3" t="s">
        <v>2866</v>
      </c>
      <c r="T972" s="3" t="s">
        <v>8348</v>
      </c>
      <c r="U972" s="3" t="s">
        <v>7866</v>
      </c>
      <c r="V972" s="3" t="s">
        <v>8350</v>
      </c>
      <c r="W972" s="13" t="str">
        <f>IF(ISERROR(VLOOKUP($C972,CTEPULL!$A:$I,3,FALSE)),"0",(VLOOKUP($C972,CTEPULL!$A:$I,3,FALSE)))</f>
        <v>0</v>
      </c>
      <c r="X972" s="18" t="str">
        <f>IF(ISERROR(VLOOKUP($A972,PIVOTILC!$A:$I,3,FALSE)),"0",(VLOOKUP($A972,PIVOTILC!$A:$I,3,FALSE)))</f>
        <v>0</v>
      </c>
      <c r="Y972" s="13">
        <f t="shared" si="240"/>
        <v>0</v>
      </c>
      <c r="Z972" s="13" t="str">
        <f t="shared" si="249"/>
        <v>Good</v>
      </c>
      <c r="AA972" s="13" t="str">
        <f>IF(ISERROR(VLOOKUP($C972,CTEPULL!$A:$I,4,FALSE)),"0",(VLOOKUP($C972,CTEPULL!$A:$I,4,FALSE)))</f>
        <v>0</v>
      </c>
      <c r="AB972" s="18" t="str">
        <f>IF(ISERROR(VLOOKUP($A972,PIVOTILC!$A:$I,4,FALSE)),"0",(VLOOKUP($A972,PIVOTILC!$A:$I,4,FALSE)))</f>
        <v>0</v>
      </c>
      <c r="AC972" s="13">
        <f t="shared" si="241"/>
        <v>0</v>
      </c>
      <c r="AD972" s="13" t="str">
        <f t="shared" si="250"/>
        <v/>
      </c>
      <c r="AE972" s="13" t="str">
        <f>IF(ISERROR(VLOOKUP($C972,CTEPULL!$A:$I,5,FALSE)),"0",(VLOOKUP($C972,CTEPULL!$A:$I,5,FALSE)))</f>
        <v>0</v>
      </c>
      <c r="AF972" s="18" t="str">
        <f>IF(ISERROR(VLOOKUP($A972,PIVOTILC!$A:$I,5,FALSE)),"0",(VLOOKUP($A972,PIVOTILC!$A:$I,5,FALSE)))</f>
        <v>0</v>
      </c>
      <c r="AG972" s="13">
        <f t="shared" si="242"/>
        <v>0</v>
      </c>
      <c r="AH972" s="13" t="str">
        <f t="shared" si="251"/>
        <v/>
      </c>
      <c r="AI972" s="13" t="str">
        <f>IF(ISERROR(VLOOKUP($C972,CTEPULL!$A:$I,6,FALSE)),"0",(VLOOKUP($C972,CTEPULL!$A:$I,6,FALSE)))</f>
        <v>0</v>
      </c>
      <c r="AJ972" s="18" t="str">
        <f>IF(ISERROR(VLOOKUP($A972,PIVOTILC!$A:$I,6,FALSE)),"0",(VLOOKUP($A972,PIVOTILC!$A:$I,6,FALSE)))</f>
        <v>0</v>
      </c>
      <c r="AK972" s="13">
        <f t="shared" si="243"/>
        <v>0</v>
      </c>
      <c r="AL972" s="13" t="str">
        <f t="shared" si="252"/>
        <v/>
      </c>
      <c r="AM972" s="13" t="str">
        <f>IF(ISERROR(VLOOKUP($C972,CTEPULL!$A:$I,7,FALSE)),"0",(VLOOKUP($C972,CTEPULL!$A:$I,7,FALSE)))</f>
        <v>0</v>
      </c>
      <c r="AN972" s="18" t="str">
        <f>IF(ISERROR(VLOOKUP($A972,PIVOTILC!$A:$I,7,FALSE)),"0",(VLOOKUP($A972,PIVOTILC!$A:$I,7,FALSE)))</f>
        <v>0</v>
      </c>
      <c r="AO972" s="13">
        <f t="shared" si="244"/>
        <v>0</v>
      </c>
      <c r="AP972" s="13" t="str">
        <f t="shared" si="253"/>
        <v/>
      </c>
      <c r="AQ972" s="13" t="str">
        <f>IF(ISERROR(VLOOKUP($C972,CTEPULL!$A:$I,8,FALSE)),"0",(VLOOKUP($C972,CTEPULL!$A:$I,8,FALSE)))</f>
        <v>0</v>
      </c>
      <c r="AR972" s="18" t="str">
        <f>IF(ISERROR(VLOOKUP($A972,PIVOTILC!$A:$I,8,FALSE)),"0",(VLOOKUP($A972,PIVOTILC!$A:$I,8,FALSE)))</f>
        <v>0</v>
      </c>
      <c r="AS972" s="13">
        <f t="shared" si="245"/>
        <v>0</v>
      </c>
      <c r="AT972" s="13" t="str">
        <f t="shared" si="254"/>
        <v/>
      </c>
      <c r="AU972" s="19" t="str">
        <f>IF(ISERROR(VLOOKUP($C972,CTEPULL!$A:$I,9,FALSE)),"0",(VLOOKUP($C972,CTEPULL!$A:$I,9,FALSE)))</f>
        <v>0</v>
      </c>
      <c r="AV972" s="18" t="str">
        <f>IF(ISERROR(VLOOKUP($A972,PIVOTILC!$A:$I,8,FALSE)),"0",(VLOOKUP($A972,PIVOTILC!$A:$I,9,FALSE)))</f>
        <v>0</v>
      </c>
      <c r="AW972" s="18">
        <f t="shared" si="246"/>
        <v>0</v>
      </c>
      <c r="AX972" s="13">
        <f t="shared" si="247"/>
        <v>0</v>
      </c>
      <c r="AY972" s="13" t="str">
        <f t="shared" si="248"/>
        <v>No</v>
      </c>
      <c r="AZ972" s="13" t="str">
        <f t="shared" si="255"/>
        <v>No</v>
      </c>
    </row>
    <row r="973" spans="1:52" x14ac:dyDescent="0.2">
      <c r="A973" s="1" t="s">
        <v>7318</v>
      </c>
      <c r="B973" s="16" t="s">
        <v>3362</v>
      </c>
      <c r="C973" s="13" t="s">
        <v>1691</v>
      </c>
      <c r="D973" s="13" t="s">
        <v>1692</v>
      </c>
      <c r="E973" s="13" t="s">
        <v>1693</v>
      </c>
      <c r="F973" s="13" t="s">
        <v>179</v>
      </c>
      <c r="G973" s="13" t="s">
        <v>1694</v>
      </c>
      <c r="H973" s="13" t="s">
        <v>2829</v>
      </c>
      <c r="I973" s="13" t="s">
        <v>98</v>
      </c>
      <c r="J973" s="13" t="s">
        <v>2378</v>
      </c>
      <c r="K973" s="13" t="s">
        <v>2389</v>
      </c>
      <c r="L973" s="13" t="s">
        <v>11236</v>
      </c>
      <c r="M973" s="13" t="s">
        <v>2420</v>
      </c>
      <c r="N973" s="13" t="s">
        <v>2762</v>
      </c>
      <c r="O973" s="17">
        <v>41932</v>
      </c>
      <c r="P973" s="23"/>
      <c r="Q973" s="41" t="s">
        <v>2763</v>
      </c>
      <c r="R973" s="13" t="s">
        <v>129</v>
      </c>
      <c r="S973" s="13" t="s">
        <v>2867</v>
      </c>
      <c r="T973" s="13" t="s">
        <v>8348</v>
      </c>
      <c r="U973" s="13" t="s">
        <v>6129</v>
      </c>
      <c r="V973" s="13" t="s">
        <v>8361</v>
      </c>
      <c r="W973" s="13">
        <f>IF(ISERROR(VLOOKUP($C973,CTEPULL!$A:$I,3,FALSE)),"0",(VLOOKUP($C973,CTEPULL!$A:$I,3,FALSE)))</f>
        <v>45</v>
      </c>
      <c r="X973" s="18">
        <f>IF(ISERROR(VLOOKUP($A973,PIVOTILC!$A:$I,3,FALSE)),"0",(VLOOKUP($A973,PIVOTILC!$A:$I,3,FALSE)))</f>
        <v>45</v>
      </c>
      <c r="Y973" s="13">
        <f t="shared" si="240"/>
        <v>0</v>
      </c>
      <c r="Z973" s="13" t="str">
        <f t="shared" si="249"/>
        <v>Good</v>
      </c>
      <c r="AA973" s="13">
        <f>IF(ISERROR(VLOOKUP($C973,CTEPULL!$A:$I,4,FALSE)),"0",(VLOOKUP($C973,CTEPULL!$A:$I,4,FALSE)))</f>
        <v>0</v>
      </c>
      <c r="AB973" s="18">
        <f>IF(ISERROR(VLOOKUP($A973,PIVOTILC!$A:$I,4,FALSE)),"0",(VLOOKUP($A973,PIVOTILC!$A:$I,4,FALSE)))</f>
        <v>0</v>
      </c>
      <c r="AC973" s="13">
        <f t="shared" si="241"/>
        <v>0</v>
      </c>
      <c r="AD973" s="13" t="str">
        <f t="shared" si="250"/>
        <v/>
      </c>
      <c r="AE973" s="13">
        <f>IF(ISERROR(VLOOKUP($C973,CTEPULL!$A:$I,5,FALSE)),"0",(VLOOKUP($C973,CTEPULL!$A:$I,5,FALSE)))</f>
        <v>0</v>
      </c>
      <c r="AF973" s="18">
        <f>IF(ISERROR(VLOOKUP($A973,PIVOTILC!$A:$I,5,FALSE)),"0",(VLOOKUP($A973,PIVOTILC!$A:$I,5,FALSE)))</f>
        <v>0</v>
      </c>
      <c r="AG973" s="13">
        <f t="shared" si="242"/>
        <v>0</v>
      </c>
      <c r="AH973" s="13" t="str">
        <f t="shared" si="251"/>
        <v/>
      </c>
      <c r="AI973" s="13">
        <f>IF(ISERROR(VLOOKUP($C973,CTEPULL!$A:$I,6,FALSE)),"0",(VLOOKUP($C973,CTEPULL!$A:$I,6,FALSE)))</f>
        <v>0</v>
      </c>
      <c r="AJ973" s="18">
        <f>IF(ISERROR(VLOOKUP($A973,PIVOTILC!$A:$I,6,FALSE)),"0",(VLOOKUP($A973,PIVOTILC!$A:$I,6,FALSE)))</f>
        <v>0</v>
      </c>
      <c r="AK973" s="13">
        <f t="shared" si="243"/>
        <v>0</v>
      </c>
      <c r="AL973" s="13" t="str">
        <f t="shared" si="252"/>
        <v/>
      </c>
      <c r="AM973" s="13">
        <f>IF(ISERROR(VLOOKUP($C973,CTEPULL!$A:$I,7,FALSE)),"0",(VLOOKUP($C973,CTEPULL!$A:$I,7,FALSE)))</f>
        <v>0</v>
      </c>
      <c r="AN973" s="18">
        <f>IF(ISERROR(VLOOKUP($A973,PIVOTILC!$A:$I,7,FALSE)),"0",(VLOOKUP($A973,PIVOTILC!$A:$I,7,FALSE)))</f>
        <v>0</v>
      </c>
      <c r="AO973" s="13">
        <f t="shared" si="244"/>
        <v>0</v>
      </c>
      <c r="AP973" s="13" t="str">
        <f t="shared" si="253"/>
        <v/>
      </c>
      <c r="AQ973" s="13">
        <f>IF(ISERROR(VLOOKUP($C973,CTEPULL!$A:$I,8,FALSE)),"0",(VLOOKUP($C973,CTEPULL!$A:$I,8,FALSE)))</f>
        <v>0</v>
      </c>
      <c r="AR973" s="18">
        <f>IF(ISERROR(VLOOKUP($A973,PIVOTILC!$A:$I,8,FALSE)),"0",(VLOOKUP($A973,PIVOTILC!$A:$I,8,FALSE)))</f>
        <v>0</v>
      </c>
      <c r="AS973" s="13">
        <f t="shared" si="245"/>
        <v>0</v>
      </c>
      <c r="AT973" s="13" t="str">
        <f t="shared" si="254"/>
        <v/>
      </c>
      <c r="AU973" s="19">
        <f>IF(ISERROR(VLOOKUP($C973,CTEPULL!$A:$I,9,FALSE)),"0",(VLOOKUP($C973,CTEPULL!$A:$I,9,FALSE)))</f>
        <v>45</v>
      </c>
      <c r="AV973" s="18">
        <f>IF(ISERROR(VLOOKUP($A973,PIVOTILC!$A:$I,8,FALSE)),"0",(VLOOKUP($A973,PIVOTILC!$A:$I,9,FALSE)))</f>
        <v>45</v>
      </c>
      <c r="AW973" s="18">
        <f t="shared" si="246"/>
        <v>0</v>
      </c>
      <c r="AX973" s="13">
        <f t="shared" si="247"/>
        <v>0</v>
      </c>
      <c r="AY973" s="13" t="str">
        <f t="shared" si="248"/>
        <v>No</v>
      </c>
      <c r="AZ973" s="13" t="str">
        <f t="shared" si="255"/>
        <v>No</v>
      </c>
    </row>
    <row r="974" spans="1:52" x14ac:dyDescent="0.2">
      <c r="A974" s="1" t="s">
        <v>9450</v>
      </c>
      <c r="B974" s="16" t="s">
        <v>8806</v>
      </c>
      <c r="C974" s="13" t="s">
        <v>8807</v>
      </c>
      <c r="D974" s="13" t="s">
        <v>486</v>
      </c>
      <c r="E974" s="13" t="s">
        <v>1498</v>
      </c>
      <c r="F974" s="13" t="s">
        <v>112</v>
      </c>
      <c r="G974" s="13" t="s">
        <v>8808</v>
      </c>
      <c r="H974" s="13" t="s">
        <v>2831</v>
      </c>
      <c r="I974" s="13" t="s">
        <v>100</v>
      </c>
      <c r="J974" s="13" t="s">
        <v>2378</v>
      </c>
      <c r="K974" s="13" t="s">
        <v>4970</v>
      </c>
      <c r="L974" s="13" t="s">
        <v>11256</v>
      </c>
      <c r="M974" s="13" t="s">
        <v>2409</v>
      </c>
      <c r="N974" s="13" t="s">
        <v>8838</v>
      </c>
      <c r="O974" s="17">
        <v>43397</v>
      </c>
      <c r="P974" s="23"/>
      <c r="Q974" s="41" t="s">
        <v>8876</v>
      </c>
      <c r="R974" s="13" t="s">
        <v>112</v>
      </c>
      <c r="S974" s="13" t="s">
        <v>12143</v>
      </c>
      <c r="T974" s="13" t="s">
        <v>8348</v>
      </c>
      <c r="U974" s="13" t="s">
        <v>8847</v>
      </c>
      <c r="V974" s="13" t="s">
        <v>8356</v>
      </c>
      <c r="W974" s="13">
        <f>IF(ISERROR(VLOOKUP($C974,CTEPULL!$A:$I,3,FALSE)),"0",(VLOOKUP($C974,CTEPULL!$A:$I,3,FALSE)))</f>
        <v>40</v>
      </c>
      <c r="X974" s="18">
        <f>IF(ISERROR(VLOOKUP($A974,PIVOTILC!$A:$I,3,FALSE)),"0",(VLOOKUP($A974,PIVOTILC!$A:$I,3,FALSE)))</f>
        <v>40</v>
      </c>
      <c r="Y974" s="13">
        <f t="shared" si="240"/>
        <v>0</v>
      </c>
      <c r="Z974" s="13" t="str">
        <f t="shared" si="249"/>
        <v>Good</v>
      </c>
      <c r="AA974" s="13">
        <f>IF(ISERROR(VLOOKUP($C974,CTEPULL!$A:$I,4,FALSE)),"0",(VLOOKUP($C974,CTEPULL!$A:$I,4,FALSE)))</f>
        <v>0</v>
      </c>
      <c r="AB974" s="18">
        <f>IF(ISERROR(VLOOKUP($A974,PIVOTILC!$A:$I,4,FALSE)),"0",(VLOOKUP($A974,PIVOTILC!$A:$I,4,FALSE)))</f>
        <v>0</v>
      </c>
      <c r="AC974" s="13">
        <f t="shared" si="241"/>
        <v>0</v>
      </c>
      <c r="AD974" s="13" t="str">
        <f t="shared" si="250"/>
        <v/>
      </c>
      <c r="AE974" s="13">
        <f>IF(ISERROR(VLOOKUP($C974,CTEPULL!$A:$I,5,FALSE)),"0",(VLOOKUP($C974,CTEPULL!$A:$I,5,FALSE)))</f>
        <v>0</v>
      </c>
      <c r="AF974" s="18">
        <f>IF(ISERROR(VLOOKUP($A974,PIVOTILC!$A:$I,5,FALSE)),"0",(VLOOKUP($A974,PIVOTILC!$A:$I,5,FALSE)))</f>
        <v>0</v>
      </c>
      <c r="AG974" s="13">
        <f t="shared" si="242"/>
        <v>0</v>
      </c>
      <c r="AH974" s="13" t="str">
        <f t="shared" si="251"/>
        <v/>
      </c>
      <c r="AI974" s="13">
        <f>IF(ISERROR(VLOOKUP($C974,CTEPULL!$A:$I,6,FALSE)),"0",(VLOOKUP($C974,CTEPULL!$A:$I,6,FALSE)))</f>
        <v>0</v>
      </c>
      <c r="AJ974" s="18">
        <f>IF(ISERROR(VLOOKUP($A974,PIVOTILC!$A:$I,6,FALSE)),"0",(VLOOKUP($A974,PIVOTILC!$A:$I,6,FALSE)))</f>
        <v>0</v>
      </c>
      <c r="AK974" s="13">
        <f t="shared" si="243"/>
        <v>0</v>
      </c>
      <c r="AL974" s="13" t="str">
        <f t="shared" si="252"/>
        <v/>
      </c>
      <c r="AM974" s="13">
        <f>IF(ISERROR(VLOOKUP($C974,CTEPULL!$A:$I,7,FALSE)),"0",(VLOOKUP($C974,CTEPULL!$A:$I,7,FALSE)))</f>
        <v>0</v>
      </c>
      <c r="AN974" s="18">
        <f>IF(ISERROR(VLOOKUP($A974,PIVOTILC!$A:$I,7,FALSE)),"0",(VLOOKUP($A974,PIVOTILC!$A:$I,7,FALSE)))</f>
        <v>0</v>
      </c>
      <c r="AO974" s="13">
        <f t="shared" si="244"/>
        <v>0</v>
      </c>
      <c r="AP974" s="13" t="str">
        <f t="shared" si="253"/>
        <v/>
      </c>
      <c r="AQ974" s="13">
        <f>IF(ISERROR(VLOOKUP($C974,CTEPULL!$A:$I,8,FALSE)),"0",(VLOOKUP($C974,CTEPULL!$A:$I,8,FALSE)))</f>
        <v>0</v>
      </c>
      <c r="AR974" s="18">
        <f>IF(ISERROR(VLOOKUP($A974,PIVOTILC!$A:$I,8,FALSE)),"0",(VLOOKUP($A974,PIVOTILC!$A:$I,8,FALSE)))</f>
        <v>0</v>
      </c>
      <c r="AS974" s="13">
        <f t="shared" si="245"/>
        <v>0</v>
      </c>
      <c r="AT974" s="13" t="str">
        <f t="shared" si="254"/>
        <v/>
      </c>
      <c r="AU974" s="19">
        <f>IF(ISERROR(VLOOKUP($C974,CTEPULL!$A:$I,9,FALSE)),"0",(VLOOKUP($C974,CTEPULL!$A:$I,9,FALSE)))</f>
        <v>40</v>
      </c>
      <c r="AV974" s="18">
        <f>IF(ISERROR(VLOOKUP($A974,PIVOTILC!$A:$I,8,FALSE)),"0",(VLOOKUP($A974,PIVOTILC!$A:$I,9,FALSE)))</f>
        <v>40</v>
      </c>
      <c r="AW974" s="18">
        <f t="shared" si="246"/>
        <v>0</v>
      </c>
      <c r="AX974" s="13">
        <f t="shared" si="247"/>
        <v>0</v>
      </c>
      <c r="AY974" s="13" t="str">
        <f t="shared" si="248"/>
        <v>No</v>
      </c>
      <c r="AZ974" s="13" t="str">
        <f t="shared" si="255"/>
        <v>No</v>
      </c>
    </row>
    <row r="975" spans="1:52" x14ac:dyDescent="0.2">
      <c r="A975" s="1" t="s">
        <v>9451</v>
      </c>
      <c r="B975" s="12" t="s">
        <v>4016</v>
      </c>
      <c r="C975" s="3" t="s">
        <v>4017</v>
      </c>
      <c r="D975" s="3" t="s">
        <v>486</v>
      </c>
      <c r="E975" s="3" t="s">
        <v>4018</v>
      </c>
      <c r="F975" s="3" t="s">
        <v>112</v>
      </c>
      <c r="G975" s="3" t="s">
        <v>4019</v>
      </c>
      <c r="H975" s="3" t="s">
        <v>2831</v>
      </c>
      <c r="I975" s="3" t="s">
        <v>98</v>
      </c>
      <c r="J975" s="3" t="s">
        <v>2378</v>
      </c>
      <c r="K975" s="3" t="s">
        <v>2389</v>
      </c>
      <c r="L975" s="3" t="s">
        <v>11236</v>
      </c>
      <c r="M975" s="3" t="s">
        <v>3948</v>
      </c>
      <c r="N975" s="3" t="s">
        <v>4020</v>
      </c>
      <c r="O975" s="11">
        <v>42661</v>
      </c>
      <c r="Q975" s="41" t="s">
        <v>4021</v>
      </c>
      <c r="R975" s="3" t="s">
        <v>129</v>
      </c>
      <c r="S975" s="3" t="s">
        <v>2866</v>
      </c>
      <c r="T975" s="3" t="s">
        <v>8348</v>
      </c>
      <c r="U975" s="3" t="s">
        <v>6130</v>
      </c>
      <c r="V975" s="3" t="s">
        <v>8361</v>
      </c>
      <c r="W975" s="13">
        <f>IF(ISERROR(VLOOKUP($C975,CTEPULL!$A:$I,3,FALSE)),"0",(VLOOKUP($C975,CTEPULL!$A:$I,3,FALSE)))</f>
        <v>52</v>
      </c>
      <c r="X975" s="18">
        <f>IF(ISERROR(VLOOKUP($A975,PIVOTILC!$A:$I,3,FALSE)),"0",(VLOOKUP($A975,PIVOTILC!$A:$I,3,FALSE)))</f>
        <v>52</v>
      </c>
      <c r="Y975" s="13">
        <f t="shared" si="240"/>
        <v>0</v>
      </c>
      <c r="Z975" s="13" t="str">
        <f t="shared" si="249"/>
        <v>Good</v>
      </c>
      <c r="AA975" s="13">
        <f>IF(ISERROR(VLOOKUP($C975,CTEPULL!$A:$I,4,FALSE)),"0",(VLOOKUP($C975,CTEPULL!$A:$I,4,FALSE)))</f>
        <v>0</v>
      </c>
      <c r="AB975" s="18">
        <f>IF(ISERROR(VLOOKUP($A975,PIVOTILC!$A:$I,4,FALSE)),"0",(VLOOKUP($A975,PIVOTILC!$A:$I,4,FALSE)))</f>
        <v>0</v>
      </c>
      <c r="AC975" s="13">
        <f t="shared" si="241"/>
        <v>0</v>
      </c>
      <c r="AD975" s="13" t="str">
        <f t="shared" si="250"/>
        <v/>
      </c>
      <c r="AE975" s="13">
        <f>IF(ISERROR(VLOOKUP($C975,CTEPULL!$A:$I,5,FALSE)),"0",(VLOOKUP($C975,CTEPULL!$A:$I,5,FALSE)))</f>
        <v>0</v>
      </c>
      <c r="AF975" s="18">
        <f>IF(ISERROR(VLOOKUP($A975,PIVOTILC!$A:$I,5,FALSE)),"0",(VLOOKUP($A975,PIVOTILC!$A:$I,5,FALSE)))</f>
        <v>0</v>
      </c>
      <c r="AG975" s="13">
        <f t="shared" si="242"/>
        <v>0</v>
      </c>
      <c r="AH975" s="13" t="str">
        <f t="shared" si="251"/>
        <v/>
      </c>
      <c r="AI975" s="13">
        <f>IF(ISERROR(VLOOKUP($C975,CTEPULL!$A:$I,6,FALSE)),"0",(VLOOKUP($C975,CTEPULL!$A:$I,6,FALSE)))</f>
        <v>0</v>
      </c>
      <c r="AJ975" s="18">
        <f>IF(ISERROR(VLOOKUP($A975,PIVOTILC!$A:$I,6,FALSE)),"0",(VLOOKUP($A975,PIVOTILC!$A:$I,6,FALSE)))</f>
        <v>0</v>
      </c>
      <c r="AK975" s="13">
        <f t="shared" si="243"/>
        <v>0</v>
      </c>
      <c r="AL975" s="13" t="str">
        <f t="shared" si="252"/>
        <v/>
      </c>
      <c r="AM975" s="13">
        <f>IF(ISERROR(VLOOKUP($C975,CTEPULL!$A:$I,7,FALSE)),"0",(VLOOKUP($C975,CTEPULL!$A:$I,7,FALSE)))</f>
        <v>0</v>
      </c>
      <c r="AN975" s="18">
        <f>IF(ISERROR(VLOOKUP($A975,PIVOTILC!$A:$I,7,FALSE)),"0",(VLOOKUP($A975,PIVOTILC!$A:$I,7,FALSE)))</f>
        <v>0</v>
      </c>
      <c r="AO975" s="13">
        <f t="shared" si="244"/>
        <v>0</v>
      </c>
      <c r="AP975" s="13" t="str">
        <f t="shared" si="253"/>
        <v/>
      </c>
      <c r="AQ975" s="13">
        <f>IF(ISERROR(VLOOKUP($C975,CTEPULL!$A:$I,8,FALSE)),"0",(VLOOKUP($C975,CTEPULL!$A:$I,8,FALSE)))</f>
        <v>0</v>
      </c>
      <c r="AR975" s="18">
        <f>IF(ISERROR(VLOOKUP($A975,PIVOTILC!$A:$I,8,FALSE)),"0",(VLOOKUP($A975,PIVOTILC!$A:$I,8,FALSE)))</f>
        <v>0</v>
      </c>
      <c r="AS975" s="13">
        <f t="shared" si="245"/>
        <v>0</v>
      </c>
      <c r="AT975" s="13" t="str">
        <f t="shared" si="254"/>
        <v/>
      </c>
      <c r="AU975" s="19">
        <f>IF(ISERROR(VLOOKUP($C975,CTEPULL!$A:$I,9,FALSE)),"0",(VLOOKUP($C975,CTEPULL!$A:$I,9,FALSE)))</f>
        <v>52</v>
      </c>
      <c r="AV975" s="18">
        <f>IF(ISERROR(VLOOKUP($A975,PIVOTILC!$A:$I,8,FALSE)),"0",(VLOOKUP($A975,PIVOTILC!$A:$I,9,FALSE)))</f>
        <v>52</v>
      </c>
      <c r="AW975" s="18">
        <f t="shared" si="246"/>
        <v>0</v>
      </c>
      <c r="AX975" s="13">
        <f t="shared" si="247"/>
        <v>0</v>
      </c>
      <c r="AY975" s="13" t="str">
        <f t="shared" si="248"/>
        <v>No</v>
      </c>
      <c r="AZ975" s="13" t="str">
        <f t="shared" si="255"/>
        <v>No</v>
      </c>
    </row>
    <row r="976" spans="1:52" x14ac:dyDescent="0.2">
      <c r="A976" s="1" t="s">
        <v>9452</v>
      </c>
      <c r="B976" s="16" t="s">
        <v>3363</v>
      </c>
      <c r="C976" s="13" t="s">
        <v>1582</v>
      </c>
      <c r="D976" s="13" t="s">
        <v>486</v>
      </c>
      <c r="E976" s="13" t="s">
        <v>548</v>
      </c>
      <c r="F976" s="13" t="s">
        <v>128</v>
      </c>
      <c r="G976" s="13" t="s">
        <v>1583</v>
      </c>
      <c r="H976" s="13" t="s">
        <v>2831</v>
      </c>
      <c r="I976" s="13" t="s">
        <v>98</v>
      </c>
      <c r="J976" s="13" t="s">
        <v>2378</v>
      </c>
      <c r="K976" s="13" t="s">
        <v>2382</v>
      </c>
      <c r="L976" s="13" t="s">
        <v>3758</v>
      </c>
      <c r="M976" s="13" t="s">
        <v>2416</v>
      </c>
      <c r="N976" s="13" t="s">
        <v>1584</v>
      </c>
      <c r="O976" s="17">
        <v>41883</v>
      </c>
      <c r="P976" s="23"/>
      <c r="Q976" s="41" t="s">
        <v>2764</v>
      </c>
      <c r="R976" s="13" t="s">
        <v>129</v>
      </c>
      <c r="S976" s="13" t="s">
        <v>2867</v>
      </c>
      <c r="T976" s="13" t="s">
        <v>8348</v>
      </c>
      <c r="U976" s="13" t="s">
        <v>6131</v>
      </c>
      <c r="V976" s="13" t="s">
        <v>8363</v>
      </c>
      <c r="W976" s="13">
        <f>IF(ISERROR(VLOOKUP($C976,CTEPULL!$A:$I,3,FALSE)),"0",(VLOOKUP($C976,CTEPULL!$A:$I,3,FALSE)))</f>
        <v>55.5</v>
      </c>
      <c r="X976" s="18">
        <f>IF(ISERROR(VLOOKUP($A976,PIVOTILC!$A:$I,3,FALSE)),"0",(VLOOKUP($A976,PIVOTILC!$A:$I,3,FALSE)))</f>
        <v>55.5</v>
      </c>
      <c r="Y976" s="13">
        <f t="shared" si="240"/>
        <v>0</v>
      </c>
      <c r="Z976" s="13" t="str">
        <f t="shared" si="249"/>
        <v>Good</v>
      </c>
      <c r="AA976" s="13">
        <f>IF(ISERROR(VLOOKUP($C976,CTEPULL!$A:$I,4,FALSE)),"0",(VLOOKUP($C976,CTEPULL!$A:$I,4,FALSE)))</f>
        <v>0</v>
      </c>
      <c r="AB976" s="18">
        <f>IF(ISERROR(VLOOKUP($A976,PIVOTILC!$A:$I,4,FALSE)),"0",(VLOOKUP($A976,PIVOTILC!$A:$I,4,FALSE)))</f>
        <v>0</v>
      </c>
      <c r="AC976" s="13">
        <f t="shared" si="241"/>
        <v>0</v>
      </c>
      <c r="AD976" s="13" t="str">
        <f t="shared" si="250"/>
        <v/>
      </c>
      <c r="AE976" s="13">
        <f>IF(ISERROR(VLOOKUP($C976,CTEPULL!$A:$I,5,FALSE)),"0",(VLOOKUP($C976,CTEPULL!$A:$I,5,FALSE)))</f>
        <v>0</v>
      </c>
      <c r="AF976" s="18">
        <f>IF(ISERROR(VLOOKUP($A976,PIVOTILC!$A:$I,5,FALSE)),"0",(VLOOKUP($A976,PIVOTILC!$A:$I,5,FALSE)))</f>
        <v>0</v>
      </c>
      <c r="AG976" s="13">
        <f t="shared" si="242"/>
        <v>0</v>
      </c>
      <c r="AH976" s="13" t="str">
        <f t="shared" si="251"/>
        <v/>
      </c>
      <c r="AI976" s="13">
        <f>IF(ISERROR(VLOOKUP($C976,CTEPULL!$A:$I,6,FALSE)),"0",(VLOOKUP($C976,CTEPULL!$A:$I,6,FALSE)))</f>
        <v>0</v>
      </c>
      <c r="AJ976" s="18">
        <f>IF(ISERROR(VLOOKUP($A976,PIVOTILC!$A:$I,6,FALSE)),"0",(VLOOKUP($A976,PIVOTILC!$A:$I,6,FALSE)))</f>
        <v>0</v>
      </c>
      <c r="AK976" s="13">
        <f t="shared" si="243"/>
        <v>0</v>
      </c>
      <c r="AL976" s="13" t="str">
        <f t="shared" si="252"/>
        <v/>
      </c>
      <c r="AM976" s="13">
        <f>IF(ISERROR(VLOOKUP($C976,CTEPULL!$A:$I,7,FALSE)),"0",(VLOOKUP($C976,CTEPULL!$A:$I,7,FALSE)))</f>
        <v>0</v>
      </c>
      <c r="AN976" s="18">
        <f>IF(ISERROR(VLOOKUP($A976,PIVOTILC!$A:$I,7,FALSE)),"0",(VLOOKUP($A976,PIVOTILC!$A:$I,7,FALSE)))</f>
        <v>0</v>
      </c>
      <c r="AO976" s="13">
        <f t="shared" si="244"/>
        <v>0</v>
      </c>
      <c r="AP976" s="13" t="str">
        <f t="shared" si="253"/>
        <v/>
      </c>
      <c r="AQ976" s="13">
        <f>IF(ISERROR(VLOOKUP($C976,CTEPULL!$A:$I,8,FALSE)),"0",(VLOOKUP($C976,CTEPULL!$A:$I,8,FALSE)))</f>
        <v>0</v>
      </c>
      <c r="AR976" s="18">
        <f>IF(ISERROR(VLOOKUP($A976,PIVOTILC!$A:$I,8,FALSE)),"0",(VLOOKUP($A976,PIVOTILC!$A:$I,8,FALSE)))</f>
        <v>0</v>
      </c>
      <c r="AS976" s="13">
        <f t="shared" si="245"/>
        <v>0</v>
      </c>
      <c r="AT976" s="13" t="str">
        <f t="shared" si="254"/>
        <v/>
      </c>
      <c r="AU976" s="19">
        <f>IF(ISERROR(VLOOKUP($C976,CTEPULL!$A:$I,9,FALSE)),"0",(VLOOKUP($C976,CTEPULL!$A:$I,9,FALSE)))</f>
        <v>55.5</v>
      </c>
      <c r="AV976" s="18">
        <f>IF(ISERROR(VLOOKUP($A976,PIVOTILC!$A:$I,8,FALSE)),"0",(VLOOKUP($A976,PIVOTILC!$A:$I,9,FALSE)))</f>
        <v>55.5</v>
      </c>
      <c r="AW976" s="18">
        <f t="shared" si="246"/>
        <v>0</v>
      </c>
      <c r="AX976" s="13">
        <f t="shared" si="247"/>
        <v>0</v>
      </c>
      <c r="AY976" s="13" t="str">
        <f t="shared" si="248"/>
        <v>No</v>
      </c>
      <c r="AZ976" s="13" t="str">
        <f t="shared" si="255"/>
        <v>No</v>
      </c>
    </row>
    <row r="977" spans="1:52" x14ac:dyDescent="0.2">
      <c r="A977" s="1" t="s">
        <v>9453</v>
      </c>
      <c r="B977" s="16" t="s">
        <v>3364</v>
      </c>
      <c r="C977" s="13" t="s">
        <v>821</v>
      </c>
      <c r="D977" s="13" t="s">
        <v>486</v>
      </c>
      <c r="E977" s="13" t="s">
        <v>487</v>
      </c>
      <c r="F977" s="13" t="s">
        <v>125</v>
      </c>
      <c r="G977" s="13" t="s">
        <v>294</v>
      </c>
      <c r="H977" s="13" t="s">
        <v>2831</v>
      </c>
      <c r="I977" s="13" t="s">
        <v>98</v>
      </c>
      <c r="J977" s="13" t="s">
        <v>2378</v>
      </c>
      <c r="K977" s="13" t="s">
        <v>2382</v>
      </c>
      <c r="L977" s="13" t="s">
        <v>3758</v>
      </c>
      <c r="M977" s="13" t="s">
        <v>2400</v>
      </c>
      <c r="N977" s="13" t="s">
        <v>126</v>
      </c>
      <c r="O977" s="17">
        <v>38467</v>
      </c>
      <c r="P977" s="23"/>
      <c r="Q977" s="41" t="s">
        <v>2765</v>
      </c>
      <c r="R977" s="13" t="s">
        <v>129</v>
      </c>
      <c r="S977" s="13" t="s">
        <v>2871</v>
      </c>
      <c r="T977" s="13" t="s">
        <v>8348</v>
      </c>
      <c r="U977" s="13" t="s">
        <v>6877</v>
      </c>
      <c r="V977" s="13" t="s">
        <v>8351</v>
      </c>
      <c r="W977" s="13">
        <f>IF(ISERROR(VLOOKUP($C977,CTEPULL!$A:$I,3,FALSE)),"0",(VLOOKUP($C977,CTEPULL!$A:$I,3,FALSE)))</f>
        <v>40</v>
      </c>
      <c r="X977" s="18">
        <f>IF(ISERROR(VLOOKUP($A977,PIVOTILC!$A:$I,3,FALSE)),"0",(VLOOKUP($A977,PIVOTILC!$A:$I,3,FALSE)))</f>
        <v>40</v>
      </c>
      <c r="Y977" s="13">
        <f t="shared" si="240"/>
        <v>0</v>
      </c>
      <c r="Z977" s="13" t="str">
        <f t="shared" si="249"/>
        <v>Good</v>
      </c>
      <c r="AA977" s="13">
        <f>IF(ISERROR(VLOOKUP($C977,CTEPULL!$A:$I,4,FALSE)),"0",(VLOOKUP($C977,CTEPULL!$A:$I,4,FALSE)))</f>
        <v>0</v>
      </c>
      <c r="AB977" s="18">
        <f>IF(ISERROR(VLOOKUP($A977,PIVOTILC!$A:$I,4,FALSE)),"0",(VLOOKUP($A977,PIVOTILC!$A:$I,4,FALSE)))</f>
        <v>0</v>
      </c>
      <c r="AC977" s="13">
        <f t="shared" si="241"/>
        <v>0</v>
      </c>
      <c r="AD977" s="13" t="str">
        <f t="shared" si="250"/>
        <v/>
      </c>
      <c r="AE977" s="13">
        <f>IF(ISERROR(VLOOKUP($C977,CTEPULL!$A:$I,5,FALSE)),"0",(VLOOKUP($C977,CTEPULL!$A:$I,5,FALSE)))</f>
        <v>0</v>
      </c>
      <c r="AF977" s="18">
        <f>IF(ISERROR(VLOOKUP($A977,PIVOTILC!$A:$I,5,FALSE)),"0",(VLOOKUP($A977,PIVOTILC!$A:$I,5,FALSE)))</f>
        <v>0</v>
      </c>
      <c r="AG977" s="13">
        <f t="shared" si="242"/>
        <v>0</v>
      </c>
      <c r="AH977" s="13" t="str">
        <f t="shared" si="251"/>
        <v/>
      </c>
      <c r="AI977" s="13">
        <f>IF(ISERROR(VLOOKUP($C977,CTEPULL!$A:$I,6,FALSE)),"0",(VLOOKUP($C977,CTEPULL!$A:$I,6,FALSE)))</f>
        <v>0</v>
      </c>
      <c r="AJ977" s="18">
        <f>IF(ISERROR(VLOOKUP($A977,PIVOTILC!$A:$I,6,FALSE)),"0",(VLOOKUP($A977,PIVOTILC!$A:$I,6,FALSE)))</f>
        <v>0</v>
      </c>
      <c r="AK977" s="13">
        <f t="shared" si="243"/>
        <v>0</v>
      </c>
      <c r="AL977" s="13" t="str">
        <f t="shared" si="252"/>
        <v/>
      </c>
      <c r="AM977" s="13">
        <f>IF(ISERROR(VLOOKUP($C977,CTEPULL!$A:$I,7,FALSE)),"0",(VLOOKUP($C977,CTEPULL!$A:$I,7,FALSE)))</f>
        <v>0</v>
      </c>
      <c r="AN977" s="18">
        <f>IF(ISERROR(VLOOKUP($A977,PIVOTILC!$A:$I,7,FALSE)),"0",(VLOOKUP($A977,PIVOTILC!$A:$I,7,FALSE)))</f>
        <v>0</v>
      </c>
      <c r="AO977" s="13">
        <f t="shared" si="244"/>
        <v>0</v>
      </c>
      <c r="AP977" s="13" t="str">
        <f t="shared" si="253"/>
        <v/>
      </c>
      <c r="AQ977" s="13">
        <f>IF(ISERROR(VLOOKUP($C977,CTEPULL!$A:$I,8,FALSE)),"0",(VLOOKUP($C977,CTEPULL!$A:$I,8,FALSE)))</f>
        <v>0</v>
      </c>
      <c r="AR977" s="18">
        <f>IF(ISERROR(VLOOKUP($A977,PIVOTILC!$A:$I,8,FALSE)),"0",(VLOOKUP($A977,PIVOTILC!$A:$I,8,FALSE)))</f>
        <v>0</v>
      </c>
      <c r="AS977" s="13">
        <f t="shared" si="245"/>
        <v>0</v>
      </c>
      <c r="AT977" s="13" t="str">
        <f t="shared" si="254"/>
        <v/>
      </c>
      <c r="AU977" s="19">
        <f>IF(ISERROR(VLOOKUP($C977,CTEPULL!$A:$I,9,FALSE)),"0",(VLOOKUP($C977,CTEPULL!$A:$I,9,FALSE)))</f>
        <v>40</v>
      </c>
      <c r="AV977" s="18">
        <f>IF(ISERROR(VLOOKUP($A977,PIVOTILC!$A:$I,8,FALSE)),"0",(VLOOKUP($A977,PIVOTILC!$A:$I,9,FALSE)))</f>
        <v>40</v>
      </c>
      <c r="AW977" s="18">
        <f t="shared" si="246"/>
        <v>0</v>
      </c>
      <c r="AX977" s="13">
        <f t="shared" si="247"/>
        <v>0</v>
      </c>
      <c r="AY977" s="13" t="str">
        <f t="shared" si="248"/>
        <v>No</v>
      </c>
      <c r="AZ977" s="13" t="str">
        <f t="shared" si="255"/>
        <v>No</v>
      </c>
    </row>
    <row r="978" spans="1:52" x14ac:dyDescent="0.2">
      <c r="A978" s="1" t="s">
        <v>7319</v>
      </c>
      <c r="B978" s="16" t="s">
        <v>3365</v>
      </c>
      <c r="C978" s="13" t="s">
        <v>962</v>
      </c>
      <c r="D978" s="13" t="s">
        <v>486</v>
      </c>
      <c r="E978" s="13" t="s">
        <v>512</v>
      </c>
      <c r="F978" s="13" t="s">
        <v>129</v>
      </c>
      <c r="G978" s="13" t="s">
        <v>963</v>
      </c>
      <c r="H978" s="13" t="s">
        <v>2831</v>
      </c>
      <c r="I978" s="13" t="s">
        <v>100</v>
      </c>
      <c r="J978" s="13" t="s">
        <v>2378</v>
      </c>
      <c r="K978" s="13" t="s">
        <v>4970</v>
      </c>
      <c r="L978" s="13" t="s">
        <v>11256</v>
      </c>
      <c r="M978" s="13" t="s">
        <v>2409</v>
      </c>
      <c r="N978" s="13" t="s">
        <v>964</v>
      </c>
      <c r="O978" s="17">
        <v>41247</v>
      </c>
      <c r="P978" s="23"/>
      <c r="Q978" s="41" t="s">
        <v>2766</v>
      </c>
      <c r="R978" s="13" t="s">
        <v>129</v>
      </c>
      <c r="S978" s="13" t="s">
        <v>2877</v>
      </c>
      <c r="T978" s="13" t="s">
        <v>8348</v>
      </c>
      <c r="U978" s="13" t="s">
        <v>6132</v>
      </c>
      <c r="V978" s="13" t="s">
        <v>8361</v>
      </c>
      <c r="W978" s="13">
        <f>IF(ISERROR(VLOOKUP($C978,CTEPULL!$A:$I,3,FALSE)),"0",(VLOOKUP($C978,CTEPULL!$A:$I,3,FALSE)))</f>
        <v>51</v>
      </c>
      <c r="X978" s="18">
        <f>IF(ISERROR(VLOOKUP($A978,PIVOTILC!$A:$I,3,FALSE)),"0",(VLOOKUP($A978,PIVOTILC!$A:$I,3,FALSE)))</f>
        <v>51</v>
      </c>
      <c r="Y978" s="13">
        <f t="shared" si="240"/>
        <v>0</v>
      </c>
      <c r="Z978" s="13" t="str">
        <f t="shared" si="249"/>
        <v>Good</v>
      </c>
      <c r="AA978" s="13">
        <f>IF(ISERROR(VLOOKUP($C978,CTEPULL!$A:$I,4,FALSE)),"0",(VLOOKUP($C978,CTEPULL!$A:$I,4,FALSE)))</f>
        <v>0</v>
      </c>
      <c r="AB978" s="18">
        <f>IF(ISERROR(VLOOKUP($A978,PIVOTILC!$A:$I,4,FALSE)),"0",(VLOOKUP($A978,PIVOTILC!$A:$I,4,FALSE)))</f>
        <v>0</v>
      </c>
      <c r="AC978" s="13">
        <f t="shared" si="241"/>
        <v>0</v>
      </c>
      <c r="AD978" s="13" t="str">
        <f t="shared" si="250"/>
        <v/>
      </c>
      <c r="AE978" s="13">
        <f>IF(ISERROR(VLOOKUP($C978,CTEPULL!$A:$I,5,FALSE)),"0",(VLOOKUP($C978,CTEPULL!$A:$I,5,FALSE)))</f>
        <v>0</v>
      </c>
      <c r="AF978" s="18">
        <f>IF(ISERROR(VLOOKUP($A978,PIVOTILC!$A:$I,5,FALSE)),"0",(VLOOKUP($A978,PIVOTILC!$A:$I,5,FALSE)))</f>
        <v>0</v>
      </c>
      <c r="AG978" s="13">
        <f t="shared" si="242"/>
        <v>0</v>
      </c>
      <c r="AH978" s="13" t="str">
        <f t="shared" si="251"/>
        <v/>
      </c>
      <c r="AI978" s="13">
        <f>IF(ISERROR(VLOOKUP($C978,CTEPULL!$A:$I,6,FALSE)),"0",(VLOOKUP($C978,CTEPULL!$A:$I,6,FALSE)))</f>
        <v>0</v>
      </c>
      <c r="AJ978" s="18">
        <f>IF(ISERROR(VLOOKUP($A978,PIVOTILC!$A:$I,6,FALSE)),"0",(VLOOKUP($A978,PIVOTILC!$A:$I,6,FALSE)))</f>
        <v>0</v>
      </c>
      <c r="AK978" s="13">
        <f t="shared" si="243"/>
        <v>0</v>
      </c>
      <c r="AL978" s="13" t="str">
        <f t="shared" si="252"/>
        <v/>
      </c>
      <c r="AM978" s="13">
        <f>IF(ISERROR(VLOOKUP($C978,CTEPULL!$A:$I,7,FALSE)),"0",(VLOOKUP($C978,CTEPULL!$A:$I,7,FALSE)))</f>
        <v>0</v>
      </c>
      <c r="AN978" s="18">
        <f>IF(ISERROR(VLOOKUP($A978,PIVOTILC!$A:$I,7,FALSE)),"0",(VLOOKUP($A978,PIVOTILC!$A:$I,7,FALSE)))</f>
        <v>0</v>
      </c>
      <c r="AO978" s="13">
        <f t="shared" si="244"/>
        <v>0</v>
      </c>
      <c r="AP978" s="13" t="str">
        <f t="shared" si="253"/>
        <v/>
      </c>
      <c r="AQ978" s="13">
        <f>IF(ISERROR(VLOOKUP($C978,CTEPULL!$A:$I,8,FALSE)),"0",(VLOOKUP($C978,CTEPULL!$A:$I,8,FALSE)))</f>
        <v>0</v>
      </c>
      <c r="AR978" s="18">
        <f>IF(ISERROR(VLOOKUP($A978,PIVOTILC!$A:$I,8,FALSE)),"0",(VLOOKUP($A978,PIVOTILC!$A:$I,8,FALSE)))</f>
        <v>0</v>
      </c>
      <c r="AS978" s="13">
        <f t="shared" si="245"/>
        <v>0</v>
      </c>
      <c r="AT978" s="13" t="str">
        <f t="shared" si="254"/>
        <v/>
      </c>
      <c r="AU978" s="19">
        <f>IF(ISERROR(VLOOKUP($C978,CTEPULL!$A:$I,9,FALSE)),"0",(VLOOKUP($C978,CTEPULL!$A:$I,9,FALSE)))</f>
        <v>51</v>
      </c>
      <c r="AV978" s="18">
        <f>IF(ISERROR(VLOOKUP($A978,PIVOTILC!$A:$I,8,FALSE)),"0",(VLOOKUP($A978,PIVOTILC!$A:$I,9,FALSE)))</f>
        <v>51</v>
      </c>
      <c r="AW978" s="18">
        <f t="shared" si="246"/>
        <v>0</v>
      </c>
      <c r="AX978" s="13">
        <f t="shared" si="247"/>
        <v>0</v>
      </c>
      <c r="AY978" s="13" t="str">
        <f t="shared" si="248"/>
        <v>No</v>
      </c>
      <c r="AZ978" s="13" t="str">
        <f t="shared" si="255"/>
        <v>No</v>
      </c>
    </row>
    <row r="979" spans="1:52" x14ac:dyDescent="0.2">
      <c r="A979" s="1" t="s">
        <v>9454</v>
      </c>
      <c r="B979" s="16" t="s">
        <v>3366</v>
      </c>
      <c r="C979" s="13" t="s">
        <v>2896</v>
      </c>
      <c r="D979" s="13" t="s">
        <v>486</v>
      </c>
      <c r="E979" s="13" t="s">
        <v>2901</v>
      </c>
      <c r="F979" s="13" t="s">
        <v>125</v>
      </c>
      <c r="G979" s="13" t="s">
        <v>2902</v>
      </c>
      <c r="H979" s="13" t="s">
        <v>2831</v>
      </c>
      <c r="I979" s="13" t="s">
        <v>98</v>
      </c>
      <c r="J979" s="13" t="s">
        <v>2378</v>
      </c>
      <c r="K979" s="13" t="s">
        <v>2389</v>
      </c>
      <c r="L979" s="13" t="s">
        <v>11236</v>
      </c>
      <c r="M979" s="13" t="s">
        <v>3948</v>
      </c>
      <c r="N979" s="13" t="s">
        <v>2903</v>
      </c>
      <c r="O979" s="17">
        <v>42430</v>
      </c>
      <c r="P979" s="23"/>
      <c r="Q979" s="41" t="s">
        <v>2904</v>
      </c>
      <c r="R979" s="13" t="s">
        <v>129</v>
      </c>
      <c r="S979" s="13" t="s">
        <v>2866</v>
      </c>
      <c r="T979" s="13" t="s">
        <v>8348</v>
      </c>
      <c r="U979" s="13" t="s">
        <v>6133</v>
      </c>
      <c r="V979" s="13" t="s">
        <v>8361</v>
      </c>
      <c r="W979" s="13">
        <f>IF(ISERROR(VLOOKUP($C979,CTEPULL!$A:$I,3,FALSE)),"0",(VLOOKUP($C979,CTEPULL!$A:$I,3,FALSE)))</f>
        <v>44</v>
      </c>
      <c r="X979" s="18">
        <f>IF(ISERROR(VLOOKUP($A979,PIVOTILC!$A:$I,3,FALSE)),"0",(VLOOKUP($A979,PIVOTILC!$A:$I,3,FALSE)))</f>
        <v>44</v>
      </c>
      <c r="Y979" s="13">
        <f t="shared" si="240"/>
        <v>0</v>
      </c>
      <c r="Z979" s="13" t="str">
        <f t="shared" si="249"/>
        <v>Good</v>
      </c>
      <c r="AA979" s="13">
        <f>IF(ISERROR(VLOOKUP($C979,CTEPULL!$A:$I,4,FALSE)),"0",(VLOOKUP($C979,CTEPULL!$A:$I,4,FALSE)))</f>
        <v>0</v>
      </c>
      <c r="AB979" s="18">
        <f>IF(ISERROR(VLOOKUP($A979,PIVOTILC!$A:$I,4,FALSE)),"0",(VLOOKUP($A979,PIVOTILC!$A:$I,4,FALSE)))</f>
        <v>0</v>
      </c>
      <c r="AC979" s="13">
        <f t="shared" si="241"/>
        <v>0</v>
      </c>
      <c r="AD979" s="13" t="str">
        <f t="shared" si="250"/>
        <v/>
      </c>
      <c r="AE979" s="13">
        <f>IF(ISERROR(VLOOKUP($C979,CTEPULL!$A:$I,5,FALSE)),"0",(VLOOKUP($C979,CTEPULL!$A:$I,5,FALSE)))</f>
        <v>0</v>
      </c>
      <c r="AF979" s="18">
        <f>IF(ISERROR(VLOOKUP($A979,PIVOTILC!$A:$I,5,FALSE)),"0",(VLOOKUP($A979,PIVOTILC!$A:$I,5,FALSE)))</f>
        <v>0</v>
      </c>
      <c r="AG979" s="13">
        <f t="shared" si="242"/>
        <v>0</v>
      </c>
      <c r="AH979" s="13" t="str">
        <f t="shared" si="251"/>
        <v/>
      </c>
      <c r="AI979" s="13">
        <f>IF(ISERROR(VLOOKUP($C979,CTEPULL!$A:$I,6,FALSE)),"0",(VLOOKUP($C979,CTEPULL!$A:$I,6,FALSE)))</f>
        <v>0</v>
      </c>
      <c r="AJ979" s="18">
        <f>IF(ISERROR(VLOOKUP($A979,PIVOTILC!$A:$I,6,FALSE)),"0",(VLOOKUP($A979,PIVOTILC!$A:$I,6,FALSE)))</f>
        <v>0</v>
      </c>
      <c r="AK979" s="13">
        <f t="shared" si="243"/>
        <v>0</v>
      </c>
      <c r="AL979" s="13" t="str">
        <f t="shared" si="252"/>
        <v/>
      </c>
      <c r="AM979" s="13">
        <f>IF(ISERROR(VLOOKUP($C979,CTEPULL!$A:$I,7,FALSE)),"0",(VLOOKUP($C979,CTEPULL!$A:$I,7,FALSE)))</f>
        <v>0</v>
      </c>
      <c r="AN979" s="18">
        <f>IF(ISERROR(VLOOKUP($A979,PIVOTILC!$A:$I,7,FALSE)),"0",(VLOOKUP($A979,PIVOTILC!$A:$I,7,FALSE)))</f>
        <v>0</v>
      </c>
      <c r="AO979" s="13">
        <f t="shared" si="244"/>
        <v>0</v>
      </c>
      <c r="AP979" s="13" t="str">
        <f t="shared" si="253"/>
        <v/>
      </c>
      <c r="AQ979" s="13">
        <f>IF(ISERROR(VLOOKUP($C979,CTEPULL!$A:$I,8,FALSE)),"0",(VLOOKUP($C979,CTEPULL!$A:$I,8,FALSE)))</f>
        <v>0</v>
      </c>
      <c r="AR979" s="18">
        <f>IF(ISERROR(VLOOKUP($A979,PIVOTILC!$A:$I,8,FALSE)),"0",(VLOOKUP($A979,PIVOTILC!$A:$I,8,FALSE)))</f>
        <v>0</v>
      </c>
      <c r="AS979" s="13">
        <f t="shared" si="245"/>
        <v>0</v>
      </c>
      <c r="AT979" s="13" t="str">
        <f t="shared" si="254"/>
        <v/>
      </c>
      <c r="AU979" s="19">
        <f>IF(ISERROR(VLOOKUP($C979,CTEPULL!$A:$I,9,FALSE)),"0",(VLOOKUP($C979,CTEPULL!$A:$I,9,FALSE)))</f>
        <v>44</v>
      </c>
      <c r="AV979" s="18">
        <f>IF(ISERROR(VLOOKUP($A979,PIVOTILC!$A:$I,8,FALSE)),"0",(VLOOKUP($A979,PIVOTILC!$A:$I,9,FALSE)))</f>
        <v>44</v>
      </c>
      <c r="AW979" s="18">
        <f t="shared" si="246"/>
        <v>0</v>
      </c>
      <c r="AX979" s="13">
        <f t="shared" si="247"/>
        <v>0</v>
      </c>
      <c r="AY979" s="13" t="str">
        <f t="shared" si="248"/>
        <v>No</v>
      </c>
      <c r="AZ979" s="13" t="str">
        <f t="shared" si="255"/>
        <v>No</v>
      </c>
    </row>
    <row r="980" spans="1:52" x14ac:dyDescent="0.2">
      <c r="A980" s="1" t="s">
        <v>9455</v>
      </c>
      <c r="B980" s="16" t="s">
        <v>6640</v>
      </c>
      <c r="C980" s="13" t="s">
        <v>6641</v>
      </c>
      <c r="D980" s="13" t="s">
        <v>486</v>
      </c>
      <c r="E980" s="13" t="s">
        <v>6642</v>
      </c>
      <c r="F980" s="13" t="s">
        <v>129</v>
      </c>
      <c r="G980" s="13" t="s">
        <v>6643</v>
      </c>
      <c r="H980" s="13" t="s">
        <v>2831</v>
      </c>
      <c r="I980" s="13" t="s">
        <v>100</v>
      </c>
      <c r="J980" s="13" t="s">
        <v>2378</v>
      </c>
      <c r="K980" s="13" t="s">
        <v>2396</v>
      </c>
      <c r="L980" s="13" t="s">
        <v>2392</v>
      </c>
      <c r="M980" s="13" t="s">
        <v>2393</v>
      </c>
      <c r="N980" s="13" t="s">
        <v>6644</v>
      </c>
      <c r="O980" s="17">
        <v>43068</v>
      </c>
      <c r="P980" s="23"/>
      <c r="Q980" s="41" t="s">
        <v>6645</v>
      </c>
      <c r="R980" s="13" t="s">
        <v>129</v>
      </c>
      <c r="S980" s="13" t="s">
        <v>2867</v>
      </c>
      <c r="T980" s="13" t="s">
        <v>8348</v>
      </c>
      <c r="U980" s="13" t="s">
        <v>6646</v>
      </c>
      <c r="V980" s="13" t="s">
        <v>8352</v>
      </c>
      <c r="W980" s="13">
        <f>IF(ISERROR(VLOOKUP($C980,CTEPULL!$A:$I,3,FALSE)),"0",(VLOOKUP($C980,CTEPULL!$A:$I,3,FALSE)))</f>
        <v>51</v>
      </c>
      <c r="X980" s="18">
        <f>IF(ISERROR(VLOOKUP($A980,PIVOTILC!$A:$I,3,FALSE)),"0",(VLOOKUP($A980,PIVOTILC!$A:$I,3,FALSE)))</f>
        <v>51</v>
      </c>
      <c r="Y980" s="13">
        <f t="shared" si="240"/>
        <v>0</v>
      </c>
      <c r="Z980" s="13" t="str">
        <f t="shared" si="249"/>
        <v>Good</v>
      </c>
      <c r="AA980" s="13">
        <f>IF(ISERROR(VLOOKUP($C980,CTEPULL!$A:$I,4,FALSE)),"0",(VLOOKUP($C980,CTEPULL!$A:$I,4,FALSE)))</f>
        <v>0</v>
      </c>
      <c r="AB980" s="18">
        <f>IF(ISERROR(VLOOKUP($A980,PIVOTILC!$A:$I,4,FALSE)),"0",(VLOOKUP($A980,PIVOTILC!$A:$I,4,FALSE)))</f>
        <v>0</v>
      </c>
      <c r="AC980" s="13">
        <f t="shared" si="241"/>
        <v>0</v>
      </c>
      <c r="AD980" s="13" t="str">
        <f t="shared" si="250"/>
        <v/>
      </c>
      <c r="AE980" s="13">
        <f>IF(ISERROR(VLOOKUP($C980,CTEPULL!$A:$I,5,FALSE)),"0",(VLOOKUP($C980,CTEPULL!$A:$I,5,FALSE)))</f>
        <v>0</v>
      </c>
      <c r="AF980" s="18">
        <f>IF(ISERROR(VLOOKUP($A980,PIVOTILC!$A:$I,5,FALSE)),"0",(VLOOKUP($A980,PIVOTILC!$A:$I,5,FALSE)))</f>
        <v>0</v>
      </c>
      <c r="AG980" s="13">
        <f t="shared" si="242"/>
        <v>0</v>
      </c>
      <c r="AH980" s="13" t="str">
        <f t="shared" si="251"/>
        <v/>
      </c>
      <c r="AI980" s="13">
        <f>IF(ISERROR(VLOOKUP($C980,CTEPULL!$A:$I,6,FALSE)),"0",(VLOOKUP($C980,CTEPULL!$A:$I,6,FALSE)))</f>
        <v>0</v>
      </c>
      <c r="AJ980" s="18">
        <f>IF(ISERROR(VLOOKUP($A980,PIVOTILC!$A:$I,6,FALSE)),"0",(VLOOKUP($A980,PIVOTILC!$A:$I,6,FALSE)))</f>
        <v>0</v>
      </c>
      <c r="AK980" s="13">
        <f t="shared" si="243"/>
        <v>0</v>
      </c>
      <c r="AL980" s="13" t="str">
        <f t="shared" si="252"/>
        <v/>
      </c>
      <c r="AM980" s="13">
        <f>IF(ISERROR(VLOOKUP($C980,CTEPULL!$A:$I,7,FALSE)),"0",(VLOOKUP($C980,CTEPULL!$A:$I,7,FALSE)))</f>
        <v>0</v>
      </c>
      <c r="AN980" s="18">
        <f>IF(ISERROR(VLOOKUP($A980,PIVOTILC!$A:$I,7,FALSE)),"0",(VLOOKUP($A980,PIVOTILC!$A:$I,7,FALSE)))</f>
        <v>0</v>
      </c>
      <c r="AO980" s="13">
        <f t="shared" si="244"/>
        <v>0</v>
      </c>
      <c r="AP980" s="13" t="str">
        <f t="shared" si="253"/>
        <v/>
      </c>
      <c r="AQ980" s="13">
        <f>IF(ISERROR(VLOOKUP($C980,CTEPULL!$A:$I,8,FALSE)),"0",(VLOOKUP($C980,CTEPULL!$A:$I,8,FALSE)))</f>
        <v>0</v>
      </c>
      <c r="AR980" s="18">
        <f>IF(ISERROR(VLOOKUP($A980,PIVOTILC!$A:$I,8,FALSE)),"0",(VLOOKUP($A980,PIVOTILC!$A:$I,8,FALSE)))</f>
        <v>0</v>
      </c>
      <c r="AS980" s="13">
        <f t="shared" si="245"/>
        <v>0</v>
      </c>
      <c r="AT980" s="13" t="str">
        <f t="shared" si="254"/>
        <v/>
      </c>
      <c r="AU980" s="19">
        <f>IF(ISERROR(VLOOKUP($C980,CTEPULL!$A:$I,9,FALSE)),"0",(VLOOKUP($C980,CTEPULL!$A:$I,9,FALSE)))</f>
        <v>51</v>
      </c>
      <c r="AV980" s="18">
        <f>IF(ISERROR(VLOOKUP($A980,PIVOTILC!$A:$I,8,FALSE)),"0",(VLOOKUP($A980,PIVOTILC!$A:$I,9,FALSE)))</f>
        <v>51</v>
      </c>
      <c r="AW980" s="18">
        <f t="shared" si="246"/>
        <v>0</v>
      </c>
      <c r="AX980" s="13">
        <f t="shared" si="247"/>
        <v>0</v>
      </c>
      <c r="AY980" s="13" t="str">
        <f t="shared" si="248"/>
        <v>No</v>
      </c>
      <c r="AZ980" s="13" t="str">
        <f t="shared" si="255"/>
        <v>No</v>
      </c>
    </row>
    <row r="981" spans="1:52" x14ac:dyDescent="0.2">
      <c r="A981" s="1" t="s">
        <v>7320</v>
      </c>
      <c r="B981" s="16" t="s">
        <v>3367</v>
      </c>
      <c r="C981" s="13" t="s">
        <v>2283</v>
      </c>
      <c r="D981" s="13" t="s">
        <v>486</v>
      </c>
      <c r="E981" s="13" t="s">
        <v>1530</v>
      </c>
      <c r="F981" s="13" t="s">
        <v>125</v>
      </c>
      <c r="G981" s="13" t="s">
        <v>2284</v>
      </c>
      <c r="H981" s="13" t="s">
        <v>2831</v>
      </c>
      <c r="I981" s="13" t="s">
        <v>100</v>
      </c>
      <c r="J981" s="13" t="s">
        <v>2378</v>
      </c>
      <c r="K981" s="13" t="s">
        <v>4970</v>
      </c>
      <c r="L981" s="13" t="s">
        <v>11256</v>
      </c>
      <c r="M981" s="13" t="s">
        <v>2409</v>
      </c>
      <c r="N981" s="13" t="s">
        <v>2285</v>
      </c>
      <c r="O981" s="17">
        <v>42219</v>
      </c>
      <c r="P981" s="23"/>
      <c r="Q981" s="41" t="s">
        <v>2767</v>
      </c>
      <c r="R981" s="13" t="s">
        <v>112</v>
      </c>
      <c r="S981" s="13" t="s">
        <v>2866</v>
      </c>
      <c r="T981" s="13" t="s">
        <v>8348</v>
      </c>
      <c r="U981" s="13" t="s">
        <v>6134</v>
      </c>
      <c r="V981" s="13" t="s">
        <v>8358</v>
      </c>
      <c r="W981" s="13">
        <f>IF(ISERROR(VLOOKUP($C981,CTEPULL!$A:$I,3,FALSE)),"0",(VLOOKUP($C981,CTEPULL!$A:$I,3,FALSE)))</f>
        <v>52</v>
      </c>
      <c r="X981" s="18">
        <f>IF(ISERROR(VLOOKUP($A981,PIVOTILC!$A:$I,3,FALSE)),"0",(VLOOKUP($A981,PIVOTILC!$A:$I,3,FALSE)))</f>
        <v>52</v>
      </c>
      <c r="Y981" s="13">
        <f t="shared" si="240"/>
        <v>0</v>
      </c>
      <c r="Z981" s="13" t="str">
        <f t="shared" si="249"/>
        <v>Good</v>
      </c>
      <c r="AA981" s="13">
        <f>IF(ISERROR(VLOOKUP($C981,CTEPULL!$A:$I,4,FALSE)),"0",(VLOOKUP($C981,CTEPULL!$A:$I,4,FALSE)))</f>
        <v>0</v>
      </c>
      <c r="AB981" s="18">
        <f>IF(ISERROR(VLOOKUP($A981,PIVOTILC!$A:$I,4,FALSE)),"0",(VLOOKUP($A981,PIVOTILC!$A:$I,4,FALSE)))</f>
        <v>0</v>
      </c>
      <c r="AC981" s="13">
        <f t="shared" si="241"/>
        <v>0</v>
      </c>
      <c r="AD981" s="13" t="str">
        <f t="shared" si="250"/>
        <v/>
      </c>
      <c r="AE981" s="13">
        <f>IF(ISERROR(VLOOKUP($C981,CTEPULL!$A:$I,5,FALSE)),"0",(VLOOKUP($C981,CTEPULL!$A:$I,5,FALSE)))</f>
        <v>0</v>
      </c>
      <c r="AF981" s="18">
        <f>IF(ISERROR(VLOOKUP($A981,PIVOTILC!$A:$I,5,FALSE)),"0",(VLOOKUP($A981,PIVOTILC!$A:$I,5,FALSE)))</f>
        <v>0</v>
      </c>
      <c r="AG981" s="13">
        <f t="shared" si="242"/>
        <v>0</v>
      </c>
      <c r="AH981" s="13" t="str">
        <f t="shared" si="251"/>
        <v/>
      </c>
      <c r="AI981" s="13">
        <f>IF(ISERROR(VLOOKUP($C981,CTEPULL!$A:$I,6,FALSE)),"0",(VLOOKUP($C981,CTEPULL!$A:$I,6,FALSE)))</f>
        <v>0</v>
      </c>
      <c r="AJ981" s="18">
        <f>IF(ISERROR(VLOOKUP($A981,PIVOTILC!$A:$I,6,FALSE)),"0",(VLOOKUP($A981,PIVOTILC!$A:$I,6,FALSE)))</f>
        <v>0</v>
      </c>
      <c r="AK981" s="13">
        <f t="shared" si="243"/>
        <v>0</v>
      </c>
      <c r="AL981" s="13" t="str">
        <f t="shared" si="252"/>
        <v/>
      </c>
      <c r="AM981" s="13">
        <f>IF(ISERROR(VLOOKUP($C981,CTEPULL!$A:$I,7,FALSE)),"0",(VLOOKUP($C981,CTEPULL!$A:$I,7,FALSE)))</f>
        <v>0</v>
      </c>
      <c r="AN981" s="18">
        <f>IF(ISERROR(VLOOKUP($A981,PIVOTILC!$A:$I,7,FALSE)),"0",(VLOOKUP($A981,PIVOTILC!$A:$I,7,FALSE)))</f>
        <v>0</v>
      </c>
      <c r="AO981" s="13">
        <f t="shared" si="244"/>
        <v>0</v>
      </c>
      <c r="AP981" s="13" t="str">
        <f t="shared" si="253"/>
        <v/>
      </c>
      <c r="AQ981" s="13">
        <f>IF(ISERROR(VLOOKUP($C981,CTEPULL!$A:$I,8,FALSE)),"0",(VLOOKUP($C981,CTEPULL!$A:$I,8,FALSE)))</f>
        <v>0</v>
      </c>
      <c r="AR981" s="18">
        <f>IF(ISERROR(VLOOKUP($A981,PIVOTILC!$A:$I,8,FALSE)),"0",(VLOOKUP($A981,PIVOTILC!$A:$I,8,FALSE)))</f>
        <v>0</v>
      </c>
      <c r="AS981" s="13">
        <f t="shared" si="245"/>
        <v>0</v>
      </c>
      <c r="AT981" s="13" t="str">
        <f t="shared" si="254"/>
        <v/>
      </c>
      <c r="AU981" s="19">
        <f>IF(ISERROR(VLOOKUP($C981,CTEPULL!$A:$I,9,FALSE)),"0",(VLOOKUP($C981,CTEPULL!$A:$I,9,FALSE)))</f>
        <v>52</v>
      </c>
      <c r="AV981" s="18">
        <f>IF(ISERROR(VLOOKUP($A981,PIVOTILC!$A:$I,8,FALSE)),"0",(VLOOKUP($A981,PIVOTILC!$A:$I,9,FALSE)))</f>
        <v>52</v>
      </c>
      <c r="AW981" s="18">
        <f t="shared" si="246"/>
        <v>0</v>
      </c>
      <c r="AX981" s="13">
        <f t="shared" si="247"/>
        <v>0</v>
      </c>
      <c r="AY981" s="13" t="str">
        <f t="shared" si="248"/>
        <v>No</v>
      </c>
      <c r="AZ981" s="13" t="str">
        <f t="shared" si="255"/>
        <v>No</v>
      </c>
    </row>
    <row r="982" spans="1:52" x14ac:dyDescent="0.2">
      <c r="A982" s="1" t="s">
        <v>9456</v>
      </c>
      <c r="B982" s="16" t="s">
        <v>3368</v>
      </c>
      <c r="C982" s="13" t="s">
        <v>1370</v>
      </c>
      <c r="D982" s="13" t="s">
        <v>486</v>
      </c>
      <c r="E982" s="13" t="s">
        <v>1371</v>
      </c>
      <c r="F982" s="13" t="s">
        <v>187</v>
      </c>
      <c r="G982" s="13" t="s">
        <v>1372</v>
      </c>
      <c r="H982" s="13" t="s">
        <v>2831</v>
      </c>
      <c r="I982" s="13" t="s">
        <v>98</v>
      </c>
      <c r="J982" s="13" t="s">
        <v>2378</v>
      </c>
      <c r="K982" s="13" t="s">
        <v>2395</v>
      </c>
      <c r="L982" s="13" t="s">
        <v>2385</v>
      </c>
      <c r="M982" s="13" t="s">
        <v>2398</v>
      </c>
      <c r="N982" s="13" t="s">
        <v>1373</v>
      </c>
      <c r="O982" s="17">
        <v>41701</v>
      </c>
      <c r="P982" s="23"/>
      <c r="Q982" s="41" t="s">
        <v>2768</v>
      </c>
      <c r="R982" s="13" t="s">
        <v>129</v>
      </c>
      <c r="S982" s="13" t="s">
        <v>2867</v>
      </c>
      <c r="T982" s="13" t="s">
        <v>8348</v>
      </c>
      <c r="U982" s="13" t="s">
        <v>6135</v>
      </c>
      <c r="V982" s="13" t="s">
        <v>8354</v>
      </c>
      <c r="W982" s="13">
        <f>IF(ISERROR(VLOOKUP($C982,CTEPULL!$A:$I,3,FALSE)),"0",(VLOOKUP($C982,CTEPULL!$A:$I,3,FALSE)))</f>
        <v>40</v>
      </c>
      <c r="X982" s="18">
        <f>IF(ISERROR(VLOOKUP($A982,PIVOTILC!$A:$I,3,FALSE)),"0",(VLOOKUP($A982,PIVOTILC!$A:$I,3,FALSE)))</f>
        <v>37</v>
      </c>
      <c r="Y982" s="13">
        <f t="shared" si="240"/>
        <v>3</v>
      </c>
      <c r="Z982" s="13" t="str">
        <f t="shared" si="249"/>
        <v>With Variance</v>
      </c>
      <c r="AA982" s="13">
        <f>IF(ISERROR(VLOOKUP($C982,CTEPULL!$A:$I,4,FALSE)),"0",(VLOOKUP($C982,CTEPULL!$A:$I,4,FALSE)))</f>
        <v>0</v>
      </c>
      <c r="AB982" s="18">
        <f>IF(ISERROR(VLOOKUP($A982,PIVOTILC!$A:$I,4,FALSE)),"0",(VLOOKUP($A982,PIVOTILC!$A:$I,4,FALSE)))</f>
        <v>0</v>
      </c>
      <c r="AC982" s="13">
        <f t="shared" si="241"/>
        <v>0</v>
      </c>
      <c r="AD982" s="13" t="str">
        <f t="shared" si="250"/>
        <v/>
      </c>
      <c r="AE982" s="13">
        <f>IF(ISERROR(VLOOKUP($C982,CTEPULL!$A:$I,5,FALSE)),"0",(VLOOKUP($C982,CTEPULL!$A:$I,5,FALSE)))</f>
        <v>0</v>
      </c>
      <c r="AF982" s="18">
        <f>IF(ISERROR(VLOOKUP($A982,PIVOTILC!$A:$I,5,FALSE)),"0",(VLOOKUP($A982,PIVOTILC!$A:$I,5,FALSE)))</f>
        <v>0</v>
      </c>
      <c r="AG982" s="13">
        <f t="shared" si="242"/>
        <v>0</v>
      </c>
      <c r="AH982" s="13" t="str">
        <f t="shared" si="251"/>
        <v/>
      </c>
      <c r="AI982" s="13">
        <f>IF(ISERROR(VLOOKUP($C982,CTEPULL!$A:$I,6,FALSE)),"0",(VLOOKUP($C982,CTEPULL!$A:$I,6,FALSE)))</f>
        <v>0</v>
      </c>
      <c r="AJ982" s="18">
        <f>IF(ISERROR(VLOOKUP($A982,PIVOTILC!$A:$I,6,FALSE)),"0",(VLOOKUP($A982,PIVOTILC!$A:$I,6,FALSE)))</f>
        <v>0</v>
      </c>
      <c r="AK982" s="13">
        <f t="shared" si="243"/>
        <v>0</v>
      </c>
      <c r="AL982" s="13" t="str">
        <f t="shared" si="252"/>
        <v/>
      </c>
      <c r="AM982" s="13">
        <f>IF(ISERROR(VLOOKUP($C982,CTEPULL!$A:$I,7,FALSE)),"0",(VLOOKUP($C982,CTEPULL!$A:$I,7,FALSE)))</f>
        <v>0</v>
      </c>
      <c r="AN982" s="18">
        <f>IF(ISERROR(VLOOKUP($A982,PIVOTILC!$A:$I,7,FALSE)),"0",(VLOOKUP($A982,PIVOTILC!$A:$I,7,FALSE)))</f>
        <v>0</v>
      </c>
      <c r="AO982" s="13">
        <f t="shared" si="244"/>
        <v>0</v>
      </c>
      <c r="AP982" s="13" t="str">
        <f t="shared" si="253"/>
        <v/>
      </c>
      <c r="AQ982" s="13">
        <f>IF(ISERROR(VLOOKUP($C982,CTEPULL!$A:$I,8,FALSE)),"0",(VLOOKUP($C982,CTEPULL!$A:$I,8,FALSE)))</f>
        <v>0</v>
      </c>
      <c r="AR982" s="18">
        <f>IF(ISERROR(VLOOKUP($A982,PIVOTILC!$A:$I,8,FALSE)),"0",(VLOOKUP($A982,PIVOTILC!$A:$I,8,FALSE)))</f>
        <v>0</v>
      </c>
      <c r="AS982" s="13">
        <f t="shared" si="245"/>
        <v>0</v>
      </c>
      <c r="AT982" s="13" t="str">
        <f t="shared" si="254"/>
        <v/>
      </c>
      <c r="AU982" s="19">
        <f>IF(ISERROR(VLOOKUP($C982,CTEPULL!$A:$I,9,FALSE)),"0",(VLOOKUP($C982,CTEPULL!$A:$I,9,FALSE)))</f>
        <v>40</v>
      </c>
      <c r="AV982" s="18">
        <f>IF(ISERROR(VLOOKUP($A982,PIVOTILC!$A:$I,8,FALSE)),"0",(VLOOKUP($A982,PIVOTILC!$A:$I,9,FALSE)))</f>
        <v>37</v>
      </c>
      <c r="AW982" s="18">
        <f t="shared" si="246"/>
        <v>3</v>
      </c>
      <c r="AX982" s="13">
        <f t="shared" si="247"/>
        <v>0</v>
      </c>
      <c r="AY982" s="13" t="str">
        <f t="shared" si="248"/>
        <v>Yes</v>
      </c>
      <c r="AZ982" s="13" t="str">
        <f t="shared" si="255"/>
        <v>No</v>
      </c>
    </row>
    <row r="983" spans="1:52" x14ac:dyDescent="0.2">
      <c r="A983" s="1" t="s">
        <v>11294</v>
      </c>
      <c r="B983" s="16" t="s">
        <v>11295</v>
      </c>
      <c r="C983" s="13" t="s">
        <v>11296</v>
      </c>
      <c r="D983" s="13" t="s">
        <v>486</v>
      </c>
      <c r="E983" s="13" t="s">
        <v>493</v>
      </c>
      <c r="F983" s="13" t="s">
        <v>109</v>
      </c>
      <c r="G983" s="13" t="s">
        <v>11297</v>
      </c>
      <c r="H983" s="13" t="s">
        <v>2831</v>
      </c>
      <c r="I983" s="13" t="s">
        <v>98</v>
      </c>
      <c r="J983" s="13" t="s">
        <v>2378</v>
      </c>
      <c r="K983" s="13" t="s">
        <v>4970</v>
      </c>
      <c r="L983" s="13" t="s">
        <v>11256</v>
      </c>
      <c r="M983" s="13" t="s">
        <v>2393</v>
      </c>
      <c r="N983" s="13" t="s">
        <v>11298</v>
      </c>
      <c r="O983" s="17">
        <v>43682</v>
      </c>
      <c r="P983" s="23"/>
      <c r="Q983" s="41" t="s">
        <v>11299</v>
      </c>
      <c r="R983" s="13" t="s">
        <v>112</v>
      </c>
      <c r="S983" s="13" t="s">
        <v>2866</v>
      </c>
      <c r="T983" s="13" t="s">
        <v>8348</v>
      </c>
      <c r="U983" s="13" t="s">
        <v>11315</v>
      </c>
      <c r="V983" s="13" t="s">
        <v>8355</v>
      </c>
      <c r="W983" s="13">
        <f>IF(ISERROR(VLOOKUP($C983,CTEPULL!$A:$I,3,FALSE)),"0",(VLOOKUP($C983,CTEPULL!$A:$I,3,FALSE)))</f>
        <v>40</v>
      </c>
      <c r="X983" s="18">
        <f>IF(ISERROR(VLOOKUP($A983,PIVOTILC!$A:$I,3,FALSE)),"0",(VLOOKUP($A983,PIVOTILC!$A:$I,3,FALSE)))</f>
        <v>40</v>
      </c>
      <c r="Y983" s="13">
        <f t="shared" si="240"/>
        <v>0</v>
      </c>
      <c r="Z983" s="13" t="str">
        <f t="shared" si="249"/>
        <v>Good</v>
      </c>
      <c r="AA983" s="13">
        <f>IF(ISERROR(VLOOKUP($C983,CTEPULL!$A:$I,4,FALSE)),"0",(VLOOKUP($C983,CTEPULL!$A:$I,4,FALSE)))</f>
        <v>0</v>
      </c>
      <c r="AB983" s="18">
        <f>IF(ISERROR(VLOOKUP($A983,PIVOTILC!$A:$I,4,FALSE)),"0",(VLOOKUP($A983,PIVOTILC!$A:$I,4,FALSE)))</f>
        <v>0</v>
      </c>
      <c r="AC983" s="13">
        <f t="shared" si="241"/>
        <v>0</v>
      </c>
      <c r="AD983" s="13" t="str">
        <f t="shared" si="250"/>
        <v/>
      </c>
      <c r="AE983" s="13">
        <f>IF(ISERROR(VLOOKUP($C983,CTEPULL!$A:$I,5,FALSE)),"0",(VLOOKUP($C983,CTEPULL!$A:$I,5,FALSE)))</f>
        <v>0</v>
      </c>
      <c r="AF983" s="18">
        <f>IF(ISERROR(VLOOKUP($A983,PIVOTILC!$A:$I,5,FALSE)),"0",(VLOOKUP($A983,PIVOTILC!$A:$I,5,FALSE)))</f>
        <v>0</v>
      </c>
      <c r="AG983" s="13">
        <f t="shared" si="242"/>
        <v>0</v>
      </c>
      <c r="AH983" s="13" t="str">
        <f t="shared" si="251"/>
        <v/>
      </c>
      <c r="AI983" s="13">
        <f>IF(ISERROR(VLOOKUP($C983,CTEPULL!$A:$I,6,FALSE)),"0",(VLOOKUP($C983,CTEPULL!$A:$I,6,FALSE)))</f>
        <v>0</v>
      </c>
      <c r="AJ983" s="18">
        <f>IF(ISERROR(VLOOKUP($A983,PIVOTILC!$A:$I,6,FALSE)),"0",(VLOOKUP($A983,PIVOTILC!$A:$I,6,FALSE)))</f>
        <v>0</v>
      </c>
      <c r="AK983" s="13">
        <f t="shared" si="243"/>
        <v>0</v>
      </c>
      <c r="AL983" s="13" t="str">
        <f t="shared" si="252"/>
        <v/>
      </c>
      <c r="AM983" s="13">
        <f>IF(ISERROR(VLOOKUP($C983,CTEPULL!$A:$I,7,FALSE)),"0",(VLOOKUP($C983,CTEPULL!$A:$I,7,FALSE)))</f>
        <v>0</v>
      </c>
      <c r="AN983" s="18">
        <f>IF(ISERROR(VLOOKUP($A983,PIVOTILC!$A:$I,7,FALSE)),"0",(VLOOKUP($A983,PIVOTILC!$A:$I,7,FALSE)))</f>
        <v>0</v>
      </c>
      <c r="AO983" s="13">
        <f t="shared" si="244"/>
        <v>0</v>
      </c>
      <c r="AP983" s="13" t="str">
        <f t="shared" si="253"/>
        <v/>
      </c>
      <c r="AQ983" s="13">
        <f>IF(ISERROR(VLOOKUP($C983,CTEPULL!$A:$I,8,FALSE)),"0",(VLOOKUP($C983,CTEPULL!$A:$I,8,FALSE)))</f>
        <v>0</v>
      </c>
      <c r="AR983" s="18">
        <f>IF(ISERROR(VLOOKUP($A983,PIVOTILC!$A:$I,8,FALSE)),"0",(VLOOKUP($A983,PIVOTILC!$A:$I,8,FALSE)))</f>
        <v>0</v>
      </c>
      <c r="AS983" s="13">
        <f t="shared" si="245"/>
        <v>0</v>
      </c>
      <c r="AT983" s="13" t="str">
        <f t="shared" si="254"/>
        <v/>
      </c>
      <c r="AU983" s="19">
        <f>IF(ISERROR(VLOOKUP($C983,CTEPULL!$A:$I,9,FALSE)),"0",(VLOOKUP($C983,CTEPULL!$A:$I,9,FALSE)))</f>
        <v>40</v>
      </c>
      <c r="AV983" s="18">
        <f>IF(ISERROR(VLOOKUP($A983,PIVOTILC!$A:$I,8,FALSE)),"0",(VLOOKUP($A983,PIVOTILC!$A:$I,9,FALSE)))</f>
        <v>40</v>
      </c>
      <c r="AW983" s="18">
        <f t="shared" si="246"/>
        <v>0</v>
      </c>
      <c r="AX983" s="13">
        <f t="shared" si="247"/>
        <v>0</v>
      </c>
      <c r="AY983" s="13" t="str">
        <f t="shared" si="248"/>
        <v>No</v>
      </c>
      <c r="AZ983" s="13" t="str">
        <f t="shared" si="255"/>
        <v>No</v>
      </c>
    </row>
    <row r="984" spans="1:52" x14ac:dyDescent="0.2">
      <c r="A984" s="1" t="s">
        <v>9457</v>
      </c>
      <c r="B984" s="16" t="s">
        <v>3369</v>
      </c>
      <c r="C984" s="13" t="s">
        <v>1374</v>
      </c>
      <c r="D984" s="13" t="s">
        <v>1375</v>
      </c>
      <c r="E984" s="13" t="s">
        <v>1376</v>
      </c>
      <c r="F984" s="13" t="s">
        <v>109</v>
      </c>
      <c r="G984" s="13" t="s">
        <v>1377</v>
      </c>
      <c r="H984" s="13" t="s">
        <v>2831</v>
      </c>
      <c r="I984" s="13" t="s">
        <v>98</v>
      </c>
      <c r="J984" s="13" t="s">
        <v>2378</v>
      </c>
      <c r="K984" s="13" t="s">
        <v>2389</v>
      </c>
      <c r="L984" s="13" t="s">
        <v>11236</v>
      </c>
      <c r="M984" s="13" t="s">
        <v>3948</v>
      </c>
      <c r="N984" s="13" t="s">
        <v>1378</v>
      </c>
      <c r="O984" s="17">
        <v>41694</v>
      </c>
      <c r="P984" s="23"/>
      <c r="Q984" s="41" t="s">
        <v>2769</v>
      </c>
      <c r="R984" s="13" t="s">
        <v>129</v>
      </c>
      <c r="S984" s="13" t="s">
        <v>2866</v>
      </c>
      <c r="T984" s="13" t="s">
        <v>8348</v>
      </c>
      <c r="U984" s="13" t="s">
        <v>6136</v>
      </c>
      <c r="V984" s="13" t="s">
        <v>8358</v>
      </c>
      <c r="W984" s="13">
        <f>IF(ISERROR(VLOOKUP($C984,CTEPULL!$A:$I,3,FALSE)),"0",(VLOOKUP($C984,CTEPULL!$A:$I,3,FALSE)))</f>
        <v>45</v>
      </c>
      <c r="X984" s="18">
        <f>IF(ISERROR(VLOOKUP($A984,PIVOTILC!$A:$I,3,FALSE)),"0",(VLOOKUP($A984,PIVOTILC!$A:$I,3,FALSE)))</f>
        <v>45</v>
      </c>
      <c r="Y984" s="13">
        <f t="shared" si="240"/>
        <v>0</v>
      </c>
      <c r="Z984" s="13" t="str">
        <f t="shared" si="249"/>
        <v>Good</v>
      </c>
      <c r="AA984" s="13">
        <f>IF(ISERROR(VLOOKUP($C984,CTEPULL!$A:$I,4,FALSE)),"0",(VLOOKUP($C984,CTEPULL!$A:$I,4,FALSE)))</f>
        <v>0</v>
      </c>
      <c r="AB984" s="18">
        <f>IF(ISERROR(VLOOKUP($A984,PIVOTILC!$A:$I,4,FALSE)),"0",(VLOOKUP($A984,PIVOTILC!$A:$I,4,FALSE)))</f>
        <v>0</v>
      </c>
      <c r="AC984" s="13">
        <f t="shared" si="241"/>
        <v>0</v>
      </c>
      <c r="AD984" s="13" t="str">
        <f t="shared" si="250"/>
        <v/>
      </c>
      <c r="AE984" s="13">
        <f>IF(ISERROR(VLOOKUP($C984,CTEPULL!$A:$I,5,FALSE)),"0",(VLOOKUP($C984,CTEPULL!$A:$I,5,FALSE)))</f>
        <v>0</v>
      </c>
      <c r="AF984" s="18">
        <f>IF(ISERROR(VLOOKUP($A984,PIVOTILC!$A:$I,5,FALSE)),"0",(VLOOKUP($A984,PIVOTILC!$A:$I,5,FALSE)))</f>
        <v>0</v>
      </c>
      <c r="AG984" s="13">
        <f t="shared" si="242"/>
        <v>0</v>
      </c>
      <c r="AH984" s="13" t="str">
        <f t="shared" si="251"/>
        <v/>
      </c>
      <c r="AI984" s="13">
        <f>IF(ISERROR(VLOOKUP($C984,CTEPULL!$A:$I,6,FALSE)),"0",(VLOOKUP($C984,CTEPULL!$A:$I,6,FALSE)))</f>
        <v>0</v>
      </c>
      <c r="AJ984" s="18">
        <f>IF(ISERROR(VLOOKUP($A984,PIVOTILC!$A:$I,6,FALSE)),"0",(VLOOKUP($A984,PIVOTILC!$A:$I,6,FALSE)))</f>
        <v>0</v>
      </c>
      <c r="AK984" s="13">
        <f t="shared" si="243"/>
        <v>0</v>
      </c>
      <c r="AL984" s="13" t="str">
        <f t="shared" si="252"/>
        <v/>
      </c>
      <c r="AM984" s="13">
        <f>IF(ISERROR(VLOOKUP($C984,CTEPULL!$A:$I,7,FALSE)),"0",(VLOOKUP($C984,CTEPULL!$A:$I,7,FALSE)))</f>
        <v>0</v>
      </c>
      <c r="AN984" s="18">
        <f>IF(ISERROR(VLOOKUP($A984,PIVOTILC!$A:$I,7,FALSE)),"0",(VLOOKUP($A984,PIVOTILC!$A:$I,7,FALSE)))</f>
        <v>0</v>
      </c>
      <c r="AO984" s="13">
        <f t="shared" si="244"/>
        <v>0</v>
      </c>
      <c r="AP984" s="13" t="str">
        <f t="shared" si="253"/>
        <v/>
      </c>
      <c r="AQ984" s="13">
        <f>IF(ISERROR(VLOOKUP($C984,CTEPULL!$A:$I,8,FALSE)),"0",(VLOOKUP($C984,CTEPULL!$A:$I,8,FALSE)))</f>
        <v>0</v>
      </c>
      <c r="AR984" s="18">
        <f>IF(ISERROR(VLOOKUP($A984,PIVOTILC!$A:$I,8,FALSE)),"0",(VLOOKUP($A984,PIVOTILC!$A:$I,8,FALSE)))</f>
        <v>0</v>
      </c>
      <c r="AS984" s="13">
        <f t="shared" si="245"/>
        <v>0</v>
      </c>
      <c r="AT984" s="13" t="str">
        <f t="shared" si="254"/>
        <v/>
      </c>
      <c r="AU984" s="19">
        <f>IF(ISERROR(VLOOKUP($C984,CTEPULL!$A:$I,9,FALSE)),"0",(VLOOKUP($C984,CTEPULL!$A:$I,9,FALSE)))</f>
        <v>45</v>
      </c>
      <c r="AV984" s="18">
        <f>IF(ISERROR(VLOOKUP($A984,PIVOTILC!$A:$I,8,FALSE)),"0",(VLOOKUP($A984,PIVOTILC!$A:$I,9,FALSE)))</f>
        <v>45</v>
      </c>
      <c r="AW984" s="18">
        <f t="shared" si="246"/>
        <v>0</v>
      </c>
      <c r="AX984" s="13">
        <f t="shared" si="247"/>
        <v>0</v>
      </c>
      <c r="AY984" s="13" t="str">
        <f t="shared" si="248"/>
        <v>No</v>
      </c>
      <c r="AZ984" s="13" t="str">
        <f t="shared" si="255"/>
        <v>No</v>
      </c>
    </row>
    <row r="985" spans="1:52" x14ac:dyDescent="0.2">
      <c r="A985" s="1" t="s">
        <v>9458</v>
      </c>
      <c r="B985" s="16" t="s">
        <v>3370</v>
      </c>
      <c r="C985" s="13" t="s">
        <v>1019</v>
      </c>
      <c r="D985" s="13" t="s">
        <v>608</v>
      </c>
      <c r="E985" s="13" t="s">
        <v>694</v>
      </c>
      <c r="F985" s="13" t="s">
        <v>176</v>
      </c>
      <c r="G985" s="13" t="s">
        <v>1020</v>
      </c>
      <c r="H985" s="13" t="s">
        <v>2829</v>
      </c>
      <c r="I985" s="13" t="s">
        <v>98</v>
      </c>
      <c r="J985" s="13" t="s">
        <v>2378</v>
      </c>
      <c r="K985" s="13" t="s">
        <v>2379</v>
      </c>
      <c r="L985" s="13" t="s">
        <v>2380</v>
      </c>
      <c r="M985" s="13" t="s">
        <v>2433</v>
      </c>
      <c r="N985" s="13" t="s">
        <v>1021</v>
      </c>
      <c r="O985" s="17">
        <v>41344</v>
      </c>
      <c r="P985" s="23"/>
      <c r="Q985" s="41" t="s">
        <v>2770</v>
      </c>
      <c r="R985" s="13" t="s">
        <v>129</v>
      </c>
      <c r="S985" s="13" t="s">
        <v>2870</v>
      </c>
      <c r="T985" s="13" t="s">
        <v>8348</v>
      </c>
      <c r="U985" s="13" t="s">
        <v>6137</v>
      </c>
      <c r="V985" s="13" t="s">
        <v>8352</v>
      </c>
      <c r="W985" s="13">
        <f>IF(ISERROR(VLOOKUP($C985,CTEPULL!$A:$I,3,FALSE)),"0",(VLOOKUP($C985,CTEPULL!$A:$I,3,FALSE)))</f>
        <v>40</v>
      </c>
      <c r="X985" s="18">
        <f>IF(ISERROR(VLOOKUP($A985,PIVOTILC!$A:$I,3,FALSE)),"0",(VLOOKUP($A985,PIVOTILC!$A:$I,3,FALSE)))</f>
        <v>40</v>
      </c>
      <c r="Y985" s="13">
        <f t="shared" si="240"/>
        <v>0</v>
      </c>
      <c r="Z985" s="13" t="str">
        <f t="shared" si="249"/>
        <v>Good</v>
      </c>
      <c r="AA985" s="13">
        <f>IF(ISERROR(VLOOKUP($C985,CTEPULL!$A:$I,4,FALSE)),"0",(VLOOKUP($C985,CTEPULL!$A:$I,4,FALSE)))</f>
        <v>0</v>
      </c>
      <c r="AB985" s="18">
        <f>IF(ISERROR(VLOOKUP($A985,PIVOTILC!$A:$I,4,FALSE)),"0",(VLOOKUP($A985,PIVOTILC!$A:$I,4,FALSE)))</f>
        <v>0</v>
      </c>
      <c r="AC985" s="13">
        <f t="shared" si="241"/>
        <v>0</v>
      </c>
      <c r="AD985" s="13" t="str">
        <f t="shared" si="250"/>
        <v/>
      </c>
      <c r="AE985" s="13">
        <f>IF(ISERROR(VLOOKUP($C985,CTEPULL!$A:$I,5,FALSE)),"0",(VLOOKUP($C985,CTEPULL!$A:$I,5,FALSE)))</f>
        <v>0</v>
      </c>
      <c r="AF985" s="18">
        <f>IF(ISERROR(VLOOKUP($A985,PIVOTILC!$A:$I,5,FALSE)),"0",(VLOOKUP($A985,PIVOTILC!$A:$I,5,FALSE)))</f>
        <v>0</v>
      </c>
      <c r="AG985" s="13">
        <f t="shared" si="242"/>
        <v>0</v>
      </c>
      <c r="AH985" s="13" t="str">
        <f t="shared" si="251"/>
        <v/>
      </c>
      <c r="AI985" s="13">
        <f>IF(ISERROR(VLOOKUP($C985,CTEPULL!$A:$I,6,FALSE)),"0",(VLOOKUP($C985,CTEPULL!$A:$I,6,FALSE)))</f>
        <v>0</v>
      </c>
      <c r="AJ985" s="18">
        <f>IF(ISERROR(VLOOKUP($A985,PIVOTILC!$A:$I,6,FALSE)),"0",(VLOOKUP($A985,PIVOTILC!$A:$I,6,FALSE)))</f>
        <v>0</v>
      </c>
      <c r="AK985" s="13">
        <f t="shared" si="243"/>
        <v>0</v>
      </c>
      <c r="AL985" s="13" t="str">
        <f t="shared" si="252"/>
        <v/>
      </c>
      <c r="AM985" s="13">
        <f>IF(ISERROR(VLOOKUP($C985,CTEPULL!$A:$I,7,FALSE)),"0",(VLOOKUP($C985,CTEPULL!$A:$I,7,FALSE)))</f>
        <v>0</v>
      </c>
      <c r="AN985" s="18">
        <f>IF(ISERROR(VLOOKUP($A985,PIVOTILC!$A:$I,7,FALSE)),"0",(VLOOKUP($A985,PIVOTILC!$A:$I,7,FALSE)))</f>
        <v>0</v>
      </c>
      <c r="AO985" s="13">
        <f t="shared" si="244"/>
        <v>0</v>
      </c>
      <c r="AP985" s="13" t="str">
        <f t="shared" si="253"/>
        <v/>
      </c>
      <c r="AQ985" s="13">
        <f>IF(ISERROR(VLOOKUP($C985,CTEPULL!$A:$I,8,FALSE)),"0",(VLOOKUP($C985,CTEPULL!$A:$I,8,FALSE)))</f>
        <v>0</v>
      </c>
      <c r="AR985" s="18">
        <f>IF(ISERROR(VLOOKUP($A985,PIVOTILC!$A:$I,8,FALSE)),"0",(VLOOKUP($A985,PIVOTILC!$A:$I,8,FALSE)))</f>
        <v>0</v>
      </c>
      <c r="AS985" s="13">
        <f t="shared" si="245"/>
        <v>0</v>
      </c>
      <c r="AT985" s="13" t="str">
        <f t="shared" si="254"/>
        <v/>
      </c>
      <c r="AU985" s="19">
        <f>IF(ISERROR(VLOOKUP($C985,CTEPULL!$A:$I,9,FALSE)),"0",(VLOOKUP($C985,CTEPULL!$A:$I,9,FALSE)))</f>
        <v>40</v>
      </c>
      <c r="AV985" s="18">
        <f>IF(ISERROR(VLOOKUP($A985,PIVOTILC!$A:$I,8,FALSE)),"0",(VLOOKUP($A985,PIVOTILC!$A:$I,9,FALSE)))</f>
        <v>40</v>
      </c>
      <c r="AW985" s="18">
        <f t="shared" si="246"/>
        <v>0</v>
      </c>
      <c r="AX985" s="13">
        <f t="shared" si="247"/>
        <v>0</v>
      </c>
      <c r="AY985" s="13" t="str">
        <f t="shared" si="248"/>
        <v>No</v>
      </c>
      <c r="AZ985" s="13" t="str">
        <f t="shared" si="255"/>
        <v>No</v>
      </c>
    </row>
    <row r="986" spans="1:52" x14ac:dyDescent="0.2">
      <c r="A986" s="1" t="s">
        <v>11734</v>
      </c>
      <c r="B986" s="16" t="s">
        <v>11735</v>
      </c>
      <c r="C986" s="13" t="s">
        <v>11736</v>
      </c>
      <c r="D986" s="13" t="s">
        <v>608</v>
      </c>
      <c r="E986" s="13" t="s">
        <v>11737</v>
      </c>
      <c r="F986" s="13" t="s">
        <v>179</v>
      </c>
      <c r="G986" s="13" t="s">
        <v>11738</v>
      </c>
      <c r="H986" s="13" t="s">
        <v>2829</v>
      </c>
      <c r="I986" s="13" t="s">
        <v>98</v>
      </c>
      <c r="J986" s="13" t="s">
        <v>2378</v>
      </c>
      <c r="K986" s="13" t="s">
        <v>2389</v>
      </c>
      <c r="L986" s="13" t="s">
        <v>11236</v>
      </c>
      <c r="M986" s="13" t="s">
        <v>2948</v>
      </c>
      <c r="N986" s="13" t="s">
        <v>11907</v>
      </c>
      <c r="O986" s="17">
        <v>43721</v>
      </c>
      <c r="P986" s="23"/>
      <c r="Q986" s="41" t="s">
        <v>11739</v>
      </c>
      <c r="R986" s="13" t="s">
        <v>129</v>
      </c>
      <c r="S986" s="13" t="s">
        <v>2871</v>
      </c>
      <c r="T986" s="13" t="s">
        <v>8348</v>
      </c>
      <c r="U986" s="13" t="s">
        <v>11925</v>
      </c>
      <c r="V986" s="13" t="s">
        <v>8351</v>
      </c>
      <c r="W986" s="13">
        <f>IF(ISERROR(VLOOKUP($C986,CTEPULL!$A:$I,3,FALSE)),"0",(VLOOKUP($C986,CTEPULL!$A:$I,3,FALSE)))</f>
        <v>45</v>
      </c>
      <c r="X986" s="18">
        <f>IF(ISERROR(VLOOKUP($A986,PIVOTILC!$A:$I,3,FALSE)),"0",(VLOOKUP($A986,PIVOTILC!$A:$I,3,FALSE)))</f>
        <v>45</v>
      </c>
      <c r="Y986" s="13">
        <f t="shared" si="240"/>
        <v>0</v>
      </c>
      <c r="Z986" s="13" t="str">
        <f t="shared" si="249"/>
        <v>Good</v>
      </c>
      <c r="AA986" s="13">
        <f>IF(ISERROR(VLOOKUP($C986,CTEPULL!$A:$I,4,FALSE)),"0",(VLOOKUP($C986,CTEPULL!$A:$I,4,FALSE)))</f>
        <v>0</v>
      </c>
      <c r="AB986" s="18">
        <f>IF(ISERROR(VLOOKUP($A986,PIVOTILC!$A:$I,4,FALSE)),"0",(VLOOKUP($A986,PIVOTILC!$A:$I,4,FALSE)))</f>
        <v>0</v>
      </c>
      <c r="AC986" s="13">
        <f t="shared" si="241"/>
        <v>0</v>
      </c>
      <c r="AD986" s="13" t="str">
        <f t="shared" si="250"/>
        <v/>
      </c>
      <c r="AE986" s="13">
        <f>IF(ISERROR(VLOOKUP($C986,CTEPULL!$A:$I,5,FALSE)),"0",(VLOOKUP($C986,CTEPULL!$A:$I,5,FALSE)))</f>
        <v>0</v>
      </c>
      <c r="AF986" s="18">
        <f>IF(ISERROR(VLOOKUP($A986,PIVOTILC!$A:$I,5,FALSE)),"0",(VLOOKUP($A986,PIVOTILC!$A:$I,5,FALSE)))</f>
        <v>0</v>
      </c>
      <c r="AG986" s="13">
        <f t="shared" si="242"/>
        <v>0</v>
      </c>
      <c r="AH986" s="13" t="str">
        <f t="shared" si="251"/>
        <v/>
      </c>
      <c r="AI986" s="13">
        <f>IF(ISERROR(VLOOKUP($C986,CTEPULL!$A:$I,6,FALSE)),"0",(VLOOKUP($C986,CTEPULL!$A:$I,6,FALSE)))</f>
        <v>0</v>
      </c>
      <c r="AJ986" s="18">
        <f>IF(ISERROR(VLOOKUP($A986,PIVOTILC!$A:$I,6,FALSE)),"0",(VLOOKUP($A986,PIVOTILC!$A:$I,6,FALSE)))</f>
        <v>0</v>
      </c>
      <c r="AK986" s="13">
        <f t="shared" si="243"/>
        <v>0</v>
      </c>
      <c r="AL986" s="13" t="str">
        <f t="shared" si="252"/>
        <v/>
      </c>
      <c r="AM986" s="13">
        <f>IF(ISERROR(VLOOKUP($C986,CTEPULL!$A:$I,7,FALSE)),"0",(VLOOKUP($C986,CTEPULL!$A:$I,7,FALSE)))</f>
        <v>0</v>
      </c>
      <c r="AN986" s="18">
        <f>IF(ISERROR(VLOOKUP($A986,PIVOTILC!$A:$I,7,FALSE)),"0",(VLOOKUP($A986,PIVOTILC!$A:$I,7,FALSE)))</f>
        <v>0</v>
      </c>
      <c r="AO986" s="13">
        <f t="shared" si="244"/>
        <v>0</v>
      </c>
      <c r="AP986" s="13" t="str">
        <f t="shared" si="253"/>
        <v/>
      </c>
      <c r="AQ986" s="13">
        <f>IF(ISERROR(VLOOKUP($C986,CTEPULL!$A:$I,8,FALSE)),"0",(VLOOKUP($C986,CTEPULL!$A:$I,8,FALSE)))</f>
        <v>0</v>
      </c>
      <c r="AR986" s="18">
        <f>IF(ISERROR(VLOOKUP($A986,PIVOTILC!$A:$I,8,FALSE)),"0",(VLOOKUP($A986,PIVOTILC!$A:$I,8,FALSE)))</f>
        <v>0</v>
      </c>
      <c r="AS986" s="13">
        <f t="shared" si="245"/>
        <v>0</v>
      </c>
      <c r="AT986" s="13" t="str">
        <f t="shared" si="254"/>
        <v/>
      </c>
      <c r="AU986" s="19">
        <f>IF(ISERROR(VLOOKUP($C986,CTEPULL!$A:$I,9,FALSE)),"0",(VLOOKUP($C986,CTEPULL!$A:$I,9,FALSE)))</f>
        <v>45</v>
      </c>
      <c r="AV986" s="18">
        <f>IF(ISERROR(VLOOKUP($A986,PIVOTILC!$A:$I,8,FALSE)),"0",(VLOOKUP($A986,PIVOTILC!$A:$I,9,FALSE)))</f>
        <v>45</v>
      </c>
      <c r="AW986" s="18">
        <f t="shared" si="246"/>
        <v>0</v>
      </c>
      <c r="AX986" s="13">
        <f t="shared" si="247"/>
        <v>0</v>
      </c>
      <c r="AY986" s="13" t="str">
        <f t="shared" si="248"/>
        <v>No</v>
      </c>
      <c r="AZ986" s="13" t="str">
        <f t="shared" si="255"/>
        <v>No</v>
      </c>
    </row>
    <row r="987" spans="1:52" x14ac:dyDescent="0.2">
      <c r="A987" s="1" t="s">
        <v>8009</v>
      </c>
      <c r="B987" s="16" t="s">
        <v>8010</v>
      </c>
      <c r="C987" s="13" t="s">
        <v>8011</v>
      </c>
      <c r="D987" s="13" t="s">
        <v>608</v>
      </c>
      <c r="E987" s="13" t="s">
        <v>8012</v>
      </c>
      <c r="F987" s="13" t="s">
        <v>179</v>
      </c>
      <c r="G987" s="13" t="s">
        <v>8013</v>
      </c>
      <c r="H987" s="13" t="s">
        <v>2829</v>
      </c>
      <c r="I987" s="13" t="s">
        <v>98</v>
      </c>
      <c r="J987" s="13" t="s">
        <v>2378</v>
      </c>
      <c r="K987" s="13" t="s">
        <v>2379</v>
      </c>
      <c r="L987" s="13" t="s">
        <v>2380</v>
      </c>
      <c r="M987" s="13" t="s">
        <v>2433</v>
      </c>
      <c r="N987" s="13" t="s">
        <v>8014</v>
      </c>
      <c r="O987" s="17">
        <v>43241</v>
      </c>
      <c r="P987" s="23"/>
      <c r="Q987" s="41" t="s">
        <v>8015</v>
      </c>
      <c r="R987" s="13" t="s">
        <v>129</v>
      </c>
      <c r="S987" s="13" t="s">
        <v>2870</v>
      </c>
      <c r="T987" s="13" t="s">
        <v>8348</v>
      </c>
      <c r="U987" s="13" t="s">
        <v>8029</v>
      </c>
      <c r="V987" s="13" t="s">
        <v>8361</v>
      </c>
      <c r="W987" s="13">
        <f>IF(ISERROR(VLOOKUP($C987,CTEPULL!$A:$I,3,FALSE)),"0",(VLOOKUP($C987,CTEPULL!$A:$I,3,FALSE)))</f>
        <v>52</v>
      </c>
      <c r="X987" s="18">
        <f>IF(ISERROR(VLOOKUP($A987,PIVOTILC!$A:$I,3,FALSE)),"0",(VLOOKUP($A987,PIVOTILC!$A:$I,3,FALSE)))</f>
        <v>52</v>
      </c>
      <c r="Y987" s="13">
        <f t="shared" si="240"/>
        <v>0</v>
      </c>
      <c r="Z987" s="13" t="str">
        <f t="shared" si="249"/>
        <v>Good</v>
      </c>
      <c r="AA987" s="13">
        <f>IF(ISERROR(VLOOKUP($C987,CTEPULL!$A:$I,4,FALSE)),"0",(VLOOKUP($C987,CTEPULL!$A:$I,4,FALSE)))</f>
        <v>0</v>
      </c>
      <c r="AB987" s="18">
        <f>IF(ISERROR(VLOOKUP($A987,PIVOTILC!$A:$I,4,FALSE)),"0",(VLOOKUP($A987,PIVOTILC!$A:$I,4,FALSE)))</f>
        <v>0</v>
      </c>
      <c r="AC987" s="13">
        <f t="shared" si="241"/>
        <v>0</v>
      </c>
      <c r="AD987" s="13" t="str">
        <f t="shared" si="250"/>
        <v/>
      </c>
      <c r="AE987" s="13">
        <f>IF(ISERROR(VLOOKUP($C987,CTEPULL!$A:$I,5,FALSE)),"0",(VLOOKUP($C987,CTEPULL!$A:$I,5,FALSE)))</f>
        <v>0</v>
      </c>
      <c r="AF987" s="18">
        <f>IF(ISERROR(VLOOKUP($A987,PIVOTILC!$A:$I,5,FALSE)),"0",(VLOOKUP($A987,PIVOTILC!$A:$I,5,FALSE)))</f>
        <v>0</v>
      </c>
      <c r="AG987" s="13">
        <f t="shared" si="242"/>
        <v>0</v>
      </c>
      <c r="AH987" s="13" t="str">
        <f t="shared" si="251"/>
        <v/>
      </c>
      <c r="AI987" s="13">
        <f>IF(ISERROR(VLOOKUP($C987,CTEPULL!$A:$I,6,FALSE)),"0",(VLOOKUP($C987,CTEPULL!$A:$I,6,FALSE)))</f>
        <v>0</v>
      </c>
      <c r="AJ987" s="18">
        <f>IF(ISERROR(VLOOKUP($A987,PIVOTILC!$A:$I,6,FALSE)),"0",(VLOOKUP($A987,PIVOTILC!$A:$I,6,FALSE)))</f>
        <v>0</v>
      </c>
      <c r="AK987" s="13">
        <f t="shared" si="243"/>
        <v>0</v>
      </c>
      <c r="AL987" s="13" t="str">
        <f t="shared" si="252"/>
        <v/>
      </c>
      <c r="AM987" s="13">
        <f>IF(ISERROR(VLOOKUP($C987,CTEPULL!$A:$I,7,FALSE)),"0",(VLOOKUP($C987,CTEPULL!$A:$I,7,FALSE)))</f>
        <v>0</v>
      </c>
      <c r="AN987" s="18">
        <f>IF(ISERROR(VLOOKUP($A987,PIVOTILC!$A:$I,7,FALSE)),"0",(VLOOKUP($A987,PIVOTILC!$A:$I,7,FALSE)))</f>
        <v>0</v>
      </c>
      <c r="AO987" s="13">
        <f t="shared" si="244"/>
        <v>0</v>
      </c>
      <c r="AP987" s="13" t="str">
        <f t="shared" si="253"/>
        <v/>
      </c>
      <c r="AQ987" s="13">
        <f>IF(ISERROR(VLOOKUP($C987,CTEPULL!$A:$I,8,FALSE)),"0",(VLOOKUP($C987,CTEPULL!$A:$I,8,FALSE)))</f>
        <v>0</v>
      </c>
      <c r="AR987" s="18">
        <f>IF(ISERROR(VLOOKUP($A987,PIVOTILC!$A:$I,8,FALSE)),"0",(VLOOKUP($A987,PIVOTILC!$A:$I,8,FALSE)))</f>
        <v>0</v>
      </c>
      <c r="AS987" s="13">
        <f t="shared" si="245"/>
        <v>0</v>
      </c>
      <c r="AT987" s="13" t="str">
        <f t="shared" si="254"/>
        <v/>
      </c>
      <c r="AU987" s="19">
        <f>IF(ISERROR(VLOOKUP($C987,CTEPULL!$A:$I,9,FALSE)),"0",(VLOOKUP($C987,CTEPULL!$A:$I,9,FALSE)))</f>
        <v>52</v>
      </c>
      <c r="AV987" s="18">
        <f>IF(ISERROR(VLOOKUP($A987,PIVOTILC!$A:$I,8,FALSE)),"0",(VLOOKUP($A987,PIVOTILC!$A:$I,9,FALSE)))</f>
        <v>52</v>
      </c>
      <c r="AW987" s="18">
        <f t="shared" si="246"/>
        <v>0</v>
      </c>
      <c r="AX987" s="13">
        <f t="shared" si="247"/>
        <v>0</v>
      </c>
      <c r="AY987" s="13" t="str">
        <f t="shared" si="248"/>
        <v>No</v>
      </c>
      <c r="AZ987" s="13" t="str">
        <f t="shared" si="255"/>
        <v>No</v>
      </c>
    </row>
    <row r="988" spans="1:52" x14ac:dyDescent="0.2">
      <c r="A988" s="1" t="s">
        <v>9459</v>
      </c>
      <c r="B988" s="16" t="s">
        <v>3371</v>
      </c>
      <c r="C988" s="13" t="s">
        <v>910</v>
      </c>
      <c r="D988" s="13" t="s">
        <v>608</v>
      </c>
      <c r="E988" s="13" t="s">
        <v>460</v>
      </c>
      <c r="F988" s="13" t="s">
        <v>124</v>
      </c>
      <c r="G988" s="13" t="s">
        <v>379</v>
      </c>
      <c r="H988" s="13" t="s">
        <v>2829</v>
      </c>
      <c r="I988" s="13" t="s">
        <v>98</v>
      </c>
      <c r="J988" s="13" t="s">
        <v>2378</v>
      </c>
      <c r="K988" s="13" t="s">
        <v>2381</v>
      </c>
      <c r="L988" s="13" t="s">
        <v>2387</v>
      </c>
      <c r="M988" s="13" t="s">
        <v>4327</v>
      </c>
      <c r="N988" s="13" t="s">
        <v>144</v>
      </c>
      <c r="O988" s="17">
        <v>39909</v>
      </c>
      <c r="P988" s="23"/>
      <c r="Q988" s="41" t="s">
        <v>2771</v>
      </c>
      <c r="R988" s="13" t="s">
        <v>129</v>
      </c>
      <c r="S988" s="13" t="s">
        <v>2870</v>
      </c>
      <c r="T988" s="13" t="s">
        <v>8348</v>
      </c>
      <c r="U988" s="13" t="s">
        <v>6138</v>
      </c>
      <c r="V988" s="13" t="s">
        <v>8364</v>
      </c>
      <c r="W988" s="13">
        <f>IF(ISERROR(VLOOKUP($C988,CTEPULL!$A:$I,3,FALSE)),"0",(VLOOKUP($C988,CTEPULL!$A:$I,3,FALSE)))</f>
        <v>40</v>
      </c>
      <c r="X988" s="18">
        <f>IF(ISERROR(VLOOKUP($A988,PIVOTILC!$A:$I,3,FALSE)),"0",(VLOOKUP($A988,PIVOTILC!$A:$I,3,FALSE)))</f>
        <v>40</v>
      </c>
      <c r="Y988" s="13">
        <f t="shared" si="240"/>
        <v>0</v>
      </c>
      <c r="Z988" s="13" t="str">
        <f t="shared" si="249"/>
        <v>Good</v>
      </c>
      <c r="AA988" s="13">
        <f>IF(ISERROR(VLOOKUP($C988,CTEPULL!$A:$I,4,FALSE)),"0",(VLOOKUP($C988,CTEPULL!$A:$I,4,FALSE)))</f>
        <v>0</v>
      </c>
      <c r="AB988" s="18">
        <f>IF(ISERROR(VLOOKUP($A988,PIVOTILC!$A:$I,4,FALSE)),"0",(VLOOKUP($A988,PIVOTILC!$A:$I,4,FALSE)))</f>
        <v>0</v>
      </c>
      <c r="AC988" s="13">
        <f t="shared" si="241"/>
        <v>0</v>
      </c>
      <c r="AD988" s="13" t="str">
        <f t="shared" si="250"/>
        <v/>
      </c>
      <c r="AE988" s="13">
        <f>IF(ISERROR(VLOOKUP($C988,CTEPULL!$A:$I,5,FALSE)),"0",(VLOOKUP($C988,CTEPULL!$A:$I,5,FALSE)))</f>
        <v>0</v>
      </c>
      <c r="AF988" s="18">
        <f>IF(ISERROR(VLOOKUP($A988,PIVOTILC!$A:$I,5,FALSE)),"0",(VLOOKUP($A988,PIVOTILC!$A:$I,5,FALSE)))</f>
        <v>0</v>
      </c>
      <c r="AG988" s="13">
        <f t="shared" si="242"/>
        <v>0</v>
      </c>
      <c r="AH988" s="13" t="str">
        <f t="shared" si="251"/>
        <v/>
      </c>
      <c r="AI988" s="13">
        <f>IF(ISERROR(VLOOKUP($C988,CTEPULL!$A:$I,6,FALSE)),"0",(VLOOKUP($C988,CTEPULL!$A:$I,6,FALSE)))</f>
        <v>0</v>
      </c>
      <c r="AJ988" s="18">
        <f>IF(ISERROR(VLOOKUP($A988,PIVOTILC!$A:$I,6,FALSE)),"0",(VLOOKUP($A988,PIVOTILC!$A:$I,6,FALSE)))</f>
        <v>0</v>
      </c>
      <c r="AK988" s="13">
        <f t="shared" si="243"/>
        <v>0</v>
      </c>
      <c r="AL988" s="13" t="str">
        <f t="shared" si="252"/>
        <v/>
      </c>
      <c r="AM988" s="13">
        <f>IF(ISERROR(VLOOKUP($C988,CTEPULL!$A:$I,7,FALSE)),"0",(VLOOKUP($C988,CTEPULL!$A:$I,7,FALSE)))</f>
        <v>0</v>
      </c>
      <c r="AN988" s="18">
        <f>IF(ISERROR(VLOOKUP($A988,PIVOTILC!$A:$I,7,FALSE)),"0",(VLOOKUP($A988,PIVOTILC!$A:$I,7,FALSE)))</f>
        <v>0</v>
      </c>
      <c r="AO988" s="13">
        <f t="shared" si="244"/>
        <v>0</v>
      </c>
      <c r="AP988" s="13" t="str">
        <f t="shared" si="253"/>
        <v/>
      </c>
      <c r="AQ988" s="13">
        <f>IF(ISERROR(VLOOKUP($C988,CTEPULL!$A:$I,8,FALSE)),"0",(VLOOKUP($C988,CTEPULL!$A:$I,8,FALSE)))</f>
        <v>0</v>
      </c>
      <c r="AR988" s="18">
        <f>IF(ISERROR(VLOOKUP($A988,PIVOTILC!$A:$I,8,FALSE)),"0",(VLOOKUP($A988,PIVOTILC!$A:$I,8,FALSE)))</f>
        <v>0</v>
      </c>
      <c r="AS988" s="13">
        <f t="shared" si="245"/>
        <v>0</v>
      </c>
      <c r="AT988" s="13" t="str">
        <f t="shared" si="254"/>
        <v/>
      </c>
      <c r="AU988" s="19">
        <f>IF(ISERROR(VLOOKUP($C988,CTEPULL!$A:$I,9,FALSE)),"0",(VLOOKUP($C988,CTEPULL!$A:$I,9,FALSE)))</f>
        <v>40</v>
      </c>
      <c r="AV988" s="18">
        <f>IF(ISERROR(VLOOKUP($A988,PIVOTILC!$A:$I,8,FALSE)),"0",(VLOOKUP($A988,PIVOTILC!$A:$I,9,FALSE)))</f>
        <v>40</v>
      </c>
      <c r="AW988" s="18">
        <f t="shared" si="246"/>
        <v>0</v>
      </c>
      <c r="AX988" s="13">
        <f t="shared" si="247"/>
        <v>0</v>
      </c>
      <c r="AY988" s="13" t="str">
        <f t="shared" si="248"/>
        <v>No</v>
      </c>
      <c r="AZ988" s="13" t="str">
        <f t="shared" si="255"/>
        <v>No</v>
      </c>
    </row>
    <row r="989" spans="1:52" x14ac:dyDescent="0.2">
      <c r="A989" s="1" t="s">
        <v>9960</v>
      </c>
      <c r="B989" s="16" t="s">
        <v>9961</v>
      </c>
      <c r="C989" s="13" t="s">
        <v>9962</v>
      </c>
      <c r="D989" s="13" t="s">
        <v>608</v>
      </c>
      <c r="E989" s="13" t="s">
        <v>4715</v>
      </c>
      <c r="F989" s="13" t="s">
        <v>179</v>
      </c>
      <c r="G989" s="13" t="s">
        <v>9963</v>
      </c>
      <c r="H989" s="13" t="s">
        <v>2829</v>
      </c>
      <c r="I989" s="13" t="s">
        <v>98</v>
      </c>
      <c r="J989" s="13" t="s">
        <v>2378</v>
      </c>
      <c r="K989" s="13" t="s">
        <v>2395</v>
      </c>
      <c r="L989" s="13" t="s">
        <v>4946</v>
      </c>
      <c r="M989" s="13" t="s">
        <v>2405</v>
      </c>
      <c r="N989" s="13" t="s">
        <v>9964</v>
      </c>
      <c r="O989" s="17">
        <v>43508</v>
      </c>
      <c r="P989" s="23"/>
      <c r="Q989" s="41" t="s">
        <v>9965</v>
      </c>
      <c r="R989" s="13" t="s">
        <v>187</v>
      </c>
      <c r="S989" s="13" t="s">
        <v>2866</v>
      </c>
      <c r="T989" s="13" t="s">
        <v>8348</v>
      </c>
      <c r="U989" s="13" t="s">
        <v>9992</v>
      </c>
      <c r="V989" s="13" t="s">
        <v>8350</v>
      </c>
      <c r="W989" s="13">
        <f>IF(ISERROR(VLOOKUP($C989,CTEPULL!$A:$I,3,FALSE)),"0",(VLOOKUP($C989,CTEPULL!$A:$I,3,FALSE)))</f>
        <v>40</v>
      </c>
      <c r="X989" s="18">
        <f>IF(ISERROR(VLOOKUP($A989,PIVOTILC!$A:$I,3,FALSE)),"0",(VLOOKUP($A989,PIVOTILC!$A:$I,3,FALSE)))</f>
        <v>40</v>
      </c>
      <c r="Y989" s="13">
        <f t="shared" si="240"/>
        <v>0</v>
      </c>
      <c r="Z989" s="13" t="str">
        <f t="shared" si="249"/>
        <v>Good</v>
      </c>
      <c r="AA989" s="13">
        <f>IF(ISERROR(VLOOKUP($C989,CTEPULL!$A:$I,4,FALSE)),"0",(VLOOKUP($C989,CTEPULL!$A:$I,4,FALSE)))</f>
        <v>0</v>
      </c>
      <c r="AB989" s="18">
        <f>IF(ISERROR(VLOOKUP($A989,PIVOTILC!$A:$I,4,FALSE)),"0",(VLOOKUP($A989,PIVOTILC!$A:$I,4,FALSE)))</f>
        <v>0</v>
      </c>
      <c r="AC989" s="13">
        <f t="shared" si="241"/>
        <v>0</v>
      </c>
      <c r="AD989" s="13" t="str">
        <f t="shared" si="250"/>
        <v/>
      </c>
      <c r="AE989" s="13">
        <f>IF(ISERROR(VLOOKUP($C989,CTEPULL!$A:$I,5,FALSE)),"0",(VLOOKUP($C989,CTEPULL!$A:$I,5,FALSE)))</f>
        <v>0</v>
      </c>
      <c r="AF989" s="18">
        <f>IF(ISERROR(VLOOKUP($A989,PIVOTILC!$A:$I,5,FALSE)),"0",(VLOOKUP($A989,PIVOTILC!$A:$I,5,FALSE)))</f>
        <v>0</v>
      </c>
      <c r="AG989" s="13">
        <f t="shared" si="242"/>
        <v>0</v>
      </c>
      <c r="AH989" s="13" t="str">
        <f t="shared" si="251"/>
        <v/>
      </c>
      <c r="AI989" s="13">
        <f>IF(ISERROR(VLOOKUP($C989,CTEPULL!$A:$I,6,FALSE)),"0",(VLOOKUP($C989,CTEPULL!$A:$I,6,FALSE)))</f>
        <v>0</v>
      </c>
      <c r="AJ989" s="18">
        <f>IF(ISERROR(VLOOKUP($A989,PIVOTILC!$A:$I,6,FALSE)),"0",(VLOOKUP($A989,PIVOTILC!$A:$I,6,FALSE)))</f>
        <v>0</v>
      </c>
      <c r="AK989" s="13">
        <f t="shared" si="243"/>
        <v>0</v>
      </c>
      <c r="AL989" s="13" t="str">
        <f t="shared" si="252"/>
        <v/>
      </c>
      <c r="AM989" s="13">
        <f>IF(ISERROR(VLOOKUP($C989,CTEPULL!$A:$I,7,FALSE)),"0",(VLOOKUP($C989,CTEPULL!$A:$I,7,FALSE)))</f>
        <v>0</v>
      </c>
      <c r="AN989" s="18">
        <f>IF(ISERROR(VLOOKUP($A989,PIVOTILC!$A:$I,7,FALSE)),"0",(VLOOKUP($A989,PIVOTILC!$A:$I,7,FALSE)))</f>
        <v>0</v>
      </c>
      <c r="AO989" s="13">
        <f t="shared" si="244"/>
        <v>0</v>
      </c>
      <c r="AP989" s="13" t="str">
        <f t="shared" si="253"/>
        <v/>
      </c>
      <c r="AQ989" s="13">
        <f>IF(ISERROR(VLOOKUP($C989,CTEPULL!$A:$I,8,FALSE)),"0",(VLOOKUP($C989,CTEPULL!$A:$I,8,FALSE)))</f>
        <v>0</v>
      </c>
      <c r="AR989" s="18">
        <f>IF(ISERROR(VLOOKUP($A989,PIVOTILC!$A:$I,8,FALSE)),"0",(VLOOKUP($A989,PIVOTILC!$A:$I,8,FALSE)))</f>
        <v>0</v>
      </c>
      <c r="AS989" s="13">
        <f t="shared" si="245"/>
        <v>0</v>
      </c>
      <c r="AT989" s="13" t="str">
        <f t="shared" si="254"/>
        <v/>
      </c>
      <c r="AU989" s="19">
        <f>IF(ISERROR(VLOOKUP($C989,CTEPULL!$A:$I,9,FALSE)),"0",(VLOOKUP($C989,CTEPULL!$A:$I,9,FALSE)))</f>
        <v>40</v>
      </c>
      <c r="AV989" s="18">
        <f>IF(ISERROR(VLOOKUP($A989,PIVOTILC!$A:$I,8,FALSE)),"0",(VLOOKUP($A989,PIVOTILC!$A:$I,9,FALSE)))</f>
        <v>40</v>
      </c>
      <c r="AW989" s="18">
        <f t="shared" si="246"/>
        <v>0</v>
      </c>
      <c r="AX989" s="13">
        <f t="shared" si="247"/>
        <v>0</v>
      </c>
      <c r="AY989" s="13" t="str">
        <f t="shared" si="248"/>
        <v>No</v>
      </c>
      <c r="AZ989" s="13" t="str">
        <f t="shared" si="255"/>
        <v>No</v>
      </c>
    </row>
    <row r="990" spans="1:52" x14ac:dyDescent="0.2">
      <c r="A990" s="1" t="s">
        <v>12051</v>
      </c>
      <c r="B990" s="16" t="s">
        <v>12052</v>
      </c>
      <c r="C990" s="13" t="s">
        <v>2980</v>
      </c>
      <c r="D990" s="13" t="s">
        <v>608</v>
      </c>
      <c r="E990" s="13" t="s">
        <v>468</v>
      </c>
      <c r="F990" s="13" t="s">
        <v>113</v>
      </c>
      <c r="G990" s="13" t="s">
        <v>3372</v>
      </c>
      <c r="H990" s="13" t="s">
        <v>99</v>
      </c>
      <c r="I990" s="13" t="s">
        <v>102</v>
      </c>
      <c r="J990" s="13" t="s">
        <v>2378</v>
      </c>
      <c r="K990" s="13" t="s">
        <v>2395</v>
      </c>
      <c r="L990" s="13" t="s">
        <v>4946</v>
      </c>
      <c r="M990" s="13" t="s">
        <v>4946</v>
      </c>
      <c r="N990" s="13" t="s">
        <v>3459</v>
      </c>
      <c r="O990" s="17">
        <v>42492</v>
      </c>
      <c r="P990" s="23"/>
      <c r="Q990" s="41" t="s">
        <v>12053</v>
      </c>
      <c r="R990" s="13" t="s">
        <v>129</v>
      </c>
      <c r="S990" s="13" t="s">
        <v>2868</v>
      </c>
      <c r="T990" s="13" t="s">
        <v>8348</v>
      </c>
      <c r="U990" s="13" t="s">
        <v>6139</v>
      </c>
      <c r="V990" s="13" t="s">
        <v>8362</v>
      </c>
      <c r="W990" s="13">
        <f>IF(ISERROR(VLOOKUP($C990,CTEPULL!$A:$I,3,FALSE)),"0",(VLOOKUP($C990,CTEPULL!$A:$I,3,FALSE)))</f>
        <v>47</v>
      </c>
      <c r="X990" s="18">
        <f>IF(ISERROR(VLOOKUP($A990,PIVOTILC!$A:$I,3,FALSE)),"0",(VLOOKUP($A990,PIVOTILC!$A:$I,3,FALSE)))</f>
        <v>47</v>
      </c>
      <c r="Y990" s="13">
        <f t="shared" si="240"/>
        <v>0</v>
      </c>
      <c r="Z990" s="13" t="str">
        <f t="shared" si="249"/>
        <v>Good</v>
      </c>
      <c r="AA990" s="13">
        <f>IF(ISERROR(VLOOKUP($C990,CTEPULL!$A:$I,4,FALSE)),"0",(VLOOKUP($C990,CTEPULL!$A:$I,4,FALSE)))</f>
        <v>0</v>
      </c>
      <c r="AB990" s="18">
        <f>IF(ISERROR(VLOOKUP($A990,PIVOTILC!$A:$I,4,FALSE)),"0",(VLOOKUP($A990,PIVOTILC!$A:$I,4,FALSE)))</f>
        <v>0</v>
      </c>
      <c r="AC990" s="13">
        <f t="shared" si="241"/>
        <v>0</v>
      </c>
      <c r="AD990" s="13" t="str">
        <f t="shared" si="250"/>
        <v/>
      </c>
      <c r="AE990" s="13">
        <f>IF(ISERROR(VLOOKUP($C990,CTEPULL!$A:$I,5,FALSE)),"0",(VLOOKUP($C990,CTEPULL!$A:$I,5,FALSE)))</f>
        <v>0</v>
      </c>
      <c r="AF990" s="18">
        <f>IF(ISERROR(VLOOKUP($A990,PIVOTILC!$A:$I,5,FALSE)),"0",(VLOOKUP($A990,PIVOTILC!$A:$I,5,FALSE)))</f>
        <v>0</v>
      </c>
      <c r="AG990" s="13">
        <f t="shared" si="242"/>
        <v>0</v>
      </c>
      <c r="AH990" s="13" t="str">
        <f t="shared" si="251"/>
        <v/>
      </c>
      <c r="AI990" s="13">
        <f>IF(ISERROR(VLOOKUP($C990,CTEPULL!$A:$I,6,FALSE)),"0",(VLOOKUP($C990,CTEPULL!$A:$I,6,FALSE)))</f>
        <v>0</v>
      </c>
      <c r="AJ990" s="18">
        <f>IF(ISERROR(VLOOKUP($A990,PIVOTILC!$A:$I,6,FALSE)),"0",(VLOOKUP($A990,PIVOTILC!$A:$I,6,FALSE)))</f>
        <v>0</v>
      </c>
      <c r="AK990" s="13">
        <f t="shared" si="243"/>
        <v>0</v>
      </c>
      <c r="AL990" s="13" t="str">
        <f t="shared" si="252"/>
        <v/>
      </c>
      <c r="AM990" s="13">
        <f>IF(ISERROR(VLOOKUP($C990,CTEPULL!$A:$I,7,FALSE)),"0",(VLOOKUP($C990,CTEPULL!$A:$I,7,FALSE)))</f>
        <v>0</v>
      </c>
      <c r="AN990" s="18">
        <f>IF(ISERROR(VLOOKUP($A990,PIVOTILC!$A:$I,7,FALSE)),"0",(VLOOKUP($A990,PIVOTILC!$A:$I,7,FALSE)))</f>
        <v>0</v>
      </c>
      <c r="AO990" s="13">
        <f t="shared" si="244"/>
        <v>0</v>
      </c>
      <c r="AP990" s="13" t="str">
        <f t="shared" si="253"/>
        <v/>
      </c>
      <c r="AQ990" s="13">
        <f>IF(ISERROR(VLOOKUP($C990,CTEPULL!$A:$I,8,FALSE)),"0",(VLOOKUP($C990,CTEPULL!$A:$I,8,FALSE)))</f>
        <v>0</v>
      </c>
      <c r="AR990" s="18">
        <f>IF(ISERROR(VLOOKUP($A990,PIVOTILC!$A:$I,8,FALSE)),"0",(VLOOKUP($A990,PIVOTILC!$A:$I,8,FALSE)))</f>
        <v>0</v>
      </c>
      <c r="AS990" s="13">
        <f t="shared" si="245"/>
        <v>0</v>
      </c>
      <c r="AT990" s="13" t="str">
        <f t="shared" si="254"/>
        <v/>
      </c>
      <c r="AU990" s="19">
        <f>IF(ISERROR(VLOOKUP($C990,CTEPULL!$A:$I,9,FALSE)),"0",(VLOOKUP($C990,CTEPULL!$A:$I,9,FALSE)))</f>
        <v>47</v>
      </c>
      <c r="AV990" s="18">
        <f>IF(ISERROR(VLOOKUP($A990,PIVOTILC!$A:$I,8,FALSE)),"0",(VLOOKUP($A990,PIVOTILC!$A:$I,9,FALSE)))</f>
        <v>47</v>
      </c>
      <c r="AW990" s="18">
        <f t="shared" si="246"/>
        <v>0</v>
      </c>
      <c r="AX990" s="13">
        <f t="shared" si="247"/>
        <v>0</v>
      </c>
      <c r="AY990" s="13" t="str">
        <f t="shared" si="248"/>
        <v>No</v>
      </c>
      <c r="AZ990" s="13" t="str">
        <f t="shared" si="255"/>
        <v>No</v>
      </c>
    </row>
    <row r="991" spans="1:52" x14ac:dyDescent="0.2">
      <c r="A991" s="1" t="s">
        <v>9460</v>
      </c>
      <c r="B991" s="16" t="s">
        <v>3329</v>
      </c>
      <c r="C991" s="13" t="s">
        <v>930</v>
      </c>
      <c r="D991" s="13" t="s">
        <v>608</v>
      </c>
      <c r="E991" s="13" t="s">
        <v>471</v>
      </c>
      <c r="F991" s="13" t="s">
        <v>179</v>
      </c>
      <c r="G991" s="13" t="s">
        <v>397</v>
      </c>
      <c r="H991" s="13" t="s">
        <v>2832</v>
      </c>
      <c r="I991" s="13" t="s">
        <v>102</v>
      </c>
      <c r="J991" s="13" t="s">
        <v>2378</v>
      </c>
      <c r="K991" s="13" t="s">
        <v>2395</v>
      </c>
      <c r="L991" s="13" t="s">
        <v>4946</v>
      </c>
      <c r="M991" s="13" t="s">
        <v>2405</v>
      </c>
      <c r="N991" s="13" t="s">
        <v>8</v>
      </c>
      <c r="O991" s="17">
        <v>40388</v>
      </c>
      <c r="P991" s="23"/>
      <c r="Q991" s="41" t="s">
        <v>2729</v>
      </c>
      <c r="R991" s="13" t="s">
        <v>129</v>
      </c>
      <c r="S991" s="13" t="s">
        <v>2871</v>
      </c>
      <c r="T991" s="13" t="s">
        <v>8348</v>
      </c>
      <c r="U991" s="13" t="s">
        <v>6079</v>
      </c>
      <c r="V991" s="13" t="s">
        <v>11754</v>
      </c>
      <c r="W991" s="13">
        <f>IF(ISERROR(VLOOKUP($C991,CTEPULL!$A:$I,3,FALSE)),"0",(VLOOKUP($C991,CTEPULL!$A:$I,3,FALSE)))</f>
        <v>40</v>
      </c>
      <c r="X991" s="18">
        <f>IF(ISERROR(VLOOKUP($A991,PIVOTILC!$A:$I,3,FALSE)),"0",(VLOOKUP($A991,PIVOTILC!$A:$I,3,FALSE)))</f>
        <v>40</v>
      </c>
      <c r="Y991" s="13">
        <f t="shared" si="240"/>
        <v>0</v>
      </c>
      <c r="Z991" s="13" t="str">
        <f t="shared" si="249"/>
        <v>Good</v>
      </c>
      <c r="AA991" s="13">
        <f>IF(ISERROR(VLOOKUP($C991,CTEPULL!$A:$I,4,FALSE)),"0",(VLOOKUP($C991,CTEPULL!$A:$I,4,FALSE)))</f>
        <v>0</v>
      </c>
      <c r="AB991" s="18">
        <f>IF(ISERROR(VLOOKUP($A991,PIVOTILC!$A:$I,4,FALSE)),"0",(VLOOKUP($A991,PIVOTILC!$A:$I,4,FALSE)))</f>
        <v>0</v>
      </c>
      <c r="AC991" s="13">
        <f t="shared" si="241"/>
        <v>0</v>
      </c>
      <c r="AD991" s="13" t="str">
        <f t="shared" si="250"/>
        <v/>
      </c>
      <c r="AE991" s="13">
        <f>IF(ISERROR(VLOOKUP($C991,CTEPULL!$A:$I,5,FALSE)),"0",(VLOOKUP($C991,CTEPULL!$A:$I,5,FALSE)))</f>
        <v>0</v>
      </c>
      <c r="AF991" s="18">
        <f>IF(ISERROR(VLOOKUP($A991,PIVOTILC!$A:$I,5,FALSE)),"0",(VLOOKUP($A991,PIVOTILC!$A:$I,5,FALSE)))</f>
        <v>0</v>
      </c>
      <c r="AG991" s="13">
        <f t="shared" si="242"/>
        <v>0</v>
      </c>
      <c r="AH991" s="13" t="str">
        <f t="shared" si="251"/>
        <v/>
      </c>
      <c r="AI991" s="13">
        <f>IF(ISERROR(VLOOKUP($C991,CTEPULL!$A:$I,6,FALSE)),"0",(VLOOKUP($C991,CTEPULL!$A:$I,6,FALSE)))</f>
        <v>0</v>
      </c>
      <c r="AJ991" s="18">
        <f>IF(ISERROR(VLOOKUP($A991,PIVOTILC!$A:$I,6,FALSE)),"0",(VLOOKUP($A991,PIVOTILC!$A:$I,6,FALSE)))</f>
        <v>0</v>
      </c>
      <c r="AK991" s="13">
        <f t="shared" si="243"/>
        <v>0</v>
      </c>
      <c r="AL991" s="13" t="str">
        <f t="shared" si="252"/>
        <v/>
      </c>
      <c r="AM991" s="13">
        <f>IF(ISERROR(VLOOKUP($C991,CTEPULL!$A:$I,7,FALSE)),"0",(VLOOKUP($C991,CTEPULL!$A:$I,7,FALSE)))</f>
        <v>0</v>
      </c>
      <c r="AN991" s="18">
        <f>IF(ISERROR(VLOOKUP($A991,PIVOTILC!$A:$I,7,FALSE)),"0",(VLOOKUP($A991,PIVOTILC!$A:$I,7,FALSE)))</f>
        <v>0</v>
      </c>
      <c r="AO991" s="13">
        <f t="shared" si="244"/>
        <v>0</v>
      </c>
      <c r="AP991" s="13" t="str">
        <f t="shared" si="253"/>
        <v/>
      </c>
      <c r="AQ991" s="13">
        <f>IF(ISERROR(VLOOKUP($C991,CTEPULL!$A:$I,8,FALSE)),"0",(VLOOKUP($C991,CTEPULL!$A:$I,8,FALSE)))</f>
        <v>0</v>
      </c>
      <c r="AR991" s="18">
        <f>IF(ISERROR(VLOOKUP($A991,PIVOTILC!$A:$I,8,FALSE)),"0",(VLOOKUP($A991,PIVOTILC!$A:$I,8,FALSE)))</f>
        <v>0</v>
      </c>
      <c r="AS991" s="13">
        <f t="shared" si="245"/>
        <v>0</v>
      </c>
      <c r="AT991" s="13" t="str">
        <f t="shared" si="254"/>
        <v/>
      </c>
      <c r="AU991" s="19">
        <f>IF(ISERROR(VLOOKUP($C991,CTEPULL!$A:$I,9,FALSE)),"0",(VLOOKUP($C991,CTEPULL!$A:$I,9,FALSE)))</f>
        <v>40</v>
      </c>
      <c r="AV991" s="18">
        <f>IF(ISERROR(VLOOKUP($A991,PIVOTILC!$A:$I,8,FALSE)),"0",(VLOOKUP($A991,PIVOTILC!$A:$I,9,FALSE)))</f>
        <v>40</v>
      </c>
      <c r="AW991" s="18">
        <f t="shared" si="246"/>
        <v>0</v>
      </c>
      <c r="AX991" s="13">
        <f t="shared" si="247"/>
        <v>0</v>
      </c>
      <c r="AY991" s="13" t="str">
        <f t="shared" si="248"/>
        <v>No</v>
      </c>
      <c r="AZ991" s="13" t="str">
        <f t="shared" si="255"/>
        <v>No</v>
      </c>
    </row>
    <row r="992" spans="1:52" x14ac:dyDescent="0.2">
      <c r="A992" s="1" t="s">
        <v>7321</v>
      </c>
      <c r="B992" s="16" t="s">
        <v>3373</v>
      </c>
      <c r="C992" s="13" t="s">
        <v>905</v>
      </c>
      <c r="D992" s="13" t="s">
        <v>630</v>
      </c>
      <c r="E992" s="13" t="s">
        <v>694</v>
      </c>
      <c r="F992" s="13" t="s">
        <v>179</v>
      </c>
      <c r="G992" s="13" t="s">
        <v>781</v>
      </c>
      <c r="H992" s="13" t="s">
        <v>2829</v>
      </c>
      <c r="I992" s="13" t="s">
        <v>98</v>
      </c>
      <c r="J992" s="13" t="s">
        <v>2378</v>
      </c>
      <c r="K992" s="13" t="s">
        <v>2389</v>
      </c>
      <c r="L992" s="13" t="s">
        <v>11236</v>
      </c>
      <c r="M992" s="13" t="s">
        <v>2420</v>
      </c>
      <c r="N992" s="13" t="s">
        <v>782</v>
      </c>
      <c r="O992" s="17">
        <v>41204</v>
      </c>
      <c r="P992" s="23"/>
      <c r="Q992" s="41" t="s">
        <v>2772</v>
      </c>
      <c r="R992" s="13" t="s">
        <v>129</v>
      </c>
      <c r="S992" s="13" t="s">
        <v>2873</v>
      </c>
      <c r="T992" s="13" t="s">
        <v>8348</v>
      </c>
      <c r="U992" s="13" t="s">
        <v>6140</v>
      </c>
      <c r="V992" s="13" t="s">
        <v>8352</v>
      </c>
      <c r="W992" s="13">
        <f>IF(ISERROR(VLOOKUP($C992,CTEPULL!$A:$I,3,FALSE)),"0",(VLOOKUP($C992,CTEPULL!$A:$I,3,FALSE)))</f>
        <v>40</v>
      </c>
      <c r="X992" s="18">
        <f>IF(ISERROR(VLOOKUP($A992,PIVOTILC!$A:$I,3,FALSE)),"0",(VLOOKUP($A992,PIVOTILC!$A:$I,3,FALSE)))</f>
        <v>40</v>
      </c>
      <c r="Y992" s="13">
        <f t="shared" si="240"/>
        <v>0</v>
      </c>
      <c r="Z992" s="13" t="str">
        <f t="shared" si="249"/>
        <v>Good</v>
      </c>
      <c r="AA992" s="13">
        <f>IF(ISERROR(VLOOKUP($C992,CTEPULL!$A:$I,4,FALSE)),"0",(VLOOKUP($C992,CTEPULL!$A:$I,4,FALSE)))</f>
        <v>0</v>
      </c>
      <c r="AB992" s="18">
        <f>IF(ISERROR(VLOOKUP($A992,PIVOTILC!$A:$I,4,FALSE)),"0",(VLOOKUP($A992,PIVOTILC!$A:$I,4,FALSE)))</f>
        <v>0</v>
      </c>
      <c r="AC992" s="13">
        <f t="shared" si="241"/>
        <v>0</v>
      </c>
      <c r="AD992" s="13" t="str">
        <f t="shared" si="250"/>
        <v/>
      </c>
      <c r="AE992" s="13">
        <f>IF(ISERROR(VLOOKUP($C992,CTEPULL!$A:$I,5,FALSE)),"0",(VLOOKUP($C992,CTEPULL!$A:$I,5,FALSE)))</f>
        <v>0</v>
      </c>
      <c r="AF992" s="18">
        <f>IF(ISERROR(VLOOKUP($A992,PIVOTILC!$A:$I,5,FALSE)),"0",(VLOOKUP($A992,PIVOTILC!$A:$I,5,FALSE)))</f>
        <v>0</v>
      </c>
      <c r="AG992" s="13">
        <f t="shared" si="242"/>
        <v>0</v>
      </c>
      <c r="AH992" s="13" t="str">
        <f t="shared" si="251"/>
        <v/>
      </c>
      <c r="AI992" s="13">
        <f>IF(ISERROR(VLOOKUP($C992,CTEPULL!$A:$I,6,FALSE)),"0",(VLOOKUP($C992,CTEPULL!$A:$I,6,FALSE)))</f>
        <v>0</v>
      </c>
      <c r="AJ992" s="18">
        <f>IF(ISERROR(VLOOKUP($A992,PIVOTILC!$A:$I,6,FALSE)),"0",(VLOOKUP($A992,PIVOTILC!$A:$I,6,FALSE)))</f>
        <v>0</v>
      </c>
      <c r="AK992" s="13">
        <f t="shared" si="243"/>
        <v>0</v>
      </c>
      <c r="AL992" s="13" t="str">
        <f t="shared" si="252"/>
        <v/>
      </c>
      <c r="AM992" s="13">
        <f>IF(ISERROR(VLOOKUP($C992,CTEPULL!$A:$I,7,FALSE)),"0",(VLOOKUP($C992,CTEPULL!$A:$I,7,FALSE)))</f>
        <v>0</v>
      </c>
      <c r="AN992" s="18">
        <f>IF(ISERROR(VLOOKUP($A992,PIVOTILC!$A:$I,7,FALSE)),"0",(VLOOKUP($A992,PIVOTILC!$A:$I,7,FALSE)))</f>
        <v>0</v>
      </c>
      <c r="AO992" s="13">
        <f t="shared" si="244"/>
        <v>0</v>
      </c>
      <c r="AP992" s="13" t="str">
        <f t="shared" si="253"/>
        <v/>
      </c>
      <c r="AQ992" s="13">
        <f>IF(ISERROR(VLOOKUP($C992,CTEPULL!$A:$I,8,FALSE)),"0",(VLOOKUP($C992,CTEPULL!$A:$I,8,FALSE)))</f>
        <v>0</v>
      </c>
      <c r="AR992" s="18">
        <f>IF(ISERROR(VLOOKUP($A992,PIVOTILC!$A:$I,8,FALSE)),"0",(VLOOKUP($A992,PIVOTILC!$A:$I,8,FALSE)))</f>
        <v>0</v>
      </c>
      <c r="AS992" s="13">
        <f t="shared" si="245"/>
        <v>0</v>
      </c>
      <c r="AT992" s="13" t="str">
        <f t="shared" si="254"/>
        <v/>
      </c>
      <c r="AU992" s="19">
        <f>IF(ISERROR(VLOOKUP($C992,CTEPULL!$A:$I,9,FALSE)),"0",(VLOOKUP($C992,CTEPULL!$A:$I,9,FALSE)))</f>
        <v>40</v>
      </c>
      <c r="AV992" s="18">
        <f>IF(ISERROR(VLOOKUP($A992,PIVOTILC!$A:$I,8,FALSE)),"0",(VLOOKUP($A992,PIVOTILC!$A:$I,9,FALSE)))</f>
        <v>40</v>
      </c>
      <c r="AW992" s="18">
        <f t="shared" si="246"/>
        <v>0</v>
      </c>
      <c r="AX992" s="13">
        <f t="shared" si="247"/>
        <v>0</v>
      </c>
      <c r="AY992" s="13" t="str">
        <f t="shared" si="248"/>
        <v>No</v>
      </c>
      <c r="AZ992" s="13" t="str">
        <f t="shared" si="255"/>
        <v>No</v>
      </c>
    </row>
    <row r="993" spans="1:52" x14ac:dyDescent="0.2">
      <c r="A993" s="1" t="s">
        <v>12989</v>
      </c>
      <c r="B993" s="16" t="s">
        <v>12990</v>
      </c>
      <c r="C993" s="13" t="s">
        <v>903</v>
      </c>
      <c r="D993" s="13" t="s">
        <v>630</v>
      </c>
      <c r="E993" s="13" t="s">
        <v>633</v>
      </c>
      <c r="F993" s="13" t="s">
        <v>179</v>
      </c>
      <c r="G993" s="13" t="s">
        <v>373</v>
      </c>
      <c r="H993" s="13" t="s">
        <v>11912</v>
      </c>
      <c r="I993" s="13" t="s">
        <v>100</v>
      </c>
      <c r="J993" s="13" t="s">
        <v>2378</v>
      </c>
      <c r="K993" s="13" t="s">
        <v>2396</v>
      </c>
      <c r="L993" s="13" t="s">
        <v>2392</v>
      </c>
      <c r="M993" s="13" t="s">
        <v>8943</v>
      </c>
      <c r="N993" s="13" t="s">
        <v>271</v>
      </c>
      <c r="O993" s="17">
        <v>41092</v>
      </c>
      <c r="P993" s="23"/>
      <c r="Q993" s="41" t="s">
        <v>12991</v>
      </c>
      <c r="R993" s="13" t="s">
        <v>129</v>
      </c>
      <c r="S993" s="13" t="s">
        <v>2878</v>
      </c>
      <c r="T993" s="13" t="s">
        <v>8348</v>
      </c>
      <c r="U993" s="13" t="s">
        <v>6141</v>
      </c>
      <c r="V993" s="13" t="s">
        <v>8354</v>
      </c>
      <c r="W993" s="13">
        <f>IF(ISERROR(VLOOKUP($C993,CTEPULL!$A:$I,3,FALSE)),"0",(VLOOKUP($C993,CTEPULL!$A:$I,3,FALSE)))</f>
        <v>51</v>
      </c>
      <c r="X993" s="18">
        <f>IF(ISERROR(VLOOKUP($A993,PIVOTILC!$A:$I,3,FALSE)),"0",(VLOOKUP($A993,PIVOTILC!$A:$I,3,FALSE)))</f>
        <v>51</v>
      </c>
      <c r="Y993" s="13">
        <f t="shared" si="240"/>
        <v>0</v>
      </c>
      <c r="Z993" s="13" t="str">
        <f t="shared" si="249"/>
        <v>Good</v>
      </c>
      <c r="AA993" s="13">
        <f>IF(ISERROR(VLOOKUP($C993,CTEPULL!$A:$I,4,FALSE)),"0",(VLOOKUP($C993,CTEPULL!$A:$I,4,FALSE)))</f>
        <v>0</v>
      </c>
      <c r="AB993" s="18">
        <f>IF(ISERROR(VLOOKUP($A993,PIVOTILC!$A:$I,4,FALSE)),"0",(VLOOKUP($A993,PIVOTILC!$A:$I,4,FALSE)))</f>
        <v>0</v>
      </c>
      <c r="AC993" s="13">
        <f t="shared" si="241"/>
        <v>0</v>
      </c>
      <c r="AD993" s="13" t="str">
        <f t="shared" si="250"/>
        <v/>
      </c>
      <c r="AE993" s="13">
        <f>IF(ISERROR(VLOOKUP($C993,CTEPULL!$A:$I,5,FALSE)),"0",(VLOOKUP($C993,CTEPULL!$A:$I,5,FALSE)))</f>
        <v>0</v>
      </c>
      <c r="AF993" s="18">
        <f>IF(ISERROR(VLOOKUP($A993,PIVOTILC!$A:$I,5,FALSE)),"0",(VLOOKUP($A993,PIVOTILC!$A:$I,5,FALSE)))</f>
        <v>0</v>
      </c>
      <c r="AG993" s="13">
        <f t="shared" si="242"/>
        <v>0</v>
      </c>
      <c r="AH993" s="13" t="str">
        <f t="shared" si="251"/>
        <v/>
      </c>
      <c r="AI993" s="13">
        <f>IF(ISERROR(VLOOKUP($C993,CTEPULL!$A:$I,6,FALSE)),"0",(VLOOKUP($C993,CTEPULL!$A:$I,6,FALSE)))</f>
        <v>0</v>
      </c>
      <c r="AJ993" s="18">
        <f>IF(ISERROR(VLOOKUP($A993,PIVOTILC!$A:$I,6,FALSE)),"0",(VLOOKUP($A993,PIVOTILC!$A:$I,6,FALSE)))</f>
        <v>0</v>
      </c>
      <c r="AK993" s="13">
        <f t="shared" si="243"/>
        <v>0</v>
      </c>
      <c r="AL993" s="13" t="str">
        <f t="shared" si="252"/>
        <v/>
      </c>
      <c r="AM993" s="13">
        <f>IF(ISERROR(VLOOKUP($C993,CTEPULL!$A:$I,7,FALSE)),"0",(VLOOKUP($C993,CTEPULL!$A:$I,7,FALSE)))</f>
        <v>0</v>
      </c>
      <c r="AN993" s="18">
        <f>IF(ISERROR(VLOOKUP($A993,PIVOTILC!$A:$I,7,FALSE)),"0",(VLOOKUP($A993,PIVOTILC!$A:$I,7,FALSE)))</f>
        <v>0</v>
      </c>
      <c r="AO993" s="13">
        <f t="shared" si="244"/>
        <v>0</v>
      </c>
      <c r="AP993" s="13" t="str">
        <f t="shared" si="253"/>
        <v/>
      </c>
      <c r="AQ993" s="13">
        <f>IF(ISERROR(VLOOKUP($C993,CTEPULL!$A:$I,8,FALSE)),"0",(VLOOKUP($C993,CTEPULL!$A:$I,8,FALSE)))</f>
        <v>0</v>
      </c>
      <c r="AR993" s="18">
        <f>IF(ISERROR(VLOOKUP($A993,PIVOTILC!$A:$I,8,FALSE)),"0",(VLOOKUP($A993,PIVOTILC!$A:$I,8,FALSE)))</f>
        <v>0</v>
      </c>
      <c r="AS993" s="13">
        <f t="shared" si="245"/>
        <v>0</v>
      </c>
      <c r="AT993" s="13" t="str">
        <f t="shared" si="254"/>
        <v/>
      </c>
      <c r="AU993" s="19">
        <f>IF(ISERROR(VLOOKUP($C993,CTEPULL!$A:$I,9,FALSE)),"0",(VLOOKUP($C993,CTEPULL!$A:$I,9,FALSE)))</f>
        <v>51</v>
      </c>
      <c r="AV993" s="18">
        <f>IF(ISERROR(VLOOKUP($A993,PIVOTILC!$A:$I,8,FALSE)),"0",(VLOOKUP($A993,PIVOTILC!$A:$I,9,FALSE)))</f>
        <v>51</v>
      </c>
      <c r="AW993" s="18">
        <f t="shared" si="246"/>
        <v>0</v>
      </c>
      <c r="AX993" s="13">
        <f t="shared" si="247"/>
        <v>0</v>
      </c>
      <c r="AY993" s="13" t="str">
        <f t="shared" si="248"/>
        <v>No</v>
      </c>
      <c r="AZ993" s="13" t="str">
        <f t="shared" si="255"/>
        <v>No</v>
      </c>
    </row>
    <row r="994" spans="1:52" x14ac:dyDescent="0.2">
      <c r="A994" s="1" t="s">
        <v>7322</v>
      </c>
      <c r="B994" s="16" t="s">
        <v>4705</v>
      </c>
      <c r="C994" s="13" t="s">
        <v>4706</v>
      </c>
      <c r="D994" s="13" t="s">
        <v>630</v>
      </c>
      <c r="E994" s="13" t="s">
        <v>4707</v>
      </c>
      <c r="F994" s="13" t="s">
        <v>179</v>
      </c>
      <c r="G994" s="13" t="s">
        <v>4708</v>
      </c>
      <c r="H994" s="13" t="s">
        <v>2829</v>
      </c>
      <c r="I994" s="13" t="s">
        <v>98</v>
      </c>
      <c r="J994" s="13" t="s">
        <v>2378</v>
      </c>
      <c r="K994" s="13" t="s">
        <v>2382</v>
      </c>
      <c r="L994" s="13" t="s">
        <v>3758</v>
      </c>
      <c r="M994" s="13" t="s">
        <v>2423</v>
      </c>
      <c r="N994" s="13" t="s">
        <v>4709</v>
      </c>
      <c r="O994" s="17">
        <v>42857</v>
      </c>
      <c r="P994" s="23"/>
      <c r="Q994" s="41" t="s">
        <v>4710</v>
      </c>
      <c r="R994" s="13" t="s">
        <v>112</v>
      </c>
      <c r="S994" s="13" t="s">
        <v>2866</v>
      </c>
      <c r="T994" s="13" t="s">
        <v>8348</v>
      </c>
      <c r="U994" s="13" t="s">
        <v>6142</v>
      </c>
      <c r="V994" s="13" t="s">
        <v>8355</v>
      </c>
      <c r="W994" s="13" t="str">
        <f>IF(ISERROR(VLOOKUP($C994,CTEPULL!$A:$I,3,FALSE)),"0",(VLOOKUP($C994,CTEPULL!$A:$I,3,FALSE)))</f>
        <v>0</v>
      </c>
      <c r="X994" s="18" t="str">
        <f>IF(ISERROR(VLOOKUP($A994,PIVOTILC!$A:$I,3,FALSE)),"0",(VLOOKUP($A994,PIVOTILC!$A:$I,3,FALSE)))</f>
        <v>0</v>
      </c>
      <c r="Y994" s="13">
        <f t="shared" si="240"/>
        <v>0</v>
      </c>
      <c r="Z994" s="13" t="str">
        <f t="shared" si="249"/>
        <v>Good</v>
      </c>
      <c r="AA994" s="13" t="str">
        <f>IF(ISERROR(VLOOKUP($C994,CTEPULL!$A:$I,4,FALSE)),"0",(VLOOKUP($C994,CTEPULL!$A:$I,4,FALSE)))</f>
        <v>0</v>
      </c>
      <c r="AB994" s="18" t="str">
        <f>IF(ISERROR(VLOOKUP($A994,PIVOTILC!$A:$I,4,FALSE)),"0",(VLOOKUP($A994,PIVOTILC!$A:$I,4,FALSE)))</f>
        <v>0</v>
      </c>
      <c r="AC994" s="13">
        <f t="shared" si="241"/>
        <v>0</v>
      </c>
      <c r="AD994" s="13" t="str">
        <f t="shared" si="250"/>
        <v/>
      </c>
      <c r="AE994" s="13" t="str">
        <f>IF(ISERROR(VLOOKUP($C994,CTEPULL!$A:$I,5,FALSE)),"0",(VLOOKUP($C994,CTEPULL!$A:$I,5,FALSE)))</f>
        <v>0</v>
      </c>
      <c r="AF994" s="18" t="str">
        <f>IF(ISERROR(VLOOKUP($A994,PIVOTILC!$A:$I,5,FALSE)),"0",(VLOOKUP($A994,PIVOTILC!$A:$I,5,FALSE)))</f>
        <v>0</v>
      </c>
      <c r="AG994" s="13">
        <f t="shared" si="242"/>
        <v>0</v>
      </c>
      <c r="AH994" s="13" t="str">
        <f t="shared" si="251"/>
        <v/>
      </c>
      <c r="AI994" s="13" t="str">
        <f>IF(ISERROR(VLOOKUP($C994,CTEPULL!$A:$I,6,FALSE)),"0",(VLOOKUP($C994,CTEPULL!$A:$I,6,FALSE)))</f>
        <v>0</v>
      </c>
      <c r="AJ994" s="18" t="str">
        <f>IF(ISERROR(VLOOKUP($A994,PIVOTILC!$A:$I,6,FALSE)),"0",(VLOOKUP($A994,PIVOTILC!$A:$I,6,FALSE)))</f>
        <v>0</v>
      </c>
      <c r="AK994" s="13">
        <f t="shared" si="243"/>
        <v>0</v>
      </c>
      <c r="AL994" s="13" t="str">
        <f t="shared" si="252"/>
        <v/>
      </c>
      <c r="AM994" s="13" t="str">
        <f>IF(ISERROR(VLOOKUP($C994,CTEPULL!$A:$I,7,FALSE)),"0",(VLOOKUP($C994,CTEPULL!$A:$I,7,FALSE)))</f>
        <v>0</v>
      </c>
      <c r="AN994" s="18" t="str">
        <f>IF(ISERROR(VLOOKUP($A994,PIVOTILC!$A:$I,7,FALSE)),"0",(VLOOKUP($A994,PIVOTILC!$A:$I,7,FALSE)))</f>
        <v>0</v>
      </c>
      <c r="AO994" s="13">
        <f t="shared" si="244"/>
        <v>0</v>
      </c>
      <c r="AP994" s="13" t="str">
        <f t="shared" si="253"/>
        <v/>
      </c>
      <c r="AQ994" s="13" t="str">
        <f>IF(ISERROR(VLOOKUP($C994,CTEPULL!$A:$I,8,FALSE)),"0",(VLOOKUP($C994,CTEPULL!$A:$I,8,FALSE)))</f>
        <v>0</v>
      </c>
      <c r="AR994" s="18" t="str">
        <f>IF(ISERROR(VLOOKUP($A994,PIVOTILC!$A:$I,8,FALSE)),"0",(VLOOKUP($A994,PIVOTILC!$A:$I,8,FALSE)))</f>
        <v>0</v>
      </c>
      <c r="AS994" s="13">
        <f t="shared" si="245"/>
        <v>0</v>
      </c>
      <c r="AT994" s="13" t="str">
        <f t="shared" si="254"/>
        <v/>
      </c>
      <c r="AU994" s="19" t="str">
        <f>IF(ISERROR(VLOOKUP($C994,CTEPULL!$A:$I,9,FALSE)),"0",(VLOOKUP($C994,CTEPULL!$A:$I,9,FALSE)))</f>
        <v>0</v>
      </c>
      <c r="AV994" s="18" t="str">
        <f>IF(ISERROR(VLOOKUP($A994,PIVOTILC!$A:$I,8,FALSE)),"0",(VLOOKUP($A994,PIVOTILC!$A:$I,9,FALSE)))</f>
        <v>0</v>
      </c>
      <c r="AW994" s="18">
        <f t="shared" si="246"/>
        <v>0</v>
      </c>
      <c r="AX994" s="13">
        <f t="shared" si="247"/>
        <v>0</v>
      </c>
      <c r="AY994" s="13" t="str">
        <f t="shared" si="248"/>
        <v>No</v>
      </c>
      <c r="AZ994" s="13" t="str">
        <f t="shared" si="255"/>
        <v>No</v>
      </c>
    </row>
    <row r="995" spans="1:52" x14ac:dyDescent="0.2">
      <c r="A995" s="1" t="s">
        <v>7323</v>
      </c>
      <c r="B995" s="16" t="s">
        <v>3374</v>
      </c>
      <c r="C995" s="13" t="s">
        <v>1484</v>
      </c>
      <c r="D995" s="13" t="s">
        <v>1471</v>
      </c>
      <c r="E995" s="13" t="s">
        <v>1485</v>
      </c>
      <c r="F995" s="13" t="s">
        <v>179</v>
      </c>
      <c r="G995" s="13" t="s">
        <v>1486</v>
      </c>
      <c r="H995" s="13" t="s">
        <v>2829</v>
      </c>
      <c r="I995" s="13" t="s">
        <v>98</v>
      </c>
      <c r="J995" s="13" t="s">
        <v>2378</v>
      </c>
      <c r="K995" s="13" t="s">
        <v>2382</v>
      </c>
      <c r="L995" s="13" t="s">
        <v>3758</v>
      </c>
      <c r="M995" s="13" t="s">
        <v>2423</v>
      </c>
      <c r="N995" s="13" t="s">
        <v>1487</v>
      </c>
      <c r="O995" s="17">
        <v>41778</v>
      </c>
      <c r="P995" s="23"/>
      <c r="Q995" s="41" t="s">
        <v>2773</v>
      </c>
      <c r="R995" s="13" t="s">
        <v>187</v>
      </c>
      <c r="S995" s="13" t="s">
        <v>2867</v>
      </c>
      <c r="T995" s="13" t="s">
        <v>8348</v>
      </c>
      <c r="U995" s="13" t="s">
        <v>6143</v>
      </c>
      <c r="V995" s="13" t="s">
        <v>8349</v>
      </c>
      <c r="W995" s="13">
        <f>IF(ISERROR(VLOOKUP($C995,CTEPULL!$A:$I,3,FALSE)),"0",(VLOOKUP($C995,CTEPULL!$A:$I,3,FALSE)))</f>
        <v>40</v>
      </c>
      <c r="X995" s="18">
        <f>IF(ISERROR(VLOOKUP($A995,PIVOTILC!$A:$I,3,FALSE)),"0",(VLOOKUP($A995,PIVOTILC!$A:$I,3,FALSE)))</f>
        <v>40</v>
      </c>
      <c r="Y995" s="13">
        <f t="shared" si="240"/>
        <v>0</v>
      </c>
      <c r="Z995" s="13" t="str">
        <f t="shared" si="249"/>
        <v>Good</v>
      </c>
      <c r="AA995" s="13">
        <f>IF(ISERROR(VLOOKUP($C995,CTEPULL!$A:$I,4,FALSE)),"0",(VLOOKUP($C995,CTEPULL!$A:$I,4,FALSE)))</f>
        <v>0</v>
      </c>
      <c r="AB995" s="18">
        <f>IF(ISERROR(VLOOKUP($A995,PIVOTILC!$A:$I,4,FALSE)),"0",(VLOOKUP($A995,PIVOTILC!$A:$I,4,FALSE)))</f>
        <v>0</v>
      </c>
      <c r="AC995" s="13">
        <f t="shared" si="241"/>
        <v>0</v>
      </c>
      <c r="AD995" s="13" t="str">
        <f t="shared" si="250"/>
        <v/>
      </c>
      <c r="AE995" s="13">
        <f>IF(ISERROR(VLOOKUP($C995,CTEPULL!$A:$I,5,FALSE)),"0",(VLOOKUP($C995,CTEPULL!$A:$I,5,FALSE)))</f>
        <v>0</v>
      </c>
      <c r="AF995" s="18">
        <f>IF(ISERROR(VLOOKUP($A995,PIVOTILC!$A:$I,5,FALSE)),"0",(VLOOKUP($A995,PIVOTILC!$A:$I,5,FALSE)))</f>
        <v>0</v>
      </c>
      <c r="AG995" s="13">
        <f t="shared" si="242"/>
        <v>0</v>
      </c>
      <c r="AH995" s="13" t="str">
        <f t="shared" si="251"/>
        <v/>
      </c>
      <c r="AI995" s="13">
        <f>IF(ISERROR(VLOOKUP($C995,CTEPULL!$A:$I,6,FALSE)),"0",(VLOOKUP($C995,CTEPULL!$A:$I,6,FALSE)))</f>
        <v>0</v>
      </c>
      <c r="AJ995" s="18">
        <f>IF(ISERROR(VLOOKUP($A995,PIVOTILC!$A:$I,6,FALSE)),"0",(VLOOKUP($A995,PIVOTILC!$A:$I,6,FALSE)))</f>
        <v>0</v>
      </c>
      <c r="AK995" s="13">
        <f t="shared" si="243"/>
        <v>0</v>
      </c>
      <c r="AL995" s="13" t="str">
        <f t="shared" si="252"/>
        <v/>
      </c>
      <c r="AM995" s="13">
        <f>IF(ISERROR(VLOOKUP($C995,CTEPULL!$A:$I,7,FALSE)),"0",(VLOOKUP($C995,CTEPULL!$A:$I,7,FALSE)))</f>
        <v>0</v>
      </c>
      <c r="AN995" s="18">
        <f>IF(ISERROR(VLOOKUP($A995,PIVOTILC!$A:$I,7,FALSE)),"0",(VLOOKUP($A995,PIVOTILC!$A:$I,7,FALSE)))</f>
        <v>0</v>
      </c>
      <c r="AO995" s="13">
        <f t="shared" si="244"/>
        <v>0</v>
      </c>
      <c r="AP995" s="13" t="str">
        <f t="shared" si="253"/>
        <v/>
      </c>
      <c r="AQ995" s="13">
        <f>IF(ISERROR(VLOOKUP($C995,CTEPULL!$A:$I,8,FALSE)),"0",(VLOOKUP($C995,CTEPULL!$A:$I,8,FALSE)))</f>
        <v>0</v>
      </c>
      <c r="AR995" s="18">
        <f>IF(ISERROR(VLOOKUP($A995,PIVOTILC!$A:$I,8,FALSE)),"0",(VLOOKUP($A995,PIVOTILC!$A:$I,8,FALSE)))</f>
        <v>0</v>
      </c>
      <c r="AS995" s="13">
        <f t="shared" si="245"/>
        <v>0</v>
      </c>
      <c r="AT995" s="13" t="str">
        <f t="shared" si="254"/>
        <v/>
      </c>
      <c r="AU995" s="19">
        <f>IF(ISERROR(VLOOKUP($C995,CTEPULL!$A:$I,9,FALSE)),"0",(VLOOKUP($C995,CTEPULL!$A:$I,9,FALSE)))</f>
        <v>40</v>
      </c>
      <c r="AV995" s="18">
        <f>IF(ISERROR(VLOOKUP($A995,PIVOTILC!$A:$I,8,FALSE)),"0",(VLOOKUP($A995,PIVOTILC!$A:$I,9,FALSE)))</f>
        <v>40</v>
      </c>
      <c r="AW995" s="18">
        <f t="shared" si="246"/>
        <v>0</v>
      </c>
      <c r="AX995" s="13">
        <f t="shared" si="247"/>
        <v>0</v>
      </c>
      <c r="AY995" s="13" t="str">
        <f t="shared" si="248"/>
        <v>No</v>
      </c>
      <c r="AZ995" s="13" t="str">
        <f t="shared" si="255"/>
        <v>No</v>
      </c>
    </row>
    <row r="996" spans="1:52" x14ac:dyDescent="0.2">
      <c r="A996" s="1" t="s">
        <v>9461</v>
      </c>
      <c r="B996" s="16" t="s">
        <v>6961</v>
      </c>
      <c r="C996" s="13" t="s">
        <v>6962</v>
      </c>
      <c r="D996" s="13" t="s">
        <v>6963</v>
      </c>
      <c r="E996" s="13" t="s">
        <v>530</v>
      </c>
      <c r="F996" s="13" t="s">
        <v>109</v>
      </c>
      <c r="G996" s="13" t="s">
        <v>6964</v>
      </c>
      <c r="H996" s="13" t="s">
        <v>2831</v>
      </c>
      <c r="I996" s="13" t="s">
        <v>100</v>
      </c>
      <c r="J996" s="13" t="s">
        <v>2378</v>
      </c>
      <c r="K996" s="13" t="s">
        <v>4970</v>
      </c>
      <c r="L996" s="13" t="s">
        <v>11256</v>
      </c>
      <c r="M996" s="13" t="s">
        <v>2409</v>
      </c>
      <c r="N996" s="13" t="s">
        <v>6965</v>
      </c>
      <c r="O996" s="17">
        <v>43160</v>
      </c>
      <c r="P996" s="23"/>
      <c r="Q996" s="41" t="s">
        <v>6966</v>
      </c>
      <c r="R996" s="13" t="s">
        <v>112</v>
      </c>
      <c r="S996" s="13" t="s">
        <v>2866</v>
      </c>
      <c r="T996" s="13" t="s">
        <v>8348</v>
      </c>
      <c r="U996" s="13" t="s">
        <v>6972</v>
      </c>
      <c r="V996" s="13" t="s">
        <v>8356</v>
      </c>
      <c r="W996" s="13">
        <f>IF(ISERROR(VLOOKUP($C996,CTEPULL!$A:$I,3,FALSE)),"0",(VLOOKUP($C996,CTEPULL!$A:$I,3,FALSE)))</f>
        <v>42</v>
      </c>
      <c r="X996" s="18">
        <f>IF(ISERROR(VLOOKUP($A996,PIVOTILC!$A:$I,3,FALSE)),"0",(VLOOKUP($A996,PIVOTILC!$A:$I,3,FALSE)))</f>
        <v>42</v>
      </c>
      <c r="Y996" s="13">
        <f t="shared" si="240"/>
        <v>0</v>
      </c>
      <c r="Z996" s="13" t="str">
        <f t="shared" si="249"/>
        <v>Good</v>
      </c>
      <c r="AA996" s="13">
        <f>IF(ISERROR(VLOOKUP($C996,CTEPULL!$A:$I,4,FALSE)),"0",(VLOOKUP($C996,CTEPULL!$A:$I,4,FALSE)))</f>
        <v>0</v>
      </c>
      <c r="AB996" s="18">
        <f>IF(ISERROR(VLOOKUP($A996,PIVOTILC!$A:$I,4,FALSE)),"0",(VLOOKUP($A996,PIVOTILC!$A:$I,4,FALSE)))</f>
        <v>0</v>
      </c>
      <c r="AC996" s="13">
        <f t="shared" si="241"/>
        <v>0</v>
      </c>
      <c r="AD996" s="13" t="str">
        <f t="shared" si="250"/>
        <v/>
      </c>
      <c r="AE996" s="13">
        <f>IF(ISERROR(VLOOKUP($C996,CTEPULL!$A:$I,5,FALSE)),"0",(VLOOKUP($C996,CTEPULL!$A:$I,5,FALSE)))</f>
        <v>0</v>
      </c>
      <c r="AF996" s="18">
        <f>IF(ISERROR(VLOOKUP($A996,PIVOTILC!$A:$I,5,FALSE)),"0",(VLOOKUP($A996,PIVOTILC!$A:$I,5,FALSE)))</f>
        <v>0</v>
      </c>
      <c r="AG996" s="13">
        <f t="shared" si="242"/>
        <v>0</v>
      </c>
      <c r="AH996" s="13" t="str">
        <f t="shared" si="251"/>
        <v/>
      </c>
      <c r="AI996" s="13">
        <f>IF(ISERROR(VLOOKUP($C996,CTEPULL!$A:$I,6,FALSE)),"0",(VLOOKUP($C996,CTEPULL!$A:$I,6,FALSE)))</f>
        <v>0</v>
      </c>
      <c r="AJ996" s="18">
        <f>IF(ISERROR(VLOOKUP($A996,PIVOTILC!$A:$I,6,FALSE)),"0",(VLOOKUP($A996,PIVOTILC!$A:$I,6,FALSE)))</f>
        <v>0</v>
      </c>
      <c r="AK996" s="13">
        <f t="shared" si="243"/>
        <v>0</v>
      </c>
      <c r="AL996" s="13" t="str">
        <f t="shared" si="252"/>
        <v/>
      </c>
      <c r="AM996" s="13">
        <f>IF(ISERROR(VLOOKUP($C996,CTEPULL!$A:$I,7,FALSE)),"0",(VLOOKUP($C996,CTEPULL!$A:$I,7,FALSE)))</f>
        <v>0</v>
      </c>
      <c r="AN996" s="18">
        <f>IF(ISERROR(VLOOKUP($A996,PIVOTILC!$A:$I,7,FALSE)),"0",(VLOOKUP($A996,PIVOTILC!$A:$I,7,FALSE)))</f>
        <v>0</v>
      </c>
      <c r="AO996" s="13">
        <f t="shared" si="244"/>
        <v>0</v>
      </c>
      <c r="AP996" s="13" t="str">
        <f t="shared" si="253"/>
        <v/>
      </c>
      <c r="AQ996" s="13">
        <f>IF(ISERROR(VLOOKUP($C996,CTEPULL!$A:$I,8,FALSE)),"0",(VLOOKUP($C996,CTEPULL!$A:$I,8,FALSE)))</f>
        <v>0</v>
      </c>
      <c r="AR996" s="18">
        <f>IF(ISERROR(VLOOKUP($A996,PIVOTILC!$A:$I,8,FALSE)),"0",(VLOOKUP($A996,PIVOTILC!$A:$I,8,FALSE)))</f>
        <v>0</v>
      </c>
      <c r="AS996" s="13">
        <f t="shared" si="245"/>
        <v>0</v>
      </c>
      <c r="AT996" s="13" t="str">
        <f t="shared" si="254"/>
        <v/>
      </c>
      <c r="AU996" s="19">
        <f>IF(ISERROR(VLOOKUP($C996,CTEPULL!$A:$I,9,FALSE)),"0",(VLOOKUP($C996,CTEPULL!$A:$I,9,FALSE)))</f>
        <v>42</v>
      </c>
      <c r="AV996" s="18">
        <f>IF(ISERROR(VLOOKUP($A996,PIVOTILC!$A:$I,8,FALSE)),"0",(VLOOKUP($A996,PIVOTILC!$A:$I,9,FALSE)))</f>
        <v>42</v>
      </c>
      <c r="AW996" s="18">
        <f t="shared" si="246"/>
        <v>0</v>
      </c>
      <c r="AX996" s="13">
        <f t="shared" si="247"/>
        <v>0</v>
      </c>
      <c r="AY996" s="13" t="str">
        <f t="shared" si="248"/>
        <v>No</v>
      </c>
      <c r="AZ996" s="13" t="str">
        <f t="shared" si="255"/>
        <v>No</v>
      </c>
    </row>
    <row r="997" spans="1:52" x14ac:dyDescent="0.2">
      <c r="A997" s="1" t="s">
        <v>8574</v>
      </c>
      <c r="B997" s="16" t="s">
        <v>8575</v>
      </c>
      <c r="C997" s="13" t="s">
        <v>8576</v>
      </c>
      <c r="D997" s="13" t="s">
        <v>8577</v>
      </c>
      <c r="E997" s="13" t="s">
        <v>8578</v>
      </c>
      <c r="F997" s="13" t="s">
        <v>2830</v>
      </c>
      <c r="G997" s="13" t="s">
        <v>8579</v>
      </c>
      <c r="H997" s="13" t="s">
        <v>2833</v>
      </c>
      <c r="I997" s="13" t="s">
        <v>102</v>
      </c>
      <c r="J997" s="13" t="s">
        <v>2378</v>
      </c>
      <c r="K997" s="13" t="s">
        <v>2395</v>
      </c>
      <c r="L997" s="13" t="s">
        <v>4946</v>
      </c>
      <c r="M997" s="13" t="s">
        <v>4946</v>
      </c>
      <c r="N997" s="13" t="s">
        <v>8580</v>
      </c>
      <c r="O997" s="17">
        <v>43360</v>
      </c>
      <c r="P997" s="23"/>
      <c r="Q997" s="41" t="s">
        <v>8581</v>
      </c>
      <c r="R997" s="13" t="s">
        <v>129</v>
      </c>
      <c r="S997" s="13" t="s">
        <v>2873</v>
      </c>
      <c r="T997" s="13" t="s">
        <v>8348</v>
      </c>
      <c r="U997" s="13" t="s">
        <v>8603</v>
      </c>
      <c r="V997" s="13" t="s">
        <v>8361</v>
      </c>
      <c r="W997" s="13">
        <f>IF(ISERROR(VLOOKUP($C997,CTEPULL!$A:$I,3,FALSE)),"0",(VLOOKUP($C997,CTEPULL!$A:$I,3,FALSE)))</f>
        <v>50</v>
      </c>
      <c r="X997" s="18">
        <f>IF(ISERROR(VLOOKUP($A997,PIVOTILC!$A:$I,3,FALSE)),"0",(VLOOKUP($A997,PIVOTILC!$A:$I,3,FALSE)))</f>
        <v>50</v>
      </c>
      <c r="Y997" s="13">
        <f t="shared" si="240"/>
        <v>0</v>
      </c>
      <c r="Z997" s="13" t="str">
        <f t="shared" si="249"/>
        <v>Good</v>
      </c>
      <c r="AA997" s="13">
        <f>IF(ISERROR(VLOOKUP($C997,CTEPULL!$A:$I,4,FALSE)),"0",(VLOOKUP($C997,CTEPULL!$A:$I,4,FALSE)))</f>
        <v>0</v>
      </c>
      <c r="AB997" s="18">
        <f>IF(ISERROR(VLOOKUP($A997,PIVOTILC!$A:$I,4,FALSE)),"0",(VLOOKUP($A997,PIVOTILC!$A:$I,4,FALSE)))</f>
        <v>0</v>
      </c>
      <c r="AC997" s="13">
        <f t="shared" si="241"/>
        <v>0</v>
      </c>
      <c r="AD997" s="13" t="str">
        <f t="shared" si="250"/>
        <v/>
      </c>
      <c r="AE997" s="13">
        <f>IF(ISERROR(VLOOKUP($C997,CTEPULL!$A:$I,5,FALSE)),"0",(VLOOKUP($C997,CTEPULL!$A:$I,5,FALSE)))</f>
        <v>0</v>
      </c>
      <c r="AF997" s="18">
        <f>IF(ISERROR(VLOOKUP($A997,PIVOTILC!$A:$I,5,FALSE)),"0",(VLOOKUP($A997,PIVOTILC!$A:$I,5,FALSE)))</f>
        <v>0</v>
      </c>
      <c r="AG997" s="13">
        <f t="shared" si="242"/>
        <v>0</v>
      </c>
      <c r="AH997" s="13" t="str">
        <f t="shared" si="251"/>
        <v/>
      </c>
      <c r="AI997" s="13">
        <f>IF(ISERROR(VLOOKUP($C997,CTEPULL!$A:$I,6,FALSE)),"0",(VLOOKUP($C997,CTEPULL!$A:$I,6,FALSE)))</f>
        <v>0</v>
      </c>
      <c r="AJ997" s="18">
        <f>IF(ISERROR(VLOOKUP($A997,PIVOTILC!$A:$I,6,FALSE)),"0",(VLOOKUP($A997,PIVOTILC!$A:$I,6,FALSE)))</f>
        <v>0</v>
      </c>
      <c r="AK997" s="13">
        <f t="shared" si="243"/>
        <v>0</v>
      </c>
      <c r="AL997" s="13" t="str">
        <f t="shared" si="252"/>
        <v/>
      </c>
      <c r="AM997" s="13">
        <f>IF(ISERROR(VLOOKUP($C997,CTEPULL!$A:$I,7,FALSE)),"0",(VLOOKUP($C997,CTEPULL!$A:$I,7,FALSE)))</f>
        <v>0</v>
      </c>
      <c r="AN997" s="18">
        <f>IF(ISERROR(VLOOKUP($A997,PIVOTILC!$A:$I,7,FALSE)),"0",(VLOOKUP($A997,PIVOTILC!$A:$I,7,FALSE)))</f>
        <v>0</v>
      </c>
      <c r="AO997" s="13">
        <f t="shared" si="244"/>
        <v>0</v>
      </c>
      <c r="AP997" s="13" t="str">
        <f t="shared" si="253"/>
        <v/>
      </c>
      <c r="AQ997" s="13">
        <f>IF(ISERROR(VLOOKUP($C997,CTEPULL!$A:$I,8,FALSE)),"0",(VLOOKUP($C997,CTEPULL!$A:$I,8,FALSE)))</f>
        <v>0</v>
      </c>
      <c r="AR997" s="18">
        <f>IF(ISERROR(VLOOKUP($A997,PIVOTILC!$A:$I,8,FALSE)),"0",(VLOOKUP($A997,PIVOTILC!$A:$I,8,FALSE)))</f>
        <v>0</v>
      </c>
      <c r="AS997" s="13">
        <f t="shared" si="245"/>
        <v>0</v>
      </c>
      <c r="AT997" s="13" t="str">
        <f t="shared" si="254"/>
        <v/>
      </c>
      <c r="AU997" s="19">
        <f>IF(ISERROR(VLOOKUP($C997,CTEPULL!$A:$I,9,FALSE)),"0",(VLOOKUP($C997,CTEPULL!$A:$I,9,FALSE)))</f>
        <v>50</v>
      </c>
      <c r="AV997" s="18">
        <f>IF(ISERROR(VLOOKUP($A997,PIVOTILC!$A:$I,8,FALSE)),"0",(VLOOKUP($A997,PIVOTILC!$A:$I,9,FALSE)))</f>
        <v>50</v>
      </c>
      <c r="AW997" s="18">
        <f t="shared" si="246"/>
        <v>0</v>
      </c>
      <c r="AX997" s="13">
        <f t="shared" si="247"/>
        <v>0</v>
      </c>
      <c r="AY997" s="13" t="str">
        <f t="shared" si="248"/>
        <v>No</v>
      </c>
      <c r="AZ997" s="13" t="str">
        <f t="shared" si="255"/>
        <v>No</v>
      </c>
    </row>
    <row r="998" spans="1:52" x14ac:dyDescent="0.2">
      <c r="A998" s="1" t="s">
        <v>7324</v>
      </c>
      <c r="B998" s="16" t="s">
        <v>4954</v>
      </c>
      <c r="C998" s="13" t="s">
        <v>4955</v>
      </c>
      <c r="D998" s="13" t="s">
        <v>4956</v>
      </c>
      <c r="E998" s="13" t="s">
        <v>4957</v>
      </c>
      <c r="F998" s="13" t="s">
        <v>179</v>
      </c>
      <c r="G998" s="13" t="s">
        <v>4958</v>
      </c>
      <c r="H998" s="13" t="s">
        <v>2829</v>
      </c>
      <c r="I998" s="13" t="s">
        <v>98</v>
      </c>
      <c r="J998" s="13" t="s">
        <v>2378</v>
      </c>
      <c r="K998" s="13" t="s">
        <v>2395</v>
      </c>
      <c r="L998" s="13" t="s">
        <v>4946</v>
      </c>
      <c r="M998" s="13" t="s">
        <v>2405</v>
      </c>
      <c r="N998" s="13" t="s">
        <v>4959</v>
      </c>
      <c r="O998" s="17">
        <v>42913</v>
      </c>
      <c r="P998" s="23"/>
      <c r="Q998" s="41" t="s">
        <v>4960</v>
      </c>
      <c r="R998" s="13" t="s">
        <v>129</v>
      </c>
      <c r="S998" s="13" t="s">
        <v>2867</v>
      </c>
      <c r="T998" s="13" t="s">
        <v>8348</v>
      </c>
      <c r="U998" s="13" t="s">
        <v>6144</v>
      </c>
      <c r="V998" s="13" t="s">
        <v>8352</v>
      </c>
      <c r="W998" s="13">
        <f>IF(ISERROR(VLOOKUP($C998,CTEPULL!$A:$I,3,FALSE)),"0",(VLOOKUP($C998,CTEPULL!$A:$I,3,FALSE)))</f>
        <v>40</v>
      </c>
      <c r="X998" s="18">
        <f>IF(ISERROR(VLOOKUP($A998,PIVOTILC!$A:$I,3,FALSE)),"0",(VLOOKUP($A998,PIVOTILC!$A:$I,3,FALSE)))</f>
        <v>40</v>
      </c>
      <c r="Y998" s="13">
        <f t="shared" si="240"/>
        <v>0</v>
      </c>
      <c r="Z998" s="13" t="str">
        <f t="shared" si="249"/>
        <v>Good</v>
      </c>
      <c r="AA998" s="13">
        <f>IF(ISERROR(VLOOKUP($C998,CTEPULL!$A:$I,4,FALSE)),"0",(VLOOKUP($C998,CTEPULL!$A:$I,4,FALSE)))</f>
        <v>0</v>
      </c>
      <c r="AB998" s="18">
        <f>IF(ISERROR(VLOOKUP($A998,PIVOTILC!$A:$I,4,FALSE)),"0",(VLOOKUP($A998,PIVOTILC!$A:$I,4,FALSE)))</f>
        <v>0</v>
      </c>
      <c r="AC998" s="13">
        <f t="shared" si="241"/>
        <v>0</v>
      </c>
      <c r="AD998" s="13" t="str">
        <f t="shared" si="250"/>
        <v/>
      </c>
      <c r="AE998" s="13">
        <f>IF(ISERROR(VLOOKUP($C998,CTEPULL!$A:$I,5,FALSE)),"0",(VLOOKUP($C998,CTEPULL!$A:$I,5,FALSE)))</f>
        <v>0</v>
      </c>
      <c r="AF998" s="18">
        <f>IF(ISERROR(VLOOKUP($A998,PIVOTILC!$A:$I,5,FALSE)),"0",(VLOOKUP($A998,PIVOTILC!$A:$I,5,FALSE)))</f>
        <v>0</v>
      </c>
      <c r="AG998" s="13">
        <f t="shared" si="242"/>
        <v>0</v>
      </c>
      <c r="AH998" s="13" t="str">
        <f t="shared" si="251"/>
        <v/>
      </c>
      <c r="AI998" s="13">
        <f>IF(ISERROR(VLOOKUP($C998,CTEPULL!$A:$I,6,FALSE)),"0",(VLOOKUP($C998,CTEPULL!$A:$I,6,FALSE)))</f>
        <v>0</v>
      </c>
      <c r="AJ998" s="18">
        <f>IF(ISERROR(VLOOKUP($A998,PIVOTILC!$A:$I,6,FALSE)),"0",(VLOOKUP($A998,PIVOTILC!$A:$I,6,FALSE)))</f>
        <v>0</v>
      </c>
      <c r="AK998" s="13">
        <f t="shared" si="243"/>
        <v>0</v>
      </c>
      <c r="AL998" s="13" t="str">
        <f t="shared" si="252"/>
        <v/>
      </c>
      <c r="AM998" s="13">
        <f>IF(ISERROR(VLOOKUP($C998,CTEPULL!$A:$I,7,FALSE)),"0",(VLOOKUP($C998,CTEPULL!$A:$I,7,FALSE)))</f>
        <v>0</v>
      </c>
      <c r="AN998" s="18">
        <f>IF(ISERROR(VLOOKUP($A998,PIVOTILC!$A:$I,7,FALSE)),"0",(VLOOKUP($A998,PIVOTILC!$A:$I,7,FALSE)))</f>
        <v>0</v>
      </c>
      <c r="AO998" s="13">
        <f t="shared" si="244"/>
        <v>0</v>
      </c>
      <c r="AP998" s="13" t="str">
        <f t="shared" si="253"/>
        <v/>
      </c>
      <c r="AQ998" s="13">
        <f>IF(ISERROR(VLOOKUP($C998,CTEPULL!$A:$I,8,FALSE)),"0",(VLOOKUP($C998,CTEPULL!$A:$I,8,FALSE)))</f>
        <v>0</v>
      </c>
      <c r="AR998" s="18">
        <f>IF(ISERROR(VLOOKUP($A998,PIVOTILC!$A:$I,8,FALSE)),"0",(VLOOKUP($A998,PIVOTILC!$A:$I,8,FALSE)))</f>
        <v>0</v>
      </c>
      <c r="AS998" s="13">
        <f t="shared" si="245"/>
        <v>0</v>
      </c>
      <c r="AT998" s="13" t="str">
        <f t="shared" si="254"/>
        <v/>
      </c>
      <c r="AU998" s="19">
        <f>IF(ISERROR(VLOOKUP($C998,CTEPULL!$A:$I,9,FALSE)),"0",(VLOOKUP($C998,CTEPULL!$A:$I,9,FALSE)))</f>
        <v>40</v>
      </c>
      <c r="AV998" s="18">
        <f>IF(ISERROR(VLOOKUP($A998,PIVOTILC!$A:$I,8,FALSE)),"0",(VLOOKUP($A998,PIVOTILC!$A:$I,9,FALSE)))</f>
        <v>40</v>
      </c>
      <c r="AW998" s="18">
        <f t="shared" si="246"/>
        <v>0</v>
      </c>
      <c r="AX998" s="13">
        <f t="shared" si="247"/>
        <v>0</v>
      </c>
      <c r="AY998" s="13" t="str">
        <f t="shared" si="248"/>
        <v>No</v>
      </c>
      <c r="AZ998" s="13" t="str">
        <f t="shared" si="255"/>
        <v>No</v>
      </c>
    </row>
    <row r="999" spans="1:52" x14ac:dyDescent="0.2">
      <c r="A999" s="1" t="s">
        <v>7325</v>
      </c>
      <c r="B999" s="16" t="s">
        <v>3375</v>
      </c>
      <c r="C999" s="13" t="s">
        <v>2323</v>
      </c>
      <c r="D999" s="13" t="s">
        <v>1912</v>
      </c>
      <c r="E999" s="13" t="s">
        <v>1913</v>
      </c>
      <c r="F999" s="13" t="s">
        <v>101</v>
      </c>
      <c r="G999" s="13" t="s">
        <v>2324</v>
      </c>
      <c r="H999" s="13" t="s">
        <v>2828</v>
      </c>
      <c r="I999" s="13" t="s">
        <v>98</v>
      </c>
      <c r="J999" s="13" t="s">
        <v>2378</v>
      </c>
      <c r="K999" s="13" t="s">
        <v>2379</v>
      </c>
      <c r="L999" s="13" t="s">
        <v>2383</v>
      </c>
      <c r="M999" s="13" t="s">
        <v>7713</v>
      </c>
      <c r="N999" s="13" t="s">
        <v>2339</v>
      </c>
      <c r="O999" s="17">
        <v>42261</v>
      </c>
      <c r="P999" s="23"/>
      <c r="Q999" s="41" t="s">
        <v>2774</v>
      </c>
      <c r="R999" s="13" t="s">
        <v>129</v>
      </c>
      <c r="S999" s="13" t="s">
        <v>2870</v>
      </c>
      <c r="T999" s="13" t="s">
        <v>8348</v>
      </c>
      <c r="U999" s="13" t="s">
        <v>6145</v>
      </c>
      <c r="V999" s="13" t="s">
        <v>8361</v>
      </c>
      <c r="W999" s="13">
        <f>IF(ISERROR(VLOOKUP($C999,CTEPULL!$A:$I,3,FALSE)),"0",(VLOOKUP($C999,CTEPULL!$A:$I,3,FALSE)))</f>
        <v>40</v>
      </c>
      <c r="X999" s="18">
        <f>IF(ISERROR(VLOOKUP($A999,PIVOTILC!$A:$I,3,FALSE)),"0",(VLOOKUP($A999,PIVOTILC!$A:$I,3,FALSE)))</f>
        <v>40</v>
      </c>
      <c r="Y999" s="13">
        <f t="shared" si="240"/>
        <v>0</v>
      </c>
      <c r="Z999" s="13" t="str">
        <f t="shared" si="249"/>
        <v>Good</v>
      </c>
      <c r="AA999" s="13">
        <f>IF(ISERROR(VLOOKUP($C999,CTEPULL!$A:$I,4,FALSE)),"0",(VLOOKUP($C999,CTEPULL!$A:$I,4,FALSE)))</f>
        <v>0</v>
      </c>
      <c r="AB999" s="18">
        <f>IF(ISERROR(VLOOKUP($A999,PIVOTILC!$A:$I,4,FALSE)),"0",(VLOOKUP($A999,PIVOTILC!$A:$I,4,FALSE)))</f>
        <v>0</v>
      </c>
      <c r="AC999" s="13">
        <f t="shared" si="241"/>
        <v>0</v>
      </c>
      <c r="AD999" s="13" t="str">
        <f t="shared" si="250"/>
        <v/>
      </c>
      <c r="AE999" s="13">
        <f>IF(ISERROR(VLOOKUP($C999,CTEPULL!$A:$I,5,FALSE)),"0",(VLOOKUP($C999,CTEPULL!$A:$I,5,FALSE)))</f>
        <v>0</v>
      </c>
      <c r="AF999" s="18">
        <f>IF(ISERROR(VLOOKUP($A999,PIVOTILC!$A:$I,5,FALSE)),"0",(VLOOKUP($A999,PIVOTILC!$A:$I,5,FALSE)))</f>
        <v>0</v>
      </c>
      <c r="AG999" s="13">
        <f t="shared" si="242"/>
        <v>0</v>
      </c>
      <c r="AH999" s="13" t="str">
        <f t="shared" si="251"/>
        <v/>
      </c>
      <c r="AI999" s="13">
        <f>IF(ISERROR(VLOOKUP($C999,CTEPULL!$A:$I,6,FALSE)),"0",(VLOOKUP($C999,CTEPULL!$A:$I,6,FALSE)))</f>
        <v>0</v>
      </c>
      <c r="AJ999" s="18">
        <f>IF(ISERROR(VLOOKUP($A999,PIVOTILC!$A:$I,6,FALSE)),"0",(VLOOKUP($A999,PIVOTILC!$A:$I,6,FALSE)))</f>
        <v>0</v>
      </c>
      <c r="AK999" s="13">
        <f t="shared" si="243"/>
        <v>0</v>
      </c>
      <c r="AL999" s="13" t="str">
        <f t="shared" si="252"/>
        <v/>
      </c>
      <c r="AM999" s="13">
        <f>IF(ISERROR(VLOOKUP($C999,CTEPULL!$A:$I,7,FALSE)),"0",(VLOOKUP($C999,CTEPULL!$A:$I,7,FALSE)))</f>
        <v>0</v>
      </c>
      <c r="AN999" s="18">
        <f>IF(ISERROR(VLOOKUP($A999,PIVOTILC!$A:$I,7,FALSE)),"0",(VLOOKUP($A999,PIVOTILC!$A:$I,7,FALSE)))</f>
        <v>0</v>
      </c>
      <c r="AO999" s="13">
        <f t="shared" si="244"/>
        <v>0</v>
      </c>
      <c r="AP999" s="13" t="str">
        <f t="shared" si="253"/>
        <v/>
      </c>
      <c r="AQ999" s="13">
        <f>IF(ISERROR(VLOOKUP($C999,CTEPULL!$A:$I,8,FALSE)),"0",(VLOOKUP($C999,CTEPULL!$A:$I,8,FALSE)))</f>
        <v>0</v>
      </c>
      <c r="AR999" s="18">
        <f>IF(ISERROR(VLOOKUP($A999,PIVOTILC!$A:$I,8,FALSE)),"0",(VLOOKUP($A999,PIVOTILC!$A:$I,8,FALSE)))</f>
        <v>0</v>
      </c>
      <c r="AS999" s="13">
        <f t="shared" si="245"/>
        <v>0</v>
      </c>
      <c r="AT999" s="13" t="str">
        <f t="shared" si="254"/>
        <v/>
      </c>
      <c r="AU999" s="19">
        <f>IF(ISERROR(VLOOKUP($C999,CTEPULL!$A:$I,9,FALSE)),"0",(VLOOKUP($C999,CTEPULL!$A:$I,9,FALSE)))</f>
        <v>40</v>
      </c>
      <c r="AV999" s="18">
        <f>IF(ISERROR(VLOOKUP($A999,PIVOTILC!$A:$I,8,FALSE)),"0",(VLOOKUP($A999,PIVOTILC!$A:$I,9,FALSE)))</f>
        <v>40</v>
      </c>
      <c r="AW999" s="18">
        <f t="shared" si="246"/>
        <v>0</v>
      </c>
      <c r="AX999" s="13">
        <f t="shared" si="247"/>
        <v>0</v>
      </c>
      <c r="AY999" s="13" t="str">
        <f t="shared" si="248"/>
        <v>No</v>
      </c>
      <c r="AZ999" s="13" t="str">
        <f t="shared" si="255"/>
        <v>No</v>
      </c>
    </row>
    <row r="1000" spans="1:52" x14ac:dyDescent="0.2">
      <c r="A1000" s="1" t="s">
        <v>10709</v>
      </c>
      <c r="B1000" s="16" t="s">
        <v>10710</v>
      </c>
      <c r="C1000" s="13" t="s">
        <v>10711</v>
      </c>
      <c r="D1000" s="13" t="s">
        <v>10712</v>
      </c>
      <c r="E1000" s="13" t="s">
        <v>10713</v>
      </c>
      <c r="F1000" s="13" t="s">
        <v>4718</v>
      </c>
      <c r="G1000" s="13" t="s">
        <v>10714</v>
      </c>
      <c r="H1000" s="13" t="s">
        <v>2828</v>
      </c>
      <c r="I1000" s="13" t="s">
        <v>98</v>
      </c>
      <c r="J1000" s="13" t="s">
        <v>2378</v>
      </c>
      <c r="K1000" s="13" t="s">
        <v>2395</v>
      </c>
      <c r="L1000" s="13" t="s">
        <v>2385</v>
      </c>
      <c r="M1000" s="13" t="s">
        <v>3823</v>
      </c>
      <c r="N1000" s="13" t="s">
        <v>10807</v>
      </c>
      <c r="O1000" s="17">
        <v>43626</v>
      </c>
      <c r="P1000" s="23"/>
      <c r="Q1000" s="41" t="s">
        <v>10715</v>
      </c>
      <c r="R1000" s="13" t="s">
        <v>129</v>
      </c>
      <c r="S1000" s="13" t="s">
        <v>2870</v>
      </c>
      <c r="T1000" s="13" t="s">
        <v>8348</v>
      </c>
      <c r="U1000" s="13" t="s">
        <v>10818</v>
      </c>
      <c r="V1000" s="13" t="s">
        <v>8363</v>
      </c>
      <c r="W1000" s="13">
        <f>IF(ISERROR(VLOOKUP($C1000,CTEPULL!$A:$I,3,FALSE)),"0",(VLOOKUP($C1000,CTEPULL!$A:$I,3,FALSE)))</f>
        <v>37</v>
      </c>
      <c r="X1000" s="18">
        <f>IF(ISERROR(VLOOKUP($A1000,PIVOTILC!$A:$I,3,FALSE)),"0",(VLOOKUP($A1000,PIVOTILC!$A:$I,3,FALSE)))</f>
        <v>37</v>
      </c>
      <c r="Y1000" s="13">
        <f t="shared" si="240"/>
        <v>0</v>
      </c>
      <c r="Z1000" s="13" t="str">
        <f t="shared" si="249"/>
        <v>Good</v>
      </c>
      <c r="AA1000" s="13">
        <f>IF(ISERROR(VLOOKUP($C1000,CTEPULL!$A:$I,4,FALSE)),"0",(VLOOKUP($C1000,CTEPULL!$A:$I,4,FALSE)))</f>
        <v>0</v>
      </c>
      <c r="AB1000" s="18">
        <f>IF(ISERROR(VLOOKUP($A1000,PIVOTILC!$A:$I,4,FALSE)),"0",(VLOOKUP($A1000,PIVOTILC!$A:$I,4,FALSE)))</f>
        <v>0</v>
      </c>
      <c r="AC1000" s="13">
        <f t="shared" si="241"/>
        <v>0</v>
      </c>
      <c r="AD1000" s="13" t="str">
        <f t="shared" si="250"/>
        <v/>
      </c>
      <c r="AE1000" s="13">
        <f>IF(ISERROR(VLOOKUP($C1000,CTEPULL!$A:$I,5,FALSE)),"0",(VLOOKUP($C1000,CTEPULL!$A:$I,5,FALSE)))</f>
        <v>0</v>
      </c>
      <c r="AF1000" s="18">
        <f>IF(ISERROR(VLOOKUP($A1000,PIVOTILC!$A:$I,5,FALSE)),"0",(VLOOKUP($A1000,PIVOTILC!$A:$I,5,FALSE)))</f>
        <v>0</v>
      </c>
      <c r="AG1000" s="13">
        <f t="shared" si="242"/>
        <v>0</v>
      </c>
      <c r="AH1000" s="13" t="str">
        <f t="shared" si="251"/>
        <v/>
      </c>
      <c r="AI1000" s="13">
        <f>IF(ISERROR(VLOOKUP($C1000,CTEPULL!$A:$I,6,FALSE)),"0",(VLOOKUP($C1000,CTEPULL!$A:$I,6,FALSE)))</f>
        <v>0</v>
      </c>
      <c r="AJ1000" s="18">
        <f>IF(ISERROR(VLOOKUP($A1000,PIVOTILC!$A:$I,6,FALSE)),"0",(VLOOKUP($A1000,PIVOTILC!$A:$I,6,FALSE)))</f>
        <v>0</v>
      </c>
      <c r="AK1000" s="13">
        <f t="shared" si="243"/>
        <v>0</v>
      </c>
      <c r="AL1000" s="13" t="str">
        <f t="shared" si="252"/>
        <v/>
      </c>
      <c r="AM1000" s="13">
        <f>IF(ISERROR(VLOOKUP($C1000,CTEPULL!$A:$I,7,FALSE)),"0",(VLOOKUP($C1000,CTEPULL!$A:$I,7,FALSE)))</f>
        <v>0</v>
      </c>
      <c r="AN1000" s="18">
        <f>IF(ISERROR(VLOOKUP($A1000,PIVOTILC!$A:$I,7,FALSE)),"0",(VLOOKUP($A1000,PIVOTILC!$A:$I,7,FALSE)))</f>
        <v>0</v>
      </c>
      <c r="AO1000" s="13">
        <f t="shared" si="244"/>
        <v>0</v>
      </c>
      <c r="AP1000" s="13" t="str">
        <f t="shared" si="253"/>
        <v/>
      </c>
      <c r="AQ1000" s="13">
        <f>IF(ISERROR(VLOOKUP($C1000,CTEPULL!$A:$I,8,FALSE)),"0",(VLOOKUP($C1000,CTEPULL!$A:$I,8,FALSE)))</f>
        <v>0</v>
      </c>
      <c r="AR1000" s="18">
        <f>IF(ISERROR(VLOOKUP($A1000,PIVOTILC!$A:$I,8,FALSE)),"0",(VLOOKUP($A1000,PIVOTILC!$A:$I,8,FALSE)))</f>
        <v>0</v>
      </c>
      <c r="AS1000" s="13">
        <f t="shared" si="245"/>
        <v>0</v>
      </c>
      <c r="AT1000" s="13" t="str">
        <f t="shared" si="254"/>
        <v/>
      </c>
      <c r="AU1000" s="19">
        <f>IF(ISERROR(VLOOKUP($C1000,CTEPULL!$A:$I,9,FALSE)),"0",(VLOOKUP($C1000,CTEPULL!$A:$I,9,FALSE)))</f>
        <v>37</v>
      </c>
      <c r="AV1000" s="18">
        <f>IF(ISERROR(VLOOKUP($A1000,PIVOTILC!$A:$I,8,FALSE)),"0",(VLOOKUP($A1000,PIVOTILC!$A:$I,9,FALSE)))</f>
        <v>37</v>
      </c>
      <c r="AW1000" s="18">
        <f t="shared" si="246"/>
        <v>0</v>
      </c>
      <c r="AX1000" s="13">
        <f t="shared" si="247"/>
        <v>0</v>
      </c>
      <c r="AY1000" s="13" t="str">
        <f t="shared" si="248"/>
        <v>No</v>
      </c>
      <c r="AZ1000" s="13" t="str">
        <f t="shared" si="255"/>
        <v>No</v>
      </c>
    </row>
    <row r="1001" spans="1:52" x14ac:dyDescent="0.2">
      <c r="A1001" s="1" t="s">
        <v>11031</v>
      </c>
      <c r="B1001" s="16" t="s">
        <v>11032</v>
      </c>
      <c r="C1001" s="13" t="s">
        <v>10824</v>
      </c>
      <c r="D1001" s="13" t="s">
        <v>561</v>
      </c>
      <c r="E1001" s="13" t="s">
        <v>529</v>
      </c>
      <c r="F1001" s="13" t="s">
        <v>99</v>
      </c>
      <c r="G1001" s="13" t="s">
        <v>10891</v>
      </c>
      <c r="H1001" s="13" t="s">
        <v>2831</v>
      </c>
      <c r="I1001" s="13" t="s">
        <v>98</v>
      </c>
      <c r="J1001" s="13" t="s">
        <v>2378</v>
      </c>
      <c r="K1001" s="13" t="s">
        <v>2396</v>
      </c>
      <c r="L1001" s="13" t="s">
        <v>2392</v>
      </c>
      <c r="M1001" s="13" t="s">
        <v>2393</v>
      </c>
      <c r="N1001" s="13" t="s">
        <v>10892</v>
      </c>
      <c r="O1001" s="17">
        <v>43614</v>
      </c>
      <c r="P1001" s="23"/>
      <c r="Q1001" s="41" t="s">
        <v>11033</v>
      </c>
      <c r="R1001" s="13" t="s">
        <v>112</v>
      </c>
      <c r="S1001" s="13" t="s">
        <v>2872</v>
      </c>
      <c r="T1001" s="13" t="s">
        <v>8348</v>
      </c>
      <c r="U1001" s="13" t="s">
        <v>10906</v>
      </c>
      <c r="V1001" s="13" t="s">
        <v>8355</v>
      </c>
      <c r="W1001" s="13">
        <f>IF(ISERROR(VLOOKUP($C1001,CTEPULL!$A:$I,3,FALSE)),"0",(VLOOKUP($C1001,CTEPULL!$A:$I,3,FALSE)))</f>
        <v>40</v>
      </c>
      <c r="X1001" s="18">
        <f>IF(ISERROR(VLOOKUP($A1001,PIVOTILC!$A:$I,3,FALSE)),"0",(VLOOKUP($A1001,PIVOTILC!$A:$I,3,FALSE)))</f>
        <v>40</v>
      </c>
      <c r="Y1001" s="13">
        <f t="shared" si="240"/>
        <v>0</v>
      </c>
      <c r="Z1001" s="13" t="str">
        <f t="shared" si="249"/>
        <v>Good</v>
      </c>
      <c r="AA1001" s="13">
        <f>IF(ISERROR(VLOOKUP($C1001,CTEPULL!$A:$I,4,FALSE)),"0",(VLOOKUP($C1001,CTEPULL!$A:$I,4,FALSE)))</f>
        <v>0</v>
      </c>
      <c r="AB1001" s="18">
        <f>IF(ISERROR(VLOOKUP($A1001,PIVOTILC!$A:$I,4,FALSE)),"0",(VLOOKUP($A1001,PIVOTILC!$A:$I,4,FALSE)))</f>
        <v>0</v>
      </c>
      <c r="AC1001" s="13">
        <f t="shared" si="241"/>
        <v>0</v>
      </c>
      <c r="AD1001" s="13" t="str">
        <f t="shared" si="250"/>
        <v/>
      </c>
      <c r="AE1001" s="13">
        <f>IF(ISERROR(VLOOKUP($C1001,CTEPULL!$A:$I,5,FALSE)),"0",(VLOOKUP($C1001,CTEPULL!$A:$I,5,FALSE)))</f>
        <v>0</v>
      </c>
      <c r="AF1001" s="18">
        <f>IF(ISERROR(VLOOKUP($A1001,PIVOTILC!$A:$I,5,FALSE)),"0",(VLOOKUP($A1001,PIVOTILC!$A:$I,5,FALSE)))</f>
        <v>0</v>
      </c>
      <c r="AG1001" s="13">
        <f t="shared" si="242"/>
        <v>0</v>
      </c>
      <c r="AH1001" s="13" t="str">
        <f t="shared" si="251"/>
        <v/>
      </c>
      <c r="AI1001" s="13">
        <f>IF(ISERROR(VLOOKUP($C1001,CTEPULL!$A:$I,6,FALSE)),"0",(VLOOKUP($C1001,CTEPULL!$A:$I,6,FALSE)))</f>
        <v>0</v>
      </c>
      <c r="AJ1001" s="18">
        <f>IF(ISERROR(VLOOKUP($A1001,PIVOTILC!$A:$I,6,FALSE)),"0",(VLOOKUP($A1001,PIVOTILC!$A:$I,6,FALSE)))</f>
        <v>0</v>
      </c>
      <c r="AK1001" s="13">
        <f t="shared" si="243"/>
        <v>0</v>
      </c>
      <c r="AL1001" s="13" t="str">
        <f t="shared" si="252"/>
        <v/>
      </c>
      <c r="AM1001" s="13">
        <f>IF(ISERROR(VLOOKUP($C1001,CTEPULL!$A:$I,7,FALSE)),"0",(VLOOKUP($C1001,CTEPULL!$A:$I,7,FALSE)))</f>
        <v>0</v>
      </c>
      <c r="AN1001" s="18">
        <f>IF(ISERROR(VLOOKUP($A1001,PIVOTILC!$A:$I,7,FALSE)),"0",(VLOOKUP($A1001,PIVOTILC!$A:$I,7,FALSE)))</f>
        <v>0</v>
      </c>
      <c r="AO1001" s="13">
        <f t="shared" si="244"/>
        <v>0</v>
      </c>
      <c r="AP1001" s="13" t="str">
        <f t="shared" si="253"/>
        <v/>
      </c>
      <c r="AQ1001" s="13">
        <f>IF(ISERROR(VLOOKUP($C1001,CTEPULL!$A:$I,8,FALSE)),"0",(VLOOKUP($C1001,CTEPULL!$A:$I,8,FALSE)))</f>
        <v>0</v>
      </c>
      <c r="AR1001" s="18">
        <f>IF(ISERROR(VLOOKUP($A1001,PIVOTILC!$A:$I,8,FALSE)),"0",(VLOOKUP($A1001,PIVOTILC!$A:$I,8,FALSE)))</f>
        <v>0</v>
      </c>
      <c r="AS1001" s="13">
        <f t="shared" si="245"/>
        <v>0</v>
      </c>
      <c r="AT1001" s="13" t="str">
        <f t="shared" si="254"/>
        <v/>
      </c>
      <c r="AU1001" s="19">
        <f>IF(ISERROR(VLOOKUP($C1001,CTEPULL!$A:$I,9,FALSE)),"0",(VLOOKUP($C1001,CTEPULL!$A:$I,9,FALSE)))</f>
        <v>40</v>
      </c>
      <c r="AV1001" s="18">
        <f>IF(ISERROR(VLOOKUP($A1001,PIVOTILC!$A:$I,8,FALSE)),"0",(VLOOKUP($A1001,PIVOTILC!$A:$I,9,FALSE)))</f>
        <v>40</v>
      </c>
      <c r="AW1001" s="18">
        <f t="shared" si="246"/>
        <v>0</v>
      </c>
      <c r="AX1001" s="13">
        <f t="shared" si="247"/>
        <v>0</v>
      </c>
      <c r="AY1001" s="13" t="str">
        <f t="shared" si="248"/>
        <v>No</v>
      </c>
      <c r="AZ1001" s="13" t="str">
        <f t="shared" si="255"/>
        <v>No</v>
      </c>
    </row>
    <row r="1002" spans="1:52" x14ac:dyDescent="0.2">
      <c r="A1002" s="1" t="s">
        <v>9462</v>
      </c>
      <c r="B1002" s="16" t="s">
        <v>3809</v>
      </c>
      <c r="C1002" s="13" t="s">
        <v>3810</v>
      </c>
      <c r="D1002" s="13" t="s">
        <v>561</v>
      </c>
      <c r="E1002" s="13" t="s">
        <v>2074</v>
      </c>
      <c r="F1002" s="13" t="s">
        <v>3811</v>
      </c>
      <c r="G1002" s="13" t="s">
        <v>3812</v>
      </c>
      <c r="H1002" s="13" t="s">
        <v>2831</v>
      </c>
      <c r="I1002" s="13" t="s">
        <v>98</v>
      </c>
      <c r="J1002" s="13" t="s">
        <v>2378</v>
      </c>
      <c r="K1002" s="13" t="s">
        <v>2382</v>
      </c>
      <c r="L1002" s="13" t="s">
        <v>3758</v>
      </c>
      <c r="M1002" s="13" t="s">
        <v>2397</v>
      </c>
      <c r="N1002" s="13" t="s">
        <v>3813</v>
      </c>
      <c r="O1002" s="17">
        <v>42570</v>
      </c>
      <c r="P1002" s="23"/>
      <c r="Q1002" s="41" t="s">
        <v>3814</v>
      </c>
      <c r="R1002" s="13" t="s">
        <v>129</v>
      </c>
      <c r="S1002" s="13" t="s">
        <v>2867</v>
      </c>
      <c r="T1002" s="13" t="s">
        <v>8348</v>
      </c>
      <c r="U1002" s="13" t="s">
        <v>6146</v>
      </c>
      <c r="V1002" s="13" t="s">
        <v>8352</v>
      </c>
      <c r="W1002" s="13">
        <f>IF(ISERROR(VLOOKUP($C1002,CTEPULL!$A:$I,3,FALSE)),"0",(VLOOKUP($C1002,CTEPULL!$A:$I,3,FALSE)))</f>
        <v>40</v>
      </c>
      <c r="X1002" s="18">
        <f>IF(ISERROR(VLOOKUP($A1002,PIVOTILC!$A:$I,3,FALSE)),"0",(VLOOKUP($A1002,PIVOTILC!$A:$I,3,FALSE)))</f>
        <v>40</v>
      </c>
      <c r="Y1002" s="13">
        <f t="shared" si="240"/>
        <v>0</v>
      </c>
      <c r="Z1002" s="13" t="str">
        <f t="shared" si="249"/>
        <v>Good</v>
      </c>
      <c r="AA1002" s="13">
        <f>IF(ISERROR(VLOOKUP($C1002,CTEPULL!$A:$I,4,FALSE)),"0",(VLOOKUP($C1002,CTEPULL!$A:$I,4,FALSE)))</f>
        <v>0</v>
      </c>
      <c r="AB1002" s="18">
        <f>IF(ISERROR(VLOOKUP($A1002,PIVOTILC!$A:$I,4,FALSE)),"0",(VLOOKUP($A1002,PIVOTILC!$A:$I,4,FALSE)))</f>
        <v>0</v>
      </c>
      <c r="AC1002" s="13">
        <f t="shared" si="241"/>
        <v>0</v>
      </c>
      <c r="AD1002" s="13" t="str">
        <f t="shared" si="250"/>
        <v/>
      </c>
      <c r="AE1002" s="13">
        <f>IF(ISERROR(VLOOKUP($C1002,CTEPULL!$A:$I,5,FALSE)),"0",(VLOOKUP($C1002,CTEPULL!$A:$I,5,FALSE)))</f>
        <v>0</v>
      </c>
      <c r="AF1002" s="18">
        <f>IF(ISERROR(VLOOKUP($A1002,PIVOTILC!$A:$I,5,FALSE)),"0",(VLOOKUP($A1002,PIVOTILC!$A:$I,5,FALSE)))</f>
        <v>0</v>
      </c>
      <c r="AG1002" s="13">
        <f t="shared" si="242"/>
        <v>0</v>
      </c>
      <c r="AH1002" s="13" t="str">
        <f t="shared" si="251"/>
        <v/>
      </c>
      <c r="AI1002" s="13">
        <f>IF(ISERROR(VLOOKUP($C1002,CTEPULL!$A:$I,6,FALSE)),"0",(VLOOKUP($C1002,CTEPULL!$A:$I,6,FALSE)))</f>
        <v>0</v>
      </c>
      <c r="AJ1002" s="18">
        <f>IF(ISERROR(VLOOKUP($A1002,PIVOTILC!$A:$I,6,FALSE)),"0",(VLOOKUP($A1002,PIVOTILC!$A:$I,6,FALSE)))</f>
        <v>0</v>
      </c>
      <c r="AK1002" s="13">
        <f t="shared" si="243"/>
        <v>0</v>
      </c>
      <c r="AL1002" s="13" t="str">
        <f t="shared" si="252"/>
        <v/>
      </c>
      <c r="AM1002" s="13">
        <f>IF(ISERROR(VLOOKUP($C1002,CTEPULL!$A:$I,7,FALSE)),"0",(VLOOKUP($C1002,CTEPULL!$A:$I,7,FALSE)))</f>
        <v>0</v>
      </c>
      <c r="AN1002" s="18">
        <f>IF(ISERROR(VLOOKUP($A1002,PIVOTILC!$A:$I,7,FALSE)),"0",(VLOOKUP($A1002,PIVOTILC!$A:$I,7,FALSE)))</f>
        <v>0</v>
      </c>
      <c r="AO1002" s="13">
        <f t="shared" si="244"/>
        <v>0</v>
      </c>
      <c r="AP1002" s="13" t="str">
        <f t="shared" si="253"/>
        <v/>
      </c>
      <c r="AQ1002" s="13">
        <f>IF(ISERROR(VLOOKUP($C1002,CTEPULL!$A:$I,8,FALSE)),"0",(VLOOKUP($C1002,CTEPULL!$A:$I,8,FALSE)))</f>
        <v>0</v>
      </c>
      <c r="AR1002" s="18">
        <f>IF(ISERROR(VLOOKUP($A1002,PIVOTILC!$A:$I,8,FALSE)),"0",(VLOOKUP($A1002,PIVOTILC!$A:$I,8,FALSE)))</f>
        <v>0</v>
      </c>
      <c r="AS1002" s="13">
        <f t="shared" si="245"/>
        <v>0</v>
      </c>
      <c r="AT1002" s="13" t="str">
        <f t="shared" si="254"/>
        <v/>
      </c>
      <c r="AU1002" s="19">
        <f>IF(ISERROR(VLOOKUP($C1002,CTEPULL!$A:$I,9,FALSE)),"0",(VLOOKUP($C1002,CTEPULL!$A:$I,9,FALSE)))</f>
        <v>40</v>
      </c>
      <c r="AV1002" s="18">
        <f>IF(ISERROR(VLOOKUP($A1002,PIVOTILC!$A:$I,8,FALSE)),"0",(VLOOKUP($A1002,PIVOTILC!$A:$I,9,FALSE)))</f>
        <v>40</v>
      </c>
      <c r="AW1002" s="18">
        <f t="shared" si="246"/>
        <v>0</v>
      </c>
      <c r="AX1002" s="13">
        <f t="shared" si="247"/>
        <v>0</v>
      </c>
      <c r="AY1002" s="13" t="str">
        <f t="shared" si="248"/>
        <v>No</v>
      </c>
      <c r="AZ1002" s="13" t="str">
        <f t="shared" si="255"/>
        <v>No</v>
      </c>
    </row>
    <row r="1003" spans="1:52" x14ac:dyDescent="0.2">
      <c r="A1003" s="1" t="s">
        <v>10642</v>
      </c>
      <c r="B1003" s="16" t="s">
        <v>10643</v>
      </c>
      <c r="C1003" s="13" t="s">
        <v>10644</v>
      </c>
      <c r="D1003" s="13" t="s">
        <v>561</v>
      </c>
      <c r="E1003" s="13" t="s">
        <v>492</v>
      </c>
      <c r="F1003" s="13" t="s">
        <v>129</v>
      </c>
      <c r="G1003" s="13" t="s">
        <v>10645</v>
      </c>
      <c r="H1003" s="13" t="s">
        <v>2831</v>
      </c>
      <c r="I1003" s="13" t="s">
        <v>98</v>
      </c>
      <c r="J1003" s="13" t="s">
        <v>2378</v>
      </c>
      <c r="K1003" s="13" t="s">
        <v>2379</v>
      </c>
      <c r="L1003" s="13" t="s">
        <v>2383</v>
      </c>
      <c r="M1003" s="13" t="s">
        <v>2409</v>
      </c>
      <c r="N1003" s="13" t="s">
        <v>10716</v>
      </c>
      <c r="O1003" s="17">
        <v>43621</v>
      </c>
      <c r="P1003" s="23"/>
      <c r="Q1003" s="41" t="s">
        <v>10646</v>
      </c>
      <c r="R1003" s="13" t="s">
        <v>129</v>
      </c>
      <c r="S1003" s="13" t="s">
        <v>2867</v>
      </c>
      <c r="T1003" s="13" t="s">
        <v>8348</v>
      </c>
      <c r="U1003" s="13" t="s">
        <v>10655</v>
      </c>
      <c r="V1003" s="13" t="s">
        <v>8352</v>
      </c>
      <c r="W1003" s="13">
        <f>IF(ISERROR(VLOOKUP($C1003,CTEPULL!$A:$I,3,FALSE)),"0",(VLOOKUP($C1003,CTEPULL!$A:$I,3,FALSE)))</f>
        <v>40</v>
      </c>
      <c r="X1003" s="18">
        <f>IF(ISERROR(VLOOKUP($A1003,PIVOTILC!$A:$I,3,FALSE)),"0",(VLOOKUP($A1003,PIVOTILC!$A:$I,3,FALSE)))</f>
        <v>40</v>
      </c>
      <c r="Y1003" s="13">
        <f t="shared" si="240"/>
        <v>0</v>
      </c>
      <c r="Z1003" s="13" t="str">
        <f t="shared" si="249"/>
        <v>Good</v>
      </c>
      <c r="AA1003" s="13">
        <f>IF(ISERROR(VLOOKUP($C1003,CTEPULL!$A:$I,4,FALSE)),"0",(VLOOKUP($C1003,CTEPULL!$A:$I,4,FALSE)))</f>
        <v>0</v>
      </c>
      <c r="AB1003" s="18">
        <f>IF(ISERROR(VLOOKUP($A1003,PIVOTILC!$A:$I,4,FALSE)),"0",(VLOOKUP($A1003,PIVOTILC!$A:$I,4,FALSE)))</f>
        <v>0</v>
      </c>
      <c r="AC1003" s="13">
        <f t="shared" si="241"/>
        <v>0</v>
      </c>
      <c r="AD1003" s="13" t="str">
        <f t="shared" si="250"/>
        <v/>
      </c>
      <c r="AE1003" s="13">
        <f>IF(ISERROR(VLOOKUP($C1003,CTEPULL!$A:$I,5,FALSE)),"0",(VLOOKUP($C1003,CTEPULL!$A:$I,5,FALSE)))</f>
        <v>0</v>
      </c>
      <c r="AF1003" s="18">
        <f>IF(ISERROR(VLOOKUP($A1003,PIVOTILC!$A:$I,5,FALSE)),"0",(VLOOKUP($A1003,PIVOTILC!$A:$I,5,FALSE)))</f>
        <v>0</v>
      </c>
      <c r="AG1003" s="13">
        <f t="shared" si="242"/>
        <v>0</v>
      </c>
      <c r="AH1003" s="13" t="str">
        <f t="shared" si="251"/>
        <v/>
      </c>
      <c r="AI1003" s="13">
        <f>IF(ISERROR(VLOOKUP($C1003,CTEPULL!$A:$I,6,FALSE)),"0",(VLOOKUP($C1003,CTEPULL!$A:$I,6,FALSE)))</f>
        <v>0</v>
      </c>
      <c r="AJ1003" s="18">
        <f>IF(ISERROR(VLOOKUP($A1003,PIVOTILC!$A:$I,6,FALSE)),"0",(VLOOKUP($A1003,PIVOTILC!$A:$I,6,FALSE)))</f>
        <v>0</v>
      </c>
      <c r="AK1003" s="13">
        <f t="shared" si="243"/>
        <v>0</v>
      </c>
      <c r="AL1003" s="13" t="str">
        <f t="shared" si="252"/>
        <v/>
      </c>
      <c r="AM1003" s="13">
        <f>IF(ISERROR(VLOOKUP($C1003,CTEPULL!$A:$I,7,FALSE)),"0",(VLOOKUP($C1003,CTEPULL!$A:$I,7,FALSE)))</f>
        <v>0</v>
      </c>
      <c r="AN1003" s="18">
        <f>IF(ISERROR(VLOOKUP($A1003,PIVOTILC!$A:$I,7,FALSE)),"0",(VLOOKUP($A1003,PIVOTILC!$A:$I,7,FALSE)))</f>
        <v>0</v>
      </c>
      <c r="AO1003" s="13">
        <f t="shared" si="244"/>
        <v>0</v>
      </c>
      <c r="AP1003" s="13" t="str">
        <f t="shared" si="253"/>
        <v/>
      </c>
      <c r="AQ1003" s="13">
        <f>IF(ISERROR(VLOOKUP($C1003,CTEPULL!$A:$I,8,FALSE)),"0",(VLOOKUP($C1003,CTEPULL!$A:$I,8,FALSE)))</f>
        <v>0</v>
      </c>
      <c r="AR1003" s="18">
        <f>IF(ISERROR(VLOOKUP($A1003,PIVOTILC!$A:$I,8,FALSE)),"0",(VLOOKUP($A1003,PIVOTILC!$A:$I,8,FALSE)))</f>
        <v>0</v>
      </c>
      <c r="AS1003" s="13">
        <f t="shared" si="245"/>
        <v>0</v>
      </c>
      <c r="AT1003" s="13" t="str">
        <f t="shared" si="254"/>
        <v/>
      </c>
      <c r="AU1003" s="19">
        <f>IF(ISERROR(VLOOKUP($C1003,CTEPULL!$A:$I,9,FALSE)),"0",(VLOOKUP($C1003,CTEPULL!$A:$I,9,FALSE)))</f>
        <v>40</v>
      </c>
      <c r="AV1003" s="18">
        <f>IF(ISERROR(VLOOKUP($A1003,PIVOTILC!$A:$I,8,FALSE)),"0",(VLOOKUP($A1003,PIVOTILC!$A:$I,9,FALSE)))</f>
        <v>40</v>
      </c>
      <c r="AW1003" s="18">
        <f t="shared" si="246"/>
        <v>0</v>
      </c>
      <c r="AX1003" s="13">
        <f t="shared" si="247"/>
        <v>0</v>
      </c>
      <c r="AY1003" s="13" t="str">
        <f t="shared" si="248"/>
        <v>No</v>
      </c>
      <c r="AZ1003" s="13" t="str">
        <f t="shared" si="255"/>
        <v>No</v>
      </c>
    </row>
    <row r="1004" spans="1:52" x14ac:dyDescent="0.2">
      <c r="A1004" s="1" t="s">
        <v>9463</v>
      </c>
      <c r="B1004" s="16" t="s">
        <v>3376</v>
      </c>
      <c r="C1004" s="13" t="s">
        <v>853</v>
      </c>
      <c r="D1004" s="13" t="s">
        <v>561</v>
      </c>
      <c r="E1004" s="13" t="s">
        <v>562</v>
      </c>
      <c r="F1004" s="13" t="s">
        <v>187</v>
      </c>
      <c r="G1004" s="13" t="s">
        <v>325</v>
      </c>
      <c r="H1004" s="13" t="s">
        <v>2831</v>
      </c>
      <c r="I1004" s="13" t="s">
        <v>98</v>
      </c>
      <c r="J1004" s="13" t="s">
        <v>2378</v>
      </c>
      <c r="K1004" s="13" t="s">
        <v>4970</v>
      </c>
      <c r="L1004" s="13" t="s">
        <v>11256</v>
      </c>
      <c r="M1004" s="13" t="s">
        <v>2409</v>
      </c>
      <c r="N1004" s="13" t="s">
        <v>30</v>
      </c>
      <c r="O1004" s="17">
        <v>39895</v>
      </c>
      <c r="P1004" s="23"/>
      <c r="Q1004" s="41" t="s">
        <v>2775</v>
      </c>
      <c r="R1004" s="13" t="s">
        <v>129</v>
      </c>
      <c r="S1004" s="13" t="s">
        <v>2870</v>
      </c>
      <c r="T1004" s="13" t="s">
        <v>8348</v>
      </c>
      <c r="U1004" s="13" t="s">
        <v>6147</v>
      </c>
      <c r="V1004" s="13" t="s">
        <v>8365</v>
      </c>
      <c r="W1004" s="13">
        <f>IF(ISERROR(VLOOKUP($C1004,CTEPULL!$A:$I,3,FALSE)),"0",(VLOOKUP($C1004,CTEPULL!$A:$I,3,FALSE)))</f>
        <v>44</v>
      </c>
      <c r="X1004" s="18">
        <f>IF(ISERROR(VLOOKUP($A1004,PIVOTILC!$A:$I,3,FALSE)),"0",(VLOOKUP($A1004,PIVOTILC!$A:$I,3,FALSE)))</f>
        <v>44</v>
      </c>
      <c r="Y1004" s="13">
        <f t="shared" si="240"/>
        <v>0</v>
      </c>
      <c r="Z1004" s="13" t="str">
        <f t="shared" si="249"/>
        <v>Good</v>
      </c>
      <c r="AA1004" s="13">
        <f>IF(ISERROR(VLOOKUP($C1004,CTEPULL!$A:$I,4,FALSE)),"0",(VLOOKUP($C1004,CTEPULL!$A:$I,4,FALSE)))</f>
        <v>0</v>
      </c>
      <c r="AB1004" s="18">
        <f>IF(ISERROR(VLOOKUP($A1004,PIVOTILC!$A:$I,4,FALSE)),"0",(VLOOKUP($A1004,PIVOTILC!$A:$I,4,FALSE)))</f>
        <v>0</v>
      </c>
      <c r="AC1004" s="13">
        <f t="shared" si="241"/>
        <v>0</v>
      </c>
      <c r="AD1004" s="13" t="str">
        <f t="shared" si="250"/>
        <v/>
      </c>
      <c r="AE1004" s="13">
        <f>IF(ISERROR(VLOOKUP($C1004,CTEPULL!$A:$I,5,FALSE)),"0",(VLOOKUP($C1004,CTEPULL!$A:$I,5,FALSE)))</f>
        <v>0</v>
      </c>
      <c r="AF1004" s="18">
        <f>IF(ISERROR(VLOOKUP($A1004,PIVOTILC!$A:$I,5,FALSE)),"0",(VLOOKUP($A1004,PIVOTILC!$A:$I,5,FALSE)))</f>
        <v>0</v>
      </c>
      <c r="AG1004" s="13">
        <f t="shared" si="242"/>
        <v>0</v>
      </c>
      <c r="AH1004" s="13" t="str">
        <f t="shared" si="251"/>
        <v/>
      </c>
      <c r="AI1004" s="13">
        <f>IF(ISERROR(VLOOKUP($C1004,CTEPULL!$A:$I,6,FALSE)),"0",(VLOOKUP($C1004,CTEPULL!$A:$I,6,FALSE)))</f>
        <v>0</v>
      </c>
      <c r="AJ1004" s="18">
        <f>IF(ISERROR(VLOOKUP($A1004,PIVOTILC!$A:$I,6,FALSE)),"0",(VLOOKUP($A1004,PIVOTILC!$A:$I,6,FALSE)))</f>
        <v>0</v>
      </c>
      <c r="AK1004" s="13">
        <f t="shared" si="243"/>
        <v>0</v>
      </c>
      <c r="AL1004" s="13" t="str">
        <f t="shared" si="252"/>
        <v/>
      </c>
      <c r="AM1004" s="13">
        <f>IF(ISERROR(VLOOKUP($C1004,CTEPULL!$A:$I,7,FALSE)),"0",(VLOOKUP($C1004,CTEPULL!$A:$I,7,FALSE)))</f>
        <v>0</v>
      </c>
      <c r="AN1004" s="18">
        <f>IF(ISERROR(VLOOKUP($A1004,PIVOTILC!$A:$I,7,FALSE)),"0",(VLOOKUP($A1004,PIVOTILC!$A:$I,7,FALSE)))</f>
        <v>0</v>
      </c>
      <c r="AO1004" s="13">
        <f t="shared" si="244"/>
        <v>0</v>
      </c>
      <c r="AP1004" s="13" t="str">
        <f t="shared" si="253"/>
        <v/>
      </c>
      <c r="AQ1004" s="13">
        <f>IF(ISERROR(VLOOKUP($C1004,CTEPULL!$A:$I,8,FALSE)),"0",(VLOOKUP($C1004,CTEPULL!$A:$I,8,FALSE)))</f>
        <v>0</v>
      </c>
      <c r="AR1004" s="18">
        <f>IF(ISERROR(VLOOKUP($A1004,PIVOTILC!$A:$I,8,FALSE)),"0",(VLOOKUP($A1004,PIVOTILC!$A:$I,8,FALSE)))</f>
        <v>0</v>
      </c>
      <c r="AS1004" s="13">
        <f t="shared" si="245"/>
        <v>0</v>
      </c>
      <c r="AT1004" s="13" t="str">
        <f t="shared" si="254"/>
        <v/>
      </c>
      <c r="AU1004" s="19">
        <f>IF(ISERROR(VLOOKUP($C1004,CTEPULL!$A:$I,9,FALSE)),"0",(VLOOKUP($C1004,CTEPULL!$A:$I,9,FALSE)))</f>
        <v>44</v>
      </c>
      <c r="AV1004" s="18">
        <f>IF(ISERROR(VLOOKUP($A1004,PIVOTILC!$A:$I,8,FALSE)),"0",(VLOOKUP($A1004,PIVOTILC!$A:$I,9,FALSE)))</f>
        <v>44</v>
      </c>
      <c r="AW1004" s="18">
        <f t="shared" si="246"/>
        <v>0</v>
      </c>
      <c r="AX1004" s="13">
        <f t="shared" si="247"/>
        <v>0</v>
      </c>
      <c r="AY1004" s="13" t="str">
        <f t="shared" si="248"/>
        <v>No</v>
      </c>
      <c r="AZ1004" s="13" t="str">
        <f t="shared" si="255"/>
        <v>No</v>
      </c>
    </row>
    <row r="1005" spans="1:52" x14ac:dyDescent="0.2">
      <c r="A1005" s="1" t="s">
        <v>9464</v>
      </c>
      <c r="B1005" s="16" t="s">
        <v>3377</v>
      </c>
      <c r="C1005" s="13" t="s">
        <v>872</v>
      </c>
      <c r="D1005" s="13" t="s">
        <v>590</v>
      </c>
      <c r="E1005" s="13" t="s">
        <v>512</v>
      </c>
      <c r="F1005" s="13" t="s">
        <v>99</v>
      </c>
      <c r="G1005" s="13" t="s">
        <v>343</v>
      </c>
      <c r="H1005" s="13" t="s">
        <v>2831</v>
      </c>
      <c r="I1005" s="13" t="s">
        <v>98</v>
      </c>
      <c r="J1005" s="13" t="s">
        <v>2378</v>
      </c>
      <c r="K1005" s="13" t="s">
        <v>2381</v>
      </c>
      <c r="L1005" s="13" t="s">
        <v>2387</v>
      </c>
      <c r="M1005" s="13" t="s">
        <v>3948</v>
      </c>
      <c r="N1005" s="13" t="s">
        <v>49</v>
      </c>
      <c r="O1005" s="17">
        <v>40556</v>
      </c>
      <c r="P1005" s="23"/>
      <c r="Q1005" s="41" t="s">
        <v>2776</v>
      </c>
      <c r="R1005" s="13" t="s">
        <v>129</v>
      </c>
      <c r="S1005" s="13" t="s">
        <v>2871</v>
      </c>
      <c r="T1005" s="13" t="s">
        <v>8348</v>
      </c>
      <c r="U1005" s="13" t="s">
        <v>6148</v>
      </c>
      <c r="V1005" s="13" t="s">
        <v>8364</v>
      </c>
      <c r="W1005" s="13">
        <f>IF(ISERROR(VLOOKUP($C1005,CTEPULL!$A:$I,3,FALSE)),"0",(VLOOKUP($C1005,CTEPULL!$A:$I,3,FALSE)))</f>
        <v>41</v>
      </c>
      <c r="X1005" s="18">
        <f>IF(ISERROR(VLOOKUP($A1005,PIVOTILC!$A:$I,3,FALSE)),"0",(VLOOKUP($A1005,PIVOTILC!$A:$I,3,FALSE)))</f>
        <v>41</v>
      </c>
      <c r="Y1005" s="13">
        <f t="shared" si="240"/>
        <v>0</v>
      </c>
      <c r="Z1005" s="13" t="str">
        <f t="shared" si="249"/>
        <v>Good</v>
      </c>
      <c r="AA1005" s="13">
        <f>IF(ISERROR(VLOOKUP($C1005,CTEPULL!$A:$I,4,FALSE)),"0",(VLOOKUP($C1005,CTEPULL!$A:$I,4,FALSE)))</f>
        <v>0</v>
      </c>
      <c r="AB1005" s="18">
        <f>IF(ISERROR(VLOOKUP($A1005,PIVOTILC!$A:$I,4,FALSE)),"0",(VLOOKUP($A1005,PIVOTILC!$A:$I,4,FALSE)))</f>
        <v>0</v>
      </c>
      <c r="AC1005" s="13">
        <f t="shared" si="241"/>
        <v>0</v>
      </c>
      <c r="AD1005" s="13" t="str">
        <f t="shared" si="250"/>
        <v/>
      </c>
      <c r="AE1005" s="13">
        <f>IF(ISERROR(VLOOKUP($C1005,CTEPULL!$A:$I,5,FALSE)),"0",(VLOOKUP($C1005,CTEPULL!$A:$I,5,FALSE)))</f>
        <v>0</v>
      </c>
      <c r="AF1005" s="18">
        <f>IF(ISERROR(VLOOKUP($A1005,PIVOTILC!$A:$I,5,FALSE)),"0",(VLOOKUP($A1005,PIVOTILC!$A:$I,5,FALSE)))</f>
        <v>0</v>
      </c>
      <c r="AG1005" s="13">
        <f t="shared" si="242"/>
        <v>0</v>
      </c>
      <c r="AH1005" s="13" t="str">
        <f t="shared" si="251"/>
        <v/>
      </c>
      <c r="AI1005" s="13">
        <f>IF(ISERROR(VLOOKUP($C1005,CTEPULL!$A:$I,6,FALSE)),"0",(VLOOKUP($C1005,CTEPULL!$A:$I,6,FALSE)))</f>
        <v>0</v>
      </c>
      <c r="AJ1005" s="18">
        <f>IF(ISERROR(VLOOKUP($A1005,PIVOTILC!$A:$I,6,FALSE)),"0",(VLOOKUP($A1005,PIVOTILC!$A:$I,6,FALSE)))</f>
        <v>0</v>
      </c>
      <c r="AK1005" s="13">
        <f t="shared" si="243"/>
        <v>0</v>
      </c>
      <c r="AL1005" s="13" t="str">
        <f t="shared" si="252"/>
        <v/>
      </c>
      <c r="AM1005" s="13">
        <f>IF(ISERROR(VLOOKUP($C1005,CTEPULL!$A:$I,7,FALSE)),"0",(VLOOKUP($C1005,CTEPULL!$A:$I,7,FALSE)))</f>
        <v>0</v>
      </c>
      <c r="AN1005" s="18">
        <f>IF(ISERROR(VLOOKUP($A1005,PIVOTILC!$A:$I,7,FALSE)),"0",(VLOOKUP($A1005,PIVOTILC!$A:$I,7,FALSE)))</f>
        <v>0</v>
      </c>
      <c r="AO1005" s="13">
        <f t="shared" si="244"/>
        <v>0</v>
      </c>
      <c r="AP1005" s="13" t="str">
        <f t="shared" si="253"/>
        <v/>
      </c>
      <c r="AQ1005" s="13">
        <f>IF(ISERROR(VLOOKUP($C1005,CTEPULL!$A:$I,8,FALSE)),"0",(VLOOKUP($C1005,CTEPULL!$A:$I,8,FALSE)))</f>
        <v>0</v>
      </c>
      <c r="AR1005" s="18">
        <f>IF(ISERROR(VLOOKUP($A1005,PIVOTILC!$A:$I,8,FALSE)),"0",(VLOOKUP($A1005,PIVOTILC!$A:$I,8,FALSE)))</f>
        <v>0</v>
      </c>
      <c r="AS1005" s="13">
        <f t="shared" si="245"/>
        <v>0</v>
      </c>
      <c r="AT1005" s="13" t="str">
        <f t="shared" si="254"/>
        <v/>
      </c>
      <c r="AU1005" s="19">
        <f>IF(ISERROR(VLOOKUP($C1005,CTEPULL!$A:$I,9,FALSE)),"0",(VLOOKUP($C1005,CTEPULL!$A:$I,9,FALSE)))</f>
        <v>41</v>
      </c>
      <c r="AV1005" s="18">
        <f>IF(ISERROR(VLOOKUP($A1005,PIVOTILC!$A:$I,8,FALSE)),"0",(VLOOKUP($A1005,PIVOTILC!$A:$I,9,FALSE)))</f>
        <v>41</v>
      </c>
      <c r="AW1005" s="18">
        <f t="shared" si="246"/>
        <v>0</v>
      </c>
      <c r="AX1005" s="13">
        <f t="shared" si="247"/>
        <v>0</v>
      </c>
      <c r="AY1005" s="13" t="str">
        <f t="shared" si="248"/>
        <v>No</v>
      </c>
      <c r="AZ1005" s="13" t="str">
        <f t="shared" si="255"/>
        <v>No</v>
      </c>
    </row>
    <row r="1006" spans="1:52" x14ac:dyDescent="0.2">
      <c r="A1006" s="1" t="s">
        <v>9966</v>
      </c>
      <c r="B1006" s="16" t="s">
        <v>9967</v>
      </c>
      <c r="C1006" s="13" t="s">
        <v>9968</v>
      </c>
      <c r="D1006" s="13" t="s">
        <v>6489</v>
      </c>
      <c r="E1006" s="13" t="s">
        <v>9969</v>
      </c>
      <c r="F1006" s="13" t="s">
        <v>179</v>
      </c>
      <c r="G1006" s="13" t="s">
        <v>9970</v>
      </c>
      <c r="H1006" s="13" t="s">
        <v>2829</v>
      </c>
      <c r="I1006" s="13" t="s">
        <v>100</v>
      </c>
      <c r="J1006" s="13" t="s">
        <v>2378</v>
      </c>
      <c r="K1006" s="13" t="s">
        <v>2396</v>
      </c>
      <c r="L1006" s="13" t="s">
        <v>2392</v>
      </c>
      <c r="M1006" s="13" t="s">
        <v>8943</v>
      </c>
      <c r="N1006" s="13" t="s">
        <v>9971</v>
      </c>
      <c r="O1006" s="17">
        <v>43509</v>
      </c>
      <c r="P1006" s="23"/>
      <c r="Q1006" s="41" t="s">
        <v>9972</v>
      </c>
      <c r="R1006" s="13" t="s">
        <v>112</v>
      </c>
      <c r="S1006" s="13" t="s">
        <v>2866</v>
      </c>
      <c r="T1006" s="13" t="s">
        <v>8348</v>
      </c>
      <c r="U1006" s="13" t="s">
        <v>9993</v>
      </c>
      <c r="V1006" s="13" t="s">
        <v>8355</v>
      </c>
      <c r="W1006" s="13">
        <f>IF(ISERROR(VLOOKUP($C1006,CTEPULL!$A:$I,3,FALSE)),"0",(VLOOKUP($C1006,CTEPULL!$A:$I,3,FALSE)))</f>
        <v>45</v>
      </c>
      <c r="X1006" s="18">
        <f>IF(ISERROR(VLOOKUP($A1006,PIVOTILC!$A:$I,3,FALSE)),"0",(VLOOKUP($A1006,PIVOTILC!$A:$I,3,FALSE)))</f>
        <v>45</v>
      </c>
      <c r="Y1006" s="13">
        <f t="shared" si="240"/>
        <v>0</v>
      </c>
      <c r="Z1006" s="13" t="str">
        <f t="shared" si="249"/>
        <v>Good</v>
      </c>
      <c r="AA1006" s="13">
        <f>IF(ISERROR(VLOOKUP($C1006,CTEPULL!$A:$I,4,FALSE)),"0",(VLOOKUP($C1006,CTEPULL!$A:$I,4,FALSE)))</f>
        <v>0</v>
      </c>
      <c r="AB1006" s="18">
        <f>IF(ISERROR(VLOOKUP($A1006,PIVOTILC!$A:$I,4,FALSE)),"0",(VLOOKUP($A1006,PIVOTILC!$A:$I,4,FALSE)))</f>
        <v>0</v>
      </c>
      <c r="AC1006" s="13">
        <f t="shared" si="241"/>
        <v>0</v>
      </c>
      <c r="AD1006" s="13" t="str">
        <f t="shared" si="250"/>
        <v/>
      </c>
      <c r="AE1006" s="13">
        <f>IF(ISERROR(VLOOKUP($C1006,CTEPULL!$A:$I,5,FALSE)),"0",(VLOOKUP($C1006,CTEPULL!$A:$I,5,FALSE)))</f>
        <v>0</v>
      </c>
      <c r="AF1006" s="18">
        <f>IF(ISERROR(VLOOKUP($A1006,PIVOTILC!$A:$I,5,FALSE)),"0",(VLOOKUP($A1006,PIVOTILC!$A:$I,5,FALSE)))</f>
        <v>0</v>
      </c>
      <c r="AG1006" s="13">
        <f t="shared" si="242"/>
        <v>0</v>
      </c>
      <c r="AH1006" s="13" t="str">
        <f t="shared" si="251"/>
        <v/>
      </c>
      <c r="AI1006" s="13">
        <f>IF(ISERROR(VLOOKUP($C1006,CTEPULL!$A:$I,6,FALSE)),"0",(VLOOKUP($C1006,CTEPULL!$A:$I,6,FALSE)))</f>
        <v>0</v>
      </c>
      <c r="AJ1006" s="18">
        <f>IF(ISERROR(VLOOKUP($A1006,PIVOTILC!$A:$I,6,FALSE)),"0",(VLOOKUP($A1006,PIVOTILC!$A:$I,6,FALSE)))</f>
        <v>0</v>
      </c>
      <c r="AK1006" s="13">
        <f t="shared" si="243"/>
        <v>0</v>
      </c>
      <c r="AL1006" s="13" t="str">
        <f t="shared" si="252"/>
        <v/>
      </c>
      <c r="AM1006" s="13">
        <f>IF(ISERROR(VLOOKUP($C1006,CTEPULL!$A:$I,7,FALSE)),"0",(VLOOKUP($C1006,CTEPULL!$A:$I,7,FALSE)))</f>
        <v>0</v>
      </c>
      <c r="AN1006" s="18">
        <f>IF(ISERROR(VLOOKUP($A1006,PIVOTILC!$A:$I,7,FALSE)),"0",(VLOOKUP($A1006,PIVOTILC!$A:$I,7,FALSE)))</f>
        <v>0</v>
      </c>
      <c r="AO1006" s="13">
        <f t="shared" si="244"/>
        <v>0</v>
      </c>
      <c r="AP1006" s="13" t="str">
        <f t="shared" si="253"/>
        <v/>
      </c>
      <c r="AQ1006" s="13">
        <f>IF(ISERROR(VLOOKUP($C1006,CTEPULL!$A:$I,8,FALSE)),"0",(VLOOKUP($C1006,CTEPULL!$A:$I,8,FALSE)))</f>
        <v>0</v>
      </c>
      <c r="AR1006" s="18">
        <f>IF(ISERROR(VLOOKUP($A1006,PIVOTILC!$A:$I,8,FALSE)),"0",(VLOOKUP($A1006,PIVOTILC!$A:$I,8,FALSE)))</f>
        <v>0</v>
      </c>
      <c r="AS1006" s="13">
        <f t="shared" si="245"/>
        <v>0</v>
      </c>
      <c r="AT1006" s="13" t="str">
        <f t="shared" si="254"/>
        <v/>
      </c>
      <c r="AU1006" s="19">
        <f>IF(ISERROR(VLOOKUP($C1006,CTEPULL!$A:$I,9,FALSE)),"0",(VLOOKUP($C1006,CTEPULL!$A:$I,9,FALSE)))</f>
        <v>45</v>
      </c>
      <c r="AV1006" s="18">
        <f>IF(ISERROR(VLOOKUP($A1006,PIVOTILC!$A:$I,8,FALSE)),"0",(VLOOKUP($A1006,PIVOTILC!$A:$I,9,FALSE)))</f>
        <v>45</v>
      </c>
      <c r="AW1006" s="18">
        <f t="shared" si="246"/>
        <v>0</v>
      </c>
      <c r="AX1006" s="13">
        <f t="shared" si="247"/>
        <v>0</v>
      </c>
      <c r="AY1006" s="13" t="str">
        <f t="shared" si="248"/>
        <v>No</v>
      </c>
      <c r="AZ1006" s="13" t="str">
        <f t="shared" si="255"/>
        <v>No</v>
      </c>
    </row>
    <row r="1007" spans="1:52" x14ac:dyDescent="0.2">
      <c r="A1007" s="1" t="s">
        <v>7326</v>
      </c>
      <c r="B1007" s="16" t="s">
        <v>6487</v>
      </c>
      <c r="C1007" s="13" t="s">
        <v>6488</v>
      </c>
      <c r="D1007" s="13" t="s">
        <v>6489</v>
      </c>
      <c r="E1007" s="13" t="s">
        <v>6490</v>
      </c>
      <c r="F1007" s="13" t="s">
        <v>6491</v>
      </c>
      <c r="G1007" s="13" t="s">
        <v>6492</v>
      </c>
      <c r="H1007" s="13" t="s">
        <v>2829</v>
      </c>
      <c r="I1007" s="13" t="s">
        <v>98</v>
      </c>
      <c r="J1007" s="13" t="s">
        <v>2378</v>
      </c>
      <c r="K1007" s="13" t="s">
        <v>2389</v>
      </c>
      <c r="L1007" s="13" t="s">
        <v>11236</v>
      </c>
      <c r="M1007" s="13" t="s">
        <v>2420</v>
      </c>
      <c r="N1007" s="13" t="s">
        <v>7715</v>
      </c>
      <c r="O1007" s="17">
        <v>42942</v>
      </c>
      <c r="P1007" s="23"/>
      <c r="Q1007" s="41" t="s">
        <v>6493</v>
      </c>
      <c r="R1007" s="13" t="s">
        <v>112</v>
      </c>
      <c r="S1007" s="13" t="s">
        <v>2866</v>
      </c>
      <c r="T1007" s="13" t="s">
        <v>8348</v>
      </c>
      <c r="U1007" s="13" t="s">
        <v>7719</v>
      </c>
      <c r="V1007" s="13" t="s">
        <v>8356</v>
      </c>
      <c r="W1007" s="13">
        <f>IF(ISERROR(VLOOKUP($C1007,CTEPULL!$A:$I,3,FALSE)),"0",(VLOOKUP($C1007,CTEPULL!$A:$I,3,FALSE)))</f>
        <v>45</v>
      </c>
      <c r="X1007" s="18">
        <f>IF(ISERROR(VLOOKUP($A1007,PIVOTILC!$A:$I,3,FALSE)),"0",(VLOOKUP($A1007,PIVOTILC!$A:$I,3,FALSE)))</f>
        <v>45</v>
      </c>
      <c r="Y1007" s="13">
        <f t="shared" si="240"/>
        <v>0</v>
      </c>
      <c r="Z1007" s="13" t="str">
        <f t="shared" si="249"/>
        <v>Good</v>
      </c>
      <c r="AA1007" s="13">
        <f>IF(ISERROR(VLOOKUP($C1007,CTEPULL!$A:$I,4,FALSE)),"0",(VLOOKUP($C1007,CTEPULL!$A:$I,4,FALSE)))</f>
        <v>0</v>
      </c>
      <c r="AB1007" s="18">
        <f>IF(ISERROR(VLOOKUP($A1007,PIVOTILC!$A:$I,4,FALSE)),"0",(VLOOKUP($A1007,PIVOTILC!$A:$I,4,FALSE)))</f>
        <v>0</v>
      </c>
      <c r="AC1007" s="13">
        <f t="shared" si="241"/>
        <v>0</v>
      </c>
      <c r="AD1007" s="13" t="str">
        <f t="shared" si="250"/>
        <v/>
      </c>
      <c r="AE1007" s="13">
        <f>IF(ISERROR(VLOOKUP($C1007,CTEPULL!$A:$I,5,FALSE)),"0",(VLOOKUP($C1007,CTEPULL!$A:$I,5,FALSE)))</f>
        <v>0</v>
      </c>
      <c r="AF1007" s="18">
        <f>IF(ISERROR(VLOOKUP($A1007,PIVOTILC!$A:$I,5,FALSE)),"0",(VLOOKUP($A1007,PIVOTILC!$A:$I,5,FALSE)))</f>
        <v>0</v>
      </c>
      <c r="AG1007" s="13">
        <f t="shared" si="242"/>
        <v>0</v>
      </c>
      <c r="AH1007" s="13" t="str">
        <f t="shared" si="251"/>
        <v/>
      </c>
      <c r="AI1007" s="13">
        <f>IF(ISERROR(VLOOKUP($C1007,CTEPULL!$A:$I,6,FALSE)),"0",(VLOOKUP($C1007,CTEPULL!$A:$I,6,FALSE)))</f>
        <v>0</v>
      </c>
      <c r="AJ1007" s="18">
        <f>IF(ISERROR(VLOOKUP($A1007,PIVOTILC!$A:$I,6,FALSE)),"0",(VLOOKUP($A1007,PIVOTILC!$A:$I,6,FALSE)))</f>
        <v>0</v>
      </c>
      <c r="AK1007" s="13">
        <f t="shared" si="243"/>
        <v>0</v>
      </c>
      <c r="AL1007" s="13" t="str">
        <f t="shared" si="252"/>
        <v/>
      </c>
      <c r="AM1007" s="13">
        <f>IF(ISERROR(VLOOKUP($C1007,CTEPULL!$A:$I,7,FALSE)),"0",(VLOOKUP($C1007,CTEPULL!$A:$I,7,FALSE)))</f>
        <v>0</v>
      </c>
      <c r="AN1007" s="18">
        <f>IF(ISERROR(VLOOKUP($A1007,PIVOTILC!$A:$I,7,FALSE)),"0",(VLOOKUP($A1007,PIVOTILC!$A:$I,7,FALSE)))</f>
        <v>0</v>
      </c>
      <c r="AO1007" s="13">
        <f t="shared" si="244"/>
        <v>0</v>
      </c>
      <c r="AP1007" s="13" t="str">
        <f t="shared" si="253"/>
        <v/>
      </c>
      <c r="AQ1007" s="13">
        <f>IF(ISERROR(VLOOKUP($C1007,CTEPULL!$A:$I,8,FALSE)),"0",(VLOOKUP($C1007,CTEPULL!$A:$I,8,FALSE)))</f>
        <v>0</v>
      </c>
      <c r="AR1007" s="18">
        <f>IF(ISERROR(VLOOKUP($A1007,PIVOTILC!$A:$I,8,FALSE)),"0",(VLOOKUP($A1007,PIVOTILC!$A:$I,8,FALSE)))</f>
        <v>0</v>
      </c>
      <c r="AS1007" s="13">
        <f t="shared" si="245"/>
        <v>0</v>
      </c>
      <c r="AT1007" s="13" t="str">
        <f t="shared" si="254"/>
        <v/>
      </c>
      <c r="AU1007" s="19">
        <f>IF(ISERROR(VLOOKUP($C1007,CTEPULL!$A:$I,9,FALSE)),"0",(VLOOKUP($C1007,CTEPULL!$A:$I,9,FALSE)))</f>
        <v>45</v>
      </c>
      <c r="AV1007" s="18">
        <f>IF(ISERROR(VLOOKUP($A1007,PIVOTILC!$A:$I,8,FALSE)),"0",(VLOOKUP($A1007,PIVOTILC!$A:$I,9,FALSE)))</f>
        <v>45</v>
      </c>
      <c r="AW1007" s="18">
        <f t="shared" si="246"/>
        <v>0</v>
      </c>
      <c r="AX1007" s="13">
        <f t="shared" si="247"/>
        <v>0</v>
      </c>
      <c r="AY1007" s="13" t="str">
        <f t="shared" si="248"/>
        <v>No</v>
      </c>
      <c r="AZ1007" s="13" t="str">
        <f t="shared" si="255"/>
        <v>No</v>
      </c>
    </row>
    <row r="1008" spans="1:52" x14ac:dyDescent="0.2">
      <c r="A1008" s="1" t="s">
        <v>8951</v>
      </c>
      <c r="B1008" s="16" t="s">
        <v>8952</v>
      </c>
      <c r="C1008" s="13" t="s">
        <v>8953</v>
      </c>
      <c r="D1008" s="13" t="s">
        <v>8954</v>
      </c>
      <c r="E1008" s="13" t="s">
        <v>8955</v>
      </c>
      <c r="F1008" s="13" t="s">
        <v>180</v>
      </c>
      <c r="G1008" s="13" t="s">
        <v>8956</v>
      </c>
      <c r="H1008" s="13" t="s">
        <v>2832</v>
      </c>
      <c r="I1008" s="13" t="s">
        <v>102</v>
      </c>
      <c r="J1008" s="13" t="s">
        <v>2378</v>
      </c>
      <c r="K1008" s="13" t="s">
        <v>4970</v>
      </c>
      <c r="L1008" s="13" t="s">
        <v>11256</v>
      </c>
      <c r="M1008" s="13" t="s">
        <v>8943</v>
      </c>
      <c r="N1008" s="13" t="s">
        <v>8957</v>
      </c>
      <c r="O1008" s="17">
        <v>43402</v>
      </c>
      <c r="P1008" s="23"/>
      <c r="Q1008" s="41" t="s">
        <v>8958</v>
      </c>
      <c r="R1008" s="13" t="s">
        <v>129</v>
      </c>
      <c r="S1008" s="13" t="s">
        <v>2868</v>
      </c>
      <c r="T1008" s="13" t="s">
        <v>8348</v>
      </c>
      <c r="U1008" s="13" t="s">
        <v>8963</v>
      </c>
      <c r="V1008" s="13" t="s">
        <v>8362</v>
      </c>
      <c r="W1008" s="13">
        <f>IF(ISERROR(VLOOKUP($C1008,CTEPULL!$A:$I,3,FALSE)),"0",(VLOOKUP($C1008,CTEPULL!$A:$I,3,FALSE)))</f>
        <v>44</v>
      </c>
      <c r="X1008" s="18">
        <f>IF(ISERROR(VLOOKUP($A1008,PIVOTILC!$A:$I,3,FALSE)),"0",(VLOOKUP($A1008,PIVOTILC!$A:$I,3,FALSE)))</f>
        <v>44</v>
      </c>
      <c r="Y1008" s="13">
        <f t="shared" si="240"/>
        <v>0</v>
      </c>
      <c r="Z1008" s="13" t="str">
        <f t="shared" si="249"/>
        <v>Good</v>
      </c>
      <c r="AA1008" s="13">
        <f>IF(ISERROR(VLOOKUP($C1008,CTEPULL!$A:$I,4,FALSE)),"0",(VLOOKUP($C1008,CTEPULL!$A:$I,4,FALSE)))</f>
        <v>0</v>
      </c>
      <c r="AB1008" s="18">
        <f>IF(ISERROR(VLOOKUP($A1008,PIVOTILC!$A:$I,4,FALSE)),"0",(VLOOKUP($A1008,PIVOTILC!$A:$I,4,FALSE)))</f>
        <v>0</v>
      </c>
      <c r="AC1008" s="13">
        <f t="shared" si="241"/>
        <v>0</v>
      </c>
      <c r="AD1008" s="13" t="str">
        <f t="shared" si="250"/>
        <v/>
      </c>
      <c r="AE1008" s="13">
        <f>IF(ISERROR(VLOOKUP($C1008,CTEPULL!$A:$I,5,FALSE)),"0",(VLOOKUP($C1008,CTEPULL!$A:$I,5,FALSE)))</f>
        <v>0</v>
      </c>
      <c r="AF1008" s="18">
        <f>IF(ISERROR(VLOOKUP($A1008,PIVOTILC!$A:$I,5,FALSE)),"0",(VLOOKUP($A1008,PIVOTILC!$A:$I,5,FALSE)))</f>
        <v>0</v>
      </c>
      <c r="AG1008" s="13">
        <f t="shared" si="242"/>
        <v>0</v>
      </c>
      <c r="AH1008" s="13" t="str">
        <f t="shared" si="251"/>
        <v/>
      </c>
      <c r="AI1008" s="13">
        <f>IF(ISERROR(VLOOKUP($C1008,CTEPULL!$A:$I,6,FALSE)),"0",(VLOOKUP($C1008,CTEPULL!$A:$I,6,FALSE)))</f>
        <v>0</v>
      </c>
      <c r="AJ1008" s="18">
        <f>IF(ISERROR(VLOOKUP($A1008,PIVOTILC!$A:$I,6,FALSE)),"0",(VLOOKUP($A1008,PIVOTILC!$A:$I,6,FALSE)))</f>
        <v>0</v>
      </c>
      <c r="AK1008" s="13">
        <f t="shared" si="243"/>
        <v>0</v>
      </c>
      <c r="AL1008" s="13" t="str">
        <f t="shared" si="252"/>
        <v/>
      </c>
      <c r="AM1008" s="13">
        <f>IF(ISERROR(VLOOKUP($C1008,CTEPULL!$A:$I,7,FALSE)),"0",(VLOOKUP($C1008,CTEPULL!$A:$I,7,FALSE)))</f>
        <v>0</v>
      </c>
      <c r="AN1008" s="18">
        <f>IF(ISERROR(VLOOKUP($A1008,PIVOTILC!$A:$I,7,FALSE)),"0",(VLOOKUP($A1008,PIVOTILC!$A:$I,7,FALSE)))</f>
        <v>0</v>
      </c>
      <c r="AO1008" s="13">
        <f t="shared" si="244"/>
        <v>0</v>
      </c>
      <c r="AP1008" s="13" t="str">
        <f t="shared" si="253"/>
        <v/>
      </c>
      <c r="AQ1008" s="13">
        <f>IF(ISERROR(VLOOKUP($C1008,CTEPULL!$A:$I,8,FALSE)),"0",(VLOOKUP($C1008,CTEPULL!$A:$I,8,FALSE)))</f>
        <v>0</v>
      </c>
      <c r="AR1008" s="18">
        <f>IF(ISERROR(VLOOKUP($A1008,PIVOTILC!$A:$I,8,FALSE)),"0",(VLOOKUP($A1008,PIVOTILC!$A:$I,8,FALSE)))</f>
        <v>0</v>
      </c>
      <c r="AS1008" s="13">
        <f t="shared" si="245"/>
        <v>0</v>
      </c>
      <c r="AT1008" s="13" t="str">
        <f t="shared" si="254"/>
        <v/>
      </c>
      <c r="AU1008" s="19">
        <f>IF(ISERROR(VLOOKUP($C1008,CTEPULL!$A:$I,9,FALSE)),"0",(VLOOKUP($C1008,CTEPULL!$A:$I,9,FALSE)))</f>
        <v>44</v>
      </c>
      <c r="AV1008" s="18">
        <f>IF(ISERROR(VLOOKUP($A1008,PIVOTILC!$A:$I,8,FALSE)),"0",(VLOOKUP($A1008,PIVOTILC!$A:$I,9,FALSE)))</f>
        <v>44</v>
      </c>
      <c r="AW1008" s="18">
        <f t="shared" si="246"/>
        <v>0</v>
      </c>
      <c r="AX1008" s="13">
        <f t="shared" si="247"/>
        <v>0</v>
      </c>
      <c r="AY1008" s="13" t="str">
        <f t="shared" si="248"/>
        <v>No</v>
      </c>
      <c r="AZ1008" s="13" t="str">
        <f t="shared" si="255"/>
        <v>No</v>
      </c>
    </row>
    <row r="1009" spans="1:52" x14ac:dyDescent="0.2">
      <c r="A1009" s="1" t="s">
        <v>9465</v>
      </c>
      <c r="B1009" s="16" t="s">
        <v>3378</v>
      </c>
      <c r="C1009" s="13" t="s">
        <v>2179</v>
      </c>
      <c r="D1009" s="13" t="s">
        <v>2180</v>
      </c>
      <c r="E1009" s="13" t="s">
        <v>2181</v>
      </c>
      <c r="F1009" s="13" t="s">
        <v>2182</v>
      </c>
      <c r="G1009" s="13" t="s">
        <v>2183</v>
      </c>
      <c r="H1009" s="13" t="s">
        <v>2829</v>
      </c>
      <c r="I1009" s="13" t="s">
        <v>98</v>
      </c>
      <c r="J1009" s="13" t="s">
        <v>2378</v>
      </c>
      <c r="K1009" s="13" t="s">
        <v>2379</v>
      </c>
      <c r="L1009" s="13" t="s">
        <v>2380</v>
      </c>
      <c r="M1009" s="13" t="s">
        <v>2433</v>
      </c>
      <c r="N1009" s="13" t="s">
        <v>2212</v>
      </c>
      <c r="O1009" s="17">
        <v>42165</v>
      </c>
      <c r="P1009" s="23"/>
      <c r="Q1009" s="41" t="s">
        <v>2777</v>
      </c>
      <c r="R1009" s="13" t="s">
        <v>129</v>
      </c>
      <c r="S1009" s="13" t="s">
        <v>2871</v>
      </c>
      <c r="T1009" s="13" t="s">
        <v>8348</v>
      </c>
      <c r="U1009" s="13" t="s">
        <v>6149</v>
      </c>
      <c r="V1009" s="13" t="s">
        <v>8367</v>
      </c>
      <c r="W1009" s="13" t="str">
        <f>IF(ISERROR(VLOOKUP($C1009,CTEPULL!$A:$I,3,FALSE)),"0",(VLOOKUP($C1009,CTEPULL!$A:$I,3,FALSE)))</f>
        <v>0</v>
      </c>
      <c r="X1009" s="18" t="str">
        <f>IF(ISERROR(VLOOKUP($A1009,PIVOTILC!$A:$I,3,FALSE)),"0",(VLOOKUP($A1009,PIVOTILC!$A:$I,3,FALSE)))</f>
        <v>0</v>
      </c>
      <c r="Y1009" s="13">
        <f t="shared" si="240"/>
        <v>0</v>
      </c>
      <c r="Z1009" s="13" t="str">
        <f t="shared" si="249"/>
        <v>Good</v>
      </c>
      <c r="AA1009" s="13" t="str">
        <f>IF(ISERROR(VLOOKUP($C1009,CTEPULL!$A:$I,4,FALSE)),"0",(VLOOKUP($C1009,CTEPULL!$A:$I,4,FALSE)))</f>
        <v>0</v>
      </c>
      <c r="AB1009" s="18" t="str">
        <f>IF(ISERROR(VLOOKUP($A1009,PIVOTILC!$A:$I,4,FALSE)),"0",(VLOOKUP($A1009,PIVOTILC!$A:$I,4,FALSE)))</f>
        <v>0</v>
      </c>
      <c r="AC1009" s="13">
        <f t="shared" si="241"/>
        <v>0</v>
      </c>
      <c r="AD1009" s="13" t="str">
        <f t="shared" si="250"/>
        <v/>
      </c>
      <c r="AE1009" s="13" t="str">
        <f>IF(ISERROR(VLOOKUP($C1009,CTEPULL!$A:$I,5,FALSE)),"0",(VLOOKUP($C1009,CTEPULL!$A:$I,5,FALSE)))</f>
        <v>0</v>
      </c>
      <c r="AF1009" s="18" t="str">
        <f>IF(ISERROR(VLOOKUP($A1009,PIVOTILC!$A:$I,5,FALSE)),"0",(VLOOKUP($A1009,PIVOTILC!$A:$I,5,FALSE)))</f>
        <v>0</v>
      </c>
      <c r="AG1009" s="13">
        <f t="shared" si="242"/>
        <v>0</v>
      </c>
      <c r="AH1009" s="13" t="str">
        <f t="shared" si="251"/>
        <v/>
      </c>
      <c r="AI1009" s="13" t="str">
        <f>IF(ISERROR(VLOOKUP($C1009,CTEPULL!$A:$I,6,FALSE)),"0",(VLOOKUP($C1009,CTEPULL!$A:$I,6,FALSE)))</f>
        <v>0</v>
      </c>
      <c r="AJ1009" s="18" t="str">
        <f>IF(ISERROR(VLOOKUP($A1009,PIVOTILC!$A:$I,6,FALSE)),"0",(VLOOKUP($A1009,PIVOTILC!$A:$I,6,FALSE)))</f>
        <v>0</v>
      </c>
      <c r="AK1009" s="13">
        <f t="shared" si="243"/>
        <v>0</v>
      </c>
      <c r="AL1009" s="13" t="str">
        <f t="shared" si="252"/>
        <v/>
      </c>
      <c r="AM1009" s="13" t="str">
        <f>IF(ISERROR(VLOOKUP($C1009,CTEPULL!$A:$I,7,FALSE)),"0",(VLOOKUP($C1009,CTEPULL!$A:$I,7,FALSE)))</f>
        <v>0</v>
      </c>
      <c r="AN1009" s="18" t="str">
        <f>IF(ISERROR(VLOOKUP($A1009,PIVOTILC!$A:$I,7,FALSE)),"0",(VLOOKUP($A1009,PIVOTILC!$A:$I,7,FALSE)))</f>
        <v>0</v>
      </c>
      <c r="AO1009" s="13">
        <f t="shared" si="244"/>
        <v>0</v>
      </c>
      <c r="AP1009" s="13" t="str">
        <f t="shared" si="253"/>
        <v/>
      </c>
      <c r="AQ1009" s="13" t="str">
        <f>IF(ISERROR(VLOOKUP($C1009,CTEPULL!$A:$I,8,FALSE)),"0",(VLOOKUP($C1009,CTEPULL!$A:$I,8,FALSE)))</f>
        <v>0</v>
      </c>
      <c r="AR1009" s="18" t="str">
        <f>IF(ISERROR(VLOOKUP($A1009,PIVOTILC!$A:$I,8,FALSE)),"0",(VLOOKUP($A1009,PIVOTILC!$A:$I,8,FALSE)))</f>
        <v>0</v>
      </c>
      <c r="AS1009" s="13">
        <f t="shared" si="245"/>
        <v>0</v>
      </c>
      <c r="AT1009" s="13" t="str">
        <f t="shared" si="254"/>
        <v/>
      </c>
      <c r="AU1009" s="19" t="str">
        <f>IF(ISERROR(VLOOKUP($C1009,CTEPULL!$A:$I,9,FALSE)),"0",(VLOOKUP($C1009,CTEPULL!$A:$I,9,FALSE)))</f>
        <v>0</v>
      </c>
      <c r="AV1009" s="18" t="str">
        <f>IF(ISERROR(VLOOKUP($A1009,PIVOTILC!$A:$I,8,FALSE)),"0",(VLOOKUP($A1009,PIVOTILC!$A:$I,9,FALSE)))</f>
        <v>0</v>
      </c>
      <c r="AW1009" s="18">
        <f t="shared" si="246"/>
        <v>0</v>
      </c>
      <c r="AX1009" s="13">
        <f t="shared" si="247"/>
        <v>0</v>
      </c>
      <c r="AY1009" s="13" t="str">
        <f t="shared" si="248"/>
        <v>No</v>
      </c>
      <c r="AZ1009" s="13" t="str">
        <f t="shared" si="255"/>
        <v>No</v>
      </c>
    </row>
    <row r="1010" spans="1:52" x14ac:dyDescent="0.2">
      <c r="A1010" s="1" t="s">
        <v>8734</v>
      </c>
      <c r="B1010" s="16" t="s">
        <v>8735</v>
      </c>
      <c r="C1010" s="13" t="s">
        <v>8736</v>
      </c>
      <c r="D1010" s="13" t="s">
        <v>6588</v>
      </c>
      <c r="E1010" s="13" t="s">
        <v>8737</v>
      </c>
      <c r="F1010" s="13" t="s">
        <v>179</v>
      </c>
      <c r="G1010" s="13" t="s">
        <v>8738</v>
      </c>
      <c r="H1010" s="13" t="s">
        <v>2829</v>
      </c>
      <c r="I1010" s="13" t="s">
        <v>100</v>
      </c>
      <c r="J1010" s="13" t="s">
        <v>2378</v>
      </c>
      <c r="K1010" s="13" t="s">
        <v>2396</v>
      </c>
      <c r="L1010" s="13" t="s">
        <v>2392</v>
      </c>
      <c r="M1010" s="13" t="s">
        <v>8943</v>
      </c>
      <c r="N1010" s="13" t="s">
        <v>8739</v>
      </c>
      <c r="O1010" s="17">
        <v>43368</v>
      </c>
      <c r="P1010" s="23"/>
      <c r="Q1010" s="41" t="s">
        <v>8740</v>
      </c>
      <c r="R1010" s="13" t="s">
        <v>129</v>
      </c>
      <c r="S1010" s="13" t="s">
        <v>2870</v>
      </c>
      <c r="T1010" s="13" t="s">
        <v>8348</v>
      </c>
      <c r="U1010" s="13" t="s">
        <v>8759</v>
      </c>
      <c r="V1010" s="13" t="s">
        <v>8352</v>
      </c>
      <c r="W1010" s="13">
        <f>IF(ISERROR(VLOOKUP($C1010,CTEPULL!$A:$I,3,FALSE)),"0",(VLOOKUP($C1010,CTEPULL!$A:$I,3,FALSE)))</f>
        <v>45</v>
      </c>
      <c r="X1010" s="18">
        <f>IF(ISERROR(VLOOKUP($A1010,PIVOTILC!$A:$I,3,FALSE)),"0",(VLOOKUP($A1010,PIVOTILC!$A:$I,3,FALSE)))</f>
        <v>45</v>
      </c>
      <c r="Y1010" s="13">
        <f t="shared" si="240"/>
        <v>0</v>
      </c>
      <c r="Z1010" s="13" t="str">
        <f t="shared" si="249"/>
        <v>Good</v>
      </c>
      <c r="AA1010" s="13">
        <f>IF(ISERROR(VLOOKUP($C1010,CTEPULL!$A:$I,4,FALSE)),"0",(VLOOKUP($C1010,CTEPULL!$A:$I,4,FALSE)))</f>
        <v>0</v>
      </c>
      <c r="AB1010" s="18">
        <f>IF(ISERROR(VLOOKUP($A1010,PIVOTILC!$A:$I,4,FALSE)),"0",(VLOOKUP($A1010,PIVOTILC!$A:$I,4,FALSE)))</f>
        <v>0</v>
      </c>
      <c r="AC1010" s="13">
        <f t="shared" si="241"/>
        <v>0</v>
      </c>
      <c r="AD1010" s="13" t="str">
        <f t="shared" si="250"/>
        <v/>
      </c>
      <c r="AE1010" s="13">
        <f>IF(ISERROR(VLOOKUP($C1010,CTEPULL!$A:$I,5,FALSE)),"0",(VLOOKUP($C1010,CTEPULL!$A:$I,5,FALSE)))</f>
        <v>0</v>
      </c>
      <c r="AF1010" s="18">
        <f>IF(ISERROR(VLOOKUP($A1010,PIVOTILC!$A:$I,5,FALSE)),"0",(VLOOKUP($A1010,PIVOTILC!$A:$I,5,FALSE)))</f>
        <v>0</v>
      </c>
      <c r="AG1010" s="13">
        <f t="shared" si="242"/>
        <v>0</v>
      </c>
      <c r="AH1010" s="13" t="str">
        <f t="shared" si="251"/>
        <v/>
      </c>
      <c r="AI1010" s="13">
        <f>IF(ISERROR(VLOOKUP($C1010,CTEPULL!$A:$I,6,FALSE)),"0",(VLOOKUP($C1010,CTEPULL!$A:$I,6,FALSE)))</f>
        <v>0</v>
      </c>
      <c r="AJ1010" s="18">
        <f>IF(ISERROR(VLOOKUP($A1010,PIVOTILC!$A:$I,6,FALSE)),"0",(VLOOKUP($A1010,PIVOTILC!$A:$I,6,FALSE)))</f>
        <v>0</v>
      </c>
      <c r="AK1010" s="13">
        <f t="shared" si="243"/>
        <v>0</v>
      </c>
      <c r="AL1010" s="13" t="str">
        <f t="shared" si="252"/>
        <v/>
      </c>
      <c r="AM1010" s="13">
        <f>IF(ISERROR(VLOOKUP($C1010,CTEPULL!$A:$I,7,FALSE)),"0",(VLOOKUP($C1010,CTEPULL!$A:$I,7,FALSE)))</f>
        <v>0</v>
      </c>
      <c r="AN1010" s="18">
        <f>IF(ISERROR(VLOOKUP($A1010,PIVOTILC!$A:$I,7,FALSE)),"0",(VLOOKUP($A1010,PIVOTILC!$A:$I,7,FALSE)))</f>
        <v>0</v>
      </c>
      <c r="AO1010" s="13">
        <f t="shared" si="244"/>
        <v>0</v>
      </c>
      <c r="AP1010" s="13" t="str">
        <f t="shared" si="253"/>
        <v/>
      </c>
      <c r="AQ1010" s="13">
        <f>IF(ISERROR(VLOOKUP($C1010,CTEPULL!$A:$I,8,FALSE)),"0",(VLOOKUP($C1010,CTEPULL!$A:$I,8,FALSE)))</f>
        <v>0</v>
      </c>
      <c r="AR1010" s="18">
        <f>IF(ISERROR(VLOOKUP($A1010,PIVOTILC!$A:$I,8,FALSE)),"0",(VLOOKUP($A1010,PIVOTILC!$A:$I,8,FALSE)))</f>
        <v>0</v>
      </c>
      <c r="AS1010" s="13">
        <f t="shared" si="245"/>
        <v>0</v>
      </c>
      <c r="AT1010" s="13" t="str">
        <f t="shared" si="254"/>
        <v/>
      </c>
      <c r="AU1010" s="19">
        <f>IF(ISERROR(VLOOKUP($C1010,CTEPULL!$A:$I,9,FALSE)),"0",(VLOOKUP($C1010,CTEPULL!$A:$I,9,FALSE)))</f>
        <v>45</v>
      </c>
      <c r="AV1010" s="18">
        <f>IF(ISERROR(VLOOKUP($A1010,PIVOTILC!$A:$I,8,FALSE)),"0",(VLOOKUP($A1010,PIVOTILC!$A:$I,9,FALSE)))</f>
        <v>45</v>
      </c>
      <c r="AW1010" s="18">
        <f t="shared" si="246"/>
        <v>0</v>
      </c>
      <c r="AX1010" s="13">
        <f t="shared" si="247"/>
        <v>0</v>
      </c>
      <c r="AY1010" s="13" t="str">
        <f t="shared" si="248"/>
        <v>No</v>
      </c>
      <c r="AZ1010" s="13" t="str">
        <f t="shared" si="255"/>
        <v>No</v>
      </c>
    </row>
    <row r="1011" spans="1:52" x14ac:dyDescent="0.2">
      <c r="A1011" s="1" t="s">
        <v>7327</v>
      </c>
      <c r="B1011" s="16" t="s">
        <v>3379</v>
      </c>
      <c r="C1011" s="13" t="s">
        <v>1270</v>
      </c>
      <c r="D1011" s="13" t="s">
        <v>2864</v>
      </c>
      <c r="E1011" s="13" t="s">
        <v>428</v>
      </c>
      <c r="F1011" s="13" t="s">
        <v>2830</v>
      </c>
      <c r="G1011" s="13" t="s">
        <v>1271</v>
      </c>
      <c r="H1011" s="13" t="s">
        <v>2834</v>
      </c>
      <c r="I1011" s="13" t="s">
        <v>102</v>
      </c>
      <c r="J1011" s="13" t="s">
        <v>2378</v>
      </c>
      <c r="K1011" s="13" t="s">
        <v>2395</v>
      </c>
      <c r="L1011" s="13" t="s">
        <v>2385</v>
      </c>
      <c r="M1011" s="13" t="s">
        <v>2385</v>
      </c>
      <c r="N1011" s="13" t="s">
        <v>1428</v>
      </c>
      <c r="O1011" s="17">
        <v>41605</v>
      </c>
      <c r="P1011" s="23"/>
      <c r="Q1011" s="41" t="s">
        <v>2484</v>
      </c>
      <c r="R1011" s="13" t="s">
        <v>129</v>
      </c>
      <c r="S1011" s="13" t="s">
        <v>2868</v>
      </c>
      <c r="T1011" s="13" t="s">
        <v>8348</v>
      </c>
      <c r="U1011" s="13" t="s">
        <v>6150</v>
      </c>
      <c r="V1011" s="13" t="s">
        <v>8352</v>
      </c>
      <c r="W1011" s="13">
        <f>IF(ISERROR(VLOOKUP($C1011,CTEPULL!$A:$I,3,FALSE)),"0",(VLOOKUP($C1011,CTEPULL!$A:$I,3,FALSE)))</f>
        <v>49</v>
      </c>
      <c r="X1011" s="18">
        <f>IF(ISERROR(VLOOKUP($A1011,PIVOTILC!$A:$I,3,FALSE)),"0",(VLOOKUP($A1011,PIVOTILC!$A:$I,3,FALSE)))</f>
        <v>49</v>
      </c>
      <c r="Y1011" s="13">
        <f t="shared" si="240"/>
        <v>0</v>
      </c>
      <c r="Z1011" s="13" t="str">
        <f t="shared" si="249"/>
        <v>Good</v>
      </c>
      <c r="AA1011" s="13">
        <f>IF(ISERROR(VLOOKUP($C1011,CTEPULL!$A:$I,4,FALSE)),"0",(VLOOKUP($C1011,CTEPULL!$A:$I,4,FALSE)))</f>
        <v>0</v>
      </c>
      <c r="AB1011" s="18">
        <f>IF(ISERROR(VLOOKUP($A1011,PIVOTILC!$A:$I,4,FALSE)),"0",(VLOOKUP($A1011,PIVOTILC!$A:$I,4,FALSE)))</f>
        <v>0</v>
      </c>
      <c r="AC1011" s="13">
        <f t="shared" si="241"/>
        <v>0</v>
      </c>
      <c r="AD1011" s="13" t="str">
        <f t="shared" si="250"/>
        <v/>
      </c>
      <c r="AE1011" s="13">
        <f>IF(ISERROR(VLOOKUP($C1011,CTEPULL!$A:$I,5,FALSE)),"0",(VLOOKUP($C1011,CTEPULL!$A:$I,5,FALSE)))</f>
        <v>0</v>
      </c>
      <c r="AF1011" s="18">
        <f>IF(ISERROR(VLOOKUP($A1011,PIVOTILC!$A:$I,5,FALSE)),"0",(VLOOKUP($A1011,PIVOTILC!$A:$I,5,FALSE)))</f>
        <v>0</v>
      </c>
      <c r="AG1011" s="13">
        <f t="shared" si="242"/>
        <v>0</v>
      </c>
      <c r="AH1011" s="13" t="str">
        <f t="shared" si="251"/>
        <v/>
      </c>
      <c r="AI1011" s="13">
        <f>IF(ISERROR(VLOOKUP($C1011,CTEPULL!$A:$I,6,FALSE)),"0",(VLOOKUP($C1011,CTEPULL!$A:$I,6,FALSE)))</f>
        <v>0</v>
      </c>
      <c r="AJ1011" s="18">
        <f>IF(ISERROR(VLOOKUP($A1011,PIVOTILC!$A:$I,6,FALSE)),"0",(VLOOKUP($A1011,PIVOTILC!$A:$I,6,FALSE)))</f>
        <v>0</v>
      </c>
      <c r="AK1011" s="13">
        <f t="shared" si="243"/>
        <v>0</v>
      </c>
      <c r="AL1011" s="13" t="str">
        <f t="shared" si="252"/>
        <v/>
      </c>
      <c r="AM1011" s="13">
        <f>IF(ISERROR(VLOOKUP($C1011,CTEPULL!$A:$I,7,FALSE)),"0",(VLOOKUP($C1011,CTEPULL!$A:$I,7,FALSE)))</f>
        <v>0</v>
      </c>
      <c r="AN1011" s="18">
        <f>IF(ISERROR(VLOOKUP($A1011,PIVOTILC!$A:$I,7,FALSE)),"0",(VLOOKUP($A1011,PIVOTILC!$A:$I,7,FALSE)))</f>
        <v>0</v>
      </c>
      <c r="AO1011" s="13">
        <f t="shared" si="244"/>
        <v>0</v>
      </c>
      <c r="AP1011" s="13" t="str">
        <f t="shared" si="253"/>
        <v/>
      </c>
      <c r="AQ1011" s="13">
        <f>IF(ISERROR(VLOOKUP($C1011,CTEPULL!$A:$I,8,FALSE)),"0",(VLOOKUP($C1011,CTEPULL!$A:$I,8,FALSE)))</f>
        <v>0</v>
      </c>
      <c r="AR1011" s="18">
        <f>IF(ISERROR(VLOOKUP($A1011,PIVOTILC!$A:$I,8,FALSE)),"0",(VLOOKUP($A1011,PIVOTILC!$A:$I,8,FALSE)))</f>
        <v>0</v>
      </c>
      <c r="AS1011" s="13">
        <f t="shared" si="245"/>
        <v>0</v>
      </c>
      <c r="AT1011" s="13" t="str">
        <f t="shared" si="254"/>
        <v/>
      </c>
      <c r="AU1011" s="19">
        <f>IF(ISERROR(VLOOKUP($C1011,CTEPULL!$A:$I,9,FALSE)),"0",(VLOOKUP($C1011,CTEPULL!$A:$I,9,FALSE)))</f>
        <v>49</v>
      </c>
      <c r="AV1011" s="18">
        <f>IF(ISERROR(VLOOKUP($A1011,PIVOTILC!$A:$I,8,FALSE)),"0",(VLOOKUP($A1011,PIVOTILC!$A:$I,9,FALSE)))</f>
        <v>49</v>
      </c>
      <c r="AW1011" s="18">
        <f t="shared" si="246"/>
        <v>0</v>
      </c>
      <c r="AX1011" s="13">
        <f t="shared" si="247"/>
        <v>0</v>
      </c>
      <c r="AY1011" s="13" t="str">
        <f t="shared" si="248"/>
        <v>No</v>
      </c>
      <c r="AZ1011" s="13" t="str">
        <f t="shared" si="255"/>
        <v>No</v>
      </c>
    </row>
    <row r="1012" spans="1:52" x14ac:dyDescent="0.2">
      <c r="A1012" s="1" t="s">
        <v>9466</v>
      </c>
      <c r="B1012" s="16" t="s">
        <v>3380</v>
      </c>
      <c r="C1012" s="13" t="s">
        <v>2846</v>
      </c>
      <c r="D1012" s="13" t="s">
        <v>1755</v>
      </c>
      <c r="E1012" s="13" t="s">
        <v>1756</v>
      </c>
      <c r="F1012" s="13" t="s">
        <v>131</v>
      </c>
      <c r="G1012" s="13" t="s">
        <v>2847</v>
      </c>
      <c r="H1012" s="13" t="s">
        <v>2828</v>
      </c>
      <c r="I1012" s="13" t="s">
        <v>98</v>
      </c>
      <c r="J1012" s="13" t="s">
        <v>2378</v>
      </c>
      <c r="K1012" s="13" t="s">
        <v>2395</v>
      </c>
      <c r="L1012" s="13" t="s">
        <v>2385</v>
      </c>
      <c r="M1012" s="13" t="s">
        <v>3823</v>
      </c>
      <c r="N1012" s="13" t="s">
        <v>2848</v>
      </c>
      <c r="O1012" s="17">
        <v>42401</v>
      </c>
      <c r="P1012" s="23"/>
      <c r="Q1012" s="41" t="s">
        <v>2818</v>
      </c>
      <c r="R1012" s="13" t="s">
        <v>129</v>
      </c>
      <c r="S1012" s="13" t="s">
        <v>2870</v>
      </c>
      <c r="T1012" s="13" t="s">
        <v>8348</v>
      </c>
      <c r="U1012" s="13" t="s">
        <v>6151</v>
      </c>
      <c r="V1012" s="13" t="s">
        <v>8352</v>
      </c>
      <c r="W1012" s="13">
        <f>IF(ISERROR(VLOOKUP($C1012,CTEPULL!$A:$I,3,FALSE)),"0",(VLOOKUP($C1012,CTEPULL!$A:$I,3,FALSE)))</f>
        <v>40</v>
      </c>
      <c r="X1012" s="18">
        <f>IF(ISERROR(VLOOKUP($A1012,PIVOTILC!$A:$I,3,FALSE)),"0",(VLOOKUP($A1012,PIVOTILC!$A:$I,3,FALSE)))</f>
        <v>40</v>
      </c>
      <c r="Y1012" s="13">
        <f t="shared" si="240"/>
        <v>0</v>
      </c>
      <c r="Z1012" s="13" t="str">
        <f t="shared" si="249"/>
        <v>Good</v>
      </c>
      <c r="AA1012" s="13">
        <f>IF(ISERROR(VLOOKUP($C1012,CTEPULL!$A:$I,4,FALSE)),"0",(VLOOKUP($C1012,CTEPULL!$A:$I,4,FALSE)))</f>
        <v>0</v>
      </c>
      <c r="AB1012" s="18">
        <f>IF(ISERROR(VLOOKUP($A1012,PIVOTILC!$A:$I,4,FALSE)),"0",(VLOOKUP($A1012,PIVOTILC!$A:$I,4,FALSE)))</f>
        <v>0</v>
      </c>
      <c r="AC1012" s="13">
        <f t="shared" si="241"/>
        <v>0</v>
      </c>
      <c r="AD1012" s="13" t="str">
        <f t="shared" si="250"/>
        <v/>
      </c>
      <c r="AE1012" s="13">
        <f>IF(ISERROR(VLOOKUP($C1012,CTEPULL!$A:$I,5,FALSE)),"0",(VLOOKUP($C1012,CTEPULL!$A:$I,5,FALSE)))</f>
        <v>0</v>
      </c>
      <c r="AF1012" s="18">
        <f>IF(ISERROR(VLOOKUP($A1012,PIVOTILC!$A:$I,5,FALSE)),"0",(VLOOKUP($A1012,PIVOTILC!$A:$I,5,FALSE)))</f>
        <v>0</v>
      </c>
      <c r="AG1012" s="13">
        <f t="shared" si="242"/>
        <v>0</v>
      </c>
      <c r="AH1012" s="13" t="str">
        <f t="shared" si="251"/>
        <v/>
      </c>
      <c r="AI1012" s="13">
        <f>IF(ISERROR(VLOOKUP($C1012,CTEPULL!$A:$I,6,FALSE)),"0",(VLOOKUP($C1012,CTEPULL!$A:$I,6,FALSE)))</f>
        <v>0</v>
      </c>
      <c r="AJ1012" s="18">
        <f>IF(ISERROR(VLOOKUP($A1012,PIVOTILC!$A:$I,6,FALSE)),"0",(VLOOKUP($A1012,PIVOTILC!$A:$I,6,FALSE)))</f>
        <v>0</v>
      </c>
      <c r="AK1012" s="13">
        <f t="shared" si="243"/>
        <v>0</v>
      </c>
      <c r="AL1012" s="13" t="str">
        <f t="shared" si="252"/>
        <v/>
      </c>
      <c r="AM1012" s="13">
        <f>IF(ISERROR(VLOOKUP($C1012,CTEPULL!$A:$I,7,FALSE)),"0",(VLOOKUP($C1012,CTEPULL!$A:$I,7,FALSE)))</f>
        <v>0</v>
      </c>
      <c r="AN1012" s="18">
        <f>IF(ISERROR(VLOOKUP($A1012,PIVOTILC!$A:$I,7,FALSE)),"0",(VLOOKUP($A1012,PIVOTILC!$A:$I,7,FALSE)))</f>
        <v>0</v>
      </c>
      <c r="AO1012" s="13">
        <f t="shared" si="244"/>
        <v>0</v>
      </c>
      <c r="AP1012" s="13" t="str">
        <f t="shared" si="253"/>
        <v/>
      </c>
      <c r="AQ1012" s="13">
        <f>IF(ISERROR(VLOOKUP($C1012,CTEPULL!$A:$I,8,FALSE)),"0",(VLOOKUP($C1012,CTEPULL!$A:$I,8,FALSE)))</f>
        <v>0</v>
      </c>
      <c r="AR1012" s="18">
        <f>IF(ISERROR(VLOOKUP($A1012,PIVOTILC!$A:$I,8,FALSE)),"0",(VLOOKUP($A1012,PIVOTILC!$A:$I,8,FALSE)))</f>
        <v>0</v>
      </c>
      <c r="AS1012" s="13">
        <f t="shared" si="245"/>
        <v>0</v>
      </c>
      <c r="AT1012" s="13" t="str">
        <f t="shared" si="254"/>
        <v/>
      </c>
      <c r="AU1012" s="19">
        <f>IF(ISERROR(VLOOKUP($C1012,CTEPULL!$A:$I,9,FALSE)),"0",(VLOOKUP($C1012,CTEPULL!$A:$I,9,FALSE)))</f>
        <v>40</v>
      </c>
      <c r="AV1012" s="18">
        <f>IF(ISERROR(VLOOKUP($A1012,PIVOTILC!$A:$I,8,FALSE)),"0",(VLOOKUP($A1012,PIVOTILC!$A:$I,9,FALSE)))</f>
        <v>40</v>
      </c>
      <c r="AW1012" s="18">
        <f t="shared" si="246"/>
        <v>0</v>
      </c>
      <c r="AX1012" s="13">
        <f t="shared" si="247"/>
        <v>0</v>
      </c>
      <c r="AY1012" s="13" t="str">
        <f t="shared" si="248"/>
        <v>No</v>
      </c>
      <c r="AZ1012" s="13" t="str">
        <f t="shared" si="255"/>
        <v>No</v>
      </c>
    </row>
    <row r="1013" spans="1:52" x14ac:dyDescent="0.2">
      <c r="A1013" s="1" t="s">
        <v>7328</v>
      </c>
      <c r="B1013" s="16" t="s">
        <v>3381</v>
      </c>
      <c r="C1013" s="13" t="s">
        <v>799</v>
      </c>
      <c r="D1013" s="13" t="s">
        <v>422</v>
      </c>
      <c r="E1013" s="13" t="s">
        <v>423</v>
      </c>
      <c r="F1013" s="13" t="s">
        <v>103</v>
      </c>
      <c r="G1013" s="13" t="s">
        <v>272</v>
      </c>
      <c r="H1013" s="13" t="s">
        <v>99</v>
      </c>
      <c r="I1013" s="13" t="s">
        <v>98</v>
      </c>
      <c r="J1013" s="13" t="s">
        <v>2378</v>
      </c>
      <c r="K1013" s="13" t="s">
        <v>2389</v>
      </c>
      <c r="L1013" s="13" t="s">
        <v>11236</v>
      </c>
      <c r="M1013" s="13" t="s">
        <v>2389</v>
      </c>
      <c r="N1013" s="13" t="s">
        <v>181</v>
      </c>
      <c r="O1013" s="17">
        <v>38246</v>
      </c>
      <c r="P1013" s="23"/>
      <c r="Q1013" s="41" t="s">
        <v>2778</v>
      </c>
      <c r="R1013" s="13" t="s">
        <v>129</v>
      </c>
      <c r="S1013" s="13" t="s">
        <v>2875</v>
      </c>
      <c r="T1013" s="13" t="s">
        <v>8348</v>
      </c>
      <c r="U1013" s="13" t="s">
        <v>6152</v>
      </c>
      <c r="V1013" s="13" t="s">
        <v>8367</v>
      </c>
      <c r="W1013" s="13">
        <f>IF(ISERROR(VLOOKUP($C1013,CTEPULL!$A:$I,3,FALSE)),"0",(VLOOKUP($C1013,CTEPULL!$A:$I,3,FALSE)))</f>
        <v>49</v>
      </c>
      <c r="X1013" s="18">
        <f>IF(ISERROR(VLOOKUP($A1013,PIVOTILC!$A:$I,3,FALSE)),"0",(VLOOKUP($A1013,PIVOTILC!$A:$I,3,FALSE)))</f>
        <v>49</v>
      </c>
      <c r="Y1013" s="13">
        <f t="shared" si="240"/>
        <v>0</v>
      </c>
      <c r="Z1013" s="13" t="str">
        <f t="shared" si="249"/>
        <v>Good</v>
      </c>
      <c r="AA1013" s="13">
        <f>IF(ISERROR(VLOOKUP($C1013,CTEPULL!$A:$I,4,FALSE)),"0",(VLOOKUP($C1013,CTEPULL!$A:$I,4,FALSE)))</f>
        <v>0</v>
      </c>
      <c r="AB1013" s="18">
        <f>IF(ISERROR(VLOOKUP($A1013,PIVOTILC!$A:$I,4,FALSE)),"0",(VLOOKUP($A1013,PIVOTILC!$A:$I,4,FALSE)))</f>
        <v>0</v>
      </c>
      <c r="AC1013" s="13">
        <f t="shared" si="241"/>
        <v>0</v>
      </c>
      <c r="AD1013" s="13" t="str">
        <f t="shared" si="250"/>
        <v/>
      </c>
      <c r="AE1013" s="13">
        <f>IF(ISERROR(VLOOKUP($C1013,CTEPULL!$A:$I,5,FALSE)),"0",(VLOOKUP($C1013,CTEPULL!$A:$I,5,FALSE)))</f>
        <v>0</v>
      </c>
      <c r="AF1013" s="18">
        <f>IF(ISERROR(VLOOKUP($A1013,PIVOTILC!$A:$I,5,FALSE)),"0",(VLOOKUP($A1013,PIVOTILC!$A:$I,5,FALSE)))</f>
        <v>0</v>
      </c>
      <c r="AG1013" s="13">
        <f t="shared" si="242"/>
        <v>0</v>
      </c>
      <c r="AH1013" s="13" t="str">
        <f t="shared" si="251"/>
        <v/>
      </c>
      <c r="AI1013" s="13">
        <f>IF(ISERROR(VLOOKUP($C1013,CTEPULL!$A:$I,6,FALSE)),"0",(VLOOKUP($C1013,CTEPULL!$A:$I,6,FALSE)))</f>
        <v>0</v>
      </c>
      <c r="AJ1013" s="18">
        <f>IF(ISERROR(VLOOKUP($A1013,PIVOTILC!$A:$I,6,FALSE)),"0",(VLOOKUP($A1013,PIVOTILC!$A:$I,6,FALSE)))</f>
        <v>0</v>
      </c>
      <c r="AK1013" s="13">
        <f t="shared" si="243"/>
        <v>0</v>
      </c>
      <c r="AL1013" s="13" t="str">
        <f t="shared" si="252"/>
        <v/>
      </c>
      <c r="AM1013" s="13">
        <f>IF(ISERROR(VLOOKUP($C1013,CTEPULL!$A:$I,7,FALSE)),"0",(VLOOKUP($C1013,CTEPULL!$A:$I,7,FALSE)))</f>
        <v>0</v>
      </c>
      <c r="AN1013" s="18">
        <f>IF(ISERROR(VLOOKUP($A1013,PIVOTILC!$A:$I,7,FALSE)),"0",(VLOOKUP($A1013,PIVOTILC!$A:$I,7,FALSE)))</f>
        <v>0</v>
      </c>
      <c r="AO1013" s="13">
        <f t="shared" si="244"/>
        <v>0</v>
      </c>
      <c r="AP1013" s="13" t="str">
        <f t="shared" si="253"/>
        <v/>
      </c>
      <c r="AQ1013" s="13">
        <f>IF(ISERROR(VLOOKUP($C1013,CTEPULL!$A:$I,8,FALSE)),"0",(VLOOKUP($C1013,CTEPULL!$A:$I,8,FALSE)))</f>
        <v>0</v>
      </c>
      <c r="AR1013" s="18">
        <f>IF(ISERROR(VLOOKUP($A1013,PIVOTILC!$A:$I,8,FALSE)),"0",(VLOOKUP($A1013,PIVOTILC!$A:$I,8,FALSE)))</f>
        <v>0</v>
      </c>
      <c r="AS1013" s="13">
        <f t="shared" si="245"/>
        <v>0</v>
      </c>
      <c r="AT1013" s="13" t="str">
        <f t="shared" si="254"/>
        <v/>
      </c>
      <c r="AU1013" s="19">
        <f>IF(ISERROR(VLOOKUP($C1013,CTEPULL!$A:$I,9,FALSE)),"0",(VLOOKUP($C1013,CTEPULL!$A:$I,9,FALSE)))</f>
        <v>49</v>
      </c>
      <c r="AV1013" s="18">
        <f>IF(ISERROR(VLOOKUP($A1013,PIVOTILC!$A:$I,8,FALSE)),"0",(VLOOKUP($A1013,PIVOTILC!$A:$I,9,FALSE)))</f>
        <v>49</v>
      </c>
      <c r="AW1013" s="18">
        <f t="shared" si="246"/>
        <v>0</v>
      </c>
      <c r="AX1013" s="13">
        <f t="shared" si="247"/>
        <v>0</v>
      </c>
      <c r="AY1013" s="13" t="str">
        <f t="shared" si="248"/>
        <v>No</v>
      </c>
      <c r="AZ1013" s="13" t="str">
        <f t="shared" si="255"/>
        <v>No</v>
      </c>
    </row>
    <row r="1014" spans="1:52" x14ac:dyDescent="0.2">
      <c r="A1014" s="1" t="s">
        <v>7329</v>
      </c>
      <c r="B1014" s="16" t="s">
        <v>3382</v>
      </c>
      <c r="C1014" s="13" t="s">
        <v>1443</v>
      </c>
      <c r="D1014" s="13" t="s">
        <v>1444</v>
      </c>
      <c r="E1014" s="13" t="s">
        <v>1445</v>
      </c>
      <c r="F1014" s="13" t="s">
        <v>99</v>
      </c>
      <c r="G1014" s="13" t="s">
        <v>1446</v>
      </c>
      <c r="H1014" s="13" t="s">
        <v>2828</v>
      </c>
      <c r="I1014" s="13" t="s">
        <v>98</v>
      </c>
      <c r="J1014" s="13" t="s">
        <v>2378</v>
      </c>
      <c r="K1014" s="13" t="s">
        <v>2379</v>
      </c>
      <c r="L1014" s="13" t="s">
        <v>2383</v>
      </c>
      <c r="M1014" s="13" t="s">
        <v>7713</v>
      </c>
      <c r="N1014" s="13" t="s">
        <v>1447</v>
      </c>
      <c r="O1014" s="17">
        <v>41750</v>
      </c>
      <c r="P1014" s="23"/>
      <c r="Q1014" s="41" t="s">
        <v>2779</v>
      </c>
      <c r="R1014" s="13" t="s">
        <v>129</v>
      </c>
      <c r="S1014" s="13" t="s">
        <v>2870</v>
      </c>
      <c r="T1014" s="13" t="s">
        <v>8348</v>
      </c>
      <c r="U1014" s="13" t="s">
        <v>6153</v>
      </c>
      <c r="V1014" s="13" t="s">
        <v>8361</v>
      </c>
      <c r="W1014" s="13">
        <f>IF(ISERROR(VLOOKUP($C1014,CTEPULL!$A:$I,3,FALSE)),"0",(VLOOKUP($C1014,CTEPULL!$A:$I,3,FALSE)))</f>
        <v>40</v>
      </c>
      <c r="X1014" s="18">
        <f>IF(ISERROR(VLOOKUP($A1014,PIVOTILC!$A:$I,3,FALSE)),"0",(VLOOKUP($A1014,PIVOTILC!$A:$I,3,FALSE)))</f>
        <v>40</v>
      </c>
      <c r="Y1014" s="13">
        <f t="shared" si="240"/>
        <v>0</v>
      </c>
      <c r="Z1014" s="13" t="str">
        <f t="shared" si="249"/>
        <v>Good</v>
      </c>
      <c r="AA1014" s="13">
        <f>IF(ISERROR(VLOOKUP($C1014,CTEPULL!$A:$I,4,FALSE)),"0",(VLOOKUP($C1014,CTEPULL!$A:$I,4,FALSE)))</f>
        <v>0</v>
      </c>
      <c r="AB1014" s="18">
        <f>IF(ISERROR(VLOOKUP($A1014,PIVOTILC!$A:$I,4,FALSE)),"0",(VLOOKUP($A1014,PIVOTILC!$A:$I,4,FALSE)))</f>
        <v>0</v>
      </c>
      <c r="AC1014" s="13">
        <f t="shared" si="241"/>
        <v>0</v>
      </c>
      <c r="AD1014" s="13" t="str">
        <f t="shared" si="250"/>
        <v/>
      </c>
      <c r="AE1014" s="13">
        <f>IF(ISERROR(VLOOKUP($C1014,CTEPULL!$A:$I,5,FALSE)),"0",(VLOOKUP($C1014,CTEPULL!$A:$I,5,FALSE)))</f>
        <v>0</v>
      </c>
      <c r="AF1014" s="18">
        <f>IF(ISERROR(VLOOKUP($A1014,PIVOTILC!$A:$I,5,FALSE)),"0",(VLOOKUP($A1014,PIVOTILC!$A:$I,5,FALSE)))</f>
        <v>0</v>
      </c>
      <c r="AG1014" s="13">
        <f t="shared" si="242"/>
        <v>0</v>
      </c>
      <c r="AH1014" s="13" t="str">
        <f t="shared" si="251"/>
        <v/>
      </c>
      <c r="AI1014" s="13">
        <f>IF(ISERROR(VLOOKUP($C1014,CTEPULL!$A:$I,6,FALSE)),"0",(VLOOKUP($C1014,CTEPULL!$A:$I,6,FALSE)))</f>
        <v>0</v>
      </c>
      <c r="AJ1014" s="18">
        <f>IF(ISERROR(VLOOKUP($A1014,PIVOTILC!$A:$I,6,FALSE)),"0",(VLOOKUP($A1014,PIVOTILC!$A:$I,6,FALSE)))</f>
        <v>0</v>
      </c>
      <c r="AK1014" s="13">
        <f t="shared" si="243"/>
        <v>0</v>
      </c>
      <c r="AL1014" s="13" t="str">
        <f t="shared" si="252"/>
        <v/>
      </c>
      <c r="AM1014" s="13">
        <f>IF(ISERROR(VLOOKUP($C1014,CTEPULL!$A:$I,7,FALSE)),"0",(VLOOKUP($C1014,CTEPULL!$A:$I,7,FALSE)))</f>
        <v>0</v>
      </c>
      <c r="AN1014" s="18">
        <f>IF(ISERROR(VLOOKUP($A1014,PIVOTILC!$A:$I,7,FALSE)),"0",(VLOOKUP($A1014,PIVOTILC!$A:$I,7,FALSE)))</f>
        <v>0</v>
      </c>
      <c r="AO1014" s="13">
        <f t="shared" si="244"/>
        <v>0</v>
      </c>
      <c r="AP1014" s="13" t="str">
        <f t="shared" si="253"/>
        <v/>
      </c>
      <c r="AQ1014" s="13">
        <f>IF(ISERROR(VLOOKUP($C1014,CTEPULL!$A:$I,8,FALSE)),"0",(VLOOKUP($C1014,CTEPULL!$A:$I,8,FALSE)))</f>
        <v>0</v>
      </c>
      <c r="AR1014" s="18">
        <f>IF(ISERROR(VLOOKUP($A1014,PIVOTILC!$A:$I,8,FALSE)),"0",(VLOOKUP($A1014,PIVOTILC!$A:$I,8,FALSE)))</f>
        <v>0</v>
      </c>
      <c r="AS1014" s="13">
        <f t="shared" si="245"/>
        <v>0</v>
      </c>
      <c r="AT1014" s="13" t="str">
        <f t="shared" si="254"/>
        <v/>
      </c>
      <c r="AU1014" s="19">
        <f>IF(ISERROR(VLOOKUP($C1014,CTEPULL!$A:$I,9,FALSE)),"0",(VLOOKUP($C1014,CTEPULL!$A:$I,9,FALSE)))</f>
        <v>40</v>
      </c>
      <c r="AV1014" s="18">
        <f>IF(ISERROR(VLOOKUP($A1014,PIVOTILC!$A:$I,8,FALSE)),"0",(VLOOKUP($A1014,PIVOTILC!$A:$I,9,FALSE)))</f>
        <v>40</v>
      </c>
      <c r="AW1014" s="18">
        <f t="shared" si="246"/>
        <v>0</v>
      </c>
      <c r="AX1014" s="13">
        <f t="shared" si="247"/>
        <v>0</v>
      </c>
      <c r="AY1014" s="13" t="str">
        <f t="shared" si="248"/>
        <v>No</v>
      </c>
      <c r="AZ1014" s="13" t="str">
        <f t="shared" si="255"/>
        <v>No</v>
      </c>
    </row>
    <row r="1015" spans="1:52" x14ac:dyDescent="0.2">
      <c r="A1015" s="1" t="s">
        <v>7330</v>
      </c>
      <c r="B1015" s="16" t="s">
        <v>3383</v>
      </c>
      <c r="C1015" s="13" t="s">
        <v>912</v>
      </c>
      <c r="D1015" s="13" t="s">
        <v>680</v>
      </c>
      <c r="E1015" s="13" t="s">
        <v>681</v>
      </c>
      <c r="F1015" s="13" t="s">
        <v>179</v>
      </c>
      <c r="G1015" s="13" t="s">
        <v>381</v>
      </c>
      <c r="H1015" s="13" t="s">
        <v>2829</v>
      </c>
      <c r="I1015" s="13" t="s">
        <v>98</v>
      </c>
      <c r="J1015" s="13" t="s">
        <v>2378</v>
      </c>
      <c r="K1015" s="13" t="s">
        <v>2379</v>
      </c>
      <c r="L1015" s="13" t="s">
        <v>2380</v>
      </c>
      <c r="M1015" s="13" t="s">
        <v>2433</v>
      </c>
      <c r="N1015" s="13" t="s">
        <v>119</v>
      </c>
      <c r="O1015" s="17">
        <v>40218</v>
      </c>
      <c r="P1015" s="23"/>
      <c r="Q1015" s="41" t="s">
        <v>2780</v>
      </c>
      <c r="R1015" s="13" t="s">
        <v>129</v>
      </c>
      <c r="S1015" s="13" t="s">
        <v>2870</v>
      </c>
      <c r="T1015" s="13" t="s">
        <v>8348</v>
      </c>
      <c r="U1015" s="13" t="s">
        <v>6154</v>
      </c>
      <c r="V1015" s="13" t="s">
        <v>8352</v>
      </c>
      <c r="W1015" s="13">
        <f>IF(ISERROR(VLOOKUP($C1015,CTEPULL!$A:$I,3,FALSE)),"0",(VLOOKUP($C1015,CTEPULL!$A:$I,3,FALSE)))</f>
        <v>40</v>
      </c>
      <c r="X1015" s="18">
        <f>IF(ISERROR(VLOOKUP($A1015,PIVOTILC!$A:$I,3,FALSE)),"0",(VLOOKUP($A1015,PIVOTILC!$A:$I,3,FALSE)))</f>
        <v>40</v>
      </c>
      <c r="Y1015" s="13">
        <f t="shared" si="240"/>
        <v>0</v>
      </c>
      <c r="Z1015" s="13" t="str">
        <f t="shared" si="249"/>
        <v>Good</v>
      </c>
      <c r="AA1015" s="13">
        <f>IF(ISERROR(VLOOKUP($C1015,CTEPULL!$A:$I,4,FALSE)),"0",(VLOOKUP($C1015,CTEPULL!$A:$I,4,FALSE)))</f>
        <v>0</v>
      </c>
      <c r="AB1015" s="18">
        <f>IF(ISERROR(VLOOKUP($A1015,PIVOTILC!$A:$I,4,FALSE)),"0",(VLOOKUP($A1015,PIVOTILC!$A:$I,4,FALSE)))</f>
        <v>0</v>
      </c>
      <c r="AC1015" s="13">
        <f t="shared" si="241"/>
        <v>0</v>
      </c>
      <c r="AD1015" s="13" t="str">
        <f t="shared" si="250"/>
        <v/>
      </c>
      <c r="AE1015" s="13">
        <f>IF(ISERROR(VLOOKUP($C1015,CTEPULL!$A:$I,5,FALSE)),"0",(VLOOKUP($C1015,CTEPULL!$A:$I,5,FALSE)))</f>
        <v>0</v>
      </c>
      <c r="AF1015" s="18">
        <f>IF(ISERROR(VLOOKUP($A1015,PIVOTILC!$A:$I,5,FALSE)),"0",(VLOOKUP($A1015,PIVOTILC!$A:$I,5,FALSE)))</f>
        <v>0</v>
      </c>
      <c r="AG1015" s="13">
        <f t="shared" si="242"/>
        <v>0</v>
      </c>
      <c r="AH1015" s="13" t="str">
        <f t="shared" si="251"/>
        <v/>
      </c>
      <c r="AI1015" s="13">
        <f>IF(ISERROR(VLOOKUP($C1015,CTEPULL!$A:$I,6,FALSE)),"0",(VLOOKUP($C1015,CTEPULL!$A:$I,6,FALSE)))</f>
        <v>0</v>
      </c>
      <c r="AJ1015" s="18">
        <f>IF(ISERROR(VLOOKUP($A1015,PIVOTILC!$A:$I,6,FALSE)),"0",(VLOOKUP($A1015,PIVOTILC!$A:$I,6,FALSE)))</f>
        <v>0</v>
      </c>
      <c r="AK1015" s="13">
        <f t="shared" si="243"/>
        <v>0</v>
      </c>
      <c r="AL1015" s="13" t="str">
        <f t="shared" si="252"/>
        <v/>
      </c>
      <c r="AM1015" s="13">
        <f>IF(ISERROR(VLOOKUP($C1015,CTEPULL!$A:$I,7,FALSE)),"0",(VLOOKUP($C1015,CTEPULL!$A:$I,7,FALSE)))</f>
        <v>0</v>
      </c>
      <c r="AN1015" s="18">
        <f>IF(ISERROR(VLOOKUP($A1015,PIVOTILC!$A:$I,7,FALSE)),"0",(VLOOKUP($A1015,PIVOTILC!$A:$I,7,FALSE)))</f>
        <v>0</v>
      </c>
      <c r="AO1015" s="13">
        <f t="shared" si="244"/>
        <v>0</v>
      </c>
      <c r="AP1015" s="13" t="str">
        <f t="shared" si="253"/>
        <v/>
      </c>
      <c r="AQ1015" s="13">
        <f>IF(ISERROR(VLOOKUP($C1015,CTEPULL!$A:$I,8,FALSE)),"0",(VLOOKUP($C1015,CTEPULL!$A:$I,8,FALSE)))</f>
        <v>0</v>
      </c>
      <c r="AR1015" s="18">
        <f>IF(ISERROR(VLOOKUP($A1015,PIVOTILC!$A:$I,8,FALSE)),"0",(VLOOKUP($A1015,PIVOTILC!$A:$I,8,FALSE)))</f>
        <v>0</v>
      </c>
      <c r="AS1015" s="13">
        <f t="shared" si="245"/>
        <v>0</v>
      </c>
      <c r="AT1015" s="13" t="str">
        <f t="shared" si="254"/>
        <v/>
      </c>
      <c r="AU1015" s="19">
        <f>IF(ISERROR(VLOOKUP($C1015,CTEPULL!$A:$I,9,FALSE)),"0",(VLOOKUP($C1015,CTEPULL!$A:$I,9,FALSE)))</f>
        <v>40</v>
      </c>
      <c r="AV1015" s="18">
        <f>IF(ISERROR(VLOOKUP($A1015,PIVOTILC!$A:$I,8,FALSE)),"0",(VLOOKUP($A1015,PIVOTILC!$A:$I,9,FALSE)))</f>
        <v>40</v>
      </c>
      <c r="AW1015" s="18">
        <f t="shared" si="246"/>
        <v>0</v>
      </c>
      <c r="AX1015" s="13">
        <f t="shared" si="247"/>
        <v>0</v>
      </c>
      <c r="AY1015" s="13" t="str">
        <f t="shared" si="248"/>
        <v>No</v>
      </c>
      <c r="AZ1015" s="13" t="str">
        <f t="shared" si="255"/>
        <v>No</v>
      </c>
    </row>
    <row r="1016" spans="1:52" x14ac:dyDescent="0.2">
      <c r="A1016" s="1" t="s">
        <v>9467</v>
      </c>
      <c r="B1016" s="16" t="s">
        <v>7965</v>
      </c>
      <c r="C1016" s="19" t="s">
        <v>7966</v>
      </c>
      <c r="D1016" s="13" t="s">
        <v>7967</v>
      </c>
      <c r="E1016" s="13" t="s">
        <v>442</v>
      </c>
      <c r="F1016" s="13" t="s">
        <v>2830</v>
      </c>
      <c r="G1016" s="13" t="s">
        <v>7968</v>
      </c>
      <c r="H1016" s="13" t="s">
        <v>2832</v>
      </c>
      <c r="I1016" s="13" t="s">
        <v>100</v>
      </c>
      <c r="J1016" s="13" t="s">
        <v>2378</v>
      </c>
      <c r="K1016" s="13" t="s">
        <v>2396</v>
      </c>
      <c r="L1016" s="13" t="s">
        <v>2392</v>
      </c>
      <c r="M1016" s="13" t="s">
        <v>8943</v>
      </c>
      <c r="N1016" s="13" t="s">
        <v>7969</v>
      </c>
      <c r="O1016" s="17">
        <v>43227</v>
      </c>
      <c r="P1016" s="23"/>
      <c r="Q1016" s="41" t="s">
        <v>7970</v>
      </c>
      <c r="R1016" s="13" t="s">
        <v>129</v>
      </c>
      <c r="S1016" s="13" t="s">
        <v>2870</v>
      </c>
      <c r="T1016" s="13" t="s">
        <v>8348</v>
      </c>
      <c r="U1016" s="13" t="s">
        <v>7979</v>
      </c>
      <c r="V1016" s="13" t="s">
        <v>8352</v>
      </c>
      <c r="W1016" s="13">
        <f>IF(ISERROR(VLOOKUP($C1016,CTEPULL!$A:$I,3,FALSE)),"0",(VLOOKUP($C1016,CTEPULL!$A:$I,3,FALSE)))</f>
        <v>54</v>
      </c>
      <c r="X1016" s="18">
        <f>IF(ISERROR(VLOOKUP($A1016,PIVOTILC!$A:$I,3,FALSE)),"0",(VLOOKUP($A1016,PIVOTILC!$A:$I,3,FALSE)))</f>
        <v>54</v>
      </c>
      <c r="Y1016" s="13">
        <f t="shared" si="240"/>
        <v>0</v>
      </c>
      <c r="Z1016" s="13" t="str">
        <f t="shared" si="249"/>
        <v>Good</v>
      </c>
      <c r="AA1016" s="13">
        <f>IF(ISERROR(VLOOKUP($C1016,CTEPULL!$A:$I,4,FALSE)),"0",(VLOOKUP($C1016,CTEPULL!$A:$I,4,FALSE)))</f>
        <v>0</v>
      </c>
      <c r="AB1016" s="18">
        <f>IF(ISERROR(VLOOKUP($A1016,PIVOTILC!$A:$I,4,FALSE)),"0",(VLOOKUP($A1016,PIVOTILC!$A:$I,4,FALSE)))</f>
        <v>0</v>
      </c>
      <c r="AC1016" s="13">
        <f t="shared" si="241"/>
        <v>0</v>
      </c>
      <c r="AD1016" s="13" t="str">
        <f t="shared" si="250"/>
        <v/>
      </c>
      <c r="AE1016" s="13">
        <f>IF(ISERROR(VLOOKUP($C1016,CTEPULL!$A:$I,5,FALSE)),"0",(VLOOKUP($C1016,CTEPULL!$A:$I,5,FALSE)))</f>
        <v>0</v>
      </c>
      <c r="AF1016" s="18">
        <f>IF(ISERROR(VLOOKUP($A1016,PIVOTILC!$A:$I,5,FALSE)),"0",(VLOOKUP($A1016,PIVOTILC!$A:$I,5,FALSE)))</f>
        <v>0</v>
      </c>
      <c r="AG1016" s="13">
        <f t="shared" si="242"/>
        <v>0</v>
      </c>
      <c r="AH1016" s="13" t="str">
        <f t="shared" si="251"/>
        <v/>
      </c>
      <c r="AI1016" s="13">
        <f>IF(ISERROR(VLOOKUP($C1016,CTEPULL!$A:$I,6,FALSE)),"0",(VLOOKUP($C1016,CTEPULL!$A:$I,6,FALSE)))</f>
        <v>0</v>
      </c>
      <c r="AJ1016" s="18">
        <f>IF(ISERROR(VLOOKUP($A1016,PIVOTILC!$A:$I,6,FALSE)),"0",(VLOOKUP($A1016,PIVOTILC!$A:$I,6,FALSE)))</f>
        <v>0</v>
      </c>
      <c r="AK1016" s="13">
        <f t="shared" si="243"/>
        <v>0</v>
      </c>
      <c r="AL1016" s="13" t="str">
        <f t="shared" si="252"/>
        <v/>
      </c>
      <c r="AM1016" s="13">
        <f>IF(ISERROR(VLOOKUP($C1016,CTEPULL!$A:$I,7,FALSE)),"0",(VLOOKUP($C1016,CTEPULL!$A:$I,7,FALSE)))</f>
        <v>0</v>
      </c>
      <c r="AN1016" s="18">
        <f>IF(ISERROR(VLOOKUP($A1016,PIVOTILC!$A:$I,7,FALSE)),"0",(VLOOKUP($A1016,PIVOTILC!$A:$I,7,FALSE)))</f>
        <v>0</v>
      </c>
      <c r="AO1016" s="13">
        <f t="shared" si="244"/>
        <v>0</v>
      </c>
      <c r="AP1016" s="13" t="str">
        <f t="shared" si="253"/>
        <v/>
      </c>
      <c r="AQ1016" s="13">
        <f>IF(ISERROR(VLOOKUP($C1016,CTEPULL!$A:$I,8,FALSE)),"0",(VLOOKUP($C1016,CTEPULL!$A:$I,8,FALSE)))</f>
        <v>0</v>
      </c>
      <c r="AR1016" s="18">
        <f>IF(ISERROR(VLOOKUP($A1016,PIVOTILC!$A:$I,8,FALSE)),"0",(VLOOKUP($A1016,PIVOTILC!$A:$I,8,FALSE)))</f>
        <v>0</v>
      </c>
      <c r="AS1016" s="13">
        <f t="shared" si="245"/>
        <v>0</v>
      </c>
      <c r="AT1016" s="13" t="str">
        <f t="shared" si="254"/>
        <v/>
      </c>
      <c r="AU1016" s="19">
        <f>IF(ISERROR(VLOOKUP($C1016,CTEPULL!$A:$I,9,FALSE)),"0",(VLOOKUP($C1016,CTEPULL!$A:$I,9,FALSE)))</f>
        <v>54</v>
      </c>
      <c r="AV1016" s="18">
        <f>IF(ISERROR(VLOOKUP($A1016,PIVOTILC!$A:$I,8,FALSE)),"0",(VLOOKUP($A1016,PIVOTILC!$A:$I,9,FALSE)))</f>
        <v>54</v>
      </c>
      <c r="AW1016" s="18">
        <f t="shared" si="246"/>
        <v>0</v>
      </c>
      <c r="AX1016" s="13">
        <f t="shared" si="247"/>
        <v>0</v>
      </c>
      <c r="AY1016" s="13" t="str">
        <f t="shared" si="248"/>
        <v>No</v>
      </c>
      <c r="AZ1016" s="13" t="str">
        <f t="shared" si="255"/>
        <v>No</v>
      </c>
    </row>
    <row r="1017" spans="1:52" x14ac:dyDescent="0.2">
      <c r="A1017" s="1" t="s">
        <v>11971</v>
      </c>
      <c r="B1017" s="16" t="s">
        <v>11972</v>
      </c>
      <c r="C1017" s="13" t="s">
        <v>11998</v>
      </c>
      <c r="D1017" s="13" t="s">
        <v>11973</v>
      </c>
      <c r="E1017" s="13" t="s">
        <v>11974</v>
      </c>
      <c r="F1017" s="13" t="s">
        <v>4711</v>
      </c>
      <c r="G1017" s="13" t="s">
        <v>11975</v>
      </c>
      <c r="H1017" s="13" t="s">
        <v>2828</v>
      </c>
      <c r="I1017" s="13" t="s">
        <v>100</v>
      </c>
      <c r="J1017" s="13" t="s">
        <v>2378</v>
      </c>
      <c r="K1017" s="13" t="s">
        <v>4970</v>
      </c>
      <c r="L1017" s="13" t="s">
        <v>11256</v>
      </c>
      <c r="M1017" s="13" t="s">
        <v>11908</v>
      </c>
      <c r="N1017" s="13" t="s">
        <v>11999</v>
      </c>
      <c r="O1017" s="17">
        <v>43745</v>
      </c>
      <c r="P1017" s="23"/>
      <c r="Q1017" s="41" t="s">
        <v>11976</v>
      </c>
      <c r="R1017" s="13" t="s">
        <v>129</v>
      </c>
      <c r="S1017" s="13" t="s">
        <v>2867</v>
      </c>
      <c r="T1017" s="13" t="s">
        <v>8348</v>
      </c>
      <c r="U1017" s="13" t="s">
        <v>12002</v>
      </c>
      <c r="V1017" s="13" t="s">
        <v>8366</v>
      </c>
      <c r="W1017" s="13">
        <f>IF(ISERROR(VLOOKUP($C1017,CTEPULL!$A:$I,3,FALSE)),"0",(VLOOKUP($C1017,CTEPULL!$A:$I,3,FALSE)))</f>
        <v>36</v>
      </c>
      <c r="X1017" s="18">
        <f>IF(ISERROR(VLOOKUP($A1017,PIVOTILC!$A:$I,3,FALSE)),"0",(VLOOKUP($A1017,PIVOTILC!$A:$I,3,FALSE)))</f>
        <v>36</v>
      </c>
      <c r="Y1017" s="13">
        <f t="shared" si="240"/>
        <v>0</v>
      </c>
      <c r="Z1017" s="13" t="str">
        <f t="shared" si="249"/>
        <v>Good</v>
      </c>
      <c r="AA1017" s="13">
        <f>IF(ISERROR(VLOOKUP($C1017,CTEPULL!$A:$I,4,FALSE)),"0",(VLOOKUP($C1017,CTEPULL!$A:$I,4,FALSE)))</f>
        <v>0</v>
      </c>
      <c r="AB1017" s="18">
        <f>IF(ISERROR(VLOOKUP($A1017,PIVOTILC!$A:$I,4,FALSE)),"0",(VLOOKUP($A1017,PIVOTILC!$A:$I,4,FALSE)))</f>
        <v>0</v>
      </c>
      <c r="AC1017" s="13">
        <f t="shared" si="241"/>
        <v>0</v>
      </c>
      <c r="AD1017" s="13" t="str">
        <f t="shared" si="250"/>
        <v/>
      </c>
      <c r="AE1017" s="13">
        <f>IF(ISERROR(VLOOKUP($C1017,CTEPULL!$A:$I,5,FALSE)),"0",(VLOOKUP($C1017,CTEPULL!$A:$I,5,FALSE)))</f>
        <v>0</v>
      </c>
      <c r="AF1017" s="18">
        <f>IF(ISERROR(VLOOKUP($A1017,PIVOTILC!$A:$I,5,FALSE)),"0",(VLOOKUP($A1017,PIVOTILC!$A:$I,5,FALSE)))</f>
        <v>0</v>
      </c>
      <c r="AG1017" s="13">
        <f t="shared" si="242"/>
        <v>0</v>
      </c>
      <c r="AH1017" s="13" t="str">
        <f t="shared" si="251"/>
        <v/>
      </c>
      <c r="AI1017" s="13">
        <f>IF(ISERROR(VLOOKUP($C1017,CTEPULL!$A:$I,6,FALSE)),"0",(VLOOKUP($C1017,CTEPULL!$A:$I,6,FALSE)))</f>
        <v>0</v>
      </c>
      <c r="AJ1017" s="18">
        <f>IF(ISERROR(VLOOKUP($A1017,PIVOTILC!$A:$I,6,FALSE)),"0",(VLOOKUP($A1017,PIVOTILC!$A:$I,6,FALSE)))</f>
        <v>0</v>
      </c>
      <c r="AK1017" s="13">
        <f t="shared" si="243"/>
        <v>0</v>
      </c>
      <c r="AL1017" s="13" t="str">
        <f t="shared" si="252"/>
        <v/>
      </c>
      <c r="AM1017" s="13">
        <f>IF(ISERROR(VLOOKUP($C1017,CTEPULL!$A:$I,7,FALSE)),"0",(VLOOKUP($C1017,CTEPULL!$A:$I,7,FALSE)))</f>
        <v>0</v>
      </c>
      <c r="AN1017" s="18">
        <f>IF(ISERROR(VLOOKUP($A1017,PIVOTILC!$A:$I,7,FALSE)),"0",(VLOOKUP($A1017,PIVOTILC!$A:$I,7,FALSE)))</f>
        <v>0</v>
      </c>
      <c r="AO1017" s="13">
        <f t="shared" si="244"/>
        <v>0</v>
      </c>
      <c r="AP1017" s="13" t="str">
        <f t="shared" si="253"/>
        <v/>
      </c>
      <c r="AQ1017" s="13">
        <f>IF(ISERROR(VLOOKUP($C1017,CTEPULL!$A:$I,8,FALSE)),"0",(VLOOKUP($C1017,CTEPULL!$A:$I,8,FALSE)))</f>
        <v>0</v>
      </c>
      <c r="AR1017" s="18">
        <f>IF(ISERROR(VLOOKUP($A1017,PIVOTILC!$A:$I,8,FALSE)),"0",(VLOOKUP($A1017,PIVOTILC!$A:$I,8,FALSE)))</f>
        <v>0</v>
      </c>
      <c r="AS1017" s="13">
        <f t="shared" si="245"/>
        <v>0</v>
      </c>
      <c r="AT1017" s="13" t="str">
        <f t="shared" si="254"/>
        <v/>
      </c>
      <c r="AU1017" s="19">
        <f>IF(ISERROR(VLOOKUP($C1017,CTEPULL!$A:$I,9,FALSE)),"0",(VLOOKUP($C1017,CTEPULL!$A:$I,9,FALSE)))</f>
        <v>36</v>
      </c>
      <c r="AV1017" s="18">
        <f>IF(ISERROR(VLOOKUP($A1017,PIVOTILC!$A:$I,8,FALSE)),"0",(VLOOKUP($A1017,PIVOTILC!$A:$I,9,FALSE)))</f>
        <v>36</v>
      </c>
      <c r="AW1017" s="18">
        <f t="shared" si="246"/>
        <v>0</v>
      </c>
      <c r="AX1017" s="13">
        <f t="shared" si="247"/>
        <v>0</v>
      </c>
      <c r="AY1017" s="13" t="str">
        <f t="shared" si="248"/>
        <v>No</v>
      </c>
      <c r="AZ1017" s="13" t="str">
        <f t="shared" si="255"/>
        <v>No</v>
      </c>
    </row>
    <row r="1018" spans="1:52" x14ac:dyDescent="0.2">
      <c r="A1018" s="1" t="s">
        <v>7819</v>
      </c>
      <c r="B1018" s="16" t="s">
        <v>7820</v>
      </c>
      <c r="C1018" s="13" t="s">
        <v>7821</v>
      </c>
      <c r="D1018" s="13" t="s">
        <v>7822</v>
      </c>
      <c r="E1018" s="13" t="s">
        <v>7823</v>
      </c>
      <c r="F1018" s="13" t="s">
        <v>179</v>
      </c>
      <c r="G1018" s="13" t="s">
        <v>7824</v>
      </c>
      <c r="H1018" s="13" t="s">
        <v>2829</v>
      </c>
      <c r="I1018" s="13" t="s">
        <v>100</v>
      </c>
      <c r="J1018" s="13" t="s">
        <v>2378</v>
      </c>
      <c r="K1018" s="13" t="s">
        <v>2396</v>
      </c>
      <c r="L1018" s="13" t="s">
        <v>2392</v>
      </c>
      <c r="M1018" s="13" t="s">
        <v>8943</v>
      </c>
      <c r="N1018" s="13" t="s">
        <v>7825</v>
      </c>
      <c r="O1018" s="17">
        <v>43185</v>
      </c>
      <c r="P1018" s="23"/>
      <c r="Q1018" s="41" t="s">
        <v>7826</v>
      </c>
      <c r="R1018" s="13" t="s">
        <v>129</v>
      </c>
      <c r="S1018" s="13" t="s">
        <v>2870</v>
      </c>
      <c r="T1018" s="13" t="s">
        <v>8348</v>
      </c>
      <c r="U1018" s="13" t="s">
        <v>7829</v>
      </c>
      <c r="V1018" s="13" t="s">
        <v>8352</v>
      </c>
      <c r="W1018" s="13">
        <f>IF(ISERROR(VLOOKUP($C1018,CTEPULL!$A:$I,3,FALSE)),"0",(VLOOKUP($C1018,CTEPULL!$A:$I,3,FALSE)))</f>
        <v>36</v>
      </c>
      <c r="X1018" s="18">
        <f>IF(ISERROR(VLOOKUP($A1018,PIVOTILC!$A:$I,3,FALSE)),"0",(VLOOKUP($A1018,PIVOTILC!$A:$I,3,FALSE)))</f>
        <v>36</v>
      </c>
      <c r="Y1018" s="13">
        <f t="shared" si="240"/>
        <v>0</v>
      </c>
      <c r="Z1018" s="13" t="str">
        <f t="shared" si="249"/>
        <v>Good</v>
      </c>
      <c r="AA1018" s="13">
        <f>IF(ISERROR(VLOOKUP($C1018,CTEPULL!$A:$I,4,FALSE)),"0",(VLOOKUP($C1018,CTEPULL!$A:$I,4,FALSE)))</f>
        <v>0</v>
      </c>
      <c r="AB1018" s="18">
        <f>IF(ISERROR(VLOOKUP($A1018,PIVOTILC!$A:$I,4,FALSE)),"0",(VLOOKUP($A1018,PIVOTILC!$A:$I,4,FALSE)))</f>
        <v>0</v>
      </c>
      <c r="AC1018" s="13">
        <f t="shared" si="241"/>
        <v>0</v>
      </c>
      <c r="AD1018" s="13" t="str">
        <f t="shared" si="250"/>
        <v/>
      </c>
      <c r="AE1018" s="13">
        <f>IF(ISERROR(VLOOKUP($C1018,CTEPULL!$A:$I,5,FALSE)),"0",(VLOOKUP($C1018,CTEPULL!$A:$I,5,FALSE)))</f>
        <v>0</v>
      </c>
      <c r="AF1018" s="18">
        <f>IF(ISERROR(VLOOKUP($A1018,PIVOTILC!$A:$I,5,FALSE)),"0",(VLOOKUP($A1018,PIVOTILC!$A:$I,5,FALSE)))</f>
        <v>0</v>
      </c>
      <c r="AG1018" s="13">
        <f t="shared" si="242"/>
        <v>0</v>
      </c>
      <c r="AH1018" s="13" t="str">
        <f t="shared" si="251"/>
        <v/>
      </c>
      <c r="AI1018" s="13">
        <f>IF(ISERROR(VLOOKUP($C1018,CTEPULL!$A:$I,6,FALSE)),"0",(VLOOKUP($C1018,CTEPULL!$A:$I,6,FALSE)))</f>
        <v>0</v>
      </c>
      <c r="AJ1018" s="18">
        <f>IF(ISERROR(VLOOKUP($A1018,PIVOTILC!$A:$I,6,FALSE)),"0",(VLOOKUP($A1018,PIVOTILC!$A:$I,6,FALSE)))</f>
        <v>0</v>
      </c>
      <c r="AK1018" s="13">
        <f t="shared" si="243"/>
        <v>0</v>
      </c>
      <c r="AL1018" s="13" t="str">
        <f t="shared" si="252"/>
        <v/>
      </c>
      <c r="AM1018" s="13">
        <f>IF(ISERROR(VLOOKUP($C1018,CTEPULL!$A:$I,7,FALSE)),"0",(VLOOKUP($C1018,CTEPULL!$A:$I,7,FALSE)))</f>
        <v>0</v>
      </c>
      <c r="AN1018" s="18">
        <f>IF(ISERROR(VLOOKUP($A1018,PIVOTILC!$A:$I,7,FALSE)),"0",(VLOOKUP($A1018,PIVOTILC!$A:$I,7,FALSE)))</f>
        <v>0</v>
      </c>
      <c r="AO1018" s="13">
        <f t="shared" si="244"/>
        <v>0</v>
      </c>
      <c r="AP1018" s="13" t="str">
        <f t="shared" si="253"/>
        <v/>
      </c>
      <c r="AQ1018" s="13">
        <f>IF(ISERROR(VLOOKUP($C1018,CTEPULL!$A:$I,8,FALSE)),"0",(VLOOKUP($C1018,CTEPULL!$A:$I,8,FALSE)))</f>
        <v>0</v>
      </c>
      <c r="AR1018" s="18">
        <f>IF(ISERROR(VLOOKUP($A1018,PIVOTILC!$A:$I,8,FALSE)),"0",(VLOOKUP($A1018,PIVOTILC!$A:$I,8,FALSE)))</f>
        <v>0</v>
      </c>
      <c r="AS1018" s="13">
        <f t="shared" si="245"/>
        <v>0</v>
      </c>
      <c r="AT1018" s="13" t="str">
        <f t="shared" si="254"/>
        <v/>
      </c>
      <c r="AU1018" s="19">
        <f>IF(ISERROR(VLOOKUP($C1018,CTEPULL!$A:$I,9,FALSE)),"0",(VLOOKUP($C1018,CTEPULL!$A:$I,9,FALSE)))</f>
        <v>36</v>
      </c>
      <c r="AV1018" s="18">
        <f>IF(ISERROR(VLOOKUP($A1018,PIVOTILC!$A:$I,8,FALSE)),"0",(VLOOKUP($A1018,PIVOTILC!$A:$I,9,FALSE)))</f>
        <v>36</v>
      </c>
      <c r="AW1018" s="18">
        <f t="shared" si="246"/>
        <v>0</v>
      </c>
      <c r="AX1018" s="13">
        <f t="shared" si="247"/>
        <v>0</v>
      </c>
      <c r="AY1018" s="13" t="str">
        <f t="shared" si="248"/>
        <v>No</v>
      </c>
      <c r="AZ1018" s="13" t="str">
        <f t="shared" si="255"/>
        <v>No</v>
      </c>
    </row>
    <row r="1019" spans="1:52" x14ac:dyDescent="0.2">
      <c r="A1019" s="1" t="s">
        <v>12040</v>
      </c>
      <c r="B1019" s="16" t="s">
        <v>12041</v>
      </c>
      <c r="C1019" s="13" t="s">
        <v>12042</v>
      </c>
      <c r="D1019" s="13" t="s">
        <v>12044</v>
      </c>
      <c r="E1019" s="13" t="s">
        <v>12043</v>
      </c>
      <c r="F1019" s="13" t="s">
        <v>179</v>
      </c>
      <c r="G1019" s="13" t="s">
        <v>12045</v>
      </c>
      <c r="H1019" s="13" t="s">
        <v>2829</v>
      </c>
      <c r="I1019" s="13" t="s">
        <v>98</v>
      </c>
      <c r="J1019" s="13" t="s">
        <v>2378</v>
      </c>
      <c r="K1019" s="13" t="s">
        <v>2389</v>
      </c>
      <c r="L1019" s="13" t="s">
        <v>11236</v>
      </c>
      <c r="M1019" s="13" t="s">
        <v>2948</v>
      </c>
      <c r="N1019" s="13" t="s">
        <v>12046</v>
      </c>
      <c r="O1019" s="17">
        <v>43752</v>
      </c>
      <c r="P1019" s="23"/>
      <c r="Q1019" s="41" t="s">
        <v>12047</v>
      </c>
      <c r="R1019" s="13" t="s">
        <v>129</v>
      </c>
      <c r="S1019" s="13" t="s">
        <v>2871</v>
      </c>
      <c r="T1019" s="13" t="s">
        <v>8348</v>
      </c>
      <c r="U1019" s="13" t="s">
        <v>12054</v>
      </c>
      <c r="V1019" s="13" t="s">
        <v>8351</v>
      </c>
      <c r="W1019" s="13">
        <f>IF(ISERROR(VLOOKUP($C1019,CTEPULL!$A:$I,3,FALSE)),"0",(VLOOKUP($C1019,CTEPULL!$A:$I,3,FALSE)))</f>
        <v>45</v>
      </c>
      <c r="X1019" s="18">
        <f>IF(ISERROR(VLOOKUP($A1019,PIVOTILC!$A:$I,3,FALSE)),"0",(VLOOKUP($A1019,PIVOTILC!$A:$I,3,FALSE)))</f>
        <v>45</v>
      </c>
      <c r="Y1019" s="13">
        <f t="shared" si="240"/>
        <v>0</v>
      </c>
      <c r="Z1019" s="13" t="str">
        <f t="shared" si="249"/>
        <v>Good</v>
      </c>
      <c r="AA1019" s="13">
        <f>IF(ISERROR(VLOOKUP($C1019,CTEPULL!$A:$I,4,FALSE)),"0",(VLOOKUP($C1019,CTEPULL!$A:$I,4,FALSE)))</f>
        <v>0</v>
      </c>
      <c r="AB1019" s="18">
        <f>IF(ISERROR(VLOOKUP($A1019,PIVOTILC!$A:$I,4,FALSE)),"0",(VLOOKUP($A1019,PIVOTILC!$A:$I,4,FALSE)))</f>
        <v>0</v>
      </c>
      <c r="AC1019" s="13">
        <f t="shared" si="241"/>
        <v>0</v>
      </c>
      <c r="AD1019" s="13" t="str">
        <f t="shared" si="250"/>
        <v/>
      </c>
      <c r="AE1019" s="13">
        <f>IF(ISERROR(VLOOKUP($C1019,CTEPULL!$A:$I,5,FALSE)),"0",(VLOOKUP($C1019,CTEPULL!$A:$I,5,FALSE)))</f>
        <v>0</v>
      </c>
      <c r="AF1019" s="18">
        <f>IF(ISERROR(VLOOKUP($A1019,PIVOTILC!$A:$I,5,FALSE)),"0",(VLOOKUP($A1019,PIVOTILC!$A:$I,5,FALSE)))</f>
        <v>0</v>
      </c>
      <c r="AG1019" s="13">
        <f t="shared" si="242"/>
        <v>0</v>
      </c>
      <c r="AH1019" s="13" t="str">
        <f t="shared" si="251"/>
        <v/>
      </c>
      <c r="AI1019" s="13">
        <f>IF(ISERROR(VLOOKUP($C1019,CTEPULL!$A:$I,6,FALSE)),"0",(VLOOKUP($C1019,CTEPULL!$A:$I,6,FALSE)))</f>
        <v>0</v>
      </c>
      <c r="AJ1019" s="18">
        <f>IF(ISERROR(VLOOKUP($A1019,PIVOTILC!$A:$I,6,FALSE)),"0",(VLOOKUP($A1019,PIVOTILC!$A:$I,6,FALSE)))</f>
        <v>0</v>
      </c>
      <c r="AK1019" s="13">
        <f t="shared" si="243"/>
        <v>0</v>
      </c>
      <c r="AL1019" s="13" t="str">
        <f t="shared" si="252"/>
        <v/>
      </c>
      <c r="AM1019" s="13">
        <f>IF(ISERROR(VLOOKUP($C1019,CTEPULL!$A:$I,7,FALSE)),"0",(VLOOKUP($C1019,CTEPULL!$A:$I,7,FALSE)))</f>
        <v>0</v>
      </c>
      <c r="AN1019" s="18">
        <f>IF(ISERROR(VLOOKUP($A1019,PIVOTILC!$A:$I,7,FALSE)),"0",(VLOOKUP($A1019,PIVOTILC!$A:$I,7,FALSE)))</f>
        <v>0</v>
      </c>
      <c r="AO1019" s="13">
        <f t="shared" si="244"/>
        <v>0</v>
      </c>
      <c r="AP1019" s="13" t="str">
        <f t="shared" si="253"/>
        <v/>
      </c>
      <c r="AQ1019" s="13">
        <f>IF(ISERROR(VLOOKUP($C1019,CTEPULL!$A:$I,8,FALSE)),"0",(VLOOKUP($C1019,CTEPULL!$A:$I,8,FALSE)))</f>
        <v>0</v>
      </c>
      <c r="AR1019" s="18">
        <f>IF(ISERROR(VLOOKUP($A1019,PIVOTILC!$A:$I,8,FALSE)),"0",(VLOOKUP($A1019,PIVOTILC!$A:$I,8,FALSE)))</f>
        <v>0</v>
      </c>
      <c r="AS1019" s="13">
        <f t="shared" si="245"/>
        <v>0</v>
      </c>
      <c r="AT1019" s="13" t="str">
        <f t="shared" si="254"/>
        <v/>
      </c>
      <c r="AU1019" s="19">
        <f>IF(ISERROR(VLOOKUP($C1019,CTEPULL!$A:$I,9,FALSE)),"0",(VLOOKUP($C1019,CTEPULL!$A:$I,9,FALSE)))</f>
        <v>45</v>
      </c>
      <c r="AV1019" s="18">
        <f>IF(ISERROR(VLOOKUP($A1019,PIVOTILC!$A:$I,8,FALSE)),"0",(VLOOKUP($A1019,PIVOTILC!$A:$I,9,FALSE)))</f>
        <v>45</v>
      </c>
      <c r="AW1019" s="18">
        <f t="shared" si="246"/>
        <v>0</v>
      </c>
      <c r="AX1019" s="13">
        <f t="shared" si="247"/>
        <v>0</v>
      </c>
      <c r="AY1019" s="13" t="str">
        <f t="shared" si="248"/>
        <v>No</v>
      </c>
      <c r="AZ1019" s="13" t="str">
        <f t="shared" si="255"/>
        <v>No</v>
      </c>
    </row>
    <row r="1020" spans="1:52" x14ac:dyDescent="0.2">
      <c r="A1020" s="1" t="s">
        <v>8877</v>
      </c>
      <c r="B1020" s="16" t="s">
        <v>8878</v>
      </c>
      <c r="C1020" s="13" t="s">
        <v>8879</v>
      </c>
      <c r="D1020" s="13" t="s">
        <v>2092</v>
      </c>
      <c r="E1020" s="13" t="s">
        <v>3922</v>
      </c>
      <c r="F1020" s="13" t="s">
        <v>179</v>
      </c>
      <c r="G1020" s="13" t="s">
        <v>8880</v>
      </c>
      <c r="H1020" s="13" t="s">
        <v>2829</v>
      </c>
      <c r="I1020" s="13" t="s">
        <v>98</v>
      </c>
      <c r="J1020" s="13" t="s">
        <v>2378</v>
      </c>
      <c r="K1020" s="13" t="s">
        <v>2395</v>
      </c>
      <c r="L1020" s="13" t="s">
        <v>4946</v>
      </c>
      <c r="M1020" s="13" t="s">
        <v>2405</v>
      </c>
      <c r="N1020" s="13" t="s">
        <v>8881</v>
      </c>
      <c r="O1020" s="17">
        <v>43390</v>
      </c>
      <c r="P1020" s="23"/>
      <c r="Q1020" s="41" t="s">
        <v>8882</v>
      </c>
      <c r="R1020" s="13" t="s">
        <v>187</v>
      </c>
      <c r="S1020" s="13" t="s">
        <v>2866</v>
      </c>
      <c r="T1020" s="13" t="s">
        <v>8348</v>
      </c>
      <c r="U1020" s="13" t="s">
        <v>8895</v>
      </c>
      <c r="V1020" s="13" t="s">
        <v>8349</v>
      </c>
      <c r="W1020" s="13">
        <f>IF(ISERROR(VLOOKUP($C1020,CTEPULL!$A:$I,3,FALSE)),"0",(VLOOKUP($C1020,CTEPULL!$A:$I,3,FALSE)))</f>
        <v>40</v>
      </c>
      <c r="X1020" s="18">
        <f>IF(ISERROR(VLOOKUP($A1020,PIVOTILC!$A:$I,3,FALSE)),"0",(VLOOKUP($A1020,PIVOTILC!$A:$I,3,FALSE)))</f>
        <v>40</v>
      </c>
      <c r="Y1020" s="13">
        <f t="shared" si="240"/>
        <v>0</v>
      </c>
      <c r="Z1020" s="13" t="str">
        <f t="shared" si="249"/>
        <v>Good</v>
      </c>
      <c r="AA1020" s="13">
        <f>IF(ISERROR(VLOOKUP($C1020,CTEPULL!$A:$I,4,FALSE)),"0",(VLOOKUP($C1020,CTEPULL!$A:$I,4,FALSE)))</f>
        <v>0</v>
      </c>
      <c r="AB1020" s="18">
        <f>IF(ISERROR(VLOOKUP($A1020,PIVOTILC!$A:$I,4,FALSE)),"0",(VLOOKUP($A1020,PIVOTILC!$A:$I,4,FALSE)))</f>
        <v>0</v>
      </c>
      <c r="AC1020" s="13">
        <f t="shared" si="241"/>
        <v>0</v>
      </c>
      <c r="AD1020" s="13" t="str">
        <f t="shared" si="250"/>
        <v/>
      </c>
      <c r="AE1020" s="13">
        <f>IF(ISERROR(VLOOKUP($C1020,CTEPULL!$A:$I,5,FALSE)),"0",(VLOOKUP($C1020,CTEPULL!$A:$I,5,FALSE)))</f>
        <v>0</v>
      </c>
      <c r="AF1020" s="18">
        <f>IF(ISERROR(VLOOKUP($A1020,PIVOTILC!$A:$I,5,FALSE)),"0",(VLOOKUP($A1020,PIVOTILC!$A:$I,5,FALSE)))</f>
        <v>0</v>
      </c>
      <c r="AG1020" s="13">
        <f t="shared" si="242"/>
        <v>0</v>
      </c>
      <c r="AH1020" s="13" t="str">
        <f t="shared" si="251"/>
        <v/>
      </c>
      <c r="AI1020" s="13">
        <f>IF(ISERROR(VLOOKUP($C1020,CTEPULL!$A:$I,6,FALSE)),"0",(VLOOKUP($C1020,CTEPULL!$A:$I,6,FALSE)))</f>
        <v>0</v>
      </c>
      <c r="AJ1020" s="18">
        <f>IF(ISERROR(VLOOKUP($A1020,PIVOTILC!$A:$I,6,FALSE)),"0",(VLOOKUP($A1020,PIVOTILC!$A:$I,6,FALSE)))</f>
        <v>0</v>
      </c>
      <c r="AK1020" s="13">
        <f t="shared" si="243"/>
        <v>0</v>
      </c>
      <c r="AL1020" s="13" t="str">
        <f t="shared" si="252"/>
        <v/>
      </c>
      <c r="AM1020" s="13">
        <f>IF(ISERROR(VLOOKUP($C1020,CTEPULL!$A:$I,7,FALSE)),"0",(VLOOKUP($C1020,CTEPULL!$A:$I,7,FALSE)))</f>
        <v>0</v>
      </c>
      <c r="AN1020" s="18">
        <f>IF(ISERROR(VLOOKUP($A1020,PIVOTILC!$A:$I,7,FALSE)),"0",(VLOOKUP($A1020,PIVOTILC!$A:$I,7,FALSE)))</f>
        <v>0</v>
      </c>
      <c r="AO1020" s="13">
        <f t="shared" si="244"/>
        <v>0</v>
      </c>
      <c r="AP1020" s="13" t="str">
        <f t="shared" si="253"/>
        <v/>
      </c>
      <c r="AQ1020" s="13">
        <f>IF(ISERROR(VLOOKUP($C1020,CTEPULL!$A:$I,8,FALSE)),"0",(VLOOKUP($C1020,CTEPULL!$A:$I,8,FALSE)))</f>
        <v>0</v>
      </c>
      <c r="AR1020" s="18">
        <f>IF(ISERROR(VLOOKUP($A1020,PIVOTILC!$A:$I,8,FALSE)),"0",(VLOOKUP($A1020,PIVOTILC!$A:$I,8,FALSE)))</f>
        <v>0</v>
      </c>
      <c r="AS1020" s="13">
        <f t="shared" si="245"/>
        <v>0</v>
      </c>
      <c r="AT1020" s="13" t="str">
        <f t="shared" si="254"/>
        <v/>
      </c>
      <c r="AU1020" s="19">
        <f>IF(ISERROR(VLOOKUP($C1020,CTEPULL!$A:$I,9,FALSE)),"0",(VLOOKUP($C1020,CTEPULL!$A:$I,9,FALSE)))</f>
        <v>40</v>
      </c>
      <c r="AV1020" s="18">
        <f>IF(ISERROR(VLOOKUP($A1020,PIVOTILC!$A:$I,8,FALSE)),"0",(VLOOKUP($A1020,PIVOTILC!$A:$I,9,FALSE)))</f>
        <v>40</v>
      </c>
      <c r="AW1020" s="18">
        <f t="shared" si="246"/>
        <v>0</v>
      </c>
      <c r="AX1020" s="13">
        <f t="shared" si="247"/>
        <v>0</v>
      </c>
      <c r="AY1020" s="13" t="str">
        <f t="shared" si="248"/>
        <v>No</v>
      </c>
      <c r="AZ1020" s="13" t="str">
        <f t="shared" si="255"/>
        <v>No</v>
      </c>
    </row>
    <row r="1021" spans="1:52" x14ac:dyDescent="0.2">
      <c r="A1021" s="1" t="s">
        <v>7331</v>
      </c>
      <c r="B1021" s="16" t="s">
        <v>3776</v>
      </c>
      <c r="C1021" s="13" t="s">
        <v>3777</v>
      </c>
      <c r="D1021" s="13" t="s">
        <v>461</v>
      </c>
      <c r="E1021" s="13" t="s">
        <v>3778</v>
      </c>
      <c r="F1021" s="13" t="s">
        <v>2830</v>
      </c>
      <c r="G1021" s="13" t="s">
        <v>3779</v>
      </c>
      <c r="H1021" s="13" t="s">
        <v>2829</v>
      </c>
      <c r="I1021" s="13" t="s">
        <v>98</v>
      </c>
      <c r="J1021" s="13" t="s">
        <v>2378</v>
      </c>
      <c r="K1021" s="13" t="s">
        <v>2396</v>
      </c>
      <c r="L1021" s="13" t="s">
        <v>2392</v>
      </c>
      <c r="M1021" s="13" t="s">
        <v>8943</v>
      </c>
      <c r="N1021" s="13" t="s">
        <v>3780</v>
      </c>
      <c r="O1021" s="17">
        <v>42570</v>
      </c>
      <c r="P1021" s="23"/>
      <c r="Q1021" s="41" t="s">
        <v>3781</v>
      </c>
      <c r="R1021" s="13" t="s">
        <v>129</v>
      </c>
      <c r="S1021" s="13" t="s">
        <v>2871</v>
      </c>
      <c r="T1021" s="13" t="s">
        <v>8348</v>
      </c>
      <c r="U1021" s="13" t="s">
        <v>6155</v>
      </c>
      <c r="V1021" s="13" t="s">
        <v>8352</v>
      </c>
      <c r="W1021" s="13">
        <f>IF(ISERROR(VLOOKUP($C1021,CTEPULL!$A:$I,3,FALSE)),"0",(VLOOKUP($C1021,CTEPULL!$A:$I,3,FALSE)))</f>
        <v>55</v>
      </c>
      <c r="X1021" s="18">
        <f>IF(ISERROR(VLOOKUP($A1021,PIVOTILC!$A:$I,3,FALSE)),"0",(VLOOKUP($A1021,PIVOTILC!$A:$I,3,FALSE)))</f>
        <v>55</v>
      </c>
      <c r="Y1021" s="13">
        <f t="shared" si="240"/>
        <v>0</v>
      </c>
      <c r="Z1021" s="13" t="str">
        <f t="shared" si="249"/>
        <v>Good</v>
      </c>
      <c r="AA1021" s="13">
        <f>IF(ISERROR(VLOOKUP($C1021,CTEPULL!$A:$I,4,FALSE)),"0",(VLOOKUP($C1021,CTEPULL!$A:$I,4,FALSE)))</f>
        <v>0</v>
      </c>
      <c r="AB1021" s="18">
        <f>IF(ISERROR(VLOOKUP($A1021,PIVOTILC!$A:$I,4,FALSE)),"0",(VLOOKUP($A1021,PIVOTILC!$A:$I,4,FALSE)))</f>
        <v>0</v>
      </c>
      <c r="AC1021" s="13">
        <f t="shared" si="241"/>
        <v>0</v>
      </c>
      <c r="AD1021" s="13" t="str">
        <f t="shared" si="250"/>
        <v/>
      </c>
      <c r="AE1021" s="13">
        <f>IF(ISERROR(VLOOKUP($C1021,CTEPULL!$A:$I,5,FALSE)),"0",(VLOOKUP($C1021,CTEPULL!$A:$I,5,FALSE)))</f>
        <v>0</v>
      </c>
      <c r="AF1021" s="18">
        <f>IF(ISERROR(VLOOKUP($A1021,PIVOTILC!$A:$I,5,FALSE)),"0",(VLOOKUP($A1021,PIVOTILC!$A:$I,5,FALSE)))</f>
        <v>0</v>
      </c>
      <c r="AG1021" s="13">
        <f t="shared" si="242"/>
        <v>0</v>
      </c>
      <c r="AH1021" s="13" t="str">
        <f t="shared" si="251"/>
        <v/>
      </c>
      <c r="AI1021" s="13">
        <f>IF(ISERROR(VLOOKUP($C1021,CTEPULL!$A:$I,6,FALSE)),"0",(VLOOKUP($C1021,CTEPULL!$A:$I,6,FALSE)))</f>
        <v>0</v>
      </c>
      <c r="AJ1021" s="18">
        <f>IF(ISERROR(VLOOKUP($A1021,PIVOTILC!$A:$I,6,FALSE)),"0",(VLOOKUP($A1021,PIVOTILC!$A:$I,6,FALSE)))</f>
        <v>0</v>
      </c>
      <c r="AK1021" s="13">
        <f t="shared" si="243"/>
        <v>0</v>
      </c>
      <c r="AL1021" s="13" t="str">
        <f t="shared" si="252"/>
        <v/>
      </c>
      <c r="AM1021" s="13">
        <f>IF(ISERROR(VLOOKUP($C1021,CTEPULL!$A:$I,7,FALSE)),"0",(VLOOKUP($C1021,CTEPULL!$A:$I,7,FALSE)))</f>
        <v>0</v>
      </c>
      <c r="AN1021" s="18">
        <f>IF(ISERROR(VLOOKUP($A1021,PIVOTILC!$A:$I,7,FALSE)),"0",(VLOOKUP($A1021,PIVOTILC!$A:$I,7,FALSE)))</f>
        <v>0</v>
      </c>
      <c r="AO1021" s="13">
        <f t="shared" si="244"/>
        <v>0</v>
      </c>
      <c r="AP1021" s="13" t="str">
        <f t="shared" si="253"/>
        <v/>
      </c>
      <c r="AQ1021" s="13">
        <f>IF(ISERROR(VLOOKUP($C1021,CTEPULL!$A:$I,8,FALSE)),"0",(VLOOKUP($C1021,CTEPULL!$A:$I,8,FALSE)))</f>
        <v>0</v>
      </c>
      <c r="AR1021" s="18">
        <f>IF(ISERROR(VLOOKUP($A1021,PIVOTILC!$A:$I,8,FALSE)),"0",(VLOOKUP($A1021,PIVOTILC!$A:$I,8,FALSE)))</f>
        <v>0</v>
      </c>
      <c r="AS1021" s="13">
        <f t="shared" si="245"/>
        <v>0</v>
      </c>
      <c r="AT1021" s="13" t="str">
        <f t="shared" si="254"/>
        <v/>
      </c>
      <c r="AU1021" s="19">
        <f>IF(ISERROR(VLOOKUP($C1021,CTEPULL!$A:$I,9,FALSE)),"0",(VLOOKUP($C1021,CTEPULL!$A:$I,9,FALSE)))</f>
        <v>55</v>
      </c>
      <c r="AV1021" s="18">
        <f>IF(ISERROR(VLOOKUP($A1021,PIVOTILC!$A:$I,8,FALSE)),"0",(VLOOKUP($A1021,PIVOTILC!$A:$I,9,FALSE)))</f>
        <v>55</v>
      </c>
      <c r="AW1021" s="18">
        <f t="shared" si="246"/>
        <v>0</v>
      </c>
      <c r="AX1021" s="13">
        <f t="shared" si="247"/>
        <v>0</v>
      </c>
      <c r="AY1021" s="13" t="str">
        <f t="shared" si="248"/>
        <v>No</v>
      </c>
      <c r="AZ1021" s="13" t="str">
        <f t="shared" si="255"/>
        <v>No</v>
      </c>
    </row>
    <row r="1022" spans="1:52" x14ac:dyDescent="0.2">
      <c r="A1022" s="1" t="s">
        <v>9468</v>
      </c>
      <c r="B1022" s="16" t="s">
        <v>3384</v>
      </c>
      <c r="C1022" s="13" t="s">
        <v>812</v>
      </c>
      <c r="D1022" s="13" t="s">
        <v>461</v>
      </c>
      <c r="E1022" s="13" t="s">
        <v>462</v>
      </c>
      <c r="F1022" s="13" t="s">
        <v>109</v>
      </c>
      <c r="G1022" s="13" t="s">
        <v>286</v>
      </c>
      <c r="H1022" s="13" t="s">
        <v>2829</v>
      </c>
      <c r="I1022" s="13" t="s">
        <v>100</v>
      </c>
      <c r="J1022" s="13" t="s">
        <v>2378</v>
      </c>
      <c r="K1022" s="13" t="s">
        <v>2396</v>
      </c>
      <c r="L1022" s="13" t="s">
        <v>2392</v>
      </c>
      <c r="M1022" s="13" t="s">
        <v>8943</v>
      </c>
      <c r="N1022" s="13" t="s">
        <v>58</v>
      </c>
      <c r="O1022" s="17">
        <v>39727</v>
      </c>
      <c r="P1022" s="23"/>
      <c r="Q1022" s="41" t="s">
        <v>2781</v>
      </c>
      <c r="R1022" s="13" t="s">
        <v>129</v>
      </c>
      <c r="S1022" s="13" t="s">
        <v>2871</v>
      </c>
      <c r="T1022" s="13" t="s">
        <v>8348</v>
      </c>
      <c r="U1022" s="13" t="s">
        <v>6156</v>
      </c>
      <c r="V1022" s="13" t="s">
        <v>8362</v>
      </c>
      <c r="W1022" s="13">
        <f>IF(ISERROR(VLOOKUP($C1022,CTEPULL!$A:$I,3,FALSE)),"0",(VLOOKUP($C1022,CTEPULL!$A:$I,3,FALSE)))</f>
        <v>62</v>
      </c>
      <c r="X1022" s="18">
        <f>IF(ISERROR(VLOOKUP($A1022,PIVOTILC!$A:$I,3,FALSE)),"0",(VLOOKUP($A1022,PIVOTILC!$A:$I,3,FALSE)))</f>
        <v>62</v>
      </c>
      <c r="Y1022" s="13">
        <f t="shared" si="240"/>
        <v>0</v>
      </c>
      <c r="Z1022" s="13" t="str">
        <f t="shared" si="249"/>
        <v>Good</v>
      </c>
      <c r="AA1022" s="13">
        <f>IF(ISERROR(VLOOKUP($C1022,CTEPULL!$A:$I,4,FALSE)),"0",(VLOOKUP($C1022,CTEPULL!$A:$I,4,FALSE)))</f>
        <v>0</v>
      </c>
      <c r="AB1022" s="18">
        <f>IF(ISERROR(VLOOKUP($A1022,PIVOTILC!$A:$I,4,FALSE)),"0",(VLOOKUP($A1022,PIVOTILC!$A:$I,4,FALSE)))</f>
        <v>0</v>
      </c>
      <c r="AC1022" s="13">
        <f t="shared" si="241"/>
        <v>0</v>
      </c>
      <c r="AD1022" s="13" t="str">
        <f t="shared" si="250"/>
        <v/>
      </c>
      <c r="AE1022" s="13">
        <f>IF(ISERROR(VLOOKUP($C1022,CTEPULL!$A:$I,5,FALSE)),"0",(VLOOKUP($C1022,CTEPULL!$A:$I,5,FALSE)))</f>
        <v>0</v>
      </c>
      <c r="AF1022" s="18">
        <f>IF(ISERROR(VLOOKUP($A1022,PIVOTILC!$A:$I,5,FALSE)),"0",(VLOOKUP($A1022,PIVOTILC!$A:$I,5,FALSE)))</f>
        <v>0</v>
      </c>
      <c r="AG1022" s="13">
        <f t="shared" si="242"/>
        <v>0</v>
      </c>
      <c r="AH1022" s="13" t="str">
        <f t="shared" si="251"/>
        <v/>
      </c>
      <c r="AI1022" s="13">
        <f>IF(ISERROR(VLOOKUP($C1022,CTEPULL!$A:$I,6,FALSE)),"0",(VLOOKUP($C1022,CTEPULL!$A:$I,6,FALSE)))</f>
        <v>0</v>
      </c>
      <c r="AJ1022" s="18">
        <f>IF(ISERROR(VLOOKUP($A1022,PIVOTILC!$A:$I,6,FALSE)),"0",(VLOOKUP($A1022,PIVOTILC!$A:$I,6,FALSE)))</f>
        <v>0</v>
      </c>
      <c r="AK1022" s="13">
        <f t="shared" si="243"/>
        <v>0</v>
      </c>
      <c r="AL1022" s="13" t="str">
        <f t="shared" si="252"/>
        <v/>
      </c>
      <c r="AM1022" s="13">
        <f>IF(ISERROR(VLOOKUP($C1022,CTEPULL!$A:$I,7,FALSE)),"0",(VLOOKUP($C1022,CTEPULL!$A:$I,7,FALSE)))</f>
        <v>0</v>
      </c>
      <c r="AN1022" s="18">
        <f>IF(ISERROR(VLOOKUP($A1022,PIVOTILC!$A:$I,7,FALSE)),"0",(VLOOKUP($A1022,PIVOTILC!$A:$I,7,FALSE)))</f>
        <v>0</v>
      </c>
      <c r="AO1022" s="13">
        <f t="shared" si="244"/>
        <v>0</v>
      </c>
      <c r="AP1022" s="13" t="str">
        <f t="shared" si="253"/>
        <v/>
      </c>
      <c r="AQ1022" s="13">
        <f>IF(ISERROR(VLOOKUP($C1022,CTEPULL!$A:$I,8,FALSE)),"0",(VLOOKUP($C1022,CTEPULL!$A:$I,8,FALSE)))</f>
        <v>0</v>
      </c>
      <c r="AR1022" s="18">
        <f>IF(ISERROR(VLOOKUP($A1022,PIVOTILC!$A:$I,8,FALSE)),"0",(VLOOKUP($A1022,PIVOTILC!$A:$I,8,FALSE)))</f>
        <v>0</v>
      </c>
      <c r="AS1022" s="13">
        <f t="shared" si="245"/>
        <v>0</v>
      </c>
      <c r="AT1022" s="13" t="str">
        <f t="shared" si="254"/>
        <v/>
      </c>
      <c r="AU1022" s="19">
        <f>IF(ISERROR(VLOOKUP($C1022,CTEPULL!$A:$I,9,FALSE)),"0",(VLOOKUP($C1022,CTEPULL!$A:$I,9,FALSE)))</f>
        <v>62</v>
      </c>
      <c r="AV1022" s="18">
        <f>IF(ISERROR(VLOOKUP($A1022,PIVOTILC!$A:$I,8,FALSE)),"0",(VLOOKUP($A1022,PIVOTILC!$A:$I,9,FALSE)))</f>
        <v>62</v>
      </c>
      <c r="AW1022" s="18">
        <f t="shared" si="246"/>
        <v>0</v>
      </c>
      <c r="AX1022" s="13">
        <f t="shared" si="247"/>
        <v>0</v>
      </c>
      <c r="AY1022" s="13" t="str">
        <f t="shared" si="248"/>
        <v>No</v>
      </c>
      <c r="AZ1022" s="13" t="str">
        <f t="shared" si="255"/>
        <v>No</v>
      </c>
    </row>
    <row r="1023" spans="1:52" x14ac:dyDescent="0.2">
      <c r="A1023" s="1" t="s">
        <v>8518</v>
      </c>
      <c r="B1023" s="12" t="s">
        <v>8519</v>
      </c>
      <c r="C1023" s="3" t="s">
        <v>8520</v>
      </c>
      <c r="D1023" s="3" t="s">
        <v>8521</v>
      </c>
      <c r="E1023" s="3" t="s">
        <v>8522</v>
      </c>
      <c r="F1023" s="3" t="s">
        <v>179</v>
      </c>
      <c r="G1023" s="3" t="s">
        <v>8523</v>
      </c>
      <c r="H1023" s="3" t="s">
        <v>2829</v>
      </c>
      <c r="I1023" s="3" t="s">
        <v>100</v>
      </c>
      <c r="J1023" s="3" t="s">
        <v>2378</v>
      </c>
      <c r="K1023" s="3" t="s">
        <v>4970</v>
      </c>
      <c r="L1023" s="3" t="s">
        <v>11256</v>
      </c>
      <c r="M1023" s="3" t="s">
        <v>8943</v>
      </c>
      <c r="N1023" s="3" t="s">
        <v>8524</v>
      </c>
      <c r="O1023" s="11">
        <v>43346</v>
      </c>
      <c r="Q1023" s="41" t="s">
        <v>8525</v>
      </c>
      <c r="R1023" s="3" t="s">
        <v>187</v>
      </c>
      <c r="S1023" s="3" t="s">
        <v>2873</v>
      </c>
      <c r="T1023" s="3" t="s">
        <v>8348</v>
      </c>
      <c r="U1023" s="3" t="s">
        <v>8554</v>
      </c>
      <c r="V1023" s="3" t="s">
        <v>8358</v>
      </c>
      <c r="W1023" s="13">
        <f>IF(ISERROR(VLOOKUP($C1023,CTEPULL!$A:$I,3,FALSE)),"0",(VLOOKUP($C1023,CTEPULL!$A:$I,3,FALSE)))</f>
        <v>48</v>
      </c>
      <c r="X1023" s="18">
        <f>IF(ISERROR(VLOOKUP($A1023,PIVOTILC!$A:$I,3,FALSE)),"0",(VLOOKUP($A1023,PIVOTILC!$A:$I,3,FALSE)))</f>
        <v>48</v>
      </c>
      <c r="Y1023" s="13">
        <f t="shared" si="240"/>
        <v>0</v>
      </c>
      <c r="Z1023" s="13" t="str">
        <f t="shared" si="249"/>
        <v>Good</v>
      </c>
      <c r="AA1023" s="13">
        <f>IF(ISERROR(VLOOKUP($C1023,CTEPULL!$A:$I,4,FALSE)),"0",(VLOOKUP($C1023,CTEPULL!$A:$I,4,FALSE)))</f>
        <v>0</v>
      </c>
      <c r="AB1023" s="18">
        <f>IF(ISERROR(VLOOKUP($A1023,PIVOTILC!$A:$I,4,FALSE)),"0",(VLOOKUP($A1023,PIVOTILC!$A:$I,4,FALSE)))</f>
        <v>0</v>
      </c>
      <c r="AC1023" s="13">
        <f t="shared" si="241"/>
        <v>0</v>
      </c>
      <c r="AD1023" s="13" t="str">
        <f t="shared" si="250"/>
        <v/>
      </c>
      <c r="AE1023" s="13">
        <f>IF(ISERROR(VLOOKUP($C1023,CTEPULL!$A:$I,5,FALSE)),"0",(VLOOKUP($C1023,CTEPULL!$A:$I,5,FALSE)))</f>
        <v>0</v>
      </c>
      <c r="AF1023" s="18">
        <f>IF(ISERROR(VLOOKUP($A1023,PIVOTILC!$A:$I,5,FALSE)),"0",(VLOOKUP($A1023,PIVOTILC!$A:$I,5,FALSE)))</f>
        <v>0</v>
      </c>
      <c r="AG1023" s="13">
        <f t="shared" si="242"/>
        <v>0</v>
      </c>
      <c r="AH1023" s="13" t="str">
        <f t="shared" si="251"/>
        <v/>
      </c>
      <c r="AI1023" s="13">
        <f>IF(ISERROR(VLOOKUP($C1023,CTEPULL!$A:$I,6,FALSE)),"0",(VLOOKUP($C1023,CTEPULL!$A:$I,6,FALSE)))</f>
        <v>0</v>
      </c>
      <c r="AJ1023" s="18">
        <f>IF(ISERROR(VLOOKUP($A1023,PIVOTILC!$A:$I,6,FALSE)),"0",(VLOOKUP($A1023,PIVOTILC!$A:$I,6,FALSE)))</f>
        <v>0</v>
      </c>
      <c r="AK1023" s="13">
        <f t="shared" si="243"/>
        <v>0</v>
      </c>
      <c r="AL1023" s="13" t="str">
        <f t="shared" si="252"/>
        <v/>
      </c>
      <c r="AM1023" s="13">
        <f>IF(ISERROR(VLOOKUP($C1023,CTEPULL!$A:$I,7,FALSE)),"0",(VLOOKUP($C1023,CTEPULL!$A:$I,7,FALSE)))</f>
        <v>0</v>
      </c>
      <c r="AN1023" s="18">
        <f>IF(ISERROR(VLOOKUP($A1023,PIVOTILC!$A:$I,7,FALSE)),"0",(VLOOKUP($A1023,PIVOTILC!$A:$I,7,FALSE)))</f>
        <v>0</v>
      </c>
      <c r="AO1023" s="13">
        <f t="shared" si="244"/>
        <v>0</v>
      </c>
      <c r="AP1023" s="13" t="str">
        <f t="shared" si="253"/>
        <v/>
      </c>
      <c r="AQ1023" s="13">
        <f>IF(ISERROR(VLOOKUP($C1023,CTEPULL!$A:$I,8,FALSE)),"0",(VLOOKUP($C1023,CTEPULL!$A:$I,8,FALSE)))</f>
        <v>0</v>
      </c>
      <c r="AR1023" s="18">
        <f>IF(ISERROR(VLOOKUP($A1023,PIVOTILC!$A:$I,8,FALSE)),"0",(VLOOKUP($A1023,PIVOTILC!$A:$I,8,FALSE)))</f>
        <v>0</v>
      </c>
      <c r="AS1023" s="13">
        <f t="shared" si="245"/>
        <v>0</v>
      </c>
      <c r="AT1023" s="13" t="str">
        <f t="shared" si="254"/>
        <v/>
      </c>
      <c r="AU1023" s="19">
        <f>IF(ISERROR(VLOOKUP($C1023,CTEPULL!$A:$I,9,FALSE)),"0",(VLOOKUP($C1023,CTEPULL!$A:$I,9,FALSE)))</f>
        <v>48</v>
      </c>
      <c r="AV1023" s="18">
        <f>IF(ISERROR(VLOOKUP($A1023,PIVOTILC!$A:$I,8,FALSE)),"0",(VLOOKUP($A1023,PIVOTILC!$A:$I,9,FALSE)))</f>
        <v>48</v>
      </c>
      <c r="AW1023" s="18">
        <f t="shared" si="246"/>
        <v>0</v>
      </c>
      <c r="AX1023" s="13">
        <f t="shared" si="247"/>
        <v>0</v>
      </c>
      <c r="AY1023" s="13" t="str">
        <f t="shared" si="248"/>
        <v>No</v>
      </c>
      <c r="AZ1023" s="13" t="str">
        <f t="shared" si="255"/>
        <v>No</v>
      </c>
    </row>
    <row r="1024" spans="1:52" x14ac:dyDescent="0.2">
      <c r="A1024" s="1" t="s">
        <v>9469</v>
      </c>
      <c r="B1024" s="16" t="s">
        <v>3385</v>
      </c>
      <c r="C1024" s="13" t="s">
        <v>926</v>
      </c>
      <c r="D1024" s="13" t="s">
        <v>710</v>
      </c>
      <c r="E1024" s="13" t="s">
        <v>711</v>
      </c>
      <c r="F1024" s="13" t="s">
        <v>113</v>
      </c>
      <c r="G1024" s="13" t="s">
        <v>393</v>
      </c>
      <c r="H1024" s="13" t="s">
        <v>2829</v>
      </c>
      <c r="I1024" s="13" t="s">
        <v>98</v>
      </c>
      <c r="J1024" s="13" t="s">
        <v>2378</v>
      </c>
      <c r="K1024" s="13" t="s">
        <v>2395</v>
      </c>
      <c r="L1024" s="13" t="s">
        <v>2385</v>
      </c>
      <c r="M1024" s="13" t="s">
        <v>10350</v>
      </c>
      <c r="N1024" s="13" t="s">
        <v>4</v>
      </c>
      <c r="O1024" s="17">
        <v>39601</v>
      </c>
      <c r="P1024" s="23"/>
      <c r="Q1024" s="41" t="s">
        <v>2782</v>
      </c>
      <c r="R1024" s="13" t="s">
        <v>129</v>
      </c>
      <c r="S1024" s="13" t="s">
        <v>2871</v>
      </c>
      <c r="T1024" s="13" t="s">
        <v>8348</v>
      </c>
      <c r="U1024" s="13" t="s">
        <v>6157</v>
      </c>
      <c r="V1024" s="13" t="s">
        <v>8352</v>
      </c>
      <c r="W1024" s="13">
        <f>IF(ISERROR(VLOOKUP($C1024,CTEPULL!$A:$I,3,FALSE)),"0",(VLOOKUP($C1024,CTEPULL!$A:$I,3,FALSE)))</f>
        <v>40</v>
      </c>
      <c r="X1024" s="18">
        <f>IF(ISERROR(VLOOKUP($A1024,PIVOTILC!$A:$I,3,FALSE)),"0",(VLOOKUP($A1024,PIVOTILC!$A:$I,3,FALSE)))</f>
        <v>40</v>
      </c>
      <c r="Y1024" s="13">
        <f t="shared" si="240"/>
        <v>0</v>
      </c>
      <c r="Z1024" s="13" t="str">
        <f t="shared" si="249"/>
        <v>Good</v>
      </c>
      <c r="AA1024" s="13">
        <f>IF(ISERROR(VLOOKUP($C1024,CTEPULL!$A:$I,4,FALSE)),"0",(VLOOKUP($C1024,CTEPULL!$A:$I,4,FALSE)))</f>
        <v>0</v>
      </c>
      <c r="AB1024" s="18">
        <f>IF(ISERROR(VLOOKUP($A1024,PIVOTILC!$A:$I,4,FALSE)),"0",(VLOOKUP($A1024,PIVOTILC!$A:$I,4,FALSE)))</f>
        <v>0</v>
      </c>
      <c r="AC1024" s="13">
        <f t="shared" si="241"/>
        <v>0</v>
      </c>
      <c r="AD1024" s="13" t="str">
        <f t="shared" si="250"/>
        <v/>
      </c>
      <c r="AE1024" s="13">
        <f>IF(ISERROR(VLOOKUP($C1024,CTEPULL!$A:$I,5,FALSE)),"0",(VLOOKUP($C1024,CTEPULL!$A:$I,5,FALSE)))</f>
        <v>0</v>
      </c>
      <c r="AF1024" s="18">
        <f>IF(ISERROR(VLOOKUP($A1024,PIVOTILC!$A:$I,5,FALSE)),"0",(VLOOKUP($A1024,PIVOTILC!$A:$I,5,FALSE)))</f>
        <v>0</v>
      </c>
      <c r="AG1024" s="13">
        <f t="shared" si="242"/>
        <v>0</v>
      </c>
      <c r="AH1024" s="13" t="str">
        <f t="shared" si="251"/>
        <v/>
      </c>
      <c r="AI1024" s="13">
        <f>IF(ISERROR(VLOOKUP($C1024,CTEPULL!$A:$I,6,FALSE)),"0",(VLOOKUP($C1024,CTEPULL!$A:$I,6,FALSE)))</f>
        <v>0</v>
      </c>
      <c r="AJ1024" s="18">
        <f>IF(ISERROR(VLOOKUP($A1024,PIVOTILC!$A:$I,6,FALSE)),"0",(VLOOKUP($A1024,PIVOTILC!$A:$I,6,FALSE)))</f>
        <v>0</v>
      </c>
      <c r="AK1024" s="13">
        <f t="shared" si="243"/>
        <v>0</v>
      </c>
      <c r="AL1024" s="13" t="str">
        <f t="shared" si="252"/>
        <v/>
      </c>
      <c r="AM1024" s="13">
        <f>IF(ISERROR(VLOOKUP($C1024,CTEPULL!$A:$I,7,FALSE)),"0",(VLOOKUP($C1024,CTEPULL!$A:$I,7,FALSE)))</f>
        <v>0</v>
      </c>
      <c r="AN1024" s="18">
        <f>IF(ISERROR(VLOOKUP($A1024,PIVOTILC!$A:$I,7,FALSE)),"0",(VLOOKUP($A1024,PIVOTILC!$A:$I,7,FALSE)))</f>
        <v>0</v>
      </c>
      <c r="AO1024" s="13">
        <f t="shared" si="244"/>
        <v>0</v>
      </c>
      <c r="AP1024" s="13" t="str">
        <f t="shared" si="253"/>
        <v/>
      </c>
      <c r="AQ1024" s="13">
        <f>IF(ISERROR(VLOOKUP($C1024,CTEPULL!$A:$I,8,FALSE)),"0",(VLOOKUP($C1024,CTEPULL!$A:$I,8,FALSE)))</f>
        <v>0</v>
      </c>
      <c r="AR1024" s="18">
        <f>IF(ISERROR(VLOOKUP($A1024,PIVOTILC!$A:$I,8,FALSE)),"0",(VLOOKUP($A1024,PIVOTILC!$A:$I,8,FALSE)))</f>
        <v>0</v>
      </c>
      <c r="AS1024" s="13">
        <f t="shared" si="245"/>
        <v>0</v>
      </c>
      <c r="AT1024" s="13" t="str">
        <f t="shared" si="254"/>
        <v/>
      </c>
      <c r="AU1024" s="19">
        <f>IF(ISERROR(VLOOKUP($C1024,CTEPULL!$A:$I,9,FALSE)),"0",(VLOOKUP($C1024,CTEPULL!$A:$I,9,FALSE)))</f>
        <v>40</v>
      </c>
      <c r="AV1024" s="18">
        <f>IF(ISERROR(VLOOKUP($A1024,PIVOTILC!$A:$I,8,FALSE)),"0",(VLOOKUP($A1024,PIVOTILC!$A:$I,9,FALSE)))</f>
        <v>40</v>
      </c>
      <c r="AW1024" s="18">
        <f t="shared" si="246"/>
        <v>0</v>
      </c>
      <c r="AX1024" s="13">
        <f t="shared" si="247"/>
        <v>0</v>
      </c>
      <c r="AY1024" s="13" t="str">
        <f t="shared" si="248"/>
        <v>No</v>
      </c>
      <c r="AZ1024" s="13" t="str">
        <f t="shared" si="255"/>
        <v>No</v>
      </c>
    </row>
    <row r="1025" spans="1:52" x14ac:dyDescent="0.2">
      <c r="A1025" s="1" t="s">
        <v>7332</v>
      </c>
      <c r="B1025" s="16" t="s">
        <v>3821</v>
      </c>
      <c r="C1025" s="13" t="s">
        <v>1514</v>
      </c>
      <c r="D1025" s="13" t="s">
        <v>1515</v>
      </c>
      <c r="E1025" s="13" t="s">
        <v>1516</v>
      </c>
      <c r="F1025" s="13" t="s">
        <v>12731</v>
      </c>
      <c r="G1025" s="13" t="s">
        <v>1517</v>
      </c>
      <c r="H1025" s="13" t="s">
        <v>2828</v>
      </c>
      <c r="I1025" s="13" t="s">
        <v>100</v>
      </c>
      <c r="J1025" s="13" t="s">
        <v>2378</v>
      </c>
      <c r="K1025" s="13" t="s">
        <v>2396</v>
      </c>
      <c r="L1025" s="13" t="s">
        <v>2392</v>
      </c>
      <c r="M1025" s="13" t="s">
        <v>4971</v>
      </c>
      <c r="N1025" s="13" t="s">
        <v>1518</v>
      </c>
      <c r="O1025" s="17">
        <v>41822</v>
      </c>
      <c r="P1025" s="23"/>
      <c r="Q1025" s="41" t="s">
        <v>3834</v>
      </c>
      <c r="R1025" s="13" t="s">
        <v>129</v>
      </c>
      <c r="S1025" s="13" t="s">
        <v>2867</v>
      </c>
      <c r="T1025" s="13" t="s">
        <v>8348</v>
      </c>
      <c r="U1025" s="13" t="s">
        <v>6158</v>
      </c>
      <c r="V1025" s="13" t="s">
        <v>8352</v>
      </c>
      <c r="W1025" s="13">
        <f>IF(ISERROR(VLOOKUP($C1025,CTEPULL!$A:$I,3,FALSE)),"0",(VLOOKUP($C1025,CTEPULL!$A:$I,3,FALSE)))</f>
        <v>60</v>
      </c>
      <c r="X1025" s="18">
        <f>IF(ISERROR(VLOOKUP($A1025,PIVOTILC!$A:$I,3,FALSE)),"0",(VLOOKUP($A1025,PIVOTILC!$A:$I,3,FALSE)))</f>
        <v>60</v>
      </c>
      <c r="Y1025" s="13">
        <f t="shared" si="240"/>
        <v>0</v>
      </c>
      <c r="Z1025" s="13" t="str">
        <f t="shared" si="249"/>
        <v>Good</v>
      </c>
      <c r="AA1025" s="13">
        <f>IF(ISERROR(VLOOKUP($C1025,CTEPULL!$A:$I,4,FALSE)),"0",(VLOOKUP($C1025,CTEPULL!$A:$I,4,FALSE)))</f>
        <v>0</v>
      </c>
      <c r="AB1025" s="18">
        <f>IF(ISERROR(VLOOKUP($A1025,PIVOTILC!$A:$I,4,FALSE)),"0",(VLOOKUP($A1025,PIVOTILC!$A:$I,4,FALSE)))</f>
        <v>0</v>
      </c>
      <c r="AC1025" s="13">
        <f t="shared" si="241"/>
        <v>0</v>
      </c>
      <c r="AD1025" s="13" t="str">
        <f t="shared" si="250"/>
        <v/>
      </c>
      <c r="AE1025" s="13">
        <f>IF(ISERROR(VLOOKUP($C1025,CTEPULL!$A:$I,5,FALSE)),"0",(VLOOKUP($C1025,CTEPULL!$A:$I,5,FALSE)))</f>
        <v>0</v>
      </c>
      <c r="AF1025" s="18">
        <f>IF(ISERROR(VLOOKUP($A1025,PIVOTILC!$A:$I,5,FALSE)),"0",(VLOOKUP($A1025,PIVOTILC!$A:$I,5,FALSE)))</f>
        <v>0</v>
      </c>
      <c r="AG1025" s="13">
        <f t="shared" si="242"/>
        <v>0</v>
      </c>
      <c r="AH1025" s="13" t="str">
        <f t="shared" si="251"/>
        <v/>
      </c>
      <c r="AI1025" s="13">
        <f>IF(ISERROR(VLOOKUP($C1025,CTEPULL!$A:$I,6,FALSE)),"0",(VLOOKUP($C1025,CTEPULL!$A:$I,6,FALSE)))</f>
        <v>0</v>
      </c>
      <c r="AJ1025" s="18">
        <f>IF(ISERROR(VLOOKUP($A1025,PIVOTILC!$A:$I,6,FALSE)),"0",(VLOOKUP($A1025,PIVOTILC!$A:$I,6,FALSE)))</f>
        <v>0</v>
      </c>
      <c r="AK1025" s="13">
        <f t="shared" si="243"/>
        <v>0</v>
      </c>
      <c r="AL1025" s="13" t="str">
        <f t="shared" si="252"/>
        <v/>
      </c>
      <c r="AM1025" s="13">
        <f>IF(ISERROR(VLOOKUP($C1025,CTEPULL!$A:$I,7,FALSE)),"0",(VLOOKUP($C1025,CTEPULL!$A:$I,7,FALSE)))</f>
        <v>0</v>
      </c>
      <c r="AN1025" s="18">
        <f>IF(ISERROR(VLOOKUP($A1025,PIVOTILC!$A:$I,7,FALSE)),"0",(VLOOKUP($A1025,PIVOTILC!$A:$I,7,FALSE)))</f>
        <v>0</v>
      </c>
      <c r="AO1025" s="13">
        <f t="shared" si="244"/>
        <v>0</v>
      </c>
      <c r="AP1025" s="13" t="str">
        <f t="shared" si="253"/>
        <v/>
      </c>
      <c r="AQ1025" s="13">
        <f>IF(ISERROR(VLOOKUP($C1025,CTEPULL!$A:$I,8,FALSE)),"0",(VLOOKUP($C1025,CTEPULL!$A:$I,8,FALSE)))</f>
        <v>0</v>
      </c>
      <c r="AR1025" s="18">
        <f>IF(ISERROR(VLOOKUP($A1025,PIVOTILC!$A:$I,8,FALSE)),"0",(VLOOKUP($A1025,PIVOTILC!$A:$I,8,FALSE)))</f>
        <v>0</v>
      </c>
      <c r="AS1025" s="13">
        <f t="shared" si="245"/>
        <v>0</v>
      </c>
      <c r="AT1025" s="13" t="str">
        <f t="shared" si="254"/>
        <v/>
      </c>
      <c r="AU1025" s="19">
        <f>IF(ISERROR(VLOOKUP($C1025,CTEPULL!$A:$I,9,FALSE)),"0",(VLOOKUP($C1025,CTEPULL!$A:$I,9,FALSE)))</f>
        <v>60</v>
      </c>
      <c r="AV1025" s="18">
        <f>IF(ISERROR(VLOOKUP($A1025,PIVOTILC!$A:$I,8,FALSE)),"0",(VLOOKUP($A1025,PIVOTILC!$A:$I,9,FALSE)))</f>
        <v>60</v>
      </c>
      <c r="AW1025" s="18">
        <f t="shared" si="246"/>
        <v>0</v>
      </c>
      <c r="AX1025" s="13">
        <f t="shared" si="247"/>
        <v>0</v>
      </c>
      <c r="AY1025" s="13" t="str">
        <f t="shared" si="248"/>
        <v>No</v>
      </c>
      <c r="AZ1025" s="13" t="str">
        <f t="shared" si="255"/>
        <v>No</v>
      </c>
    </row>
    <row r="1026" spans="1:52" x14ac:dyDescent="0.2">
      <c r="A1026" s="60" t="s">
        <v>13103</v>
      </c>
      <c r="B1026" s="16" t="s">
        <v>13104</v>
      </c>
      <c r="C1026" s="13" t="s">
        <v>13105</v>
      </c>
      <c r="D1026" s="13" t="s">
        <v>1712</v>
      </c>
      <c r="E1026" s="13" t="s">
        <v>13106</v>
      </c>
      <c r="F1026" s="13" t="s">
        <v>4723</v>
      </c>
      <c r="G1026" s="13" t="s">
        <v>13107</v>
      </c>
      <c r="H1026" s="13" t="s">
        <v>2828</v>
      </c>
      <c r="I1026" s="13" t="s">
        <v>98</v>
      </c>
      <c r="J1026" s="13" t="s">
        <v>2378</v>
      </c>
      <c r="K1026" s="13" t="s">
        <v>2379</v>
      </c>
      <c r="L1026" s="13" t="s">
        <v>2380</v>
      </c>
      <c r="M1026" s="13" t="s">
        <v>2403</v>
      </c>
      <c r="N1026" s="13" t="s">
        <v>13108</v>
      </c>
      <c r="O1026" s="17">
        <v>43850</v>
      </c>
      <c r="P1026" s="23"/>
      <c r="Q1026" s="41" t="s">
        <v>13109</v>
      </c>
      <c r="R1026" s="13" t="s">
        <v>112</v>
      </c>
      <c r="S1026" s="13" t="s">
        <v>2869</v>
      </c>
      <c r="T1026" s="13" t="s">
        <v>8348</v>
      </c>
      <c r="U1026" s="13" t="s">
        <v>13118</v>
      </c>
      <c r="V1026" s="13" t="s">
        <v>8356</v>
      </c>
      <c r="W1026" s="13" t="str">
        <f>IF(ISERROR(VLOOKUP($C1026,CTEPULL!$A:$I,3,FALSE)),"0",(VLOOKUP($C1026,CTEPULL!$A:$I,3,FALSE)))</f>
        <v>0</v>
      </c>
      <c r="X1026" s="18" t="str">
        <f>IF(ISERROR(VLOOKUP($A1026,PIVOTILC!$A:$I,3,FALSE)),"0",(VLOOKUP($A1026,PIVOTILC!$A:$I,3,FALSE)))</f>
        <v>0</v>
      </c>
      <c r="Y1026" s="13">
        <f t="shared" ref="Y1026:Y1089" si="256">W1026-X1026</f>
        <v>0</v>
      </c>
      <c r="Z1026" s="13" t="str">
        <f t="shared" si="249"/>
        <v>Good</v>
      </c>
      <c r="AA1026" s="13" t="str">
        <f>IF(ISERROR(VLOOKUP($C1026,CTEPULL!$A:$I,4,FALSE)),"0",(VLOOKUP($C1026,CTEPULL!$A:$I,4,FALSE)))</f>
        <v>0</v>
      </c>
      <c r="AB1026" s="18" t="str">
        <f>IF(ISERROR(VLOOKUP($A1026,PIVOTILC!$A:$I,4,FALSE)),"0",(VLOOKUP($A1026,PIVOTILC!$A:$I,4,FALSE)))</f>
        <v>0</v>
      </c>
      <c r="AC1026" s="13">
        <f t="shared" ref="AC1026:AC1089" si="257">AA1026-AB1026</f>
        <v>0</v>
      </c>
      <c r="AD1026" s="13" t="str">
        <f t="shared" si="250"/>
        <v/>
      </c>
      <c r="AE1026" s="13" t="str">
        <f>IF(ISERROR(VLOOKUP($C1026,CTEPULL!$A:$I,5,FALSE)),"0",(VLOOKUP($C1026,CTEPULL!$A:$I,5,FALSE)))</f>
        <v>0</v>
      </c>
      <c r="AF1026" s="18" t="str">
        <f>IF(ISERROR(VLOOKUP($A1026,PIVOTILC!$A:$I,5,FALSE)),"0",(VLOOKUP($A1026,PIVOTILC!$A:$I,5,FALSE)))</f>
        <v>0</v>
      </c>
      <c r="AG1026" s="13">
        <f t="shared" ref="AG1026:AG1089" si="258">AE1026-AF1026</f>
        <v>0</v>
      </c>
      <c r="AH1026" s="13" t="str">
        <f t="shared" si="251"/>
        <v/>
      </c>
      <c r="AI1026" s="13" t="str">
        <f>IF(ISERROR(VLOOKUP($C1026,CTEPULL!$A:$I,6,FALSE)),"0",(VLOOKUP($C1026,CTEPULL!$A:$I,6,FALSE)))</f>
        <v>0</v>
      </c>
      <c r="AJ1026" s="18" t="str">
        <f>IF(ISERROR(VLOOKUP($A1026,PIVOTILC!$A:$I,6,FALSE)),"0",(VLOOKUP($A1026,PIVOTILC!$A:$I,6,FALSE)))</f>
        <v>0</v>
      </c>
      <c r="AK1026" s="13">
        <f t="shared" ref="AK1026:AK1089" si="259">AI1026-AJ1026</f>
        <v>0</v>
      </c>
      <c r="AL1026" s="13" t="str">
        <f t="shared" si="252"/>
        <v/>
      </c>
      <c r="AM1026" s="13" t="str">
        <f>IF(ISERROR(VLOOKUP($C1026,CTEPULL!$A:$I,7,FALSE)),"0",(VLOOKUP($C1026,CTEPULL!$A:$I,7,FALSE)))</f>
        <v>0</v>
      </c>
      <c r="AN1026" s="18" t="str">
        <f>IF(ISERROR(VLOOKUP($A1026,PIVOTILC!$A:$I,7,FALSE)),"0",(VLOOKUP($A1026,PIVOTILC!$A:$I,7,FALSE)))</f>
        <v>0</v>
      </c>
      <c r="AO1026" s="13">
        <f t="shared" ref="AO1026:AO1089" si="260">AM1026-AN1026</f>
        <v>0</v>
      </c>
      <c r="AP1026" s="13" t="str">
        <f t="shared" si="253"/>
        <v/>
      </c>
      <c r="AQ1026" s="13" t="str">
        <f>IF(ISERROR(VLOOKUP($C1026,CTEPULL!$A:$I,8,FALSE)),"0",(VLOOKUP($C1026,CTEPULL!$A:$I,8,FALSE)))</f>
        <v>0</v>
      </c>
      <c r="AR1026" s="18" t="str">
        <f>IF(ISERROR(VLOOKUP($A1026,PIVOTILC!$A:$I,8,FALSE)),"0",(VLOOKUP($A1026,PIVOTILC!$A:$I,8,FALSE)))</f>
        <v>0</v>
      </c>
      <c r="AS1026" s="13">
        <f t="shared" ref="AS1026:AS1089" si="261">AQ1026-AR1026</f>
        <v>0</v>
      </c>
      <c r="AT1026" s="13" t="str">
        <f t="shared" si="254"/>
        <v/>
      </c>
      <c r="AU1026" s="19" t="str">
        <f>IF(ISERROR(VLOOKUP($C1026,CTEPULL!$A:$I,9,FALSE)),"0",(VLOOKUP($C1026,CTEPULL!$A:$I,9,FALSE)))</f>
        <v>0</v>
      </c>
      <c r="AV1026" s="18" t="str">
        <f>IF(ISERROR(VLOOKUP($A1026,PIVOTILC!$A:$I,8,FALSE)),"0",(VLOOKUP($A1026,PIVOTILC!$A:$I,9,FALSE)))</f>
        <v>0</v>
      </c>
      <c r="AW1026" s="18">
        <f t="shared" ref="AW1026:AW1089" si="262">SUMIF(AS1026, "&gt;0")+ SUMIF(AO1026, "&gt;0")+ SUMIF(AK1026, "&gt;0")+ SUMIF(AG1026, "&gt;0")+ SUMIF(AC1026, "&gt;0")+ SUMIF(Y1026, "&gt;0")</f>
        <v>0</v>
      </c>
      <c r="AX1026" s="13">
        <f t="shared" ref="AX1026:AX1089" si="263">SUMIF(AS1026, "&lt;0")+ SUMIF(AO1026, "&lt;0")+ SUMIF(AK1026, "&lt;0")+ SUMIF(AG1026, "&lt;0")+ SUMIF(AC1026, "&lt;0")+ SUMIF(Y1026, "&lt;0")</f>
        <v>0</v>
      </c>
      <c r="AY1026" s="13" t="str">
        <f t="shared" ref="AY1026:AY1089" si="264">IF(AND(AW1026=0, AX1026=0), "No", "Yes")</f>
        <v>No</v>
      </c>
      <c r="AZ1026" s="13" t="str">
        <f t="shared" si="255"/>
        <v>No</v>
      </c>
    </row>
    <row r="1027" spans="1:52" x14ac:dyDescent="0.2">
      <c r="A1027" s="1" t="s">
        <v>9470</v>
      </c>
      <c r="B1027" s="16" t="s">
        <v>5279</v>
      </c>
      <c r="C1027" s="13" t="s">
        <v>5291</v>
      </c>
      <c r="D1027" s="13" t="s">
        <v>1712</v>
      </c>
      <c r="E1027" s="13" t="s">
        <v>5280</v>
      </c>
      <c r="F1027" s="13" t="s">
        <v>4923</v>
      </c>
      <c r="G1027" s="13" t="s">
        <v>5281</v>
      </c>
      <c r="H1027" s="13" t="s">
        <v>2828</v>
      </c>
      <c r="I1027" s="13" t="s">
        <v>100</v>
      </c>
      <c r="J1027" s="13" t="s">
        <v>2378</v>
      </c>
      <c r="K1027" s="13" t="s">
        <v>4970</v>
      </c>
      <c r="L1027" s="13" t="s">
        <v>11256</v>
      </c>
      <c r="M1027" s="13" t="s">
        <v>11908</v>
      </c>
      <c r="N1027" s="13" t="s">
        <v>5292</v>
      </c>
      <c r="O1027" s="17">
        <v>42926</v>
      </c>
      <c r="P1027" s="23"/>
      <c r="Q1027" s="41" t="s">
        <v>5282</v>
      </c>
      <c r="R1027" s="13" t="s">
        <v>187</v>
      </c>
      <c r="S1027" s="13" t="s">
        <v>2867</v>
      </c>
      <c r="T1027" s="13" t="s">
        <v>8348</v>
      </c>
      <c r="U1027" s="13" t="s">
        <v>6159</v>
      </c>
      <c r="V1027" s="13" t="s">
        <v>8358</v>
      </c>
      <c r="W1027" s="13">
        <f>IF(ISERROR(VLOOKUP($C1027,CTEPULL!$A:$I,3,FALSE)),"0",(VLOOKUP($C1027,CTEPULL!$A:$I,3,FALSE)))</f>
        <v>45</v>
      </c>
      <c r="X1027" s="18">
        <f>IF(ISERROR(VLOOKUP($A1027,PIVOTILC!$A:$I,3,FALSE)),"0",(VLOOKUP($A1027,PIVOTILC!$A:$I,3,FALSE)))</f>
        <v>45</v>
      </c>
      <c r="Y1027" s="13">
        <f t="shared" si="256"/>
        <v>0</v>
      </c>
      <c r="Z1027" s="13" t="str">
        <f t="shared" ref="Z1027:Z1090" si="265">IF(ISBLANK(Z$1), IF(AND(W1027=0, X1027=0), "0 Entry Verify", IF(Y1027&lt;&gt;0, "With Variance", "Good")), "")</f>
        <v>Good</v>
      </c>
      <c r="AA1027" s="13">
        <f>IF(ISERROR(VLOOKUP($C1027,CTEPULL!$A:$I,4,FALSE)),"0",(VLOOKUP($C1027,CTEPULL!$A:$I,4,FALSE)))</f>
        <v>0</v>
      </c>
      <c r="AB1027" s="18">
        <f>IF(ISERROR(VLOOKUP($A1027,PIVOTILC!$A:$I,4,FALSE)),"0",(VLOOKUP($A1027,PIVOTILC!$A:$I,4,FALSE)))</f>
        <v>0</v>
      </c>
      <c r="AC1027" s="13">
        <f t="shared" si="257"/>
        <v>0</v>
      </c>
      <c r="AD1027" s="13" t="str">
        <f t="shared" ref="AD1027:AD1090" si="266">IF(ISBLANK(AD$1), IF(AND(AA1027=0, AB1027=0), "0 Entry Verify", IF(AC1027&lt;&gt;0, "With Variance", "Good")), "")</f>
        <v/>
      </c>
      <c r="AE1027" s="13">
        <f>IF(ISERROR(VLOOKUP($C1027,CTEPULL!$A:$I,5,FALSE)),"0",(VLOOKUP($C1027,CTEPULL!$A:$I,5,FALSE)))</f>
        <v>0</v>
      </c>
      <c r="AF1027" s="18">
        <f>IF(ISERROR(VLOOKUP($A1027,PIVOTILC!$A:$I,5,FALSE)),"0",(VLOOKUP($A1027,PIVOTILC!$A:$I,5,FALSE)))</f>
        <v>0</v>
      </c>
      <c r="AG1027" s="13">
        <f t="shared" si="258"/>
        <v>0</v>
      </c>
      <c r="AH1027" s="13" t="str">
        <f t="shared" ref="AH1027:AH1090" si="267">IF(ISBLANK(AH$1), IF(AND(AE1027=0, AF1027=0), "0 Entry Verify", IF(AG1027&lt;&gt;0, "With Variance", "Good")), "")</f>
        <v/>
      </c>
      <c r="AI1027" s="13">
        <f>IF(ISERROR(VLOOKUP($C1027,CTEPULL!$A:$I,6,FALSE)),"0",(VLOOKUP($C1027,CTEPULL!$A:$I,6,FALSE)))</f>
        <v>0</v>
      </c>
      <c r="AJ1027" s="18">
        <f>IF(ISERROR(VLOOKUP($A1027,PIVOTILC!$A:$I,6,FALSE)),"0",(VLOOKUP($A1027,PIVOTILC!$A:$I,6,FALSE)))</f>
        <v>0</v>
      </c>
      <c r="AK1027" s="13">
        <f t="shared" si="259"/>
        <v>0</v>
      </c>
      <c r="AL1027" s="13" t="str">
        <f t="shared" ref="AL1027:AL1090" si="268">IF(ISBLANK(AL$1), IF(AND(AI1027=0, AJ1027=0), "0 Entry Verify", IF(AK1027&lt;&gt;0, "With Variance", "Good")), "")</f>
        <v/>
      </c>
      <c r="AM1027" s="13">
        <f>IF(ISERROR(VLOOKUP($C1027,CTEPULL!$A:$I,7,FALSE)),"0",(VLOOKUP($C1027,CTEPULL!$A:$I,7,FALSE)))</f>
        <v>0</v>
      </c>
      <c r="AN1027" s="18">
        <f>IF(ISERROR(VLOOKUP($A1027,PIVOTILC!$A:$I,7,FALSE)),"0",(VLOOKUP($A1027,PIVOTILC!$A:$I,7,FALSE)))</f>
        <v>0</v>
      </c>
      <c r="AO1027" s="13">
        <f t="shared" si="260"/>
        <v>0</v>
      </c>
      <c r="AP1027" s="13" t="str">
        <f t="shared" ref="AP1027:AP1090" si="269">IF(ISBLANK(AP$1), IF(AND(AM1027=0, AN1027=0), "0 Entry Verify", IF(AO1027&lt;&gt;0, "With Variance", "Good")), "")</f>
        <v/>
      </c>
      <c r="AQ1027" s="13">
        <f>IF(ISERROR(VLOOKUP($C1027,CTEPULL!$A:$I,8,FALSE)),"0",(VLOOKUP($C1027,CTEPULL!$A:$I,8,FALSE)))</f>
        <v>0</v>
      </c>
      <c r="AR1027" s="18">
        <f>IF(ISERROR(VLOOKUP($A1027,PIVOTILC!$A:$I,8,FALSE)),"0",(VLOOKUP($A1027,PIVOTILC!$A:$I,8,FALSE)))</f>
        <v>0</v>
      </c>
      <c r="AS1027" s="13">
        <f t="shared" si="261"/>
        <v>0</v>
      </c>
      <c r="AT1027" s="13" t="str">
        <f t="shared" ref="AT1027:AT1090" si="270">IF(ISBLANK(AT$1), IF(AND(AQ1027=0, AR1027=0), "0 Entry Verify", IF(AS1027&lt;&gt;0, "With Variance", "Good")), "")</f>
        <v/>
      </c>
      <c r="AU1027" s="19">
        <f>IF(ISERROR(VLOOKUP($C1027,CTEPULL!$A:$I,9,FALSE)),"0",(VLOOKUP($C1027,CTEPULL!$A:$I,9,FALSE)))</f>
        <v>45</v>
      </c>
      <c r="AV1027" s="18">
        <f>IF(ISERROR(VLOOKUP($A1027,PIVOTILC!$A:$I,8,FALSE)),"0",(VLOOKUP($A1027,PIVOTILC!$A:$I,9,FALSE)))</f>
        <v>45</v>
      </c>
      <c r="AW1027" s="18">
        <f t="shared" si="262"/>
        <v>0</v>
      </c>
      <c r="AX1027" s="13">
        <f t="shared" si="263"/>
        <v>0</v>
      </c>
      <c r="AY1027" s="13" t="str">
        <f t="shared" si="264"/>
        <v>No</v>
      </c>
      <c r="AZ1027" s="13" t="str">
        <f t="shared" ref="AZ1027:AZ1090" si="271">IF(OR($Z1027="0 Entry Verify", $AD1027="0 Entry Verify", $AH1027="0 Entry Verify", $AL1027="0 Entry Verify", $AP1027="0 Entry Verify", $AT1027="0 Entry Verify"), "Yes", "No")</f>
        <v>No</v>
      </c>
    </row>
    <row r="1028" spans="1:52" x14ac:dyDescent="0.2">
      <c r="A1028" s="1" t="s">
        <v>9471</v>
      </c>
      <c r="B1028" s="16" t="s">
        <v>3386</v>
      </c>
      <c r="C1028" s="13" t="s">
        <v>1711</v>
      </c>
      <c r="D1028" s="13" t="s">
        <v>1712</v>
      </c>
      <c r="E1028" s="13" t="s">
        <v>1713</v>
      </c>
      <c r="F1028" s="13" t="s">
        <v>109</v>
      </c>
      <c r="G1028" s="13" t="s">
        <v>1714</v>
      </c>
      <c r="H1028" s="13" t="s">
        <v>2828</v>
      </c>
      <c r="I1028" s="13" t="s">
        <v>98</v>
      </c>
      <c r="J1028" s="13" t="s">
        <v>2378</v>
      </c>
      <c r="K1028" s="13" t="s">
        <v>2379</v>
      </c>
      <c r="L1028" s="13" t="s">
        <v>2380</v>
      </c>
      <c r="M1028" s="13" t="s">
        <v>2403</v>
      </c>
      <c r="N1028" s="13" t="s">
        <v>1723</v>
      </c>
      <c r="O1028" s="17">
        <v>41941</v>
      </c>
      <c r="P1028" s="23"/>
      <c r="Q1028" s="41" t="s">
        <v>2783</v>
      </c>
      <c r="R1028" s="13" t="s">
        <v>129</v>
      </c>
      <c r="S1028" s="13" t="s">
        <v>2870</v>
      </c>
      <c r="T1028" s="13" t="s">
        <v>8348</v>
      </c>
      <c r="U1028" s="13" t="s">
        <v>6160</v>
      </c>
      <c r="V1028" s="13" t="s">
        <v>8352</v>
      </c>
      <c r="W1028" s="13">
        <f>IF(ISERROR(VLOOKUP($C1028,CTEPULL!$A:$I,3,FALSE)),"0",(VLOOKUP($C1028,CTEPULL!$A:$I,3,FALSE)))</f>
        <v>40</v>
      </c>
      <c r="X1028" s="18">
        <f>IF(ISERROR(VLOOKUP($A1028,PIVOTILC!$A:$I,3,FALSE)),"0",(VLOOKUP($A1028,PIVOTILC!$A:$I,3,FALSE)))</f>
        <v>40</v>
      </c>
      <c r="Y1028" s="13">
        <f t="shared" si="256"/>
        <v>0</v>
      </c>
      <c r="Z1028" s="13" t="str">
        <f t="shared" si="265"/>
        <v>Good</v>
      </c>
      <c r="AA1028" s="13">
        <f>IF(ISERROR(VLOOKUP($C1028,CTEPULL!$A:$I,4,FALSE)),"0",(VLOOKUP($C1028,CTEPULL!$A:$I,4,FALSE)))</f>
        <v>0</v>
      </c>
      <c r="AB1028" s="18">
        <f>IF(ISERROR(VLOOKUP($A1028,PIVOTILC!$A:$I,4,FALSE)),"0",(VLOOKUP($A1028,PIVOTILC!$A:$I,4,FALSE)))</f>
        <v>0</v>
      </c>
      <c r="AC1028" s="13">
        <f t="shared" si="257"/>
        <v>0</v>
      </c>
      <c r="AD1028" s="13" t="str">
        <f t="shared" si="266"/>
        <v/>
      </c>
      <c r="AE1028" s="13">
        <f>IF(ISERROR(VLOOKUP($C1028,CTEPULL!$A:$I,5,FALSE)),"0",(VLOOKUP($C1028,CTEPULL!$A:$I,5,FALSE)))</f>
        <v>0</v>
      </c>
      <c r="AF1028" s="18">
        <f>IF(ISERROR(VLOOKUP($A1028,PIVOTILC!$A:$I,5,FALSE)),"0",(VLOOKUP($A1028,PIVOTILC!$A:$I,5,FALSE)))</f>
        <v>0</v>
      </c>
      <c r="AG1028" s="13">
        <f t="shared" si="258"/>
        <v>0</v>
      </c>
      <c r="AH1028" s="13" t="str">
        <f t="shared" si="267"/>
        <v/>
      </c>
      <c r="AI1028" s="13">
        <f>IF(ISERROR(VLOOKUP($C1028,CTEPULL!$A:$I,6,FALSE)),"0",(VLOOKUP($C1028,CTEPULL!$A:$I,6,FALSE)))</f>
        <v>0</v>
      </c>
      <c r="AJ1028" s="18">
        <f>IF(ISERROR(VLOOKUP($A1028,PIVOTILC!$A:$I,6,FALSE)),"0",(VLOOKUP($A1028,PIVOTILC!$A:$I,6,FALSE)))</f>
        <v>0</v>
      </c>
      <c r="AK1028" s="13">
        <f t="shared" si="259"/>
        <v>0</v>
      </c>
      <c r="AL1028" s="13" t="str">
        <f t="shared" si="268"/>
        <v/>
      </c>
      <c r="AM1028" s="13">
        <f>IF(ISERROR(VLOOKUP($C1028,CTEPULL!$A:$I,7,FALSE)),"0",(VLOOKUP($C1028,CTEPULL!$A:$I,7,FALSE)))</f>
        <v>0</v>
      </c>
      <c r="AN1028" s="18">
        <f>IF(ISERROR(VLOOKUP($A1028,PIVOTILC!$A:$I,7,FALSE)),"0",(VLOOKUP($A1028,PIVOTILC!$A:$I,7,FALSE)))</f>
        <v>0</v>
      </c>
      <c r="AO1028" s="13">
        <f t="shared" si="260"/>
        <v>0</v>
      </c>
      <c r="AP1028" s="13" t="str">
        <f t="shared" si="269"/>
        <v/>
      </c>
      <c r="AQ1028" s="13">
        <f>IF(ISERROR(VLOOKUP($C1028,CTEPULL!$A:$I,8,FALSE)),"0",(VLOOKUP($C1028,CTEPULL!$A:$I,8,FALSE)))</f>
        <v>0</v>
      </c>
      <c r="AR1028" s="18">
        <f>IF(ISERROR(VLOOKUP($A1028,PIVOTILC!$A:$I,8,FALSE)),"0",(VLOOKUP($A1028,PIVOTILC!$A:$I,8,FALSE)))</f>
        <v>0</v>
      </c>
      <c r="AS1028" s="13">
        <f t="shared" si="261"/>
        <v>0</v>
      </c>
      <c r="AT1028" s="13" t="str">
        <f t="shared" si="270"/>
        <v/>
      </c>
      <c r="AU1028" s="19">
        <f>IF(ISERROR(VLOOKUP($C1028,CTEPULL!$A:$I,9,FALSE)),"0",(VLOOKUP($C1028,CTEPULL!$A:$I,9,FALSE)))</f>
        <v>40</v>
      </c>
      <c r="AV1028" s="18">
        <f>IF(ISERROR(VLOOKUP($A1028,PIVOTILC!$A:$I,8,FALSE)),"0",(VLOOKUP($A1028,PIVOTILC!$A:$I,9,FALSE)))</f>
        <v>40</v>
      </c>
      <c r="AW1028" s="18">
        <f t="shared" si="262"/>
        <v>0</v>
      </c>
      <c r="AX1028" s="13">
        <f t="shared" si="263"/>
        <v>0</v>
      </c>
      <c r="AY1028" s="13" t="str">
        <f t="shared" si="264"/>
        <v>No</v>
      </c>
      <c r="AZ1028" s="13" t="str">
        <f t="shared" si="271"/>
        <v>No</v>
      </c>
    </row>
    <row r="1029" spans="1:52" x14ac:dyDescent="0.2">
      <c r="A1029" s="1" t="s">
        <v>7333</v>
      </c>
      <c r="B1029" s="16" t="s">
        <v>5216</v>
      </c>
      <c r="C1029" s="13" t="s">
        <v>5217</v>
      </c>
      <c r="D1029" s="13" t="s">
        <v>5218</v>
      </c>
      <c r="E1029" s="13" t="s">
        <v>5219</v>
      </c>
      <c r="F1029" s="13" t="s">
        <v>5220</v>
      </c>
      <c r="G1029" s="13" t="s">
        <v>5221</v>
      </c>
      <c r="H1029" s="13" t="s">
        <v>2828</v>
      </c>
      <c r="I1029" s="13" t="s">
        <v>98</v>
      </c>
      <c r="J1029" s="13" t="s">
        <v>2378</v>
      </c>
      <c r="K1029" s="13" t="s">
        <v>4970</v>
      </c>
      <c r="L1029" s="13" t="s">
        <v>4970</v>
      </c>
      <c r="M1029" s="13" t="s">
        <v>4971</v>
      </c>
      <c r="N1029" s="13" t="s">
        <v>5222</v>
      </c>
      <c r="O1029" s="17">
        <v>42261</v>
      </c>
      <c r="P1029" s="23"/>
      <c r="Q1029" s="41" t="s">
        <v>5223</v>
      </c>
      <c r="R1029" s="13" t="s">
        <v>187</v>
      </c>
      <c r="S1029" s="13" t="s">
        <v>2871</v>
      </c>
      <c r="T1029" s="13" t="s">
        <v>8359</v>
      </c>
      <c r="U1029" s="13" t="s">
        <v>6161</v>
      </c>
      <c r="V1029" s="13" t="s">
        <v>8363</v>
      </c>
      <c r="W1029" s="13">
        <f>IF(ISERROR(VLOOKUP($C1029,CTEPULL!$A:$I,3,FALSE)),"0",(VLOOKUP($C1029,CTEPULL!$A:$I,3,FALSE)))</f>
        <v>40</v>
      </c>
      <c r="X1029" s="18">
        <f>IF(ISERROR(VLOOKUP($A1029,PIVOTILC!$A:$I,3,FALSE)),"0",(VLOOKUP($A1029,PIVOTILC!$A:$I,3,FALSE)))</f>
        <v>40</v>
      </c>
      <c r="Y1029" s="13">
        <f t="shared" si="256"/>
        <v>0</v>
      </c>
      <c r="Z1029" s="13" t="str">
        <f t="shared" si="265"/>
        <v>Good</v>
      </c>
      <c r="AA1029" s="13">
        <f>IF(ISERROR(VLOOKUP($C1029,CTEPULL!$A:$I,4,FALSE)),"0",(VLOOKUP($C1029,CTEPULL!$A:$I,4,FALSE)))</f>
        <v>0</v>
      </c>
      <c r="AB1029" s="18">
        <f>IF(ISERROR(VLOOKUP($A1029,PIVOTILC!$A:$I,4,FALSE)),"0",(VLOOKUP($A1029,PIVOTILC!$A:$I,4,FALSE)))</f>
        <v>0</v>
      </c>
      <c r="AC1029" s="13">
        <f t="shared" si="257"/>
        <v>0</v>
      </c>
      <c r="AD1029" s="13" t="str">
        <f t="shared" si="266"/>
        <v/>
      </c>
      <c r="AE1029" s="13">
        <f>IF(ISERROR(VLOOKUP($C1029,CTEPULL!$A:$I,5,FALSE)),"0",(VLOOKUP($C1029,CTEPULL!$A:$I,5,FALSE)))</f>
        <v>0</v>
      </c>
      <c r="AF1029" s="18">
        <f>IF(ISERROR(VLOOKUP($A1029,PIVOTILC!$A:$I,5,FALSE)),"0",(VLOOKUP($A1029,PIVOTILC!$A:$I,5,FALSE)))</f>
        <v>0</v>
      </c>
      <c r="AG1029" s="13">
        <f t="shared" si="258"/>
        <v>0</v>
      </c>
      <c r="AH1029" s="13" t="str">
        <f t="shared" si="267"/>
        <v/>
      </c>
      <c r="AI1029" s="13">
        <f>IF(ISERROR(VLOOKUP($C1029,CTEPULL!$A:$I,6,FALSE)),"0",(VLOOKUP($C1029,CTEPULL!$A:$I,6,FALSE)))</f>
        <v>0</v>
      </c>
      <c r="AJ1029" s="18">
        <f>IF(ISERROR(VLOOKUP($A1029,PIVOTILC!$A:$I,6,FALSE)),"0",(VLOOKUP($A1029,PIVOTILC!$A:$I,6,FALSE)))</f>
        <v>0</v>
      </c>
      <c r="AK1029" s="13">
        <f t="shared" si="259"/>
        <v>0</v>
      </c>
      <c r="AL1029" s="13" t="str">
        <f t="shared" si="268"/>
        <v/>
      </c>
      <c r="AM1029" s="13">
        <f>IF(ISERROR(VLOOKUP($C1029,CTEPULL!$A:$I,7,FALSE)),"0",(VLOOKUP($C1029,CTEPULL!$A:$I,7,FALSE)))</f>
        <v>0</v>
      </c>
      <c r="AN1029" s="18">
        <f>IF(ISERROR(VLOOKUP($A1029,PIVOTILC!$A:$I,7,FALSE)),"0",(VLOOKUP($A1029,PIVOTILC!$A:$I,7,FALSE)))</f>
        <v>0</v>
      </c>
      <c r="AO1029" s="13">
        <f t="shared" si="260"/>
        <v>0</v>
      </c>
      <c r="AP1029" s="13" t="str">
        <f t="shared" si="269"/>
        <v/>
      </c>
      <c r="AQ1029" s="13">
        <f>IF(ISERROR(VLOOKUP($C1029,CTEPULL!$A:$I,8,FALSE)),"0",(VLOOKUP($C1029,CTEPULL!$A:$I,8,FALSE)))</f>
        <v>0</v>
      </c>
      <c r="AR1029" s="18">
        <f>IF(ISERROR(VLOOKUP($A1029,PIVOTILC!$A:$I,8,FALSE)),"0",(VLOOKUP($A1029,PIVOTILC!$A:$I,8,FALSE)))</f>
        <v>0</v>
      </c>
      <c r="AS1029" s="13">
        <f t="shared" si="261"/>
        <v>0</v>
      </c>
      <c r="AT1029" s="13" t="str">
        <f t="shared" si="270"/>
        <v/>
      </c>
      <c r="AU1029" s="19">
        <f>IF(ISERROR(VLOOKUP($C1029,CTEPULL!$A:$I,9,FALSE)),"0",(VLOOKUP($C1029,CTEPULL!$A:$I,9,FALSE)))</f>
        <v>40</v>
      </c>
      <c r="AV1029" s="18">
        <f>IF(ISERROR(VLOOKUP($A1029,PIVOTILC!$A:$I,8,FALSE)),"0",(VLOOKUP($A1029,PIVOTILC!$A:$I,9,FALSE)))</f>
        <v>40</v>
      </c>
      <c r="AW1029" s="18">
        <f t="shared" si="262"/>
        <v>0</v>
      </c>
      <c r="AX1029" s="13">
        <f t="shared" si="263"/>
        <v>0</v>
      </c>
      <c r="AY1029" s="13" t="str">
        <f t="shared" si="264"/>
        <v>No</v>
      </c>
      <c r="AZ1029" s="13" t="str">
        <f t="shared" si="271"/>
        <v>No</v>
      </c>
    </row>
    <row r="1030" spans="1:52" x14ac:dyDescent="0.2">
      <c r="A1030" s="1" t="s">
        <v>9472</v>
      </c>
      <c r="B1030" s="16" t="s">
        <v>3387</v>
      </c>
      <c r="C1030" s="13" t="s">
        <v>1379</v>
      </c>
      <c r="D1030" s="13" t="s">
        <v>1380</v>
      </c>
      <c r="E1030" s="13" t="s">
        <v>1381</v>
      </c>
      <c r="F1030" s="13" t="s">
        <v>101</v>
      </c>
      <c r="G1030" s="13" t="s">
        <v>1382</v>
      </c>
      <c r="H1030" s="13" t="s">
        <v>2828</v>
      </c>
      <c r="I1030" s="13" t="s">
        <v>98</v>
      </c>
      <c r="J1030" s="13" t="s">
        <v>2378</v>
      </c>
      <c r="K1030" s="13" t="s">
        <v>2379</v>
      </c>
      <c r="L1030" s="13" t="s">
        <v>2383</v>
      </c>
      <c r="M1030" s="13" t="s">
        <v>7713</v>
      </c>
      <c r="N1030" s="13" t="s">
        <v>1383</v>
      </c>
      <c r="O1030" s="17">
        <v>41694</v>
      </c>
      <c r="P1030" s="23"/>
      <c r="Q1030" s="41" t="s">
        <v>2784</v>
      </c>
      <c r="R1030" s="13" t="s">
        <v>129</v>
      </c>
      <c r="S1030" s="13" t="s">
        <v>2870</v>
      </c>
      <c r="T1030" s="13" t="s">
        <v>8348</v>
      </c>
      <c r="U1030" s="13" t="s">
        <v>6162</v>
      </c>
      <c r="V1030" s="13" t="s">
        <v>8352</v>
      </c>
      <c r="W1030" s="13">
        <f>IF(ISERROR(VLOOKUP($C1030,CTEPULL!$A:$I,3,FALSE)),"0",(VLOOKUP($C1030,CTEPULL!$A:$I,3,FALSE)))</f>
        <v>32</v>
      </c>
      <c r="X1030" s="18">
        <f>IF(ISERROR(VLOOKUP($A1030,PIVOTILC!$A:$I,3,FALSE)),"0",(VLOOKUP($A1030,PIVOTILC!$A:$I,3,FALSE)))</f>
        <v>32</v>
      </c>
      <c r="Y1030" s="13">
        <f t="shared" si="256"/>
        <v>0</v>
      </c>
      <c r="Z1030" s="13" t="str">
        <f t="shared" si="265"/>
        <v>Good</v>
      </c>
      <c r="AA1030" s="13">
        <f>IF(ISERROR(VLOOKUP($C1030,CTEPULL!$A:$I,4,FALSE)),"0",(VLOOKUP($C1030,CTEPULL!$A:$I,4,FALSE)))</f>
        <v>0</v>
      </c>
      <c r="AB1030" s="18">
        <f>IF(ISERROR(VLOOKUP($A1030,PIVOTILC!$A:$I,4,FALSE)),"0",(VLOOKUP($A1030,PIVOTILC!$A:$I,4,FALSE)))</f>
        <v>0</v>
      </c>
      <c r="AC1030" s="13">
        <f t="shared" si="257"/>
        <v>0</v>
      </c>
      <c r="AD1030" s="13" t="str">
        <f t="shared" si="266"/>
        <v/>
      </c>
      <c r="AE1030" s="13">
        <f>IF(ISERROR(VLOOKUP($C1030,CTEPULL!$A:$I,5,FALSE)),"0",(VLOOKUP($C1030,CTEPULL!$A:$I,5,FALSE)))</f>
        <v>0</v>
      </c>
      <c r="AF1030" s="18">
        <f>IF(ISERROR(VLOOKUP($A1030,PIVOTILC!$A:$I,5,FALSE)),"0",(VLOOKUP($A1030,PIVOTILC!$A:$I,5,FALSE)))</f>
        <v>0</v>
      </c>
      <c r="AG1030" s="13">
        <f t="shared" si="258"/>
        <v>0</v>
      </c>
      <c r="AH1030" s="13" t="str">
        <f t="shared" si="267"/>
        <v/>
      </c>
      <c r="AI1030" s="13">
        <f>IF(ISERROR(VLOOKUP($C1030,CTEPULL!$A:$I,6,FALSE)),"0",(VLOOKUP($C1030,CTEPULL!$A:$I,6,FALSE)))</f>
        <v>0</v>
      </c>
      <c r="AJ1030" s="18">
        <f>IF(ISERROR(VLOOKUP($A1030,PIVOTILC!$A:$I,6,FALSE)),"0",(VLOOKUP($A1030,PIVOTILC!$A:$I,6,FALSE)))</f>
        <v>0</v>
      </c>
      <c r="AK1030" s="13">
        <f t="shared" si="259"/>
        <v>0</v>
      </c>
      <c r="AL1030" s="13" t="str">
        <f t="shared" si="268"/>
        <v/>
      </c>
      <c r="AM1030" s="13">
        <f>IF(ISERROR(VLOOKUP($C1030,CTEPULL!$A:$I,7,FALSE)),"0",(VLOOKUP($C1030,CTEPULL!$A:$I,7,FALSE)))</f>
        <v>0</v>
      </c>
      <c r="AN1030" s="18">
        <f>IF(ISERROR(VLOOKUP($A1030,PIVOTILC!$A:$I,7,FALSE)),"0",(VLOOKUP($A1030,PIVOTILC!$A:$I,7,FALSE)))</f>
        <v>0</v>
      </c>
      <c r="AO1030" s="13">
        <f t="shared" si="260"/>
        <v>0</v>
      </c>
      <c r="AP1030" s="13" t="str">
        <f t="shared" si="269"/>
        <v/>
      </c>
      <c r="AQ1030" s="13">
        <f>IF(ISERROR(VLOOKUP($C1030,CTEPULL!$A:$I,8,FALSE)),"0",(VLOOKUP($C1030,CTEPULL!$A:$I,8,FALSE)))</f>
        <v>0</v>
      </c>
      <c r="AR1030" s="18">
        <f>IF(ISERROR(VLOOKUP($A1030,PIVOTILC!$A:$I,8,FALSE)),"0",(VLOOKUP($A1030,PIVOTILC!$A:$I,8,FALSE)))</f>
        <v>0</v>
      </c>
      <c r="AS1030" s="13">
        <f t="shared" si="261"/>
        <v>0</v>
      </c>
      <c r="AT1030" s="13" t="str">
        <f t="shared" si="270"/>
        <v/>
      </c>
      <c r="AU1030" s="19">
        <f>IF(ISERROR(VLOOKUP($C1030,CTEPULL!$A:$I,9,FALSE)),"0",(VLOOKUP($C1030,CTEPULL!$A:$I,9,FALSE)))</f>
        <v>32</v>
      </c>
      <c r="AV1030" s="18">
        <f>IF(ISERROR(VLOOKUP($A1030,PIVOTILC!$A:$I,8,FALSE)),"0",(VLOOKUP($A1030,PIVOTILC!$A:$I,9,FALSE)))</f>
        <v>32</v>
      </c>
      <c r="AW1030" s="18">
        <f t="shared" si="262"/>
        <v>0</v>
      </c>
      <c r="AX1030" s="13">
        <f t="shared" si="263"/>
        <v>0</v>
      </c>
      <c r="AY1030" s="13" t="str">
        <f t="shared" si="264"/>
        <v>No</v>
      </c>
      <c r="AZ1030" s="13" t="str">
        <f t="shared" si="271"/>
        <v>No</v>
      </c>
    </row>
    <row r="1031" spans="1:52" x14ac:dyDescent="0.2">
      <c r="A1031" s="1" t="s">
        <v>7334</v>
      </c>
      <c r="B1031" s="16" t="s">
        <v>5413</v>
      </c>
      <c r="C1031" s="13" t="s">
        <v>5414</v>
      </c>
      <c r="D1031" s="13" t="s">
        <v>5415</v>
      </c>
      <c r="E1031" s="13" t="s">
        <v>5416</v>
      </c>
      <c r="F1031" s="13" t="s">
        <v>3740</v>
      </c>
      <c r="G1031" s="13" t="s">
        <v>5417</v>
      </c>
      <c r="H1031" s="13" t="s">
        <v>2828</v>
      </c>
      <c r="I1031" s="13" t="s">
        <v>98</v>
      </c>
      <c r="J1031" s="13" t="s">
        <v>2378</v>
      </c>
      <c r="K1031" s="13" t="s">
        <v>2395</v>
      </c>
      <c r="L1031" s="13" t="s">
        <v>2385</v>
      </c>
      <c r="M1031" s="13" t="s">
        <v>3823</v>
      </c>
      <c r="N1031" s="13" t="s">
        <v>5418</v>
      </c>
      <c r="O1031" s="17">
        <v>42949</v>
      </c>
      <c r="P1031" s="23"/>
      <c r="Q1031" s="41" t="s">
        <v>5419</v>
      </c>
      <c r="R1031" s="13" t="s">
        <v>129</v>
      </c>
      <c r="S1031" s="13" t="s">
        <v>2870</v>
      </c>
      <c r="T1031" s="13" t="s">
        <v>8348</v>
      </c>
      <c r="U1031" s="13" t="s">
        <v>6163</v>
      </c>
      <c r="V1031" s="13" t="s">
        <v>8352</v>
      </c>
      <c r="W1031" s="13">
        <f>IF(ISERROR(VLOOKUP($C1031,CTEPULL!$A:$I,3,FALSE)),"0",(VLOOKUP($C1031,CTEPULL!$A:$I,3,FALSE)))</f>
        <v>44</v>
      </c>
      <c r="X1031" s="18">
        <f>IF(ISERROR(VLOOKUP($A1031,PIVOTILC!$A:$I,3,FALSE)),"0",(VLOOKUP($A1031,PIVOTILC!$A:$I,3,FALSE)))</f>
        <v>44</v>
      </c>
      <c r="Y1031" s="13">
        <f t="shared" si="256"/>
        <v>0</v>
      </c>
      <c r="Z1031" s="13" t="str">
        <f t="shared" si="265"/>
        <v>Good</v>
      </c>
      <c r="AA1031" s="13">
        <f>IF(ISERROR(VLOOKUP($C1031,CTEPULL!$A:$I,4,FALSE)),"0",(VLOOKUP($C1031,CTEPULL!$A:$I,4,FALSE)))</f>
        <v>0</v>
      </c>
      <c r="AB1031" s="18">
        <f>IF(ISERROR(VLOOKUP($A1031,PIVOTILC!$A:$I,4,FALSE)),"0",(VLOOKUP($A1031,PIVOTILC!$A:$I,4,FALSE)))</f>
        <v>0</v>
      </c>
      <c r="AC1031" s="13">
        <f t="shared" si="257"/>
        <v>0</v>
      </c>
      <c r="AD1031" s="13" t="str">
        <f t="shared" si="266"/>
        <v/>
      </c>
      <c r="AE1031" s="13">
        <f>IF(ISERROR(VLOOKUP($C1031,CTEPULL!$A:$I,5,FALSE)),"0",(VLOOKUP($C1031,CTEPULL!$A:$I,5,FALSE)))</f>
        <v>0</v>
      </c>
      <c r="AF1031" s="18">
        <f>IF(ISERROR(VLOOKUP($A1031,PIVOTILC!$A:$I,5,FALSE)),"0",(VLOOKUP($A1031,PIVOTILC!$A:$I,5,FALSE)))</f>
        <v>0</v>
      </c>
      <c r="AG1031" s="13">
        <f t="shared" si="258"/>
        <v>0</v>
      </c>
      <c r="AH1031" s="13" t="str">
        <f t="shared" si="267"/>
        <v/>
      </c>
      <c r="AI1031" s="13">
        <f>IF(ISERROR(VLOOKUP($C1031,CTEPULL!$A:$I,6,FALSE)),"0",(VLOOKUP($C1031,CTEPULL!$A:$I,6,FALSE)))</f>
        <v>0</v>
      </c>
      <c r="AJ1031" s="18">
        <f>IF(ISERROR(VLOOKUP($A1031,PIVOTILC!$A:$I,6,FALSE)),"0",(VLOOKUP($A1031,PIVOTILC!$A:$I,6,FALSE)))</f>
        <v>0</v>
      </c>
      <c r="AK1031" s="13">
        <f t="shared" si="259"/>
        <v>0</v>
      </c>
      <c r="AL1031" s="13" t="str">
        <f t="shared" si="268"/>
        <v/>
      </c>
      <c r="AM1031" s="13">
        <f>IF(ISERROR(VLOOKUP($C1031,CTEPULL!$A:$I,7,FALSE)),"0",(VLOOKUP($C1031,CTEPULL!$A:$I,7,FALSE)))</f>
        <v>0</v>
      </c>
      <c r="AN1031" s="18">
        <f>IF(ISERROR(VLOOKUP($A1031,PIVOTILC!$A:$I,7,FALSE)),"0",(VLOOKUP($A1031,PIVOTILC!$A:$I,7,FALSE)))</f>
        <v>0</v>
      </c>
      <c r="AO1031" s="13">
        <f t="shared" si="260"/>
        <v>0</v>
      </c>
      <c r="AP1031" s="13" t="str">
        <f t="shared" si="269"/>
        <v/>
      </c>
      <c r="AQ1031" s="13">
        <f>IF(ISERROR(VLOOKUP($C1031,CTEPULL!$A:$I,8,FALSE)),"0",(VLOOKUP($C1031,CTEPULL!$A:$I,8,FALSE)))</f>
        <v>0</v>
      </c>
      <c r="AR1031" s="18">
        <f>IF(ISERROR(VLOOKUP($A1031,PIVOTILC!$A:$I,8,FALSE)),"0",(VLOOKUP($A1031,PIVOTILC!$A:$I,8,FALSE)))</f>
        <v>0</v>
      </c>
      <c r="AS1031" s="13">
        <f t="shared" si="261"/>
        <v>0</v>
      </c>
      <c r="AT1031" s="13" t="str">
        <f t="shared" si="270"/>
        <v/>
      </c>
      <c r="AU1031" s="19">
        <f>IF(ISERROR(VLOOKUP($C1031,CTEPULL!$A:$I,9,FALSE)),"0",(VLOOKUP($C1031,CTEPULL!$A:$I,9,FALSE)))</f>
        <v>44</v>
      </c>
      <c r="AV1031" s="18">
        <f>IF(ISERROR(VLOOKUP($A1031,PIVOTILC!$A:$I,8,FALSE)),"0",(VLOOKUP($A1031,PIVOTILC!$A:$I,9,FALSE)))</f>
        <v>44</v>
      </c>
      <c r="AW1031" s="18">
        <f t="shared" si="262"/>
        <v>0</v>
      </c>
      <c r="AX1031" s="13">
        <f t="shared" si="263"/>
        <v>0</v>
      </c>
      <c r="AY1031" s="13" t="str">
        <f t="shared" si="264"/>
        <v>No</v>
      </c>
      <c r="AZ1031" s="13" t="str">
        <f t="shared" si="271"/>
        <v>No</v>
      </c>
    </row>
    <row r="1032" spans="1:52" x14ac:dyDescent="0.2">
      <c r="A1032" s="1" t="s">
        <v>9473</v>
      </c>
      <c r="B1032" s="16" t="s">
        <v>3388</v>
      </c>
      <c r="C1032" s="13" t="s">
        <v>4560</v>
      </c>
      <c r="D1032" s="13" t="s">
        <v>1733</v>
      </c>
      <c r="E1032" s="13" t="s">
        <v>1734</v>
      </c>
      <c r="F1032" s="13" t="s">
        <v>183</v>
      </c>
      <c r="G1032" s="13" t="s">
        <v>4561</v>
      </c>
      <c r="H1032" s="13" t="s">
        <v>2828</v>
      </c>
      <c r="I1032" s="13" t="s">
        <v>100</v>
      </c>
      <c r="J1032" s="13" t="s">
        <v>2378</v>
      </c>
      <c r="K1032" s="13" t="s">
        <v>2396</v>
      </c>
      <c r="L1032" s="13" t="s">
        <v>2392</v>
      </c>
      <c r="M1032" s="13" t="s">
        <v>4971</v>
      </c>
      <c r="N1032" s="13" t="s">
        <v>4562</v>
      </c>
      <c r="O1032" s="17">
        <v>42830</v>
      </c>
      <c r="P1032" s="23"/>
      <c r="Q1032" s="41" t="s">
        <v>2785</v>
      </c>
      <c r="R1032" s="13" t="s">
        <v>129</v>
      </c>
      <c r="S1032" s="13" t="s">
        <v>2870</v>
      </c>
      <c r="T1032" s="13" t="s">
        <v>8348</v>
      </c>
      <c r="U1032" s="13" t="s">
        <v>5531</v>
      </c>
      <c r="V1032" s="13" t="s">
        <v>8352</v>
      </c>
      <c r="W1032" s="13">
        <f>IF(ISERROR(VLOOKUP($C1032,CTEPULL!$A:$I,3,FALSE)),"0",(VLOOKUP($C1032,CTEPULL!$A:$I,3,FALSE)))</f>
        <v>36</v>
      </c>
      <c r="X1032" s="18">
        <f>IF(ISERROR(VLOOKUP($A1032,PIVOTILC!$A:$I,3,FALSE)),"0",(VLOOKUP($A1032,PIVOTILC!$A:$I,3,FALSE)))</f>
        <v>36</v>
      </c>
      <c r="Y1032" s="13">
        <f t="shared" si="256"/>
        <v>0</v>
      </c>
      <c r="Z1032" s="13" t="str">
        <f t="shared" si="265"/>
        <v>Good</v>
      </c>
      <c r="AA1032" s="13">
        <f>IF(ISERROR(VLOOKUP($C1032,CTEPULL!$A:$I,4,FALSE)),"0",(VLOOKUP($C1032,CTEPULL!$A:$I,4,FALSE)))</f>
        <v>0</v>
      </c>
      <c r="AB1032" s="18">
        <f>IF(ISERROR(VLOOKUP($A1032,PIVOTILC!$A:$I,4,FALSE)),"0",(VLOOKUP($A1032,PIVOTILC!$A:$I,4,FALSE)))</f>
        <v>0</v>
      </c>
      <c r="AC1032" s="13">
        <f t="shared" si="257"/>
        <v>0</v>
      </c>
      <c r="AD1032" s="13" t="str">
        <f t="shared" si="266"/>
        <v/>
      </c>
      <c r="AE1032" s="13">
        <f>IF(ISERROR(VLOOKUP($C1032,CTEPULL!$A:$I,5,FALSE)),"0",(VLOOKUP($C1032,CTEPULL!$A:$I,5,FALSE)))</f>
        <v>0</v>
      </c>
      <c r="AF1032" s="18">
        <f>IF(ISERROR(VLOOKUP($A1032,PIVOTILC!$A:$I,5,FALSE)),"0",(VLOOKUP($A1032,PIVOTILC!$A:$I,5,FALSE)))</f>
        <v>0</v>
      </c>
      <c r="AG1032" s="13">
        <f t="shared" si="258"/>
        <v>0</v>
      </c>
      <c r="AH1032" s="13" t="str">
        <f t="shared" si="267"/>
        <v/>
      </c>
      <c r="AI1032" s="13">
        <f>IF(ISERROR(VLOOKUP($C1032,CTEPULL!$A:$I,6,FALSE)),"0",(VLOOKUP($C1032,CTEPULL!$A:$I,6,FALSE)))</f>
        <v>0</v>
      </c>
      <c r="AJ1032" s="18">
        <f>IF(ISERROR(VLOOKUP($A1032,PIVOTILC!$A:$I,6,FALSE)),"0",(VLOOKUP($A1032,PIVOTILC!$A:$I,6,FALSE)))</f>
        <v>0</v>
      </c>
      <c r="AK1032" s="13">
        <f t="shared" si="259"/>
        <v>0</v>
      </c>
      <c r="AL1032" s="13" t="str">
        <f t="shared" si="268"/>
        <v/>
      </c>
      <c r="AM1032" s="13">
        <f>IF(ISERROR(VLOOKUP($C1032,CTEPULL!$A:$I,7,FALSE)),"0",(VLOOKUP($C1032,CTEPULL!$A:$I,7,FALSE)))</f>
        <v>0</v>
      </c>
      <c r="AN1032" s="18">
        <f>IF(ISERROR(VLOOKUP($A1032,PIVOTILC!$A:$I,7,FALSE)),"0",(VLOOKUP($A1032,PIVOTILC!$A:$I,7,FALSE)))</f>
        <v>0</v>
      </c>
      <c r="AO1032" s="13">
        <f t="shared" si="260"/>
        <v>0</v>
      </c>
      <c r="AP1032" s="13" t="str">
        <f t="shared" si="269"/>
        <v/>
      </c>
      <c r="AQ1032" s="13">
        <f>IF(ISERROR(VLOOKUP($C1032,CTEPULL!$A:$I,8,FALSE)),"0",(VLOOKUP($C1032,CTEPULL!$A:$I,8,FALSE)))</f>
        <v>0</v>
      </c>
      <c r="AR1032" s="18">
        <f>IF(ISERROR(VLOOKUP($A1032,PIVOTILC!$A:$I,8,FALSE)),"0",(VLOOKUP($A1032,PIVOTILC!$A:$I,8,FALSE)))</f>
        <v>0</v>
      </c>
      <c r="AS1032" s="13">
        <f t="shared" si="261"/>
        <v>0</v>
      </c>
      <c r="AT1032" s="13" t="str">
        <f t="shared" si="270"/>
        <v/>
      </c>
      <c r="AU1032" s="19">
        <f>IF(ISERROR(VLOOKUP($C1032,CTEPULL!$A:$I,9,FALSE)),"0",(VLOOKUP($C1032,CTEPULL!$A:$I,9,FALSE)))</f>
        <v>36</v>
      </c>
      <c r="AV1032" s="18">
        <f>IF(ISERROR(VLOOKUP($A1032,PIVOTILC!$A:$I,8,FALSE)),"0",(VLOOKUP($A1032,PIVOTILC!$A:$I,9,FALSE)))</f>
        <v>36</v>
      </c>
      <c r="AW1032" s="18">
        <f t="shared" si="262"/>
        <v>0</v>
      </c>
      <c r="AX1032" s="13">
        <f t="shared" si="263"/>
        <v>0</v>
      </c>
      <c r="AY1032" s="13" t="str">
        <f t="shared" si="264"/>
        <v>No</v>
      </c>
      <c r="AZ1032" s="13" t="str">
        <f t="shared" si="271"/>
        <v>No</v>
      </c>
    </row>
    <row r="1033" spans="1:52" x14ac:dyDescent="0.2">
      <c r="A1033" s="1" t="s">
        <v>10468</v>
      </c>
      <c r="B1033" s="16" t="s">
        <v>10469</v>
      </c>
      <c r="C1033" s="13" t="s">
        <v>10503</v>
      </c>
      <c r="D1033" s="13" t="s">
        <v>10470</v>
      </c>
      <c r="E1033" s="13" t="s">
        <v>10471</v>
      </c>
      <c r="F1033" s="13" t="s">
        <v>3740</v>
      </c>
      <c r="G1033" s="13" t="s">
        <v>10472</v>
      </c>
      <c r="H1033" s="13" t="s">
        <v>2828</v>
      </c>
      <c r="I1033" s="13" t="s">
        <v>98</v>
      </c>
      <c r="J1033" s="13" t="s">
        <v>2378</v>
      </c>
      <c r="K1033" s="13" t="s">
        <v>2880</v>
      </c>
      <c r="L1033" s="13" t="s">
        <v>2880</v>
      </c>
      <c r="M1033" s="13" t="s">
        <v>11908</v>
      </c>
      <c r="N1033" s="13" t="s">
        <v>10504</v>
      </c>
      <c r="O1033" s="17">
        <v>43598</v>
      </c>
      <c r="P1033" s="23"/>
      <c r="Q1033" s="41" t="s">
        <v>10473</v>
      </c>
      <c r="R1033" s="13" t="s">
        <v>129</v>
      </c>
      <c r="S1033" s="13" t="s">
        <v>2870</v>
      </c>
      <c r="T1033" s="13" t="s">
        <v>8348</v>
      </c>
      <c r="U1033" s="13" t="s">
        <v>10508</v>
      </c>
      <c r="V1033" s="13" t="s">
        <v>8352</v>
      </c>
      <c r="W1033" s="13">
        <f>IF(ISERROR(VLOOKUP($C1033,CTEPULL!$A:$I,3,FALSE)),"0",(VLOOKUP($C1033,CTEPULL!$A:$I,3,FALSE)))</f>
        <v>40</v>
      </c>
      <c r="X1033" s="18">
        <f>IF(ISERROR(VLOOKUP($A1033,PIVOTILC!$A:$I,3,FALSE)),"0",(VLOOKUP($A1033,PIVOTILC!$A:$I,3,FALSE)))</f>
        <v>40</v>
      </c>
      <c r="Y1033" s="13">
        <f t="shared" si="256"/>
        <v>0</v>
      </c>
      <c r="Z1033" s="13" t="str">
        <f t="shared" si="265"/>
        <v>Good</v>
      </c>
      <c r="AA1033" s="13">
        <f>IF(ISERROR(VLOOKUP($C1033,CTEPULL!$A:$I,4,FALSE)),"0",(VLOOKUP($C1033,CTEPULL!$A:$I,4,FALSE)))</f>
        <v>0</v>
      </c>
      <c r="AB1033" s="18">
        <f>IF(ISERROR(VLOOKUP($A1033,PIVOTILC!$A:$I,4,FALSE)),"0",(VLOOKUP($A1033,PIVOTILC!$A:$I,4,FALSE)))</f>
        <v>0</v>
      </c>
      <c r="AC1033" s="13">
        <f t="shared" si="257"/>
        <v>0</v>
      </c>
      <c r="AD1033" s="13" t="str">
        <f t="shared" si="266"/>
        <v/>
      </c>
      <c r="AE1033" s="13">
        <f>IF(ISERROR(VLOOKUP($C1033,CTEPULL!$A:$I,5,FALSE)),"0",(VLOOKUP($C1033,CTEPULL!$A:$I,5,FALSE)))</f>
        <v>0</v>
      </c>
      <c r="AF1033" s="18">
        <f>IF(ISERROR(VLOOKUP($A1033,PIVOTILC!$A:$I,5,FALSE)),"0",(VLOOKUP($A1033,PIVOTILC!$A:$I,5,FALSE)))</f>
        <v>0</v>
      </c>
      <c r="AG1033" s="13">
        <f t="shared" si="258"/>
        <v>0</v>
      </c>
      <c r="AH1033" s="13" t="str">
        <f t="shared" si="267"/>
        <v/>
      </c>
      <c r="AI1033" s="13">
        <f>IF(ISERROR(VLOOKUP($C1033,CTEPULL!$A:$I,6,FALSE)),"0",(VLOOKUP($C1033,CTEPULL!$A:$I,6,FALSE)))</f>
        <v>0</v>
      </c>
      <c r="AJ1033" s="18">
        <f>IF(ISERROR(VLOOKUP($A1033,PIVOTILC!$A:$I,6,FALSE)),"0",(VLOOKUP($A1033,PIVOTILC!$A:$I,6,FALSE)))</f>
        <v>0</v>
      </c>
      <c r="AK1033" s="13">
        <f t="shared" si="259"/>
        <v>0</v>
      </c>
      <c r="AL1033" s="13" t="str">
        <f t="shared" si="268"/>
        <v/>
      </c>
      <c r="AM1033" s="13">
        <f>IF(ISERROR(VLOOKUP($C1033,CTEPULL!$A:$I,7,FALSE)),"0",(VLOOKUP($C1033,CTEPULL!$A:$I,7,FALSE)))</f>
        <v>0</v>
      </c>
      <c r="AN1033" s="18">
        <f>IF(ISERROR(VLOOKUP($A1033,PIVOTILC!$A:$I,7,FALSE)),"0",(VLOOKUP($A1033,PIVOTILC!$A:$I,7,FALSE)))</f>
        <v>0</v>
      </c>
      <c r="AO1033" s="13">
        <f t="shared" si="260"/>
        <v>0</v>
      </c>
      <c r="AP1033" s="13" t="str">
        <f t="shared" si="269"/>
        <v/>
      </c>
      <c r="AQ1033" s="13">
        <f>IF(ISERROR(VLOOKUP($C1033,CTEPULL!$A:$I,8,FALSE)),"0",(VLOOKUP($C1033,CTEPULL!$A:$I,8,FALSE)))</f>
        <v>0</v>
      </c>
      <c r="AR1033" s="18">
        <f>IF(ISERROR(VLOOKUP($A1033,PIVOTILC!$A:$I,8,FALSE)),"0",(VLOOKUP($A1033,PIVOTILC!$A:$I,8,FALSE)))</f>
        <v>0</v>
      </c>
      <c r="AS1033" s="13">
        <f t="shared" si="261"/>
        <v>0</v>
      </c>
      <c r="AT1033" s="13" t="str">
        <f t="shared" si="270"/>
        <v/>
      </c>
      <c r="AU1033" s="19">
        <f>IF(ISERROR(VLOOKUP($C1033,CTEPULL!$A:$I,9,FALSE)),"0",(VLOOKUP($C1033,CTEPULL!$A:$I,9,FALSE)))</f>
        <v>40</v>
      </c>
      <c r="AV1033" s="18">
        <f>IF(ISERROR(VLOOKUP($A1033,PIVOTILC!$A:$I,8,FALSE)),"0",(VLOOKUP($A1033,PIVOTILC!$A:$I,9,FALSE)))</f>
        <v>40</v>
      </c>
      <c r="AW1033" s="18">
        <f t="shared" si="262"/>
        <v>0</v>
      </c>
      <c r="AX1033" s="13">
        <f t="shared" si="263"/>
        <v>0</v>
      </c>
      <c r="AY1033" s="13" t="str">
        <f t="shared" si="264"/>
        <v>No</v>
      </c>
      <c r="AZ1033" s="13" t="str">
        <f t="shared" si="271"/>
        <v>No</v>
      </c>
    </row>
    <row r="1034" spans="1:52" x14ac:dyDescent="0.2">
      <c r="A1034" s="1" t="s">
        <v>7335</v>
      </c>
      <c r="B1034" s="16" t="s">
        <v>3389</v>
      </c>
      <c r="C1034" s="13" t="s">
        <v>2112</v>
      </c>
      <c r="D1034" s="13" t="s">
        <v>2113</v>
      </c>
      <c r="E1034" s="13" t="s">
        <v>714</v>
      </c>
      <c r="F1034" s="13" t="s">
        <v>2114</v>
      </c>
      <c r="G1034" s="13" t="s">
        <v>2115</v>
      </c>
      <c r="H1034" s="13" t="s">
        <v>2829</v>
      </c>
      <c r="I1034" s="13" t="s">
        <v>98</v>
      </c>
      <c r="J1034" s="13" t="s">
        <v>2378</v>
      </c>
      <c r="K1034" s="13" t="s">
        <v>2389</v>
      </c>
      <c r="L1034" s="13" t="s">
        <v>11236</v>
      </c>
      <c r="M1034" s="13" t="s">
        <v>2420</v>
      </c>
      <c r="N1034" s="13" t="s">
        <v>2137</v>
      </c>
      <c r="O1034" s="17">
        <v>42121</v>
      </c>
      <c r="P1034" s="23"/>
      <c r="Q1034" s="41" t="s">
        <v>2786</v>
      </c>
      <c r="R1034" s="13" t="s">
        <v>129</v>
      </c>
      <c r="S1034" s="13" t="s">
        <v>2873</v>
      </c>
      <c r="T1034" s="13" t="s">
        <v>8348</v>
      </c>
      <c r="U1034" s="13" t="s">
        <v>6164</v>
      </c>
      <c r="V1034" s="13" t="s">
        <v>8361</v>
      </c>
      <c r="W1034" s="13">
        <f>IF(ISERROR(VLOOKUP($C1034,CTEPULL!$A:$I,3,FALSE)),"0",(VLOOKUP($C1034,CTEPULL!$A:$I,3,FALSE)))</f>
        <v>45</v>
      </c>
      <c r="X1034" s="18">
        <f>IF(ISERROR(VLOOKUP($A1034,PIVOTILC!$A:$I,3,FALSE)),"0",(VLOOKUP($A1034,PIVOTILC!$A:$I,3,FALSE)))</f>
        <v>45</v>
      </c>
      <c r="Y1034" s="13">
        <f t="shared" si="256"/>
        <v>0</v>
      </c>
      <c r="Z1034" s="13" t="str">
        <f t="shared" si="265"/>
        <v>Good</v>
      </c>
      <c r="AA1034" s="13">
        <f>IF(ISERROR(VLOOKUP($C1034,CTEPULL!$A:$I,4,FALSE)),"0",(VLOOKUP($C1034,CTEPULL!$A:$I,4,FALSE)))</f>
        <v>0</v>
      </c>
      <c r="AB1034" s="18">
        <f>IF(ISERROR(VLOOKUP($A1034,PIVOTILC!$A:$I,4,FALSE)),"0",(VLOOKUP($A1034,PIVOTILC!$A:$I,4,FALSE)))</f>
        <v>0</v>
      </c>
      <c r="AC1034" s="13">
        <f t="shared" si="257"/>
        <v>0</v>
      </c>
      <c r="AD1034" s="13" t="str">
        <f t="shared" si="266"/>
        <v/>
      </c>
      <c r="AE1034" s="13">
        <f>IF(ISERROR(VLOOKUP($C1034,CTEPULL!$A:$I,5,FALSE)),"0",(VLOOKUP($C1034,CTEPULL!$A:$I,5,FALSE)))</f>
        <v>0</v>
      </c>
      <c r="AF1034" s="18">
        <f>IF(ISERROR(VLOOKUP($A1034,PIVOTILC!$A:$I,5,FALSE)),"0",(VLOOKUP($A1034,PIVOTILC!$A:$I,5,FALSE)))</f>
        <v>0</v>
      </c>
      <c r="AG1034" s="13">
        <f t="shared" si="258"/>
        <v>0</v>
      </c>
      <c r="AH1034" s="13" t="str">
        <f t="shared" si="267"/>
        <v/>
      </c>
      <c r="AI1034" s="13">
        <f>IF(ISERROR(VLOOKUP($C1034,CTEPULL!$A:$I,6,FALSE)),"0",(VLOOKUP($C1034,CTEPULL!$A:$I,6,FALSE)))</f>
        <v>0</v>
      </c>
      <c r="AJ1034" s="18">
        <f>IF(ISERROR(VLOOKUP($A1034,PIVOTILC!$A:$I,6,FALSE)),"0",(VLOOKUP($A1034,PIVOTILC!$A:$I,6,FALSE)))</f>
        <v>0</v>
      </c>
      <c r="AK1034" s="13">
        <f t="shared" si="259"/>
        <v>0</v>
      </c>
      <c r="AL1034" s="13" t="str">
        <f t="shared" si="268"/>
        <v/>
      </c>
      <c r="AM1034" s="13">
        <f>IF(ISERROR(VLOOKUP($C1034,CTEPULL!$A:$I,7,FALSE)),"0",(VLOOKUP($C1034,CTEPULL!$A:$I,7,FALSE)))</f>
        <v>0</v>
      </c>
      <c r="AN1034" s="18">
        <f>IF(ISERROR(VLOOKUP($A1034,PIVOTILC!$A:$I,7,FALSE)),"0",(VLOOKUP($A1034,PIVOTILC!$A:$I,7,FALSE)))</f>
        <v>0</v>
      </c>
      <c r="AO1034" s="13">
        <f t="shared" si="260"/>
        <v>0</v>
      </c>
      <c r="AP1034" s="13" t="str">
        <f t="shared" si="269"/>
        <v/>
      </c>
      <c r="AQ1034" s="13">
        <f>IF(ISERROR(VLOOKUP($C1034,CTEPULL!$A:$I,8,FALSE)),"0",(VLOOKUP($C1034,CTEPULL!$A:$I,8,FALSE)))</f>
        <v>0</v>
      </c>
      <c r="AR1034" s="18">
        <f>IF(ISERROR(VLOOKUP($A1034,PIVOTILC!$A:$I,8,FALSE)),"0",(VLOOKUP($A1034,PIVOTILC!$A:$I,8,FALSE)))</f>
        <v>0</v>
      </c>
      <c r="AS1034" s="13">
        <f t="shared" si="261"/>
        <v>0</v>
      </c>
      <c r="AT1034" s="13" t="str">
        <f t="shared" si="270"/>
        <v/>
      </c>
      <c r="AU1034" s="19">
        <f>IF(ISERROR(VLOOKUP($C1034,CTEPULL!$A:$I,9,FALSE)),"0",(VLOOKUP($C1034,CTEPULL!$A:$I,9,FALSE)))</f>
        <v>45</v>
      </c>
      <c r="AV1034" s="18">
        <f>IF(ISERROR(VLOOKUP($A1034,PIVOTILC!$A:$I,8,FALSE)),"0",(VLOOKUP($A1034,PIVOTILC!$A:$I,9,FALSE)))</f>
        <v>45</v>
      </c>
      <c r="AW1034" s="18">
        <f t="shared" si="262"/>
        <v>0</v>
      </c>
      <c r="AX1034" s="13">
        <f t="shared" si="263"/>
        <v>0</v>
      </c>
      <c r="AY1034" s="13" t="str">
        <f t="shared" si="264"/>
        <v>No</v>
      </c>
      <c r="AZ1034" s="13" t="str">
        <f t="shared" si="271"/>
        <v>No</v>
      </c>
    </row>
    <row r="1035" spans="1:52" x14ac:dyDescent="0.2">
      <c r="A1035" s="1" t="s">
        <v>9474</v>
      </c>
      <c r="B1035" s="16" t="s">
        <v>3390</v>
      </c>
      <c r="C1035" s="13" t="s">
        <v>1488</v>
      </c>
      <c r="D1035" s="13" t="s">
        <v>1489</v>
      </c>
      <c r="E1035" s="13" t="s">
        <v>1490</v>
      </c>
      <c r="F1035" s="13" t="s">
        <v>180</v>
      </c>
      <c r="G1035" s="13" t="s">
        <v>1491</v>
      </c>
      <c r="H1035" s="13" t="s">
        <v>2828</v>
      </c>
      <c r="I1035" s="13" t="s">
        <v>98</v>
      </c>
      <c r="J1035" s="13" t="s">
        <v>2378</v>
      </c>
      <c r="K1035" s="13" t="s">
        <v>2379</v>
      </c>
      <c r="L1035" s="13" t="s">
        <v>2380</v>
      </c>
      <c r="M1035" s="13" t="s">
        <v>2403</v>
      </c>
      <c r="N1035" s="13" t="s">
        <v>1492</v>
      </c>
      <c r="O1035" s="17">
        <v>41778</v>
      </c>
      <c r="P1035" s="23"/>
      <c r="Q1035" s="41" t="s">
        <v>2787</v>
      </c>
      <c r="R1035" s="13" t="s">
        <v>187</v>
      </c>
      <c r="S1035" s="13" t="s">
        <v>2866</v>
      </c>
      <c r="T1035" s="13" t="s">
        <v>8348</v>
      </c>
      <c r="U1035" s="13" t="s">
        <v>6165</v>
      </c>
      <c r="V1035" s="13" t="s">
        <v>8370</v>
      </c>
      <c r="W1035" s="13">
        <f>IF(ISERROR(VLOOKUP($C1035,CTEPULL!$A:$I,3,FALSE)),"0",(VLOOKUP($C1035,CTEPULL!$A:$I,3,FALSE)))</f>
        <v>42</v>
      </c>
      <c r="X1035" s="18">
        <f>IF(ISERROR(VLOOKUP($A1035,PIVOTILC!$A:$I,3,FALSE)),"0",(VLOOKUP($A1035,PIVOTILC!$A:$I,3,FALSE)))</f>
        <v>42</v>
      </c>
      <c r="Y1035" s="13">
        <f t="shared" si="256"/>
        <v>0</v>
      </c>
      <c r="Z1035" s="13" t="str">
        <f t="shared" si="265"/>
        <v>Good</v>
      </c>
      <c r="AA1035" s="13">
        <f>IF(ISERROR(VLOOKUP($C1035,CTEPULL!$A:$I,4,FALSE)),"0",(VLOOKUP($C1035,CTEPULL!$A:$I,4,FALSE)))</f>
        <v>0</v>
      </c>
      <c r="AB1035" s="18">
        <f>IF(ISERROR(VLOOKUP($A1035,PIVOTILC!$A:$I,4,FALSE)),"0",(VLOOKUP($A1035,PIVOTILC!$A:$I,4,FALSE)))</f>
        <v>0</v>
      </c>
      <c r="AC1035" s="13">
        <f t="shared" si="257"/>
        <v>0</v>
      </c>
      <c r="AD1035" s="13" t="str">
        <f t="shared" si="266"/>
        <v/>
      </c>
      <c r="AE1035" s="13">
        <f>IF(ISERROR(VLOOKUP($C1035,CTEPULL!$A:$I,5,FALSE)),"0",(VLOOKUP($C1035,CTEPULL!$A:$I,5,FALSE)))</f>
        <v>0</v>
      </c>
      <c r="AF1035" s="18">
        <f>IF(ISERROR(VLOOKUP($A1035,PIVOTILC!$A:$I,5,FALSE)),"0",(VLOOKUP($A1035,PIVOTILC!$A:$I,5,FALSE)))</f>
        <v>0</v>
      </c>
      <c r="AG1035" s="13">
        <f t="shared" si="258"/>
        <v>0</v>
      </c>
      <c r="AH1035" s="13" t="str">
        <f t="shared" si="267"/>
        <v/>
      </c>
      <c r="AI1035" s="13">
        <f>IF(ISERROR(VLOOKUP($C1035,CTEPULL!$A:$I,6,FALSE)),"0",(VLOOKUP($C1035,CTEPULL!$A:$I,6,FALSE)))</f>
        <v>0</v>
      </c>
      <c r="AJ1035" s="18">
        <f>IF(ISERROR(VLOOKUP($A1035,PIVOTILC!$A:$I,6,FALSE)),"0",(VLOOKUP($A1035,PIVOTILC!$A:$I,6,FALSE)))</f>
        <v>0</v>
      </c>
      <c r="AK1035" s="13">
        <f t="shared" si="259"/>
        <v>0</v>
      </c>
      <c r="AL1035" s="13" t="str">
        <f t="shared" si="268"/>
        <v/>
      </c>
      <c r="AM1035" s="13">
        <f>IF(ISERROR(VLOOKUP($C1035,CTEPULL!$A:$I,7,FALSE)),"0",(VLOOKUP($C1035,CTEPULL!$A:$I,7,FALSE)))</f>
        <v>0</v>
      </c>
      <c r="AN1035" s="18">
        <f>IF(ISERROR(VLOOKUP($A1035,PIVOTILC!$A:$I,7,FALSE)),"0",(VLOOKUP($A1035,PIVOTILC!$A:$I,7,FALSE)))</f>
        <v>0</v>
      </c>
      <c r="AO1035" s="13">
        <f t="shared" si="260"/>
        <v>0</v>
      </c>
      <c r="AP1035" s="13" t="str">
        <f t="shared" si="269"/>
        <v/>
      </c>
      <c r="AQ1035" s="13">
        <f>IF(ISERROR(VLOOKUP($C1035,CTEPULL!$A:$I,8,FALSE)),"0",(VLOOKUP($C1035,CTEPULL!$A:$I,8,FALSE)))</f>
        <v>0</v>
      </c>
      <c r="AR1035" s="18">
        <f>IF(ISERROR(VLOOKUP($A1035,PIVOTILC!$A:$I,8,FALSE)),"0",(VLOOKUP($A1035,PIVOTILC!$A:$I,8,FALSE)))</f>
        <v>0</v>
      </c>
      <c r="AS1035" s="13">
        <f t="shared" si="261"/>
        <v>0</v>
      </c>
      <c r="AT1035" s="13" t="str">
        <f t="shared" si="270"/>
        <v/>
      </c>
      <c r="AU1035" s="19">
        <f>IF(ISERROR(VLOOKUP($C1035,CTEPULL!$A:$I,9,FALSE)),"0",(VLOOKUP($C1035,CTEPULL!$A:$I,9,FALSE)))</f>
        <v>42</v>
      </c>
      <c r="AV1035" s="18">
        <f>IF(ISERROR(VLOOKUP($A1035,PIVOTILC!$A:$I,8,FALSE)),"0",(VLOOKUP($A1035,PIVOTILC!$A:$I,9,FALSE)))</f>
        <v>42</v>
      </c>
      <c r="AW1035" s="18">
        <f t="shared" si="262"/>
        <v>0</v>
      </c>
      <c r="AX1035" s="13">
        <f t="shared" si="263"/>
        <v>0</v>
      </c>
      <c r="AY1035" s="13" t="str">
        <f t="shared" si="264"/>
        <v>No</v>
      </c>
      <c r="AZ1035" s="13" t="str">
        <f t="shared" si="271"/>
        <v>No</v>
      </c>
    </row>
    <row r="1036" spans="1:52" x14ac:dyDescent="0.2">
      <c r="A1036" s="1" t="s">
        <v>9475</v>
      </c>
      <c r="B1036" s="16" t="s">
        <v>3391</v>
      </c>
      <c r="C1036" s="13" t="s">
        <v>921</v>
      </c>
      <c r="D1036" s="13" t="s">
        <v>700</v>
      </c>
      <c r="E1036" s="13" t="s">
        <v>701</v>
      </c>
      <c r="F1036" s="13" t="s">
        <v>179</v>
      </c>
      <c r="G1036" s="13" t="s">
        <v>390</v>
      </c>
      <c r="H1036" s="13" t="s">
        <v>2829</v>
      </c>
      <c r="I1036" s="13" t="s">
        <v>98</v>
      </c>
      <c r="J1036" s="13" t="s">
        <v>2378</v>
      </c>
      <c r="K1036" s="13" t="s">
        <v>2379</v>
      </c>
      <c r="L1036" s="13" t="s">
        <v>2383</v>
      </c>
      <c r="M1036" s="13" t="s">
        <v>2433</v>
      </c>
      <c r="N1036" s="13" t="s">
        <v>233</v>
      </c>
      <c r="O1036" s="17">
        <v>40861</v>
      </c>
      <c r="P1036" s="23"/>
      <c r="Q1036" s="41" t="s">
        <v>2788</v>
      </c>
      <c r="R1036" s="13" t="s">
        <v>129</v>
      </c>
      <c r="S1036" s="13" t="s">
        <v>2870</v>
      </c>
      <c r="T1036" s="13" t="s">
        <v>8348</v>
      </c>
      <c r="U1036" s="13" t="s">
        <v>6166</v>
      </c>
      <c r="V1036" s="13" t="s">
        <v>8361</v>
      </c>
      <c r="W1036" s="13">
        <f>IF(ISERROR(VLOOKUP($C1036,CTEPULL!$A:$I,3,FALSE)),"0",(VLOOKUP($C1036,CTEPULL!$A:$I,3,FALSE)))</f>
        <v>40</v>
      </c>
      <c r="X1036" s="18">
        <f>IF(ISERROR(VLOOKUP($A1036,PIVOTILC!$A:$I,3,FALSE)),"0",(VLOOKUP($A1036,PIVOTILC!$A:$I,3,FALSE)))</f>
        <v>40</v>
      </c>
      <c r="Y1036" s="13">
        <f t="shared" si="256"/>
        <v>0</v>
      </c>
      <c r="Z1036" s="13" t="str">
        <f t="shared" si="265"/>
        <v>Good</v>
      </c>
      <c r="AA1036" s="13">
        <f>IF(ISERROR(VLOOKUP($C1036,CTEPULL!$A:$I,4,FALSE)),"0",(VLOOKUP($C1036,CTEPULL!$A:$I,4,FALSE)))</f>
        <v>0</v>
      </c>
      <c r="AB1036" s="18">
        <f>IF(ISERROR(VLOOKUP($A1036,PIVOTILC!$A:$I,4,FALSE)),"0",(VLOOKUP($A1036,PIVOTILC!$A:$I,4,FALSE)))</f>
        <v>0</v>
      </c>
      <c r="AC1036" s="13">
        <f t="shared" si="257"/>
        <v>0</v>
      </c>
      <c r="AD1036" s="13" t="str">
        <f t="shared" si="266"/>
        <v/>
      </c>
      <c r="AE1036" s="13">
        <f>IF(ISERROR(VLOOKUP($C1036,CTEPULL!$A:$I,5,FALSE)),"0",(VLOOKUP($C1036,CTEPULL!$A:$I,5,FALSE)))</f>
        <v>0</v>
      </c>
      <c r="AF1036" s="18">
        <f>IF(ISERROR(VLOOKUP($A1036,PIVOTILC!$A:$I,5,FALSE)),"0",(VLOOKUP($A1036,PIVOTILC!$A:$I,5,FALSE)))</f>
        <v>0</v>
      </c>
      <c r="AG1036" s="13">
        <f t="shared" si="258"/>
        <v>0</v>
      </c>
      <c r="AH1036" s="13" t="str">
        <f t="shared" si="267"/>
        <v/>
      </c>
      <c r="AI1036" s="13">
        <f>IF(ISERROR(VLOOKUP($C1036,CTEPULL!$A:$I,6,FALSE)),"0",(VLOOKUP($C1036,CTEPULL!$A:$I,6,FALSE)))</f>
        <v>0</v>
      </c>
      <c r="AJ1036" s="18">
        <f>IF(ISERROR(VLOOKUP($A1036,PIVOTILC!$A:$I,6,FALSE)),"0",(VLOOKUP($A1036,PIVOTILC!$A:$I,6,FALSE)))</f>
        <v>0</v>
      </c>
      <c r="AK1036" s="13">
        <f t="shared" si="259"/>
        <v>0</v>
      </c>
      <c r="AL1036" s="13" t="str">
        <f t="shared" si="268"/>
        <v/>
      </c>
      <c r="AM1036" s="13">
        <f>IF(ISERROR(VLOOKUP($C1036,CTEPULL!$A:$I,7,FALSE)),"0",(VLOOKUP($C1036,CTEPULL!$A:$I,7,FALSE)))</f>
        <v>0</v>
      </c>
      <c r="AN1036" s="18">
        <f>IF(ISERROR(VLOOKUP($A1036,PIVOTILC!$A:$I,7,FALSE)),"0",(VLOOKUP($A1036,PIVOTILC!$A:$I,7,FALSE)))</f>
        <v>0</v>
      </c>
      <c r="AO1036" s="13">
        <f t="shared" si="260"/>
        <v>0</v>
      </c>
      <c r="AP1036" s="13" t="str">
        <f t="shared" si="269"/>
        <v/>
      </c>
      <c r="AQ1036" s="13">
        <f>IF(ISERROR(VLOOKUP($C1036,CTEPULL!$A:$I,8,FALSE)),"0",(VLOOKUP($C1036,CTEPULL!$A:$I,8,FALSE)))</f>
        <v>0</v>
      </c>
      <c r="AR1036" s="18">
        <f>IF(ISERROR(VLOOKUP($A1036,PIVOTILC!$A:$I,8,FALSE)),"0",(VLOOKUP($A1036,PIVOTILC!$A:$I,8,FALSE)))</f>
        <v>0</v>
      </c>
      <c r="AS1036" s="13">
        <f t="shared" si="261"/>
        <v>0</v>
      </c>
      <c r="AT1036" s="13" t="str">
        <f t="shared" si="270"/>
        <v/>
      </c>
      <c r="AU1036" s="19">
        <f>IF(ISERROR(VLOOKUP($C1036,CTEPULL!$A:$I,9,FALSE)),"0",(VLOOKUP($C1036,CTEPULL!$A:$I,9,FALSE)))</f>
        <v>40</v>
      </c>
      <c r="AV1036" s="18">
        <f>IF(ISERROR(VLOOKUP($A1036,PIVOTILC!$A:$I,8,FALSE)),"0",(VLOOKUP($A1036,PIVOTILC!$A:$I,9,FALSE)))</f>
        <v>40</v>
      </c>
      <c r="AW1036" s="18">
        <f t="shared" si="262"/>
        <v>0</v>
      </c>
      <c r="AX1036" s="13">
        <f t="shared" si="263"/>
        <v>0</v>
      </c>
      <c r="AY1036" s="13" t="str">
        <f t="shared" si="264"/>
        <v>No</v>
      </c>
      <c r="AZ1036" s="13" t="str">
        <f t="shared" si="271"/>
        <v>No</v>
      </c>
    </row>
    <row r="1037" spans="1:52" x14ac:dyDescent="0.2">
      <c r="A1037" s="1" t="s">
        <v>7336</v>
      </c>
      <c r="B1037" s="16" t="s">
        <v>3392</v>
      </c>
      <c r="C1037" s="13" t="s">
        <v>932</v>
      </c>
      <c r="D1037" s="13" t="s">
        <v>718</v>
      </c>
      <c r="E1037" s="13" t="s">
        <v>445</v>
      </c>
      <c r="F1037" s="13" t="s">
        <v>179</v>
      </c>
      <c r="G1037" s="13" t="s">
        <v>399</v>
      </c>
      <c r="H1037" s="13" t="s">
        <v>2829</v>
      </c>
      <c r="I1037" s="13" t="s">
        <v>98</v>
      </c>
      <c r="J1037" s="13" t="s">
        <v>2378</v>
      </c>
      <c r="K1037" s="13" t="s">
        <v>2382</v>
      </c>
      <c r="L1037" s="13" t="s">
        <v>3758</v>
      </c>
      <c r="M1037" s="13" t="s">
        <v>2423</v>
      </c>
      <c r="N1037" s="13" t="s">
        <v>10</v>
      </c>
      <c r="O1037" s="17">
        <v>40484</v>
      </c>
      <c r="P1037" s="23"/>
      <c r="Q1037" s="41" t="s">
        <v>2789</v>
      </c>
      <c r="R1037" s="13" t="s">
        <v>129</v>
      </c>
      <c r="S1037" s="13" t="s">
        <v>2870</v>
      </c>
      <c r="T1037" s="13" t="s">
        <v>8348</v>
      </c>
      <c r="U1037" s="13" t="s">
        <v>6167</v>
      </c>
      <c r="V1037" s="13" t="s">
        <v>8354</v>
      </c>
      <c r="W1037" s="13">
        <f>IF(ISERROR(VLOOKUP($C1037,CTEPULL!$A:$I,3,FALSE)),"0",(VLOOKUP($C1037,CTEPULL!$A:$I,3,FALSE)))</f>
        <v>45</v>
      </c>
      <c r="X1037" s="18">
        <f>IF(ISERROR(VLOOKUP($A1037,PIVOTILC!$A:$I,3,FALSE)),"0",(VLOOKUP($A1037,PIVOTILC!$A:$I,3,FALSE)))</f>
        <v>45</v>
      </c>
      <c r="Y1037" s="13">
        <f t="shared" si="256"/>
        <v>0</v>
      </c>
      <c r="Z1037" s="13" t="str">
        <f t="shared" si="265"/>
        <v>Good</v>
      </c>
      <c r="AA1037" s="13">
        <f>IF(ISERROR(VLOOKUP($C1037,CTEPULL!$A:$I,4,FALSE)),"0",(VLOOKUP($C1037,CTEPULL!$A:$I,4,FALSE)))</f>
        <v>0</v>
      </c>
      <c r="AB1037" s="18">
        <f>IF(ISERROR(VLOOKUP($A1037,PIVOTILC!$A:$I,4,FALSE)),"0",(VLOOKUP($A1037,PIVOTILC!$A:$I,4,FALSE)))</f>
        <v>0</v>
      </c>
      <c r="AC1037" s="13">
        <f t="shared" si="257"/>
        <v>0</v>
      </c>
      <c r="AD1037" s="13" t="str">
        <f t="shared" si="266"/>
        <v/>
      </c>
      <c r="AE1037" s="13">
        <f>IF(ISERROR(VLOOKUP($C1037,CTEPULL!$A:$I,5,FALSE)),"0",(VLOOKUP($C1037,CTEPULL!$A:$I,5,FALSE)))</f>
        <v>0</v>
      </c>
      <c r="AF1037" s="18">
        <f>IF(ISERROR(VLOOKUP($A1037,PIVOTILC!$A:$I,5,FALSE)),"0",(VLOOKUP($A1037,PIVOTILC!$A:$I,5,FALSE)))</f>
        <v>0</v>
      </c>
      <c r="AG1037" s="13">
        <f t="shared" si="258"/>
        <v>0</v>
      </c>
      <c r="AH1037" s="13" t="str">
        <f t="shared" si="267"/>
        <v/>
      </c>
      <c r="AI1037" s="13">
        <f>IF(ISERROR(VLOOKUP($C1037,CTEPULL!$A:$I,6,FALSE)),"0",(VLOOKUP($C1037,CTEPULL!$A:$I,6,FALSE)))</f>
        <v>0</v>
      </c>
      <c r="AJ1037" s="18">
        <f>IF(ISERROR(VLOOKUP($A1037,PIVOTILC!$A:$I,6,FALSE)),"0",(VLOOKUP($A1037,PIVOTILC!$A:$I,6,FALSE)))</f>
        <v>0</v>
      </c>
      <c r="AK1037" s="13">
        <f t="shared" si="259"/>
        <v>0</v>
      </c>
      <c r="AL1037" s="13" t="str">
        <f t="shared" si="268"/>
        <v/>
      </c>
      <c r="AM1037" s="13">
        <f>IF(ISERROR(VLOOKUP($C1037,CTEPULL!$A:$I,7,FALSE)),"0",(VLOOKUP($C1037,CTEPULL!$A:$I,7,FALSE)))</f>
        <v>0</v>
      </c>
      <c r="AN1037" s="18">
        <f>IF(ISERROR(VLOOKUP($A1037,PIVOTILC!$A:$I,7,FALSE)),"0",(VLOOKUP($A1037,PIVOTILC!$A:$I,7,FALSE)))</f>
        <v>0</v>
      </c>
      <c r="AO1037" s="13">
        <f t="shared" si="260"/>
        <v>0</v>
      </c>
      <c r="AP1037" s="13" t="str">
        <f t="shared" si="269"/>
        <v/>
      </c>
      <c r="AQ1037" s="13">
        <f>IF(ISERROR(VLOOKUP($C1037,CTEPULL!$A:$I,8,FALSE)),"0",(VLOOKUP($C1037,CTEPULL!$A:$I,8,FALSE)))</f>
        <v>0</v>
      </c>
      <c r="AR1037" s="18">
        <f>IF(ISERROR(VLOOKUP($A1037,PIVOTILC!$A:$I,8,FALSE)),"0",(VLOOKUP($A1037,PIVOTILC!$A:$I,8,FALSE)))</f>
        <v>0</v>
      </c>
      <c r="AS1037" s="13">
        <f t="shared" si="261"/>
        <v>0</v>
      </c>
      <c r="AT1037" s="13" t="str">
        <f t="shared" si="270"/>
        <v/>
      </c>
      <c r="AU1037" s="19">
        <f>IF(ISERROR(VLOOKUP($C1037,CTEPULL!$A:$I,9,FALSE)),"0",(VLOOKUP($C1037,CTEPULL!$A:$I,9,FALSE)))</f>
        <v>45</v>
      </c>
      <c r="AV1037" s="18">
        <f>IF(ISERROR(VLOOKUP($A1037,PIVOTILC!$A:$I,8,FALSE)),"0",(VLOOKUP($A1037,PIVOTILC!$A:$I,9,FALSE)))</f>
        <v>45</v>
      </c>
      <c r="AW1037" s="18">
        <f t="shared" si="262"/>
        <v>0</v>
      </c>
      <c r="AX1037" s="13">
        <f t="shared" si="263"/>
        <v>0</v>
      </c>
      <c r="AY1037" s="13" t="str">
        <f t="shared" si="264"/>
        <v>No</v>
      </c>
      <c r="AZ1037" s="13" t="str">
        <f t="shared" si="271"/>
        <v>No</v>
      </c>
    </row>
    <row r="1038" spans="1:52" x14ac:dyDescent="0.2">
      <c r="A1038" s="1" t="s">
        <v>7337</v>
      </c>
      <c r="B1038" s="16" t="s">
        <v>3640</v>
      </c>
      <c r="C1038" s="13" t="s">
        <v>3641</v>
      </c>
      <c r="D1038" s="13" t="s">
        <v>3642</v>
      </c>
      <c r="E1038" s="13" t="s">
        <v>3643</v>
      </c>
      <c r="F1038" s="13" t="s">
        <v>113</v>
      </c>
      <c r="G1038" s="13" t="s">
        <v>3644</v>
      </c>
      <c r="H1038" s="13" t="s">
        <v>2832</v>
      </c>
      <c r="I1038" s="13" t="s">
        <v>102</v>
      </c>
      <c r="J1038" s="13" t="s">
        <v>2378</v>
      </c>
      <c r="K1038" s="13" t="s">
        <v>2396</v>
      </c>
      <c r="L1038" s="13" t="s">
        <v>2392</v>
      </c>
      <c r="M1038" s="13" t="s">
        <v>8943</v>
      </c>
      <c r="N1038" s="13" t="s">
        <v>3645</v>
      </c>
      <c r="O1038" s="17">
        <v>42534</v>
      </c>
      <c r="P1038" s="23"/>
      <c r="Q1038" s="41" t="s">
        <v>3646</v>
      </c>
      <c r="R1038" s="13" t="s">
        <v>129</v>
      </c>
      <c r="S1038" s="13" t="s">
        <v>2871</v>
      </c>
      <c r="T1038" s="13" t="s">
        <v>8348</v>
      </c>
      <c r="U1038" s="13" t="s">
        <v>6168</v>
      </c>
      <c r="V1038" s="13" t="s">
        <v>8354</v>
      </c>
      <c r="W1038" s="13">
        <f>IF(ISERROR(VLOOKUP($C1038,CTEPULL!$A:$I,3,FALSE)),"0",(VLOOKUP($C1038,CTEPULL!$A:$I,3,FALSE)))</f>
        <v>45</v>
      </c>
      <c r="X1038" s="18">
        <f>IF(ISERROR(VLOOKUP($A1038,PIVOTILC!$A:$I,3,FALSE)),"0",(VLOOKUP($A1038,PIVOTILC!$A:$I,3,FALSE)))</f>
        <v>45</v>
      </c>
      <c r="Y1038" s="13">
        <f t="shared" si="256"/>
        <v>0</v>
      </c>
      <c r="Z1038" s="13" t="str">
        <f t="shared" si="265"/>
        <v>Good</v>
      </c>
      <c r="AA1038" s="13">
        <f>IF(ISERROR(VLOOKUP($C1038,CTEPULL!$A:$I,4,FALSE)),"0",(VLOOKUP($C1038,CTEPULL!$A:$I,4,FALSE)))</f>
        <v>0</v>
      </c>
      <c r="AB1038" s="18">
        <f>IF(ISERROR(VLOOKUP($A1038,PIVOTILC!$A:$I,4,FALSE)),"0",(VLOOKUP($A1038,PIVOTILC!$A:$I,4,FALSE)))</f>
        <v>0</v>
      </c>
      <c r="AC1038" s="13">
        <f t="shared" si="257"/>
        <v>0</v>
      </c>
      <c r="AD1038" s="13" t="str">
        <f t="shared" si="266"/>
        <v/>
      </c>
      <c r="AE1038" s="13">
        <f>IF(ISERROR(VLOOKUP($C1038,CTEPULL!$A:$I,5,FALSE)),"0",(VLOOKUP($C1038,CTEPULL!$A:$I,5,FALSE)))</f>
        <v>0</v>
      </c>
      <c r="AF1038" s="18">
        <f>IF(ISERROR(VLOOKUP($A1038,PIVOTILC!$A:$I,5,FALSE)),"0",(VLOOKUP($A1038,PIVOTILC!$A:$I,5,FALSE)))</f>
        <v>0</v>
      </c>
      <c r="AG1038" s="13">
        <f t="shared" si="258"/>
        <v>0</v>
      </c>
      <c r="AH1038" s="13" t="str">
        <f t="shared" si="267"/>
        <v/>
      </c>
      <c r="AI1038" s="13">
        <f>IF(ISERROR(VLOOKUP($C1038,CTEPULL!$A:$I,6,FALSE)),"0",(VLOOKUP($C1038,CTEPULL!$A:$I,6,FALSE)))</f>
        <v>0</v>
      </c>
      <c r="AJ1038" s="18">
        <f>IF(ISERROR(VLOOKUP($A1038,PIVOTILC!$A:$I,6,FALSE)),"0",(VLOOKUP($A1038,PIVOTILC!$A:$I,6,FALSE)))</f>
        <v>0</v>
      </c>
      <c r="AK1038" s="13">
        <f t="shared" si="259"/>
        <v>0</v>
      </c>
      <c r="AL1038" s="13" t="str">
        <f t="shared" si="268"/>
        <v/>
      </c>
      <c r="AM1038" s="13">
        <f>IF(ISERROR(VLOOKUP($C1038,CTEPULL!$A:$I,7,FALSE)),"0",(VLOOKUP($C1038,CTEPULL!$A:$I,7,FALSE)))</f>
        <v>0</v>
      </c>
      <c r="AN1038" s="18">
        <f>IF(ISERROR(VLOOKUP($A1038,PIVOTILC!$A:$I,7,FALSE)),"0",(VLOOKUP($A1038,PIVOTILC!$A:$I,7,FALSE)))</f>
        <v>0</v>
      </c>
      <c r="AO1038" s="13">
        <f t="shared" si="260"/>
        <v>0</v>
      </c>
      <c r="AP1038" s="13" t="str">
        <f t="shared" si="269"/>
        <v/>
      </c>
      <c r="AQ1038" s="13">
        <f>IF(ISERROR(VLOOKUP($C1038,CTEPULL!$A:$I,8,FALSE)),"0",(VLOOKUP($C1038,CTEPULL!$A:$I,8,FALSE)))</f>
        <v>0</v>
      </c>
      <c r="AR1038" s="18">
        <f>IF(ISERROR(VLOOKUP($A1038,PIVOTILC!$A:$I,8,FALSE)),"0",(VLOOKUP($A1038,PIVOTILC!$A:$I,8,FALSE)))</f>
        <v>0</v>
      </c>
      <c r="AS1038" s="13">
        <f t="shared" si="261"/>
        <v>0</v>
      </c>
      <c r="AT1038" s="13" t="str">
        <f t="shared" si="270"/>
        <v/>
      </c>
      <c r="AU1038" s="19">
        <f>IF(ISERROR(VLOOKUP($C1038,CTEPULL!$A:$I,9,FALSE)),"0",(VLOOKUP($C1038,CTEPULL!$A:$I,9,FALSE)))</f>
        <v>45</v>
      </c>
      <c r="AV1038" s="18">
        <f>IF(ISERROR(VLOOKUP($A1038,PIVOTILC!$A:$I,8,FALSE)),"0",(VLOOKUP($A1038,PIVOTILC!$A:$I,9,FALSE)))</f>
        <v>45</v>
      </c>
      <c r="AW1038" s="18">
        <f t="shared" si="262"/>
        <v>0</v>
      </c>
      <c r="AX1038" s="13">
        <f t="shared" si="263"/>
        <v>0</v>
      </c>
      <c r="AY1038" s="13" t="str">
        <f t="shared" si="264"/>
        <v>No</v>
      </c>
      <c r="AZ1038" s="13" t="str">
        <f t="shared" si="271"/>
        <v>No</v>
      </c>
    </row>
    <row r="1039" spans="1:52" x14ac:dyDescent="0.2">
      <c r="A1039" s="1" t="s">
        <v>10271</v>
      </c>
      <c r="B1039" s="16" t="s">
        <v>10272</v>
      </c>
      <c r="C1039" s="13" t="s">
        <v>10273</v>
      </c>
      <c r="D1039" s="13" t="s">
        <v>10274</v>
      </c>
      <c r="E1039" s="13" t="s">
        <v>10275</v>
      </c>
      <c r="F1039" s="13" t="s">
        <v>179</v>
      </c>
      <c r="G1039" s="13" t="s">
        <v>10276</v>
      </c>
      <c r="H1039" s="13" t="s">
        <v>2829</v>
      </c>
      <c r="I1039" s="13" t="s">
        <v>98</v>
      </c>
      <c r="J1039" s="13" t="s">
        <v>2378</v>
      </c>
      <c r="K1039" s="13" t="s">
        <v>2379</v>
      </c>
      <c r="L1039" s="13" t="s">
        <v>2407</v>
      </c>
      <c r="M1039" s="13" t="s">
        <v>2480</v>
      </c>
      <c r="N1039" s="13" t="s">
        <v>10277</v>
      </c>
      <c r="O1039" s="17">
        <v>43556</v>
      </c>
      <c r="P1039" s="23"/>
      <c r="Q1039" s="41" t="s">
        <v>10278</v>
      </c>
      <c r="R1039" s="13" t="s">
        <v>129</v>
      </c>
      <c r="S1039" s="13" t="s">
        <v>2870</v>
      </c>
      <c r="T1039" s="13" t="s">
        <v>8348</v>
      </c>
      <c r="U1039" s="13" t="s">
        <v>10283</v>
      </c>
      <c r="V1039" s="13" t="s">
        <v>8352</v>
      </c>
      <c r="W1039" s="13">
        <f>IF(ISERROR(VLOOKUP($C1039,CTEPULL!$A:$I,3,FALSE)),"0",(VLOOKUP($C1039,CTEPULL!$A:$I,3,FALSE)))</f>
        <v>45</v>
      </c>
      <c r="X1039" s="18">
        <f>IF(ISERROR(VLOOKUP($A1039,PIVOTILC!$A:$I,3,FALSE)),"0",(VLOOKUP($A1039,PIVOTILC!$A:$I,3,FALSE)))</f>
        <v>45</v>
      </c>
      <c r="Y1039" s="13">
        <f t="shared" si="256"/>
        <v>0</v>
      </c>
      <c r="Z1039" s="13" t="str">
        <f t="shared" si="265"/>
        <v>Good</v>
      </c>
      <c r="AA1039" s="13">
        <f>IF(ISERROR(VLOOKUP($C1039,CTEPULL!$A:$I,4,FALSE)),"0",(VLOOKUP($C1039,CTEPULL!$A:$I,4,FALSE)))</f>
        <v>0</v>
      </c>
      <c r="AB1039" s="18">
        <f>IF(ISERROR(VLOOKUP($A1039,PIVOTILC!$A:$I,4,FALSE)),"0",(VLOOKUP($A1039,PIVOTILC!$A:$I,4,FALSE)))</f>
        <v>0</v>
      </c>
      <c r="AC1039" s="13">
        <f t="shared" si="257"/>
        <v>0</v>
      </c>
      <c r="AD1039" s="13" t="str">
        <f t="shared" si="266"/>
        <v/>
      </c>
      <c r="AE1039" s="13">
        <f>IF(ISERROR(VLOOKUP($C1039,CTEPULL!$A:$I,5,FALSE)),"0",(VLOOKUP($C1039,CTEPULL!$A:$I,5,FALSE)))</f>
        <v>0</v>
      </c>
      <c r="AF1039" s="18">
        <f>IF(ISERROR(VLOOKUP($A1039,PIVOTILC!$A:$I,5,FALSE)),"0",(VLOOKUP($A1039,PIVOTILC!$A:$I,5,FALSE)))</f>
        <v>0</v>
      </c>
      <c r="AG1039" s="13">
        <f t="shared" si="258"/>
        <v>0</v>
      </c>
      <c r="AH1039" s="13" t="str">
        <f t="shared" si="267"/>
        <v/>
      </c>
      <c r="AI1039" s="13">
        <f>IF(ISERROR(VLOOKUP($C1039,CTEPULL!$A:$I,6,FALSE)),"0",(VLOOKUP($C1039,CTEPULL!$A:$I,6,FALSE)))</f>
        <v>0</v>
      </c>
      <c r="AJ1039" s="18">
        <f>IF(ISERROR(VLOOKUP($A1039,PIVOTILC!$A:$I,6,FALSE)),"0",(VLOOKUP($A1039,PIVOTILC!$A:$I,6,FALSE)))</f>
        <v>0</v>
      </c>
      <c r="AK1039" s="13">
        <f t="shared" si="259"/>
        <v>0</v>
      </c>
      <c r="AL1039" s="13" t="str">
        <f t="shared" si="268"/>
        <v/>
      </c>
      <c r="AM1039" s="13">
        <f>IF(ISERROR(VLOOKUP($C1039,CTEPULL!$A:$I,7,FALSE)),"0",(VLOOKUP($C1039,CTEPULL!$A:$I,7,FALSE)))</f>
        <v>0</v>
      </c>
      <c r="AN1039" s="18">
        <f>IF(ISERROR(VLOOKUP($A1039,PIVOTILC!$A:$I,7,FALSE)),"0",(VLOOKUP($A1039,PIVOTILC!$A:$I,7,FALSE)))</f>
        <v>0</v>
      </c>
      <c r="AO1039" s="13">
        <f t="shared" si="260"/>
        <v>0</v>
      </c>
      <c r="AP1039" s="13" t="str">
        <f t="shared" si="269"/>
        <v/>
      </c>
      <c r="AQ1039" s="13">
        <f>IF(ISERROR(VLOOKUP($C1039,CTEPULL!$A:$I,8,FALSE)),"0",(VLOOKUP($C1039,CTEPULL!$A:$I,8,FALSE)))</f>
        <v>0</v>
      </c>
      <c r="AR1039" s="18">
        <f>IF(ISERROR(VLOOKUP($A1039,PIVOTILC!$A:$I,8,FALSE)),"0",(VLOOKUP($A1039,PIVOTILC!$A:$I,8,FALSE)))</f>
        <v>0</v>
      </c>
      <c r="AS1039" s="13">
        <f t="shared" si="261"/>
        <v>0</v>
      </c>
      <c r="AT1039" s="13" t="str">
        <f t="shared" si="270"/>
        <v/>
      </c>
      <c r="AU1039" s="19">
        <f>IF(ISERROR(VLOOKUP($C1039,CTEPULL!$A:$I,9,FALSE)),"0",(VLOOKUP($C1039,CTEPULL!$A:$I,9,FALSE)))</f>
        <v>45</v>
      </c>
      <c r="AV1039" s="18">
        <f>IF(ISERROR(VLOOKUP($A1039,PIVOTILC!$A:$I,8,FALSE)),"0",(VLOOKUP($A1039,PIVOTILC!$A:$I,9,FALSE)))</f>
        <v>45</v>
      </c>
      <c r="AW1039" s="18">
        <f t="shared" si="262"/>
        <v>0</v>
      </c>
      <c r="AX1039" s="13">
        <f t="shared" si="263"/>
        <v>0</v>
      </c>
      <c r="AY1039" s="13" t="str">
        <f t="shared" si="264"/>
        <v>No</v>
      </c>
      <c r="AZ1039" s="13" t="str">
        <f t="shared" si="271"/>
        <v>No</v>
      </c>
    </row>
    <row r="1040" spans="1:52" x14ac:dyDescent="0.2">
      <c r="A1040" s="1" t="s">
        <v>7338</v>
      </c>
      <c r="B1040" s="16" t="s">
        <v>5224</v>
      </c>
      <c r="C1040" s="13" t="s">
        <v>5225</v>
      </c>
      <c r="D1040" s="13" t="s">
        <v>4904</v>
      </c>
      <c r="E1040" s="13" t="s">
        <v>5226</v>
      </c>
      <c r="F1040" s="13" t="s">
        <v>2830</v>
      </c>
      <c r="G1040" s="13" t="s">
        <v>5227</v>
      </c>
      <c r="H1040" s="13" t="s">
        <v>99</v>
      </c>
      <c r="I1040" s="13" t="s">
        <v>102</v>
      </c>
      <c r="J1040" s="13" t="s">
        <v>2378</v>
      </c>
      <c r="K1040" s="13" t="s">
        <v>4970</v>
      </c>
      <c r="L1040" s="13" t="s">
        <v>4970</v>
      </c>
      <c r="M1040" s="13" t="s">
        <v>4970</v>
      </c>
      <c r="N1040" s="13" t="s">
        <v>5228</v>
      </c>
      <c r="O1040" s="17">
        <v>38246</v>
      </c>
      <c r="P1040" s="23"/>
      <c r="Q1040" s="41" t="s">
        <v>5229</v>
      </c>
      <c r="R1040" s="13" t="s">
        <v>129</v>
      </c>
      <c r="S1040" s="13" t="s">
        <v>2878</v>
      </c>
      <c r="T1040" s="13" t="s">
        <v>8359</v>
      </c>
      <c r="U1040" s="13" t="s">
        <v>6169</v>
      </c>
      <c r="V1040" s="13" t="s">
        <v>8361</v>
      </c>
      <c r="W1040" s="13">
        <f>IF(ISERROR(VLOOKUP($C1040,CTEPULL!$A:$I,3,FALSE)),"0",(VLOOKUP($C1040,CTEPULL!$A:$I,3,FALSE)))</f>
        <v>41</v>
      </c>
      <c r="X1040" s="18">
        <f>IF(ISERROR(VLOOKUP($A1040,PIVOTILC!$A:$I,3,FALSE)),"0",(VLOOKUP($A1040,PIVOTILC!$A:$I,3,FALSE)))</f>
        <v>41</v>
      </c>
      <c r="Y1040" s="13">
        <f t="shared" si="256"/>
        <v>0</v>
      </c>
      <c r="Z1040" s="13" t="str">
        <f t="shared" si="265"/>
        <v>Good</v>
      </c>
      <c r="AA1040" s="13">
        <f>IF(ISERROR(VLOOKUP($C1040,CTEPULL!$A:$I,4,FALSE)),"0",(VLOOKUP($C1040,CTEPULL!$A:$I,4,FALSE)))</f>
        <v>0</v>
      </c>
      <c r="AB1040" s="18">
        <f>IF(ISERROR(VLOOKUP($A1040,PIVOTILC!$A:$I,4,FALSE)),"0",(VLOOKUP($A1040,PIVOTILC!$A:$I,4,FALSE)))</f>
        <v>0</v>
      </c>
      <c r="AC1040" s="13">
        <f t="shared" si="257"/>
        <v>0</v>
      </c>
      <c r="AD1040" s="13" t="str">
        <f t="shared" si="266"/>
        <v/>
      </c>
      <c r="AE1040" s="13">
        <f>IF(ISERROR(VLOOKUP($C1040,CTEPULL!$A:$I,5,FALSE)),"0",(VLOOKUP($C1040,CTEPULL!$A:$I,5,FALSE)))</f>
        <v>0</v>
      </c>
      <c r="AF1040" s="18">
        <f>IF(ISERROR(VLOOKUP($A1040,PIVOTILC!$A:$I,5,FALSE)),"0",(VLOOKUP($A1040,PIVOTILC!$A:$I,5,FALSE)))</f>
        <v>0</v>
      </c>
      <c r="AG1040" s="13">
        <f t="shared" si="258"/>
        <v>0</v>
      </c>
      <c r="AH1040" s="13" t="str">
        <f t="shared" si="267"/>
        <v/>
      </c>
      <c r="AI1040" s="13">
        <f>IF(ISERROR(VLOOKUP($C1040,CTEPULL!$A:$I,6,FALSE)),"0",(VLOOKUP($C1040,CTEPULL!$A:$I,6,FALSE)))</f>
        <v>0</v>
      </c>
      <c r="AJ1040" s="18">
        <f>IF(ISERROR(VLOOKUP($A1040,PIVOTILC!$A:$I,6,FALSE)),"0",(VLOOKUP($A1040,PIVOTILC!$A:$I,6,FALSE)))</f>
        <v>0</v>
      </c>
      <c r="AK1040" s="13">
        <f t="shared" si="259"/>
        <v>0</v>
      </c>
      <c r="AL1040" s="13" t="str">
        <f t="shared" si="268"/>
        <v/>
      </c>
      <c r="AM1040" s="13">
        <f>IF(ISERROR(VLOOKUP($C1040,CTEPULL!$A:$I,7,FALSE)),"0",(VLOOKUP($C1040,CTEPULL!$A:$I,7,FALSE)))</f>
        <v>0</v>
      </c>
      <c r="AN1040" s="18">
        <f>IF(ISERROR(VLOOKUP($A1040,PIVOTILC!$A:$I,7,FALSE)),"0",(VLOOKUP($A1040,PIVOTILC!$A:$I,7,FALSE)))</f>
        <v>0</v>
      </c>
      <c r="AO1040" s="13">
        <f t="shared" si="260"/>
        <v>0</v>
      </c>
      <c r="AP1040" s="13" t="str">
        <f t="shared" si="269"/>
        <v/>
      </c>
      <c r="AQ1040" s="13">
        <f>IF(ISERROR(VLOOKUP($C1040,CTEPULL!$A:$I,8,FALSE)),"0",(VLOOKUP($C1040,CTEPULL!$A:$I,8,FALSE)))</f>
        <v>0</v>
      </c>
      <c r="AR1040" s="18">
        <f>IF(ISERROR(VLOOKUP($A1040,PIVOTILC!$A:$I,8,FALSE)),"0",(VLOOKUP($A1040,PIVOTILC!$A:$I,8,FALSE)))</f>
        <v>0</v>
      </c>
      <c r="AS1040" s="13">
        <f t="shared" si="261"/>
        <v>0</v>
      </c>
      <c r="AT1040" s="13" t="str">
        <f t="shared" si="270"/>
        <v/>
      </c>
      <c r="AU1040" s="19">
        <f>IF(ISERROR(VLOOKUP($C1040,CTEPULL!$A:$I,9,FALSE)),"0",(VLOOKUP($C1040,CTEPULL!$A:$I,9,FALSE)))</f>
        <v>41</v>
      </c>
      <c r="AV1040" s="18">
        <f>IF(ISERROR(VLOOKUP($A1040,PIVOTILC!$A:$I,8,FALSE)),"0",(VLOOKUP($A1040,PIVOTILC!$A:$I,9,FALSE)))</f>
        <v>41</v>
      </c>
      <c r="AW1040" s="18">
        <f t="shared" si="262"/>
        <v>0</v>
      </c>
      <c r="AX1040" s="13">
        <f t="shared" si="263"/>
        <v>0</v>
      </c>
      <c r="AY1040" s="13" t="str">
        <f t="shared" si="264"/>
        <v>No</v>
      </c>
      <c r="AZ1040" s="13" t="str">
        <f t="shared" si="271"/>
        <v>No</v>
      </c>
    </row>
    <row r="1041" spans="1:52" x14ac:dyDescent="0.2">
      <c r="A1041" s="1" t="s">
        <v>7339</v>
      </c>
      <c r="B1041" s="16" t="s">
        <v>6380</v>
      </c>
      <c r="C1041" s="13" t="s">
        <v>6381</v>
      </c>
      <c r="D1041" s="13" t="s">
        <v>4904</v>
      </c>
      <c r="E1041" s="13" t="s">
        <v>6382</v>
      </c>
      <c r="F1041" s="13" t="s">
        <v>603</v>
      </c>
      <c r="G1041" s="13" t="s">
        <v>6383</v>
      </c>
      <c r="H1041" s="13" t="s">
        <v>2829</v>
      </c>
      <c r="I1041" s="13" t="s">
        <v>98</v>
      </c>
      <c r="J1041" s="13" t="s">
        <v>2378</v>
      </c>
      <c r="K1041" s="13" t="s">
        <v>2396</v>
      </c>
      <c r="L1041" s="13" t="s">
        <v>2392</v>
      </c>
      <c r="M1041" s="13" t="s">
        <v>8943</v>
      </c>
      <c r="N1041" s="13" t="s">
        <v>6384</v>
      </c>
      <c r="O1041" s="17">
        <v>43017</v>
      </c>
      <c r="P1041" s="23"/>
      <c r="Q1041" s="41" t="s">
        <v>6385</v>
      </c>
      <c r="R1041" s="13" t="s">
        <v>129</v>
      </c>
      <c r="S1041" s="13" t="s">
        <v>2870</v>
      </c>
      <c r="T1041" s="13" t="s">
        <v>8348</v>
      </c>
      <c r="U1041" s="13" t="s">
        <v>6393</v>
      </c>
      <c r="V1041" s="13" t="s">
        <v>8352</v>
      </c>
      <c r="W1041" s="13">
        <f>IF(ISERROR(VLOOKUP($C1041,CTEPULL!$A:$I,3,FALSE)),"0",(VLOOKUP($C1041,CTEPULL!$A:$I,3,FALSE)))</f>
        <v>45</v>
      </c>
      <c r="X1041" s="18">
        <f>IF(ISERROR(VLOOKUP($A1041,PIVOTILC!$A:$I,3,FALSE)),"0",(VLOOKUP($A1041,PIVOTILC!$A:$I,3,FALSE)))</f>
        <v>45</v>
      </c>
      <c r="Y1041" s="13">
        <f t="shared" si="256"/>
        <v>0</v>
      </c>
      <c r="Z1041" s="13" t="str">
        <f t="shared" si="265"/>
        <v>Good</v>
      </c>
      <c r="AA1041" s="13">
        <f>IF(ISERROR(VLOOKUP($C1041,CTEPULL!$A:$I,4,FALSE)),"0",(VLOOKUP($C1041,CTEPULL!$A:$I,4,FALSE)))</f>
        <v>0</v>
      </c>
      <c r="AB1041" s="18">
        <f>IF(ISERROR(VLOOKUP($A1041,PIVOTILC!$A:$I,4,FALSE)),"0",(VLOOKUP($A1041,PIVOTILC!$A:$I,4,FALSE)))</f>
        <v>0</v>
      </c>
      <c r="AC1041" s="13">
        <f t="shared" si="257"/>
        <v>0</v>
      </c>
      <c r="AD1041" s="13" t="str">
        <f t="shared" si="266"/>
        <v/>
      </c>
      <c r="AE1041" s="13">
        <f>IF(ISERROR(VLOOKUP($C1041,CTEPULL!$A:$I,5,FALSE)),"0",(VLOOKUP($C1041,CTEPULL!$A:$I,5,FALSE)))</f>
        <v>0</v>
      </c>
      <c r="AF1041" s="18">
        <f>IF(ISERROR(VLOOKUP($A1041,PIVOTILC!$A:$I,5,FALSE)),"0",(VLOOKUP($A1041,PIVOTILC!$A:$I,5,FALSE)))</f>
        <v>0</v>
      </c>
      <c r="AG1041" s="13">
        <f t="shared" si="258"/>
        <v>0</v>
      </c>
      <c r="AH1041" s="13" t="str">
        <f t="shared" si="267"/>
        <v/>
      </c>
      <c r="AI1041" s="13">
        <f>IF(ISERROR(VLOOKUP($C1041,CTEPULL!$A:$I,6,FALSE)),"0",(VLOOKUP($C1041,CTEPULL!$A:$I,6,FALSE)))</f>
        <v>0</v>
      </c>
      <c r="AJ1041" s="18">
        <f>IF(ISERROR(VLOOKUP($A1041,PIVOTILC!$A:$I,6,FALSE)),"0",(VLOOKUP($A1041,PIVOTILC!$A:$I,6,FALSE)))</f>
        <v>0</v>
      </c>
      <c r="AK1041" s="13">
        <f t="shared" si="259"/>
        <v>0</v>
      </c>
      <c r="AL1041" s="13" t="str">
        <f t="shared" si="268"/>
        <v/>
      </c>
      <c r="AM1041" s="13">
        <f>IF(ISERROR(VLOOKUP($C1041,CTEPULL!$A:$I,7,FALSE)),"0",(VLOOKUP($C1041,CTEPULL!$A:$I,7,FALSE)))</f>
        <v>0</v>
      </c>
      <c r="AN1041" s="18">
        <f>IF(ISERROR(VLOOKUP($A1041,PIVOTILC!$A:$I,7,FALSE)),"0",(VLOOKUP($A1041,PIVOTILC!$A:$I,7,FALSE)))</f>
        <v>0</v>
      </c>
      <c r="AO1041" s="13">
        <f t="shared" si="260"/>
        <v>0</v>
      </c>
      <c r="AP1041" s="13" t="str">
        <f t="shared" si="269"/>
        <v/>
      </c>
      <c r="AQ1041" s="13">
        <f>IF(ISERROR(VLOOKUP($C1041,CTEPULL!$A:$I,8,FALSE)),"0",(VLOOKUP($C1041,CTEPULL!$A:$I,8,FALSE)))</f>
        <v>0</v>
      </c>
      <c r="AR1041" s="18">
        <f>IF(ISERROR(VLOOKUP($A1041,PIVOTILC!$A:$I,8,FALSE)),"0",(VLOOKUP($A1041,PIVOTILC!$A:$I,8,FALSE)))</f>
        <v>0</v>
      </c>
      <c r="AS1041" s="13">
        <f t="shared" si="261"/>
        <v>0</v>
      </c>
      <c r="AT1041" s="13" t="str">
        <f t="shared" si="270"/>
        <v/>
      </c>
      <c r="AU1041" s="19">
        <f>IF(ISERROR(VLOOKUP($C1041,CTEPULL!$A:$I,9,FALSE)),"0",(VLOOKUP($C1041,CTEPULL!$A:$I,9,FALSE)))</f>
        <v>45</v>
      </c>
      <c r="AV1041" s="18">
        <f>IF(ISERROR(VLOOKUP($A1041,PIVOTILC!$A:$I,8,FALSE)),"0",(VLOOKUP($A1041,PIVOTILC!$A:$I,9,FALSE)))</f>
        <v>45</v>
      </c>
      <c r="AW1041" s="18">
        <f t="shared" si="262"/>
        <v>0</v>
      </c>
      <c r="AX1041" s="13">
        <f t="shared" si="263"/>
        <v>0</v>
      </c>
      <c r="AY1041" s="13" t="str">
        <f t="shared" si="264"/>
        <v>No</v>
      </c>
      <c r="AZ1041" s="13" t="str">
        <f t="shared" si="271"/>
        <v>No</v>
      </c>
    </row>
    <row r="1042" spans="1:52" x14ac:dyDescent="0.2">
      <c r="A1042" s="1" t="s">
        <v>8182</v>
      </c>
      <c r="B1042" s="16" t="s">
        <v>8183</v>
      </c>
      <c r="C1042" s="13" t="s">
        <v>8184</v>
      </c>
      <c r="D1042" s="13" t="s">
        <v>8185</v>
      </c>
      <c r="E1042" s="13" t="s">
        <v>8186</v>
      </c>
      <c r="F1042" s="13" t="s">
        <v>2830</v>
      </c>
      <c r="G1042" s="13" t="s">
        <v>8187</v>
      </c>
      <c r="H1042" s="13" t="s">
        <v>2833</v>
      </c>
      <c r="I1042" s="13" t="s">
        <v>102</v>
      </c>
      <c r="J1042" s="13" t="s">
        <v>2378</v>
      </c>
      <c r="K1042" s="13" t="s">
        <v>2389</v>
      </c>
      <c r="L1042" s="13" t="s">
        <v>11236</v>
      </c>
      <c r="M1042" s="13" t="s">
        <v>2389</v>
      </c>
      <c r="N1042" s="13" t="s">
        <v>8188</v>
      </c>
      <c r="O1042" s="17">
        <v>43290</v>
      </c>
      <c r="P1042" s="23"/>
      <c r="Q1042" s="41" t="s">
        <v>8189</v>
      </c>
      <c r="R1042" s="13" t="s">
        <v>129</v>
      </c>
      <c r="S1042" s="13" t="s">
        <v>8094</v>
      </c>
      <c r="T1042" s="13" t="s">
        <v>8348</v>
      </c>
      <c r="U1042" s="13" t="s">
        <v>8202</v>
      </c>
      <c r="V1042" s="13" t="s">
        <v>8352</v>
      </c>
      <c r="W1042" s="13">
        <f>IF(ISERROR(VLOOKUP($C1042,CTEPULL!$A:$I,3,FALSE)),"0",(VLOOKUP($C1042,CTEPULL!$A:$I,3,FALSE)))</f>
        <v>40</v>
      </c>
      <c r="X1042" s="18">
        <f>IF(ISERROR(VLOOKUP($A1042,PIVOTILC!$A:$I,3,FALSE)),"0",(VLOOKUP($A1042,PIVOTILC!$A:$I,3,FALSE)))</f>
        <v>40</v>
      </c>
      <c r="Y1042" s="13">
        <f t="shared" si="256"/>
        <v>0</v>
      </c>
      <c r="Z1042" s="13" t="str">
        <f t="shared" si="265"/>
        <v>Good</v>
      </c>
      <c r="AA1042" s="13">
        <f>IF(ISERROR(VLOOKUP($C1042,CTEPULL!$A:$I,4,FALSE)),"0",(VLOOKUP($C1042,CTEPULL!$A:$I,4,FALSE)))</f>
        <v>0</v>
      </c>
      <c r="AB1042" s="18">
        <f>IF(ISERROR(VLOOKUP($A1042,PIVOTILC!$A:$I,4,FALSE)),"0",(VLOOKUP($A1042,PIVOTILC!$A:$I,4,FALSE)))</f>
        <v>0</v>
      </c>
      <c r="AC1042" s="13">
        <f t="shared" si="257"/>
        <v>0</v>
      </c>
      <c r="AD1042" s="13" t="str">
        <f t="shared" si="266"/>
        <v/>
      </c>
      <c r="AE1042" s="13">
        <f>IF(ISERROR(VLOOKUP($C1042,CTEPULL!$A:$I,5,FALSE)),"0",(VLOOKUP($C1042,CTEPULL!$A:$I,5,FALSE)))</f>
        <v>0</v>
      </c>
      <c r="AF1042" s="18">
        <f>IF(ISERROR(VLOOKUP($A1042,PIVOTILC!$A:$I,5,FALSE)),"0",(VLOOKUP($A1042,PIVOTILC!$A:$I,5,FALSE)))</f>
        <v>0</v>
      </c>
      <c r="AG1042" s="13">
        <f t="shared" si="258"/>
        <v>0</v>
      </c>
      <c r="AH1042" s="13" t="str">
        <f t="shared" si="267"/>
        <v/>
      </c>
      <c r="AI1042" s="13">
        <f>IF(ISERROR(VLOOKUP($C1042,CTEPULL!$A:$I,6,FALSE)),"0",(VLOOKUP($C1042,CTEPULL!$A:$I,6,FALSE)))</f>
        <v>0</v>
      </c>
      <c r="AJ1042" s="18">
        <f>IF(ISERROR(VLOOKUP($A1042,PIVOTILC!$A:$I,6,FALSE)),"0",(VLOOKUP($A1042,PIVOTILC!$A:$I,6,FALSE)))</f>
        <v>0</v>
      </c>
      <c r="AK1042" s="13">
        <f t="shared" si="259"/>
        <v>0</v>
      </c>
      <c r="AL1042" s="13" t="str">
        <f t="shared" si="268"/>
        <v/>
      </c>
      <c r="AM1042" s="13">
        <f>IF(ISERROR(VLOOKUP($C1042,CTEPULL!$A:$I,7,FALSE)),"0",(VLOOKUP($C1042,CTEPULL!$A:$I,7,FALSE)))</f>
        <v>0</v>
      </c>
      <c r="AN1042" s="18">
        <f>IF(ISERROR(VLOOKUP($A1042,PIVOTILC!$A:$I,7,FALSE)),"0",(VLOOKUP($A1042,PIVOTILC!$A:$I,7,FALSE)))</f>
        <v>0</v>
      </c>
      <c r="AO1042" s="13">
        <f t="shared" si="260"/>
        <v>0</v>
      </c>
      <c r="AP1042" s="13" t="str">
        <f t="shared" si="269"/>
        <v/>
      </c>
      <c r="AQ1042" s="13">
        <f>IF(ISERROR(VLOOKUP($C1042,CTEPULL!$A:$I,8,FALSE)),"0",(VLOOKUP($C1042,CTEPULL!$A:$I,8,FALSE)))</f>
        <v>0</v>
      </c>
      <c r="AR1042" s="18">
        <f>IF(ISERROR(VLOOKUP($A1042,PIVOTILC!$A:$I,8,FALSE)),"0",(VLOOKUP($A1042,PIVOTILC!$A:$I,8,FALSE)))</f>
        <v>0</v>
      </c>
      <c r="AS1042" s="13">
        <f t="shared" si="261"/>
        <v>0</v>
      </c>
      <c r="AT1042" s="13" t="str">
        <f t="shared" si="270"/>
        <v/>
      </c>
      <c r="AU1042" s="19">
        <f>IF(ISERROR(VLOOKUP($C1042,CTEPULL!$A:$I,9,FALSE)),"0",(VLOOKUP($C1042,CTEPULL!$A:$I,9,FALSE)))</f>
        <v>40</v>
      </c>
      <c r="AV1042" s="18">
        <f>IF(ISERROR(VLOOKUP($A1042,PIVOTILC!$A:$I,8,FALSE)),"0",(VLOOKUP($A1042,PIVOTILC!$A:$I,9,FALSE)))</f>
        <v>40</v>
      </c>
      <c r="AW1042" s="18">
        <f t="shared" si="262"/>
        <v>0</v>
      </c>
      <c r="AX1042" s="13">
        <f t="shared" si="263"/>
        <v>0</v>
      </c>
      <c r="AY1042" s="13" t="str">
        <f t="shared" si="264"/>
        <v>No</v>
      </c>
      <c r="AZ1042" s="13" t="str">
        <f t="shared" si="271"/>
        <v>No</v>
      </c>
    </row>
    <row r="1043" spans="1:52" x14ac:dyDescent="0.2">
      <c r="A1043" s="1" t="s">
        <v>9476</v>
      </c>
      <c r="B1043" s="16" t="s">
        <v>3393</v>
      </c>
      <c r="C1043" s="13" t="s">
        <v>937</v>
      </c>
      <c r="D1043" s="13" t="s">
        <v>725</v>
      </c>
      <c r="E1043" s="13" t="s">
        <v>726</v>
      </c>
      <c r="F1043" s="13" t="s">
        <v>204</v>
      </c>
      <c r="G1043" s="13" t="s">
        <v>404</v>
      </c>
      <c r="H1043" s="13" t="s">
        <v>2828</v>
      </c>
      <c r="I1043" s="13" t="s">
        <v>98</v>
      </c>
      <c r="J1043" s="13" t="s">
        <v>2378</v>
      </c>
      <c r="K1043" s="13" t="s">
        <v>2395</v>
      </c>
      <c r="L1043" s="13" t="s">
        <v>2385</v>
      </c>
      <c r="M1043" s="13" t="s">
        <v>3823</v>
      </c>
      <c r="N1043" s="13" t="s">
        <v>205</v>
      </c>
      <c r="O1043" s="17">
        <v>40686</v>
      </c>
      <c r="P1043" s="23"/>
      <c r="Q1043" s="41" t="s">
        <v>2790</v>
      </c>
      <c r="R1043" s="13" t="s">
        <v>129</v>
      </c>
      <c r="S1043" s="13" t="s">
        <v>2871</v>
      </c>
      <c r="T1043" s="13" t="s">
        <v>8348</v>
      </c>
      <c r="U1043" s="13" t="s">
        <v>6170</v>
      </c>
      <c r="V1043" s="13" t="s">
        <v>8361</v>
      </c>
      <c r="W1043" s="13">
        <f>IF(ISERROR(VLOOKUP($C1043,CTEPULL!$A:$I,3,FALSE)),"0",(VLOOKUP($C1043,CTEPULL!$A:$I,3,FALSE)))</f>
        <v>46</v>
      </c>
      <c r="X1043" s="18">
        <f>IF(ISERROR(VLOOKUP($A1043,PIVOTILC!$A:$I,3,FALSE)),"0",(VLOOKUP($A1043,PIVOTILC!$A:$I,3,FALSE)))</f>
        <v>46</v>
      </c>
      <c r="Y1043" s="13">
        <f t="shared" si="256"/>
        <v>0</v>
      </c>
      <c r="Z1043" s="13" t="str">
        <f t="shared" si="265"/>
        <v>Good</v>
      </c>
      <c r="AA1043" s="13">
        <f>IF(ISERROR(VLOOKUP($C1043,CTEPULL!$A:$I,4,FALSE)),"0",(VLOOKUP($C1043,CTEPULL!$A:$I,4,FALSE)))</f>
        <v>0</v>
      </c>
      <c r="AB1043" s="18">
        <f>IF(ISERROR(VLOOKUP($A1043,PIVOTILC!$A:$I,4,FALSE)),"0",(VLOOKUP($A1043,PIVOTILC!$A:$I,4,FALSE)))</f>
        <v>0</v>
      </c>
      <c r="AC1043" s="13">
        <f t="shared" si="257"/>
        <v>0</v>
      </c>
      <c r="AD1043" s="13" t="str">
        <f t="shared" si="266"/>
        <v/>
      </c>
      <c r="AE1043" s="13">
        <f>IF(ISERROR(VLOOKUP($C1043,CTEPULL!$A:$I,5,FALSE)),"0",(VLOOKUP($C1043,CTEPULL!$A:$I,5,FALSE)))</f>
        <v>0</v>
      </c>
      <c r="AF1043" s="18">
        <f>IF(ISERROR(VLOOKUP($A1043,PIVOTILC!$A:$I,5,FALSE)),"0",(VLOOKUP($A1043,PIVOTILC!$A:$I,5,FALSE)))</f>
        <v>0</v>
      </c>
      <c r="AG1043" s="13">
        <f t="shared" si="258"/>
        <v>0</v>
      </c>
      <c r="AH1043" s="13" t="str">
        <f t="shared" si="267"/>
        <v/>
      </c>
      <c r="AI1043" s="13">
        <f>IF(ISERROR(VLOOKUP($C1043,CTEPULL!$A:$I,6,FALSE)),"0",(VLOOKUP($C1043,CTEPULL!$A:$I,6,FALSE)))</f>
        <v>0</v>
      </c>
      <c r="AJ1043" s="18">
        <f>IF(ISERROR(VLOOKUP($A1043,PIVOTILC!$A:$I,6,FALSE)),"0",(VLOOKUP($A1043,PIVOTILC!$A:$I,6,FALSE)))</f>
        <v>0</v>
      </c>
      <c r="AK1043" s="13">
        <f t="shared" si="259"/>
        <v>0</v>
      </c>
      <c r="AL1043" s="13" t="str">
        <f t="shared" si="268"/>
        <v/>
      </c>
      <c r="AM1043" s="13">
        <f>IF(ISERROR(VLOOKUP($C1043,CTEPULL!$A:$I,7,FALSE)),"0",(VLOOKUP($C1043,CTEPULL!$A:$I,7,FALSE)))</f>
        <v>0</v>
      </c>
      <c r="AN1043" s="18">
        <f>IF(ISERROR(VLOOKUP($A1043,PIVOTILC!$A:$I,7,FALSE)),"0",(VLOOKUP($A1043,PIVOTILC!$A:$I,7,FALSE)))</f>
        <v>0</v>
      </c>
      <c r="AO1043" s="13">
        <f t="shared" si="260"/>
        <v>0</v>
      </c>
      <c r="AP1043" s="13" t="str">
        <f t="shared" si="269"/>
        <v/>
      </c>
      <c r="AQ1043" s="13">
        <f>IF(ISERROR(VLOOKUP($C1043,CTEPULL!$A:$I,8,FALSE)),"0",(VLOOKUP($C1043,CTEPULL!$A:$I,8,FALSE)))</f>
        <v>0</v>
      </c>
      <c r="AR1043" s="18">
        <f>IF(ISERROR(VLOOKUP($A1043,PIVOTILC!$A:$I,8,FALSE)),"0",(VLOOKUP($A1043,PIVOTILC!$A:$I,8,FALSE)))</f>
        <v>0</v>
      </c>
      <c r="AS1043" s="13">
        <f t="shared" si="261"/>
        <v>0</v>
      </c>
      <c r="AT1043" s="13" t="str">
        <f t="shared" si="270"/>
        <v/>
      </c>
      <c r="AU1043" s="19">
        <f>IF(ISERROR(VLOOKUP($C1043,CTEPULL!$A:$I,9,FALSE)),"0",(VLOOKUP($C1043,CTEPULL!$A:$I,9,FALSE)))</f>
        <v>46</v>
      </c>
      <c r="AV1043" s="18">
        <f>IF(ISERROR(VLOOKUP($A1043,PIVOTILC!$A:$I,8,FALSE)),"0",(VLOOKUP($A1043,PIVOTILC!$A:$I,9,FALSE)))</f>
        <v>46</v>
      </c>
      <c r="AW1043" s="18">
        <f t="shared" si="262"/>
        <v>0</v>
      </c>
      <c r="AX1043" s="13">
        <f t="shared" si="263"/>
        <v>0</v>
      </c>
      <c r="AY1043" s="13" t="str">
        <f t="shared" si="264"/>
        <v>No</v>
      </c>
      <c r="AZ1043" s="13" t="str">
        <f t="shared" si="271"/>
        <v>No</v>
      </c>
    </row>
    <row r="1044" spans="1:52" x14ac:dyDescent="0.2">
      <c r="A1044" s="1" t="s">
        <v>9477</v>
      </c>
      <c r="B1044" s="16" t="s">
        <v>6834</v>
      </c>
      <c r="C1044" s="13" t="s">
        <v>6855</v>
      </c>
      <c r="D1044" s="13" t="s">
        <v>6856</v>
      </c>
      <c r="E1044" s="13" t="s">
        <v>6857</v>
      </c>
      <c r="F1044" s="13" t="s">
        <v>4723</v>
      </c>
      <c r="G1044" s="13" t="s">
        <v>6858</v>
      </c>
      <c r="H1044" s="13" t="s">
        <v>2828</v>
      </c>
      <c r="I1044" s="13" t="s">
        <v>100</v>
      </c>
      <c r="J1044" s="13" t="s">
        <v>2378</v>
      </c>
      <c r="K1044" s="13" t="s">
        <v>2396</v>
      </c>
      <c r="L1044" s="13" t="s">
        <v>2392</v>
      </c>
      <c r="M1044" s="13" t="s">
        <v>4971</v>
      </c>
      <c r="N1044" s="13" t="s">
        <v>6859</v>
      </c>
      <c r="O1044" s="17">
        <v>43132</v>
      </c>
      <c r="P1044" s="23"/>
      <c r="Q1044" s="41" t="s">
        <v>6860</v>
      </c>
      <c r="R1044" s="13" t="s">
        <v>129</v>
      </c>
      <c r="S1044" s="13" t="s">
        <v>2870</v>
      </c>
      <c r="T1044" s="13" t="s">
        <v>8348</v>
      </c>
      <c r="U1044" s="13" t="s">
        <v>6863</v>
      </c>
      <c r="V1044" s="13" t="s">
        <v>8352</v>
      </c>
      <c r="W1044" s="13">
        <f>IF(ISERROR(VLOOKUP($C1044,CTEPULL!$A:$I,3,FALSE)),"0",(VLOOKUP($C1044,CTEPULL!$A:$I,3,FALSE)))</f>
        <v>54</v>
      </c>
      <c r="X1044" s="18">
        <f>IF(ISERROR(VLOOKUP($A1044,PIVOTILC!$A:$I,3,FALSE)),"0",(VLOOKUP($A1044,PIVOTILC!$A:$I,3,FALSE)))</f>
        <v>54</v>
      </c>
      <c r="Y1044" s="13">
        <f t="shared" si="256"/>
        <v>0</v>
      </c>
      <c r="Z1044" s="13" t="str">
        <f t="shared" si="265"/>
        <v>Good</v>
      </c>
      <c r="AA1044" s="13">
        <f>IF(ISERROR(VLOOKUP($C1044,CTEPULL!$A:$I,4,FALSE)),"0",(VLOOKUP($C1044,CTEPULL!$A:$I,4,FALSE)))</f>
        <v>0</v>
      </c>
      <c r="AB1044" s="18">
        <f>IF(ISERROR(VLOOKUP($A1044,PIVOTILC!$A:$I,4,FALSE)),"0",(VLOOKUP($A1044,PIVOTILC!$A:$I,4,FALSE)))</f>
        <v>0</v>
      </c>
      <c r="AC1044" s="13">
        <f t="shared" si="257"/>
        <v>0</v>
      </c>
      <c r="AD1044" s="13" t="str">
        <f t="shared" si="266"/>
        <v/>
      </c>
      <c r="AE1044" s="13">
        <f>IF(ISERROR(VLOOKUP($C1044,CTEPULL!$A:$I,5,FALSE)),"0",(VLOOKUP($C1044,CTEPULL!$A:$I,5,FALSE)))</f>
        <v>0</v>
      </c>
      <c r="AF1044" s="18">
        <f>IF(ISERROR(VLOOKUP($A1044,PIVOTILC!$A:$I,5,FALSE)),"0",(VLOOKUP($A1044,PIVOTILC!$A:$I,5,FALSE)))</f>
        <v>0</v>
      </c>
      <c r="AG1044" s="13">
        <f t="shared" si="258"/>
        <v>0</v>
      </c>
      <c r="AH1044" s="13" t="str">
        <f t="shared" si="267"/>
        <v/>
      </c>
      <c r="AI1044" s="13">
        <f>IF(ISERROR(VLOOKUP($C1044,CTEPULL!$A:$I,6,FALSE)),"0",(VLOOKUP($C1044,CTEPULL!$A:$I,6,FALSE)))</f>
        <v>0</v>
      </c>
      <c r="AJ1044" s="18">
        <f>IF(ISERROR(VLOOKUP($A1044,PIVOTILC!$A:$I,6,FALSE)),"0",(VLOOKUP($A1044,PIVOTILC!$A:$I,6,FALSE)))</f>
        <v>0</v>
      </c>
      <c r="AK1044" s="13">
        <f t="shared" si="259"/>
        <v>0</v>
      </c>
      <c r="AL1044" s="13" t="str">
        <f t="shared" si="268"/>
        <v/>
      </c>
      <c r="AM1044" s="13">
        <f>IF(ISERROR(VLOOKUP($C1044,CTEPULL!$A:$I,7,FALSE)),"0",(VLOOKUP($C1044,CTEPULL!$A:$I,7,FALSE)))</f>
        <v>0</v>
      </c>
      <c r="AN1044" s="18">
        <f>IF(ISERROR(VLOOKUP($A1044,PIVOTILC!$A:$I,7,FALSE)),"0",(VLOOKUP($A1044,PIVOTILC!$A:$I,7,FALSE)))</f>
        <v>0</v>
      </c>
      <c r="AO1044" s="13">
        <f t="shared" si="260"/>
        <v>0</v>
      </c>
      <c r="AP1044" s="13" t="str">
        <f t="shared" si="269"/>
        <v/>
      </c>
      <c r="AQ1044" s="13">
        <f>IF(ISERROR(VLOOKUP($C1044,CTEPULL!$A:$I,8,FALSE)),"0",(VLOOKUP($C1044,CTEPULL!$A:$I,8,FALSE)))</f>
        <v>0</v>
      </c>
      <c r="AR1044" s="18">
        <f>IF(ISERROR(VLOOKUP($A1044,PIVOTILC!$A:$I,8,FALSE)),"0",(VLOOKUP($A1044,PIVOTILC!$A:$I,8,FALSE)))</f>
        <v>0</v>
      </c>
      <c r="AS1044" s="13">
        <f t="shared" si="261"/>
        <v>0</v>
      </c>
      <c r="AT1044" s="13" t="str">
        <f t="shared" si="270"/>
        <v/>
      </c>
      <c r="AU1044" s="19">
        <f>IF(ISERROR(VLOOKUP($C1044,CTEPULL!$A:$I,9,FALSE)),"0",(VLOOKUP($C1044,CTEPULL!$A:$I,9,FALSE)))</f>
        <v>54</v>
      </c>
      <c r="AV1044" s="18">
        <f>IF(ISERROR(VLOOKUP($A1044,PIVOTILC!$A:$I,8,FALSE)),"0",(VLOOKUP($A1044,PIVOTILC!$A:$I,9,FALSE)))</f>
        <v>54</v>
      </c>
      <c r="AW1044" s="18">
        <f t="shared" si="262"/>
        <v>0</v>
      </c>
      <c r="AX1044" s="13">
        <f t="shared" si="263"/>
        <v>0</v>
      </c>
      <c r="AY1044" s="13" t="str">
        <f t="shared" si="264"/>
        <v>No</v>
      </c>
      <c r="AZ1044" s="13" t="str">
        <f t="shared" si="271"/>
        <v>No</v>
      </c>
    </row>
    <row r="1045" spans="1:52" x14ac:dyDescent="0.2">
      <c r="A1045" s="58" t="s">
        <v>7340</v>
      </c>
      <c r="B1045" s="16" t="s">
        <v>5523</v>
      </c>
      <c r="C1045" s="13" t="s">
        <v>5524</v>
      </c>
      <c r="D1045" s="13" t="s">
        <v>4069</v>
      </c>
      <c r="E1045" s="13" t="s">
        <v>5525</v>
      </c>
      <c r="F1045" s="13" t="s">
        <v>179</v>
      </c>
      <c r="G1045" s="13" t="s">
        <v>5526</v>
      </c>
      <c r="H1045" s="13" t="s">
        <v>2829</v>
      </c>
      <c r="I1045" s="13" t="s">
        <v>98</v>
      </c>
      <c r="J1045" s="13" t="s">
        <v>2378</v>
      </c>
      <c r="K1045" s="13" t="s">
        <v>2395</v>
      </c>
      <c r="L1045" s="13" t="s">
        <v>4946</v>
      </c>
      <c r="M1045" s="13" t="s">
        <v>2405</v>
      </c>
      <c r="N1045" s="13" t="s">
        <v>5527</v>
      </c>
      <c r="O1045" s="17">
        <v>42976</v>
      </c>
      <c r="P1045" s="23"/>
      <c r="Q1045" s="41" t="s">
        <v>5528</v>
      </c>
      <c r="R1045" s="13" t="s">
        <v>129</v>
      </c>
      <c r="S1045" s="13" t="s">
        <v>2870</v>
      </c>
      <c r="T1045" s="13" t="s">
        <v>8348</v>
      </c>
      <c r="U1045" s="13" t="s">
        <v>5532</v>
      </c>
      <c r="V1045" s="13" t="s">
        <v>8352</v>
      </c>
      <c r="W1045" s="13">
        <f>IF(ISERROR(VLOOKUP($C1045,CTEPULL!$A:$I,3,FALSE)),"0",(VLOOKUP($C1045,CTEPULL!$A:$I,3,FALSE)))</f>
        <v>40</v>
      </c>
      <c r="X1045" s="18">
        <f>IF(ISERROR(VLOOKUP($A1045,PIVOTILC!$A:$I,3,FALSE)),"0",(VLOOKUP($A1045,PIVOTILC!$A:$I,3,FALSE)))</f>
        <v>40</v>
      </c>
      <c r="Y1045" s="13">
        <f t="shared" si="256"/>
        <v>0</v>
      </c>
      <c r="Z1045" s="13" t="str">
        <f t="shared" si="265"/>
        <v>Good</v>
      </c>
      <c r="AA1045" s="13">
        <f>IF(ISERROR(VLOOKUP($C1045,CTEPULL!$A:$I,4,FALSE)),"0",(VLOOKUP($C1045,CTEPULL!$A:$I,4,FALSE)))</f>
        <v>0</v>
      </c>
      <c r="AB1045" s="18">
        <f>IF(ISERROR(VLOOKUP($A1045,PIVOTILC!$A:$I,4,FALSE)),"0",(VLOOKUP($A1045,PIVOTILC!$A:$I,4,FALSE)))</f>
        <v>0</v>
      </c>
      <c r="AC1045" s="13">
        <f t="shared" si="257"/>
        <v>0</v>
      </c>
      <c r="AD1045" s="13" t="str">
        <f t="shared" si="266"/>
        <v/>
      </c>
      <c r="AE1045" s="13">
        <f>IF(ISERROR(VLOOKUP($C1045,CTEPULL!$A:$I,5,FALSE)),"0",(VLOOKUP($C1045,CTEPULL!$A:$I,5,FALSE)))</f>
        <v>0</v>
      </c>
      <c r="AF1045" s="18">
        <f>IF(ISERROR(VLOOKUP($A1045,PIVOTILC!$A:$I,5,FALSE)),"0",(VLOOKUP($A1045,PIVOTILC!$A:$I,5,FALSE)))</f>
        <v>0</v>
      </c>
      <c r="AG1045" s="13">
        <f t="shared" si="258"/>
        <v>0</v>
      </c>
      <c r="AH1045" s="13" t="str">
        <f t="shared" si="267"/>
        <v/>
      </c>
      <c r="AI1045" s="13">
        <f>IF(ISERROR(VLOOKUP($C1045,CTEPULL!$A:$I,6,FALSE)),"0",(VLOOKUP($C1045,CTEPULL!$A:$I,6,FALSE)))</f>
        <v>0</v>
      </c>
      <c r="AJ1045" s="18">
        <f>IF(ISERROR(VLOOKUP($A1045,PIVOTILC!$A:$I,6,FALSE)),"0",(VLOOKUP($A1045,PIVOTILC!$A:$I,6,FALSE)))</f>
        <v>0</v>
      </c>
      <c r="AK1045" s="13">
        <f t="shared" si="259"/>
        <v>0</v>
      </c>
      <c r="AL1045" s="13" t="str">
        <f t="shared" si="268"/>
        <v/>
      </c>
      <c r="AM1045" s="13">
        <f>IF(ISERROR(VLOOKUP($C1045,CTEPULL!$A:$I,7,FALSE)),"0",(VLOOKUP($C1045,CTEPULL!$A:$I,7,FALSE)))</f>
        <v>0</v>
      </c>
      <c r="AN1045" s="18">
        <f>IF(ISERROR(VLOOKUP($A1045,PIVOTILC!$A:$I,7,FALSE)),"0",(VLOOKUP($A1045,PIVOTILC!$A:$I,7,FALSE)))</f>
        <v>0</v>
      </c>
      <c r="AO1045" s="13">
        <f t="shared" si="260"/>
        <v>0</v>
      </c>
      <c r="AP1045" s="13" t="str">
        <f t="shared" si="269"/>
        <v/>
      </c>
      <c r="AQ1045" s="13">
        <f>IF(ISERROR(VLOOKUP($C1045,CTEPULL!$A:$I,8,FALSE)),"0",(VLOOKUP($C1045,CTEPULL!$A:$I,8,FALSE)))</f>
        <v>0</v>
      </c>
      <c r="AR1045" s="18">
        <f>IF(ISERROR(VLOOKUP($A1045,PIVOTILC!$A:$I,8,FALSE)),"0",(VLOOKUP($A1045,PIVOTILC!$A:$I,8,FALSE)))</f>
        <v>0</v>
      </c>
      <c r="AS1045" s="13">
        <f t="shared" si="261"/>
        <v>0</v>
      </c>
      <c r="AT1045" s="13" t="str">
        <f t="shared" si="270"/>
        <v/>
      </c>
      <c r="AU1045" s="19">
        <f>IF(ISERROR(VLOOKUP($C1045,CTEPULL!$A:$I,9,FALSE)),"0",(VLOOKUP($C1045,CTEPULL!$A:$I,9,FALSE)))</f>
        <v>40</v>
      </c>
      <c r="AV1045" s="18">
        <f>IF(ISERROR(VLOOKUP($A1045,PIVOTILC!$A:$I,8,FALSE)),"0",(VLOOKUP($A1045,PIVOTILC!$A:$I,9,FALSE)))</f>
        <v>40</v>
      </c>
      <c r="AW1045" s="18">
        <f t="shared" si="262"/>
        <v>0</v>
      </c>
      <c r="AX1045" s="13">
        <f t="shared" si="263"/>
        <v>0</v>
      </c>
      <c r="AY1045" s="13" t="str">
        <f t="shared" si="264"/>
        <v>No</v>
      </c>
      <c r="AZ1045" s="13" t="str">
        <f t="shared" si="271"/>
        <v>No</v>
      </c>
    </row>
    <row r="1046" spans="1:52" x14ac:dyDescent="0.2">
      <c r="A1046" s="1" t="s">
        <v>10095</v>
      </c>
      <c r="B1046" s="16" t="s">
        <v>10096</v>
      </c>
      <c r="C1046" s="13" t="s">
        <v>10097</v>
      </c>
      <c r="D1046" s="13" t="s">
        <v>9586</v>
      </c>
      <c r="E1046" s="13" t="s">
        <v>10098</v>
      </c>
      <c r="F1046" s="13" t="s">
        <v>3740</v>
      </c>
      <c r="G1046" s="13" t="s">
        <v>10099</v>
      </c>
      <c r="H1046" s="13" t="s">
        <v>2828</v>
      </c>
      <c r="I1046" s="13" t="s">
        <v>98</v>
      </c>
      <c r="J1046" s="13" t="s">
        <v>2378</v>
      </c>
      <c r="K1046" s="13" t="s">
        <v>2379</v>
      </c>
      <c r="L1046" s="13" t="s">
        <v>2380</v>
      </c>
      <c r="M1046" s="13" t="s">
        <v>2403</v>
      </c>
      <c r="N1046" s="13" t="s">
        <v>10128</v>
      </c>
      <c r="O1046" s="17">
        <v>43528</v>
      </c>
      <c r="P1046" s="23"/>
      <c r="Q1046" s="41" t="s">
        <v>10100</v>
      </c>
      <c r="R1046" s="13" t="s">
        <v>187</v>
      </c>
      <c r="S1046" s="13" t="s">
        <v>2873</v>
      </c>
      <c r="T1046" s="13" t="s">
        <v>8348</v>
      </c>
      <c r="U1046" s="13" t="s">
        <v>10136</v>
      </c>
      <c r="V1046" s="13" t="s">
        <v>8349</v>
      </c>
      <c r="W1046" s="13">
        <f>IF(ISERROR(VLOOKUP($C1046,CTEPULL!$A:$I,3,FALSE)),"0",(VLOOKUP($C1046,CTEPULL!$A:$I,3,FALSE)))</f>
        <v>40</v>
      </c>
      <c r="X1046" s="18">
        <f>IF(ISERROR(VLOOKUP($A1046,PIVOTILC!$A:$I,3,FALSE)),"0",(VLOOKUP($A1046,PIVOTILC!$A:$I,3,FALSE)))</f>
        <v>40</v>
      </c>
      <c r="Y1046" s="13">
        <f t="shared" si="256"/>
        <v>0</v>
      </c>
      <c r="Z1046" s="13" t="str">
        <f t="shared" si="265"/>
        <v>Good</v>
      </c>
      <c r="AA1046" s="13">
        <f>IF(ISERROR(VLOOKUP($C1046,CTEPULL!$A:$I,4,FALSE)),"0",(VLOOKUP($C1046,CTEPULL!$A:$I,4,FALSE)))</f>
        <v>0</v>
      </c>
      <c r="AB1046" s="18">
        <f>IF(ISERROR(VLOOKUP($A1046,PIVOTILC!$A:$I,4,FALSE)),"0",(VLOOKUP($A1046,PIVOTILC!$A:$I,4,FALSE)))</f>
        <v>0</v>
      </c>
      <c r="AC1046" s="13">
        <f t="shared" si="257"/>
        <v>0</v>
      </c>
      <c r="AD1046" s="13" t="str">
        <f t="shared" si="266"/>
        <v/>
      </c>
      <c r="AE1046" s="13">
        <f>IF(ISERROR(VLOOKUP($C1046,CTEPULL!$A:$I,5,FALSE)),"0",(VLOOKUP($C1046,CTEPULL!$A:$I,5,FALSE)))</f>
        <v>0</v>
      </c>
      <c r="AF1046" s="18">
        <f>IF(ISERROR(VLOOKUP($A1046,PIVOTILC!$A:$I,5,FALSE)),"0",(VLOOKUP($A1046,PIVOTILC!$A:$I,5,FALSE)))</f>
        <v>0</v>
      </c>
      <c r="AG1046" s="13">
        <f t="shared" si="258"/>
        <v>0</v>
      </c>
      <c r="AH1046" s="13" t="str">
        <f t="shared" si="267"/>
        <v/>
      </c>
      <c r="AI1046" s="13">
        <f>IF(ISERROR(VLOOKUP($C1046,CTEPULL!$A:$I,6,FALSE)),"0",(VLOOKUP($C1046,CTEPULL!$A:$I,6,FALSE)))</f>
        <v>0</v>
      </c>
      <c r="AJ1046" s="18">
        <f>IF(ISERROR(VLOOKUP($A1046,PIVOTILC!$A:$I,6,FALSE)),"0",(VLOOKUP($A1046,PIVOTILC!$A:$I,6,FALSE)))</f>
        <v>0</v>
      </c>
      <c r="AK1046" s="13">
        <f t="shared" si="259"/>
        <v>0</v>
      </c>
      <c r="AL1046" s="13" t="str">
        <f t="shared" si="268"/>
        <v/>
      </c>
      <c r="AM1046" s="13">
        <f>IF(ISERROR(VLOOKUP($C1046,CTEPULL!$A:$I,7,FALSE)),"0",(VLOOKUP($C1046,CTEPULL!$A:$I,7,FALSE)))</f>
        <v>0</v>
      </c>
      <c r="AN1046" s="18">
        <f>IF(ISERROR(VLOOKUP($A1046,PIVOTILC!$A:$I,7,FALSE)),"0",(VLOOKUP($A1046,PIVOTILC!$A:$I,7,FALSE)))</f>
        <v>0</v>
      </c>
      <c r="AO1046" s="13">
        <f t="shared" si="260"/>
        <v>0</v>
      </c>
      <c r="AP1046" s="13" t="str">
        <f t="shared" si="269"/>
        <v/>
      </c>
      <c r="AQ1046" s="13">
        <f>IF(ISERROR(VLOOKUP($C1046,CTEPULL!$A:$I,8,FALSE)),"0",(VLOOKUP($C1046,CTEPULL!$A:$I,8,FALSE)))</f>
        <v>0</v>
      </c>
      <c r="AR1046" s="18">
        <f>IF(ISERROR(VLOOKUP($A1046,PIVOTILC!$A:$I,8,FALSE)),"0",(VLOOKUP($A1046,PIVOTILC!$A:$I,8,FALSE)))</f>
        <v>0</v>
      </c>
      <c r="AS1046" s="13">
        <f t="shared" si="261"/>
        <v>0</v>
      </c>
      <c r="AT1046" s="13" t="str">
        <f t="shared" si="270"/>
        <v/>
      </c>
      <c r="AU1046" s="19">
        <f>IF(ISERROR(VLOOKUP($C1046,CTEPULL!$A:$I,9,FALSE)),"0",(VLOOKUP($C1046,CTEPULL!$A:$I,9,FALSE)))</f>
        <v>40</v>
      </c>
      <c r="AV1046" s="18">
        <f>IF(ISERROR(VLOOKUP($A1046,PIVOTILC!$A:$I,8,FALSE)),"0",(VLOOKUP($A1046,PIVOTILC!$A:$I,9,FALSE)))</f>
        <v>40</v>
      </c>
      <c r="AW1046" s="18">
        <f t="shared" si="262"/>
        <v>0</v>
      </c>
      <c r="AX1046" s="13">
        <f t="shared" si="263"/>
        <v>0</v>
      </c>
      <c r="AY1046" s="13" t="str">
        <f t="shared" si="264"/>
        <v>No</v>
      </c>
      <c r="AZ1046" s="13" t="str">
        <f t="shared" si="271"/>
        <v>No</v>
      </c>
    </row>
    <row r="1047" spans="1:52" x14ac:dyDescent="0.2">
      <c r="A1047" s="1" t="s">
        <v>9583</v>
      </c>
      <c r="B1047" s="16" t="s">
        <v>9584</v>
      </c>
      <c r="C1047" s="13" t="s">
        <v>9585</v>
      </c>
      <c r="D1047" s="13" t="s">
        <v>9586</v>
      </c>
      <c r="E1047" s="13" t="s">
        <v>5191</v>
      </c>
      <c r="F1047" s="13" t="s">
        <v>128</v>
      </c>
      <c r="G1047" s="13" t="s">
        <v>9587</v>
      </c>
      <c r="H1047" s="13" t="s">
        <v>2831</v>
      </c>
      <c r="I1047" s="13" t="s">
        <v>98</v>
      </c>
      <c r="J1047" s="13" t="s">
        <v>2378</v>
      </c>
      <c r="K1047" s="13" t="s">
        <v>2381</v>
      </c>
      <c r="L1047" s="13" t="s">
        <v>2387</v>
      </c>
      <c r="M1047" s="13" t="s">
        <v>3948</v>
      </c>
      <c r="N1047" s="13" t="s">
        <v>9644</v>
      </c>
      <c r="O1047" s="17">
        <v>43445</v>
      </c>
      <c r="P1047" s="23"/>
      <c r="Q1047" s="41" t="s">
        <v>9588</v>
      </c>
      <c r="R1047" s="13" t="s">
        <v>129</v>
      </c>
      <c r="S1047" s="13" t="s">
        <v>2867</v>
      </c>
      <c r="T1047" s="13" t="s">
        <v>8348</v>
      </c>
      <c r="U1047" s="13" t="s">
        <v>9650</v>
      </c>
      <c r="V1047" s="13" t="s">
        <v>8364</v>
      </c>
      <c r="W1047" s="13">
        <f>IF(ISERROR(VLOOKUP($C1047,CTEPULL!$A:$I,3,FALSE)),"0",(VLOOKUP($C1047,CTEPULL!$A:$I,3,FALSE)))</f>
        <v>42</v>
      </c>
      <c r="X1047" s="18">
        <f>IF(ISERROR(VLOOKUP($A1047,PIVOTILC!$A:$I,3,FALSE)),"0",(VLOOKUP($A1047,PIVOTILC!$A:$I,3,FALSE)))</f>
        <v>42</v>
      </c>
      <c r="Y1047" s="13">
        <f t="shared" si="256"/>
        <v>0</v>
      </c>
      <c r="Z1047" s="13" t="str">
        <f t="shared" si="265"/>
        <v>Good</v>
      </c>
      <c r="AA1047" s="13">
        <f>IF(ISERROR(VLOOKUP($C1047,CTEPULL!$A:$I,4,FALSE)),"0",(VLOOKUP($C1047,CTEPULL!$A:$I,4,FALSE)))</f>
        <v>0</v>
      </c>
      <c r="AB1047" s="18">
        <f>IF(ISERROR(VLOOKUP($A1047,PIVOTILC!$A:$I,4,FALSE)),"0",(VLOOKUP($A1047,PIVOTILC!$A:$I,4,FALSE)))</f>
        <v>0</v>
      </c>
      <c r="AC1047" s="13">
        <f t="shared" si="257"/>
        <v>0</v>
      </c>
      <c r="AD1047" s="13" t="str">
        <f t="shared" si="266"/>
        <v/>
      </c>
      <c r="AE1047" s="13">
        <f>IF(ISERROR(VLOOKUP($C1047,CTEPULL!$A:$I,5,FALSE)),"0",(VLOOKUP($C1047,CTEPULL!$A:$I,5,FALSE)))</f>
        <v>0</v>
      </c>
      <c r="AF1047" s="18">
        <f>IF(ISERROR(VLOOKUP($A1047,PIVOTILC!$A:$I,5,FALSE)),"0",(VLOOKUP($A1047,PIVOTILC!$A:$I,5,FALSE)))</f>
        <v>0</v>
      </c>
      <c r="AG1047" s="13">
        <f t="shared" si="258"/>
        <v>0</v>
      </c>
      <c r="AH1047" s="13" t="str">
        <f t="shared" si="267"/>
        <v/>
      </c>
      <c r="AI1047" s="13">
        <f>IF(ISERROR(VLOOKUP($C1047,CTEPULL!$A:$I,6,FALSE)),"0",(VLOOKUP($C1047,CTEPULL!$A:$I,6,FALSE)))</f>
        <v>0</v>
      </c>
      <c r="AJ1047" s="18">
        <f>IF(ISERROR(VLOOKUP($A1047,PIVOTILC!$A:$I,6,FALSE)),"0",(VLOOKUP($A1047,PIVOTILC!$A:$I,6,FALSE)))</f>
        <v>0</v>
      </c>
      <c r="AK1047" s="13">
        <f t="shared" si="259"/>
        <v>0</v>
      </c>
      <c r="AL1047" s="13" t="str">
        <f t="shared" si="268"/>
        <v/>
      </c>
      <c r="AM1047" s="13">
        <f>IF(ISERROR(VLOOKUP($C1047,CTEPULL!$A:$I,7,FALSE)),"0",(VLOOKUP($C1047,CTEPULL!$A:$I,7,FALSE)))</f>
        <v>0</v>
      </c>
      <c r="AN1047" s="18">
        <f>IF(ISERROR(VLOOKUP($A1047,PIVOTILC!$A:$I,7,FALSE)),"0",(VLOOKUP($A1047,PIVOTILC!$A:$I,7,FALSE)))</f>
        <v>0</v>
      </c>
      <c r="AO1047" s="13">
        <f t="shared" si="260"/>
        <v>0</v>
      </c>
      <c r="AP1047" s="13" t="str">
        <f t="shared" si="269"/>
        <v/>
      </c>
      <c r="AQ1047" s="13">
        <f>IF(ISERROR(VLOOKUP($C1047,CTEPULL!$A:$I,8,FALSE)),"0",(VLOOKUP($C1047,CTEPULL!$A:$I,8,FALSE)))</f>
        <v>0</v>
      </c>
      <c r="AR1047" s="18">
        <f>IF(ISERROR(VLOOKUP($A1047,PIVOTILC!$A:$I,8,FALSE)),"0",(VLOOKUP($A1047,PIVOTILC!$A:$I,8,FALSE)))</f>
        <v>0</v>
      </c>
      <c r="AS1047" s="13">
        <f t="shared" si="261"/>
        <v>0</v>
      </c>
      <c r="AT1047" s="13" t="str">
        <f t="shared" si="270"/>
        <v/>
      </c>
      <c r="AU1047" s="19">
        <f>IF(ISERROR(VLOOKUP($C1047,CTEPULL!$A:$I,9,FALSE)),"0",(VLOOKUP($C1047,CTEPULL!$A:$I,9,FALSE)))</f>
        <v>42</v>
      </c>
      <c r="AV1047" s="18">
        <f>IF(ISERROR(VLOOKUP($A1047,PIVOTILC!$A:$I,8,FALSE)),"0",(VLOOKUP($A1047,PIVOTILC!$A:$I,9,FALSE)))</f>
        <v>42</v>
      </c>
      <c r="AW1047" s="18">
        <f t="shared" si="262"/>
        <v>0</v>
      </c>
      <c r="AX1047" s="13">
        <f t="shared" si="263"/>
        <v>0</v>
      </c>
      <c r="AY1047" s="13" t="str">
        <f t="shared" si="264"/>
        <v>No</v>
      </c>
      <c r="AZ1047" s="13" t="str">
        <f t="shared" si="271"/>
        <v>No</v>
      </c>
    </row>
    <row r="1048" spans="1:52" x14ac:dyDescent="0.2">
      <c r="A1048" s="1" t="s">
        <v>7341</v>
      </c>
      <c r="B1048" s="16" t="s">
        <v>4877</v>
      </c>
      <c r="C1048" s="13" t="s">
        <v>4880</v>
      </c>
      <c r="D1048" s="13" t="s">
        <v>4888</v>
      </c>
      <c r="E1048" s="13" t="s">
        <v>4889</v>
      </c>
      <c r="F1048" s="13" t="s">
        <v>4890</v>
      </c>
      <c r="G1048" s="13" t="s">
        <v>4891</v>
      </c>
      <c r="H1048" s="13" t="s">
        <v>2828</v>
      </c>
      <c r="I1048" s="13" t="s">
        <v>100</v>
      </c>
      <c r="J1048" s="13" t="s">
        <v>2378</v>
      </c>
      <c r="K1048" s="13" t="s">
        <v>2396</v>
      </c>
      <c r="L1048" s="13" t="s">
        <v>2392</v>
      </c>
      <c r="M1048" s="13" t="s">
        <v>4971</v>
      </c>
      <c r="N1048" s="13" t="s">
        <v>4892</v>
      </c>
      <c r="O1048" s="17">
        <v>42884</v>
      </c>
      <c r="P1048" s="23"/>
      <c r="Q1048" s="41" t="s">
        <v>4893</v>
      </c>
      <c r="R1048" s="13" t="s">
        <v>187</v>
      </c>
      <c r="S1048" s="13" t="s">
        <v>2873</v>
      </c>
      <c r="T1048" s="13" t="s">
        <v>8348</v>
      </c>
      <c r="U1048" s="13" t="s">
        <v>6171</v>
      </c>
      <c r="V1048" s="13" t="s">
        <v>8352</v>
      </c>
      <c r="W1048" s="13">
        <f>IF(ISERROR(VLOOKUP($C1048,CTEPULL!$A:$I,3,FALSE)),"0",(VLOOKUP($C1048,CTEPULL!$A:$I,3,FALSE)))</f>
        <v>24</v>
      </c>
      <c r="X1048" s="18">
        <f>IF(ISERROR(VLOOKUP($A1048,PIVOTILC!$A:$I,3,FALSE)),"0",(VLOOKUP($A1048,PIVOTILC!$A:$I,3,FALSE)))</f>
        <v>24</v>
      </c>
      <c r="Y1048" s="13">
        <f t="shared" si="256"/>
        <v>0</v>
      </c>
      <c r="Z1048" s="13" t="str">
        <f t="shared" si="265"/>
        <v>Good</v>
      </c>
      <c r="AA1048" s="13">
        <f>IF(ISERROR(VLOOKUP($C1048,CTEPULL!$A:$I,4,FALSE)),"0",(VLOOKUP($C1048,CTEPULL!$A:$I,4,FALSE)))</f>
        <v>0</v>
      </c>
      <c r="AB1048" s="18">
        <f>IF(ISERROR(VLOOKUP($A1048,PIVOTILC!$A:$I,4,FALSE)),"0",(VLOOKUP($A1048,PIVOTILC!$A:$I,4,FALSE)))</f>
        <v>0</v>
      </c>
      <c r="AC1048" s="13">
        <f t="shared" si="257"/>
        <v>0</v>
      </c>
      <c r="AD1048" s="13" t="str">
        <f t="shared" si="266"/>
        <v/>
      </c>
      <c r="AE1048" s="13">
        <f>IF(ISERROR(VLOOKUP($C1048,CTEPULL!$A:$I,5,FALSE)),"0",(VLOOKUP($C1048,CTEPULL!$A:$I,5,FALSE)))</f>
        <v>0</v>
      </c>
      <c r="AF1048" s="18">
        <f>IF(ISERROR(VLOOKUP($A1048,PIVOTILC!$A:$I,5,FALSE)),"0",(VLOOKUP($A1048,PIVOTILC!$A:$I,5,FALSE)))</f>
        <v>0</v>
      </c>
      <c r="AG1048" s="13">
        <f t="shared" si="258"/>
        <v>0</v>
      </c>
      <c r="AH1048" s="13" t="str">
        <f t="shared" si="267"/>
        <v/>
      </c>
      <c r="AI1048" s="13">
        <f>IF(ISERROR(VLOOKUP($C1048,CTEPULL!$A:$I,6,FALSE)),"0",(VLOOKUP($C1048,CTEPULL!$A:$I,6,FALSE)))</f>
        <v>0</v>
      </c>
      <c r="AJ1048" s="18">
        <f>IF(ISERROR(VLOOKUP($A1048,PIVOTILC!$A:$I,6,FALSE)),"0",(VLOOKUP($A1048,PIVOTILC!$A:$I,6,FALSE)))</f>
        <v>0</v>
      </c>
      <c r="AK1048" s="13">
        <f t="shared" si="259"/>
        <v>0</v>
      </c>
      <c r="AL1048" s="13" t="str">
        <f t="shared" si="268"/>
        <v/>
      </c>
      <c r="AM1048" s="13">
        <f>IF(ISERROR(VLOOKUP($C1048,CTEPULL!$A:$I,7,FALSE)),"0",(VLOOKUP($C1048,CTEPULL!$A:$I,7,FALSE)))</f>
        <v>0</v>
      </c>
      <c r="AN1048" s="18">
        <f>IF(ISERROR(VLOOKUP($A1048,PIVOTILC!$A:$I,7,FALSE)),"0",(VLOOKUP($A1048,PIVOTILC!$A:$I,7,FALSE)))</f>
        <v>0</v>
      </c>
      <c r="AO1048" s="13">
        <f t="shared" si="260"/>
        <v>0</v>
      </c>
      <c r="AP1048" s="13" t="str">
        <f t="shared" si="269"/>
        <v/>
      </c>
      <c r="AQ1048" s="13">
        <f>IF(ISERROR(VLOOKUP($C1048,CTEPULL!$A:$I,8,FALSE)),"0",(VLOOKUP($C1048,CTEPULL!$A:$I,8,FALSE)))</f>
        <v>0</v>
      </c>
      <c r="AR1048" s="18">
        <f>IF(ISERROR(VLOOKUP($A1048,PIVOTILC!$A:$I,8,FALSE)),"0",(VLOOKUP($A1048,PIVOTILC!$A:$I,8,FALSE)))</f>
        <v>0</v>
      </c>
      <c r="AS1048" s="13">
        <f t="shared" si="261"/>
        <v>0</v>
      </c>
      <c r="AT1048" s="13" t="str">
        <f t="shared" si="270"/>
        <v/>
      </c>
      <c r="AU1048" s="19">
        <f>IF(ISERROR(VLOOKUP($C1048,CTEPULL!$A:$I,9,FALSE)),"0",(VLOOKUP($C1048,CTEPULL!$A:$I,9,FALSE)))</f>
        <v>24</v>
      </c>
      <c r="AV1048" s="18">
        <f>IF(ISERROR(VLOOKUP($A1048,PIVOTILC!$A:$I,8,FALSE)),"0",(VLOOKUP($A1048,PIVOTILC!$A:$I,9,FALSE)))</f>
        <v>24</v>
      </c>
      <c r="AW1048" s="18">
        <f t="shared" si="262"/>
        <v>0</v>
      </c>
      <c r="AX1048" s="13">
        <f t="shared" si="263"/>
        <v>0</v>
      </c>
      <c r="AY1048" s="13" t="str">
        <f t="shared" si="264"/>
        <v>No</v>
      </c>
      <c r="AZ1048" s="13" t="str">
        <f t="shared" si="271"/>
        <v>No</v>
      </c>
    </row>
    <row r="1049" spans="1:52" x14ac:dyDescent="0.2">
      <c r="A1049" s="1" t="s">
        <v>7342</v>
      </c>
      <c r="B1049" s="16" t="s">
        <v>5230</v>
      </c>
      <c r="C1049" s="13" t="s">
        <v>5231</v>
      </c>
      <c r="D1049" s="13" t="s">
        <v>5232</v>
      </c>
      <c r="E1049" s="13" t="s">
        <v>5233</v>
      </c>
      <c r="F1049" s="13" t="s">
        <v>2830</v>
      </c>
      <c r="G1049" s="13" t="s">
        <v>5234</v>
      </c>
      <c r="H1049" s="13" t="s">
        <v>99</v>
      </c>
      <c r="I1049" s="13" t="s">
        <v>98</v>
      </c>
      <c r="J1049" s="13" t="s">
        <v>2378</v>
      </c>
      <c r="K1049" s="13" t="s">
        <v>4970</v>
      </c>
      <c r="L1049" s="13" t="s">
        <v>4970</v>
      </c>
      <c r="M1049" s="13" t="s">
        <v>4970</v>
      </c>
      <c r="N1049" s="13" t="s">
        <v>5235</v>
      </c>
      <c r="O1049" s="17">
        <v>38246</v>
      </c>
      <c r="P1049" s="23"/>
      <c r="Q1049" s="41" t="s">
        <v>5236</v>
      </c>
      <c r="R1049" s="13" t="s">
        <v>129</v>
      </c>
      <c r="S1049" s="13" t="s">
        <v>2875</v>
      </c>
      <c r="T1049" s="13" t="s">
        <v>8359</v>
      </c>
      <c r="U1049" s="13" t="s">
        <v>6172</v>
      </c>
      <c r="V1049" s="13" t="s">
        <v>8362</v>
      </c>
      <c r="W1049" s="13">
        <f>IF(ISERROR(VLOOKUP($C1049,CTEPULL!$A:$I,3,FALSE)),"0",(VLOOKUP($C1049,CTEPULL!$A:$I,3,FALSE)))</f>
        <v>35</v>
      </c>
      <c r="X1049" s="18">
        <f>IF(ISERROR(VLOOKUP($A1049,PIVOTILC!$A:$I,3,FALSE)),"0",(VLOOKUP($A1049,PIVOTILC!$A:$I,3,FALSE)))</f>
        <v>35</v>
      </c>
      <c r="Y1049" s="13">
        <f t="shared" si="256"/>
        <v>0</v>
      </c>
      <c r="Z1049" s="13" t="str">
        <f t="shared" si="265"/>
        <v>Good</v>
      </c>
      <c r="AA1049" s="13">
        <f>IF(ISERROR(VLOOKUP($C1049,CTEPULL!$A:$I,4,FALSE)),"0",(VLOOKUP($C1049,CTEPULL!$A:$I,4,FALSE)))</f>
        <v>0</v>
      </c>
      <c r="AB1049" s="18">
        <f>IF(ISERROR(VLOOKUP($A1049,PIVOTILC!$A:$I,4,FALSE)),"0",(VLOOKUP($A1049,PIVOTILC!$A:$I,4,FALSE)))</f>
        <v>0</v>
      </c>
      <c r="AC1049" s="13">
        <f t="shared" si="257"/>
        <v>0</v>
      </c>
      <c r="AD1049" s="13" t="str">
        <f t="shared" si="266"/>
        <v/>
      </c>
      <c r="AE1049" s="13">
        <f>IF(ISERROR(VLOOKUP($C1049,CTEPULL!$A:$I,5,FALSE)),"0",(VLOOKUP($C1049,CTEPULL!$A:$I,5,FALSE)))</f>
        <v>0</v>
      </c>
      <c r="AF1049" s="18">
        <f>IF(ISERROR(VLOOKUP($A1049,PIVOTILC!$A:$I,5,FALSE)),"0",(VLOOKUP($A1049,PIVOTILC!$A:$I,5,FALSE)))</f>
        <v>0</v>
      </c>
      <c r="AG1049" s="13">
        <f t="shared" si="258"/>
        <v>0</v>
      </c>
      <c r="AH1049" s="13" t="str">
        <f t="shared" si="267"/>
        <v/>
      </c>
      <c r="AI1049" s="13">
        <f>IF(ISERROR(VLOOKUP($C1049,CTEPULL!$A:$I,6,FALSE)),"0",(VLOOKUP($C1049,CTEPULL!$A:$I,6,FALSE)))</f>
        <v>0</v>
      </c>
      <c r="AJ1049" s="18">
        <f>IF(ISERROR(VLOOKUP($A1049,PIVOTILC!$A:$I,6,FALSE)),"0",(VLOOKUP($A1049,PIVOTILC!$A:$I,6,FALSE)))</f>
        <v>0</v>
      </c>
      <c r="AK1049" s="13">
        <f t="shared" si="259"/>
        <v>0</v>
      </c>
      <c r="AL1049" s="13" t="str">
        <f t="shared" si="268"/>
        <v/>
      </c>
      <c r="AM1049" s="13">
        <f>IF(ISERROR(VLOOKUP($C1049,CTEPULL!$A:$I,7,FALSE)),"0",(VLOOKUP($C1049,CTEPULL!$A:$I,7,FALSE)))</f>
        <v>0</v>
      </c>
      <c r="AN1049" s="18">
        <f>IF(ISERROR(VLOOKUP($A1049,PIVOTILC!$A:$I,7,FALSE)),"0",(VLOOKUP($A1049,PIVOTILC!$A:$I,7,FALSE)))</f>
        <v>0</v>
      </c>
      <c r="AO1049" s="13">
        <f t="shared" si="260"/>
        <v>0</v>
      </c>
      <c r="AP1049" s="13" t="str">
        <f t="shared" si="269"/>
        <v/>
      </c>
      <c r="AQ1049" s="13">
        <f>IF(ISERROR(VLOOKUP($C1049,CTEPULL!$A:$I,8,FALSE)),"0",(VLOOKUP($C1049,CTEPULL!$A:$I,8,FALSE)))</f>
        <v>0</v>
      </c>
      <c r="AR1049" s="18">
        <f>IF(ISERROR(VLOOKUP($A1049,PIVOTILC!$A:$I,8,FALSE)),"0",(VLOOKUP($A1049,PIVOTILC!$A:$I,8,FALSE)))</f>
        <v>0</v>
      </c>
      <c r="AS1049" s="13">
        <f t="shared" si="261"/>
        <v>0</v>
      </c>
      <c r="AT1049" s="13" t="str">
        <f t="shared" si="270"/>
        <v/>
      </c>
      <c r="AU1049" s="19">
        <f>IF(ISERROR(VLOOKUP($C1049,CTEPULL!$A:$I,9,FALSE)),"0",(VLOOKUP($C1049,CTEPULL!$A:$I,9,FALSE)))</f>
        <v>35</v>
      </c>
      <c r="AV1049" s="18">
        <f>IF(ISERROR(VLOOKUP($A1049,PIVOTILC!$A:$I,8,FALSE)),"0",(VLOOKUP($A1049,PIVOTILC!$A:$I,9,FALSE)))</f>
        <v>35</v>
      </c>
      <c r="AW1049" s="18">
        <f t="shared" si="262"/>
        <v>0</v>
      </c>
      <c r="AX1049" s="13">
        <f t="shared" si="263"/>
        <v>0</v>
      </c>
      <c r="AY1049" s="13" t="str">
        <f t="shared" si="264"/>
        <v>No</v>
      </c>
      <c r="AZ1049" s="13" t="str">
        <f t="shared" si="271"/>
        <v>No</v>
      </c>
    </row>
    <row r="1050" spans="1:52" x14ac:dyDescent="0.2">
      <c r="A1050" s="1" t="s">
        <v>11977</v>
      </c>
      <c r="B1050" s="16" t="s">
        <v>11184</v>
      </c>
      <c r="C1050" s="13" t="s">
        <v>896</v>
      </c>
      <c r="D1050" s="13" t="s">
        <v>650</v>
      </c>
      <c r="E1050" s="13" t="s">
        <v>447</v>
      </c>
      <c r="F1050" s="13" t="s">
        <v>185</v>
      </c>
      <c r="G1050" s="13" t="s">
        <v>365</v>
      </c>
      <c r="H1050" s="13" t="s">
        <v>11912</v>
      </c>
      <c r="I1050" s="13" t="s">
        <v>100</v>
      </c>
      <c r="J1050" s="13" t="s">
        <v>2378</v>
      </c>
      <c r="K1050" s="13" t="s">
        <v>2396</v>
      </c>
      <c r="L1050" s="13" t="s">
        <v>2392</v>
      </c>
      <c r="M1050" s="13" t="s">
        <v>8943</v>
      </c>
      <c r="N1050" s="13" t="s">
        <v>190</v>
      </c>
      <c r="O1050" s="17">
        <v>38552</v>
      </c>
      <c r="P1050" s="23"/>
      <c r="Q1050" s="41" t="s">
        <v>11185</v>
      </c>
      <c r="R1050" s="13" t="s">
        <v>129</v>
      </c>
      <c r="S1050" s="13" t="s">
        <v>2878</v>
      </c>
      <c r="T1050" s="13" t="s">
        <v>8348</v>
      </c>
      <c r="U1050" s="13" t="s">
        <v>6173</v>
      </c>
      <c r="V1050" s="13" t="s">
        <v>8360</v>
      </c>
      <c r="W1050" s="13">
        <f>IF(ISERROR(VLOOKUP($C1050,CTEPULL!$A:$I,3,FALSE)),"0",(VLOOKUP($C1050,CTEPULL!$A:$I,3,FALSE)))</f>
        <v>57</v>
      </c>
      <c r="X1050" s="18">
        <f>IF(ISERROR(VLOOKUP($A1050,PIVOTILC!$A:$I,3,FALSE)),"0",(VLOOKUP($A1050,PIVOTILC!$A:$I,3,FALSE)))</f>
        <v>57</v>
      </c>
      <c r="Y1050" s="13">
        <f t="shared" si="256"/>
        <v>0</v>
      </c>
      <c r="Z1050" s="13" t="str">
        <f t="shared" si="265"/>
        <v>Good</v>
      </c>
      <c r="AA1050" s="13">
        <f>IF(ISERROR(VLOOKUP($C1050,CTEPULL!$A:$I,4,FALSE)),"0",(VLOOKUP($C1050,CTEPULL!$A:$I,4,FALSE)))</f>
        <v>0</v>
      </c>
      <c r="AB1050" s="18">
        <f>IF(ISERROR(VLOOKUP($A1050,PIVOTILC!$A:$I,4,FALSE)),"0",(VLOOKUP($A1050,PIVOTILC!$A:$I,4,FALSE)))</f>
        <v>0</v>
      </c>
      <c r="AC1050" s="13">
        <f t="shared" si="257"/>
        <v>0</v>
      </c>
      <c r="AD1050" s="13" t="str">
        <f t="shared" si="266"/>
        <v/>
      </c>
      <c r="AE1050" s="13">
        <f>IF(ISERROR(VLOOKUP($C1050,CTEPULL!$A:$I,5,FALSE)),"0",(VLOOKUP($C1050,CTEPULL!$A:$I,5,FALSE)))</f>
        <v>0</v>
      </c>
      <c r="AF1050" s="18">
        <f>IF(ISERROR(VLOOKUP($A1050,PIVOTILC!$A:$I,5,FALSE)),"0",(VLOOKUP($A1050,PIVOTILC!$A:$I,5,FALSE)))</f>
        <v>0</v>
      </c>
      <c r="AG1050" s="13">
        <f t="shared" si="258"/>
        <v>0</v>
      </c>
      <c r="AH1050" s="13" t="str">
        <f t="shared" si="267"/>
        <v/>
      </c>
      <c r="AI1050" s="13">
        <f>IF(ISERROR(VLOOKUP($C1050,CTEPULL!$A:$I,6,FALSE)),"0",(VLOOKUP($C1050,CTEPULL!$A:$I,6,FALSE)))</f>
        <v>0</v>
      </c>
      <c r="AJ1050" s="18">
        <f>IF(ISERROR(VLOOKUP($A1050,PIVOTILC!$A:$I,6,FALSE)),"0",(VLOOKUP($A1050,PIVOTILC!$A:$I,6,FALSE)))</f>
        <v>0</v>
      </c>
      <c r="AK1050" s="13">
        <f t="shared" si="259"/>
        <v>0</v>
      </c>
      <c r="AL1050" s="13" t="str">
        <f t="shared" si="268"/>
        <v/>
      </c>
      <c r="AM1050" s="13">
        <f>IF(ISERROR(VLOOKUP($C1050,CTEPULL!$A:$I,7,FALSE)),"0",(VLOOKUP($C1050,CTEPULL!$A:$I,7,FALSE)))</f>
        <v>0</v>
      </c>
      <c r="AN1050" s="18">
        <f>IF(ISERROR(VLOOKUP($A1050,PIVOTILC!$A:$I,7,FALSE)),"0",(VLOOKUP($A1050,PIVOTILC!$A:$I,7,FALSE)))</f>
        <v>0</v>
      </c>
      <c r="AO1050" s="13">
        <f t="shared" si="260"/>
        <v>0</v>
      </c>
      <c r="AP1050" s="13" t="str">
        <f t="shared" si="269"/>
        <v/>
      </c>
      <c r="AQ1050" s="13">
        <f>IF(ISERROR(VLOOKUP($C1050,CTEPULL!$A:$I,8,FALSE)),"0",(VLOOKUP($C1050,CTEPULL!$A:$I,8,FALSE)))</f>
        <v>0</v>
      </c>
      <c r="AR1050" s="18">
        <f>IF(ISERROR(VLOOKUP($A1050,PIVOTILC!$A:$I,8,FALSE)),"0",(VLOOKUP($A1050,PIVOTILC!$A:$I,8,FALSE)))</f>
        <v>0</v>
      </c>
      <c r="AS1050" s="13">
        <f t="shared" si="261"/>
        <v>0</v>
      </c>
      <c r="AT1050" s="13" t="str">
        <f t="shared" si="270"/>
        <v/>
      </c>
      <c r="AU1050" s="19">
        <f>IF(ISERROR(VLOOKUP($C1050,CTEPULL!$A:$I,9,FALSE)),"0",(VLOOKUP($C1050,CTEPULL!$A:$I,9,FALSE)))</f>
        <v>57</v>
      </c>
      <c r="AV1050" s="18">
        <f>IF(ISERROR(VLOOKUP($A1050,PIVOTILC!$A:$I,8,FALSE)),"0",(VLOOKUP($A1050,PIVOTILC!$A:$I,9,FALSE)))</f>
        <v>57</v>
      </c>
      <c r="AW1050" s="18">
        <f t="shared" si="262"/>
        <v>0</v>
      </c>
      <c r="AX1050" s="13">
        <f t="shared" si="263"/>
        <v>0</v>
      </c>
      <c r="AY1050" s="13" t="str">
        <f t="shared" si="264"/>
        <v>No</v>
      </c>
      <c r="AZ1050" s="13" t="str">
        <f t="shared" si="271"/>
        <v>No</v>
      </c>
    </row>
    <row r="1051" spans="1:52" x14ac:dyDescent="0.2">
      <c r="A1051" s="1" t="s">
        <v>9478</v>
      </c>
      <c r="B1051" s="16" t="s">
        <v>3880</v>
      </c>
      <c r="C1051" s="13" t="s">
        <v>3881</v>
      </c>
      <c r="D1051" s="13" t="s">
        <v>3882</v>
      </c>
      <c r="E1051" s="13" t="s">
        <v>3883</v>
      </c>
      <c r="F1051" s="13" t="s">
        <v>3884</v>
      </c>
      <c r="G1051" s="13" t="s">
        <v>3896</v>
      </c>
      <c r="H1051" s="13" t="s">
        <v>2831</v>
      </c>
      <c r="I1051" s="13" t="s">
        <v>98</v>
      </c>
      <c r="J1051" s="13" t="s">
        <v>2378</v>
      </c>
      <c r="K1051" s="13" t="s">
        <v>2379</v>
      </c>
      <c r="L1051" s="13" t="s">
        <v>11265</v>
      </c>
      <c r="M1051" s="13" t="s">
        <v>3948</v>
      </c>
      <c r="N1051" s="13" t="s">
        <v>3897</v>
      </c>
      <c r="O1051" s="17">
        <v>42634</v>
      </c>
      <c r="P1051" s="23"/>
      <c r="Q1051" s="41" t="s">
        <v>3898</v>
      </c>
      <c r="R1051" s="13" t="s">
        <v>129</v>
      </c>
      <c r="S1051" s="13" t="s">
        <v>2871</v>
      </c>
      <c r="T1051" s="13" t="s">
        <v>8348</v>
      </c>
      <c r="U1051" s="13" t="s">
        <v>6174</v>
      </c>
      <c r="V1051" s="13" t="s">
        <v>8352</v>
      </c>
      <c r="W1051" s="13">
        <f>IF(ISERROR(VLOOKUP($C1051,CTEPULL!$A:$I,3,FALSE)),"0",(VLOOKUP($C1051,CTEPULL!$A:$I,3,FALSE)))</f>
        <v>40</v>
      </c>
      <c r="X1051" s="18">
        <f>IF(ISERROR(VLOOKUP($A1051,PIVOTILC!$A:$I,3,FALSE)),"0",(VLOOKUP($A1051,PIVOTILC!$A:$I,3,FALSE)))</f>
        <v>40</v>
      </c>
      <c r="Y1051" s="13">
        <f t="shared" si="256"/>
        <v>0</v>
      </c>
      <c r="Z1051" s="13" t="str">
        <f t="shared" si="265"/>
        <v>Good</v>
      </c>
      <c r="AA1051" s="13">
        <f>IF(ISERROR(VLOOKUP($C1051,CTEPULL!$A:$I,4,FALSE)),"0",(VLOOKUP($C1051,CTEPULL!$A:$I,4,FALSE)))</f>
        <v>0</v>
      </c>
      <c r="AB1051" s="18">
        <f>IF(ISERROR(VLOOKUP($A1051,PIVOTILC!$A:$I,4,FALSE)),"0",(VLOOKUP($A1051,PIVOTILC!$A:$I,4,FALSE)))</f>
        <v>0</v>
      </c>
      <c r="AC1051" s="13">
        <f t="shared" si="257"/>
        <v>0</v>
      </c>
      <c r="AD1051" s="13" t="str">
        <f t="shared" si="266"/>
        <v/>
      </c>
      <c r="AE1051" s="13">
        <f>IF(ISERROR(VLOOKUP($C1051,CTEPULL!$A:$I,5,FALSE)),"0",(VLOOKUP($C1051,CTEPULL!$A:$I,5,FALSE)))</f>
        <v>0</v>
      </c>
      <c r="AF1051" s="18">
        <f>IF(ISERROR(VLOOKUP($A1051,PIVOTILC!$A:$I,5,FALSE)),"0",(VLOOKUP($A1051,PIVOTILC!$A:$I,5,FALSE)))</f>
        <v>0</v>
      </c>
      <c r="AG1051" s="13">
        <f t="shared" si="258"/>
        <v>0</v>
      </c>
      <c r="AH1051" s="13" t="str">
        <f t="shared" si="267"/>
        <v/>
      </c>
      <c r="AI1051" s="13">
        <f>IF(ISERROR(VLOOKUP($C1051,CTEPULL!$A:$I,6,FALSE)),"0",(VLOOKUP($C1051,CTEPULL!$A:$I,6,FALSE)))</f>
        <v>0</v>
      </c>
      <c r="AJ1051" s="18">
        <f>IF(ISERROR(VLOOKUP($A1051,PIVOTILC!$A:$I,6,FALSE)),"0",(VLOOKUP($A1051,PIVOTILC!$A:$I,6,FALSE)))</f>
        <v>0</v>
      </c>
      <c r="AK1051" s="13">
        <f t="shared" si="259"/>
        <v>0</v>
      </c>
      <c r="AL1051" s="13" t="str">
        <f t="shared" si="268"/>
        <v/>
      </c>
      <c r="AM1051" s="13">
        <f>IF(ISERROR(VLOOKUP($C1051,CTEPULL!$A:$I,7,FALSE)),"0",(VLOOKUP($C1051,CTEPULL!$A:$I,7,FALSE)))</f>
        <v>0</v>
      </c>
      <c r="AN1051" s="18">
        <f>IF(ISERROR(VLOOKUP($A1051,PIVOTILC!$A:$I,7,FALSE)),"0",(VLOOKUP($A1051,PIVOTILC!$A:$I,7,FALSE)))</f>
        <v>0</v>
      </c>
      <c r="AO1051" s="13">
        <f t="shared" si="260"/>
        <v>0</v>
      </c>
      <c r="AP1051" s="13" t="str">
        <f t="shared" si="269"/>
        <v/>
      </c>
      <c r="AQ1051" s="13">
        <f>IF(ISERROR(VLOOKUP($C1051,CTEPULL!$A:$I,8,FALSE)),"0",(VLOOKUP($C1051,CTEPULL!$A:$I,8,FALSE)))</f>
        <v>0</v>
      </c>
      <c r="AR1051" s="18">
        <f>IF(ISERROR(VLOOKUP($A1051,PIVOTILC!$A:$I,8,FALSE)),"0",(VLOOKUP($A1051,PIVOTILC!$A:$I,8,FALSE)))</f>
        <v>0</v>
      </c>
      <c r="AS1051" s="13">
        <f t="shared" si="261"/>
        <v>0</v>
      </c>
      <c r="AT1051" s="13" t="str">
        <f t="shared" si="270"/>
        <v/>
      </c>
      <c r="AU1051" s="19">
        <f>IF(ISERROR(VLOOKUP($C1051,CTEPULL!$A:$I,9,FALSE)),"0",(VLOOKUP($C1051,CTEPULL!$A:$I,9,FALSE)))</f>
        <v>40</v>
      </c>
      <c r="AV1051" s="18">
        <f>IF(ISERROR(VLOOKUP($A1051,PIVOTILC!$A:$I,8,FALSE)),"0",(VLOOKUP($A1051,PIVOTILC!$A:$I,9,FALSE)))</f>
        <v>40</v>
      </c>
      <c r="AW1051" s="18">
        <f t="shared" si="262"/>
        <v>0</v>
      </c>
      <c r="AX1051" s="13">
        <f t="shared" si="263"/>
        <v>0</v>
      </c>
      <c r="AY1051" s="13" t="str">
        <f t="shared" si="264"/>
        <v>No</v>
      </c>
      <c r="AZ1051" s="13" t="str">
        <f t="shared" si="271"/>
        <v>No</v>
      </c>
    </row>
    <row r="1052" spans="1:52" x14ac:dyDescent="0.2">
      <c r="A1052" s="1" t="s">
        <v>9479</v>
      </c>
      <c r="B1052" s="16" t="s">
        <v>3394</v>
      </c>
      <c r="C1052" s="13" t="s">
        <v>850</v>
      </c>
      <c r="D1052" s="13" t="s">
        <v>551</v>
      </c>
      <c r="E1052" s="13" t="s">
        <v>552</v>
      </c>
      <c r="F1052" s="13" t="s">
        <v>109</v>
      </c>
      <c r="G1052" s="13" t="s">
        <v>322</v>
      </c>
      <c r="H1052" s="13" t="s">
        <v>2831</v>
      </c>
      <c r="I1052" s="13" t="s">
        <v>100</v>
      </c>
      <c r="J1052" s="13" t="s">
        <v>2378</v>
      </c>
      <c r="K1052" s="13" t="s">
        <v>4970</v>
      </c>
      <c r="L1052" s="13" t="s">
        <v>11256</v>
      </c>
      <c r="M1052" s="13" t="s">
        <v>2409</v>
      </c>
      <c r="N1052" s="13" t="s">
        <v>27</v>
      </c>
      <c r="O1052" s="17">
        <v>39764</v>
      </c>
      <c r="P1052" s="23"/>
      <c r="Q1052" s="41" t="s">
        <v>2791</v>
      </c>
      <c r="R1052" s="13" t="s">
        <v>129</v>
      </c>
      <c r="S1052" s="13" t="s">
        <v>2867</v>
      </c>
      <c r="T1052" s="13" t="s">
        <v>8348</v>
      </c>
      <c r="U1052" s="13" t="s">
        <v>6175</v>
      </c>
      <c r="V1052" s="13" t="s">
        <v>8361</v>
      </c>
      <c r="W1052" s="13">
        <f>IF(ISERROR(VLOOKUP($C1052,CTEPULL!$A:$I,3,FALSE)),"0",(VLOOKUP($C1052,CTEPULL!$A:$I,3,FALSE)))</f>
        <v>52</v>
      </c>
      <c r="X1052" s="18">
        <f>IF(ISERROR(VLOOKUP($A1052,PIVOTILC!$A:$I,3,FALSE)),"0",(VLOOKUP($A1052,PIVOTILC!$A:$I,3,FALSE)))</f>
        <v>52</v>
      </c>
      <c r="Y1052" s="13">
        <f t="shared" si="256"/>
        <v>0</v>
      </c>
      <c r="Z1052" s="13" t="str">
        <f t="shared" si="265"/>
        <v>Good</v>
      </c>
      <c r="AA1052" s="13">
        <f>IF(ISERROR(VLOOKUP($C1052,CTEPULL!$A:$I,4,FALSE)),"0",(VLOOKUP($C1052,CTEPULL!$A:$I,4,FALSE)))</f>
        <v>0</v>
      </c>
      <c r="AB1052" s="18">
        <f>IF(ISERROR(VLOOKUP($A1052,PIVOTILC!$A:$I,4,FALSE)),"0",(VLOOKUP($A1052,PIVOTILC!$A:$I,4,FALSE)))</f>
        <v>0</v>
      </c>
      <c r="AC1052" s="13">
        <f t="shared" si="257"/>
        <v>0</v>
      </c>
      <c r="AD1052" s="13" t="str">
        <f t="shared" si="266"/>
        <v/>
      </c>
      <c r="AE1052" s="13">
        <f>IF(ISERROR(VLOOKUP($C1052,CTEPULL!$A:$I,5,FALSE)),"0",(VLOOKUP($C1052,CTEPULL!$A:$I,5,FALSE)))</f>
        <v>0</v>
      </c>
      <c r="AF1052" s="18">
        <f>IF(ISERROR(VLOOKUP($A1052,PIVOTILC!$A:$I,5,FALSE)),"0",(VLOOKUP($A1052,PIVOTILC!$A:$I,5,FALSE)))</f>
        <v>0</v>
      </c>
      <c r="AG1052" s="13">
        <f t="shared" si="258"/>
        <v>0</v>
      </c>
      <c r="AH1052" s="13" t="str">
        <f t="shared" si="267"/>
        <v/>
      </c>
      <c r="AI1052" s="13">
        <f>IF(ISERROR(VLOOKUP($C1052,CTEPULL!$A:$I,6,FALSE)),"0",(VLOOKUP($C1052,CTEPULL!$A:$I,6,FALSE)))</f>
        <v>0</v>
      </c>
      <c r="AJ1052" s="18">
        <f>IF(ISERROR(VLOOKUP($A1052,PIVOTILC!$A:$I,6,FALSE)),"0",(VLOOKUP($A1052,PIVOTILC!$A:$I,6,FALSE)))</f>
        <v>0</v>
      </c>
      <c r="AK1052" s="13">
        <f t="shared" si="259"/>
        <v>0</v>
      </c>
      <c r="AL1052" s="13" t="str">
        <f t="shared" si="268"/>
        <v/>
      </c>
      <c r="AM1052" s="13">
        <f>IF(ISERROR(VLOOKUP($C1052,CTEPULL!$A:$I,7,FALSE)),"0",(VLOOKUP($C1052,CTEPULL!$A:$I,7,FALSE)))</f>
        <v>0</v>
      </c>
      <c r="AN1052" s="18">
        <f>IF(ISERROR(VLOOKUP($A1052,PIVOTILC!$A:$I,7,FALSE)),"0",(VLOOKUP($A1052,PIVOTILC!$A:$I,7,FALSE)))</f>
        <v>0</v>
      </c>
      <c r="AO1052" s="13">
        <f t="shared" si="260"/>
        <v>0</v>
      </c>
      <c r="AP1052" s="13" t="str">
        <f t="shared" si="269"/>
        <v/>
      </c>
      <c r="AQ1052" s="13">
        <f>IF(ISERROR(VLOOKUP($C1052,CTEPULL!$A:$I,8,FALSE)),"0",(VLOOKUP($C1052,CTEPULL!$A:$I,8,FALSE)))</f>
        <v>0</v>
      </c>
      <c r="AR1052" s="18">
        <f>IF(ISERROR(VLOOKUP($A1052,PIVOTILC!$A:$I,8,FALSE)),"0",(VLOOKUP($A1052,PIVOTILC!$A:$I,8,FALSE)))</f>
        <v>0</v>
      </c>
      <c r="AS1052" s="13">
        <f t="shared" si="261"/>
        <v>0</v>
      </c>
      <c r="AT1052" s="13" t="str">
        <f t="shared" si="270"/>
        <v/>
      </c>
      <c r="AU1052" s="19">
        <f>IF(ISERROR(VLOOKUP($C1052,CTEPULL!$A:$I,9,FALSE)),"0",(VLOOKUP($C1052,CTEPULL!$A:$I,9,FALSE)))</f>
        <v>52</v>
      </c>
      <c r="AV1052" s="18">
        <f>IF(ISERROR(VLOOKUP($A1052,PIVOTILC!$A:$I,8,FALSE)),"0",(VLOOKUP($A1052,PIVOTILC!$A:$I,9,FALSE)))</f>
        <v>52</v>
      </c>
      <c r="AW1052" s="18">
        <f t="shared" si="262"/>
        <v>0</v>
      </c>
      <c r="AX1052" s="13">
        <f t="shared" si="263"/>
        <v>0</v>
      </c>
      <c r="AY1052" s="13" t="str">
        <f t="shared" si="264"/>
        <v>No</v>
      </c>
      <c r="AZ1052" s="13" t="str">
        <f t="shared" si="271"/>
        <v>No</v>
      </c>
    </row>
    <row r="1053" spans="1:52" x14ac:dyDescent="0.2">
      <c r="A1053" s="1" t="s">
        <v>9480</v>
      </c>
      <c r="B1053" s="16" t="s">
        <v>5474</v>
      </c>
      <c r="C1053" s="13" t="s">
        <v>5475</v>
      </c>
      <c r="D1053" s="13" t="s">
        <v>3892</v>
      </c>
      <c r="E1053" s="13" t="s">
        <v>5476</v>
      </c>
      <c r="F1053" s="13" t="s">
        <v>179</v>
      </c>
      <c r="G1053" s="13" t="s">
        <v>5477</v>
      </c>
      <c r="H1053" s="13" t="s">
        <v>2829</v>
      </c>
      <c r="I1053" s="13" t="s">
        <v>98</v>
      </c>
      <c r="J1053" s="13" t="s">
        <v>2378</v>
      </c>
      <c r="K1053" s="13" t="s">
        <v>2395</v>
      </c>
      <c r="L1053" s="13" t="s">
        <v>4946</v>
      </c>
      <c r="M1053" s="13" t="s">
        <v>2405</v>
      </c>
      <c r="N1053" s="13" t="s">
        <v>5478</v>
      </c>
      <c r="O1053" s="17">
        <v>42958</v>
      </c>
      <c r="P1053" s="23"/>
      <c r="Q1053" s="41" t="s">
        <v>5479</v>
      </c>
      <c r="R1053" s="13" t="s">
        <v>129</v>
      </c>
      <c r="S1053" s="13" t="s">
        <v>2870</v>
      </c>
      <c r="T1053" s="13" t="s">
        <v>8348</v>
      </c>
      <c r="U1053" s="13" t="s">
        <v>6176</v>
      </c>
      <c r="V1053" s="13" t="s">
        <v>8362</v>
      </c>
      <c r="W1053" s="13">
        <f>IF(ISERROR(VLOOKUP($C1053,CTEPULL!$A:$I,3,FALSE)),"0",(VLOOKUP($C1053,CTEPULL!$A:$I,3,FALSE)))</f>
        <v>40</v>
      </c>
      <c r="X1053" s="18">
        <f>IF(ISERROR(VLOOKUP($A1053,PIVOTILC!$A:$I,3,FALSE)),"0",(VLOOKUP($A1053,PIVOTILC!$A:$I,3,FALSE)))</f>
        <v>40</v>
      </c>
      <c r="Y1053" s="13">
        <f t="shared" si="256"/>
        <v>0</v>
      </c>
      <c r="Z1053" s="13" t="str">
        <f t="shared" si="265"/>
        <v>Good</v>
      </c>
      <c r="AA1053" s="13">
        <f>IF(ISERROR(VLOOKUP($C1053,CTEPULL!$A:$I,4,FALSE)),"0",(VLOOKUP($C1053,CTEPULL!$A:$I,4,FALSE)))</f>
        <v>0</v>
      </c>
      <c r="AB1053" s="18">
        <f>IF(ISERROR(VLOOKUP($A1053,PIVOTILC!$A:$I,4,FALSE)),"0",(VLOOKUP($A1053,PIVOTILC!$A:$I,4,FALSE)))</f>
        <v>0</v>
      </c>
      <c r="AC1053" s="13">
        <f t="shared" si="257"/>
        <v>0</v>
      </c>
      <c r="AD1053" s="13" t="str">
        <f t="shared" si="266"/>
        <v/>
      </c>
      <c r="AE1053" s="13">
        <f>IF(ISERROR(VLOOKUP($C1053,CTEPULL!$A:$I,5,FALSE)),"0",(VLOOKUP($C1053,CTEPULL!$A:$I,5,FALSE)))</f>
        <v>0</v>
      </c>
      <c r="AF1053" s="18">
        <f>IF(ISERROR(VLOOKUP($A1053,PIVOTILC!$A:$I,5,FALSE)),"0",(VLOOKUP($A1053,PIVOTILC!$A:$I,5,FALSE)))</f>
        <v>0</v>
      </c>
      <c r="AG1053" s="13">
        <f t="shared" si="258"/>
        <v>0</v>
      </c>
      <c r="AH1053" s="13" t="str">
        <f t="shared" si="267"/>
        <v/>
      </c>
      <c r="AI1053" s="13">
        <f>IF(ISERROR(VLOOKUP($C1053,CTEPULL!$A:$I,6,FALSE)),"0",(VLOOKUP($C1053,CTEPULL!$A:$I,6,FALSE)))</f>
        <v>0</v>
      </c>
      <c r="AJ1053" s="18">
        <f>IF(ISERROR(VLOOKUP($A1053,PIVOTILC!$A:$I,6,FALSE)),"0",(VLOOKUP($A1053,PIVOTILC!$A:$I,6,FALSE)))</f>
        <v>0</v>
      </c>
      <c r="AK1053" s="13">
        <f t="shared" si="259"/>
        <v>0</v>
      </c>
      <c r="AL1053" s="13" t="str">
        <f t="shared" si="268"/>
        <v/>
      </c>
      <c r="AM1053" s="13">
        <f>IF(ISERROR(VLOOKUP($C1053,CTEPULL!$A:$I,7,FALSE)),"0",(VLOOKUP($C1053,CTEPULL!$A:$I,7,FALSE)))</f>
        <v>0</v>
      </c>
      <c r="AN1053" s="18">
        <f>IF(ISERROR(VLOOKUP($A1053,PIVOTILC!$A:$I,7,FALSE)),"0",(VLOOKUP($A1053,PIVOTILC!$A:$I,7,FALSE)))</f>
        <v>0</v>
      </c>
      <c r="AO1053" s="13">
        <f t="shared" si="260"/>
        <v>0</v>
      </c>
      <c r="AP1053" s="13" t="str">
        <f t="shared" si="269"/>
        <v/>
      </c>
      <c r="AQ1053" s="13">
        <f>IF(ISERROR(VLOOKUP($C1053,CTEPULL!$A:$I,8,FALSE)),"0",(VLOOKUP($C1053,CTEPULL!$A:$I,8,FALSE)))</f>
        <v>0</v>
      </c>
      <c r="AR1053" s="18">
        <f>IF(ISERROR(VLOOKUP($A1053,PIVOTILC!$A:$I,8,FALSE)),"0",(VLOOKUP($A1053,PIVOTILC!$A:$I,8,FALSE)))</f>
        <v>0</v>
      </c>
      <c r="AS1053" s="13">
        <f t="shared" si="261"/>
        <v>0</v>
      </c>
      <c r="AT1053" s="13" t="str">
        <f t="shared" si="270"/>
        <v/>
      </c>
      <c r="AU1053" s="19">
        <f>IF(ISERROR(VLOOKUP($C1053,CTEPULL!$A:$I,9,FALSE)),"0",(VLOOKUP($C1053,CTEPULL!$A:$I,9,FALSE)))</f>
        <v>40</v>
      </c>
      <c r="AV1053" s="18">
        <f>IF(ISERROR(VLOOKUP($A1053,PIVOTILC!$A:$I,8,FALSE)),"0",(VLOOKUP($A1053,PIVOTILC!$A:$I,9,FALSE)))</f>
        <v>40</v>
      </c>
      <c r="AW1053" s="18">
        <f t="shared" si="262"/>
        <v>0</v>
      </c>
      <c r="AX1053" s="13">
        <f t="shared" si="263"/>
        <v>0</v>
      </c>
      <c r="AY1053" s="13" t="str">
        <f t="shared" si="264"/>
        <v>No</v>
      </c>
      <c r="AZ1053" s="13" t="str">
        <f t="shared" si="271"/>
        <v>No</v>
      </c>
    </row>
    <row r="1054" spans="1:52" x14ac:dyDescent="0.2">
      <c r="A1054" s="1" t="s">
        <v>7343</v>
      </c>
      <c r="B1054" s="16" t="s">
        <v>3942</v>
      </c>
      <c r="C1054" s="13" t="s">
        <v>3943</v>
      </c>
      <c r="D1054" s="13" t="s">
        <v>3944</v>
      </c>
      <c r="E1054" s="13" t="s">
        <v>3945</v>
      </c>
      <c r="F1054" s="13" t="s">
        <v>2830</v>
      </c>
      <c r="G1054" s="13" t="s">
        <v>3946</v>
      </c>
      <c r="H1054" s="13" t="s">
        <v>2832</v>
      </c>
      <c r="I1054" s="13" t="s">
        <v>100</v>
      </c>
      <c r="J1054" s="13" t="s">
        <v>2378</v>
      </c>
      <c r="K1054" s="13" t="s">
        <v>2396</v>
      </c>
      <c r="L1054" s="13" t="s">
        <v>2392</v>
      </c>
      <c r="M1054" s="13" t="s">
        <v>8943</v>
      </c>
      <c r="N1054" s="13" t="s">
        <v>4022</v>
      </c>
      <c r="O1054" s="17">
        <v>42649</v>
      </c>
      <c r="P1054" s="23"/>
      <c r="Q1054" s="41" t="s">
        <v>3947</v>
      </c>
      <c r="R1054" s="13" t="s">
        <v>129</v>
      </c>
      <c r="S1054" s="13" t="s">
        <v>2870</v>
      </c>
      <c r="T1054" s="13" t="s">
        <v>8348</v>
      </c>
      <c r="U1054" s="13" t="s">
        <v>6177</v>
      </c>
      <c r="V1054" s="13" t="s">
        <v>8354</v>
      </c>
      <c r="W1054" s="13" t="str">
        <f>IF(ISERROR(VLOOKUP($C1054,CTEPULL!$A:$I,3,FALSE)),"0",(VLOOKUP($C1054,CTEPULL!$A:$I,3,FALSE)))</f>
        <v>0</v>
      </c>
      <c r="X1054" s="18">
        <f>IF(ISERROR(VLOOKUP($A1054,PIVOTILC!$A:$I,3,FALSE)),"0",(VLOOKUP($A1054,PIVOTILC!$A:$I,3,FALSE)))</f>
        <v>27</v>
      </c>
      <c r="Y1054" s="13">
        <f t="shared" si="256"/>
        <v>-27</v>
      </c>
      <c r="Z1054" s="13" t="str">
        <f t="shared" si="265"/>
        <v>With Variance</v>
      </c>
      <c r="AA1054" s="13" t="str">
        <f>IF(ISERROR(VLOOKUP($C1054,CTEPULL!$A:$I,4,FALSE)),"0",(VLOOKUP($C1054,CTEPULL!$A:$I,4,FALSE)))</f>
        <v>0</v>
      </c>
      <c r="AB1054" s="18">
        <f>IF(ISERROR(VLOOKUP($A1054,PIVOTILC!$A:$I,4,FALSE)),"0",(VLOOKUP($A1054,PIVOTILC!$A:$I,4,FALSE)))</f>
        <v>0</v>
      </c>
      <c r="AC1054" s="13">
        <f t="shared" si="257"/>
        <v>0</v>
      </c>
      <c r="AD1054" s="13" t="str">
        <f t="shared" si="266"/>
        <v/>
      </c>
      <c r="AE1054" s="13" t="str">
        <f>IF(ISERROR(VLOOKUP($C1054,CTEPULL!$A:$I,5,FALSE)),"0",(VLOOKUP($C1054,CTEPULL!$A:$I,5,FALSE)))</f>
        <v>0</v>
      </c>
      <c r="AF1054" s="18">
        <f>IF(ISERROR(VLOOKUP($A1054,PIVOTILC!$A:$I,5,FALSE)),"0",(VLOOKUP($A1054,PIVOTILC!$A:$I,5,FALSE)))</f>
        <v>0</v>
      </c>
      <c r="AG1054" s="13">
        <f t="shared" si="258"/>
        <v>0</v>
      </c>
      <c r="AH1054" s="13" t="str">
        <f t="shared" si="267"/>
        <v/>
      </c>
      <c r="AI1054" s="13" t="str">
        <f>IF(ISERROR(VLOOKUP($C1054,CTEPULL!$A:$I,6,FALSE)),"0",(VLOOKUP($C1054,CTEPULL!$A:$I,6,FALSE)))</f>
        <v>0</v>
      </c>
      <c r="AJ1054" s="18">
        <f>IF(ISERROR(VLOOKUP($A1054,PIVOTILC!$A:$I,6,FALSE)),"0",(VLOOKUP($A1054,PIVOTILC!$A:$I,6,FALSE)))</f>
        <v>0</v>
      </c>
      <c r="AK1054" s="13">
        <f t="shared" si="259"/>
        <v>0</v>
      </c>
      <c r="AL1054" s="13" t="str">
        <f t="shared" si="268"/>
        <v/>
      </c>
      <c r="AM1054" s="13" t="str">
        <f>IF(ISERROR(VLOOKUP($C1054,CTEPULL!$A:$I,7,FALSE)),"0",(VLOOKUP($C1054,CTEPULL!$A:$I,7,FALSE)))</f>
        <v>0</v>
      </c>
      <c r="AN1054" s="18">
        <f>IF(ISERROR(VLOOKUP($A1054,PIVOTILC!$A:$I,7,FALSE)),"0",(VLOOKUP($A1054,PIVOTILC!$A:$I,7,FALSE)))</f>
        <v>0</v>
      </c>
      <c r="AO1054" s="13">
        <f t="shared" si="260"/>
        <v>0</v>
      </c>
      <c r="AP1054" s="13" t="str">
        <f t="shared" si="269"/>
        <v/>
      </c>
      <c r="AQ1054" s="13" t="str">
        <f>IF(ISERROR(VLOOKUP($C1054,CTEPULL!$A:$I,8,FALSE)),"0",(VLOOKUP($C1054,CTEPULL!$A:$I,8,FALSE)))</f>
        <v>0</v>
      </c>
      <c r="AR1054" s="18">
        <f>IF(ISERROR(VLOOKUP($A1054,PIVOTILC!$A:$I,8,FALSE)),"0",(VLOOKUP($A1054,PIVOTILC!$A:$I,8,FALSE)))</f>
        <v>0</v>
      </c>
      <c r="AS1054" s="13">
        <f t="shared" si="261"/>
        <v>0</v>
      </c>
      <c r="AT1054" s="13" t="str">
        <f t="shared" si="270"/>
        <v/>
      </c>
      <c r="AU1054" s="19" t="str">
        <f>IF(ISERROR(VLOOKUP($C1054,CTEPULL!$A:$I,9,FALSE)),"0",(VLOOKUP($C1054,CTEPULL!$A:$I,9,FALSE)))</f>
        <v>0</v>
      </c>
      <c r="AV1054" s="18">
        <f>IF(ISERROR(VLOOKUP($A1054,PIVOTILC!$A:$I,8,FALSE)),"0",(VLOOKUP($A1054,PIVOTILC!$A:$I,9,FALSE)))</f>
        <v>27</v>
      </c>
      <c r="AW1054" s="18">
        <f t="shared" si="262"/>
        <v>0</v>
      </c>
      <c r="AX1054" s="13">
        <f t="shared" si="263"/>
        <v>-27</v>
      </c>
      <c r="AY1054" s="13" t="str">
        <f t="shared" si="264"/>
        <v>Yes</v>
      </c>
      <c r="AZ1054" s="13" t="str">
        <f t="shared" si="271"/>
        <v>No</v>
      </c>
    </row>
    <row r="1055" spans="1:52" x14ac:dyDescent="0.2">
      <c r="A1055" s="1" t="s">
        <v>7908</v>
      </c>
      <c r="B1055" s="16" t="s">
        <v>7909</v>
      </c>
      <c r="C1055" s="13" t="s">
        <v>3460</v>
      </c>
      <c r="D1055" s="13" t="s">
        <v>3461</v>
      </c>
      <c r="E1055" s="13" t="s">
        <v>3462</v>
      </c>
      <c r="F1055" s="13" t="s">
        <v>179</v>
      </c>
      <c r="G1055" s="13" t="s">
        <v>3463</v>
      </c>
      <c r="H1055" s="13" t="s">
        <v>2829</v>
      </c>
      <c r="I1055" s="13" t="s">
        <v>98</v>
      </c>
      <c r="J1055" s="13" t="s">
        <v>2378</v>
      </c>
      <c r="K1055" s="13" t="s">
        <v>2395</v>
      </c>
      <c r="L1055" s="13" t="s">
        <v>4946</v>
      </c>
      <c r="M1055" s="13" t="s">
        <v>2405</v>
      </c>
      <c r="N1055" s="13" t="s">
        <v>3464</v>
      </c>
      <c r="O1055" s="17">
        <v>42507</v>
      </c>
      <c r="P1055" s="23"/>
      <c r="Q1055" s="41" t="s">
        <v>7910</v>
      </c>
      <c r="R1055" s="13" t="s">
        <v>187</v>
      </c>
      <c r="S1055" s="13" t="s">
        <v>2867</v>
      </c>
      <c r="T1055" s="13" t="s">
        <v>8348</v>
      </c>
      <c r="U1055" s="13" t="s">
        <v>6178</v>
      </c>
      <c r="V1055" s="13" t="s">
        <v>8350</v>
      </c>
      <c r="W1055" s="13">
        <f>IF(ISERROR(VLOOKUP($C1055,CTEPULL!$A:$I,3,FALSE)),"0",(VLOOKUP($C1055,CTEPULL!$A:$I,3,FALSE)))</f>
        <v>40</v>
      </c>
      <c r="X1055" s="18">
        <f>IF(ISERROR(VLOOKUP($A1055,PIVOTILC!$A:$I,3,FALSE)),"0",(VLOOKUP($A1055,PIVOTILC!$A:$I,3,FALSE)))</f>
        <v>40</v>
      </c>
      <c r="Y1055" s="13">
        <f t="shared" si="256"/>
        <v>0</v>
      </c>
      <c r="Z1055" s="13" t="str">
        <f t="shared" si="265"/>
        <v>Good</v>
      </c>
      <c r="AA1055" s="13">
        <f>IF(ISERROR(VLOOKUP($C1055,CTEPULL!$A:$I,4,FALSE)),"0",(VLOOKUP($C1055,CTEPULL!$A:$I,4,FALSE)))</f>
        <v>0</v>
      </c>
      <c r="AB1055" s="18">
        <f>IF(ISERROR(VLOOKUP($A1055,PIVOTILC!$A:$I,4,FALSE)),"0",(VLOOKUP($A1055,PIVOTILC!$A:$I,4,FALSE)))</f>
        <v>0</v>
      </c>
      <c r="AC1055" s="13">
        <f t="shared" si="257"/>
        <v>0</v>
      </c>
      <c r="AD1055" s="13" t="str">
        <f t="shared" si="266"/>
        <v/>
      </c>
      <c r="AE1055" s="13">
        <f>IF(ISERROR(VLOOKUP($C1055,CTEPULL!$A:$I,5,FALSE)),"0",(VLOOKUP($C1055,CTEPULL!$A:$I,5,FALSE)))</f>
        <v>0</v>
      </c>
      <c r="AF1055" s="18">
        <f>IF(ISERROR(VLOOKUP($A1055,PIVOTILC!$A:$I,5,FALSE)),"0",(VLOOKUP($A1055,PIVOTILC!$A:$I,5,FALSE)))</f>
        <v>0</v>
      </c>
      <c r="AG1055" s="13">
        <f t="shared" si="258"/>
        <v>0</v>
      </c>
      <c r="AH1055" s="13" t="str">
        <f t="shared" si="267"/>
        <v/>
      </c>
      <c r="AI1055" s="13">
        <f>IF(ISERROR(VLOOKUP($C1055,CTEPULL!$A:$I,6,FALSE)),"0",(VLOOKUP($C1055,CTEPULL!$A:$I,6,FALSE)))</f>
        <v>0</v>
      </c>
      <c r="AJ1055" s="18">
        <f>IF(ISERROR(VLOOKUP($A1055,PIVOTILC!$A:$I,6,FALSE)),"0",(VLOOKUP($A1055,PIVOTILC!$A:$I,6,FALSE)))</f>
        <v>0</v>
      </c>
      <c r="AK1055" s="13">
        <f t="shared" si="259"/>
        <v>0</v>
      </c>
      <c r="AL1055" s="13" t="str">
        <f t="shared" si="268"/>
        <v/>
      </c>
      <c r="AM1055" s="13">
        <f>IF(ISERROR(VLOOKUP($C1055,CTEPULL!$A:$I,7,FALSE)),"0",(VLOOKUP($C1055,CTEPULL!$A:$I,7,FALSE)))</f>
        <v>0</v>
      </c>
      <c r="AN1055" s="18">
        <f>IF(ISERROR(VLOOKUP($A1055,PIVOTILC!$A:$I,7,FALSE)),"0",(VLOOKUP($A1055,PIVOTILC!$A:$I,7,FALSE)))</f>
        <v>0</v>
      </c>
      <c r="AO1055" s="13">
        <f t="shared" si="260"/>
        <v>0</v>
      </c>
      <c r="AP1055" s="13" t="str">
        <f t="shared" si="269"/>
        <v/>
      </c>
      <c r="AQ1055" s="13">
        <f>IF(ISERROR(VLOOKUP($C1055,CTEPULL!$A:$I,8,FALSE)),"0",(VLOOKUP($C1055,CTEPULL!$A:$I,8,FALSE)))</f>
        <v>0</v>
      </c>
      <c r="AR1055" s="18">
        <f>IF(ISERROR(VLOOKUP($A1055,PIVOTILC!$A:$I,8,FALSE)),"0",(VLOOKUP($A1055,PIVOTILC!$A:$I,8,FALSE)))</f>
        <v>0</v>
      </c>
      <c r="AS1055" s="13">
        <f t="shared" si="261"/>
        <v>0</v>
      </c>
      <c r="AT1055" s="13" t="str">
        <f t="shared" si="270"/>
        <v/>
      </c>
      <c r="AU1055" s="19">
        <f>IF(ISERROR(VLOOKUP($C1055,CTEPULL!$A:$I,9,FALSE)),"0",(VLOOKUP($C1055,CTEPULL!$A:$I,9,FALSE)))</f>
        <v>40</v>
      </c>
      <c r="AV1055" s="18">
        <f>IF(ISERROR(VLOOKUP($A1055,PIVOTILC!$A:$I,8,FALSE)),"0",(VLOOKUP($A1055,PIVOTILC!$A:$I,9,FALSE)))</f>
        <v>40</v>
      </c>
      <c r="AW1055" s="18">
        <f t="shared" si="262"/>
        <v>0</v>
      </c>
      <c r="AX1055" s="13">
        <f t="shared" si="263"/>
        <v>0</v>
      </c>
      <c r="AY1055" s="13" t="str">
        <f t="shared" si="264"/>
        <v>No</v>
      </c>
      <c r="AZ1055" s="13" t="str">
        <f t="shared" si="271"/>
        <v>No</v>
      </c>
    </row>
    <row r="1056" spans="1:52" x14ac:dyDescent="0.2">
      <c r="A1056" s="1" t="s">
        <v>8991</v>
      </c>
      <c r="B1056" s="16" t="s">
        <v>8992</v>
      </c>
      <c r="C1056" s="13" t="s">
        <v>8993</v>
      </c>
      <c r="D1056" s="13" t="s">
        <v>8994</v>
      </c>
      <c r="E1056" s="13" t="s">
        <v>8995</v>
      </c>
      <c r="F1056" s="13" t="s">
        <v>179</v>
      </c>
      <c r="G1056" s="13" t="s">
        <v>8996</v>
      </c>
      <c r="H1056" s="13" t="s">
        <v>2834</v>
      </c>
      <c r="I1056" s="13" t="s">
        <v>102</v>
      </c>
      <c r="J1056" s="13" t="s">
        <v>2378</v>
      </c>
      <c r="K1056" s="13" t="s">
        <v>2395</v>
      </c>
      <c r="L1056" s="13" t="s">
        <v>2385</v>
      </c>
      <c r="M1056" s="13" t="s">
        <v>2385</v>
      </c>
      <c r="N1056" s="13" t="s">
        <v>8997</v>
      </c>
      <c r="O1056" s="17">
        <v>43416</v>
      </c>
      <c r="P1056" s="23"/>
      <c r="Q1056" s="41" t="s">
        <v>8998</v>
      </c>
      <c r="R1056" s="13" t="s">
        <v>187</v>
      </c>
      <c r="S1056" s="13" t="s">
        <v>2866</v>
      </c>
      <c r="T1056" s="13" t="s">
        <v>8348</v>
      </c>
      <c r="U1056" s="13" t="s">
        <v>8999</v>
      </c>
      <c r="V1056" s="13" t="s">
        <v>8358</v>
      </c>
      <c r="W1056" s="13">
        <f>IF(ISERROR(VLOOKUP($C1056,CTEPULL!$A:$I,3,FALSE)),"0",(VLOOKUP($C1056,CTEPULL!$A:$I,3,FALSE)))</f>
        <v>40</v>
      </c>
      <c r="X1056" s="18">
        <f>IF(ISERROR(VLOOKUP($A1056,PIVOTILC!$A:$I,3,FALSE)),"0",(VLOOKUP($A1056,PIVOTILC!$A:$I,3,FALSE)))</f>
        <v>40</v>
      </c>
      <c r="Y1056" s="13">
        <f t="shared" si="256"/>
        <v>0</v>
      </c>
      <c r="Z1056" s="13" t="str">
        <f t="shared" si="265"/>
        <v>Good</v>
      </c>
      <c r="AA1056" s="13">
        <f>IF(ISERROR(VLOOKUP($C1056,CTEPULL!$A:$I,4,FALSE)),"0",(VLOOKUP($C1056,CTEPULL!$A:$I,4,FALSE)))</f>
        <v>0</v>
      </c>
      <c r="AB1056" s="18">
        <f>IF(ISERROR(VLOOKUP($A1056,PIVOTILC!$A:$I,4,FALSE)),"0",(VLOOKUP($A1056,PIVOTILC!$A:$I,4,FALSE)))</f>
        <v>0</v>
      </c>
      <c r="AC1056" s="13">
        <f t="shared" si="257"/>
        <v>0</v>
      </c>
      <c r="AD1056" s="13" t="str">
        <f t="shared" si="266"/>
        <v/>
      </c>
      <c r="AE1056" s="13">
        <f>IF(ISERROR(VLOOKUP($C1056,CTEPULL!$A:$I,5,FALSE)),"0",(VLOOKUP($C1056,CTEPULL!$A:$I,5,FALSE)))</f>
        <v>0</v>
      </c>
      <c r="AF1056" s="18">
        <f>IF(ISERROR(VLOOKUP($A1056,PIVOTILC!$A:$I,5,FALSE)),"0",(VLOOKUP($A1056,PIVOTILC!$A:$I,5,FALSE)))</f>
        <v>0</v>
      </c>
      <c r="AG1056" s="13">
        <f t="shared" si="258"/>
        <v>0</v>
      </c>
      <c r="AH1056" s="13" t="str">
        <f t="shared" si="267"/>
        <v/>
      </c>
      <c r="AI1056" s="13">
        <f>IF(ISERROR(VLOOKUP($C1056,CTEPULL!$A:$I,6,FALSE)),"0",(VLOOKUP($C1056,CTEPULL!$A:$I,6,FALSE)))</f>
        <v>0</v>
      </c>
      <c r="AJ1056" s="18">
        <f>IF(ISERROR(VLOOKUP($A1056,PIVOTILC!$A:$I,6,FALSE)),"0",(VLOOKUP($A1056,PIVOTILC!$A:$I,6,FALSE)))</f>
        <v>0</v>
      </c>
      <c r="AK1056" s="13">
        <f t="shared" si="259"/>
        <v>0</v>
      </c>
      <c r="AL1056" s="13" t="str">
        <f t="shared" si="268"/>
        <v/>
      </c>
      <c r="AM1056" s="13">
        <f>IF(ISERROR(VLOOKUP($C1056,CTEPULL!$A:$I,7,FALSE)),"0",(VLOOKUP($C1056,CTEPULL!$A:$I,7,FALSE)))</f>
        <v>0</v>
      </c>
      <c r="AN1056" s="18">
        <f>IF(ISERROR(VLOOKUP($A1056,PIVOTILC!$A:$I,7,FALSE)),"0",(VLOOKUP($A1056,PIVOTILC!$A:$I,7,FALSE)))</f>
        <v>0</v>
      </c>
      <c r="AO1056" s="13">
        <f t="shared" si="260"/>
        <v>0</v>
      </c>
      <c r="AP1056" s="13" t="str">
        <f t="shared" si="269"/>
        <v/>
      </c>
      <c r="AQ1056" s="13">
        <f>IF(ISERROR(VLOOKUP($C1056,CTEPULL!$A:$I,8,FALSE)),"0",(VLOOKUP($C1056,CTEPULL!$A:$I,8,FALSE)))</f>
        <v>0</v>
      </c>
      <c r="AR1056" s="18">
        <f>IF(ISERROR(VLOOKUP($A1056,PIVOTILC!$A:$I,8,FALSE)),"0",(VLOOKUP($A1056,PIVOTILC!$A:$I,8,FALSE)))</f>
        <v>0</v>
      </c>
      <c r="AS1056" s="13">
        <f t="shared" si="261"/>
        <v>0</v>
      </c>
      <c r="AT1056" s="13" t="str">
        <f t="shared" si="270"/>
        <v/>
      </c>
      <c r="AU1056" s="19">
        <f>IF(ISERROR(VLOOKUP($C1056,CTEPULL!$A:$I,9,FALSE)),"0",(VLOOKUP($C1056,CTEPULL!$A:$I,9,FALSE)))</f>
        <v>40</v>
      </c>
      <c r="AV1056" s="18">
        <f>IF(ISERROR(VLOOKUP($A1056,PIVOTILC!$A:$I,8,FALSE)),"0",(VLOOKUP($A1056,PIVOTILC!$A:$I,9,FALSE)))</f>
        <v>40</v>
      </c>
      <c r="AW1056" s="18">
        <f t="shared" si="262"/>
        <v>0</v>
      </c>
      <c r="AX1056" s="13">
        <f t="shared" si="263"/>
        <v>0</v>
      </c>
      <c r="AY1056" s="13" t="str">
        <f t="shared" si="264"/>
        <v>No</v>
      </c>
      <c r="AZ1056" s="13" t="str">
        <f t="shared" si="271"/>
        <v>No</v>
      </c>
    </row>
    <row r="1057" spans="1:52" x14ac:dyDescent="0.2">
      <c r="A1057" s="1" t="s">
        <v>7344</v>
      </c>
      <c r="B1057" s="16" t="s">
        <v>3845</v>
      </c>
      <c r="C1057" s="13" t="s">
        <v>3846</v>
      </c>
      <c r="D1057" s="13" t="s">
        <v>3847</v>
      </c>
      <c r="E1057" s="13" t="s">
        <v>600</v>
      </c>
      <c r="F1057" s="13" t="s">
        <v>179</v>
      </c>
      <c r="G1057" s="13" t="s">
        <v>3848</v>
      </c>
      <c r="H1057" s="13" t="s">
        <v>2829</v>
      </c>
      <c r="I1057" s="13" t="s">
        <v>98</v>
      </c>
      <c r="J1057" s="13" t="s">
        <v>2378</v>
      </c>
      <c r="K1057" s="13" t="s">
        <v>4970</v>
      </c>
      <c r="L1057" s="13" t="s">
        <v>11256</v>
      </c>
      <c r="M1057" s="13" t="s">
        <v>8943</v>
      </c>
      <c r="N1057" s="13" t="s">
        <v>3849</v>
      </c>
      <c r="O1057" s="17">
        <v>42605</v>
      </c>
      <c r="P1057" s="23"/>
      <c r="Q1057" s="41" t="s">
        <v>3850</v>
      </c>
      <c r="R1057" s="13" t="s">
        <v>129</v>
      </c>
      <c r="S1057" s="13" t="s">
        <v>2867</v>
      </c>
      <c r="T1057" s="13" t="s">
        <v>8348</v>
      </c>
      <c r="U1057" s="13" t="s">
        <v>6179</v>
      </c>
      <c r="V1057" s="13" t="s">
        <v>8352</v>
      </c>
      <c r="W1057" s="13">
        <f>IF(ISERROR(VLOOKUP($C1057,CTEPULL!$A:$I,3,FALSE)),"0",(VLOOKUP($C1057,CTEPULL!$A:$I,3,FALSE)))</f>
        <v>45</v>
      </c>
      <c r="X1057" s="18">
        <f>IF(ISERROR(VLOOKUP($A1057,PIVOTILC!$A:$I,3,FALSE)),"0",(VLOOKUP($A1057,PIVOTILC!$A:$I,3,FALSE)))</f>
        <v>45</v>
      </c>
      <c r="Y1057" s="13">
        <f t="shared" si="256"/>
        <v>0</v>
      </c>
      <c r="Z1057" s="13" t="str">
        <f t="shared" si="265"/>
        <v>Good</v>
      </c>
      <c r="AA1057" s="13">
        <f>IF(ISERROR(VLOOKUP($C1057,CTEPULL!$A:$I,4,FALSE)),"0",(VLOOKUP($C1057,CTEPULL!$A:$I,4,FALSE)))</f>
        <v>0</v>
      </c>
      <c r="AB1057" s="18">
        <f>IF(ISERROR(VLOOKUP($A1057,PIVOTILC!$A:$I,4,FALSE)),"0",(VLOOKUP($A1057,PIVOTILC!$A:$I,4,FALSE)))</f>
        <v>0</v>
      </c>
      <c r="AC1057" s="13">
        <f t="shared" si="257"/>
        <v>0</v>
      </c>
      <c r="AD1057" s="13" t="str">
        <f t="shared" si="266"/>
        <v/>
      </c>
      <c r="AE1057" s="13">
        <f>IF(ISERROR(VLOOKUP($C1057,CTEPULL!$A:$I,5,FALSE)),"0",(VLOOKUP($C1057,CTEPULL!$A:$I,5,FALSE)))</f>
        <v>0</v>
      </c>
      <c r="AF1057" s="18">
        <f>IF(ISERROR(VLOOKUP($A1057,PIVOTILC!$A:$I,5,FALSE)),"0",(VLOOKUP($A1057,PIVOTILC!$A:$I,5,FALSE)))</f>
        <v>0</v>
      </c>
      <c r="AG1057" s="13">
        <f t="shared" si="258"/>
        <v>0</v>
      </c>
      <c r="AH1057" s="13" t="str">
        <f t="shared" si="267"/>
        <v/>
      </c>
      <c r="AI1057" s="13">
        <f>IF(ISERROR(VLOOKUP($C1057,CTEPULL!$A:$I,6,FALSE)),"0",(VLOOKUP($C1057,CTEPULL!$A:$I,6,FALSE)))</f>
        <v>0</v>
      </c>
      <c r="AJ1057" s="18">
        <f>IF(ISERROR(VLOOKUP($A1057,PIVOTILC!$A:$I,6,FALSE)),"0",(VLOOKUP($A1057,PIVOTILC!$A:$I,6,FALSE)))</f>
        <v>0</v>
      </c>
      <c r="AK1057" s="13">
        <f t="shared" si="259"/>
        <v>0</v>
      </c>
      <c r="AL1057" s="13" t="str">
        <f t="shared" si="268"/>
        <v/>
      </c>
      <c r="AM1057" s="13">
        <f>IF(ISERROR(VLOOKUP($C1057,CTEPULL!$A:$I,7,FALSE)),"0",(VLOOKUP($C1057,CTEPULL!$A:$I,7,FALSE)))</f>
        <v>0</v>
      </c>
      <c r="AN1057" s="18">
        <f>IF(ISERROR(VLOOKUP($A1057,PIVOTILC!$A:$I,7,FALSE)),"0",(VLOOKUP($A1057,PIVOTILC!$A:$I,7,FALSE)))</f>
        <v>0</v>
      </c>
      <c r="AO1057" s="13">
        <f t="shared" si="260"/>
        <v>0</v>
      </c>
      <c r="AP1057" s="13" t="str">
        <f t="shared" si="269"/>
        <v/>
      </c>
      <c r="AQ1057" s="13">
        <f>IF(ISERROR(VLOOKUP($C1057,CTEPULL!$A:$I,8,FALSE)),"0",(VLOOKUP($C1057,CTEPULL!$A:$I,8,FALSE)))</f>
        <v>0</v>
      </c>
      <c r="AR1057" s="18">
        <f>IF(ISERROR(VLOOKUP($A1057,PIVOTILC!$A:$I,8,FALSE)),"0",(VLOOKUP($A1057,PIVOTILC!$A:$I,8,FALSE)))</f>
        <v>0</v>
      </c>
      <c r="AS1057" s="13">
        <f t="shared" si="261"/>
        <v>0</v>
      </c>
      <c r="AT1057" s="13" t="str">
        <f t="shared" si="270"/>
        <v/>
      </c>
      <c r="AU1057" s="19">
        <f>IF(ISERROR(VLOOKUP($C1057,CTEPULL!$A:$I,9,FALSE)),"0",(VLOOKUP($C1057,CTEPULL!$A:$I,9,FALSE)))</f>
        <v>45</v>
      </c>
      <c r="AV1057" s="18">
        <f>IF(ISERROR(VLOOKUP($A1057,PIVOTILC!$A:$I,8,FALSE)),"0",(VLOOKUP($A1057,PIVOTILC!$A:$I,9,FALSE)))</f>
        <v>45</v>
      </c>
      <c r="AW1057" s="18">
        <f t="shared" si="262"/>
        <v>0</v>
      </c>
      <c r="AX1057" s="13">
        <f t="shared" si="263"/>
        <v>0</v>
      </c>
      <c r="AY1057" s="13" t="str">
        <f t="shared" si="264"/>
        <v>No</v>
      </c>
      <c r="AZ1057" s="13" t="str">
        <f t="shared" si="271"/>
        <v>No</v>
      </c>
    </row>
    <row r="1058" spans="1:52" x14ac:dyDescent="0.2">
      <c r="A1058" s="1" t="s">
        <v>10076</v>
      </c>
      <c r="B1058" s="16" t="s">
        <v>10077</v>
      </c>
      <c r="C1058" s="13" t="s">
        <v>10078</v>
      </c>
      <c r="D1058" s="13" t="s">
        <v>10079</v>
      </c>
      <c r="E1058" s="13" t="s">
        <v>726</v>
      </c>
      <c r="F1058" s="13" t="s">
        <v>3740</v>
      </c>
      <c r="G1058" s="13" t="s">
        <v>10080</v>
      </c>
      <c r="H1058" s="13" t="s">
        <v>2828</v>
      </c>
      <c r="I1058" s="13" t="s">
        <v>100</v>
      </c>
      <c r="J1058" s="13" t="s">
        <v>2378</v>
      </c>
      <c r="K1058" s="13" t="s">
        <v>2396</v>
      </c>
      <c r="L1058" s="13" t="s">
        <v>2392</v>
      </c>
      <c r="M1058" s="13" t="s">
        <v>4971</v>
      </c>
      <c r="N1058" s="13" t="s">
        <v>10081</v>
      </c>
      <c r="O1058" s="17">
        <v>43524</v>
      </c>
      <c r="P1058" s="23"/>
      <c r="Q1058" s="41" t="s">
        <v>10101</v>
      </c>
      <c r="R1058" s="13" t="s">
        <v>187</v>
      </c>
      <c r="S1058" s="13" t="s">
        <v>2876</v>
      </c>
      <c r="T1058" s="13" t="s">
        <v>8348</v>
      </c>
      <c r="U1058" s="13" t="s">
        <v>10083</v>
      </c>
      <c r="V1058" s="13" t="s">
        <v>8350</v>
      </c>
      <c r="W1058" s="13">
        <f>IF(ISERROR(VLOOKUP($C1058,CTEPULL!$A:$I,3,FALSE)),"0",(VLOOKUP($C1058,CTEPULL!$A:$I,3,FALSE)))</f>
        <v>45</v>
      </c>
      <c r="X1058" s="18">
        <f>IF(ISERROR(VLOOKUP($A1058,PIVOTILC!$A:$I,3,FALSE)),"0",(VLOOKUP($A1058,PIVOTILC!$A:$I,3,FALSE)))</f>
        <v>45</v>
      </c>
      <c r="Y1058" s="13">
        <f t="shared" si="256"/>
        <v>0</v>
      </c>
      <c r="Z1058" s="13" t="str">
        <f t="shared" si="265"/>
        <v>Good</v>
      </c>
      <c r="AA1058" s="13">
        <f>IF(ISERROR(VLOOKUP($C1058,CTEPULL!$A:$I,4,FALSE)),"0",(VLOOKUP($C1058,CTEPULL!$A:$I,4,FALSE)))</f>
        <v>0</v>
      </c>
      <c r="AB1058" s="18">
        <f>IF(ISERROR(VLOOKUP($A1058,PIVOTILC!$A:$I,4,FALSE)),"0",(VLOOKUP($A1058,PIVOTILC!$A:$I,4,FALSE)))</f>
        <v>0</v>
      </c>
      <c r="AC1058" s="13">
        <f t="shared" si="257"/>
        <v>0</v>
      </c>
      <c r="AD1058" s="13" t="str">
        <f t="shared" si="266"/>
        <v/>
      </c>
      <c r="AE1058" s="13">
        <f>IF(ISERROR(VLOOKUP($C1058,CTEPULL!$A:$I,5,FALSE)),"0",(VLOOKUP($C1058,CTEPULL!$A:$I,5,FALSE)))</f>
        <v>0</v>
      </c>
      <c r="AF1058" s="18">
        <f>IF(ISERROR(VLOOKUP($A1058,PIVOTILC!$A:$I,5,FALSE)),"0",(VLOOKUP($A1058,PIVOTILC!$A:$I,5,FALSE)))</f>
        <v>0</v>
      </c>
      <c r="AG1058" s="13">
        <f t="shared" si="258"/>
        <v>0</v>
      </c>
      <c r="AH1058" s="13" t="str">
        <f t="shared" si="267"/>
        <v/>
      </c>
      <c r="AI1058" s="13">
        <f>IF(ISERROR(VLOOKUP($C1058,CTEPULL!$A:$I,6,FALSE)),"0",(VLOOKUP($C1058,CTEPULL!$A:$I,6,FALSE)))</f>
        <v>0</v>
      </c>
      <c r="AJ1058" s="18">
        <f>IF(ISERROR(VLOOKUP($A1058,PIVOTILC!$A:$I,6,FALSE)),"0",(VLOOKUP($A1058,PIVOTILC!$A:$I,6,FALSE)))</f>
        <v>0</v>
      </c>
      <c r="AK1058" s="13">
        <f t="shared" si="259"/>
        <v>0</v>
      </c>
      <c r="AL1058" s="13" t="str">
        <f t="shared" si="268"/>
        <v/>
      </c>
      <c r="AM1058" s="13">
        <f>IF(ISERROR(VLOOKUP($C1058,CTEPULL!$A:$I,7,FALSE)),"0",(VLOOKUP($C1058,CTEPULL!$A:$I,7,FALSE)))</f>
        <v>0</v>
      </c>
      <c r="AN1058" s="18">
        <f>IF(ISERROR(VLOOKUP($A1058,PIVOTILC!$A:$I,7,FALSE)),"0",(VLOOKUP($A1058,PIVOTILC!$A:$I,7,FALSE)))</f>
        <v>0</v>
      </c>
      <c r="AO1058" s="13">
        <f t="shared" si="260"/>
        <v>0</v>
      </c>
      <c r="AP1058" s="13" t="str">
        <f t="shared" si="269"/>
        <v/>
      </c>
      <c r="AQ1058" s="13">
        <f>IF(ISERROR(VLOOKUP($C1058,CTEPULL!$A:$I,8,FALSE)),"0",(VLOOKUP($C1058,CTEPULL!$A:$I,8,FALSE)))</f>
        <v>0</v>
      </c>
      <c r="AR1058" s="18">
        <f>IF(ISERROR(VLOOKUP($A1058,PIVOTILC!$A:$I,8,FALSE)),"0",(VLOOKUP($A1058,PIVOTILC!$A:$I,8,FALSE)))</f>
        <v>0</v>
      </c>
      <c r="AS1058" s="13">
        <f t="shared" si="261"/>
        <v>0</v>
      </c>
      <c r="AT1058" s="13" t="str">
        <f t="shared" si="270"/>
        <v/>
      </c>
      <c r="AU1058" s="19">
        <f>IF(ISERROR(VLOOKUP($C1058,CTEPULL!$A:$I,9,FALSE)),"0",(VLOOKUP($C1058,CTEPULL!$A:$I,9,FALSE)))</f>
        <v>45</v>
      </c>
      <c r="AV1058" s="18">
        <f>IF(ISERROR(VLOOKUP($A1058,PIVOTILC!$A:$I,8,FALSE)),"0",(VLOOKUP($A1058,PIVOTILC!$A:$I,9,FALSE)))</f>
        <v>45</v>
      </c>
      <c r="AW1058" s="18">
        <f t="shared" si="262"/>
        <v>0</v>
      </c>
      <c r="AX1058" s="13">
        <f t="shared" si="263"/>
        <v>0</v>
      </c>
      <c r="AY1058" s="13" t="str">
        <f t="shared" si="264"/>
        <v>No</v>
      </c>
      <c r="AZ1058" s="13" t="str">
        <f t="shared" si="271"/>
        <v>No</v>
      </c>
    </row>
    <row r="1059" spans="1:52" x14ac:dyDescent="0.2">
      <c r="A1059" s="1" t="s">
        <v>8129</v>
      </c>
      <c r="B1059" s="16" t="s">
        <v>8130</v>
      </c>
      <c r="C1059" s="13" t="s">
        <v>8131</v>
      </c>
      <c r="D1059" s="13" t="s">
        <v>6610</v>
      </c>
      <c r="E1059" s="13" t="s">
        <v>8132</v>
      </c>
      <c r="F1059" s="13" t="s">
        <v>179</v>
      </c>
      <c r="G1059" s="13" t="s">
        <v>8133</v>
      </c>
      <c r="H1059" s="13" t="s">
        <v>2829</v>
      </c>
      <c r="I1059" s="13" t="s">
        <v>100</v>
      </c>
      <c r="J1059" s="13" t="s">
        <v>2378</v>
      </c>
      <c r="K1059" s="13" t="s">
        <v>2396</v>
      </c>
      <c r="L1059" s="13" t="s">
        <v>2392</v>
      </c>
      <c r="M1059" s="13" t="s">
        <v>8943</v>
      </c>
      <c r="N1059" s="13" t="s">
        <v>8134</v>
      </c>
      <c r="O1059" s="17">
        <v>43270</v>
      </c>
      <c r="P1059" s="23"/>
      <c r="Q1059" s="41" t="s">
        <v>8135</v>
      </c>
      <c r="R1059" s="13" t="s">
        <v>112</v>
      </c>
      <c r="S1059" s="13" t="s">
        <v>2866</v>
      </c>
      <c r="T1059" s="13" t="s">
        <v>8348</v>
      </c>
      <c r="U1059" s="13" t="s">
        <v>8152</v>
      </c>
      <c r="V1059" s="13" t="s">
        <v>8353</v>
      </c>
      <c r="W1059" s="13">
        <f>IF(ISERROR(VLOOKUP($C1059,CTEPULL!$A:$I,3,FALSE)),"0",(VLOOKUP($C1059,CTEPULL!$A:$I,3,FALSE)))</f>
        <v>36</v>
      </c>
      <c r="X1059" s="18">
        <f>IF(ISERROR(VLOOKUP($A1059,PIVOTILC!$A:$I,3,FALSE)),"0",(VLOOKUP($A1059,PIVOTILC!$A:$I,3,FALSE)))</f>
        <v>36</v>
      </c>
      <c r="Y1059" s="13">
        <f t="shared" si="256"/>
        <v>0</v>
      </c>
      <c r="Z1059" s="13" t="str">
        <f t="shared" si="265"/>
        <v>Good</v>
      </c>
      <c r="AA1059" s="13">
        <f>IF(ISERROR(VLOOKUP($C1059,CTEPULL!$A:$I,4,FALSE)),"0",(VLOOKUP($C1059,CTEPULL!$A:$I,4,FALSE)))</f>
        <v>0</v>
      </c>
      <c r="AB1059" s="18">
        <f>IF(ISERROR(VLOOKUP($A1059,PIVOTILC!$A:$I,4,FALSE)),"0",(VLOOKUP($A1059,PIVOTILC!$A:$I,4,FALSE)))</f>
        <v>0</v>
      </c>
      <c r="AC1059" s="13">
        <f t="shared" si="257"/>
        <v>0</v>
      </c>
      <c r="AD1059" s="13" t="str">
        <f t="shared" si="266"/>
        <v/>
      </c>
      <c r="AE1059" s="13">
        <f>IF(ISERROR(VLOOKUP($C1059,CTEPULL!$A:$I,5,FALSE)),"0",(VLOOKUP($C1059,CTEPULL!$A:$I,5,FALSE)))</f>
        <v>0</v>
      </c>
      <c r="AF1059" s="18">
        <f>IF(ISERROR(VLOOKUP($A1059,PIVOTILC!$A:$I,5,FALSE)),"0",(VLOOKUP($A1059,PIVOTILC!$A:$I,5,FALSE)))</f>
        <v>0</v>
      </c>
      <c r="AG1059" s="13">
        <f t="shared" si="258"/>
        <v>0</v>
      </c>
      <c r="AH1059" s="13" t="str">
        <f t="shared" si="267"/>
        <v/>
      </c>
      <c r="AI1059" s="13">
        <f>IF(ISERROR(VLOOKUP($C1059,CTEPULL!$A:$I,6,FALSE)),"0",(VLOOKUP($C1059,CTEPULL!$A:$I,6,FALSE)))</f>
        <v>0</v>
      </c>
      <c r="AJ1059" s="18">
        <f>IF(ISERROR(VLOOKUP($A1059,PIVOTILC!$A:$I,6,FALSE)),"0",(VLOOKUP($A1059,PIVOTILC!$A:$I,6,FALSE)))</f>
        <v>0</v>
      </c>
      <c r="AK1059" s="13">
        <f t="shared" si="259"/>
        <v>0</v>
      </c>
      <c r="AL1059" s="13" t="str">
        <f t="shared" si="268"/>
        <v/>
      </c>
      <c r="AM1059" s="13">
        <f>IF(ISERROR(VLOOKUP($C1059,CTEPULL!$A:$I,7,FALSE)),"0",(VLOOKUP($C1059,CTEPULL!$A:$I,7,FALSE)))</f>
        <v>0</v>
      </c>
      <c r="AN1059" s="18">
        <f>IF(ISERROR(VLOOKUP($A1059,PIVOTILC!$A:$I,7,FALSE)),"0",(VLOOKUP($A1059,PIVOTILC!$A:$I,7,FALSE)))</f>
        <v>0</v>
      </c>
      <c r="AO1059" s="13">
        <f t="shared" si="260"/>
        <v>0</v>
      </c>
      <c r="AP1059" s="13" t="str">
        <f t="shared" si="269"/>
        <v/>
      </c>
      <c r="AQ1059" s="13">
        <f>IF(ISERROR(VLOOKUP($C1059,CTEPULL!$A:$I,8,FALSE)),"0",(VLOOKUP($C1059,CTEPULL!$A:$I,8,FALSE)))</f>
        <v>0</v>
      </c>
      <c r="AR1059" s="18">
        <f>IF(ISERROR(VLOOKUP($A1059,PIVOTILC!$A:$I,8,FALSE)),"0",(VLOOKUP($A1059,PIVOTILC!$A:$I,8,FALSE)))</f>
        <v>0</v>
      </c>
      <c r="AS1059" s="13">
        <f t="shared" si="261"/>
        <v>0</v>
      </c>
      <c r="AT1059" s="13" t="str">
        <f t="shared" si="270"/>
        <v/>
      </c>
      <c r="AU1059" s="19">
        <f>IF(ISERROR(VLOOKUP($C1059,CTEPULL!$A:$I,9,FALSE)),"0",(VLOOKUP($C1059,CTEPULL!$A:$I,9,FALSE)))</f>
        <v>36</v>
      </c>
      <c r="AV1059" s="18">
        <f>IF(ISERROR(VLOOKUP($A1059,PIVOTILC!$A:$I,8,FALSE)),"0",(VLOOKUP($A1059,PIVOTILC!$A:$I,9,FALSE)))</f>
        <v>36</v>
      </c>
      <c r="AW1059" s="18">
        <f t="shared" si="262"/>
        <v>0</v>
      </c>
      <c r="AX1059" s="13">
        <f t="shared" si="263"/>
        <v>0</v>
      </c>
      <c r="AY1059" s="13" t="str">
        <f t="shared" si="264"/>
        <v>No</v>
      </c>
      <c r="AZ1059" s="13" t="str">
        <f t="shared" si="271"/>
        <v>No</v>
      </c>
    </row>
    <row r="1060" spans="1:52" x14ac:dyDescent="0.2">
      <c r="A1060" s="1" t="s">
        <v>7919</v>
      </c>
      <c r="B1060" s="16" t="s">
        <v>7920</v>
      </c>
      <c r="C1060" s="13" t="s">
        <v>2884</v>
      </c>
      <c r="D1060" s="13" t="s">
        <v>2885</v>
      </c>
      <c r="E1060" s="13" t="s">
        <v>476</v>
      </c>
      <c r="F1060" s="13" t="s">
        <v>179</v>
      </c>
      <c r="G1060" s="13" t="s">
        <v>2886</v>
      </c>
      <c r="H1060" s="13" t="s">
        <v>2829</v>
      </c>
      <c r="I1060" s="13" t="s">
        <v>98</v>
      </c>
      <c r="J1060" s="13" t="s">
        <v>2378</v>
      </c>
      <c r="K1060" s="13" t="s">
        <v>2382</v>
      </c>
      <c r="L1060" s="13" t="s">
        <v>3758</v>
      </c>
      <c r="M1060" s="13" t="s">
        <v>2423</v>
      </c>
      <c r="N1060" s="13" t="s">
        <v>2895</v>
      </c>
      <c r="O1060" s="17">
        <v>42426</v>
      </c>
      <c r="P1060" s="23"/>
      <c r="Q1060" s="41" t="s">
        <v>7921</v>
      </c>
      <c r="R1060" s="13" t="s">
        <v>187</v>
      </c>
      <c r="S1060" s="13" t="s">
        <v>2866</v>
      </c>
      <c r="T1060" s="13" t="s">
        <v>8348</v>
      </c>
      <c r="U1060" s="13" t="s">
        <v>6180</v>
      </c>
      <c r="V1060" s="13" t="s">
        <v>8349</v>
      </c>
      <c r="W1060" s="13">
        <f>IF(ISERROR(VLOOKUP($C1060,CTEPULL!$A:$I,3,FALSE)),"0",(VLOOKUP($C1060,CTEPULL!$A:$I,3,FALSE)))</f>
        <v>45</v>
      </c>
      <c r="X1060" s="18">
        <f>IF(ISERROR(VLOOKUP($A1060,PIVOTILC!$A:$I,3,FALSE)),"0",(VLOOKUP($A1060,PIVOTILC!$A:$I,3,FALSE)))</f>
        <v>45</v>
      </c>
      <c r="Y1060" s="13">
        <f t="shared" si="256"/>
        <v>0</v>
      </c>
      <c r="Z1060" s="13" t="str">
        <f t="shared" si="265"/>
        <v>Good</v>
      </c>
      <c r="AA1060" s="13">
        <f>IF(ISERROR(VLOOKUP($C1060,CTEPULL!$A:$I,4,FALSE)),"0",(VLOOKUP($C1060,CTEPULL!$A:$I,4,FALSE)))</f>
        <v>0</v>
      </c>
      <c r="AB1060" s="18">
        <f>IF(ISERROR(VLOOKUP($A1060,PIVOTILC!$A:$I,4,FALSE)),"0",(VLOOKUP($A1060,PIVOTILC!$A:$I,4,FALSE)))</f>
        <v>0</v>
      </c>
      <c r="AC1060" s="13">
        <f t="shared" si="257"/>
        <v>0</v>
      </c>
      <c r="AD1060" s="13" t="str">
        <f t="shared" si="266"/>
        <v/>
      </c>
      <c r="AE1060" s="13">
        <f>IF(ISERROR(VLOOKUP($C1060,CTEPULL!$A:$I,5,FALSE)),"0",(VLOOKUP($C1060,CTEPULL!$A:$I,5,FALSE)))</f>
        <v>0</v>
      </c>
      <c r="AF1060" s="18">
        <f>IF(ISERROR(VLOOKUP($A1060,PIVOTILC!$A:$I,5,FALSE)),"0",(VLOOKUP($A1060,PIVOTILC!$A:$I,5,FALSE)))</f>
        <v>0</v>
      </c>
      <c r="AG1060" s="13">
        <f t="shared" si="258"/>
        <v>0</v>
      </c>
      <c r="AH1060" s="13" t="str">
        <f t="shared" si="267"/>
        <v/>
      </c>
      <c r="AI1060" s="13">
        <f>IF(ISERROR(VLOOKUP($C1060,CTEPULL!$A:$I,6,FALSE)),"0",(VLOOKUP($C1060,CTEPULL!$A:$I,6,FALSE)))</f>
        <v>0</v>
      </c>
      <c r="AJ1060" s="18">
        <f>IF(ISERROR(VLOOKUP($A1060,PIVOTILC!$A:$I,6,FALSE)),"0",(VLOOKUP($A1060,PIVOTILC!$A:$I,6,FALSE)))</f>
        <v>0</v>
      </c>
      <c r="AK1060" s="13">
        <f t="shared" si="259"/>
        <v>0</v>
      </c>
      <c r="AL1060" s="13" t="str">
        <f t="shared" si="268"/>
        <v/>
      </c>
      <c r="AM1060" s="13">
        <f>IF(ISERROR(VLOOKUP($C1060,CTEPULL!$A:$I,7,FALSE)),"0",(VLOOKUP($C1060,CTEPULL!$A:$I,7,FALSE)))</f>
        <v>0</v>
      </c>
      <c r="AN1060" s="18">
        <f>IF(ISERROR(VLOOKUP($A1060,PIVOTILC!$A:$I,7,FALSE)),"0",(VLOOKUP($A1060,PIVOTILC!$A:$I,7,FALSE)))</f>
        <v>0</v>
      </c>
      <c r="AO1060" s="13">
        <f t="shared" si="260"/>
        <v>0</v>
      </c>
      <c r="AP1060" s="13" t="str">
        <f t="shared" si="269"/>
        <v/>
      </c>
      <c r="AQ1060" s="13">
        <f>IF(ISERROR(VLOOKUP($C1060,CTEPULL!$A:$I,8,FALSE)),"0",(VLOOKUP($C1060,CTEPULL!$A:$I,8,FALSE)))</f>
        <v>0</v>
      </c>
      <c r="AR1060" s="18">
        <f>IF(ISERROR(VLOOKUP($A1060,PIVOTILC!$A:$I,8,FALSE)),"0",(VLOOKUP($A1060,PIVOTILC!$A:$I,8,FALSE)))</f>
        <v>0</v>
      </c>
      <c r="AS1060" s="13">
        <f t="shared" si="261"/>
        <v>0</v>
      </c>
      <c r="AT1060" s="13" t="str">
        <f t="shared" si="270"/>
        <v/>
      </c>
      <c r="AU1060" s="19">
        <f>IF(ISERROR(VLOOKUP($C1060,CTEPULL!$A:$I,9,FALSE)),"0",(VLOOKUP($C1060,CTEPULL!$A:$I,9,FALSE)))</f>
        <v>45</v>
      </c>
      <c r="AV1060" s="18">
        <f>IF(ISERROR(VLOOKUP($A1060,PIVOTILC!$A:$I,8,FALSE)),"0",(VLOOKUP($A1060,PIVOTILC!$A:$I,9,FALSE)))</f>
        <v>45</v>
      </c>
      <c r="AW1060" s="18">
        <f t="shared" si="262"/>
        <v>0</v>
      </c>
      <c r="AX1060" s="13">
        <f t="shared" si="263"/>
        <v>0</v>
      </c>
      <c r="AY1060" s="13" t="str">
        <f t="shared" si="264"/>
        <v>No</v>
      </c>
      <c r="AZ1060" s="13" t="str">
        <f t="shared" si="271"/>
        <v>No</v>
      </c>
    </row>
    <row r="1061" spans="1:52" x14ac:dyDescent="0.2">
      <c r="A1061" s="1" t="s">
        <v>13066</v>
      </c>
      <c r="B1061" s="16" t="s">
        <v>13076</v>
      </c>
      <c r="C1061" s="13" t="s">
        <v>13110</v>
      </c>
      <c r="D1061" s="13" t="s">
        <v>13111</v>
      </c>
      <c r="E1061" s="13" t="s">
        <v>13112</v>
      </c>
      <c r="F1061" s="13" t="s">
        <v>179</v>
      </c>
      <c r="G1061" s="13" t="s">
        <v>13113</v>
      </c>
      <c r="H1061" s="13" t="s">
        <v>2829</v>
      </c>
      <c r="I1061" s="13" t="s">
        <v>98</v>
      </c>
      <c r="J1061" s="13" t="s">
        <v>2378</v>
      </c>
      <c r="K1061" s="13" t="s">
        <v>2379</v>
      </c>
      <c r="L1061" s="13" t="s">
        <v>2380</v>
      </c>
      <c r="M1061" s="13" t="s">
        <v>2433</v>
      </c>
      <c r="N1061" s="13" t="s">
        <v>13114</v>
      </c>
      <c r="O1061" s="17">
        <v>43854</v>
      </c>
      <c r="P1061" s="23"/>
      <c r="Q1061" s="41" t="s">
        <v>13115</v>
      </c>
      <c r="R1061" s="13" t="s">
        <v>187</v>
      </c>
      <c r="S1061" s="13" t="s">
        <v>2866</v>
      </c>
      <c r="T1061" s="13" t="s">
        <v>8348</v>
      </c>
      <c r="U1061" s="13" t="s">
        <v>13119</v>
      </c>
      <c r="V1061" s="13" t="s">
        <v>8349</v>
      </c>
      <c r="W1061" s="13">
        <f>IF(ISERROR(VLOOKUP($C1061,CTEPULL!$A:$I,3,FALSE)),"0",(VLOOKUP($C1061,CTEPULL!$A:$I,3,FALSE)))</f>
        <v>40</v>
      </c>
      <c r="X1061" s="18">
        <f>IF(ISERROR(VLOOKUP($A1061,PIVOTILC!$A:$I,3,FALSE)),"0",(VLOOKUP($A1061,PIVOTILC!$A:$I,3,FALSE)))</f>
        <v>40</v>
      </c>
      <c r="Y1061" s="13">
        <f t="shared" si="256"/>
        <v>0</v>
      </c>
      <c r="Z1061" s="13" t="str">
        <f t="shared" si="265"/>
        <v>Good</v>
      </c>
      <c r="AA1061" s="13">
        <f>IF(ISERROR(VLOOKUP($C1061,CTEPULL!$A:$I,4,FALSE)),"0",(VLOOKUP($C1061,CTEPULL!$A:$I,4,FALSE)))</f>
        <v>0</v>
      </c>
      <c r="AB1061" s="18">
        <f>IF(ISERROR(VLOOKUP($A1061,PIVOTILC!$A:$I,4,FALSE)),"0",(VLOOKUP($A1061,PIVOTILC!$A:$I,4,FALSE)))</f>
        <v>0</v>
      </c>
      <c r="AC1061" s="13">
        <f t="shared" si="257"/>
        <v>0</v>
      </c>
      <c r="AD1061" s="13" t="str">
        <f t="shared" si="266"/>
        <v/>
      </c>
      <c r="AE1061" s="13">
        <f>IF(ISERROR(VLOOKUP($C1061,CTEPULL!$A:$I,5,FALSE)),"0",(VLOOKUP($C1061,CTEPULL!$A:$I,5,FALSE)))</f>
        <v>0</v>
      </c>
      <c r="AF1061" s="18">
        <f>IF(ISERROR(VLOOKUP($A1061,PIVOTILC!$A:$I,5,FALSE)),"0",(VLOOKUP($A1061,PIVOTILC!$A:$I,5,FALSE)))</f>
        <v>0</v>
      </c>
      <c r="AG1061" s="13">
        <f t="shared" si="258"/>
        <v>0</v>
      </c>
      <c r="AH1061" s="13" t="str">
        <f t="shared" si="267"/>
        <v/>
      </c>
      <c r="AI1061" s="13">
        <f>IF(ISERROR(VLOOKUP($C1061,CTEPULL!$A:$I,6,FALSE)),"0",(VLOOKUP($C1061,CTEPULL!$A:$I,6,FALSE)))</f>
        <v>0</v>
      </c>
      <c r="AJ1061" s="18">
        <f>IF(ISERROR(VLOOKUP($A1061,PIVOTILC!$A:$I,6,FALSE)),"0",(VLOOKUP($A1061,PIVOTILC!$A:$I,6,FALSE)))</f>
        <v>0</v>
      </c>
      <c r="AK1061" s="13">
        <f t="shared" si="259"/>
        <v>0</v>
      </c>
      <c r="AL1061" s="13" t="str">
        <f t="shared" si="268"/>
        <v/>
      </c>
      <c r="AM1061" s="13">
        <f>IF(ISERROR(VLOOKUP($C1061,CTEPULL!$A:$I,7,FALSE)),"0",(VLOOKUP($C1061,CTEPULL!$A:$I,7,FALSE)))</f>
        <v>0</v>
      </c>
      <c r="AN1061" s="18">
        <f>IF(ISERROR(VLOOKUP($A1061,PIVOTILC!$A:$I,7,FALSE)),"0",(VLOOKUP($A1061,PIVOTILC!$A:$I,7,FALSE)))</f>
        <v>0</v>
      </c>
      <c r="AO1061" s="13">
        <f t="shared" si="260"/>
        <v>0</v>
      </c>
      <c r="AP1061" s="13" t="str">
        <f t="shared" si="269"/>
        <v/>
      </c>
      <c r="AQ1061" s="13">
        <f>IF(ISERROR(VLOOKUP($C1061,CTEPULL!$A:$I,8,FALSE)),"0",(VLOOKUP($C1061,CTEPULL!$A:$I,8,FALSE)))</f>
        <v>0</v>
      </c>
      <c r="AR1061" s="18">
        <f>IF(ISERROR(VLOOKUP($A1061,PIVOTILC!$A:$I,8,FALSE)),"0",(VLOOKUP($A1061,PIVOTILC!$A:$I,8,FALSE)))</f>
        <v>0</v>
      </c>
      <c r="AS1061" s="13">
        <f t="shared" si="261"/>
        <v>0</v>
      </c>
      <c r="AT1061" s="13" t="str">
        <f t="shared" si="270"/>
        <v/>
      </c>
      <c r="AU1061" s="19">
        <f>IF(ISERROR(VLOOKUP($C1061,CTEPULL!$A:$I,9,FALSE)),"0",(VLOOKUP($C1061,CTEPULL!$A:$I,9,FALSE)))</f>
        <v>40</v>
      </c>
      <c r="AV1061" s="18">
        <f>IF(ISERROR(VLOOKUP($A1061,PIVOTILC!$A:$I,8,FALSE)),"0",(VLOOKUP($A1061,PIVOTILC!$A:$I,9,FALSE)))</f>
        <v>40</v>
      </c>
      <c r="AW1061" s="18">
        <f t="shared" si="262"/>
        <v>0</v>
      </c>
      <c r="AX1061" s="13">
        <f t="shared" si="263"/>
        <v>0</v>
      </c>
      <c r="AY1061" s="13" t="str">
        <f t="shared" si="264"/>
        <v>No</v>
      </c>
      <c r="AZ1061" s="13" t="str">
        <f t="shared" si="271"/>
        <v>No</v>
      </c>
    </row>
    <row r="1062" spans="1:52" x14ac:dyDescent="0.2">
      <c r="A1062" s="1" t="s">
        <v>11866</v>
      </c>
      <c r="B1062" s="16" t="s">
        <v>11867</v>
      </c>
      <c r="C1062" s="13" t="s">
        <v>11868</v>
      </c>
      <c r="D1062" s="13" t="s">
        <v>11869</v>
      </c>
      <c r="E1062" s="13" t="s">
        <v>11870</v>
      </c>
      <c r="F1062" s="13" t="s">
        <v>179</v>
      </c>
      <c r="G1062" s="13" t="s">
        <v>11871</v>
      </c>
      <c r="H1062" s="13" t="s">
        <v>2829</v>
      </c>
      <c r="I1062" s="13" t="s">
        <v>98</v>
      </c>
      <c r="J1062" s="13" t="s">
        <v>2378</v>
      </c>
      <c r="K1062" s="13" t="s">
        <v>2389</v>
      </c>
      <c r="L1062" s="13" t="s">
        <v>11236</v>
      </c>
      <c r="M1062" s="13" t="s">
        <v>11958</v>
      </c>
      <c r="N1062" s="13" t="s">
        <v>11872</v>
      </c>
      <c r="O1062" s="17">
        <v>43726</v>
      </c>
      <c r="P1062" s="23"/>
      <c r="Q1062" s="41" t="s">
        <v>11873</v>
      </c>
      <c r="R1062" s="13" t="s">
        <v>187</v>
      </c>
      <c r="S1062" s="13" t="s">
        <v>2867</v>
      </c>
      <c r="T1062" s="13" t="s">
        <v>8348</v>
      </c>
      <c r="U1062" s="13" t="s">
        <v>11880</v>
      </c>
      <c r="V1062" s="13" t="s">
        <v>8366</v>
      </c>
      <c r="W1062" s="13">
        <f>IF(ISERROR(VLOOKUP($C1062,CTEPULL!$A:$I,3,FALSE)),"0",(VLOOKUP($C1062,CTEPULL!$A:$I,3,FALSE)))</f>
        <v>40</v>
      </c>
      <c r="X1062" s="18">
        <f>IF(ISERROR(VLOOKUP($A1062,PIVOTILC!$A:$I,3,FALSE)),"0",(VLOOKUP($A1062,PIVOTILC!$A:$I,3,FALSE)))</f>
        <v>40</v>
      </c>
      <c r="Y1062" s="13">
        <f t="shared" si="256"/>
        <v>0</v>
      </c>
      <c r="Z1062" s="13" t="str">
        <f t="shared" si="265"/>
        <v>Good</v>
      </c>
      <c r="AA1062" s="13">
        <f>IF(ISERROR(VLOOKUP($C1062,CTEPULL!$A:$I,4,FALSE)),"0",(VLOOKUP($C1062,CTEPULL!$A:$I,4,FALSE)))</f>
        <v>0</v>
      </c>
      <c r="AB1062" s="18">
        <f>IF(ISERROR(VLOOKUP($A1062,PIVOTILC!$A:$I,4,FALSE)),"0",(VLOOKUP($A1062,PIVOTILC!$A:$I,4,FALSE)))</f>
        <v>0</v>
      </c>
      <c r="AC1062" s="13">
        <f t="shared" si="257"/>
        <v>0</v>
      </c>
      <c r="AD1062" s="13" t="str">
        <f t="shared" si="266"/>
        <v/>
      </c>
      <c r="AE1062" s="13">
        <f>IF(ISERROR(VLOOKUP($C1062,CTEPULL!$A:$I,5,FALSE)),"0",(VLOOKUP($C1062,CTEPULL!$A:$I,5,FALSE)))</f>
        <v>0</v>
      </c>
      <c r="AF1062" s="18">
        <f>IF(ISERROR(VLOOKUP($A1062,PIVOTILC!$A:$I,5,FALSE)),"0",(VLOOKUP($A1062,PIVOTILC!$A:$I,5,FALSE)))</f>
        <v>0</v>
      </c>
      <c r="AG1062" s="13">
        <f t="shared" si="258"/>
        <v>0</v>
      </c>
      <c r="AH1062" s="13" t="str">
        <f t="shared" si="267"/>
        <v/>
      </c>
      <c r="AI1062" s="13">
        <f>IF(ISERROR(VLOOKUP($C1062,CTEPULL!$A:$I,6,FALSE)),"0",(VLOOKUP($C1062,CTEPULL!$A:$I,6,FALSE)))</f>
        <v>0</v>
      </c>
      <c r="AJ1062" s="18">
        <f>IF(ISERROR(VLOOKUP($A1062,PIVOTILC!$A:$I,6,FALSE)),"0",(VLOOKUP($A1062,PIVOTILC!$A:$I,6,FALSE)))</f>
        <v>0</v>
      </c>
      <c r="AK1062" s="13">
        <f t="shared" si="259"/>
        <v>0</v>
      </c>
      <c r="AL1062" s="13" t="str">
        <f t="shared" si="268"/>
        <v/>
      </c>
      <c r="AM1062" s="13">
        <f>IF(ISERROR(VLOOKUP($C1062,CTEPULL!$A:$I,7,FALSE)),"0",(VLOOKUP($C1062,CTEPULL!$A:$I,7,FALSE)))</f>
        <v>0</v>
      </c>
      <c r="AN1062" s="18">
        <f>IF(ISERROR(VLOOKUP($A1062,PIVOTILC!$A:$I,7,FALSE)),"0",(VLOOKUP($A1062,PIVOTILC!$A:$I,7,FALSE)))</f>
        <v>0</v>
      </c>
      <c r="AO1062" s="13">
        <f t="shared" si="260"/>
        <v>0</v>
      </c>
      <c r="AP1062" s="13" t="str">
        <f t="shared" si="269"/>
        <v/>
      </c>
      <c r="AQ1062" s="13">
        <f>IF(ISERROR(VLOOKUP($C1062,CTEPULL!$A:$I,8,FALSE)),"0",(VLOOKUP($C1062,CTEPULL!$A:$I,8,FALSE)))</f>
        <v>0</v>
      </c>
      <c r="AR1062" s="18">
        <f>IF(ISERROR(VLOOKUP($A1062,PIVOTILC!$A:$I,8,FALSE)),"0",(VLOOKUP($A1062,PIVOTILC!$A:$I,8,FALSE)))</f>
        <v>0</v>
      </c>
      <c r="AS1062" s="13">
        <f t="shared" si="261"/>
        <v>0</v>
      </c>
      <c r="AT1062" s="13" t="str">
        <f t="shared" si="270"/>
        <v/>
      </c>
      <c r="AU1062" s="19">
        <f>IF(ISERROR(VLOOKUP($C1062,CTEPULL!$A:$I,9,FALSE)),"0",(VLOOKUP($C1062,CTEPULL!$A:$I,9,FALSE)))</f>
        <v>40</v>
      </c>
      <c r="AV1062" s="18">
        <f>IF(ISERROR(VLOOKUP($A1062,PIVOTILC!$A:$I,8,FALSE)),"0",(VLOOKUP($A1062,PIVOTILC!$A:$I,9,FALSE)))</f>
        <v>40</v>
      </c>
      <c r="AW1062" s="18">
        <f t="shared" si="262"/>
        <v>0</v>
      </c>
      <c r="AX1062" s="13">
        <f t="shared" si="263"/>
        <v>0</v>
      </c>
      <c r="AY1062" s="13" t="str">
        <f t="shared" si="264"/>
        <v>No</v>
      </c>
      <c r="AZ1062" s="13" t="str">
        <f t="shared" si="271"/>
        <v>No</v>
      </c>
    </row>
    <row r="1063" spans="1:52" x14ac:dyDescent="0.2">
      <c r="A1063" s="1" t="s">
        <v>7345</v>
      </c>
      <c r="B1063" s="16" t="s">
        <v>3395</v>
      </c>
      <c r="C1063" s="13" t="s">
        <v>1411</v>
      </c>
      <c r="D1063" s="13" t="s">
        <v>105</v>
      </c>
      <c r="E1063" s="13" t="s">
        <v>1384</v>
      </c>
      <c r="F1063" s="13" t="s">
        <v>179</v>
      </c>
      <c r="G1063" s="13" t="s">
        <v>1385</v>
      </c>
      <c r="H1063" s="13" t="s">
        <v>2829</v>
      </c>
      <c r="I1063" s="13" t="s">
        <v>100</v>
      </c>
      <c r="J1063" s="13" t="s">
        <v>2378</v>
      </c>
      <c r="K1063" s="13" t="s">
        <v>2396</v>
      </c>
      <c r="L1063" s="13" t="s">
        <v>2392</v>
      </c>
      <c r="M1063" s="13" t="s">
        <v>8943</v>
      </c>
      <c r="N1063" s="13" t="s">
        <v>1412</v>
      </c>
      <c r="O1063" s="17">
        <v>41705</v>
      </c>
      <c r="P1063" s="23"/>
      <c r="Q1063" s="41" t="s">
        <v>3396</v>
      </c>
      <c r="R1063" s="13" t="s">
        <v>129</v>
      </c>
      <c r="S1063" s="13" t="s">
        <v>2867</v>
      </c>
      <c r="T1063" s="13" t="s">
        <v>8348</v>
      </c>
      <c r="U1063" s="13" t="s">
        <v>6181</v>
      </c>
      <c r="V1063" s="13" t="s">
        <v>8352</v>
      </c>
      <c r="W1063" s="13">
        <f>IF(ISERROR(VLOOKUP($C1063,CTEPULL!$A:$I,3,FALSE)),"0",(VLOOKUP($C1063,CTEPULL!$A:$I,3,FALSE)))</f>
        <v>45</v>
      </c>
      <c r="X1063" s="18">
        <f>IF(ISERROR(VLOOKUP($A1063,PIVOTILC!$A:$I,3,FALSE)),"0",(VLOOKUP($A1063,PIVOTILC!$A:$I,3,FALSE)))</f>
        <v>45</v>
      </c>
      <c r="Y1063" s="13">
        <f t="shared" si="256"/>
        <v>0</v>
      </c>
      <c r="Z1063" s="13" t="str">
        <f t="shared" si="265"/>
        <v>Good</v>
      </c>
      <c r="AA1063" s="13">
        <f>IF(ISERROR(VLOOKUP($C1063,CTEPULL!$A:$I,4,FALSE)),"0",(VLOOKUP($C1063,CTEPULL!$A:$I,4,FALSE)))</f>
        <v>0</v>
      </c>
      <c r="AB1063" s="18">
        <f>IF(ISERROR(VLOOKUP($A1063,PIVOTILC!$A:$I,4,FALSE)),"0",(VLOOKUP($A1063,PIVOTILC!$A:$I,4,FALSE)))</f>
        <v>0</v>
      </c>
      <c r="AC1063" s="13">
        <f t="shared" si="257"/>
        <v>0</v>
      </c>
      <c r="AD1063" s="13" t="str">
        <f t="shared" si="266"/>
        <v/>
      </c>
      <c r="AE1063" s="13">
        <f>IF(ISERROR(VLOOKUP($C1063,CTEPULL!$A:$I,5,FALSE)),"0",(VLOOKUP($C1063,CTEPULL!$A:$I,5,FALSE)))</f>
        <v>0</v>
      </c>
      <c r="AF1063" s="18">
        <f>IF(ISERROR(VLOOKUP($A1063,PIVOTILC!$A:$I,5,FALSE)),"0",(VLOOKUP($A1063,PIVOTILC!$A:$I,5,FALSE)))</f>
        <v>0</v>
      </c>
      <c r="AG1063" s="13">
        <f t="shared" si="258"/>
        <v>0</v>
      </c>
      <c r="AH1063" s="13" t="str">
        <f t="shared" si="267"/>
        <v/>
      </c>
      <c r="AI1063" s="13">
        <f>IF(ISERROR(VLOOKUP($C1063,CTEPULL!$A:$I,6,FALSE)),"0",(VLOOKUP($C1063,CTEPULL!$A:$I,6,FALSE)))</f>
        <v>0</v>
      </c>
      <c r="AJ1063" s="18">
        <f>IF(ISERROR(VLOOKUP($A1063,PIVOTILC!$A:$I,6,FALSE)),"0",(VLOOKUP($A1063,PIVOTILC!$A:$I,6,FALSE)))</f>
        <v>0</v>
      </c>
      <c r="AK1063" s="13">
        <f t="shared" si="259"/>
        <v>0</v>
      </c>
      <c r="AL1063" s="13" t="str">
        <f t="shared" si="268"/>
        <v/>
      </c>
      <c r="AM1063" s="13">
        <f>IF(ISERROR(VLOOKUP($C1063,CTEPULL!$A:$I,7,FALSE)),"0",(VLOOKUP($C1063,CTEPULL!$A:$I,7,FALSE)))</f>
        <v>0</v>
      </c>
      <c r="AN1063" s="18">
        <f>IF(ISERROR(VLOOKUP($A1063,PIVOTILC!$A:$I,7,FALSE)),"0",(VLOOKUP($A1063,PIVOTILC!$A:$I,7,FALSE)))</f>
        <v>0</v>
      </c>
      <c r="AO1063" s="13">
        <f t="shared" si="260"/>
        <v>0</v>
      </c>
      <c r="AP1063" s="13" t="str">
        <f t="shared" si="269"/>
        <v/>
      </c>
      <c r="AQ1063" s="13">
        <f>IF(ISERROR(VLOOKUP($C1063,CTEPULL!$A:$I,8,FALSE)),"0",(VLOOKUP($C1063,CTEPULL!$A:$I,8,FALSE)))</f>
        <v>0</v>
      </c>
      <c r="AR1063" s="18">
        <f>IF(ISERROR(VLOOKUP($A1063,PIVOTILC!$A:$I,8,FALSE)),"0",(VLOOKUP($A1063,PIVOTILC!$A:$I,8,FALSE)))</f>
        <v>0</v>
      </c>
      <c r="AS1063" s="13">
        <f t="shared" si="261"/>
        <v>0</v>
      </c>
      <c r="AT1063" s="13" t="str">
        <f t="shared" si="270"/>
        <v/>
      </c>
      <c r="AU1063" s="19">
        <f>IF(ISERROR(VLOOKUP($C1063,CTEPULL!$A:$I,9,FALSE)),"0",(VLOOKUP($C1063,CTEPULL!$A:$I,9,FALSE)))</f>
        <v>45</v>
      </c>
      <c r="AV1063" s="18">
        <f>IF(ISERROR(VLOOKUP($A1063,PIVOTILC!$A:$I,8,FALSE)),"0",(VLOOKUP($A1063,PIVOTILC!$A:$I,9,FALSE)))</f>
        <v>45</v>
      </c>
      <c r="AW1063" s="18">
        <f t="shared" si="262"/>
        <v>0</v>
      </c>
      <c r="AX1063" s="13">
        <f t="shared" si="263"/>
        <v>0</v>
      </c>
      <c r="AY1063" s="13" t="str">
        <f t="shared" si="264"/>
        <v>No</v>
      </c>
      <c r="AZ1063" s="13" t="str">
        <f t="shared" si="271"/>
        <v>No</v>
      </c>
    </row>
    <row r="1064" spans="1:52" x14ac:dyDescent="0.2">
      <c r="A1064" s="1" t="s">
        <v>7346</v>
      </c>
      <c r="B1064" s="16" t="s">
        <v>3397</v>
      </c>
      <c r="C1064" s="13" t="s">
        <v>2138</v>
      </c>
      <c r="D1064" s="13" t="s">
        <v>2139</v>
      </c>
      <c r="E1064" s="13" t="s">
        <v>2140</v>
      </c>
      <c r="F1064" s="13" t="s">
        <v>109</v>
      </c>
      <c r="G1064" s="13" t="s">
        <v>2141</v>
      </c>
      <c r="H1064" s="13" t="s">
        <v>2829</v>
      </c>
      <c r="I1064" s="13" t="s">
        <v>98</v>
      </c>
      <c r="J1064" s="13" t="s">
        <v>2378</v>
      </c>
      <c r="K1064" s="13" t="s">
        <v>2379</v>
      </c>
      <c r="L1064" s="13" t="s">
        <v>11265</v>
      </c>
      <c r="M1064" s="13" t="s">
        <v>2508</v>
      </c>
      <c r="N1064" s="13" t="s">
        <v>2142</v>
      </c>
      <c r="O1064" s="17">
        <v>42128</v>
      </c>
      <c r="P1064" s="23"/>
      <c r="Q1064" s="41" t="s">
        <v>2792</v>
      </c>
      <c r="R1064" s="13" t="s">
        <v>129</v>
      </c>
      <c r="S1064" s="13" t="s">
        <v>2871</v>
      </c>
      <c r="T1064" s="13" t="s">
        <v>8348</v>
      </c>
      <c r="U1064" s="13" t="s">
        <v>6182</v>
      </c>
      <c r="V1064" s="13" t="s">
        <v>8367</v>
      </c>
      <c r="W1064" s="13">
        <f>IF(ISERROR(VLOOKUP($C1064,CTEPULL!$A:$I,3,FALSE)),"0",(VLOOKUP($C1064,CTEPULL!$A:$I,3,FALSE)))</f>
        <v>40</v>
      </c>
      <c r="X1064" s="18">
        <f>IF(ISERROR(VLOOKUP($A1064,PIVOTILC!$A:$I,3,FALSE)),"0",(VLOOKUP($A1064,PIVOTILC!$A:$I,3,FALSE)))</f>
        <v>40</v>
      </c>
      <c r="Y1064" s="13">
        <f t="shared" si="256"/>
        <v>0</v>
      </c>
      <c r="Z1064" s="13" t="str">
        <f t="shared" si="265"/>
        <v>Good</v>
      </c>
      <c r="AA1064" s="13">
        <f>IF(ISERROR(VLOOKUP($C1064,CTEPULL!$A:$I,4,FALSE)),"0",(VLOOKUP($C1064,CTEPULL!$A:$I,4,FALSE)))</f>
        <v>0</v>
      </c>
      <c r="AB1064" s="18">
        <f>IF(ISERROR(VLOOKUP($A1064,PIVOTILC!$A:$I,4,FALSE)),"0",(VLOOKUP($A1064,PIVOTILC!$A:$I,4,FALSE)))</f>
        <v>0</v>
      </c>
      <c r="AC1064" s="13">
        <f t="shared" si="257"/>
        <v>0</v>
      </c>
      <c r="AD1064" s="13" t="str">
        <f t="shared" si="266"/>
        <v/>
      </c>
      <c r="AE1064" s="13">
        <f>IF(ISERROR(VLOOKUP($C1064,CTEPULL!$A:$I,5,FALSE)),"0",(VLOOKUP($C1064,CTEPULL!$A:$I,5,FALSE)))</f>
        <v>0</v>
      </c>
      <c r="AF1064" s="18">
        <f>IF(ISERROR(VLOOKUP($A1064,PIVOTILC!$A:$I,5,FALSE)),"0",(VLOOKUP($A1064,PIVOTILC!$A:$I,5,FALSE)))</f>
        <v>0</v>
      </c>
      <c r="AG1064" s="13">
        <f t="shared" si="258"/>
        <v>0</v>
      </c>
      <c r="AH1064" s="13" t="str">
        <f t="shared" si="267"/>
        <v/>
      </c>
      <c r="AI1064" s="13">
        <f>IF(ISERROR(VLOOKUP($C1064,CTEPULL!$A:$I,6,FALSE)),"0",(VLOOKUP($C1064,CTEPULL!$A:$I,6,FALSE)))</f>
        <v>0</v>
      </c>
      <c r="AJ1064" s="18">
        <f>IF(ISERROR(VLOOKUP($A1064,PIVOTILC!$A:$I,6,FALSE)),"0",(VLOOKUP($A1064,PIVOTILC!$A:$I,6,FALSE)))</f>
        <v>0</v>
      </c>
      <c r="AK1064" s="13">
        <f t="shared" si="259"/>
        <v>0</v>
      </c>
      <c r="AL1064" s="13" t="str">
        <f t="shared" si="268"/>
        <v/>
      </c>
      <c r="AM1064" s="13">
        <f>IF(ISERROR(VLOOKUP($C1064,CTEPULL!$A:$I,7,FALSE)),"0",(VLOOKUP($C1064,CTEPULL!$A:$I,7,FALSE)))</f>
        <v>0</v>
      </c>
      <c r="AN1064" s="18">
        <f>IF(ISERROR(VLOOKUP($A1064,PIVOTILC!$A:$I,7,FALSE)),"0",(VLOOKUP($A1064,PIVOTILC!$A:$I,7,FALSE)))</f>
        <v>0</v>
      </c>
      <c r="AO1064" s="13">
        <f t="shared" si="260"/>
        <v>0</v>
      </c>
      <c r="AP1064" s="13" t="str">
        <f t="shared" si="269"/>
        <v/>
      </c>
      <c r="AQ1064" s="13">
        <f>IF(ISERROR(VLOOKUP($C1064,CTEPULL!$A:$I,8,FALSE)),"0",(VLOOKUP($C1064,CTEPULL!$A:$I,8,FALSE)))</f>
        <v>0</v>
      </c>
      <c r="AR1064" s="18">
        <f>IF(ISERROR(VLOOKUP($A1064,PIVOTILC!$A:$I,8,FALSE)),"0",(VLOOKUP($A1064,PIVOTILC!$A:$I,8,FALSE)))</f>
        <v>0</v>
      </c>
      <c r="AS1064" s="13">
        <f t="shared" si="261"/>
        <v>0</v>
      </c>
      <c r="AT1064" s="13" t="str">
        <f t="shared" si="270"/>
        <v/>
      </c>
      <c r="AU1064" s="19">
        <f>IF(ISERROR(VLOOKUP($C1064,CTEPULL!$A:$I,9,FALSE)),"0",(VLOOKUP($C1064,CTEPULL!$A:$I,9,FALSE)))</f>
        <v>40</v>
      </c>
      <c r="AV1064" s="18">
        <f>IF(ISERROR(VLOOKUP($A1064,PIVOTILC!$A:$I,8,FALSE)),"0",(VLOOKUP($A1064,PIVOTILC!$A:$I,9,FALSE)))</f>
        <v>40</v>
      </c>
      <c r="AW1064" s="18">
        <f t="shared" si="262"/>
        <v>0</v>
      </c>
      <c r="AX1064" s="13">
        <f t="shared" si="263"/>
        <v>0</v>
      </c>
      <c r="AY1064" s="13" t="str">
        <f t="shared" si="264"/>
        <v>No</v>
      </c>
      <c r="AZ1064" s="13" t="str">
        <f t="shared" si="271"/>
        <v>No</v>
      </c>
    </row>
    <row r="1065" spans="1:52" x14ac:dyDescent="0.2">
      <c r="A1065" s="1" t="s">
        <v>7347</v>
      </c>
      <c r="B1065" s="16" t="s">
        <v>5453</v>
      </c>
      <c r="C1065" s="13" t="s">
        <v>5454</v>
      </c>
      <c r="D1065" s="13" t="s">
        <v>5455</v>
      </c>
      <c r="E1065" s="13" t="s">
        <v>5456</v>
      </c>
      <c r="F1065" s="13" t="s">
        <v>179</v>
      </c>
      <c r="G1065" s="13" t="s">
        <v>5457</v>
      </c>
      <c r="H1065" s="13" t="s">
        <v>2829</v>
      </c>
      <c r="I1065" s="13" t="s">
        <v>100</v>
      </c>
      <c r="J1065" s="13" t="s">
        <v>2378</v>
      </c>
      <c r="K1065" s="13" t="s">
        <v>2396</v>
      </c>
      <c r="L1065" s="13" t="s">
        <v>2392</v>
      </c>
      <c r="M1065" s="13" t="s">
        <v>8943</v>
      </c>
      <c r="N1065" s="13" t="s">
        <v>5458</v>
      </c>
      <c r="O1065" s="17">
        <v>42958</v>
      </c>
      <c r="P1065" s="23"/>
      <c r="Q1065" s="41" t="s">
        <v>5459</v>
      </c>
      <c r="R1065" s="13" t="s">
        <v>187</v>
      </c>
      <c r="S1065" s="13" t="s">
        <v>2866</v>
      </c>
      <c r="T1065" s="13" t="s">
        <v>8348</v>
      </c>
      <c r="U1065" s="13" t="s">
        <v>6183</v>
      </c>
      <c r="V1065" s="13" t="s">
        <v>8352</v>
      </c>
      <c r="W1065" s="13">
        <f>IF(ISERROR(VLOOKUP($C1065,CTEPULL!$A:$I,3,FALSE)),"0",(VLOOKUP($C1065,CTEPULL!$A:$I,3,FALSE)))</f>
        <v>45</v>
      </c>
      <c r="X1065" s="18">
        <f>IF(ISERROR(VLOOKUP($A1065,PIVOTILC!$A:$I,3,FALSE)),"0",(VLOOKUP($A1065,PIVOTILC!$A:$I,3,FALSE)))</f>
        <v>45</v>
      </c>
      <c r="Y1065" s="13">
        <f t="shared" si="256"/>
        <v>0</v>
      </c>
      <c r="Z1065" s="13" t="str">
        <f t="shared" si="265"/>
        <v>Good</v>
      </c>
      <c r="AA1065" s="13">
        <f>IF(ISERROR(VLOOKUP($C1065,CTEPULL!$A:$I,4,FALSE)),"0",(VLOOKUP($C1065,CTEPULL!$A:$I,4,FALSE)))</f>
        <v>0</v>
      </c>
      <c r="AB1065" s="18">
        <f>IF(ISERROR(VLOOKUP($A1065,PIVOTILC!$A:$I,4,FALSE)),"0",(VLOOKUP($A1065,PIVOTILC!$A:$I,4,FALSE)))</f>
        <v>0</v>
      </c>
      <c r="AC1065" s="13">
        <f t="shared" si="257"/>
        <v>0</v>
      </c>
      <c r="AD1065" s="13" t="str">
        <f t="shared" si="266"/>
        <v/>
      </c>
      <c r="AE1065" s="13">
        <f>IF(ISERROR(VLOOKUP($C1065,CTEPULL!$A:$I,5,FALSE)),"0",(VLOOKUP($C1065,CTEPULL!$A:$I,5,FALSE)))</f>
        <v>0</v>
      </c>
      <c r="AF1065" s="18">
        <f>IF(ISERROR(VLOOKUP($A1065,PIVOTILC!$A:$I,5,FALSE)),"0",(VLOOKUP($A1065,PIVOTILC!$A:$I,5,FALSE)))</f>
        <v>0</v>
      </c>
      <c r="AG1065" s="13">
        <f t="shared" si="258"/>
        <v>0</v>
      </c>
      <c r="AH1065" s="13" t="str">
        <f t="shared" si="267"/>
        <v/>
      </c>
      <c r="AI1065" s="13">
        <f>IF(ISERROR(VLOOKUP($C1065,CTEPULL!$A:$I,6,FALSE)),"0",(VLOOKUP($C1065,CTEPULL!$A:$I,6,FALSE)))</f>
        <v>0</v>
      </c>
      <c r="AJ1065" s="18">
        <f>IF(ISERROR(VLOOKUP($A1065,PIVOTILC!$A:$I,6,FALSE)),"0",(VLOOKUP($A1065,PIVOTILC!$A:$I,6,FALSE)))</f>
        <v>0</v>
      </c>
      <c r="AK1065" s="13">
        <f t="shared" si="259"/>
        <v>0</v>
      </c>
      <c r="AL1065" s="13" t="str">
        <f t="shared" si="268"/>
        <v/>
      </c>
      <c r="AM1065" s="13">
        <f>IF(ISERROR(VLOOKUP($C1065,CTEPULL!$A:$I,7,FALSE)),"0",(VLOOKUP($C1065,CTEPULL!$A:$I,7,FALSE)))</f>
        <v>0</v>
      </c>
      <c r="AN1065" s="18">
        <f>IF(ISERROR(VLOOKUP($A1065,PIVOTILC!$A:$I,7,FALSE)),"0",(VLOOKUP($A1065,PIVOTILC!$A:$I,7,FALSE)))</f>
        <v>0</v>
      </c>
      <c r="AO1065" s="13">
        <f t="shared" si="260"/>
        <v>0</v>
      </c>
      <c r="AP1065" s="13" t="str">
        <f t="shared" si="269"/>
        <v/>
      </c>
      <c r="AQ1065" s="13">
        <f>IF(ISERROR(VLOOKUP($C1065,CTEPULL!$A:$I,8,FALSE)),"0",(VLOOKUP($C1065,CTEPULL!$A:$I,8,FALSE)))</f>
        <v>0</v>
      </c>
      <c r="AR1065" s="18">
        <f>IF(ISERROR(VLOOKUP($A1065,PIVOTILC!$A:$I,8,FALSE)),"0",(VLOOKUP($A1065,PIVOTILC!$A:$I,8,FALSE)))</f>
        <v>0</v>
      </c>
      <c r="AS1065" s="13">
        <f t="shared" si="261"/>
        <v>0</v>
      </c>
      <c r="AT1065" s="13" t="str">
        <f t="shared" si="270"/>
        <v/>
      </c>
      <c r="AU1065" s="19">
        <f>IF(ISERROR(VLOOKUP($C1065,CTEPULL!$A:$I,9,FALSE)),"0",(VLOOKUP($C1065,CTEPULL!$A:$I,9,FALSE)))</f>
        <v>45</v>
      </c>
      <c r="AV1065" s="18">
        <f>IF(ISERROR(VLOOKUP($A1065,PIVOTILC!$A:$I,8,FALSE)),"0",(VLOOKUP($A1065,PIVOTILC!$A:$I,9,FALSE)))</f>
        <v>45</v>
      </c>
      <c r="AW1065" s="18">
        <f t="shared" si="262"/>
        <v>0</v>
      </c>
      <c r="AX1065" s="13">
        <f t="shared" si="263"/>
        <v>0</v>
      </c>
      <c r="AY1065" s="13" t="str">
        <f t="shared" si="264"/>
        <v>No</v>
      </c>
      <c r="AZ1065" s="13" t="str">
        <f t="shared" si="271"/>
        <v>No</v>
      </c>
    </row>
    <row r="1066" spans="1:52" x14ac:dyDescent="0.2">
      <c r="A1066" s="1" t="s">
        <v>9883</v>
      </c>
      <c r="B1066" s="16" t="s">
        <v>9884</v>
      </c>
      <c r="C1066" s="13" t="s">
        <v>9805</v>
      </c>
      <c r="D1066" s="13" t="s">
        <v>9806</v>
      </c>
      <c r="E1066" s="13" t="s">
        <v>9807</v>
      </c>
      <c r="F1066" s="13" t="s">
        <v>128</v>
      </c>
      <c r="G1066" s="13" t="s">
        <v>9808</v>
      </c>
      <c r="H1066" s="13" t="s">
        <v>2833</v>
      </c>
      <c r="I1066" s="13" t="s">
        <v>102</v>
      </c>
      <c r="J1066" s="13" t="s">
        <v>2378</v>
      </c>
      <c r="K1066" s="13" t="s">
        <v>2880</v>
      </c>
      <c r="L1066" s="13" t="s">
        <v>2880</v>
      </c>
      <c r="M1066" s="13" t="s">
        <v>2880</v>
      </c>
      <c r="N1066" s="13" t="s">
        <v>9809</v>
      </c>
      <c r="O1066" s="17">
        <v>43487</v>
      </c>
      <c r="P1066" s="23"/>
      <c r="Q1066" s="41" t="s">
        <v>9885</v>
      </c>
      <c r="R1066" s="13" t="s">
        <v>129</v>
      </c>
      <c r="S1066" s="13" t="s">
        <v>2874</v>
      </c>
      <c r="T1066" s="13" t="s">
        <v>8348</v>
      </c>
      <c r="U1066" s="13" t="s">
        <v>9834</v>
      </c>
      <c r="V1066" s="13" t="s">
        <v>8352</v>
      </c>
      <c r="W1066" s="13">
        <f>IF(ISERROR(VLOOKUP($C1066,CTEPULL!$A:$I,3,FALSE)),"0",(VLOOKUP($C1066,CTEPULL!$A:$I,3,FALSE)))</f>
        <v>40</v>
      </c>
      <c r="X1066" s="18">
        <f>IF(ISERROR(VLOOKUP($A1066,PIVOTILC!$A:$I,3,FALSE)),"0",(VLOOKUP($A1066,PIVOTILC!$A:$I,3,FALSE)))</f>
        <v>40</v>
      </c>
      <c r="Y1066" s="13">
        <f t="shared" si="256"/>
        <v>0</v>
      </c>
      <c r="Z1066" s="13" t="str">
        <f t="shared" si="265"/>
        <v>Good</v>
      </c>
      <c r="AA1066" s="13">
        <f>IF(ISERROR(VLOOKUP($C1066,CTEPULL!$A:$I,4,FALSE)),"0",(VLOOKUP($C1066,CTEPULL!$A:$I,4,FALSE)))</f>
        <v>0</v>
      </c>
      <c r="AB1066" s="18">
        <f>IF(ISERROR(VLOOKUP($A1066,PIVOTILC!$A:$I,4,FALSE)),"0",(VLOOKUP($A1066,PIVOTILC!$A:$I,4,FALSE)))</f>
        <v>0</v>
      </c>
      <c r="AC1066" s="13">
        <f t="shared" si="257"/>
        <v>0</v>
      </c>
      <c r="AD1066" s="13" t="str">
        <f t="shared" si="266"/>
        <v/>
      </c>
      <c r="AE1066" s="13">
        <f>IF(ISERROR(VLOOKUP($C1066,CTEPULL!$A:$I,5,FALSE)),"0",(VLOOKUP($C1066,CTEPULL!$A:$I,5,FALSE)))</f>
        <v>0</v>
      </c>
      <c r="AF1066" s="18">
        <f>IF(ISERROR(VLOOKUP($A1066,PIVOTILC!$A:$I,5,FALSE)),"0",(VLOOKUP($A1066,PIVOTILC!$A:$I,5,FALSE)))</f>
        <v>0</v>
      </c>
      <c r="AG1066" s="13">
        <f t="shared" si="258"/>
        <v>0</v>
      </c>
      <c r="AH1066" s="13" t="str">
        <f t="shared" si="267"/>
        <v/>
      </c>
      <c r="AI1066" s="13">
        <f>IF(ISERROR(VLOOKUP($C1066,CTEPULL!$A:$I,6,FALSE)),"0",(VLOOKUP($C1066,CTEPULL!$A:$I,6,FALSE)))</f>
        <v>0</v>
      </c>
      <c r="AJ1066" s="18">
        <f>IF(ISERROR(VLOOKUP($A1066,PIVOTILC!$A:$I,6,FALSE)),"0",(VLOOKUP($A1066,PIVOTILC!$A:$I,6,FALSE)))</f>
        <v>0</v>
      </c>
      <c r="AK1066" s="13">
        <f t="shared" si="259"/>
        <v>0</v>
      </c>
      <c r="AL1066" s="13" t="str">
        <f t="shared" si="268"/>
        <v/>
      </c>
      <c r="AM1066" s="13">
        <f>IF(ISERROR(VLOOKUP($C1066,CTEPULL!$A:$I,7,FALSE)),"0",(VLOOKUP($C1066,CTEPULL!$A:$I,7,FALSE)))</f>
        <v>0</v>
      </c>
      <c r="AN1066" s="18">
        <f>IF(ISERROR(VLOOKUP($A1066,PIVOTILC!$A:$I,7,FALSE)),"0",(VLOOKUP($A1066,PIVOTILC!$A:$I,7,FALSE)))</f>
        <v>0</v>
      </c>
      <c r="AO1066" s="13">
        <f t="shared" si="260"/>
        <v>0</v>
      </c>
      <c r="AP1066" s="13" t="str">
        <f t="shared" si="269"/>
        <v/>
      </c>
      <c r="AQ1066" s="13">
        <f>IF(ISERROR(VLOOKUP($C1066,CTEPULL!$A:$I,8,FALSE)),"0",(VLOOKUP($C1066,CTEPULL!$A:$I,8,FALSE)))</f>
        <v>0</v>
      </c>
      <c r="AR1066" s="18">
        <f>IF(ISERROR(VLOOKUP($A1066,PIVOTILC!$A:$I,8,FALSE)),"0",(VLOOKUP($A1066,PIVOTILC!$A:$I,8,FALSE)))</f>
        <v>0</v>
      </c>
      <c r="AS1066" s="13">
        <f t="shared" si="261"/>
        <v>0</v>
      </c>
      <c r="AT1066" s="13" t="str">
        <f t="shared" si="270"/>
        <v/>
      </c>
      <c r="AU1066" s="19">
        <f>IF(ISERROR(VLOOKUP($C1066,CTEPULL!$A:$I,9,FALSE)),"0",(VLOOKUP($C1066,CTEPULL!$A:$I,9,FALSE)))</f>
        <v>40</v>
      </c>
      <c r="AV1066" s="18">
        <f>IF(ISERROR(VLOOKUP($A1066,PIVOTILC!$A:$I,8,FALSE)),"0",(VLOOKUP($A1066,PIVOTILC!$A:$I,9,FALSE)))</f>
        <v>40</v>
      </c>
      <c r="AW1066" s="18">
        <f t="shared" si="262"/>
        <v>0</v>
      </c>
      <c r="AX1066" s="13">
        <f t="shared" si="263"/>
        <v>0</v>
      </c>
      <c r="AY1066" s="13" t="str">
        <f t="shared" si="264"/>
        <v>No</v>
      </c>
      <c r="AZ1066" s="13" t="str">
        <f t="shared" si="271"/>
        <v>No</v>
      </c>
    </row>
    <row r="1067" spans="1:52" x14ac:dyDescent="0.2">
      <c r="A1067" s="1" t="s">
        <v>7348</v>
      </c>
      <c r="B1067" s="16" t="s">
        <v>6873</v>
      </c>
      <c r="C1067" s="13" t="s">
        <v>6888</v>
      </c>
      <c r="D1067" s="13" t="s">
        <v>6869</v>
      </c>
      <c r="E1067" s="13" t="s">
        <v>6870</v>
      </c>
      <c r="F1067" s="13" t="s">
        <v>3740</v>
      </c>
      <c r="G1067" s="13" t="s">
        <v>6871</v>
      </c>
      <c r="H1067" s="13" t="s">
        <v>2828</v>
      </c>
      <c r="I1067" s="13" t="s">
        <v>98</v>
      </c>
      <c r="J1067" s="13" t="s">
        <v>2378</v>
      </c>
      <c r="K1067" s="13" t="s">
        <v>2379</v>
      </c>
      <c r="L1067" s="13" t="s">
        <v>2380</v>
      </c>
      <c r="M1067" s="13" t="s">
        <v>2403</v>
      </c>
      <c r="N1067" s="13" t="s">
        <v>2830</v>
      </c>
      <c r="O1067" s="17">
        <v>43139</v>
      </c>
      <c r="P1067" s="23"/>
      <c r="Q1067" s="41" t="s">
        <v>6872</v>
      </c>
      <c r="R1067" s="13" t="s">
        <v>187</v>
      </c>
      <c r="S1067" s="13" t="s">
        <v>2867</v>
      </c>
      <c r="T1067" s="13" t="s">
        <v>8348</v>
      </c>
      <c r="U1067" s="13" t="s">
        <v>6973</v>
      </c>
      <c r="V1067" s="13" t="s">
        <v>8352</v>
      </c>
      <c r="W1067" s="13">
        <f>IF(ISERROR(VLOOKUP($C1067,CTEPULL!$A:$I,3,FALSE)),"0",(VLOOKUP($C1067,CTEPULL!$A:$I,3,FALSE)))</f>
        <v>40</v>
      </c>
      <c r="X1067" s="18">
        <f>IF(ISERROR(VLOOKUP($A1067,PIVOTILC!$A:$I,3,FALSE)),"0",(VLOOKUP($A1067,PIVOTILC!$A:$I,3,FALSE)))</f>
        <v>40</v>
      </c>
      <c r="Y1067" s="13">
        <f t="shared" si="256"/>
        <v>0</v>
      </c>
      <c r="Z1067" s="13" t="str">
        <f t="shared" si="265"/>
        <v>Good</v>
      </c>
      <c r="AA1067" s="13">
        <f>IF(ISERROR(VLOOKUP($C1067,CTEPULL!$A:$I,4,FALSE)),"0",(VLOOKUP($C1067,CTEPULL!$A:$I,4,FALSE)))</f>
        <v>0</v>
      </c>
      <c r="AB1067" s="18">
        <f>IF(ISERROR(VLOOKUP($A1067,PIVOTILC!$A:$I,4,FALSE)),"0",(VLOOKUP($A1067,PIVOTILC!$A:$I,4,FALSE)))</f>
        <v>0</v>
      </c>
      <c r="AC1067" s="13">
        <f t="shared" si="257"/>
        <v>0</v>
      </c>
      <c r="AD1067" s="13" t="str">
        <f t="shared" si="266"/>
        <v/>
      </c>
      <c r="AE1067" s="13">
        <f>IF(ISERROR(VLOOKUP($C1067,CTEPULL!$A:$I,5,FALSE)),"0",(VLOOKUP($C1067,CTEPULL!$A:$I,5,FALSE)))</f>
        <v>0</v>
      </c>
      <c r="AF1067" s="18">
        <f>IF(ISERROR(VLOOKUP($A1067,PIVOTILC!$A:$I,5,FALSE)),"0",(VLOOKUP($A1067,PIVOTILC!$A:$I,5,FALSE)))</f>
        <v>0</v>
      </c>
      <c r="AG1067" s="13">
        <f t="shared" si="258"/>
        <v>0</v>
      </c>
      <c r="AH1067" s="13" t="str">
        <f t="shared" si="267"/>
        <v/>
      </c>
      <c r="AI1067" s="13">
        <f>IF(ISERROR(VLOOKUP($C1067,CTEPULL!$A:$I,6,FALSE)),"0",(VLOOKUP($C1067,CTEPULL!$A:$I,6,FALSE)))</f>
        <v>0</v>
      </c>
      <c r="AJ1067" s="18">
        <f>IF(ISERROR(VLOOKUP($A1067,PIVOTILC!$A:$I,6,FALSE)),"0",(VLOOKUP($A1067,PIVOTILC!$A:$I,6,FALSE)))</f>
        <v>0</v>
      </c>
      <c r="AK1067" s="13">
        <f t="shared" si="259"/>
        <v>0</v>
      </c>
      <c r="AL1067" s="13" t="str">
        <f t="shared" si="268"/>
        <v/>
      </c>
      <c r="AM1067" s="13">
        <f>IF(ISERROR(VLOOKUP($C1067,CTEPULL!$A:$I,7,FALSE)),"0",(VLOOKUP($C1067,CTEPULL!$A:$I,7,FALSE)))</f>
        <v>0</v>
      </c>
      <c r="AN1067" s="18">
        <f>IF(ISERROR(VLOOKUP($A1067,PIVOTILC!$A:$I,7,FALSE)),"0",(VLOOKUP($A1067,PIVOTILC!$A:$I,7,FALSE)))</f>
        <v>0</v>
      </c>
      <c r="AO1067" s="13">
        <f t="shared" si="260"/>
        <v>0</v>
      </c>
      <c r="AP1067" s="13" t="str">
        <f t="shared" si="269"/>
        <v/>
      </c>
      <c r="AQ1067" s="13">
        <f>IF(ISERROR(VLOOKUP($C1067,CTEPULL!$A:$I,8,FALSE)),"0",(VLOOKUP($C1067,CTEPULL!$A:$I,8,FALSE)))</f>
        <v>0</v>
      </c>
      <c r="AR1067" s="18">
        <f>IF(ISERROR(VLOOKUP($A1067,PIVOTILC!$A:$I,8,FALSE)),"0",(VLOOKUP($A1067,PIVOTILC!$A:$I,8,FALSE)))</f>
        <v>0</v>
      </c>
      <c r="AS1067" s="13">
        <f t="shared" si="261"/>
        <v>0</v>
      </c>
      <c r="AT1067" s="13" t="str">
        <f t="shared" si="270"/>
        <v/>
      </c>
      <c r="AU1067" s="19">
        <f>IF(ISERROR(VLOOKUP($C1067,CTEPULL!$A:$I,9,FALSE)),"0",(VLOOKUP($C1067,CTEPULL!$A:$I,9,FALSE)))</f>
        <v>40</v>
      </c>
      <c r="AV1067" s="18">
        <f>IF(ISERROR(VLOOKUP($A1067,PIVOTILC!$A:$I,8,FALSE)),"0",(VLOOKUP($A1067,PIVOTILC!$A:$I,9,FALSE)))</f>
        <v>40</v>
      </c>
      <c r="AW1067" s="18">
        <f t="shared" si="262"/>
        <v>0</v>
      </c>
      <c r="AX1067" s="13">
        <f t="shared" si="263"/>
        <v>0</v>
      </c>
      <c r="AY1067" s="13" t="str">
        <f t="shared" si="264"/>
        <v>No</v>
      </c>
      <c r="AZ1067" s="13" t="str">
        <f t="shared" si="271"/>
        <v>No</v>
      </c>
    </row>
    <row r="1068" spans="1:52" x14ac:dyDescent="0.2">
      <c r="A1068" s="58" t="s">
        <v>11978</v>
      </c>
      <c r="B1068" s="16" t="s">
        <v>11646</v>
      </c>
      <c r="C1068" s="13" t="s">
        <v>2975</v>
      </c>
      <c r="D1068" s="13" t="s">
        <v>2976</v>
      </c>
      <c r="E1068" s="13" t="s">
        <v>623</v>
      </c>
      <c r="F1068" s="13" t="s">
        <v>2977</v>
      </c>
      <c r="G1068" s="13" t="s">
        <v>2978</v>
      </c>
      <c r="H1068" s="13" t="s">
        <v>11912</v>
      </c>
      <c r="I1068" s="13" t="s">
        <v>100</v>
      </c>
      <c r="J1068" s="13" t="s">
        <v>2378</v>
      </c>
      <c r="K1068" s="13" t="s">
        <v>2396</v>
      </c>
      <c r="L1068" s="13" t="s">
        <v>2392</v>
      </c>
      <c r="M1068" s="13" t="s">
        <v>8943</v>
      </c>
      <c r="N1068" s="13" t="s">
        <v>3398</v>
      </c>
      <c r="O1068" s="17">
        <v>42494</v>
      </c>
      <c r="P1068" s="23"/>
      <c r="Q1068" s="41" t="s">
        <v>11647</v>
      </c>
      <c r="R1068" s="13" t="s">
        <v>129</v>
      </c>
      <c r="S1068" s="13" t="s">
        <v>11966</v>
      </c>
      <c r="T1068" s="13" t="s">
        <v>8348</v>
      </c>
      <c r="U1068" s="13" t="s">
        <v>6184</v>
      </c>
      <c r="V1068" s="13" t="s">
        <v>8354</v>
      </c>
      <c r="W1068" s="13">
        <f>IF(ISERROR(VLOOKUP($C1068,CTEPULL!$A:$I,3,FALSE)),"0",(VLOOKUP($C1068,CTEPULL!$A:$I,3,FALSE)))</f>
        <v>51</v>
      </c>
      <c r="X1068" s="18">
        <f>IF(ISERROR(VLOOKUP($A1068,PIVOTILC!$A:$I,3,FALSE)),"0",(VLOOKUP($A1068,PIVOTILC!$A:$I,3,FALSE)))</f>
        <v>51</v>
      </c>
      <c r="Y1068" s="13">
        <f t="shared" si="256"/>
        <v>0</v>
      </c>
      <c r="Z1068" s="13" t="str">
        <f t="shared" si="265"/>
        <v>Good</v>
      </c>
      <c r="AA1068" s="13">
        <f>IF(ISERROR(VLOOKUP($C1068,CTEPULL!$A:$I,4,FALSE)),"0",(VLOOKUP($C1068,CTEPULL!$A:$I,4,FALSE)))</f>
        <v>0</v>
      </c>
      <c r="AB1068" s="18">
        <f>IF(ISERROR(VLOOKUP($A1068,PIVOTILC!$A:$I,4,FALSE)),"0",(VLOOKUP($A1068,PIVOTILC!$A:$I,4,FALSE)))</f>
        <v>0</v>
      </c>
      <c r="AC1068" s="13">
        <f t="shared" si="257"/>
        <v>0</v>
      </c>
      <c r="AD1068" s="13" t="str">
        <f t="shared" si="266"/>
        <v/>
      </c>
      <c r="AE1068" s="13">
        <f>IF(ISERROR(VLOOKUP($C1068,CTEPULL!$A:$I,5,FALSE)),"0",(VLOOKUP($C1068,CTEPULL!$A:$I,5,FALSE)))</f>
        <v>0</v>
      </c>
      <c r="AF1068" s="18">
        <f>IF(ISERROR(VLOOKUP($A1068,PIVOTILC!$A:$I,5,FALSE)),"0",(VLOOKUP($A1068,PIVOTILC!$A:$I,5,FALSE)))</f>
        <v>0</v>
      </c>
      <c r="AG1068" s="13">
        <f t="shared" si="258"/>
        <v>0</v>
      </c>
      <c r="AH1068" s="13" t="str">
        <f t="shared" si="267"/>
        <v/>
      </c>
      <c r="AI1068" s="13">
        <f>IF(ISERROR(VLOOKUP($C1068,CTEPULL!$A:$I,6,FALSE)),"0",(VLOOKUP($C1068,CTEPULL!$A:$I,6,FALSE)))</f>
        <v>0</v>
      </c>
      <c r="AJ1068" s="18">
        <f>IF(ISERROR(VLOOKUP($A1068,PIVOTILC!$A:$I,6,FALSE)),"0",(VLOOKUP($A1068,PIVOTILC!$A:$I,6,FALSE)))</f>
        <v>0</v>
      </c>
      <c r="AK1068" s="13">
        <f t="shared" si="259"/>
        <v>0</v>
      </c>
      <c r="AL1068" s="13" t="str">
        <f t="shared" si="268"/>
        <v/>
      </c>
      <c r="AM1068" s="13">
        <f>IF(ISERROR(VLOOKUP($C1068,CTEPULL!$A:$I,7,FALSE)),"0",(VLOOKUP($C1068,CTEPULL!$A:$I,7,FALSE)))</f>
        <v>0</v>
      </c>
      <c r="AN1068" s="18">
        <f>IF(ISERROR(VLOOKUP($A1068,PIVOTILC!$A:$I,7,FALSE)),"0",(VLOOKUP($A1068,PIVOTILC!$A:$I,7,FALSE)))</f>
        <v>0</v>
      </c>
      <c r="AO1068" s="13">
        <f t="shared" si="260"/>
        <v>0</v>
      </c>
      <c r="AP1068" s="13" t="str">
        <f t="shared" si="269"/>
        <v/>
      </c>
      <c r="AQ1068" s="13">
        <f>IF(ISERROR(VLOOKUP($C1068,CTEPULL!$A:$I,8,FALSE)),"0",(VLOOKUP($C1068,CTEPULL!$A:$I,8,FALSE)))</f>
        <v>0</v>
      </c>
      <c r="AR1068" s="18">
        <f>IF(ISERROR(VLOOKUP($A1068,PIVOTILC!$A:$I,8,FALSE)),"0",(VLOOKUP($A1068,PIVOTILC!$A:$I,8,FALSE)))</f>
        <v>0</v>
      </c>
      <c r="AS1068" s="13">
        <f t="shared" si="261"/>
        <v>0</v>
      </c>
      <c r="AT1068" s="13" t="str">
        <f t="shared" si="270"/>
        <v/>
      </c>
      <c r="AU1068" s="19">
        <f>IF(ISERROR(VLOOKUP($C1068,CTEPULL!$A:$I,9,FALSE)),"0",(VLOOKUP($C1068,CTEPULL!$A:$I,9,FALSE)))</f>
        <v>51</v>
      </c>
      <c r="AV1068" s="18">
        <f>IF(ISERROR(VLOOKUP($A1068,PIVOTILC!$A:$I,8,FALSE)),"0",(VLOOKUP($A1068,PIVOTILC!$A:$I,9,FALSE)))</f>
        <v>51</v>
      </c>
      <c r="AW1068" s="18">
        <f t="shared" si="262"/>
        <v>0</v>
      </c>
      <c r="AX1068" s="13">
        <f t="shared" si="263"/>
        <v>0</v>
      </c>
      <c r="AY1068" s="13" t="str">
        <f t="shared" si="264"/>
        <v>No</v>
      </c>
      <c r="AZ1068" s="13" t="str">
        <f t="shared" si="271"/>
        <v>No</v>
      </c>
    </row>
    <row r="1069" spans="1:52" x14ac:dyDescent="0.2">
      <c r="A1069" s="1" t="s">
        <v>7349</v>
      </c>
      <c r="B1069" s="16" t="s">
        <v>3886</v>
      </c>
      <c r="C1069" s="13" t="s">
        <v>3887</v>
      </c>
      <c r="D1069" s="13" t="s">
        <v>3888</v>
      </c>
      <c r="E1069" s="13" t="s">
        <v>1519</v>
      </c>
      <c r="F1069" s="13" t="s">
        <v>179</v>
      </c>
      <c r="G1069" s="13" t="s">
        <v>3889</v>
      </c>
      <c r="H1069" s="13" t="s">
        <v>2829</v>
      </c>
      <c r="I1069" s="13" t="s">
        <v>98</v>
      </c>
      <c r="J1069" s="13" t="s">
        <v>2378</v>
      </c>
      <c r="K1069" s="13" t="s">
        <v>2389</v>
      </c>
      <c r="L1069" s="13" t="s">
        <v>11236</v>
      </c>
      <c r="M1069" s="13" t="s">
        <v>11958</v>
      </c>
      <c r="N1069" s="13" t="s">
        <v>3890</v>
      </c>
      <c r="O1069" s="17">
        <v>42615</v>
      </c>
      <c r="P1069" s="23"/>
      <c r="Q1069" s="41" t="s">
        <v>3891</v>
      </c>
      <c r="R1069" s="13" t="s">
        <v>187</v>
      </c>
      <c r="S1069" s="13" t="s">
        <v>2870</v>
      </c>
      <c r="T1069" s="13" t="s">
        <v>8348</v>
      </c>
      <c r="U1069" s="13" t="s">
        <v>6185</v>
      </c>
      <c r="V1069" s="13" t="s">
        <v>8366</v>
      </c>
      <c r="W1069" s="13">
        <f>IF(ISERROR(VLOOKUP($C1069,CTEPULL!$A:$I,3,FALSE)),"0",(VLOOKUP($C1069,CTEPULL!$A:$I,3,FALSE)))</f>
        <v>40</v>
      </c>
      <c r="X1069" s="18">
        <f>IF(ISERROR(VLOOKUP($A1069,PIVOTILC!$A:$I,3,FALSE)),"0",(VLOOKUP($A1069,PIVOTILC!$A:$I,3,FALSE)))</f>
        <v>40</v>
      </c>
      <c r="Y1069" s="13">
        <f t="shared" si="256"/>
        <v>0</v>
      </c>
      <c r="Z1069" s="13" t="str">
        <f t="shared" si="265"/>
        <v>Good</v>
      </c>
      <c r="AA1069" s="13">
        <f>IF(ISERROR(VLOOKUP($C1069,CTEPULL!$A:$I,4,FALSE)),"0",(VLOOKUP($C1069,CTEPULL!$A:$I,4,FALSE)))</f>
        <v>0</v>
      </c>
      <c r="AB1069" s="18">
        <f>IF(ISERROR(VLOOKUP($A1069,PIVOTILC!$A:$I,4,FALSE)),"0",(VLOOKUP($A1069,PIVOTILC!$A:$I,4,FALSE)))</f>
        <v>0</v>
      </c>
      <c r="AC1069" s="13">
        <f t="shared" si="257"/>
        <v>0</v>
      </c>
      <c r="AD1069" s="13" t="str">
        <f t="shared" si="266"/>
        <v/>
      </c>
      <c r="AE1069" s="13">
        <f>IF(ISERROR(VLOOKUP($C1069,CTEPULL!$A:$I,5,FALSE)),"0",(VLOOKUP($C1069,CTEPULL!$A:$I,5,FALSE)))</f>
        <v>0</v>
      </c>
      <c r="AF1069" s="18">
        <f>IF(ISERROR(VLOOKUP($A1069,PIVOTILC!$A:$I,5,FALSE)),"0",(VLOOKUP($A1069,PIVOTILC!$A:$I,5,FALSE)))</f>
        <v>0</v>
      </c>
      <c r="AG1069" s="13">
        <f t="shared" si="258"/>
        <v>0</v>
      </c>
      <c r="AH1069" s="13" t="str">
        <f t="shared" si="267"/>
        <v/>
      </c>
      <c r="AI1069" s="13">
        <f>IF(ISERROR(VLOOKUP($C1069,CTEPULL!$A:$I,6,FALSE)),"0",(VLOOKUP($C1069,CTEPULL!$A:$I,6,FALSE)))</f>
        <v>0</v>
      </c>
      <c r="AJ1069" s="18">
        <f>IF(ISERROR(VLOOKUP($A1069,PIVOTILC!$A:$I,6,FALSE)),"0",(VLOOKUP($A1069,PIVOTILC!$A:$I,6,FALSE)))</f>
        <v>0</v>
      </c>
      <c r="AK1069" s="13">
        <f t="shared" si="259"/>
        <v>0</v>
      </c>
      <c r="AL1069" s="13" t="str">
        <f t="shared" si="268"/>
        <v/>
      </c>
      <c r="AM1069" s="13">
        <f>IF(ISERROR(VLOOKUP($C1069,CTEPULL!$A:$I,7,FALSE)),"0",(VLOOKUP($C1069,CTEPULL!$A:$I,7,FALSE)))</f>
        <v>0</v>
      </c>
      <c r="AN1069" s="18">
        <f>IF(ISERROR(VLOOKUP($A1069,PIVOTILC!$A:$I,7,FALSE)),"0",(VLOOKUP($A1069,PIVOTILC!$A:$I,7,FALSE)))</f>
        <v>0</v>
      </c>
      <c r="AO1069" s="13">
        <f t="shared" si="260"/>
        <v>0</v>
      </c>
      <c r="AP1069" s="13" t="str">
        <f t="shared" si="269"/>
        <v/>
      </c>
      <c r="AQ1069" s="13">
        <f>IF(ISERROR(VLOOKUP($C1069,CTEPULL!$A:$I,8,FALSE)),"0",(VLOOKUP($C1069,CTEPULL!$A:$I,8,FALSE)))</f>
        <v>0</v>
      </c>
      <c r="AR1069" s="18">
        <f>IF(ISERROR(VLOOKUP($A1069,PIVOTILC!$A:$I,8,FALSE)),"0",(VLOOKUP($A1069,PIVOTILC!$A:$I,8,FALSE)))</f>
        <v>0</v>
      </c>
      <c r="AS1069" s="13">
        <f t="shared" si="261"/>
        <v>0</v>
      </c>
      <c r="AT1069" s="13" t="str">
        <f t="shared" si="270"/>
        <v/>
      </c>
      <c r="AU1069" s="19">
        <f>IF(ISERROR(VLOOKUP($C1069,CTEPULL!$A:$I,9,FALSE)),"0",(VLOOKUP($C1069,CTEPULL!$A:$I,9,FALSE)))</f>
        <v>40</v>
      </c>
      <c r="AV1069" s="18">
        <f>IF(ISERROR(VLOOKUP($A1069,PIVOTILC!$A:$I,8,FALSE)),"0",(VLOOKUP($A1069,PIVOTILC!$A:$I,9,FALSE)))</f>
        <v>40</v>
      </c>
      <c r="AW1069" s="18">
        <f t="shared" si="262"/>
        <v>0</v>
      </c>
      <c r="AX1069" s="13">
        <f t="shared" si="263"/>
        <v>0</v>
      </c>
      <c r="AY1069" s="13" t="str">
        <f t="shared" si="264"/>
        <v>No</v>
      </c>
      <c r="AZ1069" s="13" t="str">
        <f t="shared" si="271"/>
        <v>No</v>
      </c>
    </row>
    <row r="1070" spans="1:52" x14ac:dyDescent="0.2">
      <c r="A1070" s="1" t="s">
        <v>9481</v>
      </c>
      <c r="B1070" s="16" t="s">
        <v>3399</v>
      </c>
      <c r="C1070" s="13" t="s">
        <v>1539</v>
      </c>
      <c r="D1070" s="13" t="s">
        <v>1540</v>
      </c>
      <c r="E1070" s="13" t="s">
        <v>1541</v>
      </c>
      <c r="F1070" s="13" t="s">
        <v>179</v>
      </c>
      <c r="G1070" s="13" t="s">
        <v>1542</v>
      </c>
      <c r="H1070" s="13" t="s">
        <v>2828</v>
      </c>
      <c r="I1070" s="13" t="s">
        <v>98</v>
      </c>
      <c r="J1070" s="13" t="s">
        <v>2378</v>
      </c>
      <c r="K1070" s="13" t="s">
        <v>2382</v>
      </c>
      <c r="L1070" s="13" t="s">
        <v>3758</v>
      </c>
      <c r="M1070" s="13" t="s">
        <v>2384</v>
      </c>
      <c r="N1070" s="13" t="s">
        <v>1543</v>
      </c>
      <c r="O1070" s="17">
        <v>41849</v>
      </c>
      <c r="P1070" s="23"/>
      <c r="Q1070" s="41" t="s">
        <v>2793</v>
      </c>
      <c r="R1070" s="13" t="s">
        <v>129</v>
      </c>
      <c r="S1070" s="13" t="s">
        <v>2870</v>
      </c>
      <c r="T1070" s="13" t="s">
        <v>8348</v>
      </c>
      <c r="U1070" s="13" t="s">
        <v>6186</v>
      </c>
      <c r="V1070" s="13" t="s">
        <v>8365</v>
      </c>
      <c r="W1070" s="13">
        <f>IF(ISERROR(VLOOKUP($C1070,CTEPULL!$A:$I,3,FALSE)),"0",(VLOOKUP($C1070,CTEPULL!$A:$I,3,FALSE)))</f>
        <v>45</v>
      </c>
      <c r="X1070" s="18">
        <f>IF(ISERROR(VLOOKUP($A1070,PIVOTILC!$A:$I,3,FALSE)),"0",(VLOOKUP($A1070,PIVOTILC!$A:$I,3,FALSE)))</f>
        <v>45</v>
      </c>
      <c r="Y1070" s="13">
        <f t="shared" si="256"/>
        <v>0</v>
      </c>
      <c r="Z1070" s="13" t="str">
        <f t="shared" si="265"/>
        <v>Good</v>
      </c>
      <c r="AA1070" s="13">
        <f>IF(ISERROR(VLOOKUP($C1070,CTEPULL!$A:$I,4,FALSE)),"0",(VLOOKUP($C1070,CTEPULL!$A:$I,4,FALSE)))</f>
        <v>0</v>
      </c>
      <c r="AB1070" s="18">
        <f>IF(ISERROR(VLOOKUP($A1070,PIVOTILC!$A:$I,4,FALSE)),"0",(VLOOKUP($A1070,PIVOTILC!$A:$I,4,FALSE)))</f>
        <v>0</v>
      </c>
      <c r="AC1070" s="13">
        <f t="shared" si="257"/>
        <v>0</v>
      </c>
      <c r="AD1070" s="13" t="str">
        <f t="shared" si="266"/>
        <v/>
      </c>
      <c r="AE1070" s="13">
        <f>IF(ISERROR(VLOOKUP($C1070,CTEPULL!$A:$I,5,FALSE)),"0",(VLOOKUP($C1070,CTEPULL!$A:$I,5,FALSE)))</f>
        <v>0</v>
      </c>
      <c r="AF1070" s="18">
        <f>IF(ISERROR(VLOOKUP($A1070,PIVOTILC!$A:$I,5,FALSE)),"0",(VLOOKUP($A1070,PIVOTILC!$A:$I,5,FALSE)))</f>
        <v>0</v>
      </c>
      <c r="AG1070" s="13">
        <f t="shared" si="258"/>
        <v>0</v>
      </c>
      <c r="AH1070" s="13" t="str">
        <f t="shared" si="267"/>
        <v/>
      </c>
      <c r="AI1070" s="13">
        <f>IF(ISERROR(VLOOKUP($C1070,CTEPULL!$A:$I,6,FALSE)),"0",(VLOOKUP($C1070,CTEPULL!$A:$I,6,FALSE)))</f>
        <v>0</v>
      </c>
      <c r="AJ1070" s="18">
        <f>IF(ISERROR(VLOOKUP($A1070,PIVOTILC!$A:$I,6,FALSE)),"0",(VLOOKUP($A1070,PIVOTILC!$A:$I,6,FALSE)))</f>
        <v>0</v>
      </c>
      <c r="AK1070" s="13">
        <f t="shared" si="259"/>
        <v>0</v>
      </c>
      <c r="AL1070" s="13" t="str">
        <f t="shared" si="268"/>
        <v/>
      </c>
      <c r="AM1070" s="13">
        <f>IF(ISERROR(VLOOKUP($C1070,CTEPULL!$A:$I,7,FALSE)),"0",(VLOOKUP($C1070,CTEPULL!$A:$I,7,FALSE)))</f>
        <v>0</v>
      </c>
      <c r="AN1070" s="18">
        <f>IF(ISERROR(VLOOKUP($A1070,PIVOTILC!$A:$I,7,FALSE)),"0",(VLOOKUP($A1070,PIVOTILC!$A:$I,7,FALSE)))</f>
        <v>0</v>
      </c>
      <c r="AO1070" s="13">
        <f t="shared" si="260"/>
        <v>0</v>
      </c>
      <c r="AP1070" s="13" t="str">
        <f t="shared" si="269"/>
        <v/>
      </c>
      <c r="AQ1070" s="13">
        <f>IF(ISERROR(VLOOKUP($C1070,CTEPULL!$A:$I,8,FALSE)),"0",(VLOOKUP($C1070,CTEPULL!$A:$I,8,FALSE)))</f>
        <v>0</v>
      </c>
      <c r="AR1070" s="18">
        <f>IF(ISERROR(VLOOKUP($A1070,PIVOTILC!$A:$I,8,FALSE)),"0",(VLOOKUP($A1070,PIVOTILC!$A:$I,8,FALSE)))</f>
        <v>0</v>
      </c>
      <c r="AS1070" s="13">
        <f t="shared" si="261"/>
        <v>0</v>
      </c>
      <c r="AT1070" s="13" t="str">
        <f t="shared" si="270"/>
        <v/>
      </c>
      <c r="AU1070" s="19">
        <f>IF(ISERROR(VLOOKUP($C1070,CTEPULL!$A:$I,9,FALSE)),"0",(VLOOKUP($C1070,CTEPULL!$A:$I,9,FALSE)))</f>
        <v>45</v>
      </c>
      <c r="AV1070" s="18">
        <f>IF(ISERROR(VLOOKUP($A1070,PIVOTILC!$A:$I,8,FALSE)),"0",(VLOOKUP($A1070,PIVOTILC!$A:$I,9,FALSE)))</f>
        <v>45</v>
      </c>
      <c r="AW1070" s="18">
        <f t="shared" si="262"/>
        <v>0</v>
      </c>
      <c r="AX1070" s="13">
        <f t="shared" si="263"/>
        <v>0</v>
      </c>
      <c r="AY1070" s="13" t="str">
        <f t="shared" si="264"/>
        <v>No</v>
      </c>
      <c r="AZ1070" s="13" t="str">
        <f t="shared" si="271"/>
        <v>No</v>
      </c>
    </row>
    <row r="1071" spans="1:52" x14ac:dyDescent="0.2">
      <c r="A1071" s="1" t="s">
        <v>7350</v>
      </c>
      <c r="B1071" s="16" t="s">
        <v>3400</v>
      </c>
      <c r="C1071" s="13" t="s">
        <v>996</v>
      </c>
      <c r="D1071" s="13" t="s">
        <v>997</v>
      </c>
      <c r="E1071" s="13" t="s">
        <v>998</v>
      </c>
      <c r="F1071" s="13" t="s">
        <v>179</v>
      </c>
      <c r="G1071" s="13" t="s">
        <v>999</v>
      </c>
      <c r="H1071" s="13" t="s">
        <v>2832</v>
      </c>
      <c r="I1071" s="13" t="s">
        <v>102</v>
      </c>
      <c r="J1071" s="13" t="s">
        <v>2378</v>
      </c>
      <c r="K1071" s="13" t="s">
        <v>2379</v>
      </c>
      <c r="L1071" s="13" t="s">
        <v>2380</v>
      </c>
      <c r="M1071" s="13" t="s">
        <v>2433</v>
      </c>
      <c r="N1071" s="13" t="s">
        <v>1000</v>
      </c>
      <c r="O1071" s="17">
        <v>41291</v>
      </c>
      <c r="P1071" s="23"/>
      <c r="Q1071" s="41" t="s">
        <v>2794</v>
      </c>
      <c r="R1071" s="13" t="s">
        <v>129</v>
      </c>
      <c r="S1071" s="13" t="s">
        <v>2867</v>
      </c>
      <c r="T1071" s="13" t="s">
        <v>8348</v>
      </c>
      <c r="U1071" s="13" t="s">
        <v>6187</v>
      </c>
      <c r="V1071" s="13" t="s">
        <v>8363</v>
      </c>
      <c r="W1071" s="13">
        <f>IF(ISERROR(VLOOKUP($C1071,CTEPULL!$A:$I,3,FALSE)),"0",(VLOOKUP($C1071,CTEPULL!$A:$I,3,FALSE)))</f>
        <v>18</v>
      </c>
      <c r="X1071" s="18">
        <f>IF(ISERROR(VLOOKUP($A1071,PIVOTILC!$A:$I,3,FALSE)),"0",(VLOOKUP($A1071,PIVOTILC!$A:$I,3,FALSE)))</f>
        <v>18</v>
      </c>
      <c r="Y1071" s="13">
        <f t="shared" si="256"/>
        <v>0</v>
      </c>
      <c r="Z1071" s="13" t="str">
        <f t="shared" si="265"/>
        <v>Good</v>
      </c>
      <c r="AA1071" s="13">
        <f>IF(ISERROR(VLOOKUP($C1071,CTEPULL!$A:$I,4,FALSE)),"0",(VLOOKUP($C1071,CTEPULL!$A:$I,4,FALSE)))</f>
        <v>0</v>
      </c>
      <c r="AB1071" s="18">
        <f>IF(ISERROR(VLOOKUP($A1071,PIVOTILC!$A:$I,4,FALSE)),"0",(VLOOKUP($A1071,PIVOTILC!$A:$I,4,FALSE)))</f>
        <v>0</v>
      </c>
      <c r="AC1071" s="13">
        <f t="shared" si="257"/>
        <v>0</v>
      </c>
      <c r="AD1071" s="13" t="str">
        <f t="shared" si="266"/>
        <v/>
      </c>
      <c r="AE1071" s="13">
        <f>IF(ISERROR(VLOOKUP($C1071,CTEPULL!$A:$I,5,FALSE)),"0",(VLOOKUP($C1071,CTEPULL!$A:$I,5,FALSE)))</f>
        <v>0</v>
      </c>
      <c r="AF1071" s="18">
        <f>IF(ISERROR(VLOOKUP($A1071,PIVOTILC!$A:$I,5,FALSE)),"0",(VLOOKUP($A1071,PIVOTILC!$A:$I,5,FALSE)))</f>
        <v>0</v>
      </c>
      <c r="AG1071" s="13">
        <f t="shared" si="258"/>
        <v>0</v>
      </c>
      <c r="AH1071" s="13" t="str">
        <f t="shared" si="267"/>
        <v/>
      </c>
      <c r="AI1071" s="13">
        <f>IF(ISERROR(VLOOKUP($C1071,CTEPULL!$A:$I,6,FALSE)),"0",(VLOOKUP($C1071,CTEPULL!$A:$I,6,FALSE)))</f>
        <v>0</v>
      </c>
      <c r="AJ1071" s="18">
        <f>IF(ISERROR(VLOOKUP($A1071,PIVOTILC!$A:$I,6,FALSE)),"0",(VLOOKUP($A1071,PIVOTILC!$A:$I,6,FALSE)))</f>
        <v>0</v>
      </c>
      <c r="AK1071" s="13">
        <f t="shared" si="259"/>
        <v>0</v>
      </c>
      <c r="AL1071" s="13" t="str">
        <f t="shared" si="268"/>
        <v/>
      </c>
      <c r="AM1071" s="13">
        <f>IF(ISERROR(VLOOKUP($C1071,CTEPULL!$A:$I,7,FALSE)),"0",(VLOOKUP($C1071,CTEPULL!$A:$I,7,FALSE)))</f>
        <v>0</v>
      </c>
      <c r="AN1071" s="18">
        <f>IF(ISERROR(VLOOKUP($A1071,PIVOTILC!$A:$I,7,FALSE)),"0",(VLOOKUP($A1071,PIVOTILC!$A:$I,7,FALSE)))</f>
        <v>0</v>
      </c>
      <c r="AO1071" s="13">
        <f t="shared" si="260"/>
        <v>0</v>
      </c>
      <c r="AP1071" s="13" t="str">
        <f t="shared" si="269"/>
        <v/>
      </c>
      <c r="AQ1071" s="13">
        <f>IF(ISERROR(VLOOKUP($C1071,CTEPULL!$A:$I,8,FALSE)),"0",(VLOOKUP($C1071,CTEPULL!$A:$I,8,FALSE)))</f>
        <v>0</v>
      </c>
      <c r="AR1071" s="18">
        <f>IF(ISERROR(VLOOKUP($A1071,PIVOTILC!$A:$I,8,FALSE)),"0",(VLOOKUP($A1071,PIVOTILC!$A:$I,8,FALSE)))</f>
        <v>0</v>
      </c>
      <c r="AS1071" s="13">
        <f t="shared" si="261"/>
        <v>0</v>
      </c>
      <c r="AT1071" s="13" t="str">
        <f t="shared" si="270"/>
        <v/>
      </c>
      <c r="AU1071" s="19">
        <f>IF(ISERROR(VLOOKUP($C1071,CTEPULL!$A:$I,9,FALSE)),"0",(VLOOKUP($C1071,CTEPULL!$A:$I,9,FALSE)))</f>
        <v>18</v>
      </c>
      <c r="AV1071" s="18">
        <f>IF(ISERROR(VLOOKUP($A1071,PIVOTILC!$A:$I,8,FALSE)),"0",(VLOOKUP($A1071,PIVOTILC!$A:$I,9,FALSE)))</f>
        <v>18</v>
      </c>
      <c r="AW1071" s="18">
        <f t="shared" si="262"/>
        <v>0</v>
      </c>
      <c r="AX1071" s="13">
        <f t="shared" si="263"/>
        <v>0</v>
      </c>
      <c r="AY1071" s="13" t="str">
        <f t="shared" si="264"/>
        <v>No</v>
      </c>
      <c r="AZ1071" s="13" t="str">
        <f t="shared" si="271"/>
        <v>No</v>
      </c>
    </row>
    <row r="1072" spans="1:52" x14ac:dyDescent="0.2">
      <c r="A1072" s="1" t="s">
        <v>9482</v>
      </c>
      <c r="B1072" s="16" t="s">
        <v>3401</v>
      </c>
      <c r="C1072" s="13" t="s">
        <v>1023</v>
      </c>
      <c r="D1072" s="13" t="s">
        <v>1024</v>
      </c>
      <c r="E1072" s="13" t="s">
        <v>1025</v>
      </c>
      <c r="F1072" s="13" t="s">
        <v>179</v>
      </c>
      <c r="G1072" s="13" t="s">
        <v>1026</v>
      </c>
      <c r="H1072" s="13" t="s">
        <v>2829</v>
      </c>
      <c r="I1072" s="13" t="s">
        <v>98</v>
      </c>
      <c r="J1072" s="13" t="s">
        <v>2378</v>
      </c>
      <c r="K1072" s="13" t="s">
        <v>2379</v>
      </c>
      <c r="L1072" s="13" t="s">
        <v>2380</v>
      </c>
      <c r="M1072" s="13" t="s">
        <v>2433</v>
      </c>
      <c r="N1072" s="13" t="s">
        <v>1027</v>
      </c>
      <c r="O1072" s="17">
        <v>41365</v>
      </c>
      <c r="P1072" s="23"/>
      <c r="Q1072" s="41" t="s">
        <v>2795</v>
      </c>
      <c r="R1072" s="13" t="s">
        <v>129</v>
      </c>
      <c r="S1072" s="13" t="s">
        <v>2870</v>
      </c>
      <c r="T1072" s="13" t="s">
        <v>8348</v>
      </c>
      <c r="U1072" s="13" t="s">
        <v>6188</v>
      </c>
      <c r="V1072" s="13" t="s">
        <v>8351</v>
      </c>
      <c r="W1072" s="13">
        <f>IF(ISERROR(VLOOKUP($C1072,CTEPULL!$A:$I,3,FALSE)),"0",(VLOOKUP($C1072,CTEPULL!$A:$I,3,FALSE)))</f>
        <v>40</v>
      </c>
      <c r="X1072" s="18">
        <f>IF(ISERROR(VLOOKUP($A1072,PIVOTILC!$A:$I,3,FALSE)),"0",(VLOOKUP($A1072,PIVOTILC!$A:$I,3,FALSE)))</f>
        <v>40</v>
      </c>
      <c r="Y1072" s="13">
        <f t="shared" si="256"/>
        <v>0</v>
      </c>
      <c r="Z1072" s="13" t="str">
        <f t="shared" si="265"/>
        <v>Good</v>
      </c>
      <c r="AA1072" s="13">
        <f>IF(ISERROR(VLOOKUP($C1072,CTEPULL!$A:$I,4,FALSE)),"0",(VLOOKUP($C1072,CTEPULL!$A:$I,4,FALSE)))</f>
        <v>0</v>
      </c>
      <c r="AB1072" s="18">
        <f>IF(ISERROR(VLOOKUP($A1072,PIVOTILC!$A:$I,4,FALSE)),"0",(VLOOKUP($A1072,PIVOTILC!$A:$I,4,FALSE)))</f>
        <v>0</v>
      </c>
      <c r="AC1072" s="13">
        <f t="shared" si="257"/>
        <v>0</v>
      </c>
      <c r="AD1072" s="13" t="str">
        <f t="shared" si="266"/>
        <v/>
      </c>
      <c r="AE1072" s="13">
        <f>IF(ISERROR(VLOOKUP($C1072,CTEPULL!$A:$I,5,FALSE)),"0",(VLOOKUP($C1072,CTEPULL!$A:$I,5,FALSE)))</f>
        <v>0</v>
      </c>
      <c r="AF1072" s="18">
        <f>IF(ISERROR(VLOOKUP($A1072,PIVOTILC!$A:$I,5,FALSE)),"0",(VLOOKUP($A1072,PIVOTILC!$A:$I,5,FALSE)))</f>
        <v>0</v>
      </c>
      <c r="AG1072" s="13">
        <f t="shared" si="258"/>
        <v>0</v>
      </c>
      <c r="AH1072" s="13" t="str">
        <f t="shared" si="267"/>
        <v/>
      </c>
      <c r="AI1072" s="13">
        <f>IF(ISERROR(VLOOKUP($C1072,CTEPULL!$A:$I,6,FALSE)),"0",(VLOOKUP($C1072,CTEPULL!$A:$I,6,FALSE)))</f>
        <v>0</v>
      </c>
      <c r="AJ1072" s="18">
        <f>IF(ISERROR(VLOOKUP($A1072,PIVOTILC!$A:$I,6,FALSE)),"0",(VLOOKUP($A1072,PIVOTILC!$A:$I,6,FALSE)))</f>
        <v>0</v>
      </c>
      <c r="AK1072" s="13">
        <f t="shared" si="259"/>
        <v>0</v>
      </c>
      <c r="AL1072" s="13" t="str">
        <f t="shared" si="268"/>
        <v/>
      </c>
      <c r="AM1072" s="13">
        <f>IF(ISERROR(VLOOKUP($C1072,CTEPULL!$A:$I,7,FALSE)),"0",(VLOOKUP($C1072,CTEPULL!$A:$I,7,FALSE)))</f>
        <v>0</v>
      </c>
      <c r="AN1072" s="18">
        <f>IF(ISERROR(VLOOKUP($A1072,PIVOTILC!$A:$I,7,FALSE)),"0",(VLOOKUP($A1072,PIVOTILC!$A:$I,7,FALSE)))</f>
        <v>0</v>
      </c>
      <c r="AO1072" s="13">
        <f t="shared" si="260"/>
        <v>0</v>
      </c>
      <c r="AP1072" s="13" t="str">
        <f t="shared" si="269"/>
        <v/>
      </c>
      <c r="AQ1072" s="13">
        <f>IF(ISERROR(VLOOKUP($C1072,CTEPULL!$A:$I,8,FALSE)),"0",(VLOOKUP($C1072,CTEPULL!$A:$I,8,FALSE)))</f>
        <v>0</v>
      </c>
      <c r="AR1072" s="18">
        <f>IF(ISERROR(VLOOKUP($A1072,PIVOTILC!$A:$I,8,FALSE)),"0",(VLOOKUP($A1072,PIVOTILC!$A:$I,8,FALSE)))</f>
        <v>0</v>
      </c>
      <c r="AS1072" s="13">
        <f t="shared" si="261"/>
        <v>0</v>
      </c>
      <c r="AT1072" s="13" t="str">
        <f t="shared" si="270"/>
        <v/>
      </c>
      <c r="AU1072" s="19">
        <f>IF(ISERROR(VLOOKUP($C1072,CTEPULL!$A:$I,9,FALSE)),"0",(VLOOKUP($C1072,CTEPULL!$A:$I,9,FALSE)))</f>
        <v>40</v>
      </c>
      <c r="AV1072" s="18">
        <f>IF(ISERROR(VLOOKUP($A1072,PIVOTILC!$A:$I,8,FALSE)),"0",(VLOOKUP($A1072,PIVOTILC!$A:$I,9,FALSE)))</f>
        <v>40</v>
      </c>
      <c r="AW1072" s="18">
        <f t="shared" si="262"/>
        <v>0</v>
      </c>
      <c r="AX1072" s="13">
        <f t="shared" si="263"/>
        <v>0</v>
      </c>
      <c r="AY1072" s="13" t="str">
        <f t="shared" si="264"/>
        <v>No</v>
      </c>
      <c r="AZ1072" s="13" t="str">
        <f t="shared" si="271"/>
        <v>No</v>
      </c>
    </row>
    <row r="1073" spans="1:52" x14ac:dyDescent="0.2">
      <c r="A1073" s="1" t="s">
        <v>11300</v>
      </c>
      <c r="B1073" s="16" t="s">
        <v>11301</v>
      </c>
      <c r="C1073" s="13" t="s">
        <v>11302</v>
      </c>
      <c r="D1073" s="13" t="s">
        <v>11303</v>
      </c>
      <c r="E1073" s="13" t="s">
        <v>11304</v>
      </c>
      <c r="F1073" s="13" t="s">
        <v>2830</v>
      </c>
      <c r="G1073" s="13" t="s">
        <v>11305</v>
      </c>
      <c r="H1073" s="13" t="s">
        <v>99</v>
      </c>
      <c r="I1073" s="13" t="s">
        <v>98</v>
      </c>
      <c r="J1073" s="13" t="s">
        <v>2378</v>
      </c>
      <c r="K1073" s="13" t="s">
        <v>2381</v>
      </c>
      <c r="L1073" s="13" t="s">
        <v>2381</v>
      </c>
      <c r="M1073" s="13" t="s">
        <v>2381</v>
      </c>
      <c r="N1073" s="13" t="s">
        <v>11306</v>
      </c>
      <c r="O1073" s="17">
        <v>38322</v>
      </c>
      <c r="P1073" s="23"/>
      <c r="Q1073" s="41" t="s">
        <v>11307</v>
      </c>
      <c r="R1073" s="13" t="s">
        <v>129</v>
      </c>
      <c r="S1073" s="13" t="s">
        <v>2879</v>
      </c>
      <c r="T1073" s="13" t="s">
        <v>8348</v>
      </c>
      <c r="U1073" s="13" t="s">
        <v>11316</v>
      </c>
      <c r="V1073" s="13" t="s">
        <v>8917</v>
      </c>
      <c r="W1073" s="13">
        <f>IF(ISERROR(VLOOKUP($C1073,CTEPULL!$A:$I,3,FALSE)),"0",(VLOOKUP($C1073,CTEPULL!$A:$I,3,FALSE)))</f>
        <v>34</v>
      </c>
      <c r="X1073" s="18">
        <f>IF(ISERROR(VLOOKUP($A1073,PIVOTILC!$A:$I,3,FALSE)),"0",(VLOOKUP($A1073,PIVOTILC!$A:$I,3,FALSE)))</f>
        <v>34</v>
      </c>
      <c r="Y1073" s="13">
        <f t="shared" si="256"/>
        <v>0</v>
      </c>
      <c r="Z1073" s="13" t="str">
        <f t="shared" si="265"/>
        <v>Good</v>
      </c>
      <c r="AA1073" s="13">
        <f>IF(ISERROR(VLOOKUP($C1073,CTEPULL!$A:$I,4,FALSE)),"0",(VLOOKUP($C1073,CTEPULL!$A:$I,4,FALSE)))</f>
        <v>0</v>
      </c>
      <c r="AB1073" s="18">
        <f>IF(ISERROR(VLOOKUP($A1073,PIVOTILC!$A:$I,4,FALSE)),"0",(VLOOKUP($A1073,PIVOTILC!$A:$I,4,FALSE)))</f>
        <v>0</v>
      </c>
      <c r="AC1073" s="13">
        <f t="shared" si="257"/>
        <v>0</v>
      </c>
      <c r="AD1073" s="13" t="str">
        <f t="shared" si="266"/>
        <v/>
      </c>
      <c r="AE1073" s="13">
        <f>IF(ISERROR(VLOOKUP($C1073,CTEPULL!$A:$I,5,FALSE)),"0",(VLOOKUP($C1073,CTEPULL!$A:$I,5,FALSE)))</f>
        <v>0</v>
      </c>
      <c r="AF1073" s="18">
        <f>IF(ISERROR(VLOOKUP($A1073,PIVOTILC!$A:$I,5,FALSE)),"0",(VLOOKUP($A1073,PIVOTILC!$A:$I,5,FALSE)))</f>
        <v>0</v>
      </c>
      <c r="AG1073" s="13">
        <f t="shared" si="258"/>
        <v>0</v>
      </c>
      <c r="AH1073" s="13" t="str">
        <f t="shared" si="267"/>
        <v/>
      </c>
      <c r="AI1073" s="13">
        <f>IF(ISERROR(VLOOKUP($C1073,CTEPULL!$A:$I,6,FALSE)),"0",(VLOOKUP($C1073,CTEPULL!$A:$I,6,FALSE)))</f>
        <v>0</v>
      </c>
      <c r="AJ1073" s="18">
        <f>IF(ISERROR(VLOOKUP($A1073,PIVOTILC!$A:$I,6,FALSE)),"0",(VLOOKUP($A1073,PIVOTILC!$A:$I,6,FALSE)))</f>
        <v>0</v>
      </c>
      <c r="AK1073" s="13">
        <f t="shared" si="259"/>
        <v>0</v>
      </c>
      <c r="AL1073" s="13" t="str">
        <f t="shared" si="268"/>
        <v/>
      </c>
      <c r="AM1073" s="13">
        <f>IF(ISERROR(VLOOKUP($C1073,CTEPULL!$A:$I,7,FALSE)),"0",(VLOOKUP($C1073,CTEPULL!$A:$I,7,FALSE)))</f>
        <v>0</v>
      </c>
      <c r="AN1073" s="18">
        <f>IF(ISERROR(VLOOKUP($A1073,PIVOTILC!$A:$I,7,FALSE)),"0",(VLOOKUP($A1073,PIVOTILC!$A:$I,7,FALSE)))</f>
        <v>0</v>
      </c>
      <c r="AO1073" s="13">
        <f t="shared" si="260"/>
        <v>0</v>
      </c>
      <c r="AP1073" s="13" t="str">
        <f t="shared" si="269"/>
        <v/>
      </c>
      <c r="AQ1073" s="13">
        <f>IF(ISERROR(VLOOKUP($C1073,CTEPULL!$A:$I,8,FALSE)),"0",(VLOOKUP($C1073,CTEPULL!$A:$I,8,FALSE)))</f>
        <v>0</v>
      </c>
      <c r="AR1073" s="18">
        <f>IF(ISERROR(VLOOKUP($A1073,PIVOTILC!$A:$I,8,FALSE)),"0",(VLOOKUP($A1073,PIVOTILC!$A:$I,8,FALSE)))</f>
        <v>0</v>
      </c>
      <c r="AS1073" s="13">
        <f t="shared" si="261"/>
        <v>0</v>
      </c>
      <c r="AT1073" s="13" t="str">
        <f t="shared" si="270"/>
        <v/>
      </c>
      <c r="AU1073" s="19">
        <f>IF(ISERROR(VLOOKUP($C1073,CTEPULL!$A:$I,9,FALSE)),"0",(VLOOKUP($C1073,CTEPULL!$A:$I,9,FALSE)))</f>
        <v>34</v>
      </c>
      <c r="AV1073" s="18">
        <f>IF(ISERROR(VLOOKUP($A1073,PIVOTILC!$A:$I,8,FALSE)),"0",(VLOOKUP($A1073,PIVOTILC!$A:$I,9,FALSE)))</f>
        <v>34</v>
      </c>
      <c r="AW1073" s="18">
        <f t="shared" si="262"/>
        <v>0</v>
      </c>
      <c r="AX1073" s="13">
        <f t="shared" si="263"/>
        <v>0</v>
      </c>
      <c r="AY1073" s="13" t="str">
        <f t="shared" si="264"/>
        <v>No</v>
      </c>
      <c r="AZ1073" s="13" t="str">
        <f t="shared" si="271"/>
        <v>No</v>
      </c>
    </row>
    <row r="1074" spans="1:52" x14ac:dyDescent="0.2">
      <c r="A1074" s="1" t="s">
        <v>7351</v>
      </c>
      <c r="B1074" s="16" t="s">
        <v>3402</v>
      </c>
      <c r="C1074" s="13" t="s">
        <v>965</v>
      </c>
      <c r="D1074" s="13" t="s">
        <v>966</v>
      </c>
      <c r="E1074" s="13" t="s">
        <v>967</v>
      </c>
      <c r="F1074" s="13" t="s">
        <v>968</v>
      </c>
      <c r="G1074" s="13" t="s">
        <v>969</v>
      </c>
      <c r="H1074" s="13" t="s">
        <v>2832</v>
      </c>
      <c r="I1074" s="13" t="s">
        <v>102</v>
      </c>
      <c r="J1074" s="13" t="s">
        <v>2378</v>
      </c>
      <c r="K1074" s="13" t="s">
        <v>2395</v>
      </c>
      <c r="L1074" s="13" t="s">
        <v>4946</v>
      </c>
      <c r="M1074" s="13" t="s">
        <v>2405</v>
      </c>
      <c r="N1074" s="13" t="s">
        <v>970</v>
      </c>
      <c r="O1074" s="17">
        <v>41246</v>
      </c>
      <c r="P1074" s="23"/>
      <c r="Q1074" s="41" t="s">
        <v>2796</v>
      </c>
      <c r="R1074" s="13" t="s">
        <v>129</v>
      </c>
      <c r="S1074" s="13" t="s">
        <v>2871</v>
      </c>
      <c r="T1074" s="13" t="s">
        <v>8348</v>
      </c>
      <c r="U1074" s="13" t="s">
        <v>6189</v>
      </c>
      <c r="V1074" s="13" t="s">
        <v>8351</v>
      </c>
      <c r="W1074" s="13">
        <f>IF(ISERROR(VLOOKUP($C1074,CTEPULL!$A:$I,3,FALSE)),"0",(VLOOKUP($C1074,CTEPULL!$A:$I,3,FALSE)))</f>
        <v>40</v>
      </c>
      <c r="X1074" s="18">
        <f>IF(ISERROR(VLOOKUP($A1074,PIVOTILC!$A:$I,3,FALSE)),"0",(VLOOKUP($A1074,PIVOTILC!$A:$I,3,FALSE)))</f>
        <v>40</v>
      </c>
      <c r="Y1074" s="13">
        <f t="shared" si="256"/>
        <v>0</v>
      </c>
      <c r="Z1074" s="13" t="str">
        <f t="shared" si="265"/>
        <v>Good</v>
      </c>
      <c r="AA1074" s="13">
        <f>IF(ISERROR(VLOOKUP($C1074,CTEPULL!$A:$I,4,FALSE)),"0",(VLOOKUP($C1074,CTEPULL!$A:$I,4,FALSE)))</f>
        <v>0</v>
      </c>
      <c r="AB1074" s="18">
        <f>IF(ISERROR(VLOOKUP($A1074,PIVOTILC!$A:$I,4,FALSE)),"0",(VLOOKUP($A1074,PIVOTILC!$A:$I,4,FALSE)))</f>
        <v>0</v>
      </c>
      <c r="AC1074" s="13">
        <f t="shared" si="257"/>
        <v>0</v>
      </c>
      <c r="AD1074" s="13" t="str">
        <f t="shared" si="266"/>
        <v/>
      </c>
      <c r="AE1074" s="13">
        <f>IF(ISERROR(VLOOKUP($C1074,CTEPULL!$A:$I,5,FALSE)),"0",(VLOOKUP($C1074,CTEPULL!$A:$I,5,FALSE)))</f>
        <v>0</v>
      </c>
      <c r="AF1074" s="18">
        <f>IF(ISERROR(VLOOKUP($A1074,PIVOTILC!$A:$I,5,FALSE)),"0",(VLOOKUP($A1074,PIVOTILC!$A:$I,5,FALSE)))</f>
        <v>0</v>
      </c>
      <c r="AG1074" s="13">
        <f t="shared" si="258"/>
        <v>0</v>
      </c>
      <c r="AH1074" s="13" t="str">
        <f t="shared" si="267"/>
        <v/>
      </c>
      <c r="AI1074" s="13">
        <f>IF(ISERROR(VLOOKUP($C1074,CTEPULL!$A:$I,6,FALSE)),"0",(VLOOKUP($C1074,CTEPULL!$A:$I,6,FALSE)))</f>
        <v>0</v>
      </c>
      <c r="AJ1074" s="18">
        <f>IF(ISERROR(VLOOKUP($A1074,PIVOTILC!$A:$I,6,FALSE)),"0",(VLOOKUP($A1074,PIVOTILC!$A:$I,6,FALSE)))</f>
        <v>0</v>
      </c>
      <c r="AK1074" s="13">
        <f t="shared" si="259"/>
        <v>0</v>
      </c>
      <c r="AL1074" s="13" t="str">
        <f t="shared" si="268"/>
        <v/>
      </c>
      <c r="AM1074" s="13">
        <f>IF(ISERROR(VLOOKUP($C1074,CTEPULL!$A:$I,7,FALSE)),"0",(VLOOKUP($C1074,CTEPULL!$A:$I,7,FALSE)))</f>
        <v>0</v>
      </c>
      <c r="AN1074" s="18">
        <f>IF(ISERROR(VLOOKUP($A1074,PIVOTILC!$A:$I,7,FALSE)),"0",(VLOOKUP($A1074,PIVOTILC!$A:$I,7,FALSE)))</f>
        <v>0</v>
      </c>
      <c r="AO1074" s="13">
        <f t="shared" si="260"/>
        <v>0</v>
      </c>
      <c r="AP1074" s="13" t="str">
        <f t="shared" si="269"/>
        <v/>
      </c>
      <c r="AQ1074" s="13">
        <f>IF(ISERROR(VLOOKUP($C1074,CTEPULL!$A:$I,8,FALSE)),"0",(VLOOKUP($C1074,CTEPULL!$A:$I,8,FALSE)))</f>
        <v>0</v>
      </c>
      <c r="AR1074" s="18">
        <f>IF(ISERROR(VLOOKUP($A1074,PIVOTILC!$A:$I,8,FALSE)),"0",(VLOOKUP($A1074,PIVOTILC!$A:$I,8,FALSE)))</f>
        <v>0</v>
      </c>
      <c r="AS1074" s="13">
        <f t="shared" si="261"/>
        <v>0</v>
      </c>
      <c r="AT1074" s="13" t="str">
        <f t="shared" si="270"/>
        <v/>
      </c>
      <c r="AU1074" s="19">
        <f>IF(ISERROR(VLOOKUP($C1074,CTEPULL!$A:$I,9,FALSE)),"0",(VLOOKUP($C1074,CTEPULL!$A:$I,9,FALSE)))</f>
        <v>40</v>
      </c>
      <c r="AV1074" s="18">
        <f>IF(ISERROR(VLOOKUP($A1074,PIVOTILC!$A:$I,8,FALSE)),"0",(VLOOKUP($A1074,PIVOTILC!$A:$I,9,FALSE)))</f>
        <v>40</v>
      </c>
      <c r="AW1074" s="18">
        <f t="shared" si="262"/>
        <v>0</v>
      </c>
      <c r="AX1074" s="13">
        <f t="shared" si="263"/>
        <v>0</v>
      </c>
      <c r="AY1074" s="13" t="str">
        <f t="shared" si="264"/>
        <v>No</v>
      </c>
      <c r="AZ1074" s="13" t="str">
        <f t="shared" si="271"/>
        <v>No</v>
      </c>
    </row>
    <row r="1075" spans="1:52" x14ac:dyDescent="0.2">
      <c r="A1075" s="1" t="s">
        <v>7352</v>
      </c>
      <c r="B1075" s="16" t="s">
        <v>4632</v>
      </c>
      <c r="C1075" s="13" t="s">
        <v>4633</v>
      </c>
      <c r="D1075" s="13" t="s">
        <v>4634</v>
      </c>
      <c r="E1075" s="13" t="s">
        <v>4635</v>
      </c>
      <c r="F1075" s="13" t="s">
        <v>659</v>
      </c>
      <c r="G1075" s="13" t="s">
        <v>4636</v>
      </c>
      <c r="H1075" s="13" t="s">
        <v>2829</v>
      </c>
      <c r="I1075" s="13" t="s">
        <v>100</v>
      </c>
      <c r="J1075" s="13" t="s">
        <v>2378</v>
      </c>
      <c r="K1075" s="13" t="s">
        <v>2396</v>
      </c>
      <c r="L1075" s="13" t="s">
        <v>2392</v>
      </c>
      <c r="M1075" s="13" t="s">
        <v>8943</v>
      </c>
      <c r="N1075" s="13" t="s">
        <v>4637</v>
      </c>
      <c r="O1075" s="17">
        <v>42842</v>
      </c>
      <c r="P1075" s="23"/>
      <c r="Q1075" s="41" t="s">
        <v>4638</v>
      </c>
      <c r="R1075" s="13" t="s">
        <v>112</v>
      </c>
      <c r="S1075" s="13" t="s">
        <v>2867</v>
      </c>
      <c r="T1075" s="13" t="s">
        <v>8348</v>
      </c>
      <c r="U1075" s="13" t="s">
        <v>6190</v>
      </c>
      <c r="V1075" s="13" t="s">
        <v>8349</v>
      </c>
      <c r="W1075" s="13">
        <f>IF(ISERROR(VLOOKUP($C1075,CTEPULL!$A:$I,3,FALSE)),"0",(VLOOKUP($C1075,CTEPULL!$A:$I,3,FALSE)))</f>
        <v>18</v>
      </c>
      <c r="X1075" s="18">
        <f>IF(ISERROR(VLOOKUP($A1075,PIVOTILC!$A:$I,3,FALSE)),"0",(VLOOKUP($A1075,PIVOTILC!$A:$I,3,FALSE)))</f>
        <v>18</v>
      </c>
      <c r="Y1075" s="13">
        <f t="shared" si="256"/>
        <v>0</v>
      </c>
      <c r="Z1075" s="13" t="str">
        <f t="shared" si="265"/>
        <v>Good</v>
      </c>
      <c r="AA1075" s="13">
        <f>IF(ISERROR(VLOOKUP($C1075,CTEPULL!$A:$I,4,FALSE)),"0",(VLOOKUP($C1075,CTEPULL!$A:$I,4,FALSE)))</f>
        <v>0</v>
      </c>
      <c r="AB1075" s="18">
        <f>IF(ISERROR(VLOOKUP($A1075,PIVOTILC!$A:$I,4,FALSE)),"0",(VLOOKUP($A1075,PIVOTILC!$A:$I,4,FALSE)))</f>
        <v>0</v>
      </c>
      <c r="AC1075" s="13">
        <f t="shared" si="257"/>
        <v>0</v>
      </c>
      <c r="AD1075" s="13" t="str">
        <f t="shared" si="266"/>
        <v/>
      </c>
      <c r="AE1075" s="13">
        <f>IF(ISERROR(VLOOKUP($C1075,CTEPULL!$A:$I,5,FALSE)),"0",(VLOOKUP($C1075,CTEPULL!$A:$I,5,FALSE)))</f>
        <v>0</v>
      </c>
      <c r="AF1075" s="18">
        <f>IF(ISERROR(VLOOKUP($A1075,PIVOTILC!$A:$I,5,FALSE)),"0",(VLOOKUP($A1075,PIVOTILC!$A:$I,5,FALSE)))</f>
        <v>0</v>
      </c>
      <c r="AG1075" s="13">
        <f t="shared" si="258"/>
        <v>0</v>
      </c>
      <c r="AH1075" s="13" t="str">
        <f t="shared" si="267"/>
        <v/>
      </c>
      <c r="AI1075" s="13">
        <f>IF(ISERROR(VLOOKUP($C1075,CTEPULL!$A:$I,6,FALSE)),"0",(VLOOKUP($C1075,CTEPULL!$A:$I,6,FALSE)))</f>
        <v>0</v>
      </c>
      <c r="AJ1075" s="18">
        <f>IF(ISERROR(VLOOKUP($A1075,PIVOTILC!$A:$I,6,FALSE)),"0",(VLOOKUP($A1075,PIVOTILC!$A:$I,6,FALSE)))</f>
        <v>0</v>
      </c>
      <c r="AK1075" s="13">
        <f t="shared" si="259"/>
        <v>0</v>
      </c>
      <c r="AL1075" s="13" t="str">
        <f t="shared" si="268"/>
        <v/>
      </c>
      <c r="AM1075" s="13">
        <f>IF(ISERROR(VLOOKUP($C1075,CTEPULL!$A:$I,7,FALSE)),"0",(VLOOKUP($C1075,CTEPULL!$A:$I,7,FALSE)))</f>
        <v>0</v>
      </c>
      <c r="AN1075" s="18">
        <f>IF(ISERROR(VLOOKUP($A1075,PIVOTILC!$A:$I,7,FALSE)),"0",(VLOOKUP($A1075,PIVOTILC!$A:$I,7,FALSE)))</f>
        <v>0</v>
      </c>
      <c r="AO1075" s="13">
        <f t="shared" si="260"/>
        <v>0</v>
      </c>
      <c r="AP1075" s="13" t="str">
        <f t="shared" si="269"/>
        <v/>
      </c>
      <c r="AQ1075" s="13">
        <f>IF(ISERROR(VLOOKUP($C1075,CTEPULL!$A:$I,8,FALSE)),"0",(VLOOKUP($C1075,CTEPULL!$A:$I,8,FALSE)))</f>
        <v>0</v>
      </c>
      <c r="AR1075" s="18">
        <f>IF(ISERROR(VLOOKUP($A1075,PIVOTILC!$A:$I,8,FALSE)),"0",(VLOOKUP($A1075,PIVOTILC!$A:$I,8,FALSE)))</f>
        <v>0</v>
      </c>
      <c r="AS1075" s="13">
        <f t="shared" si="261"/>
        <v>0</v>
      </c>
      <c r="AT1075" s="13" t="str">
        <f t="shared" si="270"/>
        <v/>
      </c>
      <c r="AU1075" s="19">
        <f>IF(ISERROR(VLOOKUP($C1075,CTEPULL!$A:$I,9,FALSE)),"0",(VLOOKUP($C1075,CTEPULL!$A:$I,9,FALSE)))</f>
        <v>18</v>
      </c>
      <c r="AV1075" s="18">
        <f>IF(ISERROR(VLOOKUP($A1075,PIVOTILC!$A:$I,8,FALSE)),"0",(VLOOKUP($A1075,PIVOTILC!$A:$I,9,FALSE)))</f>
        <v>18</v>
      </c>
      <c r="AW1075" s="18">
        <f t="shared" si="262"/>
        <v>0</v>
      </c>
      <c r="AX1075" s="13">
        <f t="shared" si="263"/>
        <v>0</v>
      </c>
      <c r="AY1075" s="13" t="str">
        <f t="shared" si="264"/>
        <v>No</v>
      </c>
      <c r="AZ1075" s="13" t="str">
        <f t="shared" si="271"/>
        <v>No</v>
      </c>
    </row>
    <row r="1076" spans="1:52" x14ac:dyDescent="0.2">
      <c r="A1076" s="1" t="s">
        <v>8016</v>
      </c>
      <c r="B1076" s="16" t="s">
        <v>8017</v>
      </c>
      <c r="C1076" s="13" t="s">
        <v>8018</v>
      </c>
      <c r="D1076" s="13" t="s">
        <v>8019</v>
      </c>
      <c r="E1076" s="13" t="s">
        <v>632</v>
      </c>
      <c r="F1076" s="13" t="s">
        <v>179</v>
      </c>
      <c r="G1076" s="13" t="s">
        <v>8020</v>
      </c>
      <c r="H1076" s="13" t="s">
        <v>2829</v>
      </c>
      <c r="I1076" s="13" t="s">
        <v>98</v>
      </c>
      <c r="J1076" s="13" t="s">
        <v>2378</v>
      </c>
      <c r="K1076" s="13" t="s">
        <v>2389</v>
      </c>
      <c r="L1076" s="13" t="s">
        <v>11236</v>
      </c>
      <c r="M1076" s="13" t="s">
        <v>2948</v>
      </c>
      <c r="N1076" s="13" t="s">
        <v>8071</v>
      </c>
      <c r="O1076" s="17">
        <v>43248</v>
      </c>
      <c r="P1076" s="23"/>
      <c r="Q1076" s="41" t="s">
        <v>8021</v>
      </c>
      <c r="R1076" s="13" t="s">
        <v>112</v>
      </c>
      <c r="S1076" s="13" t="s">
        <v>2867</v>
      </c>
      <c r="T1076" s="13" t="s">
        <v>8348</v>
      </c>
      <c r="U1076" s="13" t="s">
        <v>8074</v>
      </c>
      <c r="V1076" s="13" t="s">
        <v>8349</v>
      </c>
      <c r="W1076" s="13">
        <f>IF(ISERROR(VLOOKUP($C1076,CTEPULL!$A:$I,3,FALSE)),"0",(VLOOKUP($C1076,CTEPULL!$A:$I,3,FALSE)))</f>
        <v>45</v>
      </c>
      <c r="X1076" s="18">
        <f>IF(ISERROR(VLOOKUP($A1076,PIVOTILC!$A:$I,3,FALSE)),"0",(VLOOKUP($A1076,PIVOTILC!$A:$I,3,FALSE)))</f>
        <v>45</v>
      </c>
      <c r="Y1076" s="13">
        <f t="shared" si="256"/>
        <v>0</v>
      </c>
      <c r="Z1076" s="13" t="str">
        <f t="shared" si="265"/>
        <v>Good</v>
      </c>
      <c r="AA1076" s="13">
        <f>IF(ISERROR(VLOOKUP($C1076,CTEPULL!$A:$I,4,FALSE)),"0",(VLOOKUP($C1076,CTEPULL!$A:$I,4,FALSE)))</f>
        <v>0</v>
      </c>
      <c r="AB1076" s="18">
        <f>IF(ISERROR(VLOOKUP($A1076,PIVOTILC!$A:$I,4,FALSE)),"0",(VLOOKUP($A1076,PIVOTILC!$A:$I,4,FALSE)))</f>
        <v>0</v>
      </c>
      <c r="AC1076" s="13">
        <f t="shared" si="257"/>
        <v>0</v>
      </c>
      <c r="AD1076" s="13" t="str">
        <f t="shared" si="266"/>
        <v/>
      </c>
      <c r="AE1076" s="13">
        <f>IF(ISERROR(VLOOKUP($C1076,CTEPULL!$A:$I,5,FALSE)),"0",(VLOOKUP($C1076,CTEPULL!$A:$I,5,FALSE)))</f>
        <v>0</v>
      </c>
      <c r="AF1076" s="18">
        <f>IF(ISERROR(VLOOKUP($A1076,PIVOTILC!$A:$I,5,FALSE)),"0",(VLOOKUP($A1076,PIVOTILC!$A:$I,5,FALSE)))</f>
        <v>0</v>
      </c>
      <c r="AG1076" s="13">
        <f t="shared" si="258"/>
        <v>0</v>
      </c>
      <c r="AH1076" s="13" t="str">
        <f t="shared" si="267"/>
        <v/>
      </c>
      <c r="AI1076" s="13">
        <f>IF(ISERROR(VLOOKUP($C1076,CTEPULL!$A:$I,6,FALSE)),"0",(VLOOKUP($C1076,CTEPULL!$A:$I,6,FALSE)))</f>
        <v>0</v>
      </c>
      <c r="AJ1076" s="18">
        <f>IF(ISERROR(VLOOKUP($A1076,PIVOTILC!$A:$I,6,FALSE)),"0",(VLOOKUP($A1076,PIVOTILC!$A:$I,6,FALSE)))</f>
        <v>0</v>
      </c>
      <c r="AK1076" s="13">
        <f t="shared" si="259"/>
        <v>0</v>
      </c>
      <c r="AL1076" s="13" t="str">
        <f t="shared" si="268"/>
        <v/>
      </c>
      <c r="AM1076" s="13">
        <f>IF(ISERROR(VLOOKUP($C1076,CTEPULL!$A:$I,7,FALSE)),"0",(VLOOKUP($C1076,CTEPULL!$A:$I,7,FALSE)))</f>
        <v>0</v>
      </c>
      <c r="AN1076" s="18">
        <f>IF(ISERROR(VLOOKUP($A1076,PIVOTILC!$A:$I,7,FALSE)),"0",(VLOOKUP($A1076,PIVOTILC!$A:$I,7,FALSE)))</f>
        <v>0</v>
      </c>
      <c r="AO1076" s="13">
        <f t="shared" si="260"/>
        <v>0</v>
      </c>
      <c r="AP1076" s="13" t="str">
        <f t="shared" si="269"/>
        <v/>
      </c>
      <c r="AQ1076" s="13">
        <f>IF(ISERROR(VLOOKUP($C1076,CTEPULL!$A:$I,8,FALSE)),"0",(VLOOKUP($C1076,CTEPULL!$A:$I,8,FALSE)))</f>
        <v>0</v>
      </c>
      <c r="AR1076" s="18">
        <f>IF(ISERROR(VLOOKUP($A1076,PIVOTILC!$A:$I,8,FALSE)),"0",(VLOOKUP($A1076,PIVOTILC!$A:$I,8,FALSE)))</f>
        <v>0</v>
      </c>
      <c r="AS1076" s="13">
        <f t="shared" si="261"/>
        <v>0</v>
      </c>
      <c r="AT1076" s="13" t="str">
        <f t="shared" si="270"/>
        <v/>
      </c>
      <c r="AU1076" s="19">
        <f>IF(ISERROR(VLOOKUP($C1076,CTEPULL!$A:$I,9,FALSE)),"0",(VLOOKUP($C1076,CTEPULL!$A:$I,9,FALSE)))</f>
        <v>45</v>
      </c>
      <c r="AV1076" s="18">
        <f>IF(ISERROR(VLOOKUP($A1076,PIVOTILC!$A:$I,8,FALSE)),"0",(VLOOKUP($A1076,PIVOTILC!$A:$I,9,FALSE)))</f>
        <v>45</v>
      </c>
      <c r="AW1076" s="18">
        <f t="shared" si="262"/>
        <v>0</v>
      </c>
      <c r="AX1076" s="13">
        <f t="shared" si="263"/>
        <v>0</v>
      </c>
      <c r="AY1076" s="13" t="str">
        <f t="shared" si="264"/>
        <v>No</v>
      </c>
      <c r="AZ1076" s="13" t="str">
        <f t="shared" si="271"/>
        <v>No</v>
      </c>
    </row>
    <row r="1077" spans="1:52" x14ac:dyDescent="0.2">
      <c r="A1077" s="1" t="s">
        <v>7353</v>
      </c>
      <c r="B1077" s="16" t="s">
        <v>3403</v>
      </c>
      <c r="C1077" s="13" t="s">
        <v>1784</v>
      </c>
      <c r="D1077" s="13" t="s">
        <v>1785</v>
      </c>
      <c r="E1077" s="13" t="s">
        <v>1786</v>
      </c>
      <c r="F1077" s="13" t="s">
        <v>179</v>
      </c>
      <c r="G1077" s="13" t="s">
        <v>1787</v>
      </c>
      <c r="H1077" s="13" t="s">
        <v>2829</v>
      </c>
      <c r="I1077" s="13" t="s">
        <v>98</v>
      </c>
      <c r="J1077" s="13" t="s">
        <v>2378</v>
      </c>
      <c r="K1077" s="13" t="s">
        <v>2395</v>
      </c>
      <c r="L1077" s="13" t="s">
        <v>2385</v>
      </c>
      <c r="M1077" s="13" t="s">
        <v>10350</v>
      </c>
      <c r="N1077" s="13" t="s">
        <v>1788</v>
      </c>
      <c r="O1077" s="17">
        <v>41977</v>
      </c>
      <c r="P1077" s="23"/>
      <c r="Q1077" s="41" t="s">
        <v>2797</v>
      </c>
      <c r="R1077" s="13" t="s">
        <v>129</v>
      </c>
      <c r="S1077" s="13" t="s">
        <v>2867</v>
      </c>
      <c r="T1077" s="13" t="s">
        <v>8348</v>
      </c>
      <c r="U1077" s="13" t="s">
        <v>6191</v>
      </c>
      <c r="V1077" s="13" t="s">
        <v>8352</v>
      </c>
      <c r="W1077" s="13">
        <f>IF(ISERROR(VLOOKUP($C1077,CTEPULL!$A:$I,3,FALSE)),"0",(VLOOKUP($C1077,CTEPULL!$A:$I,3,FALSE)))</f>
        <v>40</v>
      </c>
      <c r="X1077" s="18">
        <f>IF(ISERROR(VLOOKUP($A1077,PIVOTILC!$A:$I,3,FALSE)),"0",(VLOOKUP($A1077,PIVOTILC!$A:$I,3,FALSE)))</f>
        <v>40</v>
      </c>
      <c r="Y1077" s="13">
        <f t="shared" si="256"/>
        <v>0</v>
      </c>
      <c r="Z1077" s="13" t="str">
        <f t="shared" si="265"/>
        <v>Good</v>
      </c>
      <c r="AA1077" s="13">
        <f>IF(ISERROR(VLOOKUP($C1077,CTEPULL!$A:$I,4,FALSE)),"0",(VLOOKUP($C1077,CTEPULL!$A:$I,4,FALSE)))</f>
        <v>0</v>
      </c>
      <c r="AB1077" s="18">
        <f>IF(ISERROR(VLOOKUP($A1077,PIVOTILC!$A:$I,4,FALSE)),"0",(VLOOKUP($A1077,PIVOTILC!$A:$I,4,FALSE)))</f>
        <v>0</v>
      </c>
      <c r="AC1077" s="13">
        <f t="shared" si="257"/>
        <v>0</v>
      </c>
      <c r="AD1077" s="13" t="str">
        <f t="shared" si="266"/>
        <v/>
      </c>
      <c r="AE1077" s="13">
        <f>IF(ISERROR(VLOOKUP($C1077,CTEPULL!$A:$I,5,FALSE)),"0",(VLOOKUP($C1077,CTEPULL!$A:$I,5,FALSE)))</f>
        <v>0</v>
      </c>
      <c r="AF1077" s="18">
        <f>IF(ISERROR(VLOOKUP($A1077,PIVOTILC!$A:$I,5,FALSE)),"0",(VLOOKUP($A1077,PIVOTILC!$A:$I,5,FALSE)))</f>
        <v>0</v>
      </c>
      <c r="AG1077" s="13">
        <f t="shared" si="258"/>
        <v>0</v>
      </c>
      <c r="AH1077" s="13" t="str">
        <f t="shared" si="267"/>
        <v/>
      </c>
      <c r="AI1077" s="13">
        <f>IF(ISERROR(VLOOKUP($C1077,CTEPULL!$A:$I,6,FALSE)),"0",(VLOOKUP($C1077,CTEPULL!$A:$I,6,FALSE)))</f>
        <v>0</v>
      </c>
      <c r="AJ1077" s="18">
        <f>IF(ISERROR(VLOOKUP($A1077,PIVOTILC!$A:$I,6,FALSE)),"0",(VLOOKUP($A1077,PIVOTILC!$A:$I,6,FALSE)))</f>
        <v>0</v>
      </c>
      <c r="AK1077" s="13">
        <f t="shared" si="259"/>
        <v>0</v>
      </c>
      <c r="AL1077" s="13" t="str">
        <f t="shared" si="268"/>
        <v/>
      </c>
      <c r="AM1077" s="13">
        <f>IF(ISERROR(VLOOKUP($C1077,CTEPULL!$A:$I,7,FALSE)),"0",(VLOOKUP($C1077,CTEPULL!$A:$I,7,FALSE)))</f>
        <v>0</v>
      </c>
      <c r="AN1077" s="18">
        <f>IF(ISERROR(VLOOKUP($A1077,PIVOTILC!$A:$I,7,FALSE)),"0",(VLOOKUP($A1077,PIVOTILC!$A:$I,7,FALSE)))</f>
        <v>0</v>
      </c>
      <c r="AO1077" s="13">
        <f t="shared" si="260"/>
        <v>0</v>
      </c>
      <c r="AP1077" s="13" t="str">
        <f t="shared" si="269"/>
        <v/>
      </c>
      <c r="AQ1077" s="13">
        <f>IF(ISERROR(VLOOKUP($C1077,CTEPULL!$A:$I,8,FALSE)),"0",(VLOOKUP($C1077,CTEPULL!$A:$I,8,FALSE)))</f>
        <v>0</v>
      </c>
      <c r="AR1077" s="18">
        <f>IF(ISERROR(VLOOKUP($A1077,PIVOTILC!$A:$I,8,FALSE)),"0",(VLOOKUP($A1077,PIVOTILC!$A:$I,8,FALSE)))</f>
        <v>0</v>
      </c>
      <c r="AS1077" s="13">
        <f t="shared" si="261"/>
        <v>0</v>
      </c>
      <c r="AT1077" s="13" t="str">
        <f t="shared" si="270"/>
        <v/>
      </c>
      <c r="AU1077" s="19">
        <f>IF(ISERROR(VLOOKUP($C1077,CTEPULL!$A:$I,9,FALSE)),"0",(VLOOKUP($C1077,CTEPULL!$A:$I,9,FALSE)))</f>
        <v>40</v>
      </c>
      <c r="AV1077" s="18">
        <f>IF(ISERROR(VLOOKUP($A1077,PIVOTILC!$A:$I,8,FALSE)),"0",(VLOOKUP($A1077,PIVOTILC!$A:$I,9,FALSE)))</f>
        <v>40</v>
      </c>
      <c r="AW1077" s="18">
        <f t="shared" si="262"/>
        <v>0</v>
      </c>
      <c r="AX1077" s="13">
        <f t="shared" si="263"/>
        <v>0</v>
      </c>
      <c r="AY1077" s="13" t="str">
        <f t="shared" si="264"/>
        <v>No</v>
      </c>
      <c r="AZ1077" s="13" t="str">
        <f t="shared" si="271"/>
        <v>No</v>
      </c>
    </row>
    <row r="1078" spans="1:52" x14ac:dyDescent="0.2">
      <c r="A1078" s="1" t="s">
        <v>10579</v>
      </c>
      <c r="B1078" s="16" t="s">
        <v>10580</v>
      </c>
      <c r="C1078" s="13" t="s">
        <v>10581</v>
      </c>
      <c r="D1078" s="13" t="s">
        <v>10582</v>
      </c>
      <c r="E1078" s="13" t="s">
        <v>10583</v>
      </c>
      <c r="F1078" s="13" t="s">
        <v>3740</v>
      </c>
      <c r="G1078" s="13" t="s">
        <v>10584</v>
      </c>
      <c r="H1078" s="13" t="s">
        <v>2828</v>
      </c>
      <c r="I1078" s="13" t="s">
        <v>98</v>
      </c>
      <c r="J1078" s="13" t="s">
        <v>2378</v>
      </c>
      <c r="K1078" s="13" t="s">
        <v>2379</v>
      </c>
      <c r="L1078" s="13" t="s">
        <v>2380</v>
      </c>
      <c r="M1078" s="13" t="s">
        <v>2403</v>
      </c>
      <c r="N1078" s="13" t="s">
        <v>10647</v>
      </c>
      <c r="O1078" s="17">
        <v>43619</v>
      </c>
      <c r="P1078" s="23"/>
      <c r="Q1078" s="41" t="s">
        <v>10585</v>
      </c>
      <c r="R1078" s="13" t="s">
        <v>187</v>
      </c>
      <c r="S1078" s="13" t="s">
        <v>2867</v>
      </c>
      <c r="T1078" s="13" t="s">
        <v>8348</v>
      </c>
      <c r="U1078" s="13" t="s">
        <v>10656</v>
      </c>
      <c r="V1078" s="13" t="s">
        <v>8349</v>
      </c>
      <c r="W1078" s="13">
        <f>IF(ISERROR(VLOOKUP($C1078,CTEPULL!$A:$I,3,FALSE)),"0",(VLOOKUP($C1078,CTEPULL!$A:$I,3,FALSE)))</f>
        <v>40</v>
      </c>
      <c r="X1078" s="18">
        <f>IF(ISERROR(VLOOKUP($A1078,PIVOTILC!$A:$I,3,FALSE)),"0",(VLOOKUP($A1078,PIVOTILC!$A:$I,3,FALSE)))</f>
        <v>40</v>
      </c>
      <c r="Y1078" s="13">
        <f t="shared" si="256"/>
        <v>0</v>
      </c>
      <c r="Z1078" s="13" t="str">
        <f t="shared" si="265"/>
        <v>Good</v>
      </c>
      <c r="AA1078" s="13">
        <f>IF(ISERROR(VLOOKUP($C1078,CTEPULL!$A:$I,4,FALSE)),"0",(VLOOKUP($C1078,CTEPULL!$A:$I,4,FALSE)))</f>
        <v>0</v>
      </c>
      <c r="AB1078" s="18">
        <f>IF(ISERROR(VLOOKUP($A1078,PIVOTILC!$A:$I,4,FALSE)),"0",(VLOOKUP($A1078,PIVOTILC!$A:$I,4,FALSE)))</f>
        <v>0</v>
      </c>
      <c r="AC1078" s="13">
        <f t="shared" si="257"/>
        <v>0</v>
      </c>
      <c r="AD1078" s="13" t="str">
        <f t="shared" si="266"/>
        <v/>
      </c>
      <c r="AE1078" s="13">
        <f>IF(ISERROR(VLOOKUP($C1078,CTEPULL!$A:$I,5,FALSE)),"0",(VLOOKUP($C1078,CTEPULL!$A:$I,5,FALSE)))</f>
        <v>0</v>
      </c>
      <c r="AF1078" s="18">
        <f>IF(ISERROR(VLOOKUP($A1078,PIVOTILC!$A:$I,5,FALSE)),"0",(VLOOKUP($A1078,PIVOTILC!$A:$I,5,FALSE)))</f>
        <v>0</v>
      </c>
      <c r="AG1078" s="13">
        <f t="shared" si="258"/>
        <v>0</v>
      </c>
      <c r="AH1078" s="13" t="str">
        <f t="shared" si="267"/>
        <v/>
      </c>
      <c r="AI1078" s="13">
        <f>IF(ISERROR(VLOOKUP($C1078,CTEPULL!$A:$I,6,FALSE)),"0",(VLOOKUP($C1078,CTEPULL!$A:$I,6,FALSE)))</f>
        <v>0</v>
      </c>
      <c r="AJ1078" s="18">
        <f>IF(ISERROR(VLOOKUP($A1078,PIVOTILC!$A:$I,6,FALSE)),"0",(VLOOKUP($A1078,PIVOTILC!$A:$I,6,FALSE)))</f>
        <v>0</v>
      </c>
      <c r="AK1078" s="13">
        <f t="shared" si="259"/>
        <v>0</v>
      </c>
      <c r="AL1078" s="13" t="str">
        <f t="shared" si="268"/>
        <v/>
      </c>
      <c r="AM1078" s="13">
        <f>IF(ISERROR(VLOOKUP($C1078,CTEPULL!$A:$I,7,FALSE)),"0",(VLOOKUP($C1078,CTEPULL!$A:$I,7,FALSE)))</f>
        <v>0</v>
      </c>
      <c r="AN1078" s="18">
        <f>IF(ISERROR(VLOOKUP($A1078,PIVOTILC!$A:$I,7,FALSE)),"0",(VLOOKUP($A1078,PIVOTILC!$A:$I,7,FALSE)))</f>
        <v>0</v>
      </c>
      <c r="AO1078" s="13">
        <f t="shared" si="260"/>
        <v>0</v>
      </c>
      <c r="AP1078" s="13" t="str">
        <f t="shared" si="269"/>
        <v/>
      </c>
      <c r="AQ1078" s="13">
        <f>IF(ISERROR(VLOOKUP($C1078,CTEPULL!$A:$I,8,FALSE)),"0",(VLOOKUP($C1078,CTEPULL!$A:$I,8,FALSE)))</f>
        <v>0</v>
      </c>
      <c r="AR1078" s="18">
        <f>IF(ISERROR(VLOOKUP($A1078,PIVOTILC!$A:$I,8,FALSE)),"0",(VLOOKUP($A1078,PIVOTILC!$A:$I,8,FALSE)))</f>
        <v>0</v>
      </c>
      <c r="AS1078" s="13">
        <f t="shared" si="261"/>
        <v>0</v>
      </c>
      <c r="AT1078" s="13" t="str">
        <f t="shared" si="270"/>
        <v/>
      </c>
      <c r="AU1078" s="19">
        <f>IF(ISERROR(VLOOKUP($C1078,CTEPULL!$A:$I,9,FALSE)),"0",(VLOOKUP($C1078,CTEPULL!$A:$I,9,FALSE)))</f>
        <v>40</v>
      </c>
      <c r="AV1078" s="18">
        <f>IF(ISERROR(VLOOKUP($A1078,PIVOTILC!$A:$I,8,FALSE)),"0",(VLOOKUP($A1078,PIVOTILC!$A:$I,9,FALSE)))</f>
        <v>40</v>
      </c>
      <c r="AW1078" s="18">
        <f t="shared" si="262"/>
        <v>0</v>
      </c>
      <c r="AX1078" s="13">
        <f t="shared" si="263"/>
        <v>0</v>
      </c>
      <c r="AY1078" s="13" t="str">
        <f t="shared" si="264"/>
        <v>No</v>
      </c>
      <c r="AZ1078" s="13" t="str">
        <f t="shared" si="271"/>
        <v>No</v>
      </c>
    </row>
    <row r="1079" spans="1:52" x14ac:dyDescent="0.2">
      <c r="A1079" s="1" t="s">
        <v>10932</v>
      </c>
      <c r="B1079" s="16" t="s">
        <v>10992</v>
      </c>
      <c r="C1079" s="13" t="s">
        <v>10993</v>
      </c>
      <c r="D1079" s="13" t="s">
        <v>10994</v>
      </c>
      <c r="E1079" s="13" t="s">
        <v>10995</v>
      </c>
      <c r="F1079" s="13" t="s">
        <v>179</v>
      </c>
      <c r="G1079" s="13" t="s">
        <v>10996</v>
      </c>
      <c r="H1079" s="13" t="s">
        <v>2829</v>
      </c>
      <c r="I1079" s="13" t="s">
        <v>100</v>
      </c>
      <c r="J1079" s="13" t="s">
        <v>2378</v>
      </c>
      <c r="K1079" s="13" t="s">
        <v>2395</v>
      </c>
      <c r="L1079" s="13" t="s">
        <v>2385</v>
      </c>
      <c r="M1079" s="13" t="s">
        <v>10350</v>
      </c>
      <c r="N1079" s="13" t="s">
        <v>10997</v>
      </c>
      <c r="O1079" s="17">
        <v>43647</v>
      </c>
      <c r="P1079" s="23"/>
      <c r="Q1079" s="41" t="s">
        <v>10998</v>
      </c>
      <c r="R1079" s="13" t="s">
        <v>129</v>
      </c>
      <c r="S1079" s="13" t="s">
        <v>2867</v>
      </c>
      <c r="T1079" s="13" t="s">
        <v>8348</v>
      </c>
      <c r="U1079" s="13" t="s">
        <v>11006</v>
      </c>
      <c r="V1079" s="13" t="s">
        <v>8349</v>
      </c>
      <c r="W1079" s="13">
        <f>IF(ISERROR(VLOOKUP($C1079,CTEPULL!$A:$I,3,FALSE)),"0",(VLOOKUP($C1079,CTEPULL!$A:$I,3,FALSE)))</f>
        <v>40</v>
      </c>
      <c r="X1079" s="18">
        <f>IF(ISERROR(VLOOKUP($A1079,PIVOTILC!$A:$I,3,FALSE)),"0",(VLOOKUP($A1079,PIVOTILC!$A:$I,3,FALSE)))</f>
        <v>40</v>
      </c>
      <c r="Y1079" s="13">
        <f t="shared" si="256"/>
        <v>0</v>
      </c>
      <c r="Z1079" s="13" t="str">
        <f t="shared" si="265"/>
        <v>Good</v>
      </c>
      <c r="AA1079" s="13">
        <f>IF(ISERROR(VLOOKUP($C1079,CTEPULL!$A:$I,4,FALSE)),"0",(VLOOKUP($C1079,CTEPULL!$A:$I,4,FALSE)))</f>
        <v>0</v>
      </c>
      <c r="AB1079" s="18">
        <f>IF(ISERROR(VLOOKUP($A1079,PIVOTILC!$A:$I,4,FALSE)),"0",(VLOOKUP($A1079,PIVOTILC!$A:$I,4,FALSE)))</f>
        <v>0</v>
      </c>
      <c r="AC1079" s="13">
        <f t="shared" si="257"/>
        <v>0</v>
      </c>
      <c r="AD1079" s="13" t="str">
        <f t="shared" si="266"/>
        <v/>
      </c>
      <c r="AE1079" s="13">
        <f>IF(ISERROR(VLOOKUP($C1079,CTEPULL!$A:$I,5,FALSE)),"0",(VLOOKUP($C1079,CTEPULL!$A:$I,5,FALSE)))</f>
        <v>0</v>
      </c>
      <c r="AF1079" s="18">
        <f>IF(ISERROR(VLOOKUP($A1079,PIVOTILC!$A:$I,5,FALSE)),"0",(VLOOKUP($A1079,PIVOTILC!$A:$I,5,FALSE)))</f>
        <v>0</v>
      </c>
      <c r="AG1079" s="13">
        <f t="shared" si="258"/>
        <v>0</v>
      </c>
      <c r="AH1079" s="13" t="str">
        <f t="shared" si="267"/>
        <v/>
      </c>
      <c r="AI1079" s="13">
        <f>IF(ISERROR(VLOOKUP($C1079,CTEPULL!$A:$I,6,FALSE)),"0",(VLOOKUP($C1079,CTEPULL!$A:$I,6,FALSE)))</f>
        <v>0</v>
      </c>
      <c r="AJ1079" s="18">
        <f>IF(ISERROR(VLOOKUP($A1079,PIVOTILC!$A:$I,6,FALSE)),"0",(VLOOKUP($A1079,PIVOTILC!$A:$I,6,FALSE)))</f>
        <v>0</v>
      </c>
      <c r="AK1079" s="13">
        <f t="shared" si="259"/>
        <v>0</v>
      </c>
      <c r="AL1079" s="13" t="str">
        <f t="shared" si="268"/>
        <v/>
      </c>
      <c r="AM1079" s="13">
        <f>IF(ISERROR(VLOOKUP($C1079,CTEPULL!$A:$I,7,FALSE)),"0",(VLOOKUP($C1079,CTEPULL!$A:$I,7,FALSE)))</f>
        <v>0</v>
      </c>
      <c r="AN1079" s="18">
        <f>IF(ISERROR(VLOOKUP($A1079,PIVOTILC!$A:$I,7,FALSE)),"0",(VLOOKUP($A1079,PIVOTILC!$A:$I,7,FALSE)))</f>
        <v>0</v>
      </c>
      <c r="AO1079" s="13">
        <f t="shared" si="260"/>
        <v>0</v>
      </c>
      <c r="AP1079" s="13" t="str">
        <f t="shared" si="269"/>
        <v/>
      </c>
      <c r="AQ1079" s="13">
        <f>IF(ISERROR(VLOOKUP($C1079,CTEPULL!$A:$I,8,FALSE)),"0",(VLOOKUP($C1079,CTEPULL!$A:$I,8,FALSE)))</f>
        <v>0</v>
      </c>
      <c r="AR1079" s="18">
        <f>IF(ISERROR(VLOOKUP($A1079,PIVOTILC!$A:$I,8,FALSE)),"0",(VLOOKUP($A1079,PIVOTILC!$A:$I,8,FALSE)))</f>
        <v>0</v>
      </c>
      <c r="AS1079" s="13">
        <f t="shared" si="261"/>
        <v>0</v>
      </c>
      <c r="AT1079" s="13" t="str">
        <f t="shared" si="270"/>
        <v/>
      </c>
      <c r="AU1079" s="19">
        <f>IF(ISERROR(VLOOKUP($C1079,CTEPULL!$A:$I,9,FALSE)),"0",(VLOOKUP($C1079,CTEPULL!$A:$I,9,FALSE)))</f>
        <v>40</v>
      </c>
      <c r="AV1079" s="18">
        <f>IF(ISERROR(VLOOKUP($A1079,PIVOTILC!$A:$I,8,FALSE)),"0",(VLOOKUP($A1079,PIVOTILC!$A:$I,9,FALSE)))</f>
        <v>40</v>
      </c>
      <c r="AW1079" s="18">
        <f t="shared" si="262"/>
        <v>0</v>
      </c>
      <c r="AX1079" s="13">
        <f t="shared" si="263"/>
        <v>0</v>
      </c>
      <c r="AY1079" s="13" t="str">
        <f t="shared" si="264"/>
        <v>No</v>
      </c>
      <c r="AZ1079" s="13" t="str">
        <f t="shared" si="271"/>
        <v>No</v>
      </c>
    </row>
    <row r="1080" spans="1:52" x14ac:dyDescent="0.2">
      <c r="A1080" s="1" t="s">
        <v>9483</v>
      </c>
      <c r="B1080" s="16" t="s">
        <v>3404</v>
      </c>
      <c r="C1080" s="13" t="s">
        <v>2274</v>
      </c>
      <c r="D1080" s="13" t="s">
        <v>2267</v>
      </c>
      <c r="E1080" s="13" t="s">
        <v>2268</v>
      </c>
      <c r="F1080" s="13" t="s">
        <v>2830</v>
      </c>
      <c r="G1080" s="13" t="s">
        <v>2269</v>
      </c>
      <c r="H1080" s="13" t="s">
        <v>2828</v>
      </c>
      <c r="I1080" s="13" t="s">
        <v>100</v>
      </c>
      <c r="J1080" s="13" t="s">
        <v>2378</v>
      </c>
      <c r="K1080" s="13" t="s">
        <v>4970</v>
      </c>
      <c r="L1080" s="13" t="s">
        <v>11256</v>
      </c>
      <c r="M1080" s="13" t="s">
        <v>11908</v>
      </c>
      <c r="N1080" s="13" t="s">
        <v>2275</v>
      </c>
      <c r="O1080" s="17">
        <v>42207</v>
      </c>
      <c r="P1080" s="23"/>
      <c r="Q1080" s="41" t="s">
        <v>2798</v>
      </c>
      <c r="R1080" s="13" t="s">
        <v>129</v>
      </c>
      <c r="S1080" s="13" t="s">
        <v>2867</v>
      </c>
      <c r="T1080" s="13" t="s">
        <v>8348</v>
      </c>
      <c r="U1080" s="13" t="s">
        <v>6192</v>
      </c>
      <c r="V1080" s="13" t="s">
        <v>8354</v>
      </c>
      <c r="W1080" s="13">
        <f>IF(ISERROR(VLOOKUP($C1080,CTEPULL!$A:$I,3,FALSE)),"0",(VLOOKUP($C1080,CTEPULL!$A:$I,3,FALSE)))</f>
        <v>45</v>
      </c>
      <c r="X1080" s="18">
        <f>IF(ISERROR(VLOOKUP($A1080,PIVOTILC!$A:$I,3,FALSE)),"0",(VLOOKUP($A1080,PIVOTILC!$A:$I,3,FALSE)))</f>
        <v>45</v>
      </c>
      <c r="Y1080" s="13">
        <f t="shared" si="256"/>
        <v>0</v>
      </c>
      <c r="Z1080" s="13" t="str">
        <f t="shared" si="265"/>
        <v>Good</v>
      </c>
      <c r="AA1080" s="13">
        <f>IF(ISERROR(VLOOKUP($C1080,CTEPULL!$A:$I,4,FALSE)),"0",(VLOOKUP($C1080,CTEPULL!$A:$I,4,FALSE)))</f>
        <v>0</v>
      </c>
      <c r="AB1080" s="18">
        <f>IF(ISERROR(VLOOKUP($A1080,PIVOTILC!$A:$I,4,FALSE)),"0",(VLOOKUP($A1080,PIVOTILC!$A:$I,4,FALSE)))</f>
        <v>0</v>
      </c>
      <c r="AC1080" s="13">
        <f t="shared" si="257"/>
        <v>0</v>
      </c>
      <c r="AD1080" s="13" t="str">
        <f t="shared" si="266"/>
        <v/>
      </c>
      <c r="AE1080" s="13">
        <f>IF(ISERROR(VLOOKUP($C1080,CTEPULL!$A:$I,5,FALSE)),"0",(VLOOKUP($C1080,CTEPULL!$A:$I,5,FALSE)))</f>
        <v>0</v>
      </c>
      <c r="AF1080" s="18">
        <f>IF(ISERROR(VLOOKUP($A1080,PIVOTILC!$A:$I,5,FALSE)),"0",(VLOOKUP($A1080,PIVOTILC!$A:$I,5,FALSE)))</f>
        <v>0</v>
      </c>
      <c r="AG1080" s="13">
        <f t="shared" si="258"/>
        <v>0</v>
      </c>
      <c r="AH1080" s="13" t="str">
        <f t="shared" si="267"/>
        <v/>
      </c>
      <c r="AI1080" s="13">
        <f>IF(ISERROR(VLOOKUP($C1080,CTEPULL!$A:$I,6,FALSE)),"0",(VLOOKUP($C1080,CTEPULL!$A:$I,6,FALSE)))</f>
        <v>0</v>
      </c>
      <c r="AJ1080" s="18">
        <f>IF(ISERROR(VLOOKUP($A1080,PIVOTILC!$A:$I,6,FALSE)),"0",(VLOOKUP($A1080,PIVOTILC!$A:$I,6,FALSE)))</f>
        <v>0</v>
      </c>
      <c r="AK1080" s="13">
        <f t="shared" si="259"/>
        <v>0</v>
      </c>
      <c r="AL1080" s="13" t="str">
        <f t="shared" si="268"/>
        <v/>
      </c>
      <c r="AM1080" s="13">
        <f>IF(ISERROR(VLOOKUP($C1080,CTEPULL!$A:$I,7,FALSE)),"0",(VLOOKUP($C1080,CTEPULL!$A:$I,7,FALSE)))</f>
        <v>0</v>
      </c>
      <c r="AN1080" s="18">
        <f>IF(ISERROR(VLOOKUP($A1080,PIVOTILC!$A:$I,7,FALSE)),"0",(VLOOKUP($A1080,PIVOTILC!$A:$I,7,FALSE)))</f>
        <v>0</v>
      </c>
      <c r="AO1080" s="13">
        <f t="shared" si="260"/>
        <v>0</v>
      </c>
      <c r="AP1080" s="13" t="str">
        <f t="shared" si="269"/>
        <v/>
      </c>
      <c r="AQ1080" s="13">
        <f>IF(ISERROR(VLOOKUP($C1080,CTEPULL!$A:$I,8,FALSE)),"0",(VLOOKUP($C1080,CTEPULL!$A:$I,8,FALSE)))</f>
        <v>0</v>
      </c>
      <c r="AR1080" s="18">
        <f>IF(ISERROR(VLOOKUP($A1080,PIVOTILC!$A:$I,8,FALSE)),"0",(VLOOKUP($A1080,PIVOTILC!$A:$I,8,FALSE)))</f>
        <v>0</v>
      </c>
      <c r="AS1080" s="13">
        <f t="shared" si="261"/>
        <v>0</v>
      </c>
      <c r="AT1080" s="13" t="str">
        <f t="shared" si="270"/>
        <v/>
      </c>
      <c r="AU1080" s="19">
        <f>IF(ISERROR(VLOOKUP($C1080,CTEPULL!$A:$I,9,FALSE)),"0",(VLOOKUP($C1080,CTEPULL!$A:$I,9,FALSE)))</f>
        <v>45</v>
      </c>
      <c r="AV1080" s="18">
        <f>IF(ISERROR(VLOOKUP($A1080,PIVOTILC!$A:$I,8,FALSE)),"0",(VLOOKUP($A1080,PIVOTILC!$A:$I,9,FALSE)))</f>
        <v>45</v>
      </c>
      <c r="AW1080" s="18">
        <f t="shared" si="262"/>
        <v>0</v>
      </c>
      <c r="AX1080" s="13">
        <f t="shared" si="263"/>
        <v>0</v>
      </c>
      <c r="AY1080" s="13" t="str">
        <f t="shared" si="264"/>
        <v>No</v>
      </c>
      <c r="AZ1080" s="13" t="str">
        <f t="shared" si="271"/>
        <v>No</v>
      </c>
    </row>
    <row r="1081" spans="1:52" x14ac:dyDescent="0.2">
      <c r="A1081" s="1" t="s">
        <v>9484</v>
      </c>
      <c r="B1081" s="16" t="s">
        <v>3405</v>
      </c>
      <c r="C1081" s="13" t="s">
        <v>810</v>
      </c>
      <c r="D1081" s="13" t="s">
        <v>455</v>
      </c>
      <c r="E1081" s="13" t="s">
        <v>456</v>
      </c>
      <c r="F1081" s="13" t="s">
        <v>113</v>
      </c>
      <c r="G1081" s="13" t="s">
        <v>284</v>
      </c>
      <c r="H1081" s="13" t="s">
        <v>2829</v>
      </c>
      <c r="I1081" s="13" t="s">
        <v>100</v>
      </c>
      <c r="J1081" s="13" t="s">
        <v>2378</v>
      </c>
      <c r="K1081" s="13" t="s">
        <v>2396</v>
      </c>
      <c r="L1081" s="13" t="s">
        <v>2392</v>
      </c>
      <c r="M1081" s="13" t="s">
        <v>8943</v>
      </c>
      <c r="N1081" s="13" t="s">
        <v>56</v>
      </c>
      <c r="O1081" s="17">
        <v>39111</v>
      </c>
      <c r="P1081" s="23"/>
      <c r="Q1081" s="41" t="s">
        <v>2799</v>
      </c>
      <c r="R1081" s="13" t="s">
        <v>129</v>
      </c>
      <c r="S1081" s="13" t="s">
        <v>2871</v>
      </c>
      <c r="T1081" s="13" t="s">
        <v>8348</v>
      </c>
      <c r="U1081" s="13" t="s">
        <v>6193</v>
      </c>
      <c r="V1081" s="13" t="s">
        <v>8352</v>
      </c>
      <c r="W1081" s="13">
        <f>IF(ISERROR(VLOOKUP($C1081,CTEPULL!$A:$I,3,FALSE)),"0",(VLOOKUP($C1081,CTEPULL!$A:$I,3,FALSE)))</f>
        <v>50</v>
      </c>
      <c r="X1081" s="18">
        <f>IF(ISERROR(VLOOKUP($A1081,PIVOTILC!$A:$I,3,FALSE)),"0",(VLOOKUP($A1081,PIVOTILC!$A:$I,3,FALSE)))</f>
        <v>50</v>
      </c>
      <c r="Y1081" s="13">
        <f t="shared" si="256"/>
        <v>0</v>
      </c>
      <c r="Z1081" s="13" t="str">
        <f t="shared" si="265"/>
        <v>Good</v>
      </c>
      <c r="AA1081" s="13">
        <f>IF(ISERROR(VLOOKUP($C1081,CTEPULL!$A:$I,4,FALSE)),"0",(VLOOKUP($C1081,CTEPULL!$A:$I,4,FALSE)))</f>
        <v>0</v>
      </c>
      <c r="AB1081" s="18">
        <f>IF(ISERROR(VLOOKUP($A1081,PIVOTILC!$A:$I,4,FALSE)),"0",(VLOOKUP($A1081,PIVOTILC!$A:$I,4,FALSE)))</f>
        <v>0</v>
      </c>
      <c r="AC1081" s="13">
        <f t="shared" si="257"/>
        <v>0</v>
      </c>
      <c r="AD1081" s="13" t="str">
        <f t="shared" si="266"/>
        <v/>
      </c>
      <c r="AE1081" s="13">
        <f>IF(ISERROR(VLOOKUP($C1081,CTEPULL!$A:$I,5,FALSE)),"0",(VLOOKUP($C1081,CTEPULL!$A:$I,5,FALSE)))</f>
        <v>0</v>
      </c>
      <c r="AF1081" s="18">
        <f>IF(ISERROR(VLOOKUP($A1081,PIVOTILC!$A:$I,5,FALSE)),"0",(VLOOKUP($A1081,PIVOTILC!$A:$I,5,FALSE)))</f>
        <v>0</v>
      </c>
      <c r="AG1081" s="13">
        <f t="shared" si="258"/>
        <v>0</v>
      </c>
      <c r="AH1081" s="13" t="str">
        <f t="shared" si="267"/>
        <v/>
      </c>
      <c r="AI1081" s="13">
        <f>IF(ISERROR(VLOOKUP($C1081,CTEPULL!$A:$I,6,FALSE)),"0",(VLOOKUP($C1081,CTEPULL!$A:$I,6,FALSE)))</f>
        <v>0</v>
      </c>
      <c r="AJ1081" s="18">
        <f>IF(ISERROR(VLOOKUP($A1081,PIVOTILC!$A:$I,6,FALSE)),"0",(VLOOKUP($A1081,PIVOTILC!$A:$I,6,FALSE)))</f>
        <v>0</v>
      </c>
      <c r="AK1081" s="13">
        <f t="shared" si="259"/>
        <v>0</v>
      </c>
      <c r="AL1081" s="13" t="str">
        <f t="shared" si="268"/>
        <v/>
      </c>
      <c r="AM1081" s="13">
        <f>IF(ISERROR(VLOOKUP($C1081,CTEPULL!$A:$I,7,FALSE)),"0",(VLOOKUP($C1081,CTEPULL!$A:$I,7,FALSE)))</f>
        <v>0</v>
      </c>
      <c r="AN1081" s="18">
        <f>IF(ISERROR(VLOOKUP($A1081,PIVOTILC!$A:$I,7,FALSE)),"0",(VLOOKUP($A1081,PIVOTILC!$A:$I,7,FALSE)))</f>
        <v>0</v>
      </c>
      <c r="AO1081" s="13">
        <f t="shared" si="260"/>
        <v>0</v>
      </c>
      <c r="AP1081" s="13" t="str">
        <f t="shared" si="269"/>
        <v/>
      </c>
      <c r="AQ1081" s="13">
        <f>IF(ISERROR(VLOOKUP($C1081,CTEPULL!$A:$I,8,FALSE)),"0",(VLOOKUP($C1081,CTEPULL!$A:$I,8,FALSE)))</f>
        <v>0</v>
      </c>
      <c r="AR1081" s="18">
        <f>IF(ISERROR(VLOOKUP($A1081,PIVOTILC!$A:$I,8,FALSE)),"0",(VLOOKUP($A1081,PIVOTILC!$A:$I,8,FALSE)))</f>
        <v>0</v>
      </c>
      <c r="AS1081" s="13">
        <f t="shared" si="261"/>
        <v>0</v>
      </c>
      <c r="AT1081" s="13" t="str">
        <f t="shared" si="270"/>
        <v/>
      </c>
      <c r="AU1081" s="19">
        <f>IF(ISERROR(VLOOKUP($C1081,CTEPULL!$A:$I,9,FALSE)),"0",(VLOOKUP($C1081,CTEPULL!$A:$I,9,FALSE)))</f>
        <v>50</v>
      </c>
      <c r="AV1081" s="18">
        <f>IF(ISERROR(VLOOKUP($A1081,PIVOTILC!$A:$I,8,FALSE)),"0",(VLOOKUP($A1081,PIVOTILC!$A:$I,9,FALSE)))</f>
        <v>50</v>
      </c>
      <c r="AW1081" s="18">
        <f t="shared" si="262"/>
        <v>0</v>
      </c>
      <c r="AX1081" s="13">
        <f t="shared" si="263"/>
        <v>0</v>
      </c>
      <c r="AY1081" s="13" t="str">
        <f t="shared" si="264"/>
        <v>No</v>
      </c>
      <c r="AZ1081" s="13" t="str">
        <f t="shared" si="271"/>
        <v>No</v>
      </c>
    </row>
    <row r="1082" spans="1:52" x14ac:dyDescent="0.2">
      <c r="A1082" s="1" t="s">
        <v>9485</v>
      </c>
      <c r="B1082" s="16" t="s">
        <v>3406</v>
      </c>
      <c r="C1082" s="13" t="s">
        <v>863</v>
      </c>
      <c r="D1082" s="13" t="s">
        <v>576</v>
      </c>
      <c r="E1082" s="13" t="s">
        <v>564</v>
      </c>
      <c r="F1082" s="13" t="s">
        <v>178</v>
      </c>
      <c r="G1082" s="13" t="s">
        <v>334</v>
      </c>
      <c r="H1082" s="13" t="s">
        <v>2831</v>
      </c>
      <c r="I1082" s="13" t="s">
        <v>98</v>
      </c>
      <c r="J1082" s="13" t="s">
        <v>2378</v>
      </c>
      <c r="K1082" s="13" t="s">
        <v>2382</v>
      </c>
      <c r="L1082" s="13" t="s">
        <v>3758</v>
      </c>
      <c r="M1082" s="13" t="s">
        <v>2397</v>
      </c>
      <c r="N1082" s="13" t="s">
        <v>55</v>
      </c>
      <c r="O1082" s="17">
        <v>39167</v>
      </c>
      <c r="P1082" s="23"/>
      <c r="Q1082" s="41" t="s">
        <v>2800</v>
      </c>
      <c r="R1082" s="13" t="s">
        <v>129</v>
      </c>
      <c r="S1082" s="13" t="s">
        <v>2870</v>
      </c>
      <c r="T1082" s="13" t="s">
        <v>8348</v>
      </c>
      <c r="U1082" s="13" t="s">
        <v>6194</v>
      </c>
      <c r="V1082" s="13" t="s">
        <v>8365</v>
      </c>
      <c r="W1082" s="13">
        <f>IF(ISERROR(VLOOKUP($C1082,CTEPULL!$A:$I,3,FALSE)),"0",(VLOOKUP($C1082,CTEPULL!$A:$I,3,FALSE)))</f>
        <v>50</v>
      </c>
      <c r="X1082" s="18">
        <f>IF(ISERROR(VLOOKUP($A1082,PIVOTILC!$A:$I,3,FALSE)),"0",(VLOOKUP($A1082,PIVOTILC!$A:$I,3,FALSE)))</f>
        <v>50</v>
      </c>
      <c r="Y1082" s="13">
        <f t="shared" si="256"/>
        <v>0</v>
      </c>
      <c r="Z1082" s="13" t="str">
        <f t="shared" si="265"/>
        <v>Good</v>
      </c>
      <c r="AA1082" s="13">
        <f>IF(ISERROR(VLOOKUP($C1082,CTEPULL!$A:$I,4,FALSE)),"0",(VLOOKUP($C1082,CTEPULL!$A:$I,4,FALSE)))</f>
        <v>0</v>
      </c>
      <c r="AB1082" s="18">
        <f>IF(ISERROR(VLOOKUP($A1082,PIVOTILC!$A:$I,4,FALSE)),"0",(VLOOKUP($A1082,PIVOTILC!$A:$I,4,FALSE)))</f>
        <v>0</v>
      </c>
      <c r="AC1082" s="13">
        <f t="shared" si="257"/>
        <v>0</v>
      </c>
      <c r="AD1082" s="13" t="str">
        <f t="shared" si="266"/>
        <v/>
      </c>
      <c r="AE1082" s="13">
        <f>IF(ISERROR(VLOOKUP($C1082,CTEPULL!$A:$I,5,FALSE)),"0",(VLOOKUP($C1082,CTEPULL!$A:$I,5,FALSE)))</f>
        <v>0</v>
      </c>
      <c r="AF1082" s="18">
        <f>IF(ISERROR(VLOOKUP($A1082,PIVOTILC!$A:$I,5,FALSE)),"0",(VLOOKUP($A1082,PIVOTILC!$A:$I,5,FALSE)))</f>
        <v>0</v>
      </c>
      <c r="AG1082" s="13">
        <f t="shared" si="258"/>
        <v>0</v>
      </c>
      <c r="AH1082" s="13" t="str">
        <f t="shared" si="267"/>
        <v/>
      </c>
      <c r="AI1082" s="13">
        <f>IF(ISERROR(VLOOKUP($C1082,CTEPULL!$A:$I,6,FALSE)),"0",(VLOOKUP($C1082,CTEPULL!$A:$I,6,FALSE)))</f>
        <v>0</v>
      </c>
      <c r="AJ1082" s="18">
        <f>IF(ISERROR(VLOOKUP($A1082,PIVOTILC!$A:$I,6,FALSE)),"0",(VLOOKUP($A1082,PIVOTILC!$A:$I,6,FALSE)))</f>
        <v>0</v>
      </c>
      <c r="AK1082" s="13">
        <f t="shared" si="259"/>
        <v>0</v>
      </c>
      <c r="AL1082" s="13" t="str">
        <f t="shared" si="268"/>
        <v/>
      </c>
      <c r="AM1082" s="13">
        <f>IF(ISERROR(VLOOKUP($C1082,CTEPULL!$A:$I,7,FALSE)),"0",(VLOOKUP($C1082,CTEPULL!$A:$I,7,FALSE)))</f>
        <v>0</v>
      </c>
      <c r="AN1082" s="18">
        <f>IF(ISERROR(VLOOKUP($A1082,PIVOTILC!$A:$I,7,FALSE)),"0",(VLOOKUP($A1082,PIVOTILC!$A:$I,7,FALSE)))</f>
        <v>0</v>
      </c>
      <c r="AO1082" s="13">
        <f t="shared" si="260"/>
        <v>0</v>
      </c>
      <c r="AP1082" s="13" t="str">
        <f t="shared" si="269"/>
        <v/>
      </c>
      <c r="AQ1082" s="13">
        <f>IF(ISERROR(VLOOKUP($C1082,CTEPULL!$A:$I,8,FALSE)),"0",(VLOOKUP($C1082,CTEPULL!$A:$I,8,FALSE)))</f>
        <v>0</v>
      </c>
      <c r="AR1082" s="18">
        <f>IF(ISERROR(VLOOKUP($A1082,PIVOTILC!$A:$I,8,FALSE)),"0",(VLOOKUP($A1082,PIVOTILC!$A:$I,8,FALSE)))</f>
        <v>0</v>
      </c>
      <c r="AS1082" s="13">
        <f t="shared" si="261"/>
        <v>0</v>
      </c>
      <c r="AT1082" s="13" t="str">
        <f t="shared" si="270"/>
        <v/>
      </c>
      <c r="AU1082" s="19">
        <f>IF(ISERROR(VLOOKUP($C1082,CTEPULL!$A:$I,9,FALSE)),"0",(VLOOKUP($C1082,CTEPULL!$A:$I,9,FALSE)))</f>
        <v>50</v>
      </c>
      <c r="AV1082" s="18">
        <f>IF(ISERROR(VLOOKUP($A1082,PIVOTILC!$A:$I,8,FALSE)),"0",(VLOOKUP($A1082,PIVOTILC!$A:$I,9,FALSE)))</f>
        <v>50</v>
      </c>
      <c r="AW1082" s="18">
        <f t="shared" si="262"/>
        <v>0</v>
      </c>
      <c r="AX1082" s="13">
        <f t="shared" si="263"/>
        <v>0</v>
      </c>
      <c r="AY1082" s="13" t="str">
        <f t="shared" si="264"/>
        <v>No</v>
      </c>
      <c r="AZ1082" s="13" t="str">
        <f t="shared" si="271"/>
        <v>No</v>
      </c>
    </row>
    <row r="1083" spans="1:52" x14ac:dyDescent="0.2">
      <c r="A1083" s="1" t="s">
        <v>8136</v>
      </c>
      <c r="B1083" s="16" t="s">
        <v>8137</v>
      </c>
      <c r="C1083" s="13" t="s">
        <v>8138</v>
      </c>
      <c r="D1083" s="13" t="s">
        <v>8139</v>
      </c>
      <c r="E1083" s="13" t="s">
        <v>512</v>
      </c>
      <c r="F1083" s="13" t="s">
        <v>1498</v>
      </c>
      <c r="G1083" s="13" t="s">
        <v>8140</v>
      </c>
      <c r="H1083" s="13" t="s">
        <v>4974</v>
      </c>
      <c r="I1083" s="13" t="s">
        <v>98</v>
      </c>
      <c r="J1083" s="13" t="s">
        <v>2378</v>
      </c>
      <c r="K1083" s="13" t="s">
        <v>2395</v>
      </c>
      <c r="L1083" s="13" t="s">
        <v>4946</v>
      </c>
      <c r="M1083" s="13" t="s">
        <v>11959</v>
      </c>
      <c r="N1083" s="13" t="s">
        <v>2830</v>
      </c>
      <c r="O1083" s="17">
        <v>43269</v>
      </c>
      <c r="P1083" s="23"/>
      <c r="Q1083" s="41" t="s">
        <v>8141</v>
      </c>
      <c r="R1083" s="13" t="s">
        <v>112</v>
      </c>
      <c r="S1083" s="13" t="s">
        <v>2869</v>
      </c>
      <c r="T1083" s="13" t="s">
        <v>8348</v>
      </c>
      <c r="U1083" s="13" t="s">
        <v>2830</v>
      </c>
      <c r="V1083" s="13" t="s">
        <v>8355</v>
      </c>
      <c r="W1083" s="13">
        <f>IF(ISERROR(VLOOKUP($C1083,CTEPULL!$A:$I,3,FALSE)),"0",(VLOOKUP($C1083,CTEPULL!$A:$I,3,FALSE)))</f>
        <v>40</v>
      </c>
      <c r="X1083" s="18">
        <f>IF(ISERROR(VLOOKUP($A1083,PIVOTILC!$A:$I,3,FALSE)),"0",(VLOOKUP($A1083,PIVOTILC!$A:$I,3,FALSE)))</f>
        <v>32</v>
      </c>
      <c r="Y1083" s="13">
        <f t="shared" si="256"/>
        <v>8</v>
      </c>
      <c r="Z1083" s="13" t="str">
        <f t="shared" si="265"/>
        <v>With Variance</v>
      </c>
      <c r="AA1083" s="13">
        <f>IF(ISERROR(VLOOKUP($C1083,CTEPULL!$A:$I,4,FALSE)),"0",(VLOOKUP($C1083,CTEPULL!$A:$I,4,FALSE)))</f>
        <v>0</v>
      </c>
      <c r="AB1083" s="18">
        <f>IF(ISERROR(VLOOKUP($A1083,PIVOTILC!$A:$I,4,FALSE)),"0",(VLOOKUP($A1083,PIVOTILC!$A:$I,4,FALSE)))</f>
        <v>0</v>
      </c>
      <c r="AC1083" s="13">
        <f t="shared" si="257"/>
        <v>0</v>
      </c>
      <c r="AD1083" s="13" t="str">
        <f t="shared" si="266"/>
        <v/>
      </c>
      <c r="AE1083" s="13">
        <f>IF(ISERROR(VLOOKUP($C1083,CTEPULL!$A:$I,5,FALSE)),"0",(VLOOKUP($C1083,CTEPULL!$A:$I,5,FALSE)))</f>
        <v>0</v>
      </c>
      <c r="AF1083" s="18">
        <f>IF(ISERROR(VLOOKUP($A1083,PIVOTILC!$A:$I,5,FALSE)),"0",(VLOOKUP($A1083,PIVOTILC!$A:$I,5,FALSE)))</f>
        <v>0</v>
      </c>
      <c r="AG1083" s="13">
        <f t="shared" si="258"/>
        <v>0</v>
      </c>
      <c r="AH1083" s="13" t="str">
        <f t="shared" si="267"/>
        <v/>
      </c>
      <c r="AI1083" s="13">
        <f>IF(ISERROR(VLOOKUP($C1083,CTEPULL!$A:$I,6,FALSE)),"0",(VLOOKUP($C1083,CTEPULL!$A:$I,6,FALSE)))</f>
        <v>0</v>
      </c>
      <c r="AJ1083" s="18">
        <f>IF(ISERROR(VLOOKUP($A1083,PIVOTILC!$A:$I,6,FALSE)),"0",(VLOOKUP($A1083,PIVOTILC!$A:$I,6,FALSE)))</f>
        <v>0</v>
      </c>
      <c r="AK1083" s="13">
        <f t="shared" si="259"/>
        <v>0</v>
      </c>
      <c r="AL1083" s="13" t="str">
        <f t="shared" si="268"/>
        <v/>
      </c>
      <c r="AM1083" s="13">
        <f>IF(ISERROR(VLOOKUP($C1083,CTEPULL!$A:$I,7,FALSE)),"0",(VLOOKUP($C1083,CTEPULL!$A:$I,7,FALSE)))</f>
        <v>0</v>
      </c>
      <c r="AN1083" s="18">
        <f>IF(ISERROR(VLOOKUP($A1083,PIVOTILC!$A:$I,7,FALSE)),"0",(VLOOKUP($A1083,PIVOTILC!$A:$I,7,FALSE)))</f>
        <v>0</v>
      </c>
      <c r="AO1083" s="13">
        <f t="shared" si="260"/>
        <v>0</v>
      </c>
      <c r="AP1083" s="13" t="str">
        <f t="shared" si="269"/>
        <v/>
      </c>
      <c r="AQ1083" s="13">
        <f>IF(ISERROR(VLOOKUP($C1083,CTEPULL!$A:$I,8,FALSE)),"0",(VLOOKUP($C1083,CTEPULL!$A:$I,8,FALSE)))</f>
        <v>0</v>
      </c>
      <c r="AR1083" s="18">
        <f>IF(ISERROR(VLOOKUP($A1083,PIVOTILC!$A:$I,8,FALSE)),"0",(VLOOKUP($A1083,PIVOTILC!$A:$I,8,FALSE)))</f>
        <v>0</v>
      </c>
      <c r="AS1083" s="13">
        <f t="shared" si="261"/>
        <v>0</v>
      </c>
      <c r="AT1083" s="13" t="str">
        <f t="shared" si="270"/>
        <v/>
      </c>
      <c r="AU1083" s="19">
        <f>IF(ISERROR(VLOOKUP($C1083,CTEPULL!$A:$I,9,FALSE)),"0",(VLOOKUP($C1083,CTEPULL!$A:$I,9,FALSE)))</f>
        <v>40</v>
      </c>
      <c r="AV1083" s="18">
        <f>IF(ISERROR(VLOOKUP($A1083,PIVOTILC!$A:$I,8,FALSE)),"0",(VLOOKUP($A1083,PIVOTILC!$A:$I,9,FALSE)))</f>
        <v>32</v>
      </c>
      <c r="AW1083" s="18">
        <f t="shared" si="262"/>
        <v>8</v>
      </c>
      <c r="AX1083" s="13">
        <f t="shared" si="263"/>
        <v>0</v>
      </c>
      <c r="AY1083" s="13" t="str">
        <f t="shared" si="264"/>
        <v>Yes</v>
      </c>
      <c r="AZ1083" s="13" t="str">
        <f t="shared" si="271"/>
        <v>No</v>
      </c>
    </row>
    <row r="1084" spans="1:52" x14ac:dyDescent="0.2">
      <c r="A1084" s="1" t="s">
        <v>9486</v>
      </c>
      <c r="B1084" s="16" t="s">
        <v>4639</v>
      </c>
      <c r="C1084" s="13" t="s">
        <v>4391</v>
      </c>
      <c r="D1084" s="13" t="s">
        <v>4392</v>
      </c>
      <c r="E1084" s="13" t="s">
        <v>564</v>
      </c>
      <c r="F1084" s="13" t="s">
        <v>112</v>
      </c>
      <c r="G1084" s="13" t="s">
        <v>4393</v>
      </c>
      <c r="H1084" s="13" t="s">
        <v>2831</v>
      </c>
      <c r="I1084" s="13" t="s">
        <v>98</v>
      </c>
      <c r="J1084" s="13" t="s">
        <v>2378</v>
      </c>
      <c r="K1084" s="13" t="s">
        <v>2379</v>
      </c>
      <c r="L1084" s="13" t="s">
        <v>2407</v>
      </c>
      <c r="M1084" s="13" t="s">
        <v>3948</v>
      </c>
      <c r="N1084" s="13" t="s">
        <v>4394</v>
      </c>
      <c r="O1084" s="17">
        <v>42786</v>
      </c>
      <c r="P1084" s="23"/>
      <c r="Q1084" s="41" t="s">
        <v>4395</v>
      </c>
      <c r="R1084" s="13" t="s">
        <v>112</v>
      </c>
      <c r="S1084" s="13" t="s">
        <v>2866</v>
      </c>
      <c r="T1084" s="13" t="s">
        <v>8348</v>
      </c>
      <c r="U1084" s="13" t="s">
        <v>6195</v>
      </c>
      <c r="V1084" s="13" t="s">
        <v>8356</v>
      </c>
      <c r="W1084" s="13">
        <f>IF(ISERROR(VLOOKUP($C1084,CTEPULL!$A:$I,3,FALSE)),"0",(VLOOKUP($C1084,CTEPULL!$A:$I,3,FALSE)))</f>
        <v>40</v>
      </c>
      <c r="X1084" s="18">
        <f>IF(ISERROR(VLOOKUP($A1084,PIVOTILC!$A:$I,3,FALSE)),"0",(VLOOKUP($A1084,PIVOTILC!$A:$I,3,FALSE)))</f>
        <v>40</v>
      </c>
      <c r="Y1084" s="13">
        <f t="shared" si="256"/>
        <v>0</v>
      </c>
      <c r="Z1084" s="13" t="str">
        <f t="shared" si="265"/>
        <v>Good</v>
      </c>
      <c r="AA1084" s="13">
        <f>IF(ISERROR(VLOOKUP($C1084,CTEPULL!$A:$I,4,FALSE)),"0",(VLOOKUP($C1084,CTEPULL!$A:$I,4,FALSE)))</f>
        <v>0</v>
      </c>
      <c r="AB1084" s="18">
        <f>IF(ISERROR(VLOOKUP($A1084,PIVOTILC!$A:$I,4,FALSE)),"0",(VLOOKUP($A1084,PIVOTILC!$A:$I,4,FALSE)))</f>
        <v>0</v>
      </c>
      <c r="AC1084" s="13">
        <f t="shared" si="257"/>
        <v>0</v>
      </c>
      <c r="AD1084" s="13" t="str">
        <f t="shared" si="266"/>
        <v/>
      </c>
      <c r="AE1084" s="13">
        <f>IF(ISERROR(VLOOKUP($C1084,CTEPULL!$A:$I,5,FALSE)),"0",(VLOOKUP($C1084,CTEPULL!$A:$I,5,FALSE)))</f>
        <v>0</v>
      </c>
      <c r="AF1084" s="18">
        <f>IF(ISERROR(VLOOKUP($A1084,PIVOTILC!$A:$I,5,FALSE)),"0",(VLOOKUP($A1084,PIVOTILC!$A:$I,5,FALSE)))</f>
        <v>0</v>
      </c>
      <c r="AG1084" s="13">
        <f t="shared" si="258"/>
        <v>0</v>
      </c>
      <c r="AH1084" s="13" t="str">
        <f t="shared" si="267"/>
        <v/>
      </c>
      <c r="AI1084" s="13">
        <f>IF(ISERROR(VLOOKUP($C1084,CTEPULL!$A:$I,6,FALSE)),"0",(VLOOKUP($C1084,CTEPULL!$A:$I,6,FALSE)))</f>
        <v>0</v>
      </c>
      <c r="AJ1084" s="18">
        <f>IF(ISERROR(VLOOKUP($A1084,PIVOTILC!$A:$I,6,FALSE)),"0",(VLOOKUP($A1084,PIVOTILC!$A:$I,6,FALSE)))</f>
        <v>0</v>
      </c>
      <c r="AK1084" s="13">
        <f t="shared" si="259"/>
        <v>0</v>
      </c>
      <c r="AL1084" s="13" t="str">
        <f t="shared" si="268"/>
        <v/>
      </c>
      <c r="AM1084" s="13">
        <f>IF(ISERROR(VLOOKUP($C1084,CTEPULL!$A:$I,7,FALSE)),"0",(VLOOKUP($C1084,CTEPULL!$A:$I,7,FALSE)))</f>
        <v>0</v>
      </c>
      <c r="AN1084" s="18">
        <f>IF(ISERROR(VLOOKUP($A1084,PIVOTILC!$A:$I,7,FALSE)),"0",(VLOOKUP($A1084,PIVOTILC!$A:$I,7,FALSE)))</f>
        <v>0</v>
      </c>
      <c r="AO1084" s="13">
        <f t="shared" si="260"/>
        <v>0</v>
      </c>
      <c r="AP1084" s="13" t="str">
        <f t="shared" si="269"/>
        <v/>
      </c>
      <c r="AQ1084" s="13">
        <f>IF(ISERROR(VLOOKUP($C1084,CTEPULL!$A:$I,8,FALSE)),"0",(VLOOKUP($C1084,CTEPULL!$A:$I,8,FALSE)))</f>
        <v>0</v>
      </c>
      <c r="AR1084" s="18">
        <f>IF(ISERROR(VLOOKUP($A1084,PIVOTILC!$A:$I,8,FALSE)),"0",(VLOOKUP($A1084,PIVOTILC!$A:$I,8,FALSE)))</f>
        <v>0</v>
      </c>
      <c r="AS1084" s="13">
        <f t="shared" si="261"/>
        <v>0</v>
      </c>
      <c r="AT1084" s="13" t="str">
        <f t="shared" si="270"/>
        <v/>
      </c>
      <c r="AU1084" s="19">
        <f>IF(ISERROR(VLOOKUP($C1084,CTEPULL!$A:$I,9,FALSE)),"0",(VLOOKUP($C1084,CTEPULL!$A:$I,9,FALSE)))</f>
        <v>40</v>
      </c>
      <c r="AV1084" s="18">
        <f>IF(ISERROR(VLOOKUP($A1084,PIVOTILC!$A:$I,8,FALSE)),"0",(VLOOKUP($A1084,PIVOTILC!$A:$I,9,FALSE)))</f>
        <v>40</v>
      </c>
      <c r="AW1084" s="18">
        <f t="shared" si="262"/>
        <v>0</v>
      </c>
      <c r="AX1084" s="13">
        <f t="shared" si="263"/>
        <v>0</v>
      </c>
      <c r="AY1084" s="13" t="str">
        <f t="shared" si="264"/>
        <v>No</v>
      </c>
      <c r="AZ1084" s="13" t="str">
        <f t="shared" si="271"/>
        <v>No</v>
      </c>
    </row>
    <row r="1085" spans="1:52" x14ac:dyDescent="0.2">
      <c r="A1085" s="1" t="s">
        <v>10808</v>
      </c>
      <c r="B1085" s="16" t="s">
        <v>10809</v>
      </c>
      <c r="C1085" s="13" t="s">
        <v>10810</v>
      </c>
      <c r="D1085" s="13" t="s">
        <v>8024</v>
      </c>
      <c r="E1085" s="13" t="s">
        <v>500</v>
      </c>
      <c r="F1085" s="13" t="s">
        <v>112</v>
      </c>
      <c r="G1085" s="13" t="s">
        <v>10811</v>
      </c>
      <c r="H1085" s="13" t="s">
        <v>2831</v>
      </c>
      <c r="I1085" s="13" t="s">
        <v>98</v>
      </c>
      <c r="J1085" s="13" t="s">
        <v>2378</v>
      </c>
      <c r="K1085" s="13" t="s">
        <v>4970</v>
      </c>
      <c r="L1085" s="13" t="s">
        <v>11256</v>
      </c>
      <c r="M1085" s="13" t="s">
        <v>2393</v>
      </c>
      <c r="N1085" s="13" t="s">
        <v>10812</v>
      </c>
      <c r="O1085" s="17">
        <v>43634</v>
      </c>
      <c r="P1085" s="23"/>
      <c r="Q1085" s="41" t="s">
        <v>10813</v>
      </c>
      <c r="R1085" s="13" t="s">
        <v>187</v>
      </c>
      <c r="S1085" s="13" t="s">
        <v>2867</v>
      </c>
      <c r="T1085" s="13" t="s">
        <v>8348</v>
      </c>
      <c r="U1085" s="13" t="s">
        <v>10819</v>
      </c>
      <c r="V1085" s="13" t="s">
        <v>8349</v>
      </c>
      <c r="W1085" s="13">
        <f>IF(ISERROR(VLOOKUP($C1085,CTEPULL!$A:$I,3,FALSE)),"0",(VLOOKUP($C1085,CTEPULL!$A:$I,3,FALSE)))</f>
        <v>40</v>
      </c>
      <c r="X1085" s="18">
        <f>IF(ISERROR(VLOOKUP($A1085,PIVOTILC!$A:$I,3,FALSE)),"0",(VLOOKUP($A1085,PIVOTILC!$A:$I,3,FALSE)))</f>
        <v>40</v>
      </c>
      <c r="Y1085" s="13">
        <f t="shared" si="256"/>
        <v>0</v>
      </c>
      <c r="Z1085" s="13" t="str">
        <f t="shared" si="265"/>
        <v>Good</v>
      </c>
      <c r="AA1085" s="13">
        <f>IF(ISERROR(VLOOKUP($C1085,CTEPULL!$A:$I,4,FALSE)),"0",(VLOOKUP($C1085,CTEPULL!$A:$I,4,FALSE)))</f>
        <v>0</v>
      </c>
      <c r="AB1085" s="18">
        <f>IF(ISERROR(VLOOKUP($A1085,PIVOTILC!$A:$I,4,FALSE)),"0",(VLOOKUP($A1085,PIVOTILC!$A:$I,4,FALSE)))</f>
        <v>0</v>
      </c>
      <c r="AC1085" s="13">
        <f t="shared" si="257"/>
        <v>0</v>
      </c>
      <c r="AD1085" s="13" t="str">
        <f t="shared" si="266"/>
        <v/>
      </c>
      <c r="AE1085" s="13">
        <f>IF(ISERROR(VLOOKUP($C1085,CTEPULL!$A:$I,5,FALSE)),"0",(VLOOKUP($C1085,CTEPULL!$A:$I,5,FALSE)))</f>
        <v>0</v>
      </c>
      <c r="AF1085" s="18">
        <f>IF(ISERROR(VLOOKUP($A1085,PIVOTILC!$A:$I,5,FALSE)),"0",(VLOOKUP($A1085,PIVOTILC!$A:$I,5,FALSE)))</f>
        <v>0</v>
      </c>
      <c r="AG1085" s="13">
        <f t="shared" si="258"/>
        <v>0</v>
      </c>
      <c r="AH1085" s="13" t="str">
        <f t="shared" si="267"/>
        <v/>
      </c>
      <c r="AI1085" s="13">
        <f>IF(ISERROR(VLOOKUP($C1085,CTEPULL!$A:$I,6,FALSE)),"0",(VLOOKUP($C1085,CTEPULL!$A:$I,6,FALSE)))</f>
        <v>0</v>
      </c>
      <c r="AJ1085" s="18">
        <f>IF(ISERROR(VLOOKUP($A1085,PIVOTILC!$A:$I,6,FALSE)),"0",(VLOOKUP($A1085,PIVOTILC!$A:$I,6,FALSE)))</f>
        <v>0</v>
      </c>
      <c r="AK1085" s="13">
        <f t="shared" si="259"/>
        <v>0</v>
      </c>
      <c r="AL1085" s="13" t="str">
        <f t="shared" si="268"/>
        <v/>
      </c>
      <c r="AM1085" s="13">
        <f>IF(ISERROR(VLOOKUP($C1085,CTEPULL!$A:$I,7,FALSE)),"0",(VLOOKUP($C1085,CTEPULL!$A:$I,7,FALSE)))</f>
        <v>0</v>
      </c>
      <c r="AN1085" s="18">
        <f>IF(ISERROR(VLOOKUP($A1085,PIVOTILC!$A:$I,7,FALSE)),"0",(VLOOKUP($A1085,PIVOTILC!$A:$I,7,FALSE)))</f>
        <v>0</v>
      </c>
      <c r="AO1085" s="13">
        <f t="shared" si="260"/>
        <v>0</v>
      </c>
      <c r="AP1085" s="13" t="str">
        <f t="shared" si="269"/>
        <v/>
      </c>
      <c r="AQ1085" s="13">
        <f>IF(ISERROR(VLOOKUP($C1085,CTEPULL!$A:$I,8,FALSE)),"0",(VLOOKUP($C1085,CTEPULL!$A:$I,8,FALSE)))</f>
        <v>0</v>
      </c>
      <c r="AR1085" s="18">
        <f>IF(ISERROR(VLOOKUP($A1085,PIVOTILC!$A:$I,8,FALSE)),"0",(VLOOKUP($A1085,PIVOTILC!$A:$I,8,FALSE)))</f>
        <v>0</v>
      </c>
      <c r="AS1085" s="13">
        <f t="shared" si="261"/>
        <v>0</v>
      </c>
      <c r="AT1085" s="13" t="str">
        <f t="shared" si="270"/>
        <v/>
      </c>
      <c r="AU1085" s="19">
        <f>IF(ISERROR(VLOOKUP($C1085,CTEPULL!$A:$I,9,FALSE)),"0",(VLOOKUP($C1085,CTEPULL!$A:$I,9,FALSE)))</f>
        <v>40</v>
      </c>
      <c r="AV1085" s="18">
        <f>IF(ISERROR(VLOOKUP($A1085,PIVOTILC!$A:$I,8,FALSE)),"0",(VLOOKUP($A1085,PIVOTILC!$A:$I,9,FALSE)))</f>
        <v>40</v>
      </c>
      <c r="AW1085" s="18">
        <f t="shared" si="262"/>
        <v>0</v>
      </c>
      <c r="AX1085" s="13">
        <f t="shared" si="263"/>
        <v>0</v>
      </c>
      <c r="AY1085" s="13" t="str">
        <f t="shared" si="264"/>
        <v>No</v>
      </c>
      <c r="AZ1085" s="13" t="str">
        <f t="shared" si="271"/>
        <v>No</v>
      </c>
    </row>
    <row r="1086" spans="1:52" x14ac:dyDescent="0.2">
      <c r="A1086" s="1" t="s">
        <v>9487</v>
      </c>
      <c r="B1086" s="16" t="s">
        <v>8022</v>
      </c>
      <c r="C1086" s="13" t="s">
        <v>8023</v>
      </c>
      <c r="D1086" s="13" t="s">
        <v>8024</v>
      </c>
      <c r="E1086" s="13" t="s">
        <v>548</v>
      </c>
      <c r="F1086" s="13" t="s">
        <v>104</v>
      </c>
      <c r="G1086" s="13" t="s">
        <v>8025</v>
      </c>
      <c r="H1086" s="13" t="s">
        <v>2831</v>
      </c>
      <c r="I1086" s="13" t="s">
        <v>100</v>
      </c>
      <c r="J1086" s="13" t="s">
        <v>2378</v>
      </c>
      <c r="K1086" s="13" t="s">
        <v>2396</v>
      </c>
      <c r="L1086" s="13" t="s">
        <v>2392</v>
      </c>
      <c r="M1086" s="13" t="s">
        <v>2393</v>
      </c>
      <c r="N1086" s="13" t="s">
        <v>8026</v>
      </c>
      <c r="O1086" s="17">
        <v>43243</v>
      </c>
      <c r="P1086" s="23"/>
      <c r="Q1086" s="41" t="s">
        <v>8027</v>
      </c>
      <c r="R1086" s="13" t="s">
        <v>187</v>
      </c>
      <c r="S1086" s="13" t="s">
        <v>2866</v>
      </c>
      <c r="T1086" s="13" t="s">
        <v>8348</v>
      </c>
      <c r="U1086" s="13" t="s">
        <v>8030</v>
      </c>
      <c r="V1086" s="13" t="s">
        <v>8349</v>
      </c>
      <c r="W1086" s="13" t="str">
        <f>IF(ISERROR(VLOOKUP($C1086,CTEPULL!$A:$I,3,FALSE)),"0",(VLOOKUP($C1086,CTEPULL!$A:$I,3,FALSE)))</f>
        <v>0</v>
      </c>
      <c r="X1086" s="18" t="str">
        <f>IF(ISERROR(VLOOKUP($A1086,PIVOTILC!$A:$I,3,FALSE)),"0",(VLOOKUP($A1086,PIVOTILC!$A:$I,3,FALSE)))</f>
        <v>0</v>
      </c>
      <c r="Y1086" s="13">
        <f t="shared" si="256"/>
        <v>0</v>
      </c>
      <c r="Z1086" s="13" t="str">
        <f t="shared" si="265"/>
        <v>Good</v>
      </c>
      <c r="AA1086" s="13" t="str">
        <f>IF(ISERROR(VLOOKUP($C1086,CTEPULL!$A:$I,4,FALSE)),"0",(VLOOKUP($C1086,CTEPULL!$A:$I,4,FALSE)))</f>
        <v>0</v>
      </c>
      <c r="AB1086" s="18" t="str">
        <f>IF(ISERROR(VLOOKUP($A1086,PIVOTILC!$A:$I,4,FALSE)),"0",(VLOOKUP($A1086,PIVOTILC!$A:$I,4,FALSE)))</f>
        <v>0</v>
      </c>
      <c r="AC1086" s="13">
        <f t="shared" si="257"/>
        <v>0</v>
      </c>
      <c r="AD1086" s="13" t="str">
        <f t="shared" si="266"/>
        <v/>
      </c>
      <c r="AE1086" s="13" t="str">
        <f>IF(ISERROR(VLOOKUP($C1086,CTEPULL!$A:$I,5,FALSE)),"0",(VLOOKUP($C1086,CTEPULL!$A:$I,5,FALSE)))</f>
        <v>0</v>
      </c>
      <c r="AF1086" s="18" t="str">
        <f>IF(ISERROR(VLOOKUP($A1086,PIVOTILC!$A:$I,5,FALSE)),"0",(VLOOKUP($A1086,PIVOTILC!$A:$I,5,FALSE)))</f>
        <v>0</v>
      </c>
      <c r="AG1086" s="13">
        <f t="shared" si="258"/>
        <v>0</v>
      </c>
      <c r="AH1086" s="13" t="str">
        <f t="shared" si="267"/>
        <v/>
      </c>
      <c r="AI1086" s="13" t="str">
        <f>IF(ISERROR(VLOOKUP($C1086,CTEPULL!$A:$I,6,FALSE)),"0",(VLOOKUP($C1086,CTEPULL!$A:$I,6,FALSE)))</f>
        <v>0</v>
      </c>
      <c r="AJ1086" s="18" t="str">
        <f>IF(ISERROR(VLOOKUP($A1086,PIVOTILC!$A:$I,6,FALSE)),"0",(VLOOKUP($A1086,PIVOTILC!$A:$I,6,FALSE)))</f>
        <v>0</v>
      </c>
      <c r="AK1086" s="13">
        <f t="shared" si="259"/>
        <v>0</v>
      </c>
      <c r="AL1086" s="13" t="str">
        <f t="shared" si="268"/>
        <v/>
      </c>
      <c r="AM1086" s="13" t="str">
        <f>IF(ISERROR(VLOOKUP($C1086,CTEPULL!$A:$I,7,FALSE)),"0",(VLOOKUP($C1086,CTEPULL!$A:$I,7,FALSE)))</f>
        <v>0</v>
      </c>
      <c r="AN1086" s="18" t="str">
        <f>IF(ISERROR(VLOOKUP($A1086,PIVOTILC!$A:$I,7,FALSE)),"0",(VLOOKUP($A1086,PIVOTILC!$A:$I,7,FALSE)))</f>
        <v>0</v>
      </c>
      <c r="AO1086" s="13">
        <f t="shared" si="260"/>
        <v>0</v>
      </c>
      <c r="AP1086" s="13" t="str">
        <f t="shared" si="269"/>
        <v/>
      </c>
      <c r="AQ1086" s="13" t="str">
        <f>IF(ISERROR(VLOOKUP($C1086,CTEPULL!$A:$I,8,FALSE)),"0",(VLOOKUP($C1086,CTEPULL!$A:$I,8,FALSE)))</f>
        <v>0</v>
      </c>
      <c r="AR1086" s="18" t="str">
        <f>IF(ISERROR(VLOOKUP($A1086,PIVOTILC!$A:$I,8,FALSE)),"0",(VLOOKUP($A1086,PIVOTILC!$A:$I,8,FALSE)))</f>
        <v>0</v>
      </c>
      <c r="AS1086" s="13">
        <f t="shared" si="261"/>
        <v>0</v>
      </c>
      <c r="AT1086" s="13" t="str">
        <f t="shared" si="270"/>
        <v/>
      </c>
      <c r="AU1086" s="19" t="str">
        <f>IF(ISERROR(VLOOKUP($C1086,CTEPULL!$A:$I,9,FALSE)),"0",(VLOOKUP($C1086,CTEPULL!$A:$I,9,FALSE)))</f>
        <v>0</v>
      </c>
      <c r="AV1086" s="18" t="str">
        <f>IF(ISERROR(VLOOKUP($A1086,PIVOTILC!$A:$I,8,FALSE)),"0",(VLOOKUP($A1086,PIVOTILC!$A:$I,9,FALSE)))</f>
        <v>0</v>
      </c>
      <c r="AW1086" s="18">
        <f t="shared" si="262"/>
        <v>0</v>
      </c>
      <c r="AX1086" s="13">
        <f t="shared" si="263"/>
        <v>0</v>
      </c>
      <c r="AY1086" s="13" t="str">
        <f t="shared" si="264"/>
        <v>No</v>
      </c>
      <c r="AZ1086" s="13" t="str">
        <f t="shared" si="271"/>
        <v>No</v>
      </c>
    </row>
    <row r="1087" spans="1:52" x14ac:dyDescent="0.2">
      <c r="A1087" s="1" t="s">
        <v>9545</v>
      </c>
      <c r="B1087" s="16" t="s">
        <v>9546</v>
      </c>
      <c r="C1087" s="13" t="s">
        <v>9547</v>
      </c>
      <c r="D1087" s="13" t="s">
        <v>9548</v>
      </c>
      <c r="E1087" s="13" t="s">
        <v>9549</v>
      </c>
      <c r="F1087" s="13" t="s">
        <v>179</v>
      </c>
      <c r="G1087" s="13" t="s">
        <v>9550</v>
      </c>
      <c r="H1087" s="13" t="s">
        <v>2829</v>
      </c>
      <c r="I1087" s="13" t="s">
        <v>98</v>
      </c>
      <c r="J1087" s="13" t="s">
        <v>2378</v>
      </c>
      <c r="K1087" s="13" t="s">
        <v>2379</v>
      </c>
      <c r="L1087" s="13" t="s">
        <v>11265</v>
      </c>
      <c r="M1087" s="13" t="s">
        <v>2508</v>
      </c>
      <c r="N1087" s="13" t="s">
        <v>9551</v>
      </c>
      <c r="O1087" s="17">
        <v>43439</v>
      </c>
      <c r="P1087" s="23"/>
      <c r="Q1087" s="41" t="s">
        <v>9552</v>
      </c>
      <c r="R1087" s="13" t="s">
        <v>129</v>
      </c>
      <c r="S1087" s="13" t="s">
        <v>2867</v>
      </c>
      <c r="T1087" s="13" t="s">
        <v>8348</v>
      </c>
      <c r="U1087" s="13" t="s">
        <v>9563</v>
      </c>
      <c r="V1087" s="13" t="s">
        <v>8352</v>
      </c>
      <c r="W1087" s="13">
        <f>IF(ISERROR(VLOOKUP($C1087,CTEPULL!$A:$I,3,FALSE)),"0",(VLOOKUP($C1087,CTEPULL!$A:$I,3,FALSE)))</f>
        <v>40</v>
      </c>
      <c r="X1087" s="18">
        <f>IF(ISERROR(VLOOKUP($A1087,PIVOTILC!$A:$I,3,FALSE)),"0",(VLOOKUP($A1087,PIVOTILC!$A:$I,3,FALSE)))</f>
        <v>40</v>
      </c>
      <c r="Y1087" s="13">
        <f t="shared" si="256"/>
        <v>0</v>
      </c>
      <c r="Z1087" s="13" t="str">
        <f t="shared" si="265"/>
        <v>Good</v>
      </c>
      <c r="AA1087" s="13">
        <f>IF(ISERROR(VLOOKUP($C1087,CTEPULL!$A:$I,4,FALSE)),"0",(VLOOKUP($C1087,CTEPULL!$A:$I,4,FALSE)))</f>
        <v>0</v>
      </c>
      <c r="AB1087" s="18">
        <f>IF(ISERROR(VLOOKUP($A1087,PIVOTILC!$A:$I,4,FALSE)),"0",(VLOOKUP($A1087,PIVOTILC!$A:$I,4,FALSE)))</f>
        <v>0</v>
      </c>
      <c r="AC1087" s="13">
        <f t="shared" si="257"/>
        <v>0</v>
      </c>
      <c r="AD1087" s="13" t="str">
        <f t="shared" si="266"/>
        <v/>
      </c>
      <c r="AE1087" s="13">
        <f>IF(ISERROR(VLOOKUP($C1087,CTEPULL!$A:$I,5,FALSE)),"0",(VLOOKUP($C1087,CTEPULL!$A:$I,5,FALSE)))</f>
        <v>0</v>
      </c>
      <c r="AF1087" s="18">
        <f>IF(ISERROR(VLOOKUP($A1087,PIVOTILC!$A:$I,5,FALSE)),"0",(VLOOKUP($A1087,PIVOTILC!$A:$I,5,FALSE)))</f>
        <v>0</v>
      </c>
      <c r="AG1087" s="13">
        <f t="shared" si="258"/>
        <v>0</v>
      </c>
      <c r="AH1087" s="13" t="str">
        <f t="shared" si="267"/>
        <v/>
      </c>
      <c r="AI1087" s="13">
        <f>IF(ISERROR(VLOOKUP($C1087,CTEPULL!$A:$I,6,FALSE)),"0",(VLOOKUP($C1087,CTEPULL!$A:$I,6,FALSE)))</f>
        <v>0</v>
      </c>
      <c r="AJ1087" s="18">
        <f>IF(ISERROR(VLOOKUP($A1087,PIVOTILC!$A:$I,6,FALSE)),"0",(VLOOKUP($A1087,PIVOTILC!$A:$I,6,FALSE)))</f>
        <v>0</v>
      </c>
      <c r="AK1087" s="13">
        <f t="shared" si="259"/>
        <v>0</v>
      </c>
      <c r="AL1087" s="13" t="str">
        <f t="shared" si="268"/>
        <v/>
      </c>
      <c r="AM1087" s="13">
        <f>IF(ISERROR(VLOOKUP($C1087,CTEPULL!$A:$I,7,FALSE)),"0",(VLOOKUP($C1087,CTEPULL!$A:$I,7,FALSE)))</f>
        <v>0</v>
      </c>
      <c r="AN1087" s="18">
        <f>IF(ISERROR(VLOOKUP($A1087,PIVOTILC!$A:$I,7,FALSE)),"0",(VLOOKUP($A1087,PIVOTILC!$A:$I,7,FALSE)))</f>
        <v>0</v>
      </c>
      <c r="AO1087" s="13">
        <f t="shared" si="260"/>
        <v>0</v>
      </c>
      <c r="AP1087" s="13" t="str">
        <f t="shared" si="269"/>
        <v/>
      </c>
      <c r="AQ1087" s="13">
        <f>IF(ISERROR(VLOOKUP($C1087,CTEPULL!$A:$I,8,FALSE)),"0",(VLOOKUP($C1087,CTEPULL!$A:$I,8,FALSE)))</f>
        <v>0</v>
      </c>
      <c r="AR1087" s="18">
        <f>IF(ISERROR(VLOOKUP($A1087,PIVOTILC!$A:$I,8,FALSE)),"0",(VLOOKUP($A1087,PIVOTILC!$A:$I,8,FALSE)))</f>
        <v>0</v>
      </c>
      <c r="AS1087" s="13">
        <f t="shared" si="261"/>
        <v>0</v>
      </c>
      <c r="AT1087" s="13" t="str">
        <f t="shared" si="270"/>
        <v/>
      </c>
      <c r="AU1087" s="19">
        <f>IF(ISERROR(VLOOKUP($C1087,CTEPULL!$A:$I,9,FALSE)),"0",(VLOOKUP($C1087,CTEPULL!$A:$I,9,FALSE)))</f>
        <v>40</v>
      </c>
      <c r="AV1087" s="18">
        <f>IF(ISERROR(VLOOKUP($A1087,PIVOTILC!$A:$I,8,FALSE)),"0",(VLOOKUP($A1087,PIVOTILC!$A:$I,9,FALSE)))</f>
        <v>40</v>
      </c>
      <c r="AW1087" s="18">
        <f t="shared" si="262"/>
        <v>0</v>
      </c>
      <c r="AX1087" s="13">
        <f t="shared" si="263"/>
        <v>0</v>
      </c>
      <c r="AY1087" s="13" t="str">
        <f t="shared" si="264"/>
        <v>No</v>
      </c>
      <c r="AZ1087" s="13" t="str">
        <f t="shared" si="271"/>
        <v>No</v>
      </c>
    </row>
    <row r="1088" spans="1:52" x14ac:dyDescent="0.2">
      <c r="A1088" s="1" t="s">
        <v>7354</v>
      </c>
      <c r="B1088" s="16" t="s">
        <v>6426</v>
      </c>
      <c r="C1088" s="13" t="s">
        <v>6427</v>
      </c>
      <c r="D1088" s="13" t="s">
        <v>6428</v>
      </c>
      <c r="E1088" s="13" t="s">
        <v>6429</v>
      </c>
      <c r="F1088" s="13" t="s">
        <v>179</v>
      </c>
      <c r="G1088" s="13" t="s">
        <v>6430</v>
      </c>
      <c r="H1088" s="13" t="s">
        <v>2829</v>
      </c>
      <c r="I1088" s="13" t="s">
        <v>98</v>
      </c>
      <c r="J1088" s="13" t="s">
        <v>2378</v>
      </c>
      <c r="K1088" s="13" t="s">
        <v>2379</v>
      </c>
      <c r="L1088" s="13" t="s">
        <v>2380</v>
      </c>
      <c r="M1088" s="13" t="s">
        <v>2433</v>
      </c>
      <c r="N1088" s="13" t="s">
        <v>6431</v>
      </c>
      <c r="O1088" s="17">
        <v>43025</v>
      </c>
      <c r="P1088" s="23"/>
      <c r="Q1088" s="41" t="s">
        <v>6555</v>
      </c>
      <c r="R1088" s="13" t="s">
        <v>187</v>
      </c>
      <c r="S1088" s="13" t="s">
        <v>2873</v>
      </c>
      <c r="T1088" s="13" t="s">
        <v>8348</v>
      </c>
      <c r="U1088" s="13" t="s">
        <v>6450</v>
      </c>
      <c r="V1088" s="13" t="s">
        <v>8349</v>
      </c>
      <c r="W1088" s="13">
        <f>IF(ISERROR(VLOOKUP($C1088,CTEPULL!$A:$I,3,FALSE)),"0",(VLOOKUP($C1088,CTEPULL!$A:$I,3,FALSE)))</f>
        <v>40</v>
      </c>
      <c r="X1088" s="18">
        <f>IF(ISERROR(VLOOKUP($A1088,PIVOTILC!$A:$I,3,FALSE)),"0",(VLOOKUP($A1088,PIVOTILC!$A:$I,3,FALSE)))</f>
        <v>40</v>
      </c>
      <c r="Y1088" s="13">
        <f t="shared" si="256"/>
        <v>0</v>
      </c>
      <c r="Z1088" s="13" t="str">
        <f t="shared" si="265"/>
        <v>Good</v>
      </c>
      <c r="AA1088" s="13">
        <f>IF(ISERROR(VLOOKUP($C1088,CTEPULL!$A:$I,4,FALSE)),"0",(VLOOKUP($C1088,CTEPULL!$A:$I,4,FALSE)))</f>
        <v>0</v>
      </c>
      <c r="AB1088" s="18">
        <f>IF(ISERROR(VLOOKUP($A1088,PIVOTILC!$A:$I,4,FALSE)),"0",(VLOOKUP($A1088,PIVOTILC!$A:$I,4,FALSE)))</f>
        <v>0</v>
      </c>
      <c r="AC1088" s="13">
        <f t="shared" si="257"/>
        <v>0</v>
      </c>
      <c r="AD1088" s="13" t="str">
        <f t="shared" si="266"/>
        <v/>
      </c>
      <c r="AE1088" s="13">
        <f>IF(ISERROR(VLOOKUP($C1088,CTEPULL!$A:$I,5,FALSE)),"0",(VLOOKUP($C1088,CTEPULL!$A:$I,5,FALSE)))</f>
        <v>0</v>
      </c>
      <c r="AF1088" s="18">
        <f>IF(ISERROR(VLOOKUP($A1088,PIVOTILC!$A:$I,5,FALSE)),"0",(VLOOKUP($A1088,PIVOTILC!$A:$I,5,FALSE)))</f>
        <v>0</v>
      </c>
      <c r="AG1088" s="13">
        <f t="shared" si="258"/>
        <v>0</v>
      </c>
      <c r="AH1088" s="13" t="str">
        <f t="shared" si="267"/>
        <v/>
      </c>
      <c r="AI1088" s="13">
        <f>IF(ISERROR(VLOOKUP($C1088,CTEPULL!$A:$I,6,FALSE)),"0",(VLOOKUP($C1088,CTEPULL!$A:$I,6,FALSE)))</f>
        <v>0</v>
      </c>
      <c r="AJ1088" s="18">
        <f>IF(ISERROR(VLOOKUP($A1088,PIVOTILC!$A:$I,6,FALSE)),"0",(VLOOKUP($A1088,PIVOTILC!$A:$I,6,FALSE)))</f>
        <v>0</v>
      </c>
      <c r="AK1088" s="13">
        <f t="shared" si="259"/>
        <v>0</v>
      </c>
      <c r="AL1088" s="13" t="str">
        <f t="shared" si="268"/>
        <v/>
      </c>
      <c r="AM1088" s="13">
        <f>IF(ISERROR(VLOOKUP($C1088,CTEPULL!$A:$I,7,FALSE)),"0",(VLOOKUP($C1088,CTEPULL!$A:$I,7,FALSE)))</f>
        <v>0</v>
      </c>
      <c r="AN1088" s="18">
        <f>IF(ISERROR(VLOOKUP($A1088,PIVOTILC!$A:$I,7,FALSE)),"0",(VLOOKUP($A1088,PIVOTILC!$A:$I,7,FALSE)))</f>
        <v>0</v>
      </c>
      <c r="AO1088" s="13">
        <f t="shared" si="260"/>
        <v>0</v>
      </c>
      <c r="AP1088" s="13" t="str">
        <f t="shared" si="269"/>
        <v/>
      </c>
      <c r="AQ1088" s="13">
        <f>IF(ISERROR(VLOOKUP($C1088,CTEPULL!$A:$I,8,FALSE)),"0",(VLOOKUP($C1088,CTEPULL!$A:$I,8,FALSE)))</f>
        <v>0</v>
      </c>
      <c r="AR1088" s="18">
        <f>IF(ISERROR(VLOOKUP($A1088,PIVOTILC!$A:$I,8,FALSE)),"0",(VLOOKUP($A1088,PIVOTILC!$A:$I,8,FALSE)))</f>
        <v>0</v>
      </c>
      <c r="AS1088" s="13">
        <f t="shared" si="261"/>
        <v>0</v>
      </c>
      <c r="AT1088" s="13" t="str">
        <f t="shared" si="270"/>
        <v/>
      </c>
      <c r="AU1088" s="19">
        <f>IF(ISERROR(VLOOKUP($C1088,CTEPULL!$A:$I,9,FALSE)),"0",(VLOOKUP($C1088,CTEPULL!$A:$I,9,FALSE)))</f>
        <v>40</v>
      </c>
      <c r="AV1088" s="18">
        <f>IF(ISERROR(VLOOKUP($A1088,PIVOTILC!$A:$I,8,FALSE)),"0",(VLOOKUP($A1088,PIVOTILC!$A:$I,9,FALSE)))</f>
        <v>40</v>
      </c>
      <c r="AW1088" s="18">
        <f t="shared" si="262"/>
        <v>0</v>
      </c>
      <c r="AX1088" s="13">
        <f t="shared" si="263"/>
        <v>0</v>
      </c>
      <c r="AY1088" s="13" t="str">
        <f t="shared" si="264"/>
        <v>No</v>
      </c>
      <c r="AZ1088" s="13" t="str">
        <f t="shared" si="271"/>
        <v>No</v>
      </c>
    </row>
    <row r="1089" spans="1:52" x14ac:dyDescent="0.2">
      <c r="A1089" s="1" t="s">
        <v>9488</v>
      </c>
      <c r="B1089" s="16" t="s">
        <v>3407</v>
      </c>
      <c r="C1089" s="13" t="s">
        <v>852</v>
      </c>
      <c r="D1089" s="13" t="s">
        <v>558</v>
      </c>
      <c r="E1089" s="13" t="s">
        <v>559</v>
      </c>
      <c r="F1089" s="13" t="s">
        <v>109</v>
      </c>
      <c r="G1089" s="13" t="s">
        <v>324</v>
      </c>
      <c r="H1089" s="13" t="s">
        <v>2831</v>
      </c>
      <c r="I1089" s="13" t="s">
        <v>98</v>
      </c>
      <c r="J1089" s="13" t="s">
        <v>2378</v>
      </c>
      <c r="K1089" s="13" t="s">
        <v>2382</v>
      </c>
      <c r="L1089" s="13" t="s">
        <v>3758</v>
      </c>
      <c r="M1089" s="13" t="s">
        <v>2416</v>
      </c>
      <c r="N1089" s="13" t="s">
        <v>29</v>
      </c>
      <c r="O1089" s="17">
        <v>39825</v>
      </c>
      <c r="P1089" s="23"/>
      <c r="Q1089" s="41" t="s">
        <v>2801</v>
      </c>
      <c r="R1089" s="13" t="s">
        <v>129</v>
      </c>
      <c r="S1089" s="13" t="s">
        <v>2870</v>
      </c>
      <c r="T1089" s="13" t="s">
        <v>8348</v>
      </c>
      <c r="U1089" s="13" t="s">
        <v>6196</v>
      </c>
      <c r="V1089" s="13" t="s">
        <v>8361</v>
      </c>
      <c r="W1089" s="13">
        <f>IF(ISERROR(VLOOKUP($C1089,CTEPULL!$A:$I,3,FALSE)),"0",(VLOOKUP($C1089,CTEPULL!$A:$I,3,FALSE)))</f>
        <v>46</v>
      </c>
      <c r="X1089" s="18">
        <f>IF(ISERROR(VLOOKUP($A1089,PIVOTILC!$A:$I,3,FALSE)),"0",(VLOOKUP($A1089,PIVOTILC!$A:$I,3,FALSE)))</f>
        <v>46</v>
      </c>
      <c r="Y1089" s="13">
        <f t="shared" si="256"/>
        <v>0</v>
      </c>
      <c r="Z1089" s="13" t="str">
        <f t="shared" si="265"/>
        <v>Good</v>
      </c>
      <c r="AA1089" s="13">
        <f>IF(ISERROR(VLOOKUP($C1089,CTEPULL!$A:$I,4,FALSE)),"0",(VLOOKUP($C1089,CTEPULL!$A:$I,4,FALSE)))</f>
        <v>0</v>
      </c>
      <c r="AB1089" s="18">
        <f>IF(ISERROR(VLOOKUP($A1089,PIVOTILC!$A:$I,4,FALSE)),"0",(VLOOKUP($A1089,PIVOTILC!$A:$I,4,FALSE)))</f>
        <v>0</v>
      </c>
      <c r="AC1089" s="13">
        <f t="shared" si="257"/>
        <v>0</v>
      </c>
      <c r="AD1089" s="13" t="str">
        <f t="shared" si="266"/>
        <v/>
      </c>
      <c r="AE1089" s="13">
        <f>IF(ISERROR(VLOOKUP($C1089,CTEPULL!$A:$I,5,FALSE)),"0",(VLOOKUP($C1089,CTEPULL!$A:$I,5,FALSE)))</f>
        <v>0</v>
      </c>
      <c r="AF1089" s="18">
        <f>IF(ISERROR(VLOOKUP($A1089,PIVOTILC!$A:$I,5,FALSE)),"0",(VLOOKUP($A1089,PIVOTILC!$A:$I,5,FALSE)))</f>
        <v>0</v>
      </c>
      <c r="AG1089" s="13">
        <f t="shared" si="258"/>
        <v>0</v>
      </c>
      <c r="AH1089" s="13" t="str">
        <f t="shared" si="267"/>
        <v/>
      </c>
      <c r="AI1089" s="13">
        <f>IF(ISERROR(VLOOKUP($C1089,CTEPULL!$A:$I,6,FALSE)),"0",(VLOOKUP($C1089,CTEPULL!$A:$I,6,FALSE)))</f>
        <v>0</v>
      </c>
      <c r="AJ1089" s="18">
        <f>IF(ISERROR(VLOOKUP($A1089,PIVOTILC!$A:$I,6,FALSE)),"0",(VLOOKUP($A1089,PIVOTILC!$A:$I,6,FALSE)))</f>
        <v>0</v>
      </c>
      <c r="AK1089" s="13">
        <f t="shared" si="259"/>
        <v>0</v>
      </c>
      <c r="AL1089" s="13" t="str">
        <f t="shared" si="268"/>
        <v/>
      </c>
      <c r="AM1089" s="13">
        <f>IF(ISERROR(VLOOKUP($C1089,CTEPULL!$A:$I,7,FALSE)),"0",(VLOOKUP($C1089,CTEPULL!$A:$I,7,FALSE)))</f>
        <v>0</v>
      </c>
      <c r="AN1089" s="18">
        <f>IF(ISERROR(VLOOKUP($A1089,PIVOTILC!$A:$I,7,FALSE)),"0",(VLOOKUP($A1089,PIVOTILC!$A:$I,7,FALSE)))</f>
        <v>0</v>
      </c>
      <c r="AO1089" s="13">
        <f t="shared" si="260"/>
        <v>0</v>
      </c>
      <c r="AP1089" s="13" t="str">
        <f t="shared" si="269"/>
        <v/>
      </c>
      <c r="AQ1089" s="13">
        <f>IF(ISERROR(VLOOKUP($C1089,CTEPULL!$A:$I,8,FALSE)),"0",(VLOOKUP($C1089,CTEPULL!$A:$I,8,FALSE)))</f>
        <v>0</v>
      </c>
      <c r="AR1089" s="18">
        <f>IF(ISERROR(VLOOKUP($A1089,PIVOTILC!$A:$I,8,FALSE)),"0",(VLOOKUP($A1089,PIVOTILC!$A:$I,8,FALSE)))</f>
        <v>0</v>
      </c>
      <c r="AS1089" s="13">
        <f t="shared" si="261"/>
        <v>0</v>
      </c>
      <c r="AT1089" s="13" t="str">
        <f t="shared" si="270"/>
        <v/>
      </c>
      <c r="AU1089" s="19">
        <f>IF(ISERROR(VLOOKUP($C1089,CTEPULL!$A:$I,9,FALSE)),"0",(VLOOKUP($C1089,CTEPULL!$A:$I,9,FALSE)))</f>
        <v>46</v>
      </c>
      <c r="AV1089" s="18">
        <f>IF(ISERROR(VLOOKUP($A1089,PIVOTILC!$A:$I,8,FALSE)),"0",(VLOOKUP($A1089,PIVOTILC!$A:$I,9,FALSE)))</f>
        <v>46</v>
      </c>
      <c r="AW1089" s="18">
        <f t="shared" si="262"/>
        <v>0</v>
      </c>
      <c r="AX1089" s="13">
        <f t="shared" si="263"/>
        <v>0</v>
      </c>
      <c r="AY1089" s="13" t="str">
        <f t="shared" si="264"/>
        <v>No</v>
      </c>
      <c r="AZ1089" s="13" t="str">
        <f t="shared" si="271"/>
        <v>No</v>
      </c>
    </row>
    <row r="1090" spans="1:52" x14ac:dyDescent="0.2">
      <c r="A1090" s="1" t="s">
        <v>9489</v>
      </c>
      <c r="B1090" s="16" t="s">
        <v>3408</v>
      </c>
      <c r="C1090" s="13" t="s">
        <v>1256</v>
      </c>
      <c r="D1090" s="13" t="s">
        <v>1257</v>
      </c>
      <c r="E1090" s="13" t="s">
        <v>1258</v>
      </c>
      <c r="F1090" s="13" t="s">
        <v>180</v>
      </c>
      <c r="G1090" s="13" t="s">
        <v>1259</v>
      </c>
      <c r="H1090" s="13" t="s">
        <v>2828</v>
      </c>
      <c r="I1090" s="13" t="s">
        <v>100</v>
      </c>
      <c r="J1090" s="13" t="s">
        <v>2378</v>
      </c>
      <c r="K1090" s="13" t="s">
        <v>4970</v>
      </c>
      <c r="L1090" s="13" t="s">
        <v>11256</v>
      </c>
      <c r="M1090" s="13" t="s">
        <v>11908</v>
      </c>
      <c r="N1090" s="13" t="s">
        <v>1260</v>
      </c>
      <c r="O1090" s="17">
        <v>41572</v>
      </c>
      <c r="P1090" s="23"/>
      <c r="Q1090" s="41" t="s">
        <v>2802</v>
      </c>
      <c r="R1090" s="13" t="s">
        <v>187</v>
      </c>
      <c r="S1090" s="13" t="s">
        <v>2867</v>
      </c>
      <c r="T1090" s="13" t="s">
        <v>8348</v>
      </c>
      <c r="U1090" s="13" t="s">
        <v>6197</v>
      </c>
      <c r="V1090" s="13" t="s">
        <v>8358</v>
      </c>
      <c r="W1090" s="13">
        <f>IF(ISERROR(VLOOKUP($C1090,CTEPULL!$A:$I,3,FALSE)),"0",(VLOOKUP($C1090,CTEPULL!$A:$I,3,FALSE)))</f>
        <v>45</v>
      </c>
      <c r="X1090" s="18">
        <f>IF(ISERROR(VLOOKUP($A1090,PIVOTILC!$A:$I,3,FALSE)),"0",(VLOOKUP($A1090,PIVOTILC!$A:$I,3,FALSE)))</f>
        <v>45</v>
      </c>
      <c r="Y1090" s="13">
        <f t="shared" ref="Y1090:Y1118" si="272">W1090-X1090</f>
        <v>0</v>
      </c>
      <c r="Z1090" s="13" t="str">
        <f t="shared" si="265"/>
        <v>Good</v>
      </c>
      <c r="AA1090" s="13">
        <f>IF(ISERROR(VLOOKUP($C1090,CTEPULL!$A:$I,4,FALSE)),"0",(VLOOKUP($C1090,CTEPULL!$A:$I,4,FALSE)))</f>
        <v>0</v>
      </c>
      <c r="AB1090" s="18">
        <f>IF(ISERROR(VLOOKUP($A1090,PIVOTILC!$A:$I,4,FALSE)),"0",(VLOOKUP($A1090,PIVOTILC!$A:$I,4,FALSE)))</f>
        <v>0</v>
      </c>
      <c r="AC1090" s="13">
        <f t="shared" ref="AC1090:AC1118" si="273">AA1090-AB1090</f>
        <v>0</v>
      </c>
      <c r="AD1090" s="13" t="str">
        <f t="shared" si="266"/>
        <v/>
      </c>
      <c r="AE1090" s="13">
        <f>IF(ISERROR(VLOOKUP($C1090,CTEPULL!$A:$I,5,FALSE)),"0",(VLOOKUP($C1090,CTEPULL!$A:$I,5,FALSE)))</f>
        <v>0</v>
      </c>
      <c r="AF1090" s="18">
        <f>IF(ISERROR(VLOOKUP($A1090,PIVOTILC!$A:$I,5,FALSE)),"0",(VLOOKUP($A1090,PIVOTILC!$A:$I,5,FALSE)))</f>
        <v>0</v>
      </c>
      <c r="AG1090" s="13">
        <f t="shared" ref="AG1090:AG1118" si="274">AE1090-AF1090</f>
        <v>0</v>
      </c>
      <c r="AH1090" s="13" t="str">
        <f t="shared" si="267"/>
        <v/>
      </c>
      <c r="AI1090" s="13">
        <f>IF(ISERROR(VLOOKUP($C1090,CTEPULL!$A:$I,6,FALSE)),"0",(VLOOKUP($C1090,CTEPULL!$A:$I,6,FALSE)))</f>
        <v>0</v>
      </c>
      <c r="AJ1090" s="18">
        <f>IF(ISERROR(VLOOKUP($A1090,PIVOTILC!$A:$I,6,FALSE)),"0",(VLOOKUP($A1090,PIVOTILC!$A:$I,6,FALSE)))</f>
        <v>0</v>
      </c>
      <c r="AK1090" s="13">
        <f t="shared" ref="AK1090:AK1118" si="275">AI1090-AJ1090</f>
        <v>0</v>
      </c>
      <c r="AL1090" s="13" t="str">
        <f t="shared" si="268"/>
        <v/>
      </c>
      <c r="AM1090" s="13">
        <f>IF(ISERROR(VLOOKUP($C1090,CTEPULL!$A:$I,7,FALSE)),"0",(VLOOKUP($C1090,CTEPULL!$A:$I,7,FALSE)))</f>
        <v>0</v>
      </c>
      <c r="AN1090" s="18">
        <f>IF(ISERROR(VLOOKUP($A1090,PIVOTILC!$A:$I,7,FALSE)),"0",(VLOOKUP($A1090,PIVOTILC!$A:$I,7,FALSE)))</f>
        <v>0</v>
      </c>
      <c r="AO1090" s="13">
        <f t="shared" ref="AO1090:AO1118" si="276">AM1090-AN1090</f>
        <v>0</v>
      </c>
      <c r="AP1090" s="13" t="str">
        <f t="shared" si="269"/>
        <v/>
      </c>
      <c r="AQ1090" s="13">
        <f>IF(ISERROR(VLOOKUP($C1090,CTEPULL!$A:$I,8,FALSE)),"0",(VLOOKUP($C1090,CTEPULL!$A:$I,8,FALSE)))</f>
        <v>0</v>
      </c>
      <c r="AR1090" s="18">
        <f>IF(ISERROR(VLOOKUP($A1090,PIVOTILC!$A:$I,8,FALSE)),"0",(VLOOKUP($A1090,PIVOTILC!$A:$I,8,FALSE)))</f>
        <v>0</v>
      </c>
      <c r="AS1090" s="13">
        <f t="shared" ref="AS1090:AS1118" si="277">AQ1090-AR1090</f>
        <v>0</v>
      </c>
      <c r="AT1090" s="13" t="str">
        <f t="shared" si="270"/>
        <v/>
      </c>
      <c r="AU1090" s="19">
        <f>IF(ISERROR(VLOOKUP($C1090,CTEPULL!$A:$I,9,FALSE)),"0",(VLOOKUP($C1090,CTEPULL!$A:$I,9,FALSE)))</f>
        <v>45</v>
      </c>
      <c r="AV1090" s="18">
        <f>IF(ISERROR(VLOOKUP($A1090,PIVOTILC!$A:$I,8,FALSE)),"0",(VLOOKUP($A1090,PIVOTILC!$A:$I,9,FALSE)))</f>
        <v>45</v>
      </c>
      <c r="AW1090" s="18">
        <f t="shared" ref="AW1090:AW1118" si="278">SUMIF(AS1090, "&gt;0")+ SUMIF(AO1090, "&gt;0")+ SUMIF(AK1090, "&gt;0")+ SUMIF(AG1090, "&gt;0")+ SUMIF(AC1090, "&gt;0")+ SUMIF(Y1090, "&gt;0")</f>
        <v>0</v>
      </c>
      <c r="AX1090" s="13">
        <f t="shared" ref="AX1090:AX1118" si="279">SUMIF(AS1090, "&lt;0")+ SUMIF(AO1090, "&lt;0")+ SUMIF(AK1090, "&lt;0")+ SUMIF(AG1090, "&lt;0")+ SUMIF(AC1090, "&lt;0")+ SUMIF(Y1090, "&lt;0")</f>
        <v>0</v>
      </c>
      <c r="AY1090" s="13" t="str">
        <f t="shared" ref="AY1090:AY1118" si="280">IF(AND(AW1090=0, AX1090=0), "No", "Yes")</f>
        <v>No</v>
      </c>
      <c r="AZ1090" s="13" t="str">
        <f t="shared" si="271"/>
        <v>No</v>
      </c>
    </row>
    <row r="1091" spans="1:52" x14ac:dyDescent="0.2">
      <c r="A1091" s="1" t="s">
        <v>7355</v>
      </c>
      <c r="B1091" s="16" t="s">
        <v>4773</v>
      </c>
      <c r="C1091" s="13" t="s">
        <v>4774</v>
      </c>
      <c r="D1091" s="13" t="s">
        <v>4775</v>
      </c>
      <c r="E1091" s="13" t="s">
        <v>4776</v>
      </c>
      <c r="F1091" s="13" t="s">
        <v>187</v>
      </c>
      <c r="G1091" s="13" t="s">
        <v>4777</v>
      </c>
      <c r="H1091" s="13" t="s">
        <v>2828</v>
      </c>
      <c r="I1091" s="13" t="s">
        <v>98</v>
      </c>
      <c r="J1091" s="13" t="s">
        <v>2378</v>
      </c>
      <c r="K1091" s="13" t="s">
        <v>2382</v>
      </c>
      <c r="L1091" s="13" t="s">
        <v>3758</v>
      </c>
      <c r="M1091" s="13" t="s">
        <v>2384</v>
      </c>
      <c r="N1091" s="13" t="s">
        <v>4778</v>
      </c>
      <c r="O1091" s="17">
        <v>42863</v>
      </c>
      <c r="P1091" s="23"/>
      <c r="Q1091" s="41" t="s">
        <v>4779</v>
      </c>
      <c r="R1091" s="13" t="s">
        <v>129</v>
      </c>
      <c r="S1091" s="13" t="s">
        <v>2871</v>
      </c>
      <c r="T1091" s="13" t="s">
        <v>8348</v>
      </c>
      <c r="U1091" s="13" t="s">
        <v>6198</v>
      </c>
      <c r="V1091" s="13" t="s">
        <v>8352</v>
      </c>
      <c r="W1091" s="13">
        <f>IF(ISERROR(VLOOKUP($C1091,CTEPULL!$A:$I,3,FALSE)),"0",(VLOOKUP($C1091,CTEPULL!$A:$I,3,FALSE)))</f>
        <v>40</v>
      </c>
      <c r="X1091" s="18">
        <f>IF(ISERROR(VLOOKUP($A1091,PIVOTILC!$A:$I,3,FALSE)),"0",(VLOOKUP($A1091,PIVOTILC!$A:$I,3,FALSE)))</f>
        <v>40</v>
      </c>
      <c r="Y1091" s="13">
        <f t="shared" si="272"/>
        <v>0</v>
      </c>
      <c r="Z1091" s="13" t="str">
        <f t="shared" ref="Z1091:Z1118" si="281">IF(ISBLANK(Z$1), IF(AND(W1091=0, X1091=0), "0 Entry Verify", IF(Y1091&lt;&gt;0, "With Variance", "Good")), "")</f>
        <v>Good</v>
      </c>
      <c r="AA1091" s="13">
        <f>IF(ISERROR(VLOOKUP($C1091,CTEPULL!$A:$I,4,FALSE)),"0",(VLOOKUP($C1091,CTEPULL!$A:$I,4,FALSE)))</f>
        <v>0</v>
      </c>
      <c r="AB1091" s="18">
        <f>IF(ISERROR(VLOOKUP($A1091,PIVOTILC!$A:$I,4,FALSE)),"0",(VLOOKUP($A1091,PIVOTILC!$A:$I,4,FALSE)))</f>
        <v>0</v>
      </c>
      <c r="AC1091" s="13">
        <f t="shared" si="273"/>
        <v>0</v>
      </c>
      <c r="AD1091" s="13" t="str">
        <f t="shared" ref="AD1091:AD1118" si="282">IF(ISBLANK(AD$1), IF(AND(AA1091=0, AB1091=0), "0 Entry Verify", IF(AC1091&lt;&gt;0, "With Variance", "Good")), "")</f>
        <v/>
      </c>
      <c r="AE1091" s="13">
        <f>IF(ISERROR(VLOOKUP($C1091,CTEPULL!$A:$I,5,FALSE)),"0",(VLOOKUP($C1091,CTEPULL!$A:$I,5,FALSE)))</f>
        <v>0</v>
      </c>
      <c r="AF1091" s="18">
        <f>IF(ISERROR(VLOOKUP($A1091,PIVOTILC!$A:$I,5,FALSE)),"0",(VLOOKUP($A1091,PIVOTILC!$A:$I,5,FALSE)))</f>
        <v>0</v>
      </c>
      <c r="AG1091" s="13">
        <f t="shared" si="274"/>
        <v>0</v>
      </c>
      <c r="AH1091" s="13" t="str">
        <f t="shared" ref="AH1091:AH1118" si="283">IF(ISBLANK(AH$1), IF(AND(AE1091=0, AF1091=0), "0 Entry Verify", IF(AG1091&lt;&gt;0, "With Variance", "Good")), "")</f>
        <v/>
      </c>
      <c r="AI1091" s="13">
        <f>IF(ISERROR(VLOOKUP($C1091,CTEPULL!$A:$I,6,FALSE)),"0",(VLOOKUP($C1091,CTEPULL!$A:$I,6,FALSE)))</f>
        <v>0</v>
      </c>
      <c r="AJ1091" s="18">
        <f>IF(ISERROR(VLOOKUP($A1091,PIVOTILC!$A:$I,6,FALSE)),"0",(VLOOKUP($A1091,PIVOTILC!$A:$I,6,FALSE)))</f>
        <v>0</v>
      </c>
      <c r="AK1091" s="13">
        <f t="shared" si="275"/>
        <v>0</v>
      </c>
      <c r="AL1091" s="13" t="str">
        <f t="shared" ref="AL1091:AL1118" si="284">IF(ISBLANK(AL$1), IF(AND(AI1091=0, AJ1091=0), "0 Entry Verify", IF(AK1091&lt;&gt;0, "With Variance", "Good")), "")</f>
        <v/>
      </c>
      <c r="AM1091" s="13">
        <f>IF(ISERROR(VLOOKUP($C1091,CTEPULL!$A:$I,7,FALSE)),"0",(VLOOKUP($C1091,CTEPULL!$A:$I,7,FALSE)))</f>
        <v>0</v>
      </c>
      <c r="AN1091" s="18">
        <f>IF(ISERROR(VLOOKUP($A1091,PIVOTILC!$A:$I,7,FALSE)),"0",(VLOOKUP($A1091,PIVOTILC!$A:$I,7,FALSE)))</f>
        <v>0</v>
      </c>
      <c r="AO1091" s="13">
        <f t="shared" si="276"/>
        <v>0</v>
      </c>
      <c r="AP1091" s="13" t="str">
        <f t="shared" ref="AP1091:AP1118" si="285">IF(ISBLANK(AP$1), IF(AND(AM1091=0, AN1091=0), "0 Entry Verify", IF(AO1091&lt;&gt;0, "With Variance", "Good")), "")</f>
        <v/>
      </c>
      <c r="AQ1091" s="13">
        <f>IF(ISERROR(VLOOKUP($C1091,CTEPULL!$A:$I,8,FALSE)),"0",(VLOOKUP($C1091,CTEPULL!$A:$I,8,FALSE)))</f>
        <v>0</v>
      </c>
      <c r="AR1091" s="18">
        <f>IF(ISERROR(VLOOKUP($A1091,PIVOTILC!$A:$I,8,FALSE)),"0",(VLOOKUP($A1091,PIVOTILC!$A:$I,8,FALSE)))</f>
        <v>0</v>
      </c>
      <c r="AS1091" s="13">
        <f t="shared" si="277"/>
        <v>0</v>
      </c>
      <c r="AT1091" s="13" t="str">
        <f t="shared" ref="AT1091:AT1118" si="286">IF(ISBLANK(AT$1), IF(AND(AQ1091=0, AR1091=0), "0 Entry Verify", IF(AS1091&lt;&gt;0, "With Variance", "Good")), "")</f>
        <v/>
      </c>
      <c r="AU1091" s="19">
        <f>IF(ISERROR(VLOOKUP($C1091,CTEPULL!$A:$I,9,FALSE)),"0",(VLOOKUP($C1091,CTEPULL!$A:$I,9,FALSE)))</f>
        <v>40</v>
      </c>
      <c r="AV1091" s="18">
        <f>IF(ISERROR(VLOOKUP($A1091,PIVOTILC!$A:$I,8,FALSE)),"0",(VLOOKUP($A1091,PIVOTILC!$A:$I,9,FALSE)))</f>
        <v>40</v>
      </c>
      <c r="AW1091" s="18">
        <f t="shared" si="278"/>
        <v>0</v>
      </c>
      <c r="AX1091" s="13">
        <f t="shared" si="279"/>
        <v>0</v>
      </c>
      <c r="AY1091" s="13" t="str">
        <f t="shared" si="280"/>
        <v>No</v>
      </c>
      <c r="AZ1091" s="13" t="str">
        <f t="shared" ref="AZ1091:AZ1118" si="287">IF(OR($Z1091="0 Entry Verify", $AD1091="0 Entry Verify", $AH1091="0 Entry Verify", $AL1091="0 Entry Verify", $AP1091="0 Entry Verify", $AT1091="0 Entry Verify"), "Yes", "No")</f>
        <v>No</v>
      </c>
    </row>
    <row r="1092" spans="1:52" x14ac:dyDescent="0.2">
      <c r="A1092" s="1" t="s">
        <v>10129</v>
      </c>
      <c r="B1092" s="16" t="s">
        <v>10130</v>
      </c>
      <c r="C1092" s="13" t="s">
        <v>10142</v>
      </c>
      <c r="D1092" s="13" t="s">
        <v>1648</v>
      </c>
      <c r="E1092" s="13" t="s">
        <v>10131</v>
      </c>
      <c r="F1092" s="13" t="s">
        <v>3740</v>
      </c>
      <c r="G1092" s="13" t="s">
        <v>10132</v>
      </c>
      <c r="H1092" s="13" t="s">
        <v>2828</v>
      </c>
      <c r="I1092" s="13" t="s">
        <v>98</v>
      </c>
      <c r="J1092" s="13" t="s">
        <v>2378</v>
      </c>
      <c r="K1092" s="13" t="s">
        <v>2382</v>
      </c>
      <c r="L1092" s="13" t="s">
        <v>3758</v>
      </c>
      <c r="M1092" s="13" t="s">
        <v>2384</v>
      </c>
      <c r="N1092" s="13" t="s">
        <v>10213</v>
      </c>
      <c r="O1092" s="17">
        <v>43535</v>
      </c>
      <c r="P1092" s="23"/>
      <c r="Q1092" s="41" t="s">
        <v>10133</v>
      </c>
      <c r="R1092" s="13" t="s">
        <v>129</v>
      </c>
      <c r="S1092" s="13" t="s">
        <v>2870</v>
      </c>
      <c r="T1092" s="13" t="s">
        <v>8348</v>
      </c>
      <c r="U1092" s="13" t="s">
        <v>10219</v>
      </c>
      <c r="V1092" s="13" t="s">
        <v>8361</v>
      </c>
      <c r="W1092" s="13">
        <f>IF(ISERROR(VLOOKUP($C1092,CTEPULL!$A:$I,3,FALSE)),"0",(VLOOKUP($C1092,CTEPULL!$A:$I,3,FALSE)))</f>
        <v>45</v>
      </c>
      <c r="X1092" s="18">
        <f>IF(ISERROR(VLOOKUP($A1092,PIVOTILC!$A:$I,3,FALSE)),"0",(VLOOKUP($A1092,PIVOTILC!$A:$I,3,FALSE)))</f>
        <v>45</v>
      </c>
      <c r="Y1092" s="13">
        <f t="shared" si="272"/>
        <v>0</v>
      </c>
      <c r="Z1092" s="13" t="str">
        <f t="shared" si="281"/>
        <v>Good</v>
      </c>
      <c r="AA1092" s="13">
        <f>IF(ISERROR(VLOOKUP($C1092,CTEPULL!$A:$I,4,FALSE)),"0",(VLOOKUP($C1092,CTEPULL!$A:$I,4,FALSE)))</f>
        <v>0</v>
      </c>
      <c r="AB1092" s="18">
        <f>IF(ISERROR(VLOOKUP($A1092,PIVOTILC!$A:$I,4,FALSE)),"0",(VLOOKUP($A1092,PIVOTILC!$A:$I,4,FALSE)))</f>
        <v>0</v>
      </c>
      <c r="AC1092" s="13">
        <f t="shared" si="273"/>
        <v>0</v>
      </c>
      <c r="AD1092" s="13" t="str">
        <f t="shared" si="282"/>
        <v/>
      </c>
      <c r="AE1092" s="13">
        <f>IF(ISERROR(VLOOKUP($C1092,CTEPULL!$A:$I,5,FALSE)),"0",(VLOOKUP($C1092,CTEPULL!$A:$I,5,FALSE)))</f>
        <v>0</v>
      </c>
      <c r="AF1092" s="18">
        <f>IF(ISERROR(VLOOKUP($A1092,PIVOTILC!$A:$I,5,FALSE)),"0",(VLOOKUP($A1092,PIVOTILC!$A:$I,5,FALSE)))</f>
        <v>0</v>
      </c>
      <c r="AG1092" s="13">
        <f t="shared" si="274"/>
        <v>0</v>
      </c>
      <c r="AH1092" s="13" t="str">
        <f t="shared" si="283"/>
        <v/>
      </c>
      <c r="AI1092" s="13">
        <f>IF(ISERROR(VLOOKUP($C1092,CTEPULL!$A:$I,6,FALSE)),"0",(VLOOKUP($C1092,CTEPULL!$A:$I,6,FALSE)))</f>
        <v>0</v>
      </c>
      <c r="AJ1092" s="18">
        <f>IF(ISERROR(VLOOKUP($A1092,PIVOTILC!$A:$I,6,FALSE)),"0",(VLOOKUP($A1092,PIVOTILC!$A:$I,6,FALSE)))</f>
        <v>0</v>
      </c>
      <c r="AK1092" s="13">
        <f t="shared" si="275"/>
        <v>0</v>
      </c>
      <c r="AL1092" s="13" t="str">
        <f t="shared" si="284"/>
        <v/>
      </c>
      <c r="AM1092" s="13">
        <f>IF(ISERROR(VLOOKUP($C1092,CTEPULL!$A:$I,7,FALSE)),"0",(VLOOKUP($C1092,CTEPULL!$A:$I,7,FALSE)))</f>
        <v>0</v>
      </c>
      <c r="AN1092" s="18">
        <f>IF(ISERROR(VLOOKUP($A1092,PIVOTILC!$A:$I,7,FALSE)),"0",(VLOOKUP($A1092,PIVOTILC!$A:$I,7,FALSE)))</f>
        <v>0</v>
      </c>
      <c r="AO1092" s="13">
        <f t="shared" si="276"/>
        <v>0</v>
      </c>
      <c r="AP1092" s="13" t="str">
        <f t="shared" si="285"/>
        <v/>
      </c>
      <c r="AQ1092" s="13">
        <f>IF(ISERROR(VLOOKUP($C1092,CTEPULL!$A:$I,8,FALSE)),"0",(VLOOKUP($C1092,CTEPULL!$A:$I,8,FALSE)))</f>
        <v>0</v>
      </c>
      <c r="AR1092" s="18">
        <f>IF(ISERROR(VLOOKUP($A1092,PIVOTILC!$A:$I,8,FALSE)),"0",(VLOOKUP($A1092,PIVOTILC!$A:$I,8,FALSE)))</f>
        <v>0</v>
      </c>
      <c r="AS1092" s="13">
        <f t="shared" si="277"/>
        <v>0</v>
      </c>
      <c r="AT1092" s="13" t="str">
        <f t="shared" si="286"/>
        <v/>
      </c>
      <c r="AU1092" s="19">
        <f>IF(ISERROR(VLOOKUP($C1092,CTEPULL!$A:$I,9,FALSE)),"0",(VLOOKUP($C1092,CTEPULL!$A:$I,9,FALSE)))</f>
        <v>45</v>
      </c>
      <c r="AV1092" s="18">
        <f>IF(ISERROR(VLOOKUP($A1092,PIVOTILC!$A:$I,8,FALSE)),"0",(VLOOKUP($A1092,PIVOTILC!$A:$I,9,FALSE)))</f>
        <v>45</v>
      </c>
      <c r="AW1092" s="18">
        <f t="shared" si="278"/>
        <v>0</v>
      </c>
      <c r="AX1092" s="13">
        <f t="shared" si="279"/>
        <v>0</v>
      </c>
      <c r="AY1092" s="13" t="str">
        <f t="shared" si="280"/>
        <v>No</v>
      </c>
      <c r="AZ1092" s="13" t="str">
        <f t="shared" si="287"/>
        <v>No</v>
      </c>
    </row>
    <row r="1093" spans="1:52" x14ac:dyDescent="0.2">
      <c r="A1093" s="1" t="s">
        <v>9490</v>
      </c>
      <c r="B1093" s="12" t="s">
        <v>3409</v>
      </c>
      <c r="C1093" s="3" t="s">
        <v>1647</v>
      </c>
      <c r="D1093" s="3" t="s">
        <v>1648</v>
      </c>
      <c r="E1093" s="3" t="s">
        <v>1649</v>
      </c>
      <c r="F1093" s="3" t="s">
        <v>180</v>
      </c>
      <c r="G1093" s="3" t="s">
        <v>1650</v>
      </c>
      <c r="H1093" s="3" t="s">
        <v>2828</v>
      </c>
      <c r="I1093" s="3" t="s">
        <v>98</v>
      </c>
      <c r="J1093" s="3" t="s">
        <v>2378</v>
      </c>
      <c r="K1093" s="3" t="s">
        <v>2880</v>
      </c>
      <c r="L1093" s="3" t="s">
        <v>2880</v>
      </c>
      <c r="M1093" s="3" t="s">
        <v>11908</v>
      </c>
      <c r="N1093" s="3" t="s">
        <v>1651</v>
      </c>
      <c r="O1093" s="11">
        <v>41914</v>
      </c>
      <c r="Q1093" s="41" t="s">
        <v>2803</v>
      </c>
      <c r="R1093" s="3" t="s">
        <v>129</v>
      </c>
      <c r="S1093" s="3" t="s">
        <v>2867</v>
      </c>
      <c r="T1093" s="3" t="s">
        <v>8348</v>
      </c>
      <c r="U1093" s="3" t="s">
        <v>6199</v>
      </c>
      <c r="V1093" s="3" t="s">
        <v>8354</v>
      </c>
      <c r="W1093" s="13">
        <f>IF(ISERROR(VLOOKUP($C1093,CTEPULL!$A:$I,3,FALSE)),"0",(VLOOKUP($C1093,CTEPULL!$A:$I,3,FALSE)))</f>
        <v>40</v>
      </c>
      <c r="X1093" s="18">
        <f>IF(ISERROR(VLOOKUP($A1093,PIVOTILC!$A:$I,3,FALSE)),"0",(VLOOKUP($A1093,PIVOTILC!$A:$I,3,FALSE)))</f>
        <v>40</v>
      </c>
      <c r="Y1093" s="13">
        <f t="shared" si="272"/>
        <v>0</v>
      </c>
      <c r="Z1093" s="13" t="str">
        <f t="shared" si="281"/>
        <v>Good</v>
      </c>
      <c r="AA1093" s="13">
        <f>IF(ISERROR(VLOOKUP($C1093,CTEPULL!$A:$I,4,FALSE)),"0",(VLOOKUP($C1093,CTEPULL!$A:$I,4,FALSE)))</f>
        <v>0</v>
      </c>
      <c r="AB1093" s="18">
        <f>IF(ISERROR(VLOOKUP($A1093,PIVOTILC!$A:$I,4,FALSE)),"0",(VLOOKUP($A1093,PIVOTILC!$A:$I,4,FALSE)))</f>
        <v>0</v>
      </c>
      <c r="AC1093" s="13">
        <f t="shared" si="273"/>
        <v>0</v>
      </c>
      <c r="AD1093" s="13" t="str">
        <f t="shared" si="282"/>
        <v/>
      </c>
      <c r="AE1093" s="13">
        <f>IF(ISERROR(VLOOKUP($C1093,CTEPULL!$A:$I,5,FALSE)),"0",(VLOOKUP($C1093,CTEPULL!$A:$I,5,FALSE)))</f>
        <v>0</v>
      </c>
      <c r="AF1093" s="18">
        <f>IF(ISERROR(VLOOKUP($A1093,PIVOTILC!$A:$I,5,FALSE)),"0",(VLOOKUP($A1093,PIVOTILC!$A:$I,5,FALSE)))</f>
        <v>0</v>
      </c>
      <c r="AG1093" s="13">
        <f t="shared" si="274"/>
        <v>0</v>
      </c>
      <c r="AH1093" s="13" t="str">
        <f t="shared" si="283"/>
        <v/>
      </c>
      <c r="AI1093" s="13">
        <f>IF(ISERROR(VLOOKUP($C1093,CTEPULL!$A:$I,6,FALSE)),"0",(VLOOKUP($C1093,CTEPULL!$A:$I,6,FALSE)))</f>
        <v>0</v>
      </c>
      <c r="AJ1093" s="18">
        <f>IF(ISERROR(VLOOKUP($A1093,PIVOTILC!$A:$I,6,FALSE)),"0",(VLOOKUP($A1093,PIVOTILC!$A:$I,6,FALSE)))</f>
        <v>0</v>
      </c>
      <c r="AK1093" s="13">
        <f t="shared" si="275"/>
        <v>0</v>
      </c>
      <c r="AL1093" s="13" t="str">
        <f t="shared" si="284"/>
        <v/>
      </c>
      <c r="AM1093" s="13">
        <f>IF(ISERROR(VLOOKUP($C1093,CTEPULL!$A:$I,7,FALSE)),"0",(VLOOKUP($C1093,CTEPULL!$A:$I,7,FALSE)))</f>
        <v>0</v>
      </c>
      <c r="AN1093" s="18">
        <f>IF(ISERROR(VLOOKUP($A1093,PIVOTILC!$A:$I,7,FALSE)),"0",(VLOOKUP($A1093,PIVOTILC!$A:$I,7,FALSE)))</f>
        <v>0</v>
      </c>
      <c r="AO1093" s="13">
        <f t="shared" si="276"/>
        <v>0</v>
      </c>
      <c r="AP1093" s="13" t="str">
        <f t="shared" si="285"/>
        <v/>
      </c>
      <c r="AQ1093" s="13">
        <f>IF(ISERROR(VLOOKUP($C1093,CTEPULL!$A:$I,8,FALSE)),"0",(VLOOKUP($C1093,CTEPULL!$A:$I,8,FALSE)))</f>
        <v>0</v>
      </c>
      <c r="AR1093" s="18">
        <f>IF(ISERROR(VLOOKUP($A1093,PIVOTILC!$A:$I,8,FALSE)),"0",(VLOOKUP($A1093,PIVOTILC!$A:$I,8,FALSE)))</f>
        <v>0</v>
      </c>
      <c r="AS1093" s="13">
        <f t="shared" si="277"/>
        <v>0</v>
      </c>
      <c r="AT1093" s="13" t="str">
        <f t="shared" si="286"/>
        <v/>
      </c>
      <c r="AU1093" s="19">
        <f>IF(ISERROR(VLOOKUP($C1093,CTEPULL!$A:$I,9,FALSE)),"0",(VLOOKUP($C1093,CTEPULL!$A:$I,9,FALSE)))</f>
        <v>40</v>
      </c>
      <c r="AV1093" s="18">
        <f>IF(ISERROR(VLOOKUP($A1093,PIVOTILC!$A:$I,8,FALSE)),"0",(VLOOKUP($A1093,PIVOTILC!$A:$I,9,FALSE)))</f>
        <v>40</v>
      </c>
      <c r="AW1093" s="18">
        <f t="shared" si="278"/>
        <v>0</v>
      </c>
      <c r="AX1093" s="13">
        <f t="shared" si="279"/>
        <v>0</v>
      </c>
      <c r="AY1093" s="13" t="str">
        <f t="shared" si="280"/>
        <v>No</v>
      </c>
      <c r="AZ1093" s="13" t="str">
        <f t="shared" si="287"/>
        <v>No</v>
      </c>
    </row>
    <row r="1094" spans="1:52" x14ac:dyDescent="0.2">
      <c r="A1094" s="1" t="s">
        <v>7356</v>
      </c>
      <c r="B1094" s="12" t="s">
        <v>6624</v>
      </c>
      <c r="C1094" s="3" t="s">
        <v>4055</v>
      </c>
      <c r="D1094" s="3" t="s">
        <v>1648</v>
      </c>
      <c r="E1094" s="3" t="s">
        <v>4056</v>
      </c>
      <c r="F1094" s="3" t="s">
        <v>185</v>
      </c>
      <c r="G1094" s="3" t="s">
        <v>4057</v>
      </c>
      <c r="H1094" s="3" t="s">
        <v>2828</v>
      </c>
      <c r="I1094" s="3" t="s">
        <v>100</v>
      </c>
      <c r="J1094" s="3" t="s">
        <v>2378</v>
      </c>
      <c r="K1094" s="3" t="s">
        <v>2396</v>
      </c>
      <c r="L1094" s="3" t="s">
        <v>2392</v>
      </c>
      <c r="M1094" s="3" t="s">
        <v>4971</v>
      </c>
      <c r="N1094" s="3" t="s">
        <v>4058</v>
      </c>
      <c r="O1094" s="11">
        <v>42676</v>
      </c>
      <c r="Q1094" s="41" t="s">
        <v>6828</v>
      </c>
      <c r="R1094" s="3" t="s">
        <v>129</v>
      </c>
      <c r="S1094" s="3" t="s">
        <v>2867</v>
      </c>
      <c r="T1094" s="3" t="s">
        <v>8348</v>
      </c>
      <c r="U1094" s="3" t="s">
        <v>6200</v>
      </c>
      <c r="V1094" s="3" t="s">
        <v>8352</v>
      </c>
      <c r="W1094" s="13" t="str">
        <f>IF(ISERROR(VLOOKUP($C1094,CTEPULL!$A:$I,3,FALSE)),"0",(VLOOKUP($C1094,CTEPULL!$A:$I,3,FALSE)))</f>
        <v>0</v>
      </c>
      <c r="X1094" s="18">
        <f>IF(ISERROR(VLOOKUP($A1094,PIVOTILC!$A:$I,3,FALSE)),"0",(VLOOKUP($A1094,PIVOTILC!$A:$I,3,FALSE)))</f>
        <v>54</v>
      </c>
      <c r="Y1094" s="13">
        <f t="shared" si="272"/>
        <v>-54</v>
      </c>
      <c r="Z1094" s="13" t="str">
        <f t="shared" si="281"/>
        <v>With Variance</v>
      </c>
      <c r="AA1094" s="13" t="str">
        <f>IF(ISERROR(VLOOKUP($C1094,CTEPULL!$A:$I,4,FALSE)),"0",(VLOOKUP($C1094,CTEPULL!$A:$I,4,FALSE)))</f>
        <v>0</v>
      </c>
      <c r="AB1094" s="18">
        <f>IF(ISERROR(VLOOKUP($A1094,PIVOTILC!$A:$I,4,FALSE)),"0",(VLOOKUP($A1094,PIVOTILC!$A:$I,4,FALSE)))</f>
        <v>0</v>
      </c>
      <c r="AC1094" s="13">
        <f t="shared" si="273"/>
        <v>0</v>
      </c>
      <c r="AD1094" s="13" t="str">
        <f t="shared" si="282"/>
        <v/>
      </c>
      <c r="AE1094" s="13" t="str">
        <f>IF(ISERROR(VLOOKUP($C1094,CTEPULL!$A:$I,5,FALSE)),"0",(VLOOKUP($C1094,CTEPULL!$A:$I,5,FALSE)))</f>
        <v>0</v>
      </c>
      <c r="AF1094" s="18">
        <f>IF(ISERROR(VLOOKUP($A1094,PIVOTILC!$A:$I,5,FALSE)),"0",(VLOOKUP($A1094,PIVOTILC!$A:$I,5,FALSE)))</f>
        <v>0</v>
      </c>
      <c r="AG1094" s="13">
        <f t="shared" si="274"/>
        <v>0</v>
      </c>
      <c r="AH1094" s="13" t="str">
        <f t="shared" si="283"/>
        <v/>
      </c>
      <c r="AI1094" s="13" t="str">
        <f>IF(ISERROR(VLOOKUP($C1094,CTEPULL!$A:$I,6,FALSE)),"0",(VLOOKUP($C1094,CTEPULL!$A:$I,6,FALSE)))</f>
        <v>0</v>
      </c>
      <c r="AJ1094" s="18">
        <f>IF(ISERROR(VLOOKUP($A1094,PIVOTILC!$A:$I,6,FALSE)),"0",(VLOOKUP($A1094,PIVOTILC!$A:$I,6,FALSE)))</f>
        <v>0</v>
      </c>
      <c r="AK1094" s="13">
        <f t="shared" si="275"/>
        <v>0</v>
      </c>
      <c r="AL1094" s="13" t="str">
        <f t="shared" si="284"/>
        <v/>
      </c>
      <c r="AM1094" s="13" t="str">
        <f>IF(ISERROR(VLOOKUP($C1094,CTEPULL!$A:$I,7,FALSE)),"0",(VLOOKUP($C1094,CTEPULL!$A:$I,7,FALSE)))</f>
        <v>0</v>
      </c>
      <c r="AN1094" s="18">
        <f>IF(ISERROR(VLOOKUP($A1094,PIVOTILC!$A:$I,7,FALSE)),"0",(VLOOKUP($A1094,PIVOTILC!$A:$I,7,FALSE)))</f>
        <v>0</v>
      </c>
      <c r="AO1094" s="13">
        <f t="shared" si="276"/>
        <v>0</v>
      </c>
      <c r="AP1094" s="13" t="str">
        <f t="shared" si="285"/>
        <v/>
      </c>
      <c r="AQ1094" s="13" t="str">
        <f>IF(ISERROR(VLOOKUP($C1094,CTEPULL!$A:$I,8,FALSE)),"0",(VLOOKUP($C1094,CTEPULL!$A:$I,8,FALSE)))</f>
        <v>0</v>
      </c>
      <c r="AR1094" s="18">
        <f>IF(ISERROR(VLOOKUP($A1094,PIVOTILC!$A:$I,8,FALSE)),"0",(VLOOKUP($A1094,PIVOTILC!$A:$I,8,FALSE)))</f>
        <v>0</v>
      </c>
      <c r="AS1094" s="13">
        <f t="shared" si="277"/>
        <v>0</v>
      </c>
      <c r="AT1094" s="13" t="str">
        <f t="shared" si="286"/>
        <v/>
      </c>
      <c r="AU1094" s="19" t="str">
        <f>IF(ISERROR(VLOOKUP($C1094,CTEPULL!$A:$I,9,FALSE)),"0",(VLOOKUP($C1094,CTEPULL!$A:$I,9,FALSE)))</f>
        <v>0</v>
      </c>
      <c r="AV1094" s="18">
        <f>IF(ISERROR(VLOOKUP($A1094,PIVOTILC!$A:$I,8,FALSE)),"0",(VLOOKUP($A1094,PIVOTILC!$A:$I,9,FALSE)))</f>
        <v>54</v>
      </c>
      <c r="AW1094" s="18">
        <f t="shared" si="278"/>
        <v>0</v>
      </c>
      <c r="AX1094" s="13">
        <f t="shared" si="279"/>
        <v>-54</v>
      </c>
      <c r="AY1094" s="13" t="str">
        <f t="shared" si="280"/>
        <v>Yes</v>
      </c>
      <c r="AZ1094" s="13" t="str">
        <f t="shared" si="287"/>
        <v>No</v>
      </c>
    </row>
    <row r="1095" spans="1:52" x14ac:dyDescent="0.2">
      <c r="A1095" s="1" t="s">
        <v>7357</v>
      </c>
      <c r="B1095" s="16" t="s">
        <v>3410</v>
      </c>
      <c r="C1095" s="13" t="s">
        <v>2249</v>
      </c>
      <c r="D1095" s="13" t="s">
        <v>2250</v>
      </c>
      <c r="E1095" s="13" t="s">
        <v>2251</v>
      </c>
      <c r="F1095" s="13" t="s">
        <v>2830</v>
      </c>
      <c r="G1095" s="13" t="s">
        <v>2252</v>
      </c>
      <c r="H1095" s="13" t="s">
        <v>2828</v>
      </c>
      <c r="I1095" s="13" t="s">
        <v>98</v>
      </c>
      <c r="J1095" s="13" t="s">
        <v>2378</v>
      </c>
      <c r="K1095" s="13" t="s">
        <v>2379</v>
      </c>
      <c r="L1095" s="13" t="s">
        <v>2380</v>
      </c>
      <c r="M1095" s="13" t="s">
        <v>2403</v>
      </c>
      <c r="N1095" s="13" t="s">
        <v>2253</v>
      </c>
      <c r="O1095" s="17">
        <v>42188</v>
      </c>
      <c r="P1095" s="23"/>
      <c r="Q1095" s="41" t="s">
        <v>2804</v>
      </c>
      <c r="R1095" s="13" t="s">
        <v>129</v>
      </c>
      <c r="S1095" s="13" t="s">
        <v>2867</v>
      </c>
      <c r="T1095" s="13" t="s">
        <v>8348</v>
      </c>
      <c r="U1095" s="13" t="s">
        <v>6201</v>
      </c>
      <c r="V1095" s="13" t="s">
        <v>8361</v>
      </c>
      <c r="W1095" s="13">
        <f>IF(ISERROR(VLOOKUP($C1095,CTEPULL!$A:$I,3,FALSE)),"0",(VLOOKUP($C1095,CTEPULL!$A:$I,3,FALSE)))</f>
        <v>40</v>
      </c>
      <c r="X1095" s="18">
        <f>IF(ISERROR(VLOOKUP($A1095,PIVOTILC!$A:$I,3,FALSE)),"0",(VLOOKUP($A1095,PIVOTILC!$A:$I,3,FALSE)))</f>
        <v>40</v>
      </c>
      <c r="Y1095" s="13">
        <f t="shared" si="272"/>
        <v>0</v>
      </c>
      <c r="Z1095" s="13" t="str">
        <f t="shared" si="281"/>
        <v>Good</v>
      </c>
      <c r="AA1095" s="13">
        <f>IF(ISERROR(VLOOKUP($C1095,CTEPULL!$A:$I,4,FALSE)),"0",(VLOOKUP($C1095,CTEPULL!$A:$I,4,FALSE)))</f>
        <v>0</v>
      </c>
      <c r="AB1095" s="18">
        <f>IF(ISERROR(VLOOKUP($A1095,PIVOTILC!$A:$I,4,FALSE)),"0",(VLOOKUP($A1095,PIVOTILC!$A:$I,4,FALSE)))</f>
        <v>0</v>
      </c>
      <c r="AC1095" s="13">
        <f t="shared" si="273"/>
        <v>0</v>
      </c>
      <c r="AD1095" s="13" t="str">
        <f t="shared" si="282"/>
        <v/>
      </c>
      <c r="AE1095" s="13">
        <f>IF(ISERROR(VLOOKUP($C1095,CTEPULL!$A:$I,5,FALSE)),"0",(VLOOKUP($C1095,CTEPULL!$A:$I,5,FALSE)))</f>
        <v>0</v>
      </c>
      <c r="AF1095" s="18">
        <f>IF(ISERROR(VLOOKUP($A1095,PIVOTILC!$A:$I,5,FALSE)),"0",(VLOOKUP($A1095,PIVOTILC!$A:$I,5,FALSE)))</f>
        <v>0</v>
      </c>
      <c r="AG1095" s="13">
        <f t="shared" si="274"/>
        <v>0</v>
      </c>
      <c r="AH1095" s="13" t="str">
        <f t="shared" si="283"/>
        <v/>
      </c>
      <c r="AI1095" s="13">
        <f>IF(ISERROR(VLOOKUP($C1095,CTEPULL!$A:$I,6,FALSE)),"0",(VLOOKUP($C1095,CTEPULL!$A:$I,6,FALSE)))</f>
        <v>0</v>
      </c>
      <c r="AJ1095" s="18">
        <f>IF(ISERROR(VLOOKUP($A1095,PIVOTILC!$A:$I,6,FALSE)),"0",(VLOOKUP($A1095,PIVOTILC!$A:$I,6,FALSE)))</f>
        <v>0</v>
      </c>
      <c r="AK1095" s="13">
        <f t="shared" si="275"/>
        <v>0</v>
      </c>
      <c r="AL1095" s="13" t="str">
        <f t="shared" si="284"/>
        <v/>
      </c>
      <c r="AM1095" s="13">
        <f>IF(ISERROR(VLOOKUP($C1095,CTEPULL!$A:$I,7,FALSE)),"0",(VLOOKUP($C1095,CTEPULL!$A:$I,7,FALSE)))</f>
        <v>0</v>
      </c>
      <c r="AN1095" s="18">
        <f>IF(ISERROR(VLOOKUP($A1095,PIVOTILC!$A:$I,7,FALSE)),"0",(VLOOKUP($A1095,PIVOTILC!$A:$I,7,FALSE)))</f>
        <v>0</v>
      </c>
      <c r="AO1095" s="13">
        <f t="shared" si="276"/>
        <v>0</v>
      </c>
      <c r="AP1095" s="13" t="str">
        <f t="shared" si="285"/>
        <v/>
      </c>
      <c r="AQ1095" s="13">
        <f>IF(ISERROR(VLOOKUP($C1095,CTEPULL!$A:$I,8,FALSE)),"0",(VLOOKUP($C1095,CTEPULL!$A:$I,8,FALSE)))</f>
        <v>0</v>
      </c>
      <c r="AR1095" s="18">
        <f>IF(ISERROR(VLOOKUP($A1095,PIVOTILC!$A:$I,8,FALSE)),"0",(VLOOKUP($A1095,PIVOTILC!$A:$I,8,FALSE)))</f>
        <v>0</v>
      </c>
      <c r="AS1095" s="13">
        <f t="shared" si="277"/>
        <v>0</v>
      </c>
      <c r="AT1095" s="13" t="str">
        <f t="shared" si="286"/>
        <v/>
      </c>
      <c r="AU1095" s="19">
        <f>IF(ISERROR(VLOOKUP($C1095,CTEPULL!$A:$I,9,FALSE)),"0",(VLOOKUP($C1095,CTEPULL!$A:$I,9,FALSE)))</f>
        <v>40</v>
      </c>
      <c r="AV1095" s="18">
        <f>IF(ISERROR(VLOOKUP($A1095,PIVOTILC!$A:$I,8,FALSE)),"0",(VLOOKUP($A1095,PIVOTILC!$A:$I,9,FALSE)))</f>
        <v>40</v>
      </c>
      <c r="AW1095" s="18">
        <f t="shared" si="278"/>
        <v>0</v>
      </c>
      <c r="AX1095" s="13">
        <f t="shared" si="279"/>
        <v>0</v>
      </c>
      <c r="AY1095" s="13" t="str">
        <f t="shared" si="280"/>
        <v>No</v>
      </c>
      <c r="AZ1095" s="13" t="str">
        <f t="shared" si="287"/>
        <v>No</v>
      </c>
    </row>
    <row r="1096" spans="1:52" x14ac:dyDescent="0.2">
      <c r="A1096" s="1" t="s">
        <v>10893</v>
      </c>
      <c r="B1096" s="16" t="s">
        <v>10894</v>
      </c>
      <c r="C1096" s="13" t="s">
        <v>10895</v>
      </c>
      <c r="D1096" s="13" t="s">
        <v>10896</v>
      </c>
      <c r="E1096" s="13" t="s">
        <v>10897</v>
      </c>
      <c r="F1096" s="13" t="s">
        <v>3740</v>
      </c>
      <c r="G1096" s="13" t="s">
        <v>10898</v>
      </c>
      <c r="H1096" s="13" t="s">
        <v>2828</v>
      </c>
      <c r="I1096" s="13" t="s">
        <v>100</v>
      </c>
      <c r="J1096" s="13" t="s">
        <v>2378</v>
      </c>
      <c r="K1096" s="13" t="s">
        <v>2396</v>
      </c>
      <c r="L1096" s="13" t="s">
        <v>2392</v>
      </c>
      <c r="M1096" s="13" t="s">
        <v>4971</v>
      </c>
      <c r="N1096" s="13" t="s">
        <v>10999</v>
      </c>
      <c r="O1096" s="17">
        <v>43640</v>
      </c>
      <c r="P1096" s="23"/>
      <c r="Q1096" s="41" t="s">
        <v>10899</v>
      </c>
      <c r="R1096" s="13" t="s">
        <v>112</v>
      </c>
      <c r="S1096" s="13" t="s">
        <v>2869</v>
      </c>
      <c r="T1096" s="13" t="s">
        <v>8348</v>
      </c>
      <c r="U1096" s="13" t="s">
        <v>11007</v>
      </c>
      <c r="V1096" s="13" t="s">
        <v>8353</v>
      </c>
      <c r="W1096" s="13">
        <f>IF(ISERROR(VLOOKUP($C1096,CTEPULL!$A:$I,3,FALSE)),"0",(VLOOKUP($C1096,CTEPULL!$A:$I,3,FALSE)))</f>
        <v>45</v>
      </c>
      <c r="X1096" s="18">
        <f>IF(ISERROR(VLOOKUP($A1096,PIVOTILC!$A:$I,3,FALSE)),"0",(VLOOKUP($A1096,PIVOTILC!$A:$I,3,FALSE)))</f>
        <v>45</v>
      </c>
      <c r="Y1096" s="13">
        <f t="shared" si="272"/>
        <v>0</v>
      </c>
      <c r="Z1096" s="13" t="str">
        <f t="shared" si="281"/>
        <v>Good</v>
      </c>
      <c r="AA1096" s="13">
        <f>IF(ISERROR(VLOOKUP($C1096,CTEPULL!$A:$I,4,FALSE)),"0",(VLOOKUP($C1096,CTEPULL!$A:$I,4,FALSE)))</f>
        <v>0</v>
      </c>
      <c r="AB1096" s="18">
        <f>IF(ISERROR(VLOOKUP($A1096,PIVOTILC!$A:$I,4,FALSE)),"0",(VLOOKUP($A1096,PIVOTILC!$A:$I,4,FALSE)))</f>
        <v>0</v>
      </c>
      <c r="AC1096" s="13">
        <f t="shared" si="273"/>
        <v>0</v>
      </c>
      <c r="AD1096" s="13" t="str">
        <f t="shared" si="282"/>
        <v/>
      </c>
      <c r="AE1096" s="13">
        <f>IF(ISERROR(VLOOKUP($C1096,CTEPULL!$A:$I,5,FALSE)),"0",(VLOOKUP($C1096,CTEPULL!$A:$I,5,FALSE)))</f>
        <v>0</v>
      </c>
      <c r="AF1096" s="18">
        <f>IF(ISERROR(VLOOKUP($A1096,PIVOTILC!$A:$I,5,FALSE)),"0",(VLOOKUP($A1096,PIVOTILC!$A:$I,5,FALSE)))</f>
        <v>0</v>
      </c>
      <c r="AG1096" s="13">
        <f t="shared" si="274"/>
        <v>0</v>
      </c>
      <c r="AH1096" s="13" t="str">
        <f t="shared" si="283"/>
        <v/>
      </c>
      <c r="AI1096" s="13">
        <f>IF(ISERROR(VLOOKUP($C1096,CTEPULL!$A:$I,6,FALSE)),"0",(VLOOKUP($C1096,CTEPULL!$A:$I,6,FALSE)))</f>
        <v>0</v>
      </c>
      <c r="AJ1096" s="18">
        <f>IF(ISERROR(VLOOKUP($A1096,PIVOTILC!$A:$I,6,FALSE)),"0",(VLOOKUP($A1096,PIVOTILC!$A:$I,6,FALSE)))</f>
        <v>0</v>
      </c>
      <c r="AK1096" s="13">
        <f t="shared" si="275"/>
        <v>0</v>
      </c>
      <c r="AL1096" s="13" t="str">
        <f t="shared" si="284"/>
        <v/>
      </c>
      <c r="AM1096" s="13">
        <f>IF(ISERROR(VLOOKUP($C1096,CTEPULL!$A:$I,7,FALSE)),"0",(VLOOKUP($C1096,CTEPULL!$A:$I,7,FALSE)))</f>
        <v>0</v>
      </c>
      <c r="AN1096" s="18">
        <f>IF(ISERROR(VLOOKUP($A1096,PIVOTILC!$A:$I,7,FALSE)),"0",(VLOOKUP($A1096,PIVOTILC!$A:$I,7,FALSE)))</f>
        <v>0</v>
      </c>
      <c r="AO1096" s="13">
        <f t="shared" si="276"/>
        <v>0</v>
      </c>
      <c r="AP1096" s="13" t="str">
        <f t="shared" si="285"/>
        <v/>
      </c>
      <c r="AQ1096" s="13">
        <f>IF(ISERROR(VLOOKUP($C1096,CTEPULL!$A:$I,8,FALSE)),"0",(VLOOKUP($C1096,CTEPULL!$A:$I,8,FALSE)))</f>
        <v>0</v>
      </c>
      <c r="AR1096" s="18">
        <f>IF(ISERROR(VLOOKUP($A1096,PIVOTILC!$A:$I,8,FALSE)),"0",(VLOOKUP($A1096,PIVOTILC!$A:$I,8,FALSE)))</f>
        <v>0</v>
      </c>
      <c r="AS1096" s="13">
        <f t="shared" si="277"/>
        <v>0</v>
      </c>
      <c r="AT1096" s="13" t="str">
        <f t="shared" si="286"/>
        <v/>
      </c>
      <c r="AU1096" s="19">
        <f>IF(ISERROR(VLOOKUP($C1096,CTEPULL!$A:$I,9,FALSE)),"0",(VLOOKUP($C1096,CTEPULL!$A:$I,9,FALSE)))</f>
        <v>45</v>
      </c>
      <c r="AV1096" s="18">
        <f>IF(ISERROR(VLOOKUP($A1096,PIVOTILC!$A:$I,8,FALSE)),"0",(VLOOKUP($A1096,PIVOTILC!$A:$I,9,FALSE)))</f>
        <v>45</v>
      </c>
      <c r="AW1096" s="18">
        <f t="shared" si="278"/>
        <v>0</v>
      </c>
      <c r="AX1096" s="13">
        <f t="shared" si="279"/>
        <v>0</v>
      </c>
      <c r="AY1096" s="13" t="str">
        <f t="shared" si="280"/>
        <v>No</v>
      </c>
      <c r="AZ1096" s="13" t="str">
        <f t="shared" si="287"/>
        <v>No</v>
      </c>
    </row>
    <row r="1097" spans="1:52" x14ac:dyDescent="0.2">
      <c r="A1097" s="1" t="s">
        <v>7358</v>
      </c>
      <c r="B1097" s="16" t="s">
        <v>4901</v>
      </c>
      <c r="C1097" s="13" t="s">
        <v>4902</v>
      </c>
      <c r="D1097" s="13" t="s">
        <v>4903</v>
      </c>
      <c r="E1097" s="13" t="s">
        <v>4904</v>
      </c>
      <c r="F1097" s="13" t="s">
        <v>179</v>
      </c>
      <c r="G1097" s="13" t="s">
        <v>4905</v>
      </c>
      <c r="H1097" s="13" t="s">
        <v>2829</v>
      </c>
      <c r="I1097" s="13" t="s">
        <v>98</v>
      </c>
      <c r="J1097" s="13" t="s">
        <v>2378</v>
      </c>
      <c r="K1097" s="13" t="s">
        <v>2395</v>
      </c>
      <c r="L1097" s="13" t="s">
        <v>4946</v>
      </c>
      <c r="M1097" s="13" t="s">
        <v>2405</v>
      </c>
      <c r="N1097" s="13" t="s">
        <v>4906</v>
      </c>
      <c r="O1097" s="17">
        <v>42892</v>
      </c>
      <c r="P1097" s="23"/>
      <c r="Q1097" s="41" t="s">
        <v>4907</v>
      </c>
      <c r="R1097" s="13" t="s">
        <v>112</v>
      </c>
      <c r="S1097" s="13" t="s">
        <v>2866</v>
      </c>
      <c r="T1097" s="13" t="s">
        <v>8348</v>
      </c>
      <c r="U1097" s="13" t="s">
        <v>6202</v>
      </c>
      <c r="V1097" s="13" t="s">
        <v>8355</v>
      </c>
      <c r="W1097" s="13">
        <f>IF(ISERROR(VLOOKUP($C1097,CTEPULL!$A:$I,3,FALSE)),"0",(VLOOKUP($C1097,CTEPULL!$A:$I,3,FALSE)))</f>
        <v>40</v>
      </c>
      <c r="X1097" s="18">
        <f>IF(ISERROR(VLOOKUP($A1097,PIVOTILC!$A:$I,3,FALSE)),"0",(VLOOKUP($A1097,PIVOTILC!$A:$I,3,FALSE)))</f>
        <v>40</v>
      </c>
      <c r="Y1097" s="13">
        <f t="shared" si="272"/>
        <v>0</v>
      </c>
      <c r="Z1097" s="13" t="str">
        <f t="shared" si="281"/>
        <v>Good</v>
      </c>
      <c r="AA1097" s="13">
        <f>IF(ISERROR(VLOOKUP($C1097,CTEPULL!$A:$I,4,FALSE)),"0",(VLOOKUP($C1097,CTEPULL!$A:$I,4,FALSE)))</f>
        <v>0</v>
      </c>
      <c r="AB1097" s="18">
        <f>IF(ISERROR(VLOOKUP($A1097,PIVOTILC!$A:$I,4,FALSE)),"0",(VLOOKUP($A1097,PIVOTILC!$A:$I,4,FALSE)))</f>
        <v>0</v>
      </c>
      <c r="AC1097" s="13">
        <f t="shared" si="273"/>
        <v>0</v>
      </c>
      <c r="AD1097" s="13" t="str">
        <f t="shared" si="282"/>
        <v/>
      </c>
      <c r="AE1097" s="13">
        <f>IF(ISERROR(VLOOKUP($C1097,CTEPULL!$A:$I,5,FALSE)),"0",(VLOOKUP($C1097,CTEPULL!$A:$I,5,FALSE)))</f>
        <v>0</v>
      </c>
      <c r="AF1097" s="18">
        <f>IF(ISERROR(VLOOKUP($A1097,PIVOTILC!$A:$I,5,FALSE)),"0",(VLOOKUP($A1097,PIVOTILC!$A:$I,5,FALSE)))</f>
        <v>0</v>
      </c>
      <c r="AG1097" s="13">
        <f t="shared" si="274"/>
        <v>0</v>
      </c>
      <c r="AH1097" s="13" t="str">
        <f t="shared" si="283"/>
        <v/>
      </c>
      <c r="AI1097" s="13">
        <f>IF(ISERROR(VLOOKUP($C1097,CTEPULL!$A:$I,6,FALSE)),"0",(VLOOKUP($C1097,CTEPULL!$A:$I,6,FALSE)))</f>
        <v>0</v>
      </c>
      <c r="AJ1097" s="18">
        <f>IF(ISERROR(VLOOKUP($A1097,PIVOTILC!$A:$I,6,FALSE)),"0",(VLOOKUP($A1097,PIVOTILC!$A:$I,6,FALSE)))</f>
        <v>0</v>
      </c>
      <c r="AK1097" s="13">
        <f t="shared" si="275"/>
        <v>0</v>
      </c>
      <c r="AL1097" s="13" t="str">
        <f t="shared" si="284"/>
        <v/>
      </c>
      <c r="AM1097" s="13">
        <f>IF(ISERROR(VLOOKUP($C1097,CTEPULL!$A:$I,7,FALSE)),"0",(VLOOKUP($C1097,CTEPULL!$A:$I,7,FALSE)))</f>
        <v>0</v>
      </c>
      <c r="AN1097" s="18">
        <f>IF(ISERROR(VLOOKUP($A1097,PIVOTILC!$A:$I,7,FALSE)),"0",(VLOOKUP($A1097,PIVOTILC!$A:$I,7,FALSE)))</f>
        <v>0</v>
      </c>
      <c r="AO1097" s="13">
        <f t="shared" si="276"/>
        <v>0</v>
      </c>
      <c r="AP1097" s="13" t="str">
        <f t="shared" si="285"/>
        <v/>
      </c>
      <c r="AQ1097" s="13">
        <f>IF(ISERROR(VLOOKUP($C1097,CTEPULL!$A:$I,8,FALSE)),"0",(VLOOKUP($C1097,CTEPULL!$A:$I,8,FALSE)))</f>
        <v>0</v>
      </c>
      <c r="AR1097" s="18">
        <f>IF(ISERROR(VLOOKUP($A1097,PIVOTILC!$A:$I,8,FALSE)),"0",(VLOOKUP($A1097,PIVOTILC!$A:$I,8,FALSE)))</f>
        <v>0</v>
      </c>
      <c r="AS1097" s="13">
        <f t="shared" si="277"/>
        <v>0</v>
      </c>
      <c r="AT1097" s="13" t="str">
        <f t="shared" si="286"/>
        <v/>
      </c>
      <c r="AU1097" s="19">
        <f>IF(ISERROR(VLOOKUP($C1097,CTEPULL!$A:$I,9,FALSE)),"0",(VLOOKUP($C1097,CTEPULL!$A:$I,9,FALSE)))</f>
        <v>40</v>
      </c>
      <c r="AV1097" s="18">
        <f>IF(ISERROR(VLOOKUP($A1097,PIVOTILC!$A:$I,8,FALSE)),"0",(VLOOKUP($A1097,PIVOTILC!$A:$I,9,FALSE)))</f>
        <v>40</v>
      </c>
      <c r="AW1097" s="18">
        <f t="shared" si="278"/>
        <v>0</v>
      </c>
      <c r="AX1097" s="13">
        <f t="shared" si="279"/>
        <v>0</v>
      </c>
      <c r="AY1097" s="13" t="str">
        <f t="shared" si="280"/>
        <v>No</v>
      </c>
      <c r="AZ1097" s="13" t="str">
        <f t="shared" si="287"/>
        <v>No</v>
      </c>
    </row>
    <row r="1098" spans="1:52" x14ac:dyDescent="0.2">
      <c r="A1098" s="1" t="s">
        <v>10114</v>
      </c>
      <c r="B1098" s="16" t="s">
        <v>10115</v>
      </c>
      <c r="C1098" s="13" t="s">
        <v>10116</v>
      </c>
      <c r="D1098" s="13" t="s">
        <v>10117</v>
      </c>
      <c r="E1098" s="13" t="s">
        <v>3282</v>
      </c>
      <c r="F1098" s="13" t="s">
        <v>179</v>
      </c>
      <c r="G1098" s="13" t="s">
        <v>10118</v>
      </c>
      <c r="H1098" s="13" t="s">
        <v>2829</v>
      </c>
      <c r="I1098" s="13" t="s">
        <v>98</v>
      </c>
      <c r="J1098" s="13" t="s">
        <v>2378</v>
      </c>
      <c r="K1098" s="13" t="s">
        <v>2395</v>
      </c>
      <c r="L1098" s="13" t="s">
        <v>2385</v>
      </c>
      <c r="M1098" s="13" t="s">
        <v>10350</v>
      </c>
      <c r="N1098" s="13" t="s">
        <v>10119</v>
      </c>
      <c r="O1098" s="17">
        <v>43536</v>
      </c>
      <c r="P1098" s="23"/>
      <c r="Q1098" s="41" t="s">
        <v>10120</v>
      </c>
      <c r="R1098" s="13" t="s">
        <v>129</v>
      </c>
      <c r="S1098" s="13" t="s">
        <v>2867</v>
      </c>
      <c r="T1098" s="13" t="s">
        <v>8348</v>
      </c>
      <c r="U1098" s="13" t="s">
        <v>10134</v>
      </c>
      <c r="V1098" s="13" t="s">
        <v>8354</v>
      </c>
      <c r="W1098" s="13">
        <f>IF(ISERROR(VLOOKUP($C1098,CTEPULL!$A:$I,3,FALSE)),"0",(VLOOKUP($C1098,CTEPULL!$A:$I,3,FALSE)))</f>
        <v>40</v>
      </c>
      <c r="X1098" s="18">
        <f>IF(ISERROR(VLOOKUP($A1098,PIVOTILC!$A:$I,3,FALSE)),"0",(VLOOKUP($A1098,PIVOTILC!$A:$I,3,FALSE)))</f>
        <v>40</v>
      </c>
      <c r="Y1098" s="13">
        <f t="shared" si="272"/>
        <v>0</v>
      </c>
      <c r="Z1098" s="13" t="str">
        <f t="shared" si="281"/>
        <v>Good</v>
      </c>
      <c r="AA1098" s="13">
        <f>IF(ISERROR(VLOOKUP($C1098,CTEPULL!$A:$I,4,FALSE)),"0",(VLOOKUP($C1098,CTEPULL!$A:$I,4,FALSE)))</f>
        <v>0</v>
      </c>
      <c r="AB1098" s="18">
        <f>IF(ISERROR(VLOOKUP($A1098,PIVOTILC!$A:$I,4,FALSE)),"0",(VLOOKUP($A1098,PIVOTILC!$A:$I,4,FALSE)))</f>
        <v>0</v>
      </c>
      <c r="AC1098" s="13">
        <f t="shared" si="273"/>
        <v>0</v>
      </c>
      <c r="AD1098" s="13" t="str">
        <f t="shared" si="282"/>
        <v/>
      </c>
      <c r="AE1098" s="13">
        <f>IF(ISERROR(VLOOKUP($C1098,CTEPULL!$A:$I,5,FALSE)),"0",(VLOOKUP($C1098,CTEPULL!$A:$I,5,FALSE)))</f>
        <v>0</v>
      </c>
      <c r="AF1098" s="18">
        <f>IF(ISERROR(VLOOKUP($A1098,PIVOTILC!$A:$I,5,FALSE)),"0",(VLOOKUP($A1098,PIVOTILC!$A:$I,5,FALSE)))</f>
        <v>0</v>
      </c>
      <c r="AG1098" s="13">
        <f t="shared" si="274"/>
        <v>0</v>
      </c>
      <c r="AH1098" s="13" t="str">
        <f t="shared" si="283"/>
        <v/>
      </c>
      <c r="AI1098" s="13">
        <f>IF(ISERROR(VLOOKUP($C1098,CTEPULL!$A:$I,6,FALSE)),"0",(VLOOKUP($C1098,CTEPULL!$A:$I,6,FALSE)))</f>
        <v>0</v>
      </c>
      <c r="AJ1098" s="18">
        <f>IF(ISERROR(VLOOKUP($A1098,PIVOTILC!$A:$I,6,FALSE)),"0",(VLOOKUP($A1098,PIVOTILC!$A:$I,6,FALSE)))</f>
        <v>0</v>
      </c>
      <c r="AK1098" s="13">
        <f t="shared" si="275"/>
        <v>0</v>
      </c>
      <c r="AL1098" s="13" t="str">
        <f t="shared" si="284"/>
        <v/>
      </c>
      <c r="AM1098" s="13">
        <f>IF(ISERROR(VLOOKUP($C1098,CTEPULL!$A:$I,7,FALSE)),"0",(VLOOKUP($C1098,CTEPULL!$A:$I,7,FALSE)))</f>
        <v>0</v>
      </c>
      <c r="AN1098" s="18">
        <f>IF(ISERROR(VLOOKUP($A1098,PIVOTILC!$A:$I,7,FALSE)),"0",(VLOOKUP($A1098,PIVOTILC!$A:$I,7,FALSE)))</f>
        <v>0</v>
      </c>
      <c r="AO1098" s="13">
        <f t="shared" si="276"/>
        <v>0</v>
      </c>
      <c r="AP1098" s="13" t="str">
        <f t="shared" si="285"/>
        <v/>
      </c>
      <c r="AQ1098" s="13">
        <f>IF(ISERROR(VLOOKUP($C1098,CTEPULL!$A:$I,8,FALSE)),"0",(VLOOKUP($C1098,CTEPULL!$A:$I,8,FALSE)))</f>
        <v>0</v>
      </c>
      <c r="AR1098" s="18">
        <f>IF(ISERROR(VLOOKUP($A1098,PIVOTILC!$A:$I,8,FALSE)),"0",(VLOOKUP($A1098,PIVOTILC!$A:$I,8,FALSE)))</f>
        <v>0</v>
      </c>
      <c r="AS1098" s="13">
        <f t="shared" si="277"/>
        <v>0</v>
      </c>
      <c r="AT1098" s="13" t="str">
        <f t="shared" si="286"/>
        <v/>
      </c>
      <c r="AU1098" s="19">
        <f>IF(ISERROR(VLOOKUP($C1098,CTEPULL!$A:$I,9,FALSE)),"0",(VLOOKUP($C1098,CTEPULL!$A:$I,9,FALSE)))</f>
        <v>40</v>
      </c>
      <c r="AV1098" s="18">
        <f>IF(ISERROR(VLOOKUP($A1098,PIVOTILC!$A:$I,8,FALSE)),"0",(VLOOKUP($A1098,PIVOTILC!$A:$I,9,FALSE)))</f>
        <v>40</v>
      </c>
      <c r="AW1098" s="18">
        <f t="shared" si="278"/>
        <v>0</v>
      </c>
      <c r="AX1098" s="13">
        <f t="shared" si="279"/>
        <v>0</v>
      </c>
      <c r="AY1098" s="13" t="str">
        <f t="shared" si="280"/>
        <v>No</v>
      </c>
      <c r="AZ1098" s="13" t="str">
        <f t="shared" si="287"/>
        <v>No</v>
      </c>
    </row>
    <row r="1099" spans="1:52" x14ac:dyDescent="0.2">
      <c r="A1099" s="1" t="s">
        <v>7359</v>
      </c>
      <c r="B1099" s="16" t="s">
        <v>3411</v>
      </c>
      <c r="C1099" s="13" t="s">
        <v>807</v>
      </c>
      <c r="D1099" s="13" t="s">
        <v>438</v>
      </c>
      <c r="E1099" s="13" t="s">
        <v>439</v>
      </c>
      <c r="F1099" s="13" t="s">
        <v>2830</v>
      </c>
      <c r="G1099" s="13" t="s">
        <v>280</v>
      </c>
      <c r="H1099" s="13" t="s">
        <v>99</v>
      </c>
      <c r="I1099" s="13" t="s">
        <v>102</v>
      </c>
      <c r="J1099" s="13" t="s">
        <v>2378</v>
      </c>
      <c r="K1099" s="13" t="s">
        <v>2395</v>
      </c>
      <c r="L1099" s="13" t="s">
        <v>4946</v>
      </c>
      <c r="M1099" s="13" t="s">
        <v>4946</v>
      </c>
      <c r="N1099" s="13" t="s">
        <v>175</v>
      </c>
      <c r="O1099" s="17">
        <v>39630</v>
      </c>
      <c r="P1099" s="23"/>
      <c r="Q1099" s="41" t="s">
        <v>2805</v>
      </c>
      <c r="R1099" s="13" t="s">
        <v>129</v>
      </c>
      <c r="S1099" s="13" t="s">
        <v>2868</v>
      </c>
      <c r="T1099" s="13" t="s">
        <v>8348</v>
      </c>
      <c r="U1099" s="13" t="s">
        <v>6203</v>
      </c>
      <c r="V1099" s="13" t="s">
        <v>8360</v>
      </c>
      <c r="W1099" s="13">
        <f>IF(ISERROR(VLOOKUP($C1099,CTEPULL!$A:$I,3,FALSE)),"0",(VLOOKUP($C1099,CTEPULL!$A:$I,3,FALSE)))</f>
        <v>43</v>
      </c>
      <c r="X1099" s="18">
        <f>IF(ISERROR(VLOOKUP($A1099,PIVOTILC!$A:$I,3,FALSE)),"0",(VLOOKUP($A1099,PIVOTILC!$A:$I,3,FALSE)))</f>
        <v>43</v>
      </c>
      <c r="Y1099" s="13">
        <f t="shared" si="272"/>
        <v>0</v>
      </c>
      <c r="Z1099" s="13" t="str">
        <f t="shared" si="281"/>
        <v>Good</v>
      </c>
      <c r="AA1099" s="13">
        <f>IF(ISERROR(VLOOKUP($C1099,CTEPULL!$A:$I,4,FALSE)),"0",(VLOOKUP($C1099,CTEPULL!$A:$I,4,FALSE)))</f>
        <v>0</v>
      </c>
      <c r="AB1099" s="18">
        <f>IF(ISERROR(VLOOKUP($A1099,PIVOTILC!$A:$I,4,FALSE)),"0",(VLOOKUP($A1099,PIVOTILC!$A:$I,4,FALSE)))</f>
        <v>0</v>
      </c>
      <c r="AC1099" s="13">
        <f t="shared" si="273"/>
        <v>0</v>
      </c>
      <c r="AD1099" s="13" t="str">
        <f t="shared" si="282"/>
        <v/>
      </c>
      <c r="AE1099" s="13">
        <f>IF(ISERROR(VLOOKUP($C1099,CTEPULL!$A:$I,5,FALSE)),"0",(VLOOKUP($C1099,CTEPULL!$A:$I,5,FALSE)))</f>
        <v>0</v>
      </c>
      <c r="AF1099" s="18">
        <f>IF(ISERROR(VLOOKUP($A1099,PIVOTILC!$A:$I,5,FALSE)),"0",(VLOOKUP($A1099,PIVOTILC!$A:$I,5,FALSE)))</f>
        <v>0</v>
      </c>
      <c r="AG1099" s="13">
        <f t="shared" si="274"/>
        <v>0</v>
      </c>
      <c r="AH1099" s="13" t="str">
        <f t="shared" si="283"/>
        <v/>
      </c>
      <c r="AI1099" s="13">
        <f>IF(ISERROR(VLOOKUP($C1099,CTEPULL!$A:$I,6,FALSE)),"0",(VLOOKUP($C1099,CTEPULL!$A:$I,6,FALSE)))</f>
        <v>0</v>
      </c>
      <c r="AJ1099" s="18">
        <f>IF(ISERROR(VLOOKUP($A1099,PIVOTILC!$A:$I,6,FALSE)),"0",(VLOOKUP($A1099,PIVOTILC!$A:$I,6,FALSE)))</f>
        <v>0</v>
      </c>
      <c r="AK1099" s="13">
        <f t="shared" si="275"/>
        <v>0</v>
      </c>
      <c r="AL1099" s="13" t="str">
        <f t="shared" si="284"/>
        <v/>
      </c>
      <c r="AM1099" s="13">
        <f>IF(ISERROR(VLOOKUP($C1099,CTEPULL!$A:$I,7,FALSE)),"0",(VLOOKUP($C1099,CTEPULL!$A:$I,7,FALSE)))</f>
        <v>0</v>
      </c>
      <c r="AN1099" s="18">
        <f>IF(ISERROR(VLOOKUP($A1099,PIVOTILC!$A:$I,7,FALSE)),"0",(VLOOKUP($A1099,PIVOTILC!$A:$I,7,FALSE)))</f>
        <v>0</v>
      </c>
      <c r="AO1099" s="13">
        <f t="shared" si="276"/>
        <v>0</v>
      </c>
      <c r="AP1099" s="13" t="str">
        <f t="shared" si="285"/>
        <v/>
      </c>
      <c r="AQ1099" s="13">
        <f>IF(ISERROR(VLOOKUP($C1099,CTEPULL!$A:$I,8,FALSE)),"0",(VLOOKUP($C1099,CTEPULL!$A:$I,8,FALSE)))</f>
        <v>0</v>
      </c>
      <c r="AR1099" s="18">
        <f>IF(ISERROR(VLOOKUP($A1099,PIVOTILC!$A:$I,8,FALSE)),"0",(VLOOKUP($A1099,PIVOTILC!$A:$I,8,FALSE)))</f>
        <v>0</v>
      </c>
      <c r="AS1099" s="13">
        <f t="shared" si="277"/>
        <v>0</v>
      </c>
      <c r="AT1099" s="13" t="str">
        <f t="shared" si="286"/>
        <v/>
      </c>
      <c r="AU1099" s="19">
        <f>IF(ISERROR(VLOOKUP($C1099,CTEPULL!$A:$I,9,FALSE)),"0",(VLOOKUP($C1099,CTEPULL!$A:$I,9,FALSE)))</f>
        <v>43</v>
      </c>
      <c r="AV1099" s="18">
        <f>IF(ISERROR(VLOOKUP($A1099,PIVOTILC!$A:$I,8,FALSE)),"0",(VLOOKUP($A1099,PIVOTILC!$A:$I,9,FALSE)))</f>
        <v>43</v>
      </c>
      <c r="AW1099" s="18">
        <f t="shared" si="278"/>
        <v>0</v>
      </c>
      <c r="AX1099" s="13">
        <f t="shared" si="279"/>
        <v>0</v>
      </c>
      <c r="AY1099" s="13" t="str">
        <f t="shared" si="280"/>
        <v>No</v>
      </c>
      <c r="AZ1099" s="13" t="str">
        <f t="shared" si="287"/>
        <v>No</v>
      </c>
    </row>
    <row r="1100" spans="1:52" x14ac:dyDescent="0.2">
      <c r="A1100" s="1" t="s">
        <v>8824</v>
      </c>
      <c r="B1100" s="16" t="s">
        <v>8825</v>
      </c>
      <c r="C1100" s="13" t="s">
        <v>928</v>
      </c>
      <c r="D1100" s="13" t="s">
        <v>713</v>
      </c>
      <c r="E1100" s="13" t="s">
        <v>714</v>
      </c>
      <c r="F1100" s="13" t="s">
        <v>2830</v>
      </c>
      <c r="G1100" s="13" t="s">
        <v>395</v>
      </c>
      <c r="H1100" s="13" t="s">
        <v>99</v>
      </c>
      <c r="I1100" s="13" t="s">
        <v>102</v>
      </c>
      <c r="J1100" s="13" t="s">
        <v>2378</v>
      </c>
      <c r="K1100" s="13" t="s">
        <v>2395</v>
      </c>
      <c r="L1100" s="13" t="s">
        <v>4946</v>
      </c>
      <c r="M1100" s="13" t="s">
        <v>4946</v>
      </c>
      <c r="N1100" s="13" t="s">
        <v>6</v>
      </c>
      <c r="O1100" s="17">
        <v>40379</v>
      </c>
      <c r="P1100" s="23"/>
      <c r="Q1100" s="41" t="s">
        <v>8826</v>
      </c>
      <c r="R1100" s="13" t="s">
        <v>129</v>
      </c>
      <c r="S1100" s="13" t="s">
        <v>2878</v>
      </c>
      <c r="T1100" s="13" t="s">
        <v>8348</v>
      </c>
      <c r="U1100" s="13" t="s">
        <v>6204</v>
      </c>
      <c r="V1100" s="13" t="s">
        <v>11754</v>
      </c>
      <c r="W1100" s="13">
        <f>IF(ISERROR(VLOOKUP($C1100,CTEPULL!$A:$I,3,FALSE)),"0",(VLOOKUP($C1100,CTEPULL!$A:$I,3,FALSE)))</f>
        <v>54</v>
      </c>
      <c r="X1100" s="18">
        <f>IF(ISERROR(VLOOKUP($A1100,PIVOTILC!$A:$I,3,FALSE)),"0",(VLOOKUP($A1100,PIVOTILC!$A:$I,3,FALSE)))</f>
        <v>54</v>
      </c>
      <c r="Y1100" s="13">
        <f t="shared" si="272"/>
        <v>0</v>
      </c>
      <c r="Z1100" s="13" t="str">
        <f t="shared" si="281"/>
        <v>Good</v>
      </c>
      <c r="AA1100" s="13">
        <f>IF(ISERROR(VLOOKUP($C1100,CTEPULL!$A:$I,4,FALSE)),"0",(VLOOKUP($C1100,CTEPULL!$A:$I,4,FALSE)))</f>
        <v>0</v>
      </c>
      <c r="AB1100" s="18">
        <f>IF(ISERROR(VLOOKUP($A1100,PIVOTILC!$A:$I,4,FALSE)),"0",(VLOOKUP($A1100,PIVOTILC!$A:$I,4,FALSE)))</f>
        <v>0</v>
      </c>
      <c r="AC1100" s="13">
        <f t="shared" si="273"/>
        <v>0</v>
      </c>
      <c r="AD1100" s="13" t="str">
        <f t="shared" si="282"/>
        <v/>
      </c>
      <c r="AE1100" s="13">
        <f>IF(ISERROR(VLOOKUP($C1100,CTEPULL!$A:$I,5,FALSE)),"0",(VLOOKUP($C1100,CTEPULL!$A:$I,5,FALSE)))</f>
        <v>0</v>
      </c>
      <c r="AF1100" s="18">
        <f>IF(ISERROR(VLOOKUP($A1100,PIVOTILC!$A:$I,5,FALSE)),"0",(VLOOKUP($A1100,PIVOTILC!$A:$I,5,FALSE)))</f>
        <v>0</v>
      </c>
      <c r="AG1100" s="13">
        <f t="shared" si="274"/>
        <v>0</v>
      </c>
      <c r="AH1100" s="13" t="str">
        <f t="shared" si="283"/>
        <v/>
      </c>
      <c r="AI1100" s="13">
        <f>IF(ISERROR(VLOOKUP($C1100,CTEPULL!$A:$I,6,FALSE)),"0",(VLOOKUP($C1100,CTEPULL!$A:$I,6,FALSE)))</f>
        <v>0</v>
      </c>
      <c r="AJ1100" s="18">
        <f>IF(ISERROR(VLOOKUP($A1100,PIVOTILC!$A:$I,6,FALSE)),"0",(VLOOKUP($A1100,PIVOTILC!$A:$I,6,FALSE)))</f>
        <v>0</v>
      </c>
      <c r="AK1100" s="13">
        <f t="shared" si="275"/>
        <v>0</v>
      </c>
      <c r="AL1100" s="13" t="str">
        <f t="shared" si="284"/>
        <v/>
      </c>
      <c r="AM1100" s="13">
        <f>IF(ISERROR(VLOOKUP($C1100,CTEPULL!$A:$I,7,FALSE)),"0",(VLOOKUP($C1100,CTEPULL!$A:$I,7,FALSE)))</f>
        <v>0</v>
      </c>
      <c r="AN1100" s="18">
        <f>IF(ISERROR(VLOOKUP($A1100,PIVOTILC!$A:$I,7,FALSE)),"0",(VLOOKUP($A1100,PIVOTILC!$A:$I,7,FALSE)))</f>
        <v>0</v>
      </c>
      <c r="AO1100" s="13">
        <f t="shared" si="276"/>
        <v>0</v>
      </c>
      <c r="AP1100" s="13" t="str">
        <f t="shared" si="285"/>
        <v/>
      </c>
      <c r="AQ1100" s="13">
        <f>IF(ISERROR(VLOOKUP($C1100,CTEPULL!$A:$I,8,FALSE)),"0",(VLOOKUP($C1100,CTEPULL!$A:$I,8,FALSE)))</f>
        <v>0</v>
      </c>
      <c r="AR1100" s="18">
        <f>IF(ISERROR(VLOOKUP($A1100,PIVOTILC!$A:$I,8,FALSE)),"0",(VLOOKUP($A1100,PIVOTILC!$A:$I,8,FALSE)))</f>
        <v>0</v>
      </c>
      <c r="AS1100" s="13">
        <f t="shared" si="277"/>
        <v>0</v>
      </c>
      <c r="AT1100" s="13" t="str">
        <f t="shared" si="286"/>
        <v/>
      </c>
      <c r="AU1100" s="19">
        <f>IF(ISERROR(VLOOKUP($C1100,CTEPULL!$A:$I,9,FALSE)),"0",(VLOOKUP($C1100,CTEPULL!$A:$I,9,FALSE)))</f>
        <v>54</v>
      </c>
      <c r="AV1100" s="18">
        <f>IF(ISERROR(VLOOKUP($A1100,PIVOTILC!$A:$I,8,FALSE)),"0",(VLOOKUP($A1100,PIVOTILC!$A:$I,9,FALSE)))</f>
        <v>54</v>
      </c>
      <c r="AW1100" s="18">
        <f t="shared" si="278"/>
        <v>0</v>
      </c>
      <c r="AX1100" s="13">
        <f t="shared" si="279"/>
        <v>0</v>
      </c>
      <c r="AY1100" s="13" t="str">
        <f t="shared" si="280"/>
        <v>No</v>
      </c>
      <c r="AZ1100" s="13" t="str">
        <f t="shared" si="287"/>
        <v>No</v>
      </c>
    </row>
    <row r="1101" spans="1:52" x14ac:dyDescent="0.2">
      <c r="A1101" s="1" t="s">
        <v>10304</v>
      </c>
      <c r="B1101" s="12" t="s">
        <v>10305</v>
      </c>
      <c r="C1101" s="3" t="s">
        <v>10306</v>
      </c>
      <c r="D1101" s="3" t="s">
        <v>10307</v>
      </c>
      <c r="E1101" s="3" t="s">
        <v>10308</v>
      </c>
      <c r="F1101" s="3" t="s">
        <v>179</v>
      </c>
      <c r="G1101" s="3" t="s">
        <v>10309</v>
      </c>
      <c r="H1101" s="3" t="s">
        <v>2833</v>
      </c>
      <c r="I1101" s="3" t="s">
        <v>102</v>
      </c>
      <c r="J1101" s="3" t="s">
        <v>2378</v>
      </c>
      <c r="K1101" s="3" t="s">
        <v>2389</v>
      </c>
      <c r="L1101" s="3" t="s">
        <v>11236</v>
      </c>
      <c r="M1101" s="3" t="s">
        <v>2948</v>
      </c>
      <c r="N1101" s="3" t="s">
        <v>10310</v>
      </c>
      <c r="O1101" s="11">
        <v>43565</v>
      </c>
      <c r="Q1101" s="41" t="s">
        <v>10311</v>
      </c>
      <c r="R1101" s="3" t="s">
        <v>187</v>
      </c>
      <c r="S1101" s="3" t="s">
        <v>10166</v>
      </c>
      <c r="T1101" s="3" t="s">
        <v>8348</v>
      </c>
      <c r="U1101" s="3" t="s">
        <v>10313</v>
      </c>
      <c r="V1101" s="3" t="s">
        <v>11754</v>
      </c>
      <c r="W1101" s="13">
        <f>IF(ISERROR(VLOOKUP($C1101,CTEPULL!$A:$I,3,FALSE)),"0",(VLOOKUP($C1101,CTEPULL!$A:$I,3,FALSE)))</f>
        <v>40</v>
      </c>
      <c r="X1101" s="18">
        <f>IF(ISERROR(VLOOKUP($A1101,PIVOTILC!$A:$I,3,FALSE)),"0",(VLOOKUP($A1101,PIVOTILC!$A:$I,3,FALSE)))</f>
        <v>40</v>
      </c>
      <c r="Y1101" s="13">
        <f t="shared" si="272"/>
        <v>0</v>
      </c>
      <c r="Z1101" s="13" t="str">
        <f t="shared" si="281"/>
        <v>Good</v>
      </c>
      <c r="AA1101" s="13">
        <f>IF(ISERROR(VLOOKUP($C1101,CTEPULL!$A:$I,4,FALSE)),"0",(VLOOKUP($C1101,CTEPULL!$A:$I,4,FALSE)))</f>
        <v>0</v>
      </c>
      <c r="AB1101" s="18">
        <f>IF(ISERROR(VLOOKUP($A1101,PIVOTILC!$A:$I,4,FALSE)),"0",(VLOOKUP($A1101,PIVOTILC!$A:$I,4,FALSE)))</f>
        <v>0</v>
      </c>
      <c r="AC1101" s="13">
        <f t="shared" si="273"/>
        <v>0</v>
      </c>
      <c r="AD1101" s="13" t="str">
        <f t="shared" si="282"/>
        <v/>
      </c>
      <c r="AE1101" s="13">
        <f>IF(ISERROR(VLOOKUP($C1101,CTEPULL!$A:$I,5,FALSE)),"0",(VLOOKUP($C1101,CTEPULL!$A:$I,5,FALSE)))</f>
        <v>0</v>
      </c>
      <c r="AF1101" s="18">
        <f>IF(ISERROR(VLOOKUP($A1101,PIVOTILC!$A:$I,5,FALSE)),"0",(VLOOKUP($A1101,PIVOTILC!$A:$I,5,FALSE)))</f>
        <v>0</v>
      </c>
      <c r="AG1101" s="13">
        <f t="shared" si="274"/>
        <v>0</v>
      </c>
      <c r="AH1101" s="13" t="str">
        <f t="shared" si="283"/>
        <v/>
      </c>
      <c r="AI1101" s="13">
        <f>IF(ISERROR(VLOOKUP($C1101,CTEPULL!$A:$I,6,FALSE)),"0",(VLOOKUP($C1101,CTEPULL!$A:$I,6,FALSE)))</f>
        <v>0</v>
      </c>
      <c r="AJ1101" s="18">
        <f>IF(ISERROR(VLOOKUP($A1101,PIVOTILC!$A:$I,6,FALSE)),"0",(VLOOKUP($A1101,PIVOTILC!$A:$I,6,FALSE)))</f>
        <v>0</v>
      </c>
      <c r="AK1101" s="13">
        <f t="shared" si="275"/>
        <v>0</v>
      </c>
      <c r="AL1101" s="13" t="str">
        <f t="shared" si="284"/>
        <v/>
      </c>
      <c r="AM1101" s="13">
        <f>IF(ISERROR(VLOOKUP($C1101,CTEPULL!$A:$I,7,FALSE)),"0",(VLOOKUP($C1101,CTEPULL!$A:$I,7,FALSE)))</f>
        <v>0</v>
      </c>
      <c r="AN1101" s="18">
        <f>IF(ISERROR(VLOOKUP($A1101,PIVOTILC!$A:$I,7,FALSE)),"0",(VLOOKUP($A1101,PIVOTILC!$A:$I,7,FALSE)))</f>
        <v>0</v>
      </c>
      <c r="AO1101" s="13">
        <f t="shared" si="276"/>
        <v>0</v>
      </c>
      <c r="AP1101" s="13" t="str">
        <f t="shared" si="285"/>
        <v/>
      </c>
      <c r="AQ1101" s="13">
        <f>IF(ISERROR(VLOOKUP($C1101,CTEPULL!$A:$I,8,FALSE)),"0",(VLOOKUP($C1101,CTEPULL!$A:$I,8,FALSE)))</f>
        <v>0</v>
      </c>
      <c r="AR1101" s="18">
        <f>IF(ISERROR(VLOOKUP($A1101,PIVOTILC!$A:$I,8,FALSE)),"0",(VLOOKUP($A1101,PIVOTILC!$A:$I,8,FALSE)))</f>
        <v>0</v>
      </c>
      <c r="AS1101" s="13">
        <f t="shared" si="277"/>
        <v>0</v>
      </c>
      <c r="AT1101" s="13" t="str">
        <f t="shared" si="286"/>
        <v/>
      </c>
      <c r="AU1101" s="19">
        <f>IF(ISERROR(VLOOKUP($C1101,CTEPULL!$A:$I,9,FALSE)),"0",(VLOOKUP($C1101,CTEPULL!$A:$I,9,FALSE)))</f>
        <v>40</v>
      </c>
      <c r="AV1101" s="18">
        <f>IF(ISERROR(VLOOKUP($A1101,PIVOTILC!$A:$I,8,FALSE)),"0",(VLOOKUP($A1101,PIVOTILC!$A:$I,9,FALSE)))</f>
        <v>40</v>
      </c>
      <c r="AW1101" s="18">
        <f t="shared" si="278"/>
        <v>0</v>
      </c>
      <c r="AX1101" s="13">
        <f t="shared" si="279"/>
        <v>0</v>
      </c>
      <c r="AY1101" s="13" t="str">
        <f t="shared" si="280"/>
        <v>No</v>
      </c>
      <c r="AZ1101" s="13" t="str">
        <f t="shared" si="287"/>
        <v>No</v>
      </c>
    </row>
    <row r="1102" spans="1:52" x14ac:dyDescent="0.2">
      <c r="A1102" s="1" t="s">
        <v>9491</v>
      </c>
      <c r="B1102" s="16" t="s">
        <v>3412</v>
      </c>
      <c r="C1102" s="13" t="s">
        <v>2854</v>
      </c>
      <c r="D1102" s="13" t="s">
        <v>670</v>
      </c>
      <c r="E1102" s="13" t="s">
        <v>442</v>
      </c>
      <c r="F1102" s="13" t="s">
        <v>179</v>
      </c>
      <c r="G1102" s="13" t="s">
        <v>2855</v>
      </c>
      <c r="H1102" s="13" t="s">
        <v>2829</v>
      </c>
      <c r="I1102" s="13" t="s">
        <v>98</v>
      </c>
      <c r="J1102" s="13" t="s">
        <v>2378</v>
      </c>
      <c r="K1102" s="13" t="s">
        <v>2379</v>
      </c>
      <c r="L1102" s="13" t="s">
        <v>2383</v>
      </c>
      <c r="M1102" s="13" t="s">
        <v>2433</v>
      </c>
      <c r="N1102" s="13" t="s">
        <v>2858</v>
      </c>
      <c r="O1102" s="17">
        <v>42411</v>
      </c>
      <c r="P1102" s="23"/>
      <c r="Q1102" s="41" t="s">
        <v>2806</v>
      </c>
      <c r="R1102" s="13" t="s">
        <v>129</v>
      </c>
      <c r="S1102" s="13" t="s">
        <v>2871</v>
      </c>
      <c r="T1102" s="13" t="s">
        <v>8348</v>
      </c>
      <c r="U1102" s="13" t="s">
        <v>6205</v>
      </c>
      <c r="V1102" s="13" t="s">
        <v>8361</v>
      </c>
      <c r="W1102" s="13">
        <f>IF(ISERROR(VLOOKUP($C1102,CTEPULL!$A:$I,3,FALSE)),"0",(VLOOKUP($C1102,CTEPULL!$A:$I,3,FALSE)))</f>
        <v>40</v>
      </c>
      <c r="X1102" s="18">
        <f>IF(ISERROR(VLOOKUP($A1102,PIVOTILC!$A:$I,3,FALSE)),"0",(VLOOKUP($A1102,PIVOTILC!$A:$I,3,FALSE)))</f>
        <v>40</v>
      </c>
      <c r="Y1102" s="13">
        <f t="shared" si="272"/>
        <v>0</v>
      </c>
      <c r="Z1102" s="13" t="str">
        <f t="shared" si="281"/>
        <v>Good</v>
      </c>
      <c r="AA1102" s="13">
        <f>IF(ISERROR(VLOOKUP($C1102,CTEPULL!$A:$I,4,FALSE)),"0",(VLOOKUP($C1102,CTEPULL!$A:$I,4,FALSE)))</f>
        <v>0</v>
      </c>
      <c r="AB1102" s="18">
        <f>IF(ISERROR(VLOOKUP($A1102,PIVOTILC!$A:$I,4,FALSE)),"0",(VLOOKUP($A1102,PIVOTILC!$A:$I,4,FALSE)))</f>
        <v>0</v>
      </c>
      <c r="AC1102" s="13">
        <f t="shared" si="273"/>
        <v>0</v>
      </c>
      <c r="AD1102" s="13" t="str">
        <f t="shared" si="282"/>
        <v/>
      </c>
      <c r="AE1102" s="13">
        <f>IF(ISERROR(VLOOKUP($C1102,CTEPULL!$A:$I,5,FALSE)),"0",(VLOOKUP($C1102,CTEPULL!$A:$I,5,FALSE)))</f>
        <v>0</v>
      </c>
      <c r="AF1102" s="18">
        <f>IF(ISERROR(VLOOKUP($A1102,PIVOTILC!$A:$I,5,FALSE)),"0",(VLOOKUP($A1102,PIVOTILC!$A:$I,5,FALSE)))</f>
        <v>0</v>
      </c>
      <c r="AG1102" s="13">
        <f t="shared" si="274"/>
        <v>0</v>
      </c>
      <c r="AH1102" s="13" t="str">
        <f t="shared" si="283"/>
        <v/>
      </c>
      <c r="AI1102" s="13">
        <f>IF(ISERROR(VLOOKUP($C1102,CTEPULL!$A:$I,6,FALSE)),"0",(VLOOKUP($C1102,CTEPULL!$A:$I,6,FALSE)))</f>
        <v>0</v>
      </c>
      <c r="AJ1102" s="18">
        <f>IF(ISERROR(VLOOKUP($A1102,PIVOTILC!$A:$I,6,FALSE)),"0",(VLOOKUP($A1102,PIVOTILC!$A:$I,6,FALSE)))</f>
        <v>0</v>
      </c>
      <c r="AK1102" s="13">
        <f t="shared" si="275"/>
        <v>0</v>
      </c>
      <c r="AL1102" s="13" t="str">
        <f t="shared" si="284"/>
        <v/>
      </c>
      <c r="AM1102" s="13">
        <f>IF(ISERROR(VLOOKUP($C1102,CTEPULL!$A:$I,7,FALSE)),"0",(VLOOKUP($C1102,CTEPULL!$A:$I,7,FALSE)))</f>
        <v>0</v>
      </c>
      <c r="AN1102" s="18">
        <f>IF(ISERROR(VLOOKUP($A1102,PIVOTILC!$A:$I,7,FALSE)),"0",(VLOOKUP($A1102,PIVOTILC!$A:$I,7,FALSE)))</f>
        <v>0</v>
      </c>
      <c r="AO1102" s="13">
        <f t="shared" si="276"/>
        <v>0</v>
      </c>
      <c r="AP1102" s="13" t="str">
        <f t="shared" si="285"/>
        <v/>
      </c>
      <c r="AQ1102" s="13">
        <f>IF(ISERROR(VLOOKUP($C1102,CTEPULL!$A:$I,8,FALSE)),"0",(VLOOKUP($C1102,CTEPULL!$A:$I,8,FALSE)))</f>
        <v>0</v>
      </c>
      <c r="AR1102" s="18">
        <f>IF(ISERROR(VLOOKUP($A1102,PIVOTILC!$A:$I,8,FALSE)),"0",(VLOOKUP($A1102,PIVOTILC!$A:$I,8,FALSE)))</f>
        <v>0</v>
      </c>
      <c r="AS1102" s="13">
        <f t="shared" si="277"/>
        <v>0</v>
      </c>
      <c r="AT1102" s="13" t="str">
        <f t="shared" si="286"/>
        <v/>
      </c>
      <c r="AU1102" s="19">
        <f>IF(ISERROR(VLOOKUP($C1102,CTEPULL!$A:$I,9,FALSE)),"0",(VLOOKUP($C1102,CTEPULL!$A:$I,9,FALSE)))</f>
        <v>40</v>
      </c>
      <c r="AV1102" s="18">
        <f>IF(ISERROR(VLOOKUP($A1102,PIVOTILC!$A:$I,8,FALSE)),"0",(VLOOKUP($A1102,PIVOTILC!$A:$I,9,FALSE)))</f>
        <v>40</v>
      </c>
      <c r="AW1102" s="18">
        <f t="shared" si="278"/>
        <v>0</v>
      </c>
      <c r="AX1102" s="13">
        <f t="shared" si="279"/>
        <v>0</v>
      </c>
      <c r="AY1102" s="13" t="str">
        <f t="shared" si="280"/>
        <v>No</v>
      </c>
      <c r="AZ1102" s="13" t="str">
        <f t="shared" si="287"/>
        <v>No</v>
      </c>
    </row>
    <row r="1103" spans="1:52" x14ac:dyDescent="0.2">
      <c r="A1103" s="1" t="s">
        <v>13037</v>
      </c>
      <c r="B1103" s="16" t="s">
        <v>13038</v>
      </c>
      <c r="C1103" s="13" t="s">
        <v>13039</v>
      </c>
      <c r="D1103" s="13" t="s">
        <v>13040</v>
      </c>
      <c r="E1103" s="13" t="s">
        <v>13041</v>
      </c>
      <c r="F1103" s="13" t="s">
        <v>13042</v>
      </c>
      <c r="G1103" s="13" t="s">
        <v>13043</v>
      </c>
      <c r="H1103" s="13" t="s">
        <v>2829</v>
      </c>
      <c r="I1103" s="13" t="s">
        <v>98</v>
      </c>
      <c r="J1103" s="13" t="s">
        <v>2378</v>
      </c>
      <c r="K1103" s="13" t="s">
        <v>2395</v>
      </c>
      <c r="L1103" s="13" t="s">
        <v>4946</v>
      </c>
      <c r="M1103" s="13" t="s">
        <v>2405</v>
      </c>
      <c r="N1103" s="13" t="s">
        <v>13044</v>
      </c>
      <c r="O1103" s="17">
        <v>43850</v>
      </c>
      <c r="P1103" s="23"/>
      <c r="Q1103" s="41" t="s">
        <v>13045</v>
      </c>
      <c r="R1103" s="13" t="s">
        <v>129</v>
      </c>
      <c r="S1103" s="13" t="s">
        <v>2870</v>
      </c>
      <c r="T1103" s="13" t="s">
        <v>8348</v>
      </c>
      <c r="U1103" s="13" t="s">
        <v>13061</v>
      </c>
      <c r="V1103" s="13" t="s">
        <v>8357</v>
      </c>
      <c r="W1103" s="13">
        <f>IF(ISERROR(VLOOKUP($C1103,CTEPULL!$A:$I,3,FALSE)),"0",(VLOOKUP($C1103,CTEPULL!$A:$I,3,FALSE)))</f>
        <v>45</v>
      </c>
      <c r="X1103" s="18">
        <f>IF(ISERROR(VLOOKUP($A1103,PIVOTILC!$A:$I,3,FALSE)),"0",(VLOOKUP($A1103,PIVOTILC!$A:$I,3,FALSE)))</f>
        <v>45</v>
      </c>
      <c r="Y1103" s="13">
        <f t="shared" si="272"/>
        <v>0</v>
      </c>
      <c r="Z1103" s="13" t="str">
        <f t="shared" si="281"/>
        <v>Good</v>
      </c>
      <c r="AA1103" s="13">
        <f>IF(ISERROR(VLOOKUP($C1103,CTEPULL!$A:$I,4,FALSE)),"0",(VLOOKUP($C1103,CTEPULL!$A:$I,4,FALSE)))</f>
        <v>0</v>
      </c>
      <c r="AB1103" s="18">
        <f>IF(ISERROR(VLOOKUP($A1103,PIVOTILC!$A:$I,4,FALSE)),"0",(VLOOKUP($A1103,PIVOTILC!$A:$I,4,FALSE)))</f>
        <v>0</v>
      </c>
      <c r="AC1103" s="13">
        <f t="shared" si="273"/>
        <v>0</v>
      </c>
      <c r="AD1103" s="13" t="str">
        <f t="shared" si="282"/>
        <v/>
      </c>
      <c r="AE1103" s="13">
        <f>IF(ISERROR(VLOOKUP($C1103,CTEPULL!$A:$I,5,FALSE)),"0",(VLOOKUP($C1103,CTEPULL!$A:$I,5,FALSE)))</f>
        <v>0</v>
      </c>
      <c r="AF1103" s="18">
        <f>IF(ISERROR(VLOOKUP($A1103,PIVOTILC!$A:$I,5,FALSE)),"0",(VLOOKUP($A1103,PIVOTILC!$A:$I,5,FALSE)))</f>
        <v>0</v>
      </c>
      <c r="AG1103" s="13">
        <f t="shared" si="274"/>
        <v>0</v>
      </c>
      <c r="AH1103" s="13" t="str">
        <f t="shared" si="283"/>
        <v/>
      </c>
      <c r="AI1103" s="13">
        <f>IF(ISERROR(VLOOKUP($C1103,CTEPULL!$A:$I,6,FALSE)),"0",(VLOOKUP($C1103,CTEPULL!$A:$I,6,FALSE)))</f>
        <v>0</v>
      </c>
      <c r="AJ1103" s="18">
        <f>IF(ISERROR(VLOOKUP($A1103,PIVOTILC!$A:$I,6,FALSE)),"0",(VLOOKUP($A1103,PIVOTILC!$A:$I,6,FALSE)))</f>
        <v>0</v>
      </c>
      <c r="AK1103" s="13">
        <f t="shared" si="275"/>
        <v>0</v>
      </c>
      <c r="AL1103" s="13" t="str">
        <f t="shared" si="284"/>
        <v/>
      </c>
      <c r="AM1103" s="13">
        <f>IF(ISERROR(VLOOKUP($C1103,CTEPULL!$A:$I,7,FALSE)),"0",(VLOOKUP($C1103,CTEPULL!$A:$I,7,FALSE)))</f>
        <v>0</v>
      </c>
      <c r="AN1103" s="18">
        <f>IF(ISERROR(VLOOKUP($A1103,PIVOTILC!$A:$I,7,FALSE)),"0",(VLOOKUP($A1103,PIVOTILC!$A:$I,7,FALSE)))</f>
        <v>0</v>
      </c>
      <c r="AO1103" s="13">
        <f t="shared" si="276"/>
        <v>0</v>
      </c>
      <c r="AP1103" s="13" t="str">
        <f t="shared" si="285"/>
        <v/>
      </c>
      <c r="AQ1103" s="13">
        <f>IF(ISERROR(VLOOKUP($C1103,CTEPULL!$A:$I,8,FALSE)),"0",(VLOOKUP($C1103,CTEPULL!$A:$I,8,FALSE)))</f>
        <v>0</v>
      </c>
      <c r="AR1103" s="18">
        <f>IF(ISERROR(VLOOKUP($A1103,PIVOTILC!$A:$I,8,FALSE)),"0",(VLOOKUP($A1103,PIVOTILC!$A:$I,8,FALSE)))</f>
        <v>0</v>
      </c>
      <c r="AS1103" s="13">
        <f t="shared" si="277"/>
        <v>0</v>
      </c>
      <c r="AT1103" s="13" t="str">
        <f t="shared" si="286"/>
        <v/>
      </c>
      <c r="AU1103" s="19">
        <f>IF(ISERROR(VLOOKUP($C1103,CTEPULL!$A:$I,9,FALSE)),"0",(VLOOKUP($C1103,CTEPULL!$A:$I,9,FALSE)))</f>
        <v>45</v>
      </c>
      <c r="AV1103" s="18">
        <f>IF(ISERROR(VLOOKUP($A1103,PIVOTILC!$A:$I,8,FALSE)),"0",(VLOOKUP($A1103,PIVOTILC!$A:$I,9,FALSE)))</f>
        <v>45</v>
      </c>
      <c r="AW1103" s="18">
        <f t="shared" si="278"/>
        <v>0</v>
      </c>
      <c r="AX1103" s="13">
        <f t="shared" si="279"/>
        <v>0</v>
      </c>
      <c r="AY1103" s="13" t="str">
        <f t="shared" si="280"/>
        <v>No</v>
      </c>
      <c r="AZ1103" s="13" t="str">
        <f t="shared" si="287"/>
        <v>No</v>
      </c>
    </row>
    <row r="1104" spans="1:52" x14ac:dyDescent="0.2">
      <c r="A1104" s="1" t="s">
        <v>7360</v>
      </c>
      <c r="B1104" s="16" t="s">
        <v>3413</v>
      </c>
      <c r="C1104" s="13" t="s">
        <v>2346</v>
      </c>
      <c r="D1104" s="13" t="s">
        <v>2347</v>
      </c>
      <c r="E1104" s="13" t="s">
        <v>1469</v>
      </c>
      <c r="F1104" s="13" t="s">
        <v>196</v>
      </c>
      <c r="G1104" s="13" t="s">
        <v>2348</v>
      </c>
      <c r="H1104" s="13" t="s">
        <v>2828</v>
      </c>
      <c r="I1104" s="13" t="s">
        <v>98</v>
      </c>
      <c r="J1104" s="13" t="s">
        <v>2378</v>
      </c>
      <c r="K1104" s="13" t="s">
        <v>2379</v>
      </c>
      <c r="L1104" s="13" t="s">
        <v>2383</v>
      </c>
      <c r="M1104" s="13" t="s">
        <v>7713</v>
      </c>
      <c r="N1104" s="13" t="s">
        <v>2807</v>
      </c>
      <c r="O1104" s="17">
        <v>42278</v>
      </c>
      <c r="P1104" s="23"/>
      <c r="Q1104" s="41" t="s">
        <v>2808</v>
      </c>
      <c r="R1104" s="13" t="s">
        <v>129</v>
      </c>
      <c r="S1104" s="13" t="s">
        <v>2871</v>
      </c>
      <c r="T1104" s="13" t="s">
        <v>8348</v>
      </c>
      <c r="U1104" s="13" t="s">
        <v>6206</v>
      </c>
      <c r="V1104" s="13" t="s">
        <v>8352</v>
      </c>
      <c r="W1104" s="13">
        <f>IF(ISERROR(VLOOKUP($C1104,CTEPULL!$A:$I,3,FALSE)),"0",(VLOOKUP($C1104,CTEPULL!$A:$I,3,FALSE)))</f>
        <v>40</v>
      </c>
      <c r="X1104" s="18">
        <f>IF(ISERROR(VLOOKUP($A1104,PIVOTILC!$A:$I,3,FALSE)),"0",(VLOOKUP($A1104,PIVOTILC!$A:$I,3,FALSE)))</f>
        <v>32</v>
      </c>
      <c r="Y1104" s="13">
        <f t="shared" si="272"/>
        <v>8</v>
      </c>
      <c r="Z1104" s="13" t="str">
        <f t="shared" si="281"/>
        <v>With Variance</v>
      </c>
      <c r="AA1104" s="13">
        <f>IF(ISERROR(VLOOKUP($C1104,CTEPULL!$A:$I,4,FALSE)),"0",(VLOOKUP($C1104,CTEPULL!$A:$I,4,FALSE)))</f>
        <v>0</v>
      </c>
      <c r="AB1104" s="18">
        <f>IF(ISERROR(VLOOKUP($A1104,PIVOTILC!$A:$I,4,FALSE)),"0",(VLOOKUP($A1104,PIVOTILC!$A:$I,4,FALSE)))</f>
        <v>0</v>
      </c>
      <c r="AC1104" s="13">
        <f t="shared" si="273"/>
        <v>0</v>
      </c>
      <c r="AD1104" s="13" t="str">
        <f t="shared" si="282"/>
        <v/>
      </c>
      <c r="AE1104" s="13">
        <f>IF(ISERROR(VLOOKUP($C1104,CTEPULL!$A:$I,5,FALSE)),"0",(VLOOKUP($C1104,CTEPULL!$A:$I,5,FALSE)))</f>
        <v>0</v>
      </c>
      <c r="AF1104" s="18">
        <f>IF(ISERROR(VLOOKUP($A1104,PIVOTILC!$A:$I,5,FALSE)),"0",(VLOOKUP($A1104,PIVOTILC!$A:$I,5,FALSE)))</f>
        <v>0</v>
      </c>
      <c r="AG1104" s="13">
        <f t="shared" si="274"/>
        <v>0</v>
      </c>
      <c r="AH1104" s="13" t="str">
        <f t="shared" si="283"/>
        <v/>
      </c>
      <c r="AI1104" s="13">
        <f>IF(ISERROR(VLOOKUP($C1104,CTEPULL!$A:$I,6,FALSE)),"0",(VLOOKUP($C1104,CTEPULL!$A:$I,6,FALSE)))</f>
        <v>0</v>
      </c>
      <c r="AJ1104" s="18">
        <f>IF(ISERROR(VLOOKUP($A1104,PIVOTILC!$A:$I,6,FALSE)),"0",(VLOOKUP($A1104,PIVOTILC!$A:$I,6,FALSE)))</f>
        <v>0</v>
      </c>
      <c r="AK1104" s="13">
        <f t="shared" si="275"/>
        <v>0</v>
      </c>
      <c r="AL1104" s="13" t="str">
        <f t="shared" si="284"/>
        <v/>
      </c>
      <c r="AM1104" s="13">
        <f>IF(ISERROR(VLOOKUP($C1104,CTEPULL!$A:$I,7,FALSE)),"0",(VLOOKUP($C1104,CTEPULL!$A:$I,7,FALSE)))</f>
        <v>0</v>
      </c>
      <c r="AN1104" s="18">
        <f>IF(ISERROR(VLOOKUP($A1104,PIVOTILC!$A:$I,7,FALSE)),"0",(VLOOKUP($A1104,PIVOTILC!$A:$I,7,FALSE)))</f>
        <v>0</v>
      </c>
      <c r="AO1104" s="13">
        <f t="shared" si="276"/>
        <v>0</v>
      </c>
      <c r="AP1104" s="13" t="str">
        <f t="shared" si="285"/>
        <v/>
      </c>
      <c r="AQ1104" s="13">
        <f>IF(ISERROR(VLOOKUP($C1104,CTEPULL!$A:$I,8,FALSE)),"0",(VLOOKUP($C1104,CTEPULL!$A:$I,8,FALSE)))</f>
        <v>0</v>
      </c>
      <c r="AR1104" s="18">
        <f>IF(ISERROR(VLOOKUP($A1104,PIVOTILC!$A:$I,8,FALSE)),"0",(VLOOKUP($A1104,PIVOTILC!$A:$I,8,FALSE)))</f>
        <v>0</v>
      </c>
      <c r="AS1104" s="13">
        <f t="shared" si="277"/>
        <v>0</v>
      </c>
      <c r="AT1104" s="13" t="str">
        <f t="shared" si="286"/>
        <v/>
      </c>
      <c r="AU1104" s="19">
        <f>IF(ISERROR(VLOOKUP($C1104,CTEPULL!$A:$I,9,FALSE)),"0",(VLOOKUP($C1104,CTEPULL!$A:$I,9,FALSE)))</f>
        <v>40</v>
      </c>
      <c r="AV1104" s="18">
        <f>IF(ISERROR(VLOOKUP($A1104,PIVOTILC!$A:$I,8,FALSE)),"0",(VLOOKUP($A1104,PIVOTILC!$A:$I,9,FALSE)))</f>
        <v>32</v>
      </c>
      <c r="AW1104" s="18">
        <f t="shared" si="278"/>
        <v>8</v>
      </c>
      <c r="AX1104" s="13">
        <f t="shared" si="279"/>
        <v>0</v>
      </c>
      <c r="AY1104" s="13" t="str">
        <f t="shared" si="280"/>
        <v>Yes</v>
      </c>
      <c r="AZ1104" s="13" t="str">
        <f t="shared" si="287"/>
        <v>No</v>
      </c>
    </row>
    <row r="1105" spans="1:52" x14ac:dyDescent="0.2">
      <c r="A1105" s="1" t="s">
        <v>11354</v>
      </c>
      <c r="B1105" s="16" t="s">
        <v>11355</v>
      </c>
      <c r="C1105" s="13" t="s">
        <v>11356</v>
      </c>
      <c r="D1105" s="13" t="s">
        <v>11357</v>
      </c>
      <c r="E1105" s="13" t="s">
        <v>11358</v>
      </c>
      <c r="F1105" s="13" t="s">
        <v>2830</v>
      </c>
      <c r="G1105" s="13" t="s">
        <v>11359</v>
      </c>
      <c r="H1105" s="13" t="s">
        <v>99</v>
      </c>
      <c r="I1105" s="13" t="s">
        <v>98</v>
      </c>
      <c r="J1105" s="13" t="s">
        <v>2378</v>
      </c>
      <c r="K1105" s="13" t="s">
        <v>2880</v>
      </c>
      <c r="L1105" s="13" t="s">
        <v>2880</v>
      </c>
      <c r="M1105" s="13" t="s">
        <v>2880</v>
      </c>
      <c r="N1105" s="13" t="s">
        <v>11360</v>
      </c>
      <c r="O1105" s="17">
        <v>40756</v>
      </c>
      <c r="P1105" s="23"/>
      <c r="Q1105" s="41" t="s">
        <v>12647</v>
      </c>
      <c r="R1105" s="13" t="s">
        <v>129</v>
      </c>
      <c r="S1105" s="13" t="s">
        <v>2875</v>
      </c>
      <c r="T1105" s="13" t="s">
        <v>8348</v>
      </c>
      <c r="U1105" s="13" t="s">
        <v>11365</v>
      </c>
      <c r="V1105" s="13" t="s">
        <v>8917</v>
      </c>
      <c r="W1105" s="13">
        <f>IF(ISERROR(VLOOKUP($C1105,CTEPULL!$A:$I,3,FALSE)),"0",(VLOOKUP($C1105,CTEPULL!$A:$I,3,FALSE)))</f>
        <v>11</v>
      </c>
      <c r="X1105" s="18">
        <f>IF(ISERROR(VLOOKUP($A1105,PIVOTILC!$A:$I,3,FALSE)),"0",(VLOOKUP($A1105,PIVOTILC!$A:$I,3,FALSE)))</f>
        <v>11</v>
      </c>
      <c r="Y1105" s="13">
        <f t="shared" si="272"/>
        <v>0</v>
      </c>
      <c r="Z1105" s="13" t="str">
        <f t="shared" si="281"/>
        <v>Good</v>
      </c>
      <c r="AA1105" s="13">
        <f>IF(ISERROR(VLOOKUP($C1105,CTEPULL!$A:$I,4,FALSE)),"0",(VLOOKUP($C1105,CTEPULL!$A:$I,4,FALSE)))</f>
        <v>0</v>
      </c>
      <c r="AB1105" s="18">
        <f>IF(ISERROR(VLOOKUP($A1105,PIVOTILC!$A:$I,4,FALSE)),"0",(VLOOKUP($A1105,PIVOTILC!$A:$I,4,FALSE)))</f>
        <v>0</v>
      </c>
      <c r="AC1105" s="13">
        <f t="shared" si="273"/>
        <v>0</v>
      </c>
      <c r="AD1105" s="13" t="str">
        <f t="shared" si="282"/>
        <v/>
      </c>
      <c r="AE1105" s="13">
        <f>IF(ISERROR(VLOOKUP($C1105,CTEPULL!$A:$I,5,FALSE)),"0",(VLOOKUP($C1105,CTEPULL!$A:$I,5,FALSE)))</f>
        <v>0</v>
      </c>
      <c r="AF1105" s="18">
        <f>IF(ISERROR(VLOOKUP($A1105,PIVOTILC!$A:$I,5,FALSE)),"0",(VLOOKUP($A1105,PIVOTILC!$A:$I,5,FALSE)))</f>
        <v>0</v>
      </c>
      <c r="AG1105" s="13">
        <f t="shared" si="274"/>
        <v>0</v>
      </c>
      <c r="AH1105" s="13" t="str">
        <f t="shared" si="283"/>
        <v/>
      </c>
      <c r="AI1105" s="13">
        <f>IF(ISERROR(VLOOKUP($C1105,CTEPULL!$A:$I,6,FALSE)),"0",(VLOOKUP($C1105,CTEPULL!$A:$I,6,FALSE)))</f>
        <v>0</v>
      </c>
      <c r="AJ1105" s="18">
        <f>IF(ISERROR(VLOOKUP($A1105,PIVOTILC!$A:$I,6,FALSE)),"0",(VLOOKUP($A1105,PIVOTILC!$A:$I,6,FALSE)))</f>
        <v>0</v>
      </c>
      <c r="AK1105" s="13">
        <f t="shared" si="275"/>
        <v>0</v>
      </c>
      <c r="AL1105" s="13" t="str">
        <f t="shared" si="284"/>
        <v/>
      </c>
      <c r="AM1105" s="13">
        <f>IF(ISERROR(VLOOKUP($C1105,CTEPULL!$A:$I,7,FALSE)),"0",(VLOOKUP($C1105,CTEPULL!$A:$I,7,FALSE)))</f>
        <v>0</v>
      </c>
      <c r="AN1105" s="18">
        <f>IF(ISERROR(VLOOKUP($A1105,PIVOTILC!$A:$I,7,FALSE)),"0",(VLOOKUP($A1105,PIVOTILC!$A:$I,7,FALSE)))</f>
        <v>0</v>
      </c>
      <c r="AO1105" s="13">
        <f t="shared" si="276"/>
        <v>0</v>
      </c>
      <c r="AP1105" s="13" t="str">
        <f t="shared" si="285"/>
        <v/>
      </c>
      <c r="AQ1105" s="13">
        <f>IF(ISERROR(VLOOKUP($C1105,CTEPULL!$A:$I,8,FALSE)),"0",(VLOOKUP($C1105,CTEPULL!$A:$I,8,FALSE)))</f>
        <v>0</v>
      </c>
      <c r="AR1105" s="18">
        <f>IF(ISERROR(VLOOKUP($A1105,PIVOTILC!$A:$I,8,FALSE)),"0",(VLOOKUP($A1105,PIVOTILC!$A:$I,8,FALSE)))</f>
        <v>0</v>
      </c>
      <c r="AS1105" s="13">
        <f t="shared" si="277"/>
        <v>0</v>
      </c>
      <c r="AT1105" s="13" t="str">
        <f t="shared" si="286"/>
        <v/>
      </c>
      <c r="AU1105" s="19">
        <f>IF(ISERROR(VLOOKUP($C1105,CTEPULL!$A:$I,9,FALSE)),"0",(VLOOKUP($C1105,CTEPULL!$A:$I,9,FALSE)))</f>
        <v>11</v>
      </c>
      <c r="AV1105" s="18">
        <f>IF(ISERROR(VLOOKUP($A1105,PIVOTILC!$A:$I,8,FALSE)),"0",(VLOOKUP($A1105,PIVOTILC!$A:$I,9,FALSE)))</f>
        <v>11</v>
      </c>
      <c r="AW1105" s="18">
        <f t="shared" si="278"/>
        <v>0</v>
      </c>
      <c r="AX1105" s="13">
        <f t="shared" si="279"/>
        <v>0</v>
      </c>
      <c r="AY1105" s="13" t="str">
        <f t="shared" si="280"/>
        <v>No</v>
      </c>
      <c r="AZ1105" s="13" t="str">
        <f t="shared" si="287"/>
        <v>No</v>
      </c>
    </row>
    <row r="1106" spans="1:52" x14ac:dyDescent="0.2">
      <c r="A1106" s="1" t="s">
        <v>9492</v>
      </c>
      <c r="B1106" s="16" t="s">
        <v>5237</v>
      </c>
      <c r="C1106" s="13" t="s">
        <v>5238</v>
      </c>
      <c r="D1106" s="13" t="s">
        <v>2174</v>
      </c>
      <c r="E1106" s="13" t="s">
        <v>5239</v>
      </c>
      <c r="F1106" s="13" t="s">
        <v>2830</v>
      </c>
      <c r="G1106" s="13" t="s">
        <v>5240</v>
      </c>
      <c r="H1106" s="13" t="s">
        <v>99</v>
      </c>
      <c r="I1106" s="13" t="s">
        <v>102</v>
      </c>
      <c r="J1106" s="13" t="s">
        <v>2378</v>
      </c>
      <c r="K1106" s="13" t="s">
        <v>4970</v>
      </c>
      <c r="L1106" s="13" t="s">
        <v>4970</v>
      </c>
      <c r="M1106" s="13" t="s">
        <v>4970</v>
      </c>
      <c r="N1106" s="13" t="s">
        <v>5241</v>
      </c>
      <c r="O1106" s="17">
        <v>38245</v>
      </c>
      <c r="P1106" s="23"/>
      <c r="Q1106" s="41" t="s">
        <v>5242</v>
      </c>
      <c r="R1106" s="13" t="s">
        <v>187</v>
      </c>
      <c r="S1106" s="13" t="s">
        <v>2868</v>
      </c>
      <c r="T1106" s="13" t="s">
        <v>8359</v>
      </c>
      <c r="U1106" s="13" t="s">
        <v>6207</v>
      </c>
      <c r="V1106" s="13" t="s">
        <v>8352</v>
      </c>
      <c r="W1106" s="13">
        <f>IF(ISERROR(VLOOKUP($C1106,CTEPULL!$A:$I,3,FALSE)),"0",(VLOOKUP($C1106,CTEPULL!$A:$I,3,FALSE)))</f>
        <v>43</v>
      </c>
      <c r="X1106" s="18">
        <f>IF(ISERROR(VLOOKUP($A1106,PIVOTILC!$A:$I,3,FALSE)),"0",(VLOOKUP($A1106,PIVOTILC!$A:$I,3,FALSE)))</f>
        <v>43</v>
      </c>
      <c r="Y1106" s="13">
        <f t="shared" si="272"/>
        <v>0</v>
      </c>
      <c r="Z1106" s="13" t="str">
        <f t="shared" si="281"/>
        <v>Good</v>
      </c>
      <c r="AA1106" s="13">
        <f>IF(ISERROR(VLOOKUP($C1106,CTEPULL!$A:$I,4,FALSE)),"0",(VLOOKUP($C1106,CTEPULL!$A:$I,4,FALSE)))</f>
        <v>0</v>
      </c>
      <c r="AB1106" s="18">
        <f>IF(ISERROR(VLOOKUP($A1106,PIVOTILC!$A:$I,4,FALSE)),"0",(VLOOKUP($A1106,PIVOTILC!$A:$I,4,FALSE)))</f>
        <v>0</v>
      </c>
      <c r="AC1106" s="13">
        <f t="shared" si="273"/>
        <v>0</v>
      </c>
      <c r="AD1106" s="13" t="str">
        <f t="shared" si="282"/>
        <v/>
      </c>
      <c r="AE1106" s="13">
        <f>IF(ISERROR(VLOOKUP($C1106,CTEPULL!$A:$I,5,FALSE)),"0",(VLOOKUP($C1106,CTEPULL!$A:$I,5,FALSE)))</f>
        <v>0</v>
      </c>
      <c r="AF1106" s="18">
        <f>IF(ISERROR(VLOOKUP($A1106,PIVOTILC!$A:$I,5,FALSE)),"0",(VLOOKUP($A1106,PIVOTILC!$A:$I,5,FALSE)))</f>
        <v>0</v>
      </c>
      <c r="AG1106" s="13">
        <f t="shared" si="274"/>
        <v>0</v>
      </c>
      <c r="AH1106" s="13" t="str">
        <f t="shared" si="283"/>
        <v/>
      </c>
      <c r="AI1106" s="13">
        <f>IF(ISERROR(VLOOKUP($C1106,CTEPULL!$A:$I,6,FALSE)),"0",(VLOOKUP($C1106,CTEPULL!$A:$I,6,FALSE)))</f>
        <v>0</v>
      </c>
      <c r="AJ1106" s="18">
        <f>IF(ISERROR(VLOOKUP($A1106,PIVOTILC!$A:$I,6,FALSE)),"0",(VLOOKUP($A1106,PIVOTILC!$A:$I,6,FALSE)))</f>
        <v>0</v>
      </c>
      <c r="AK1106" s="13">
        <f t="shared" si="275"/>
        <v>0</v>
      </c>
      <c r="AL1106" s="13" t="str">
        <f t="shared" si="284"/>
        <v/>
      </c>
      <c r="AM1106" s="13">
        <f>IF(ISERROR(VLOOKUP($C1106,CTEPULL!$A:$I,7,FALSE)),"0",(VLOOKUP($C1106,CTEPULL!$A:$I,7,FALSE)))</f>
        <v>0</v>
      </c>
      <c r="AN1106" s="18">
        <f>IF(ISERROR(VLOOKUP($A1106,PIVOTILC!$A:$I,7,FALSE)),"0",(VLOOKUP($A1106,PIVOTILC!$A:$I,7,FALSE)))</f>
        <v>0</v>
      </c>
      <c r="AO1106" s="13">
        <f t="shared" si="276"/>
        <v>0</v>
      </c>
      <c r="AP1106" s="13" t="str">
        <f t="shared" si="285"/>
        <v/>
      </c>
      <c r="AQ1106" s="13">
        <f>IF(ISERROR(VLOOKUP($C1106,CTEPULL!$A:$I,8,FALSE)),"0",(VLOOKUP($C1106,CTEPULL!$A:$I,8,FALSE)))</f>
        <v>0</v>
      </c>
      <c r="AR1106" s="18">
        <f>IF(ISERROR(VLOOKUP($A1106,PIVOTILC!$A:$I,8,FALSE)),"0",(VLOOKUP($A1106,PIVOTILC!$A:$I,8,FALSE)))</f>
        <v>0</v>
      </c>
      <c r="AS1106" s="13">
        <f t="shared" si="277"/>
        <v>0</v>
      </c>
      <c r="AT1106" s="13" t="str">
        <f t="shared" si="286"/>
        <v/>
      </c>
      <c r="AU1106" s="19">
        <f>IF(ISERROR(VLOOKUP($C1106,CTEPULL!$A:$I,9,FALSE)),"0",(VLOOKUP($C1106,CTEPULL!$A:$I,9,FALSE)))</f>
        <v>43</v>
      </c>
      <c r="AV1106" s="18">
        <f>IF(ISERROR(VLOOKUP($A1106,PIVOTILC!$A:$I,8,FALSE)),"0",(VLOOKUP($A1106,PIVOTILC!$A:$I,9,FALSE)))</f>
        <v>43</v>
      </c>
      <c r="AW1106" s="18">
        <f t="shared" si="278"/>
        <v>0</v>
      </c>
      <c r="AX1106" s="13">
        <f t="shared" si="279"/>
        <v>0</v>
      </c>
      <c r="AY1106" s="13" t="str">
        <f t="shared" si="280"/>
        <v>No</v>
      </c>
      <c r="AZ1106" s="13" t="str">
        <f t="shared" si="287"/>
        <v>No</v>
      </c>
    </row>
    <row r="1107" spans="1:52" x14ac:dyDescent="0.2">
      <c r="A1107" s="1" t="s">
        <v>7361</v>
      </c>
      <c r="B1107" s="16" t="s">
        <v>3414</v>
      </c>
      <c r="C1107" s="13" t="s">
        <v>1413</v>
      </c>
      <c r="D1107" s="13" t="s">
        <v>1414</v>
      </c>
      <c r="E1107" s="13" t="s">
        <v>1415</v>
      </c>
      <c r="F1107" s="13" t="s">
        <v>2830</v>
      </c>
      <c r="G1107" s="13" t="s">
        <v>1416</v>
      </c>
      <c r="H1107" s="13" t="s">
        <v>99</v>
      </c>
      <c r="I1107" s="13" t="s">
        <v>98</v>
      </c>
      <c r="J1107" s="13" t="s">
        <v>2378</v>
      </c>
      <c r="K1107" s="13" t="s">
        <v>2379</v>
      </c>
      <c r="L1107" s="13" t="s">
        <v>2379</v>
      </c>
      <c r="M1107" s="13" t="s">
        <v>2379</v>
      </c>
      <c r="N1107" s="13" t="s">
        <v>1417</v>
      </c>
      <c r="O1107" s="17">
        <v>41715</v>
      </c>
      <c r="P1107" s="23"/>
      <c r="Q1107" s="41" t="s">
        <v>2809</v>
      </c>
      <c r="R1107" s="13" t="s">
        <v>129</v>
      </c>
      <c r="S1107" s="13" t="s">
        <v>2875</v>
      </c>
      <c r="T1107" s="13" t="s">
        <v>8348</v>
      </c>
      <c r="U1107" s="13" t="s">
        <v>6208</v>
      </c>
      <c r="V1107" s="13" t="s">
        <v>8367</v>
      </c>
      <c r="W1107" s="13">
        <f>IF(ISERROR(VLOOKUP($C1107,CTEPULL!$A:$I,3,FALSE)),"0",(VLOOKUP($C1107,CTEPULL!$A:$I,3,FALSE)))</f>
        <v>46</v>
      </c>
      <c r="X1107" s="18">
        <f>IF(ISERROR(VLOOKUP($A1107,PIVOTILC!$A:$I,3,FALSE)),"0",(VLOOKUP($A1107,PIVOTILC!$A:$I,3,FALSE)))</f>
        <v>46</v>
      </c>
      <c r="Y1107" s="13">
        <f t="shared" si="272"/>
        <v>0</v>
      </c>
      <c r="Z1107" s="13" t="str">
        <f t="shared" si="281"/>
        <v>Good</v>
      </c>
      <c r="AA1107" s="13">
        <f>IF(ISERROR(VLOOKUP($C1107,CTEPULL!$A:$I,4,FALSE)),"0",(VLOOKUP($C1107,CTEPULL!$A:$I,4,FALSE)))</f>
        <v>0</v>
      </c>
      <c r="AB1107" s="18">
        <f>IF(ISERROR(VLOOKUP($A1107,PIVOTILC!$A:$I,4,FALSE)),"0",(VLOOKUP($A1107,PIVOTILC!$A:$I,4,FALSE)))</f>
        <v>0</v>
      </c>
      <c r="AC1107" s="13">
        <f t="shared" si="273"/>
        <v>0</v>
      </c>
      <c r="AD1107" s="13" t="str">
        <f t="shared" si="282"/>
        <v/>
      </c>
      <c r="AE1107" s="13">
        <f>IF(ISERROR(VLOOKUP($C1107,CTEPULL!$A:$I,5,FALSE)),"0",(VLOOKUP($C1107,CTEPULL!$A:$I,5,FALSE)))</f>
        <v>0</v>
      </c>
      <c r="AF1107" s="18">
        <f>IF(ISERROR(VLOOKUP($A1107,PIVOTILC!$A:$I,5,FALSE)),"0",(VLOOKUP($A1107,PIVOTILC!$A:$I,5,FALSE)))</f>
        <v>0</v>
      </c>
      <c r="AG1107" s="13">
        <f t="shared" si="274"/>
        <v>0</v>
      </c>
      <c r="AH1107" s="13" t="str">
        <f t="shared" si="283"/>
        <v/>
      </c>
      <c r="AI1107" s="13">
        <f>IF(ISERROR(VLOOKUP($C1107,CTEPULL!$A:$I,6,FALSE)),"0",(VLOOKUP($C1107,CTEPULL!$A:$I,6,FALSE)))</f>
        <v>0</v>
      </c>
      <c r="AJ1107" s="18">
        <f>IF(ISERROR(VLOOKUP($A1107,PIVOTILC!$A:$I,6,FALSE)),"0",(VLOOKUP($A1107,PIVOTILC!$A:$I,6,FALSE)))</f>
        <v>0</v>
      </c>
      <c r="AK1107" s="13">
        <f t="shared" si="275"/>
        <v>0</v>
      </c>
      <c r="AL1107" s="13" t="str">
        <f t="shared" si="284"/>
        <v/>
      </c>
      <c r="AM1107" s="13">
        <f>IF(ISERROR(VLOOKUP($C1107,CTEPULL!$A:$I,7,FALSE)),"0",(VLOOKUP($C1107,CTEPULL!$A:$I,7,FALSE)))</f>
        <v>0</v>
      </c>
      <c r="AN1107" s="18">
        <f>IF(ISERROR(VLOOKUP($A1107,PIVOTILC!$A:$I,7,FALSE)),"0",(VLOOKUP($A1107,PIVOTILC!$A:$I,7,FALSE)))</f>
        <v>0</v>
      </c>
      <c r="AO1107" s="13">
        <f t="shared" si="276"/>
        <v>0</v>
      </c>
      <c r="AP1107" s="13" t="str">
        <f t="shared" si="285"/>
        <v/>
      </c>
      <c r="AQ1107" s="13">
        <f>IF(ISERROR(VLOOKUP($C1107,CTEPULL!$A:$I,8,FALSE)),"0",(VLOOKUP($C1107,CTEPULL!$A:$I,8,FALSE)))</f>
        <v>0</v>
      </c>
      <c r="AR1107" s="18">
        <f>IF(ISERROR(VLOOKUP($A1107,PIVOTILC!$A:$I,8,FALSE)),"0",(VLOOKUP($A1107,PIVOTILC!$A:$I,8,FALSE)))</f>
        <v>0</v>
      </c>
      <c r="AS1107" s="13">
        <f t="shared" si="277"/>
        <v>0</v>
      </c>
      <c r="AT1107" s="13" t="str">
        <f t="shared" si="286"/>
        <v/>
      </c>
      <c r="AU1107" s="19">
        <f>IF(ISERROR(VLOOKUP($C1107,CTEPULL!$A:$I,9,FALSE)),"0",(VLOOKUP($C1107,CTEPULL!$A:$I,9,FALSE)))</f>
        <v>46</v>
      </c>
      <c r="AV1107" s="18">
        <f>IF(ISERROR(VLOOKUP($A1107,PIVOTILC!$A:$I,8,FALSE)),"0",(VLOOKUP($A1107,PIVOTILC!$A:$I,9,FALSE)))</f>
        <v>46</v>
      </c>
      <c r="AW1107" s="18">
        <f t="shared" si="278"/>
        <v>0</v>
      </c>
      <c r="AX1107" s="13">
        <f t="shared" si="279"/>
        <v>0</v>
      </c>
      <c r="AY1107" s="13" t="str">
        <f t="shared" si="280"/>
        <v>No</v>
      </c>
      <c r="AZ1107" s="13" t="str">
        <f t="shared" si="287"/>
        <v>No</v>
      </c>
    </row>
    <row r="1108" spans="1:52" x14ac:dyDescent="0.2">
      <c r="A1108" s="1" t="s">
        <v>7362</v>
      </c>
      <c r="B1108" s="16" t="s">
        <v>3415</v>
      </c>
      <c r="C1108" s="13" t="s">
        <v>805</v>
      </c>
      <c r="D1108" s="13" t="s">
        <v>435</v>
      </c>
      <c r="E1108" s="13" t="s">
        <v>436</v>
      </c>
      <c r="F1108" s="13" t="s">
        <v>182</v>
      </c>
      <c r="G1108" s="13" t="s">
        <v>279</v>
      </c>
      <c r="H1108" s="13" t="s">
        <v>99</v>
      </c>
      <c r="I1108" s="13" t="s">
        <v>98</v>
      </c>
      <c r="J1108" s="13" t="s">
        <v>2378</v>
      </c>
      <c r="K1108" s="13" t="s">
        <v>4970</v>
      </c>
      <c r="L1108" s="13" t="s">
        <v>4970</v>
      </c>
      <c r="M1108" s="13" t="s">
        <v>4970</v>
      </c>
      <c r="N1108" s="13" t="s">
        <v>184</v>
      </c>
      <c r="O1108" s="17">
        <v>38246</v>
      </c>
      <c r="P1108" s="23"/>
      <c r="Q1108" s="41" t="s">
        <v>2810</v>
      </c>
      <c r="R1108" s="13" t="s">
        <v>129</v>
      </c>
      <c r="S1108" s="13" t="s">
        <v>2879</v>
      </c>
      <c r="T1108" s="13" t="s">
        <v>8359</v>
      </c>
      <c r="U1108" s="13" t="s">
        <v>6209</v>
      </c>
      <c r="V1108" s="13" t="s">
        <v>8362</v>
      </c>
      <c r="W1108" s="13">
        <f>IF(ISERROR(VLOOKUP($C1108,CTEPULL!$A:$I,3,FALSE)),"0",(VLOOKUP($C1108,CTEPULL!$A:$I,3,FALSE)))</f>
        <v>59</v>
      </c>
      <c r="X1108" s="18">
        <f>IF(ISERROR(VLOOKUP($A1108,PIVOTILC!$A:$I,3,FALSE)),"0",(VLOOKUP($A1108,PIVOTILC!$A:$I,3,FALSE)))</f>
        <v>59</v>
      </c>
      <c r="Y1108" s="13">
        <f t="shared" si="272"/>
        <v>0</v>
      </c>
      <c r="Z1108" s="13" t="str">
        <f t="shared" si="281"/>
        <v>Good</v>
      </c>
      <c r="AA1108" s="13">
        <f>IF(ISERROR(VLOOKUP($C1108,CTEPULL!$A:$I,4,FALSE)),"0",(VLOOKUP($C1108,CTEPULL!$A:$I,4,FALSE)))</f>
        <v>0</v>
      </c>
      <c r="AB1108" s="18">
        <f>IF(ISERROR(VLOOKUP($A1108,PIVOTILC!$A:$I,4,FALSE)),"0",(VLOOKUP($A1108,PIVOTILC!$A:$I,4,FALSE)))</f>
        <v>0</v>
      </c>
      <c r="AC1108" s="13">
        <f t="shared" si="273"/>
        <v>0</v>
      </c>
      <c r="AD1108" s="13" t="str">
        <f t="shared" si="282"/>
        <v/>
      </c>
      <c r="AE1108" s="13">
        <f>IF(ISERROR(VLOOKUP($C1108,CTEPULL!$A:$I,5,FALSE)),"0",(VLOOKUP($C1108,CTEPULL!$A:$I,5,FALSE)))</f>
        <v>0</v>
      </c>
      <c r="AF1108" s="18">
        <f>IF(ISERROR(VLOOKUP($A1108,PIVOTILC!$A:$I,5,FALSE)),"0",(VLOOKUP($A1108,PIVOTILC!$A:$I,5,FALSE)))</f>
        <v>0</v>
      </c>
      <c r="AG1108" s="13">
        <f t="shared" si="274"/>
        <v>0</v>
      </c>
      <c r="AH1108" s="13" t="str">
        <f t="shared" si="283"/>
        <v/>
      </c>
      <c r="AI1108" s="13">
        <f>IF(ISERROR(VLOOKUP($C1108,CTEPULL!$A:$I,6,FALSE)),"0",(VLOOKUP($C1108,CTEPULL!$A:$I,6,FALSE)))</f>
        <v>0</v>
      </c>
      <c r="AJ1108" s="18">
        <f>IF(ISERROR(VLOOKUP($A1108,PIVOTILC!$A:$I,6,FALSE)),"0",(VLOOKUP($A1108,PIVOTILC!$A:$I,6,FALSE)))</f>
        <v>0</v>
      </c>
      <c r="AK1108" s="13">
        <f t="shared" si="275"/>
        <v>0</v>
      </c>
      <c r="AL1108" s="13" t="str">
        <f t="shared" si="284"/>
        <v/>
      </c>
      <c r="AM1108" s="13">
        <f>IF(ISERROR(VLOOKUP($C1108,CTEPULL!$A:$I,7,FALSE)),"0",(VLOOKUP($C1108,CTEPULL!$A:$I,7,FALSE)))</f>
        <v>0</v>
      </c>
      <c r="AN1108" s="18">
        <f>IF(ISERROR(VLOOKUP($A1108,PIVOTILC!$A:$I,7,FALSE)),"0",(VLOOKUP($A1108,PIVOTILC!$A:$I,7,FALSE)))</f>
        <v>0</v>
      </c>
      <c r="AO1108" s="13">
        <f t="shared" si="276"/>
        <v>0</v>
      </c>
      <c r="AP1108" s="13" t="str">
        <f t="shared" si="285"/>
        <v/>
      </c>
      <c r="AQ1108" s="13">
        <f>IF(ISERROR(VLOOKUP($C1108,CTEPULL!$A:$I,8,FALSE)),"0",(VLOOKUP($C1108,CTEPULL!$A:$I,8,FALSE)))</f>
        <v>0</v>
      </c>
      <c r="AR1108" s="18">
        <f>IF(ISERROR(VLOOKUP($A1108,PIVOTILC!$A:$I,8,FALSE)),"0",(VLOOKUP($A1108,PIVOTILC!$A:$I,8,FALSE)))</f>
        <v>0</v>
      </c>
      <c r="AS1108" s="13">
        <f t="shared" si="277"/>
        <v>0</v>
      </c>
      <c r="AT1108" s="13" t="str">
        <f t="shared" si="286"/>
        <v/>
      </c>
      <c r="AU1108" s="19">
        <f>IF(ISERROR(VLOOKUP($C1108,CTEPULL!$A:$I,9,FALSE)),"0",(VLOOKUP($C1108,CTEPULL!$A:$I,9,FALSE)))</f>
        <v>59</v>
      </c>
      <c r="AV1108" s="18">
        <f>IF(ISERROR(VLOOKUP($A1108,PIVOTILC!$A:$I,8,FALSE)),"0",(VLOOKUP($A1108,PIVOTILC!$A:$I,9,FALSE)))</f>
        <v>59</v>
      </c>
      <c r="AW1108" s="18">
        <f t="shared" si="278"/>
        <v>0</v>
      </c>
      <c r="AX1108" s="13">
        <f t="shared" si="279"/>
        <v>0</v>
      </c>
      <c r="AY1108" s="13" t="str">
        <f t="shared" si="280"/>
        <v>No</v>
      </c>
      <c r="AZ1108" s="13" t="str">
        <f t="shared" si="287"/>
        <v>No</v>
      </c>
    </row>
    <row r="1109" spans="1:52" x14ac:dyDescent="0.2">
      <c r="A1109" s="1" t="s">
        <v>7363</v>
      </c>
      <c r="B1109" s="16" t="s">
        <v>3416</v>
      </c>
      <c r="C1109" s="13" t="s">
        <v>802</v>
      </c>
      <c r="D1109" s="13" t="s">
        <v>427</v>
      </c>
      <c r="E1109" s="13" t="s">
        <v>428</v>
      </c>
      <c r="F1109" s="13" t="s">
        <v>109</v>
      </c>
      <c r="G1109" s="13" t="s">
        <v>275</v>
      </c>
      <c r="H1109" s="13" t="s">
        <v>99</v>
      </c>
      <c r="I1109" s="13" t="s">
        <v>98</v>
      </c>
      <c r="J1109" s="13" t="s">
        <v>2378</v>
      </c>
      <c r="K1109" s="13" t="s">
        <v>2379</v>
      </c>
      <c r="L1109" s="13" t="s">
        <v>2383</v>
      </c>
      <c r="M1109" s="13" t="s">
        <v>2383</v>
      </c>
      <c r="N1109" s="13" t="s">
        <v>110</v>
      </c>
      <c r="O1109" s="17">
        <v>38246</v>
      </c>
      <c r="P1109" s="23"/>
      <c r="Q1109" s="41" t="s">
        <v>2811</v>
      </c>
      <c r="R1109" s="13" t="s">
        <v>129</v>
      </c>
      <c r="S1109" s="13" t="s">
        <v>2875</v>
      </c>
      <c r="T1109" s="13" t="s">
        <v>8348</v>
      </c>
      <c r="U1109" s="13" t="s">
        <v>6210</v>
      </c>
      <c r="V1109" s="13" t="s">
        <v>8367</v>
      </c>
      <c r="W1109" s="13">
        <f>IF(ISERROR(VLOOKUP($C1109,CTEPULL!$A:$I,3,FALSE)),"0",(VLOOKUP($C1109,CTEPULL!$A:$I,3,FALSE)))</f>
        <v>45</v>
      </c>
      <c r="X1109" s="18">
        <f>IF(ISERROR(VLOOKUP($A1109,PIVOTILC!$A:$I,3,FALSE)),"0",(VLOOKUP($A1109,PIVOTILC!$A:$I,3,FALSE)))</f>
        <v>45</v>
      </c>
      <c r="Y1109" s="13">
        <f t="shared" si="272"/>
        <v>0</v>
      </c>
      <c r="Z1109" s="13" t="str">
        <f t="shared" si="281"/>
        <v>Good</v>
      </c>
      <c r="AA1109" s="13">
        <f>IF(ISERROR(VLOOKUP($C1109,CTEPULL!$A:$I,4,FALSE)),"0",(VLOOKUP($C1109,CTEPULL!$A:$I,4,FALSE)))</f>
        <v>0</v>
      </c>
      <c r="AB1109" s="18">
        <f>IF(ISERROR(VLOOKUP($A1109,PIVOTILC!$A:$I,4,FALSE)),"0",(VLOOKUP($A1109,PIVOTILC!$A:$I,4,FALSE)))</f>
        <v>0</v>
      </c>
      <c r="AC1109" s="13">
        <f t="shared" si="273"/>
        <v>0</v>
      </c>
      <c r="AD1109" s="13" t="str">
        <f t="shared" si="282"/>
        <v/>
      </c>
      <c r="AE1109" s="13">
        <f>IF(ISERROR(VLOOKUP($C1109,CTEPULL!$A:$I,5,FALSE)),"0",(VLOOKUP($C1109,CTEPULL!$A:$I,5,FALSE)))</f>
        <v>0</v>
      </c>
      <c r="AF1109" s="18">
        <f>IF(ISERROR(VLOOKUP($A1109,PIVOTILC!$A:$I,5,FALSE)),"0",(VLOOKUP($A1109,PIVOTILC!$A:$I,5,FALSE)))</f>
        <v>0</v>
      </c>
      <c r="AG1109" s="13">
        <f t="shared" si="274"/>
        <v>0</v>
      </c>
      <c r="AH1109" s="13" t="str">
        <f t="shared" si="283"/>
        <v/>
      </c>
      <c r="AI1109" s="13">
        <f>IF(ISERROR(VLOOKUP($C1109,CTEPULL!$A:$I,6,FALSE)),"0",(VLOOKUP($C1109,CTEPULL!$A:$I,6,FALSE)))</f>
        <v>0</v>
      </c>
      <c r="AJ1109" s="18">
        <f>IF(ISERROR(VLOOKUP($A1109,PIVOTILC!$A:$I,6,FALSE)),"0",(VLOOKUP($A1109,PIVOTILC!$A:$I,6,FALSE)))</f>
        <v>0</v>
      </c>
      <c r="AK1109" s="13">
        <f t="shared" si="275"/>
        <v>0</v>
      </c>
      <c r="AL1109" s="13" t="str">
        <f t="shared" si="284"/>
        <v/>
      </c>
      <c r="AM1109" s="13">
        <f>IF(ISERROR(VLOOKUP($C1109,CTEPULL!$A:$I,7,FALSE)),"0",(VLOOKUP($C1109,CTEPULL!$A:$I,7,FALSE)))</f>
        <v>0</v>
      </c>
      <c r="AN1109" s="18">
        <f>IF(ISERROR(VLOOKUP($A1109,PIVOTILC!$A:$I,7,FALSE)),"0",(VLOOKUP($A1109,PIVOTILC!$A:$I,7,FALSE)))</f>
        <v>0</v>
      </c>
      <c r="AO1109" s="13">
        <f t="shared" si="276"/>
        <v>0</v>
      </c>
      <c r="AP1109" s="13" t="str">
        <f t="shared" si="285"/>
        <v/>
      </c>
      <c r="AQ1109" s="13">
        <f>IF(ISERROR(VLOOKUP($C1109,CTEPULL!$A:$I,8,FALSE)),"0",(VLOOKUP($C1109,CTEPULL!$A:$I,8,FALSE)))</f>
        <v>0</v>
      </c>
      <c r="AR1109" s="18">
        <f>IF(ISERROR(VLOOKUP($A1109,PIVOTILC!$A:$I,8,FALSE)),"0",(VLOOKUP($A1109,PIVOTILC!$A:$I,8,FALSE)))</f>
        <v>0</v>
      </c>
      <c r="AS1109" s="13">
        <f t="shared" si="277"/>
        <v>0</v>
      </c>
      <c r="AT1109" s="13" t="str">
        <f t="shared" si="286"/>
        <v/>
      </c>
      <c r="AU1109" s="19">
        <f>IF(ISERROR(VLOOKUP($C1109,CTEPULL!$A:$I,9,FALSE)),"0",(VLOOKUP($C1109,CTEPULL!$A:$I,9,FALSE)))</f>
        <v>45</v>
      </c>
      <c r="AV1109" s="18">
        <f>IF(ISERROR(VLOOKUP($A1109,PIVOTILC!$A:$I,8,FALSE)),"0",(VLOOKUP($A1109,PIVOTILC!$A:$I,9,FALSE)))</f>
        <v>45</v>
      </c>
      <c r="AW1109" s="18">
        <f t="shared" si="278"/>
        <v>0</v>
      </c>
      <c r="AX1109" s="13">
        <f t="shared" si="279"/>
        <v>0</v>
      </c>
      <c r="AY1109" s="13" t="str">
        <f t="shared" si="280"/>
        <v>No</v>
      </c>
      <c r="AZ1109" s="13" t="str">
        <f t="shared" si="287"/>
        <v>No</v>
      </c>
    </row>
    <row r="1110" spans="1:52" x14ac:dyDescent="0.2">
      <c r="A1110" s="1" t="s">
        <v>9493</v>
      </c>
      <c r="B1110" s="16" t="s">
        <v>3417</v>
      </c>
      <c r="C1110" s="13" t="s">
        <v>848</v>
      </c>
      <c r="D1110" s="13" t="s">
        <v>549</v>
      </c>
      <c r="E1110" s="13" t="s">
        <v>530</v>
      </c>
      <c r="F1110" s="13" t="s">
        <v>2830</v>
      </c>
      <c r="G1110" s="13" t="s">
        <v>320</v>
      </c>
      <c r="H1110" s="13" t="s">
        <v>2831</v>
      </c>
      <c r="I1110" s="13" t="s">
        <v>100</v>
      </c>
      <c r="J1110" s="13" t="s">
        <v>2378</v>
      </c>
      <c r="K1110" s="13" t="s">
        <v>2396</v>
      </c>
      <c r="L1110" s="13" t="s">
        <v>2392</v>
      </c>
      <c r="M1110" s="13" t="s">
        <v>2393</v>
      </c>
      <c r="N1110" s="13" t="s">
        <v>24</v>
      </c>
      <c r="O1110" s="17">
        <v>39237</v>
      </c>
      <c r="P1110" s="23"/>
      <c r="Q1110" s="41" t="s">
        <v>2812</v>
      </c>
      <c r="R1110" s="13" t="s">
        <v>129</v>
      </c>
      <c r="S1110" s="13" t="s">
        <v>2871</v>
      </c>
      <c r="T1110" s="13" t="s">
        <v>8348</v>
      </c>
      <c r="U1110" s="13" t="s">
        <v>6211</v>
      </c>
      <c r="V1110" s="13" t="s">
        <v>8354</v>
      </c>
      <c r="W1110" s="13">
        <f>IF(ISERROR(VLOOKUP($C1110,CTEPULL!$A:$I,3,FALSE)),"0",(VLOOKUP($C1110,CTEPULL!$A:$I,3,FALSE)))</f>
        <v>44</v>
      </c>
      <c r="X1110" s="18">
        <f>IF(ISERROR(VLOOKUP($A1110,PIVOTILC!$A:$I,3,FALSE)),"0",(VLOOKUP($A1110,PIVOTILC!$A:$I,3,FALSE)))</f>
        <v>44</v>
      </c>
      <c r="Y1110" s="13">
        <f t="shared" si="272"/>
        <v>0</v>
      </c>
      <c r="Z1110" s="13" t="str">
        <f t="shared" si="281"/>
        <v>Good</v>
      </c>
      <c r="AA1110" s="13">
        <f>IF(ISERROR(VLOOKUP($C1110,CTEPULL!$A:$I,4,FALSE)),"0",(VLOOKUP($C1110,CTEPULL!$A:$I,4,FALSE)))</f>
        <v>0</v>
      </c>
      <c r="AB1110" s="18">
        <f>IF(ISERROR(VLOOKUP($A1110,PIVOTILC!$A:$I,4,FALSE)),"0",(VLOOKUP($A1110,PIVOTILC!$A:$I,4,FALSE)))</f>
        <v>0</v>
      </c>
      <c r="AC1110" s="13">
        <f t="shared" si="273"/>
        <v>0</v>
      </c>
      <c r="AD1110" s="13" t="str">
        <f t="shared" si="282"/>
        <v/>
      </c>
      <c r="AE1110" s="13">
        <f>IF(ISERROR(VLOOKUP($C1110,CTEPULL!$A:$I,5,FALSE)),"0",(VLOOKUP($C1110,CTEPULL!$A:$I,5,FALSE)))</f>
        <v>0</v>
      </c>
      <c r="AF1110" s="18">
        <f>IF(ISERROR(VLOOKUP($A1110,PIVOTILC!$A:$I,5,FALSE)),"0",(VLOOKUP($A1110,PIVOTILC!$A:$I,5,FALSE)))</f>
        <v>0</v>
      </c>
      <c r="AG1110" s="13">
        <f t="shared" si="274"/>
        <v>0</v>
      </c>
      <c r="AH1110" s="13" t="str">
        <f t="shared" si="283"/>
        <v/>
      </c>
      <c r="AI1110" s="13">
        <f>IF(ISERROR(VLOOKUP($C1110,CTEPULL!$A:$I,6,FALSE)),"0",(VLOOKUP($C1110,CTEPULL!$A:$I,6,FALSE)))</f>
        <v>0</v>
      </c>
      <c r="AJ1110" s="18">
        <f>IF(ISERROR(VLOOKUP($A1110,PIVOTILC!$A:$I,6,FALSE)),"0",(VLOOKUP($A1110,PIVOTILC!$A:$I,6,FALSE)))</f>
        <v>0</v>
      </c>
      <c r="AK1110" s="13">
        <f t="shared" si="275"/>
        <v>0</v>
      </c>
      <c r="AL1110" s="13" t="str">
        <f t="shared" si="284"/>
        <v/>
      </c>
      <c r="AM1110" s="13">
        <f>IF(ISERROR(VLOOKUP($C1110,CTEPULL!$A:$I,7,FALSE)),"0",(VLOOKUP($C1110,CTEPULL!$A:$I,7,FALSE)))</f>
        <v>0</v>
      </c>
      <c r="AN1110" s="18">
        <f>IF(ISERROR(VLOOKUP($A1110,PIVOTILC!$A:$I,7,FALSE)),"0",(VLOOKUP($A1110,PIVOTILC!$A:$I,7,FALSE)))</f>
        <v>0</v>
      </c>
      <c r="AO1110" s="13">
        <f t="shared" si="276"/>
        <v>0</v>
      </c>
      <c r="AP1110" s="13" t="str">
        <f t="shared" si="285"/>
        <v/>
      </c>
      <c r="AQ1110" s="13">
        <f>IF(ISERROR(VLOOKUP($C1110,CTEPULL!$A:$I,8,FALSE)),"0",(VLOOKUP($C1110,CTEPULL!$A:$I,8,FALSE)))</f>
        <v>0</v>
      </c>
      <c r="AR1110" s="18">
        <f>IF(ISERROR(VLOOKUP($A1110,PIVOTILC!$A:$I,8,FALSE)),"0",(VLOOKUP($A1110,PIVOTILC!$A:$I,8,FALSE)))</f>
        <v>0</v>
      </c>
      <c r="AS1110" s="13">
        <f t="shared" si="277"/>
        <v>0</v>
      </c>
      <c r="AT1110" s="13" t="str">
        <f t="shared" si="286"/>
        <v/>
      </c>
      <c r="AU1110" s="19">
        <f>IF(ISERROR(VLOOKUP($C1110,CTEPULL!$A:$I,9,FALSE)),"0",(VLOOKUP($C1110,CTEPULL!$A:$I,9,FALSE)))</f>
        <v>44</v>
      </c>
      <c r="AV1110" s="18">
        <f>IF(ISERROR(VLOOKUP($A1110,PIVOTILC!$A:$I,8,FALSE)),"0",(VLOOKUP($A1110,PIVOTILC!$A:$I,9,FALSE)))</f>
        <v>44</v>
      </c>
      <c r="AW1110" s="18">
        <f t="shared" si="278"/>
        <v>0</v>
      </c>
      <c r="AX1110" s="13">
        <f t="shared" si="279"/>
        <v>0</v>
      </c>
      <c r="AY1110" s="13" t="str">
        <f t="shared" si="280"/>
        <v>No</v>
      </c>
      <c r="AZ1110" s="13" t="str">
        <f t="shared" si="287"/>
        <v>No</v>
      </c>
    </row>
    <row r="1111" spans="1:52" x14ac:dyDescent="0.2">
      <c r="A1111" s="1" t="s">
        <v>9494</v>
      </c>
      <c r="B1111" s="16" t="s">
        <v>3418</v>
      </c>
      <c r="C1111" s="13" t="s">
        <v>1095</v>
      </c>
      <c r="D1111" s="13" t="s">
        <v>1096</v>
      </c>
      <c r="E1111" s="13" t="s">
        <v>1097</v>
      </c>
      <c r="F1111" s="13" t="s">
        <v>183</v>
      </c>
      <c r="G1111" s="13" t="s">
        <v>1098</v>
      </c>
      <c r="H1111" s="13" t="s">
        <v>2831</v>
      </c>
      <c r="I1111" s="13" t="s">
        <v>98</v>
      </c>
      <c r="J1111" s="13" t="s">
        <v>2378</v>
      </c>
      <c r="K1111" s="13" t="s">
        <v>2382</v>
      </c>
      <c r="L1111" s="13" t="s">
        <v>3758</v>
      </c>
      <c r="M1111" s="13" t="s">
        <v>2397</v>
      </c>
      <c r="N1111" s="13" t="s">
        <v>1099</v>
      </c>
      <c r="O1111" s="17">
        <v>41428</v>
      </c>
      <c r="P1111" s="23"/>
      <c r="Q1111" s="41" t="s">
        <v>2813</v>
      </c>
      <c r="R1111" s="13" t="s">
        <v>129</v>
      </c>
      <c r="S1111" s="13" t="s">
        <v>2867</v>
      </c>
      <c r="T1111" s="13" t="s">
        <v>8348</v>
      </c>
      <c r="U1111" s="13" t="s">
        <v>6212</v>
      </c>
      <c r="V1111" s="13" t="s">
        <v>8352</v>
      </c>
      <c r="W1111" s="13" t="str">
        <f>IF(ISERROR(VLOOKUP($C1111,CTEPULL!$A:$I,3,FALSE)),"0",(VLOOKUP($C1111,CTEPULL!$A:$I,3,FALSE)))</f>
        <v>0</v>
      </c>
      <c r="X1111" s="18" t="str">
        <f>IF(ISERROR(VLOOKUP($A1111,PIVOTILC!$A:$I,3,FALSE)),"0",(VLOOKUP($A1111,PIVOTILC!$A:$I,3,FALSE)))</f>
        <v>0</v>
      </c>
      <c r="Y1111" s="13">
        <f t="shared" si="272"/>
        <v>0</v>
      </c>
      <c r="Z1111" s="13" t="str">
        <f t="shared" si="281"/>
        <v>Good</v>
      </c>
      <c r="AA1111" s="13" t="str">
        <f>IF(ISERROR(VLOOKUP($C1111,CTEPULL!$A:$I,4,FALSE)),"0",(VLOOKUP($C1111,CTEPULL!$A:$I,4,FALSE)))</f>
        <v>0</v>
      </c>
      <c r="AB1111" s="18" t="str">
        <f>IF(ISERROR(VLOOKUP($A1111,PIVOTILC!$A:$I,4,FALSE)),"0",(VLOOKUP($A1111,PIVOTILC!$A:$I,4,FALSE)))</f>
        <v>0</v>
      </c>
      <c r="AC1111" s="13">
        <f t="shared" si="273"/>
        <v>0</v>
      </c>
      <c r="AD1111" s="13" t="str">
        <f t="shared" si="282"/>
        <v/>
      </c>
      <c r="AE1111" s="13" t="str">
        <f>IF(ISERROR(VLOOKUP($C1111,CTEPULL!$A:$I,5,FALSE)),"0",(VLOOKUP($C1111,CTEPULL!$A:$I,5,FALSE)))</f>
        <v>0</v>
      </c>
      <c r="AF1111" s="18" t="str">
        <f>IF(ISERROR(VLOOKUP($A1111,PIVOTILC!$A:$I,5,FALSE)),"0",(VLOOKUP($A1111,PIVOTILC!$A:$I,5,FALSE)))</f>
        <v>0</v>
      </c>
      <c r="AG1111" s="13">
        <f t="shared" si="274"/>
        <v>0</v>
      </c>
      <c r="AH1111" s="13" t="str">
        <f t="shared" si="283"/>
        <v/>
      </c>
      <c r="AI1111" s="13" t="str">
        <f>IF(ISERROR(VLOOKUP($C1111,CTEPULL!$A:$I,6,FALSE)),"0",(VLOOKUP($C1111,CTEPULL!$A:$I,6,FALSE)))</f>
        <v>0</v>
      </c>
      <c r="AJ1111" s="18" t="str">
        <f>IF(ISERROR(VLOOKUP($A1111,PIVOTILC!$A:$I,6,FALSE)),"0",(VLOOKUP($A1111,PIVOTILC!$A:$I,6,FALSE)))</f>
        <v>0</v>
      </c>
      <c r="AK1111" s="13">
        <f t="shared" si="275"/>
        <v>0</v>
      </c>
      <c r="AL1111" s="13" t="str">
        <f t="shared" si="284"/>
        <v/>
      </c>
      <c r="AM1111" s="13" t="str">
        <f>IF(ISERROR(VLOOKUP($C1111,CTEPULL!$A:$I,7,FALSE)),"0",(VLOOKUP($C1111,CTEPULL!$A:$I,7,FALSE)))</f>
        <v>0</v>
      </c>
      <c r="AN1111" s="18" t="str">
        <f>IF(ISERROR(VLOOKUP($A1111,PIVOTILC!$A:$I,7,FALSE)),"0",(VLOOKUP($A1111,PIVOTILC!$A:$I,7,FALSE)))</f>
        <v>0</v>
      </c>
      <c r="AO1111" s="13">
        <f t="shared" si="276"/>
        <v>0</v>
      </c>
      <c r="AP1111" s="13" t="str">
        <f t="shared" si="285"/>
        <v/>
      </c>
      <c r="AQ1111" s="13" t="str">
        <f>IF(ISERROR(VLOOKUP($C1111,CTEPULL!$A:$I,8,FALSE)),"0",(VLOOKUP($C1111,CTEPULL!$A:$I,8,FALSE)))</f>
        <v>0</v>
      </c>
      <c r="AR1111" s="18" t="str">
        <f>IF(ISERROR(VLOOKUP($A1111,PIVOTILC!$A:$I,8,FALSE)),"0",(VLOOKUP($A1111,PIVOTILC!$A:$I,8,FALSE)))</f>
        <v>0</v>
      </c>
      <c r="AS1111" s="13">
        <f t="shared" si="277"/>
        <v>0</v>
      </c>
      <c r="AT1111" s="13" t="str">
        <f t="shared" si="286"/>
        <v/>
      </c>
      <c r="AU1111" s="19" t="str">
        <f>IF(ISERROR(VLOOKUP($C1111,CTEPULL!$A:$I,9,FALSE)),"0",(VLOOKUP($C1111,CTEPULL!$A:$I,9,FALSE)))</f>
        <v>0</v>
      </c>
      <c r="AV1111" s="18" t="str">
        <f>IF(ISERROR(VLOOKUP($A1111,PIVOTILC!$A:$I,8,FALSE)),"0",(VLOOKUP($A1111,PIVOTILC!$A:$I,9,FALSE)))</f>
        <v>0</v>
      </c>
      <c r="AW1111" s="18">
        <f t="shared" si="278"/>
        <v>0</v>
      </c>
      <c r="AX1111" s="13">
        <f t="shared" si="279"/>
        <v>0</v>
      </c>
      <c r="AY1111" s="13" t="str">
        <f t="shared" si="280"/>
        <v>No</v>
      </c>
      <c r="AZ1111" s="13" t="str">
        <f t="shared" si="287"/>
        <v>No</v>
      </c>
    </row>
    <row r="1112" spans="1:52" x14ac:dyDescent="0.2">
      <c r="A1112" s="1" t="s">
        <v>7364</v>
      </c>
      <c r="B1112" s="16" t="s">
        <v>6386</v>
      </c>
      <c r="C1112" s="13" t="s">
        <v>6292</v>
      </c>
      <c r="D1112" s="13" t="s">
        <v>6293</v>
      </c>
      <c r="E1112" s="13" t="s">
        <v>1180</v>
      </c>
      <c r="F1112" s="13" t="s">
        <v>179</v>
      </c>
      <c r="G1112" s="13" t="s">
        <v>6294</v>
      </c>
      <c r="H1112" s="13" t="s">
        <v>2829</v>
      </c>
      <c r="I1112" s="13" t="s">
        <v>98</v>
      </c>
      <c r="J1112" s="13" t="s">
        <v>2378</v>
      </c>
      <c r="K1112" s="13" t="s">
        <v>2389</v>
      </c>
      <c r="L1112" s="13" t="s">
        <v>11236</v>
      </c>
      <c r="M1112" s="13" t="s">
        <v>11958</v>
      </c>
      <c r="N1112" s="13" t="s">
        <v>6313</v>
      </c>
      <c r="O1112" s="17">
        <v>43007</v>
      </c>
      <c r="P1112" s="23"/>
      <c r="Q1112" s="41" t="s">
        <v>6387</v>
      </c>
      <c r="R1112" s="13" t="s">
        <v>187</v>
      </c>
      <c r="S1112" s="13" t="s">
        <v>2873</v>
      </c>
      <c r="T1112" s="13" t="s">
        <v>8348</v>
      </c>
      <c r="U1112" s="13" t="s">
        <v>6336</v>
      </c>
      <c r="V1112" s="13" t="s">
        <v>8366</v>
      </c>
      <c r="W1112" s="13">
        <f>IF(ISERROR(VLOOKUP($C1112,CTEPULL!$A:$I,3,FALSE)),"0",(VLOOKUP($C1112,CTEPULL!$A:$I,3,FALSE)))</f>
        <v>40</v>
      </c>
      <c r="X1112" s="18">
        <f>IF(ISERROR(VLOOKUP($A1112,PIVOTILC!$A:$I,3,FALSE)),"0",(VLOOKUP($A1112,PIVOTILC!$A:$I,3,FALSE)))</f>
        <v>40</v>
      </c>
      <c r="Y1112" s="13">
        <f t="shared" si="272"/>
        <v>0</v>
      </c>
      <c r="Z1112" s="13" t="str">
        <f t="shared" si="281"/>
        <v>Good</v>
      </c>
      <c r="AA1112" s="13">
        <f>IF(ISERROR(VLOOKUP($C1112,CTEPULL!$A:$I,4,FALSE)),"0",(VLOOKUP($C1112,CTEPULL!$A:$I,4,FALSE)))</f>
        <v>0</v>
      </c>
      <c r="AB1112" s="18">
        <f>IF(ISERROR(VLOOKUP($A1112,PIVOTILC!$A:$I,4,FALSE)),"0",(VLOOKUP($A1112,PIVOTILC!$A:$I,4,FALSE)))</f>
        <v>0</v>
      </c>
      <c r="AC1112" s="13">
        <f t="shared" si="273"/>
        <v>0</v>
      </c>
      <c r="AD1112" s="13" t="str">
        <f t="shared" si="282"/>
        <v/>
      </c>
      <c r="AE1112" s="13">
        <f>IF(ISERROR(VLOOKUP($C1112,CTEPULL!$A:$I,5,FALSE)),"0",(VLOOKUP($C1112,CTEPULL!$A:$I,5,FALSE)))</f>
        <v>0</v>
      </c>
      <c r="AF1112" s="18">
        <f>IF(ISERROR(VLOOKUP($A1112,PIVOTILC!$A:$I,5,FALSE)),"0",(VLOOKUP($A1112,PIVOTILC!$A:$I,5,FALSE)))</f>
        <v>0</v>
      </c>
      <c r="AG1112" s="13">
        <f t="shared" si="274"/>
        <v>0</v>
      </c>
      <c r="AH1112" s="13" t="str">
        <f t="shared" si="283"/>
        <v/>
      </c>
      <c r="AI1112" s="13">
        <f>IF(ISERROR(VLOOKUP($C1112,CTEPULL!$A:$I,6,FALSE)),"0",(VLOOKUP($C1112,CTEPULL!$A:$I,6,FALSE)))</f>
        <v>0</v>
      </c>
      <c r="AJ1112" s="18">
        <f>IF(ISERROR(VLOOKUP($A1112,PIVOTILC!$A:$I,6,FALSE)),"0",(VLOOKUP($A1112,PIVOTILC!$A:$I,6,FALSE)))</f>
        <v>0</v>
      </c>
      <c r="AK1112" s="13">
        <f t="shared" si="275"/>
        <v>0</v>
      </c>
      <c r="AL1112" s="13" t="str">
        <f t="shared" si="284"/>
        <v/>
      </c>
      <c r="AM1112" s="13">
        <f>IF(ISERROR(VLOOKUP($C1112,CTEPULL!$A:$I,7,FALSE)),"0",(VLOOKUP($C1112,CTEPULL!$A:$I,7,FALSE)))</f>
        <v>0</v>
      </c>
      <c r="AN1112" s="18">
        <f>IF(ISERROR(VLOOKUP($A1112,PIVOTILC!$A:$I,7,FALSE)),"0",(VLOOKUP($A1112,PIVOTILC!$A:$I,7,FALSE)))</f>
        <v>0</v>
      </c>
      <c r="AO1112" s="13">
        <f t="shared" si="276"/>
        <v>0</v>
      </c>
      <c r="AP1112" s="13" t="str">
        <f t="shared" si="285"/>
        <v/>
      </c>
      <c r="AQ1112" s="13">
        <f>IF(ISERROR(VLOOKUP($C1112,CTEPULL!$A:$I,8,FALSE)),"0",(VLOOKUP($C1112,CTEPULL!$A:$I,8,FALSE)))</f>
        <v>0</v>
      </c>
      <c r="AR1112" s="18">
        <f>IF(ISERROR(VLOOKUP($A1112,PIVOTILC!$A:$I,8,FALSE)),"0",(VLOOKUP($A1112,PIVOTILC!$A:$I,8,FALSE)))</f>
        <v>0</v>
      </c>
      <c r="AS1112" s="13">
        <f t="shared" si="277"/>
        <v>0</v>
      </c>
      <c r="AT1112" s="13" t="str">
        <f t="shared" si="286"/>
        <v/>
      </c>
      <c r="AU1112" s="19">
        <f>IF(ISERROR(VLOOKUP($C1112,CTEPULL!$A:$I,9,FALSE)),"0",(VLOOKUP($C1112,CTEPULL!$A:$I,9,FALSE)))</f>
        <v>40</v>
      </c>
      <c r="AV1112" s="18">
        <f>IF(ISERROR(VLOOKUP($A1112,PIVOTILC!$A:$I,8,FALSE)),"0",(VLOOKUP($A1112,PIVOTILC!$A:$I,9,FALSE)))</f>
        <v>40</v>
      </c>
      <c r="AW1112" s="18">
        <f t="shared" si="278"/>
        <v>0</v>
      </c>
      <c r="AX1112" s="13">
        <f t="shared" si="279"/>
        <v>0</v>
      </c>
      <c r="AY1112" s="13" t="str">
        <f t="shared" si="280"/>
        <v>No</v>
      </c>
      <c r="AZ1112" s="13" t="str">
        <f t="shared" si="287"/>
        <v>No</v>
      </c>
    </row>
    <row r="1113" spans="1:52" x14ac:dyDescent="0.2">
      <c r="A1113" s="1" t="s">
        <v>9495</v>
      </c>
      <c r="B1113" s="16" t="s">
        <v>4598</v>
      </c>
      <c r="C1113" s="13" t="s">
        <v>4599</v>
      </c>
      <c r="D1113" s="13" t="s">
        <v>4600</v>
      </c>
      <c r="E1113" s="13" t="s">
        <v>636</v>
      </c>
      <c r="F1113" s="13" t="s">
        <v>179</v>
      </c>
      <c r="G1113" s="13" t="s">
        <v>4601</v>
      </c>
      <c r="H1113" s="13" t="s">
        <v>2829</v>
      </c>
      <c r="I1113" s="13" t="s">
        <v>98</v>
      </c>
      <c r="J1113" s="13" t="s">
        <v>2378</v>
      </c>
      <c r="K1113" s="13" t="s">
        <v>2395</v>
      </c>
      <c r="L1113" s="13" t="s">
        <v>4946</v>
      </c>
      <c r="M1113" s="13" t="s">
        <v>2405</v>
      </c>
      <c r="N1113" s="13" t="s">
        <v>4602</v>
      </c>
      <c r="O1113" s="17">
        <v>42835</v>
      </c>
      <c r="P1113" s="23"/>
      <c r="Q1113" s="41" t="s">
        <v>4603</v>
      </c>
      <c r="R1113" s="13" t="s">
        <v>129</v>
      </c>
      <c r="S1113" s="13" t="s">
        <v>2871</v>
      </c>
      <c r="T1113" s="13" t="s">
        <v>8348</v>
      </c>
      <c r="U1113" s="13" t="s">
        <v>6213</v>
      </c>
      <c r="V1113" s="13" t="s">
        <v>8352</v>
      </c>
      <c r="W1113" s="13">
        <f>IF(ISERROR(VLOOKUP($C1113,CTEPULL!$A:$I,3,FALSE)),"0",(VLOOKUP($C1113,CTEPULL!$A:$I,3,FALSE)))</f>
        <v>40</v>
      </c>
      <c r="X1113" s="18">
        <f>IF(ISERROR(VLOOKUP($A1113,PIVOTILC!$A:$I,3,FALSE)),"0",(VLOOKUP($A1113,PIVOTILC!$A:$I,3,FALSE)))</f>
        <v>40</v>
      </c>
      <c r="Y1113" s="13">
        <f t="shared" si="272"/>
        <v>0</v>
      </c>
      <c r="Z1113" s="13" t="str">
        <f t="shared" si="281"/>
        <v>Good</v>
      </c>
      <c r="AA1113" s="13">
        <f>IF(ISERROR(VLOOKUP($C1113,CTEPULL!$A:$I,4,FALSE)),"0",(VLOOKUP($C1113,CTEPULL!$A:$I,4,FALSE)))</f>
        <v>0</v>
      </c>
      <c r="AB1113" s="18">
        <f>IF(ISERROR(VLOOKUP($A1113,PIVOTILC!$A:$I,4,FALSE)),"0",(VLOOKUP($A1113,PIVOTILC!$A:$I,4,FALSE)))</f>
        <v>0</v>
      </c>
      <c r="AC1113" s="13">
        <f t="shared" si="273"/>
        <v>0</v>
      </c>
      <c r="AD1113" s="13" t="str">
        <f t="shared" si="282"/>
        <v/>
      </c>
      <c r="AE1113" s="13">
        <f>IF(ISERROR(VLOOKUP($C1113,CTEPULL!$A:$I,5,FALSE)),"0",(VLOOKUP($C1113,CTEPULL!$A:$I,5,FALSE)))</f>
        <v>0</v>
      </c>
      <c r="AF1113" s="18">
        <f>IF(ISERROR(VLOOKUP($A1113,PIVOTILC!$A:$I,5,FALSE)),"0",(VLOOKUP($A1113,PIVOTILC!$A:$I,5,FALSE)))</f>
        <v>0</v>
      </c>
      <c r="AG1113" s="13">
        <f t="shared" si="274"/>
        <v>0</v>
      </c>
      <c r="AH1113" s="13" t="str">
        <f t="shared" si="283"/>
        <v/>
      </c>
      <c r="AI1113" s="13">
        <f>IF(ISERROR(VLOOKUP($C1113,CTEPULL!$A:$I,6,FALSE)),"0",(VLOOKUP($C1113,CTEPULL!$A:$I,6,FALSE)))</f>
        <v>0</v>
      </c>
      <c r="AJ1113" s="18">
        <f>IF(ISERROR(VLOOKUP($A1113,PIVOTILC!$A:$I,6,FALSE)),"0",(VLOOKUP($A1113,PIVOTILC!$A:$I,6,FALSE)))</f>
        <v>0</v>
      </c>
      <c r="AK1113" s="13">
        <f t="shared" si="275"/>
        <v>0</v>
      </c>
      <c r="AL1113" s="13" t="str">
        <f t="shared" si="284"/>
        <v/>
      </c>
      <c r="AM1113" s="13">
        <f>IF(ISERROR(VLOOKUP($C1113,CTEPULL!$A:$I,7,FALSE)),"0",(VLOOKUP($C1113,CTEPULL!$A:$I,7,FALSE)))</f>
        <v>0</v>
      </c>
      <c r="AN1113" s="18">
        <f>IF(ISERROR(VLOOKUP($A1113,PIVOTILC!$A:$I,7,FALSE)),"0",(VLOOKUP($A1113,PIVOTILC!$A:$I,7,FALSE)))</f>
        <v>0</v>
      </c>
      <c r="AO1113" s="13">
        <f t="shared" si="276"/>
        <v>0</v>
      </c>
      <c r="AP1113" s="13" t="str">
        <f t="shared" si="285"/>
        <v/>
      </c>
      <c r="AQ1113" s="13">
        <f>IF(ISERROR(VLOOKUP($C1113,CTEPULL!$A:$I,8,FALSE)),"0",(VLOOKUP($C1113,CTEPULL!$A:$I,8,FALSE)))</f>
        <v>0</v>
      </c>
      <c r="AR1113" s="18">
        <f>IF(ISERROR(VLOOKUP($A1113,PIVOTILC!$A:$I,8,FALSE)),"0",(VLOOKUP($A1113,PIVOTILC!$A:$I,8,FALSE)))</f>
        <v>0</v>
      </c>
      <c r="AS1113" s="13">
        <f t="shared" si="277"/>
        <v>0</v>
      </c>
      <c r="AT1113" s="13" t="str">
        <f t="shared" si="286"/>
        <v/>
      </c>
      <c r="AU1113" s="19">
        <f>IF(ISERROR(VLOOKUP($C1113,CTEPULL!$A:$I,9,FALSE)),"0",(VLOOKUP($C1113,CTEPULL!$A:$I,9,FALSE)))</f>
        <v>40</v>
      </c>
      <c r="AV1113" s="18">
        <f>IF(ISERROR(VLOOKUP($A1113,PIVOTILC!$A:$I,8,FALSE)),"0",(VLOOKUP($A1113,PIVOTILC!$A:$I,9,FALSE)))</f>
        <v>40</v>
      </c>
      <c r="AW1113" s="18">
        <f t="shared" si="278"/>
        <v>0</v>
      </c>
      <c r="AX1113" s="13">
        <f t="shared" si="279"/>
        <v>0</v>
      </c>
      <c r="AY1113" s="13" t="str">
        <f t="shared" si="280"/>
        <v>No</v>
      </c>
      <c r="AZ1113" s="13" t="str">
        <f t="shared" si="287"/>
        <v>No</v>
      </c>
    </row>
    <row r="1114" spans="1:52" x14ac:dyDescent="0.2">
      <c r="A1114" s="1" t="s">
        <v>7365</v>
      </c>
      <c r="B1114" s="16" t="s">
        <v>3419</v>
      </c>
      <c r="C1114" s="13" t="s">
        <v>904</v>
      </c>
      <c r="D1114" s="13" t="s">
        <v>775</v>
      </c>
      <c r="E1114" s="13" t="s">
        <v>776</v>
      </c>
      <c r="F1114" s="13" t="s">
        <v>70</v>
      </c>
      <c r="G1114" s="13" t="s">
        <v>777</v>
      </c>
      <c r="H1114" s="13" t="s">
        <v>2829</v>
      </c>
      <c r="I1114" s="13" t="s">
        <v>100</v>
      </c>
      <c r="J1114" s="13" t="s">
        <v>2378</v>
      </c>
      <c r="K1114" s="13" t="s">
        <v>2396</v>
      </c>
      <c r="L1114" s="13" t="s">
        <v>2392</v>
      </c>
      <c r="M1114" s="13" t="s">
        <v>8943</v>
      </c>
      <c r="N1114" s="13" t="s">
        <v>778</v>
      </c>
      <c r="O1114" s="17">
        <v>41190</v>
      </c>
      <c r="P1114" s="23"/>
      <c r="Q1114" s="41" t="s">
        <v>2814</v>
      </c>
      <c r="R1114" s="13" t="s">
        <v>129</v>
      </c>
      <c r="S1114" s="13" t="s">
        <v>2870</v>
      </c>
      <c r="T1114" s="13" t="s">
        <v>8348</v>
      </c>
      <c r="U1114" s="13" t="s">
        <v>6214</v>
      </c>
      <c r="V1114" s="13" t="s">
        <v>8352</v>
      </c>
      <c r="W1114" s="13">
        <f>IF(ISERROR(VLOOKUP($C1114,CTEPULL!$A:$I,3,FALSE)),"0",(VLOOKUP($C1114,CTEPULL!$A:$I,3,FALSE)))</f>
        <v>27</v>
      </c>
      <c r="X1114" s="18">
        <f>IF(ISERROR(VLOOKUP($A1114,PIVOTILC!$A:$I,3,FALSE)),"0",(VLOOKUP($A1114,PIVOTILC!$A:$I,3,FALSE)))</f>
        <v>27</v>
      </c>
      <c r="Y1114" s="13">
        <f t="shared" si="272"/>
        <v>0</v>
      </c>
      <c r="Z1114" s="13" t="str">
        <f t="shared" si="281"/>
        <v>Good</v>
      </c>
      <c r="AA1114" s="13">
        <f>IF(ISERROR(VLOOKUP($C1114,CTEPULL!$A:$I,4,FALSE)),"0",(VLOOKUP($C1114,CTEPULL!$A:$I,4,FALSE)))</f>
        <v>0</v>
      </c>
      <c r="AB1114" s="18">
        <f>IF(ISERROR(VLOOKUP($A1114,PIVOTILC!$A:$I,4,FALSE)),"0",(VLOOKUP($A1114,PIVOTILC!$A:$I,4,FALSE)))</f>
        <v>0</v>
      </c>
      <c r="AC1114" s="13">
        <f t="shared" si="273"/>
        <v>0</v>
      </c>
      <c r="AD1114" s="13" t="str">
        <f t="shared" si="282"/>
        <v/>
      </c>
      <c r="AE1114" s="13">
        <f>IF(ISERROR(VLOOKUP($C1114,CTEPULL!$A:$I,5,FALSE)),"0",(VLOOKUP($C1114,CTEPULL!$A:$I,5,FALSE)))</f>
        <v>0</v>
      </c>
      <c r="AF1114" s="18">
        <f>IF(ISERROR(VLOOKUP($A1114,PIVOTILC!$A:$I,5,FALSE)),"0",(VLOOKUP($A1114,PIVOTILC!$A:$I,5,FALSE)))</f>
        <v>0</v>
      </c>
      <c r="AG1114" s="13">
        <f t="shared" si="274"/>
        <v>0</v>
      </c>
      <c r="AH1114" s="13" t="str">
        <f t="shared" si="283"/>
        <v/>
      </c>
      <c r="AI1114" s="13">
        <f>IF(ISERROR(VLOOKUP($C1114,CTEPULL!$A:$I,6,FALSE)),"0",(VLOOKUP($C1114,CTEPULL!$A:$I,6,FALSE)))</f>
        <v>0</v>
      </c>
      <c r="AJ1114" s="18">
        <f>IF(ISERROR(VLOOKUP($A1114,PIVOTILC!$A:$I,6,FALSE)),"0",(VLOOKUP($A1114,PIVOTILC!$A:$I,6,FALSE)))</f>
        <v>0</v>
      </c>
      <c r="AK1114" s="13">
        <f t="shared" si="275"/>
        <v>0</v>
      </c>
      <c r="AL1114" s="13" t="str">
        <f t="shared" si="284"/>
        <v/>
      </c>
      <c r="AM1114" s="13">
        <f>IF(ISERROR(VLOOKUP($C1114,CTEPULL!$A:$I,7,FALSE)),"0",(VLOOKUP($C1114,CTEPULL!$A:$I,7,FALSE)))</f>
        <v>0</v>
      </c>
      <c r="AN1114" s="18">
        <f>IF(ISERROR(VLOOKUP($A1114,PIVOTILC!$A:$I,7,FALSE)),"0",(VLOOKUP($A1114,PIVOTILC!$A:$I,7,FALSE)))</f>
        <v>0</v>
      </c>
      <c r="AO1114" s="13">
        <f t="shared" si="276"/>
        <v>0</v>
      </c>
      <c r="AP1114" s="13" t="str">
        <f t="shared" si="285"/>
        <v/>
      </c>
      <c r="AQ1114" s="13">
        <f>IF(ISERROR(VLOOKUP($C1114,CTEPULL!$A:$I,8,FALSE)),"0",(VLOOKUP($C1114,CTEPULL!$A:$I,8,FALSE)))</f>
        <v>0</v>
      </c>
      <c r="AR1114" s="18">
        <f>IF(ISERROR(VLOOKUP($A1114,PIVOTILC!$A:$I,8,FALSE)),"0",(VLOOKUP($A1114,PIVOTILC!$A:$I,8,FALSE)))</f>
        <v>0</v>
      </c>
      <c r="AS1114" s="13">
        <f t="shared" si="277"/>
        <v>0</v>
      </c>
      <c r="AT1114" s="13" t="str">
        <f t="shared" si="286"/>
        <v/>
      </c>
      <c r="AU1114" s="19">
        <f>IF(ISERROR(VLOOKUP($C1114,CTEPULL!$A:$I,9,FALSE)),"0",(VLOOKUP($C1114,CTEPULL!$A:$I,9,FALSE)))</f>
        <v>27</v>
      </c>
      <c r="AV1114" s="18">
        <f>IF(ISERROR(VLOOKUP($A1114,PIVOTILC!$A:$I,8,FALSE)),"0",(VLOOKUP($A1114,PIVOTILC!$A:$I,9,FALSE)))</f>
        <v>27</v>
      </c>
      <c r="AW1114" s="18">
        <f t="shared" si="278"/>
        <v>0</v>
      </c>
      <c r="AX1114" s="13">
        <f t="shared" si="279"/>
        <v>0</v>
      </c>
      <c r="AY1114" s="13" t="str">
        <f t="shared" si="280"/>
        <v>No</v>
      </c>
      <c r="AZ1114" s="13" t="str">
        <f t="shared" si="287"/>
        <v>No</v>
      </c>
    </row>
    <row r="1115" spans="1:52" x14ac:dyDescent="0.2">
      <c r="A1115" s="1" t="s">
        <v>9496</v>
      </c>
      <c r="B1115" s="16" t="s">
        <v>3420</v>
      </c>
      <c r="C1115" s="13" t="s">
        <v>787</v>
      </c>
      <c r="D1115" s="13" t="s">
        <v>788</v>
      </c>
      <c r="E1115" s="13" t="s">
        <v>530</v>
      </c>
      <c r="F1115" s="13" t="s">
        <v>2830</v>
      </c>
      <c r="G1115" s="13" t="s">
        <v>789</v>
      </c>
      <c r="H1115" s="13" t="s">
        <v>2831</v>
      </c>
      <c r="I1115" s="13" t="s">
        <v>98</v>
      </c>
      <c r="J1115" s="13" t="s">
        <v>2378</v>
      </c>
      <c r="K1115" s="13" t="s">
        <v>2382</v>
      </c>
      <c r="L1115" s="13" t="s">
        <v>3758</v>
      </c>
      <c r="M1115" s="13" t="s">
        <v>2416</v>
      </c>
      <c r="N1115" s="13" t="s">
        <v>1033</v>
      </c>
      <c r="O1115" s="17">
        <v>41211</v>
      </c>
      <c r="P1115" s="23"/>
      <c r="Q1115" s="41" t="s">
        <v>2815</v>
      </c>
      <c r="R1115" s="13" t="s">
        <v>129</v>
      </c>
      <c r="S1115" s="13" t="s">
        <v>2870</v>
      </c>
      <c r="T1115" s="13" t="s">
        <v>8348</v>
      </c>
      <c r="U1115" s="13" t="s">
        <v>6215</v>
      </c>
      <c r="V1115" s="13" t="s">
        <v>8363</v>
      </c>
      <c r="W1115" s="13">
        <f>IF(ISERROR(VLOOKUP($C1115,CTEPULL!$A:$I,3,FALSE)),"0",(VLOOKUP($C1115,CTEPULL!$A:$I,3,FALSE)))</f>
        <v>65</v>
      </c>
      <c r="X1115" s="18">
        <f>IF(ISERROR(VLOOKUP($A1115,PIVOTILC!$A:$I,3,FALSE)),"0",(VLOOKUP($A1115,PIVOTILC!$A:$I,3,FALSE)))</f>
        <v>65</v>
      </c>
      <c r="Y1115" s="13">
        <f t="shared" si="272"/>
        <v>0</v>
      </c>
      <c r="Z1115" s="13" t="str">
        <f t="shared" si="281"/>
        <v>Good</v>
      </c>
      <c r="AA1115" s="13">
        <f>IF(ISERROR(VLOOKUP($C1115,CTEPULL!$A:$I,4,FALSE)),"0",(VLOOKUP($C1115,CTEPULL!$A:$I,4,FALSE)))</f>
        <v>0</v>
      </c>
      <c r="AB1115" s="18">
        <f>IF(ISERROR(VLOOKUP($A1115,PIVOTILC!$A:$I,4,FALSE)),"0",(VLOOKUP($A1115,PIVOTILC!$A:$I,4,FALSE)))</f>
        <v>0</v>
      </c>
      <c r="AC1115" s="13">
        <f t="shared" si="273"/>
        <v>0</v>
      </c>
      <c r="AD1115" s="13" t="str">
        <f t="shared" si="282"/>
        <v/>
      </c>
      <c r="AE1115" s="13">
        <f>IF(ISERROR(VLOOKUP($C1115,CTEPULL!$A:$I,5,FALSE)),"0",(VLOOKUP($C1115,CTEPULL!$A:$I,5,FALSE)))</f>
        <v>0</v>
      </c>
      <c r="AF1115" s="18">
        <f>IF(ISERROR(VLOOKUP($A1115,PIVOTILC!$A:$I,5,FALSE)),"0",(VLOOKUP($A1115,PIVOTILC!$A:$I,5,FALSE)))</f>
        <v>0</v>
      </c>
      <c r="AG1115" s="13">
        <f t="shared" si="274"/>
        <v>0</v>
      </c>
      <c r="AH1115" s="13" t="str">
        <f t="shared" si="283"/>
        <v/>
      </c>
      <c r="AI1115" s="13">
        <f>IF(ISERROR(VLOOKUP($C1115,CTEPULL!$A:$I,6,FALSE)),"0",(VLOOKUP($C1115,CTEPULL!$A:$I,6,FALSE)))</f>
        <v>0</v>
      </c>
      <c r="AJ1115" s="18">
        <f>IF(ISERROR(VLOOKUP($A1115,PIVOTILC!$A:$I,6,FALSE)),"0",(VLOOKUP($A1115,PIVOTILC!$A:$I,6,FALSE)))</f>
        <v>0</v>
      </c>
      <c r="AK1115" s="13">
        <f t="shared" si="275"/>
        <v>0</v>
      </c>
      <c r="AL1115" s="13" t="str">
        <f t="shared" si="284"/>
        <v/>
      </c>
      <c r="AM1115" s="13">
        <f>IF(ISERROR(VLOOKUP($C1115,CTEPULL!$A:$I,7,FALSE)),"0",(VLOOKUP($C1115,CTEPULL!$A:$I,7,FALSE)))</f>
        <v>0</v>
      </c>
      <c r="AN1115" s="18">
        <f>IF(ISERROR(VLOOKUP($A1115,PIVOTILC!$A:$I,7,FALSE)),"0",(VLOOKUP($A1115,PIVOTILC!$A:$I,7,FALSE)))</f>
        <v>0</v>
      </c>
      <c r="AO1115" s="13">
        <f t="shared" si="276"/>
        <v>0</v>
      </c>
      <c r="AP1115" s="13" t="str">
        <f t="shared" si="285"/>
        <v/>
      </c>
      <c r="AQ1115" s="13">
        <f>IF(ISERROR(VLOOKUP($C1115,CTEPULL!$A:$I,8,FALSE)),"0",(VLOOKUP($C1115,CTEPULL!$A:$I,8,FALSE)))</f>
        <v>0</v>
      </c>
      <c r="AR1115" s="18">
        <f>IF(ISERROR(VLOOKUP($A1115,PIVOTILC!$A:$I,8,FALSE)),"0",(VLOOKUP($A1115,PIVOTILC!$A:$I,8,FALSE)))</f>
        <v>0</v>
      </c>
      <c r="AS1115" s="13">
        <f t="shared" si="277"/>
        <v>0</v>
      </c>
      <c r="AT1115" s="13" t="str">
        <f t="shared" si="286"/>
        <v/>
      </c>
      <c r="AU1115" s="19">
        <f>IF(ISERROR(VLOOKUP($C1115,CTEPULL!$A:$I,9,FALSE)),"0",(VLOOKUP($C1115,CTEPULL!$A:$I,9,FALSE)))</f>
        <v>65</v>
      </c>
      <c r="AV1115" s="18">
        <f>IF(ISERROR(VLOOKUP($A1115,PIVOTILC!$A:$I,8,FALSE)),"0",(VLOOKUP($A1115,PIVOTILC!$A:$I,9,FALSE)))</f>
        <v>65</v>
      </c>
      <c r="AW1115" s="18">
        <f t="shared" si="278"/>
        <v>0</v>
      </c>
      <c r="AX1115" s="13">
        <f t="shared" si="279"/>
        <v>0</v>
      </c>
      <c r="AY1115" s="13" t="str">
        <f t="shared" si="280"/>
        <v>No</v>
      </c>
      <c r="AZ1115" s="13" t="str">
        <f t="shared" si="287"/>
        <v>No</v>
      </c>
    </row>
    <row r="1116" spans="1:52" x14ac:dyDescent="0.2">
      <c r="A1116" s="1" t="s">
        <v>7366</v>
      </c>
      <c r="B1116" s="16" t="s">
        <v>3421</v>
      </c>
      <c r="C1116" s="13" t="s">
        <v>2033</v>
      </c>
      <c r="D1116" s="13" t="s">
        <v>2034</v>
      </c>
      <c r="E1116" s="13" t="s">
        <v>2035</v>
      </c>
      <c r="F1116" s="13" t="s">
        <v>179</v>
      </c>
      <c r="G1116" s="13" t="s">
        <v>2036</v>
      </c>
      <c r="H1116" s="13" t="s">
        <v>2828</v>
      </c>
      <c r="I1116" s="13" t="s">
        <v>98</v>
      </c>
      <c r="J1116" s="13" t="s">
        <v>2378</v>
      </c>
      <c r="K1116" s="13" t="s">
        <v>2379</v>
      </c>
      <c r="L1116" s="13" t="s">
        <v>2380</v>
      </c>
      <c r="M1116" s="13" t="s">
        <v>2403</v>
      </c>
      <c r="N1116" s="13" t="s">
        <v>2055</v>
      </c>
      <c r="O1116" s="17">
        <v>42081</v>
      </c>
      <c r="P1116" s="23"/>
      <c r="Q1116" s="41" t="s">
        <v>2816</v>
      </c>
      <c r="R1116" s="13" t="s">
        <v>129</v>
      </c>
      <c r="S1116" s="13" t="s">
        <v>2867</v>
      </c>
      <c r="T1116" s="13" t="s">
        <v>8348</v>
      </c>
      <c r="U1116" s="13" t="s">
        <v>6216</v>
      </c>
      <c r="V1116" s="13" t="s">
        <v>8352</v>
      </c>
      <c r="W1116" s="13">
        <f>IF(ISERROR(VLOOKUP($C1116,CTEPULL!$A:$I,3,FALSE)),"0",(VLOOKUP($C1116,CTEPULL!$A:$I,3,FALSE)))</f>
        <v>40</v>
      </c>
      <c r="X1116" s="18">
        <f>IF(ISERROR(VLOOKUP($A1116,PIVOTILC!$A:$I,3,FALSE)),"0",(VLOOKUP($A1116,PIVOTILC!$A:$I,3,FALSE)))</f>
        <v>40</v>
      </c>
      <c r="Y1116" s="13">
        <f t="shared" si="272"/>
        <v>0</v>
      </c>
      <c r="Z1116" s="13" t="str">
        <f t="shared" si="281"/>
        <v>Good</v>
      </c>
      <c r="AA1116" s="13">
        <f>IF(ISERROR(VLOOKUP($C1116,CTEPULL!$A:$I,4,FALSE)),"0",(VLOOKUP($C1116,CTEPULL!$A:$I,4,FALSE)))</f>
        <v>0</v>
      </c>
      <c r="AB1116" s="18">
        <f>IF(ISERROR(VLOOKUP($A1116,PIVOTILC!$A:$I,4,FALSE)),"0",(VLOOKUP($A1116,PIVOTILC!$A:$I,4,FALSE)))</f>
        <v>0</v>
      </c>
      <c r="AC1116" s="13">
        <f t="shared" si="273"/>
        <v>0</v>
      </c>
      <c r="AD1116" s="13" t="str">
        <f t="shared" si="282"/>
        <v/>
      </c>
      <c r="AE1116" s="13">
        <f>IF(ISERROR(VLOOKUP($C1116,CTEPULL!$A:$I,5,FALSE)),"0",(VLOOKUP($C1116,CTEPULL!$A:$I,5,FALSE)))</f>
        <v>0</v>
      </c>
      <c r="AF1116" s="18">
        <f>IF(ISERROR(VLOOKUP($A1116,PIVOTILC!$A:$I,5,FALSE)),"0",(VLOOKUP($A1116,PIVOTILC!$A:$I,5,FALSE)))</f>
        <v>0</v>
      </c>
      <c r="AG1116" s="13">
        <f t="shared" si="274"/>
        <v>0</v>
      </c>
      <c r="AH1116" s="13" t="str">
        <f t="shared" si="283"/>
        <v/>
      </c>
      <c r="AI1116" s="13">
        <f>IF(ISERROR(VLOOKUP($C1116,CTEPULL!$A:$I,6,FALSE)),"0",(VLOOKUP($C1116,CTEPULL!$A:$I,6,FALSE)))</f>
        <v>0</v>
      </c>
      <c r="AJ1116" s="18">
        <f>IF(ISERROR(VLOOKUP($A1116,PIVOTILC!$A:$I,6,FALSE)),"0",(VLOOKUP($A1116,PIVOTILC!$A:$I,6,FALSE)))</f>
        <v>0</v>
      </c>
      <c r="AK1116" s="13">
        <f t="shared" si="275"/>
        <v>0</v>
      </c>
      <c r="AL1116" s="13" t="str">
        <f t="shared" si="284"/>
        <v/>
      </c>
      <c r="AM1116" s="13">
        <f>IF(ISERROR(VLOOKUP($C1116,CTEPULL!$A:$I,7,FALSE)),"0",(VLOOKUP($C1116,CTEPULL!$A:$I,7,FALSE)))</f>
        <v>0</v>
      </c>
      <c r="AN1116" s="18">
        <f>IF(ISERROR(VLOOKUP($A1116,PIVOTILC!$A:$I,7,FALSE)),"0",(VLOOKUP($A1116,PIVOTILC!$A:$I,7,FALSE)))</f>
        <v>0</v>
      </c>
      <c r="AO1116" s="13">
        <f t="shared" si="276"/>
        <v>0</v>
      </c>
      <c r="AP1116" s="13" t="str">
        <f t="shared" si="285"/>
        <v/>
      </c>
      <c r="AQ1116" s="13">
        <f>IF(ISERROR(VLOOKUP($C1116,CTEPULL!$A:$I,8,FALSE)),"0",(VLOOKUP($C1116,CTEPULL!$A:$I,8,FALSE)))</f>
        <v>0</v>
      </c>
      <c r="AR1116" s="18">
        <f>IF(ISERROR(VLOOKUP($A1116,PIVOTILC!$A:$I,8,FALSE)),"0",(VLOOKUP($A1116,PIVOTILC!$A:$I,8,FALSE)))</f>
        <v>0</v>
      </c>
      <c r="AS1116" s="13">
        <f t="shared" si="277"/>
        <v>0</v>
      </c>
      <c r="AT1116" s="13" t="str">
        <f t="shared" si="286"/>
        <v/>
      </c>
      <c r="AU1116" s="19">
        <f>IF(ISERROR(VLOOKUP($C1116,CTEPULL!$A:$I,9,FALSE)),"0",(VLOOKUP($C1116,CTEPULL!$A:$I,9,FALSE)))</f>
        <v>40</v>
      </c>
      <c r="AV1116" s="18">
        <f>IF(ISERROR(VLOOKUP($A1116,PIVOTILC!$A:$I,8,FALSE)),"0",(VLOOKUP($A1116,PIVOTILC!$A:$I,9,FALSE)))</f>
        <v>40</v>
      </c>
      <c r="AW1116" s="18">
        <f t="shared" si="278"/>
        <v>0</v>
      </c>
      <c r="AX1116" s="13">
        <f t="shared" si="279"/>
        <v>0</v>
      </c>
      <c r="AY1116" s="13" t="str">
        <f t="shared" si="280"/>
        <v>No</v>
      </c>
      <c r="AZ1116" s="13" t="str">
        <f t="shared" si="287"/>
        <v>No</v>
      </c>
    </row>
    <row r="1117" spans="1:52" x14ac:dyDescent="0.2">
      <c r="A1117" s="1" t="s">
        <v>11979</v>
      </c>
      <c r="B1117" s="16" t="s">
        <v>11980</v>
      </c>
      <c r="C1117" s="13" t="s">
        <v>11981</v>
      </c>
      <c r="D1117" s="13" t="s">
        <v>11982</v>
      </c>
      <c r="E1117" s="13" t="s">
        <v>11983</v>
      </c>
      <c r="F1117" s="13" t="s">
        <v>178</v>
      </c>
      <c r="G1117" s="13" t="s">
        <v>11984</v>
      </c>
      <c r="H1117" s="13" t="s">
        <v>4974</v>
      </c>
      <c r="I1117" s="13" t="s">
        <v>98</v>
      </c>
      <c r="J1117" s="13" t="s">
        <v>2378</v>
      </c>
      <c r="K1117" s="13" t="s">
        <v>4970</v>
      </c>
      <c r="L1117" s="13" t="s">
        <v>4970</v>
      </c>
      <c r="M1117" s="13" t="s">
        <v>11959</v>
      </c>
      <c r="N1117" s="13" t="s">
        <v>11985</v>
      </c>
      <c r="O1117" s="17">
        <v>43738</v>
      </c>
      <c r="P1117" s="23"/>
      <c r="Q1117" s="41" t="s">
        <v>11986</v>
      </c>
      <c r="R1117" s="13" t="s">
        <v>129</v>
      </c>
      <c r="S1117" s="13" t="s">
        <v>2868</v>
      </c>
      <c r="T1117" s="13" t="s">
        <v>8359</v>
      </c>
      <c r="U1117" s="13" t="s">
        <v>11988</v>
      </c>
      <c r="V1117" s="13" t="s">
        <v>8917</v>
      </c>
      <c r="W1117" s="13">
        <f>IF(ISERROR(VLOOKUP($C1117,CTEPULL!$A:$I,3,FALSE)),"0",(VLOOKUP($C1117,CTEPULL!$A:$I,3,FALSE)))</f>
        <v>7</v>
      </c>
      <c r="X1117" s="18">
        <f>IF(ISERROR(VLOOKUP($A1117,PIVOTILC!$A:$I,3,FALSE)),"0",(VLOOKUP($A1117,PIVOTILC!$A:$I,3,FALSE)))</f>
        <v>7</v>
      </c>
      <c r="Y1117" s="13">
        <f t="shared" si="272"/>
        <v>0</v>
      </c>
      <c r="Z1117" s="13" t="str">
        <f t="shared" si="281"/>
        <v>Good</v>
      </c>
      <c r="AA1117" s="13">
        <f>IF(ISERROR(VLOOKUP($C1117,CTEPULL!$A:$I,4,FALSE)),"0",(VLOOKUP($C1117,CTEPULL!$A:$I,4,FALSE)))</f>
        <v>0</v>
      </c>
      <c r="AB1117" s="18">
        <f>IF(ISERROR(VLOOKUP($A1117,PIVOTILC!$A:$I,4,FALSE)),"0",(VLOOKUP($A1117,PIVOTILC!$A:$I,4,FALSE)))</f>
        <v>0</v>
      </c>
      <c r="AC1117" s="13">
        <f t="shared" si="273"/>
        <v>0</v>
      </c>
      <c r="AD1117" s="13" t="str">
        <f t="shared" si="282"/>
        <v/>
      </c>
      <c r="AE1117" s="13">
        <f>IF(ISERROR(VLOOKUP($C1117,CTEPULL!$A:$I,5,FALSE)),"0",(VLOOKUP($C1117,CTEPULL!$A:$I,5,FALSE)))</f>
        <v>0</v>
      </c>
      <c r="AF1117" s="18">
        <f>IF(ISERROR(VLOOKUP($A1117,PIVOTILC!$A:$I,5,FALSE)),"0",(VLOOKUP($A1117,PIVOTILC!$A:$I,5,FALSE)))</f>
        <v>0</v>
      </c>
      <c r="AG1117" s="13">
        <f t="shared" si="274"/>
        <v>0</v>
      </c>
      <c r="AH1117" s="13" t="str">
        <f t="shared" si="283"/>
        <v/>
      </c>
      <c r="AI1117" s="13">
        <f>IF(ISERROR(VLOOKUP($C1117,CTEPULL!$A:$I,6,FALSE)),"0",(VLOOKUP($C1117,CTEPULL!$A:$I,6,FALSE)))</f>
        <v>0</v>
      </c>
      <c r="AJ1117" s="18">
        <f>IF(ISERROR(VLOOKUP($A1117,PIVOTILC!$A:$I,6,FALSE)),"0",(VLOOKUP($A1117,PIVOTILC!$A:$I,6,FALSE)))</f>
        <v>0</v>
      </c>
      <c r="AK1117" s="13">
        <f t="shared" si="275"/>
        <v>0</v>
      </c>
      <c r="AL1117" s="13" t="str">
        <f t="shared" si="284"/>
        <v/>
      </c>
      <c r="AM1117" s="13">
        <f>IF(ISERROR(VLOOKUP($C1117,CTEPULL!$A:$I,7,FALSE)),"0",(VLOOKUP($C1117,CTEPULL!$A:$I,7,FALSE)))</f>
        <v>0</v>
      </c>
      <c r="AN1117" s="18">
        <f>IF(ISERROR(VLOOKUP($A1117,PIVOTILC!$A:$I,7,FALSE)),"0",(VLOOKUP($A1117,PIVOTILC!$A:$I,7,FALSE)))</f>
        <v>0</v>
      </c>
      <c r="AO1117" s="13">
        <f t="shared" si="276"/>
        <v>0</v>
      </c>
      <c r="AP1117" s="13" t="str">
        <f t="shared" si="285"/>
        <v/>
      </c>
      <c r="AQ1117" s="13">
        <f>IF(ISERROR(VLOOKUP($C1117,CTEPULL!$A:$I,8,FALSE)),"0",(VLOOKUP($C1117,CTEPULL!$A:$I,8,FALSE)))</f>
        <v>0</v>
      </c>
      <c r="AR1117" s="18">
        <f>IF(ISERROR(VLOOKUP($A1117,PIVOTILC!$A:$I,8,FALSE)),"0",(VLOOKUP($A1117,PIVOTILC!$A:$I,8,FALSE)))</f>
        <v>0</v>
      </c>
      <c r="AS1117" s="13">
        <f t="shared" si="277"/>
        <v>0</v>
      </c>
      <c r="AT1117" s="13" t="str">
        <f t="shared" si="286"/>
        <v/>
      </c>
      <c r="AU1117" s="19">
        <f>IF(ISERROR(VLOOKUP($C1117,CTEPULL!$A:$I,9,FALSE)),"0",(VLOOKUP($C1117,CTEPULL!$A:$I,9,FALSE)))</f>
        <v>7</v>
      </c>
      <c r="AV1117" s="18">
        <f>IF(ISERROR(VLOOKUP($A1117,PIVOTILC!$A:$I,8,FALSE)),"0",(VLOOKUP($A1117,PIVOTILC!$A:$I,9,FALSE)))</f>
        <v>7</v>
      </c>
      <c r="AW1117" s="18">
        <f t="shared" si="278"/>
        <v>0</v>
      </c>
      <c r="AX1117" s="13">
        <f t="shared" si="279"/>
        <v>0</v>
      </c>
      <c r="AY1117" s="13" t="str">
        <f t="shared" si="280"/>
        <v>No</v>
      </c>
      <c r="AZ1117" s="13" t="str">
        <f t="shared" si="287"/>
        <v>No</v>
      </c>
    </row>
    <row r="1118" spans="1:52" x14ac:dyDescent="0.2">
      <c r="A1118" s="1" t="s">
        <v>8373</v>
      </c>
      <c r="B1118" s="16" t="s">
        <v>8376</v>
      </c>
      <c r="C1118" s="13" t="s">
        <v>8377</v>
      </c>
      <c r="D1118" s="13" t="s">
        <v>8378</v>
      </c>
      <c r="E1118" s="13" t="s">
        <v>8379</v>
      </c>
      <c r="F1118" s="13" t="s">
        <v>179</v>
      </c>
      <c r="G1118" s="13" t="s">
        <v>8380</v>
      </c>
      <c r="H1118" s="13" t="s">
        <v>2829</v>
      </c>
      <c r="I1118" s="13" t="s">
        <v>98</v>
      </c>
      <c r="J1118" s="13" t="s">
        <v>2378</v>
      </c>
      <c r="K1118" s="13" t="s">
        <v>2389</v>
      </c>
      <c r="L1118" s="13" t="s">
        <v>11236</v>
      </c>
      <c r="M1118" s="13" t="s">
        <v>2948</v>
      </c>
      <c r="N1118" s="13" t="s">
        <v>8381</v>
      </c>
      <c r="O1118" s="17">
        <v>43313</v>
      </c>
      <c r="P1118" s="23">
        <v>43864</v>
      </c>
      <c r="Q1118" s="41" t="s">
        <v>8382</v>
      </c>
      <c r="R1118" s="13" t="s">
        <v>129</v>
      </c>
      <c r="S1118" s="13" t="s">
        <v>2868</v>
      </c>
      <c r="T1118" s="13" t="s">
        <v>8348</v>
      </c>
      <c r="U1118" s="13" t="s">
        <v>8388</v>
      </c>
      <c r="V1118" s="13" t="s">
        <v>8362</v>
      </c>
      <c r="W1118" s="13">
        <f>IF(ISERROR(VLOOKUP($C1118,CTEPULL!$A:$I,3,FALSE)),"0",(VLOOKUP($C1118,CTEPULL!$A:$I,3,FALSE)))</f>
        <v>18</v>
      </c>
      <c r="X1118" s="18">
        <f>IF(ISERROR(VLOOKUP($A1118,PIVOTILC!$A:$I,3,FALSE)),"0",(VLOOKUP($A1118,PIVOTILC!$A:$I,3,FALSE)))</f>
        <v>18</v>
      </c>
      <c r="Y1118" s="13">
        <f t="shared" si="272"/>
        <v>0</v>
      </c>
      <c r="Z1118" s="13" t="str">
        <f t="shared" si="281"/>
        <v>Good</v>
      </c>
      <c r="AA1118" s="13">
        <f>IF(ISERROR(VLOOKUP($C1118,CTEPULL!$A:$I,4,FALSE)),"0",(VLOOKUP($C1118,CTEPULL!$A:$I,4,FALSE)))</f>
        <v>0</v>
      </c>
      <c r="AB1118" s="18">
        <f>IF(ISERROR(VLOOKUP($A1118,PIVOTILC!$A:$I,4,FALSE)),"0",(VLOOKUP($A1118,PIVOTILC!$A:$I,4,FALSE)))</f>
        <v>0</v>
      </c>
      <c r="AC1118" s="13">
        <f t="shared" si="273"/>
        <v>0</v>
      </c>
      <c r="AD1118" s="13" t="str">
        <f t="shared" si="282"/>
        <v/>
      </c>
      <c r="AE1118" s="13">
        <f>IF(ISERROR(VLOOKUP($C1118,CTEPULL!$A:$I,5,FALSE)),"0",(VLOOKUP($C1118,CTEPULL!$A:$I,5,FALSE)))</f>
        <v>0</v>
      </c>
      <c r="AF1118" s="18">
        <f>IF(ISERROR(VLOOKUP($A1118,PIVOTILC!$A:$I,5,FALSE)),"0",(VLOOKUP($A1118,PIVOTILC!$A:$I,5,FALSE)))</f>
        <v>0</v>
      </c>
      <c r="AG1118" s="13">
        <f t="shared" si="274"/>
        <v>0</v>
      </c>
      <c r="AH1118" s="13" t="str">
        <f t="shared" si="283"/>
        <v/>
      </c>
      <c r="AI1118" s="13">
        <f>IF(ISERROR(VLOOKUP($C1118,CTEPULL!$A:$I,6,FALSE)),"0",(VLOOKUP($C1118,CTEPULL!$A:$I,6,FALSE)))</f>
        <v>0</v>
      </c>
      <c r="AJ1118" s="18">
        <f>IF(ISERROR(VLOOKUP($A1118,PIVOTILC!$A:$I,6,FALSE)),"0",(VLOOKUP($A1118,PIVOTILC!$A:$I,6,FALSE)))</f>
        <v>0</v>
      </c>
      <c r="AK1118" s="13">
        <f t="shared" si="275"/>
        <v>0</v>
      </c>
      <c r="AL1118" s="13" t="str">
        <f t="shared" si="284"/>
        <v/>
      </c>
      <c r="AM1118" s="13">
        <f>IF(ISERROR(VLOOKUP($C1118,CTEPULL!$A:$I,7,FALSE)),"0",(VLOOKUP($C1118,CTEPULL!$A:$I,7,FALSE)))</f>
        <v>0</v>
      </c>
      <c r="AN1118" s="18">
        <f>IF(ISERROR(VLOOKUP($A1118,PIVOTILC!$A:$I,7,FALSE)),"0",(VLOOKUP($A1118,PIVOTILC!$A:$I,7,FALSE)))</f>
        <v>0</v>
      </c>
      <c r="AO1118" s="13">
        <f t="shared" si="276"/>
        <v>0</v>
      </c>
      <c r="AP1118" s="13" t="str">
        <f t="shared" si="285"/>
        <v/>
      </c>
      <c r="AQ1118" s="13">
        <f>IF(ISERROR(VLOOKUP($C1118,CTEPULL!$A:$I,8,FALSE)),"0",(VLOOKUP($C1118,CTEPULL!$A:$I,8,FALSE)))</f>
        <v>0</v>
      </c>
      <c r="AR1118" s="18">
        <f>IF(ISERROR(VLOOKUP($A1118,PIVOTILC!$A:$I,8,FALSE)),"0",(VLOOKUP($A1118,PIVOTILC!$A:$I,8,FALSE)))</f>
        <v>0</v>
      </c>
      <c r="AS1118" s="13">
        <f t="shared" si="277"/>
        <v>0</v>
      </c>
      <c r="AT1118" s="13" t="str">
        <f t="shared" si="286"/>
        <v/>
      </c>
      <c r="AU1118" s="19">
        <f>IF(ISERROR(VLOOKUP($C1118,CTEPULL!$A:$I,9,FALSE)),"0",(VLOOKUP($C1118,CTEPULL!$A:$I,9,FALSE)))</f>
        <v>18</v>
      </c>
      <c r="AV1118" s="18">
        <f>IF(ISERROR(VLOOKUP($A1118,PIVOTILC!$A:$I,8,FALSE)),"0",(VLOOKUP($A1118,PIVOTILC!$A:$I,9,FALSE)))</f>
        <v>18</v>
      </c>
      <c r="AW1118" s="18">
        <f t="shared" si="278"/>
        <v>0</v>
      </c>
      <c r="AX1118" s="13">
        <f t="shared" si="279"/>
        <v>0</v>
      </c>
      <c r="AY1118" s="13" t="str">
        <f t="shared" si="280"/>
        <v>No</v>
      </c>
      <c r="AZ1118" s="13" t="str">
        <f t="shared" si="287"/>
        <v>No</v>
      </c>
    </row>
  </sheetData>
  <autoFilter ref="A2:AZ1118" xr:uid="{C0DBC700-2776-40F5-838C-1DE7C99665A1}"/>
  <phoneticPr fontId="3" type="noConversion"/>
  <conditionalFormatting sqref="A2">
    <cfRule type="duplicateValues" dxfId="5" priority="1" stopIfTrue="1"/>
  </conditionalFormatting>
  <conditionalFormatting sqref="B1119:B1048576 B1:B2">
    <cfRule type="duplicateValues" dxfId="4" priority="200" stopIfTrue="1"/>
  </conditionalFormatting>
  <conditionalFormatting sqref="C1119:C1048576 C1:C2">
    <cfRule type="duplicateValues" dxfId="3" priority="203"/>
  </conditionalFormatting>
  <conditionalFormatting sqref="C7:C1118 C3">
    <cfRule type="duplicateValues" dxfId="2" priority="206"/>
  </conditionalFormatting>
  <conditionalFormatting sqref="B3:B1118">
    <cfRule type="duplicateValues" dxfId="1" priority="208" stopIfTrue="1"/>
  </conditionalFormatting>
  <conditionalFormatting sqref="B3:B1118">
    <cfRule type="duplicateValues" dxfId="0" priority="209"/>
  </conditionalFormatting>
  <pageMargins left="0.5" right="0.5" top="0.5" bottom="0.5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CTEPULL</vt:lpstr>
      <vt:lpstr>PIVOTILC</vt:lpstr>
      <vt:lpstr>ILCPULL</vt:lpstr>
      <vt:lpstr>DPESummary</vt:lpstr>
      <vt:lpstr>Per DPE Zero ILC CTE Hours</vt:lpstr>
      <vt:lpstr>PivotRecon</vt:lpstr>
      <vt:lpstr>PivotVR</vt:lpstr>
      <vt:lpstr>VarianceResources</vt:lpstr>
      <vt:lpstr>ZeroILCCTEResources</vt:lpstr>
      <vt:lpstr>RECON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malemany</dc:creator>
  <cp:lastModifiedBy>Mich MANIBAY</cp:lastModifiedBy>
  <dcterms:created xsi:type="dcterms:W3CDTF">2011-03-07T14:40:13Z</dcterms:created>
  <dcterms:modified xsi:type="dcterms:W3CDTF">2020-02-10T07:02:23Z</dcterms:modified>
</cp:coreProperties>
</file>